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codeName="ThisWorkbook"/>
  <xr:revisionPtr revIDLastSave="0" documentId="13_ncr:1_{2C3368DA-2D09-44A5-8757-0AC6B653069D}" xr6:coauthVersionLast="46" xr6:coauthVersionMax="46" xr10:uidLastSave="{00000000-0000-0000-0000-000000000000}"/>
  <bookViews>
    <workbookView xWindow="5355" yWindow="1215" windowWidth="22125" windowHeight="13875" tabRatio="896" activeTab="7" xr2:uid="{00000000-000D-0000-FFFF-FFFF00000000}"/>
  </bookViews>
  <sheets>
    <sheet name="Assumptions" sheetId="4" r:id="rId1"/>
    <sheet name="Inputs" sheetId="5" r:id="rId2"/>
    <sheet name="Capex" sheetId="21" r:id="rId3"/>
    <sheet name="Results" sheetId="1" r:id="rId4"/>
    <sheet name="lookups" sheetId="2" r:id="rId5"/>
    <sheet name="Interrogatories-&gt;" sheetId="32" r:id="rId6"/>
    <sheet name="INT 1(a)" sheetId="30" r:id="rId7"/>
    <sheet name="INT 1(b)" sheetId="31" r:id="rId8"/>
  </sheets>
  <definedNames>
    <definedName name="_xlnm.Print_Area" localSheetId="6">'INT 1(a)'!$A$1:$J$60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4" i="5" l="1"/>
  <c r="D73" i="5"/>
  <c r="D72" i="5"/>
  <c r="D45" i="1"/>
  <c r="D44" i="1"/>
  <c r="D43" i="1"/>
  <c r="D23" i="5" l="1"/>
  <c r="D22" i="5"/>
  <c r="D21" i="5"/>
  <c r="D17" i="5"/>
  <c r="D16" i="5"/>
  <c r="D15" i="5"/>
  <c r="M36" i="5" l="1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G26" i="5" l="1"/>
  <c r="F26" i="5"/>
  <c r="G25" i="5"/>
  <c r="F25" i="5"/>
  <c r="G24" i="5"/>
  <c r="F24" i="5"/>
  <c r="P105" i="5"/>
  <c r="G20" i="5" l="1"/>
  <c r="G19" i="5"/>
  <c r="G18" i="5"/>
  <c r="F20" i="5"/>
  <c r="F19" i="5"/>
  <c r="F18" i="5"/>
  <c r="P98" i="5"/>
  <c r="P91" i="5"/>
  <c r="G84" i="5"/>
  <c r="G83" i="5"/>
  <c r="G82" i="5"/>
  <c r="F84" i="5"/>
  <c r="F83" i="5"/>
  <c r="F82" i="5"/>
  <c r="H82" i="5" s="1"/>
  <c r="G81" i="5"/>
  <c r="F81" i="5"/>
  <c r="I81" i="5" s="1"/>
  <c r="H81" i="5" l="1"/>
  <c r="I82" i="5"/>
  <c r="H84" i="5"/>
  <c r="H83" i="5"/>
  <c r="I83" i="5"/>
  <c r="I84" i="5"/>
  <c r="AJ88" i="2"/>
  <c r="AK88" i="2" s="1"/>
  <c r="AL88" i="2" s="1"/>
  <c r="AM88" i="2" s="1"/>
  <c r="AN88" i="2" s="1"/>
  <c r="AO88" i="2" s="1"/>
  <c r="AP88" i="2" s="1"/>
  <c r="AQ88" i="2" s="1"/>
  <c r="AR88" i="2" s="1"/>
  <c r="AS88" i="2" s="1"/>
  <c r="AT88" i="2" s="1"/>
  <c r="AU88" i="2" s="1"/>
  <c r="AV88" i="2" s="1"/>
  <c r="AW88" i="2" s="1"/>
  <c r="AX88" i="2" s="1"/>
  <c r="AY88" i="2" s="1"/>
  <c r="AZ88" i="2" s="1"/>
  <c r="BA88" i="2" s="1"/>
  <c r="BB88" i="2" s="1"/>
  <c r="BC88" i="2" s="1"/>
  <c r="BD88" i="2" s="1"/>
  <c r="BE88" i="2" s="1"/>
  <c r="BF88" i="2" s="1"/>
  <c r="BG88" i="2" s="1"/>
  <c r="BH88" i="2" s="1"/>
  <c r="BI88" i="2" s="1"/>
  <c r="BJ88" i="2" s="1"/>
  <c r="BK88" i="2" s="1"/>
  <c r="BL88" i="2" s="1"/>
  <c r="BM88" i="2" s="1"/>
  <c r="BN88" i="2" s="1"/>
  <c r="BO88" i="2" s="1"/>
  <c r="BP88" i="2" s="1"/>
  <c r="AJ87" i="2"/>
  <c r="AK87" i="2" s="1"/>
  <c r="AL87" i="2" s="1"/>
  <c r="AM87" i="2" s="1"/>
  <c r="AN87" i="2" s="1"/>
  <c r="AO87" i="2" s="1"/>
  <c r="AP87" i="2" s="1"/>
  <c r="AQ87" i="2" s="1"/>
  <c r="AR87" i="2" s="1"/>
  <c r="AS87" i="2" s="1"/>
  <c r="AT87" i="2" s="1"/>
  <c r="AU87" i="2" s="1"/>
  <c r="AV87" i="2" s="1"/>
  <c r="AW87" i="2" s="1"/>
  <c r="AX87" i="2" s="1"/>
  <c r="AY87" i="2" s="1"/>
  <c r="AZ87" i="2" s="1"/>
  <c r="BA87" i="2" s="1"/>
  <c r="BB87" i="2" s="1"/>
  <c r="BC87" i="2" s="1"/>
  <c r="BD87" i="2" s="1"/>
  <c r="BE87" i="2" s="1"/>
  <c r="BF87" i="2" s="1"/>
  <c r="BG87" i="2" s="1"/>
  <c r="BH87" i="2" s="1"/>
  <c r="BI87" i="2" s="1"/>
  <c r="BJ87" i="2" s="1"/>
  <c r="BK87" i="2" s="1"/>
  <c r="BL87" i="2" s="1"/>
  <c r="BM87" i="2" s="1"/>
  <c r="BN87" i="2" s="1"/>
  <c r="BO87" i="2" s="1"/>
  <c r="BP87" i="2" s="1"/>
  <c r="F97" i="5" l="1"/>
  <c r="F91" i="5"/>
  <c r="F90" i="5"/>
  <c r="F105" i="5"/>
  <c r="F98" i="5"/>
  <c r="F104" i="5"/>
  <c r="F102" i="5" l="1"/>
  <c r="H14" i="21"/>
  <c r="F95" i="5"/>
  <c r="F103" i="5"/>
  <c r="I81" i="1"/>
  <c r="F88" i="5" l="1"/>
  <c r="F89" i="5"/>
  <c r="G103" i="5"/>
  <c r="H103" i="5" s="1"/>
  <c r="I103" i="5" s="1"/>
  <c r="F106" i="5"/>
  <c r="G104" i="5"/>
  <c r="H104" i="5" s="1"/>
  <c r="I104" i="5" s="1"/>
  <c r="G102" i="5"/>
  <c r="E7" i="1"/>
  <c r="I82" i="1"/>
  <c r="G89" i="5" l="1"/>
  <c r="H89" i="5" s="1"/>
  <c r="I89" i="5" s="1"/>
  <c r="B14" i="21"/>
  <c r="F96" i="5"/>
  <c r="G95" i="5" s="1"/>
  <c r="E14" i="21"/>
  <c r="G88" i="5"/>
  <c r="H88" i="5" s="1"/>
  <c r="I88" i="5" s="1"/>
  <c r="F92" i="5"/>
  <c r="G90" i="5"/>
  <c r="H90" i="5" s="1"/>
  <c r="I90" i="5" s="1"/>
  <c r="H102" i="5"/>
  <c r="G106" i="5"/>
  <c r="BQ88" i="2"/>
  <c r="BR88" i="2" s="1"/>
  <c r="BS88" i="2" s="1"/>
  <c r="BT88" i="2" s="1"/>
  <c r="BU88" i="2" s="1"/>
  <c r="D87" i="2"/>
  <c r="D89" i="2"/>
  <c r="BQ87" i="2"/>
  <c r="BR87" i="2" s="1"/>
  <c r="BS87" i="2" s="1"/>
  <c r="BT87" i="2" s="1"/>
  <c r="BU87" i="2" s="1"/>
  <c r="G96" i="5" l="1"/>
  <c r="H96" i="5" s="1"/>
  <c r="I96" i="5" s="1"/>
  <c r="G97" i="5"/>
  <c r="H97" i="5" s="1"/>
  <c r="I97" i="5" s="1"/>
  <c r="F99" i="5"/>
  <c r="H92" i="5"/>
  <c r="G92" i="5"/>
  <c r="H95" i="5"/>
  <c r="H106" i="5"/>
  <c r="I102" i="5"/>
  <c r="D88" i="2"/>
  <c r="J13" i="5"/>
  <c r="I13" i="5"/>
  <c r="J12" i="5"/>
  <c r="I12" i="5"/>
  <c r="N14" i="5"/>
  <c r="N13" i="5"/>
  <c r="N12" i="5"/>
  <c r="G99" i="5" l="1"/>
  <c r="H99" i="5"/>
  <c r="I95" i="5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N37" i="5" l="1"/>
  <c r="I170" i="1" l="1"/>
  <c r="I879" i="1" s="1"/>
  <c r="D126" i="2"/>
  <c r="D125" i="2"/>
  <c r="D124" i="2"/>
  <c r="D99" i="2"/>
  <c r="D98" i="2"/>
  <c r="G97" i="2"/>
  <c r="H97" i="2" s="1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G86" i="2"/>
  <c r="D81" i="2"/>
  <c r="D80" i="2"/>
  <c r="D79" i="2"/>
  <c r="D78" i="2"/>
  <c r="D77" i="2"/>
  <c r="D76" i="2"/>
  <c r="D75" i="2"/>
  <c r="D74" i="2"/>
  <c r="D73" i="2"/>
  <c r="D72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D69" i="2"/>
  <c r="D68" i="2"/>
  <c r="P67" i="2"/>
  <c r="D67" i="2" s="1"/>
  <c r="M66" i="2"/>
  <c r="D66" i="2" s="1"/>
  <c r="K65" i="2"/>
  <c r="D65" i="2" s="1"/>
  <c r="D64" i="2"/>
  <c r="C1311" i="1"/>
  <c r="C1312" i="1" s="1"/>
  <c r="H1310" i="1"/>
  <c r="C1282" i="1"/>
  <c r="C1283" i="1" s="1"/>
  <c r="C1253" i="1"/>
  <c r="C1254" i="1" s="1"/>
  <c r="C1224" i="1"/>
  <c r="C1195" i="1"/>
  <c r="C1162" i="1"/>
  <c r="C1163" i="1" s="1"/>
  <c r="C1133" i="1"/>
  <c r="C1134" i="1" s="1"/>
  <c r="C1135" i="1" s="1"/>
  <c r="C1136" i="1" s="1"/>
  <c r="C1137" i="1" s="1"/>
  <c r="C1104" i="1"/>
  <c r="C1105" i="1" s="1"/>
  <c r="C1075" i="1"/>
  <c r="C1046" i="1"/>
  <c r="C1047" i="1" s="1"/>
  <c r="C1017" i="1"/>
  <c r="C1018" i="1" s="1"/>
  <c r="C988" i="1"/>
  <c r="I983" i="1"/>
  <c r="I1128" i="1" s="1"/>
  <c r="H983" i="1"/>
  <c r="I982" i="1"/>
  <c r="I1127" i="1" s="1"/>
  <c r="H982" i="1"/>
  <c r="I981" i="1"/>
  <c r="I1126" i="1" s="1"/>
  <c r="H981" i="1"/>
  <c r="I980" i="1"/>
  <c r="I1125" i="1" s="1"/>
  <c r="H980" i="1"/>
  <c r="I979" i="1"/>
  <c r="I1124" i="1" s="1"/>
  <c r="H979" i="1"/>
  <c r="I978" i="1"/>
  <c r="H978" i="1"/>
  <c r="I977" i="1"/>
  <c r="I1122" i="1" s="1"/>
  <c r="H977" i="1"/>
  <c r="I976" i="1"/>
  <c r="I1121" i="1" s="1"/>
  <c r="H976" i="1"/>
  <c r="I975" i="1"/>
  <c r="I1120" i="1" s="1"/>
  <c r="H975" i="1"/>
  <c r="I974" i="1"/>
  <c r="I1119" i="1" s="1"/>
  <c r="H974" i="1"/>
  <c r="I973" i="1"/>
  <c r="I1118" i="1" s="1"/>
  <c r="H973" i="1"/>
  <c r="I972" i="1"/>
  <c r="I1117" i="1" s="1"/>
  <c r="H972" i="1"/>
  <c r="I971" i="1"/>
  <c r="I1116" i="1" s="1"/>
  <c r="H971" i="1"/>
  <c r="I970" i="1"/>
  <c r="I1115" i="1" s="1"/>
  <c r="H970" i="1"/>
  <c r="I969" i="1"/>
  <c r="I1114" i="1" s="1"/>
  <c r="H969" i="1"/>
  <c r="I968" i="1"/>
  <c r="I1113" i="1" s="1"/>
  <c r="H968" i="1"/>
  <c r="I967" i="1"/>
  <c r="I1112" i="1" s="1"/>
  <c r="H967" i="1"/>
  <c r="I966" i="1"/>
  <c r="I1111" i="1" s="1"/>
  <c r="H966" i="1"/>
  <c r="I965" i="1"/>
  <c r="I1110" i="1" s="1"/>
  <c r="H965" i="1"/>
  <c r="I964" i="1"/>
  <c r="I1109" i="1" s="1"/>
  <c r="H964" i="1"/>
  <c r="I963" i="1"/>
  <c r="I1108" i="1" s="1"/>
  <c r="H963" i="1"/>
  <c r="I962" i="1"/>
  <c r="I1107" i="1" s="1"/>
  <c r="H962" i="1"/>
  <c r="I961" i="1"/>
  <c r="H961" i="1"/>
  <c r="I960" i="1"/>
  <c r="I1105" i="1" s="1"/>
  <c r="H960" i="1"/>
  <c r="I959" i="1"/>
  <c r="H959" i="1"/>
  <c r="C959" i="1"/>
  <c r="C960" i="1" s="1"/>
  <c r="C961" i="1" s="1"/>
  <c r="C962" i="1" s="1"/>
  <c r="H945" i="1"/>
  <c r="BH945" i="1" s="1"/>
  <c r="BH954" i="1" s="1"/>
  <c r="C908" i="1"/>
  <c r="C909" i="1" s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C879" i="1"/>
  <c r="C880" i="1" s="1"/>
  <c r="C850" i="1"/>
  <c r="C851" i="1" s="1"/>
  <c r="D846" i="1"/>
  <c r="C821" i="1"/>
  <c r="C822" i="1" s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C792" i="1"/>
  <c r="C793" i="1" s="1"/>
  <c r="C763" i="1"/>
  <c r="C764" i="1" s="1"/>
  <c r="C765" i="1" s="1"/>
  <c r="C766" i="1" s="1"/>
  <c r="H762" i="1"/>
  <c r="D759" i="1"/>
  <c r="C734" i="1"/>
  <c r="C735" i="1" s="1"/>
  <c r="C736" i="1" s="1"/>
  <c r="C737" i="1" s="1"/>
  <c r="C701" i="1"/>
  <c r="C702" i="1" s="1"/>
  <c r="C672" i="1"/>
  <c r="C673" i="1" s="1"/>
  <c r="D668" i="1"/>
  <c r="C643" i="1"/>
  <c r="C644" i="1" s="1"/>
  <c r="D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C614" i="1"/>
  <c r="C585" i="1"/>
  <c r="C586" i="1" s="1"/>
  <c r="C556" i="1"/>
  <c r="C557" i="1" s="1"/>
  <c r="C558" i="1" s="1"/>
  <c r="C521" i="1"/>
  <c r="C522" i="1" s="1"/>
  <c r="C492" i="1"/>
  <c r="C493" i="1" s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C463" i="1"/>
  <c r="C464" i="1" s="1"/>
  <c r="C465" i="1" s="1"/>
  <c r="C466" i="1" s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C434" i="1"/>
  <c r="C435" i="1" s="1"/>
  <c r="C402" i="1"/>
  <c r="C403" i="1" s="1"/>
  <c r="C373" i="1"/>
  <c r="C374" i="1" s="1"/>
  <c r="C344" i="1"/>
  <c r="C345" i="1" s="1"/>
  <c r="C315" i="1"/>
  <c r="C316" i="1" s="1"/>
  <c r="C317" i="1" s="1"/>
  <c r="C318" i="1" s="1"/>
  <c r="C286" i="1"/>
  <c r="C287" i="1" s="1"/>
  <c r="C257" i="1"/>
  <c r="C258" i="1" s="1"/>
  <c r="C228" i="1"/>
  <c r="C229" i="1" s="1"/>
  <c r="D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C199" i="1"/>
  <c r="C200" i="1" s="1"/>
  <c r="C201" i="1" s="1"/>
  <c r="C202" i="1" s="1"/>
  <c r="I194" i="1"/>
  <c r="J223" i="1" s="1"/>
  <c r="J397" i="1" s="1"/>
  <c r="I193" i="1"/>
  <c r="I902" i="1" s="1"/>
  <c r="I192" i="1"/>
  <c r="J221" i="1" s="1"/>
  <c r="J395" i="1" s="1"/>
  <c r="I191" i="1"/>
  <c r="I900" i="1" s="1"/>
  <c r="I190" i="1"/>
  <c r="J219" i="1" s="1"/>
  <c r="J393" i="1" s="1"/>
  <c r="I189" i="1"/>
  <c r="J218" i="1" s="1"/>
  <c r="J392" i="1" s="1"/>
  <c r="I188" i="1"/>
  <c r="I897" i="1" s="1"/>
  <c r="I187" i="1"/>
  <c r="I186" i="1"/>
  <c r="J215" i="1" s="1"/>
  <c r="J389" i="1" s="1"/>
  <c r="I185" i="1"/>
  <c r="I894" i="1" s="1"/>
  <c r="I184" i="1"/>
  <c r="I570" i="1" s="1"/>
  <c r="H570" i="1" s="1"/>
  <c r="I183" i="1"/>
  <c r="I892" i="1" s="1"/>
  <c r="I182" i="1"/>
  <c r="I181" i="1"/>
  <c r="J210" i="1" s="1"/>
  <c r="J384" i="1" s="1"/>
  <c r="I180" i="1"/>
  <c r="I179" i="1"/>
  <c r="I888" i="1" s="1"/>
  <c r="I178" i="1"/>
  <c r="I177" i="1"/>
  <c r="I886" i="1" s="1"/>
  <c r="I176" i="1"/>
  <c r="J205" i="1" s="1"/>
  <c r="J379" i="1" s="1"/>
  <c r="I175" i="1"/>
  <c r="I174" i="1"/>
  <c r="I883" i="1" s="1"/>
  <c r="I173" i="1"/>
  <c r="I882" i="1" s="1"/>
  <c r="I172" i="1"/>
  <c r="J201" i="1" s="1"/>
  <c r="J375" i="1" s="1"/>
  <c r="I171" i="1"/>
  <c r="I880" i="1" s="1"/>
  <c r="C170" i="1"/>
  <c r="C171" i="1" s="1"/>
  <c r="C139" i="1"/>
  <c r="C140" i="1" s="1"/>
  <c r="C141" i="1" s="1"/>
  <c r="C142" i="1" s="1"/>
  <c r="C143" i="1" s="1"/>
  <c r="C109" i="1"/>
  <c r="C110" i="1" s="1"/>
  <c r="D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H82" i="1"/>
  <c r="H81" i="1"/>
  <c r="I80" i="1"/>
  <c r="H80" i="1"/>
  <c r="C80" i="1"/>
  <c r="C81" i="1" s="1"/>
  <c r="I75" i="1"/>
  <c r="U75" i="1" s="1"/>
  <c r="H75" i="1"/>
  <c r="E75" i="1"/>
  <c r="F75" i="1" s="1"/>
  <c r="I74" i="1"/>
  <c r="BH74" i="1" s="1"/>
  <c r="H74" i="1"/>
  <c r="E74" i="1"/>
  <c r="F74" i="1" s="1"/>
  <c r="I73" i="1"/>
  <c r="AK73" i="1" s="1"/>
  <c r="H73" i="1"/>
  <c r="E73" i="1"/>
  <c r="F73" i="1" s="1"/>
  <c r="I72" i="1"/>
  <c r="AT72" i="1" s="1"/>
  <c r="H72" i="1"/>
  <c r="E72" i="1"/>
  <c r="F72" i="1" s="1"/>
  <c r="I71" i="1"/>
  <c r="BF71" i="1" s="1"/>
  <c r="H71" i="1"/>
  <c r="E71" i="1"/>
  <c r="F71" i="1" s="1"/>
  <c r="I70" i="1"/>
  <c r="AP70" i="1" s="1"/>
  <c r="H70" i="1"/>
  <c r="E70" i="1"/>
  <c r="F70" i="1" s="1"/>
  <c r="I69" i="1"/>
  <c r="BI69" i="1" s="1"/>
  <c r="H69" i="1"/>
  <c r="E69" i="1"/>
  <c r="F69" i="1" s="1"/>
  <c r="I68" i="1"/>
  <c r="BL68" i="1" s="1"/>
  <c r="H68" i="1"/>
  <c r="E68" i="1"/>
  <c r="F68" i="1" s="1"/>
  <c r="I67" i="1"/>
  <c r="BG67" i="1" s="1"/>
  <c r="H67" i="1"/>
  <c r="E67" i="1"/>
  <c r="F67" i="1" s="1"/>
  <c r="I66" i="1"/>
  <c r="BJ66" i="1" s="1"/>
  <c r="H66" i="1"/>
  <c r="E66" i="1"/>
  <c r="F66" i="1" s="1"/>
  <c r="I65" i="1"/>
  <c r="H65" i="1"/>
  <c r="E65" i="1"/>
  <c r="F65" i="1" s="1"/>
  <c r="I64" i="1"/>
  <c r="H64" i="1"/>
  <c r="E64" i="1"/>
  <c r="F64" i="1" s="1"/>
  <c r="I63" i="1"/>
  <c r="H63" i="1"/>
  <c r="E63" i="1"/>
  <c r="F63" i="1" s="1"/>
  <c r="I62" i="1"/>
  <c r="AU62" i="1" s="1"/>
  <c r="H62" i="1"/>
  <c r="E62" i="1"/>
  <c r="F62" i="1" s="1"/>
  <c r="I61" i="1"/>
  <c r="W61" i="1" s="1"/>
  <c r="H61" i="1"/>
  <c r="E61" i="1"/>
  <c r="F61" i="1" s="1"/>
  <c r="I60" i="1"/>
  <c r="BL60" i="1" s="1"/>
  <c r="H60" i="1"/>
  <c r="E60" i="1"/>
  <c r="F60" i="1" s="1"/>
  <c r="I59" i="1"/>
  <c r="H59" i="1"/>
  <c r="E59" i="1"/>
  <c r="F59" i="1" s="1"/>
  <c r="I58" i="1"/>
  <c r="H58" i="1"/>
  <c r="E58" i="1"/>
  <c r="F58" i="1" s="1"/>
  <c r="I57" i="1"/>
  <c r="H57" i="1"/>
  <c r="E57" i="1"/>
  <c r="F57" i="1" s="1"/>
  <c r="I56" i="1"/>
  <c r="H56" i="1"/>
  <c r="E56" i="1"/>
  <c r="F56" i="1" s="1"/>
  <c r="I55" i="1"/>
  <c r="BK55" i="1" s="1"/>
  <c r="H55" i="1"/>
  <c r="E55" i="1"/>
  <c r="I54" i="1"/>
  <c r="H54" i="1"/>
  <c r="E54" i="1"/>
  <c r="F54" i="1" s="1"/>
  <c r="I53" i="1"/>
  <c r="H53" i="1"/>
  <c r="E53" i="1"/>
  <c r="I52" i="1"/>
  <c r="H52" i="1"/>
  <c r="E52" i="1"/>
  <c r="I51" i="1"/>
  <c r="H51" i="1"/>
  <c r="E51" i="1"/>
  <c r="C51" i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16" i="1"/>
  <c r="C17" i="1" s="1"/>
  <c r="H10" i="1"/>
  <c r="P8" i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3" i="5"/>
  <c r="E52" i="5"/>
  <c r="E51" i="5"/>
  <c r="E47" i="5"/>
  <c r="E46" i="5"/>
  <c r="E45" i="5"/>
  <c r="C45" i="5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I787" i="1"/>
  <c r="P36" i="5"/>
  <c r="N36" i="5"/>
  <c r="H787" i="1" s="1"/>
  <c r="H1219" i="1"/>
  <c r="H1248" i="1" s="1"/>
  <c r="J36" i="5"/>
  <c r="H667" i="1" s="1"/>
  <c r="I36" i="5"/>
  <c r="H194" i="1" s="1"/>
  <c r="P35" i="5"/>
  <c r="N35" i="5"/>
  <c r="H786" i="1" s="1"/>
  <c r="H1218" i="1"/>
  <c r="H1247" i="1" s="1"/>
  <c r="J35" i="5"/>
  <c r="H666" i="1" s="1"/>
  <c r="I35" i="5"/>
  <c r="H222" i="1" s="1"/>
  <c r="P34" i="5"/>
  <c r="N34" i="5"/>
  <c r="H785" i="1" s="1"/>
  <c r="H1217" i="1"/>
  <c r="H1246" i="1" s="1"/>
  <c r="J34" i="5"/>
  <c r="H665" i="1" s="1"/>
  <c r="I34" i="5"/>
  <c r="H221" i="1" s="1"/>
  <c r="P33" i="5"/>
  <c r="N33" i="5"/>
  <c r="H784" i="1" s="1"/>
  <c r="H1216" i="1"/>
  <c r="H1245" i="1" s="1"/>
  <c r="J33" i="5"/>
  <c r="H664" i="1" s="1"/>
  <c r="I33" i="5"/>
  <c r="H755" i="1" s="1"/>
  <c r="P32" i="5"/>
  <c r="N32" i="5"/>
  <c r="H783" i="1" s="1"/>
  <c r="H1215" i="1"/>
  <c r="H1244" i="1" s="1"/>
  <c r="J32" i="5"/>
  <c r="H663" i="1" s="1"/>
  <c r="I32" i="5"/>
  <c r="H754" i="1" s="1"/>
  <c r="P31" i="5"/>
  <c r="N31" i="5"/>
  <c r="H782" i="1" s="1"/>
  <c r="H1214" i="1"/>
  <c r="H1243" i="1" s="1"/>
  <c r="J31" i="5"/>
  <c r="H662" i="1" s="1"/>
  <c r="I31" i="5"/>
  <c r="H840" i="1" s="1"/>
  <c r="P30" i="5"/>
  <c r="N30" i="5"/>
  <c r="H781" i="1" s="1"/>
  <c r="H1213" i="1"/>
  <c r="H1242" i="1" s="1"/>
  <c r="J30" i="5"/>
  <c r="H661" i="1" s="1"/>
  <c r="I30" i="5"/>
  <c r="H839" i="1" s="1"/>
  <c r="O839" i="1" s="1"/>
  <c r="P29" i="5"/>
  <c r="N29" i="5"/>
  <c r="H780" i="1" s="1"/>
  <c r="H1212" i="1"/>
  <c r="H1241" i="1" s="1"/>
  <c r="J29" i="5"/>
  <c r="H660" i="1" s="1"/>
  <c r="I29" i="5"/>
  <c r="H838" i="1" s="1"/>
  <c r="O838" i="1" s="1"/>
  <c r="P28" i="5"/>
  <c r="N28" i="5"/>
  <c r="H779" i="1" s="1"/>
  <c r="H1211" i="1"/>
  <c r="H1240" i="1" s="1"/>
  <c r="J28" i="5"/>
  <c r="H659" i="1" s="1"/>
  <c r="I28" i="5"/>
  <c r="H837" i="1" s="1"/>
  <c r="P27" i="5"/>
  <c r="N27" i="5"/>
  <c r="H778" i="1" s="1"/>
  <c r="H1210" i="1"/>
  <c r="H1239" i="1" s="1"/>
  <c r="J27" i="5"/>
  <c r="H658" i="1" s="1"/>
  <c r="I27" i="5"/>
  <c r="H214" i="1" s="1"/>
  <c r="N26" i="5"/>
  <c r="H777" i="1" s="1"/>
  <c r="H1209" i="1"/>
  <c r="H1238" i="1" s="1"/>
  <c r="J26" i="5"/>
  <c r="H657" i="1" s="1"/>
  <c r="I26" i="5"/>
  <c r="H184" i="1" s="1"/>
  <c r="N25" i="5"/>
  <c r="H776" i="1" s="1"/>
  <c r="H1208" i="1"/>
  <c r="H1237" i="1" s="1"/>
  <c r="J25" i="5"/>
  <c r="H656" i="1" s="1"/>
  <c r="I25" i="5"/>
  <c r="H212" i="1" s="1"/>
  <c r="N24" i="5"/>
  <c r="H775" i="1" s="1"/>
  <c r="H1207" i="1"/>
  <c r="H1236" i="1" s="1"/>
  <c r="J24" i="5"/>
  <c r="H655" i="1" s="1"/>
  <c r="I24" i="5"/>
  <c r="H746" i="1" s="1"/>
  <c r="P23" i="5"/>
  <c r="N23" i="5"/>
  <c r="H774" i="1" s="1"/>
  <c r="H1206" i="1"/>
  <c r="H1235" i="1" s="1"/>
  <c r="J23" i="5"/>
  <c r="H654" i="1" s="1"/>
  <c r="I23" i="5"/>
  <c r="H832" i="1" s="1"/>
  <c r="P22" i="5"/>
  <c r="N22" i="5"/>
  <c r="H773" i="1" s="1"/>
  <c r="H1205" i="1"/>
  <c r="H1234" i="1" s="1"/>
  <c r="J22" i="5"/>
  <c r="H653" i="1" s="1"/>
  <c r="I22" i="5"/>
  <c r="H831" i="1" s="1"/>
  <c r="P21" i="5"/>
  <c r="N21" i="5"/>
  <c r="H772" i="1" s="1"/>
  <c r="H1204" i="1"/>
  <c r="H1233" i="1" s="1"/>
  <c r="J21" i="5"/>
  <c r="H652" i="1" s="1"/>
  <c r="I21" i="5"/>
  <c r="H830" i="1" s="1"/>
  <c r="O830" i="1" s="1"/>
  <c r="N20" i="5"/>
  <c r="H771" i="1" s="1"/>
  <c r="H1203" i="1"/>
  <c r="H1232" i="1" s="1"/>
  <c r="J20" i="5"/>
  <c r="H651" i="1" s="1"/>
  <c r="I20" i="5"/>
  <c r="H829" i="1" s="1"/>
  <c r="N19" i="5"/>
  <c r="H770" i="1" s="1"/>
  <c r="H1202" i="1"/>
  <c r="H1231" i="1" s="1"/>
  <c r="J19" i="5"/>
  <c r="H650" i="1" s="1"/>
  <c r="I19" i="5"/>
  <c r="N18" i="5"/>
  <c r="H769" i="1" s="1"/>
  <c r="H1201" i="1"/>
  <c r="H1230" i="1" s="1"/>
  <c r="J18" i="5"/>
  <c r="H649" i="1" s="1"/>
  <c r="I18" i="5"/>
  <c r="P17" i="5"/>
  <c r="N17" i="5"/>
  <c r="H768" i="1" s="1"/>
  <c r="H1200" i="1"/>
  <c r="H1229" i="1" s="1"/>
  <c r="J17" i="5"/>
  <c r="H648" i="1" s="1"/>
  <c r="I17" i="5"/>
  <c r="H204" i="1" s="1"/>
  <c r="P16" i="5"/>
  <c r="N16" i="5"/>
  <c r="H767" i="1" s="1"/>
  <c r="H1199" i="1"/>
  <c r="H1228" i="1" s="1"/>
  <c r="J16" i="5"/>
  <c r="H647" i="1" s="1"/>
  <c r="I16" i="5"/>
  <c r="H738" i="1" s="1"/>
  <c r="O738" i="1" s="1"/>
  <c r="P15" i="5"/>
  <c r="N15" i="5"/>
  <c r="H766" i="1" s="1"/>
  <c r="H1198" i="1"/>
  <c r="H1227" i="1" s="1"/>
  <c r="J15" i="5"/>
  <c r="H646" i="1" s="1"/>
  <c r="I15" i="5"/>
  <c r="H824" i="1" s="1"/>
  <c r="H765" i="1"/>
  <c r="H1197" i="1"/>
  <c r="H1226" i="1" s="1"/>
  <c r="J14" i="5"/>
  <c r="H645" i="1" s="1"/>
  <c r="I14" i="5"/>
  <c r="H823" i="1" s="1"/>
  <c r="H764" i="1"/>
  <c r="H1196" i="1"/>
  <c r="H1225" i="1" s="1"/>
  <c r="H644" i="1"/>
  <c r="H822" i="1"/>
  <c r="H763" i="1"/>
  <c r="H1195" i="1"/>
  <c r="H1224" i="1" s="1"/>
  <c r="H643" i="1"/>
  <c r="H734" i="1"/>
  <c r="O734" i="1" s="1"/>
  <c r="C12" i="5"/>
  <c r="R9" i="5"/>
  <c r="S8" i="5"/>
  <c r="T8" i="5" s="1"/>
  <c r="U8" i="5" s="1"/>
  <c r="V8" i="5" s="1"/>
  <c r="W8" i="5" s="1"/>
  <c r="X8" i="5" s="1"/>
  <c r="Y8" i="5" s="1"/>
  <c r="Z8" i="5" s="1"/>
  <c r="AA8" i="5" s="1"/>
  <c r="AB8" i="5" s="1"/>
  <c r="AC8" i="5" s="1"/>
  <c r="AD8" i="5" s="1"/>
  <c r="AE8" i="5" s="1"/>
  <c r="AF8" i="5" s="1"/>
  <c r="AG8" i="5" s="1"/>
  <c r="AH8" i="5" s="1"/>
  <c r="AI8" i="5" s="1"/>
  <c r="AJ8" i="5" s="1"/>
  <c r="AK8" i="5" s="1"/>
  <c r="AL8" i="5" s="1"/>
  <c r="AM8" i="5" s="1"/>
  <c r="AN8" i="5" s="1"/>
  <c r="AO8" i="5" s="1"/>
  <c r="AP8" i="5" s="1"/>
  <c r="AQ8" i="5" s="1"/>
  <c r="AR8" i="5" s="1"/>
  <c r="AS8" i="5" s="1"/>
  <c r="AT8" i="5" s="1"/>
  <c r="AU8" i="5" s="1"/>
  <c r="AV8" i="5" s="1"/>
  <c r="AW8" i="5" s="1"/>
  <c r="AX8" i="5" s="1"/>
  <c r="AY8" i="5" s="1"/>
  <c r="AZ8" i="5" s="1"/>
  <c r="BA8" i="5" s="1"/>
  <c r="BB8" i="5" s="1"/>
  <c r="BC8" i="5" s="1"/>
  <c r="BD8" i="5" s="1"/>
  <c r="BE8" i="5" s="1"/>
  <c r="BF8" i="5" s="1"/>
  <c r="BG8" i="5" s="1"/>
  <c r="BH8" i="5" s="1"/>
  <c r="BI8" i="5" s="1"/>
  <c r="BJ8" i="5" s="1"/>
  <c r="BK8" i="5" s="1"/>
  <c r="BL8" i="5" s="1"/>
  <c r="BM8" i="5" s="1"/>
  <c r="BN8" i="5" s="1"/>
  <c r="BO8" i="5" s="1"/>
  <c r="BP8" i="5" s="1"/>
  <c r="M45" i="4"/>
  <c r="M46" i="4" s="1"/>
  <c r="O44" i="4"/>
  <c r="O45" i="4" s="1"/>
  <c r="F30" i="4"/>
  <c r="E30" i="4"/>
  <c r="C29" i="4"/>
  <c r="H457" i="1" s="1"/>
  <c r="E22" i="4"/>
  <c r="D91" i="2"/>
  <c r="I764" i="1"/>
  <c r="I768" i="1"/>
  <c r="I772" i="1"/>
  <c r="I776" i="1"/>
  <c r="I780" i="1"/>
  <c r="I784" i="1"/>
  <c r="I765" i="1"/>
  <c r="I769" i="1"/>
  <c r="I773" i="1"/>
  <c r="I777" i="1"/>
  <c r="I781" i="1"/>
  <c r="I785" i="1"/>
  <c r="I766" i="1"/>
  <c r="I770" i="1"/>
  <c r="I774" i="1"/>
  <c r="I778" i="1"/>
  <c r="I782" i="1"/>
  <c r="I786" i="1"/>
  <c r="I763" i="1"/>
  <c r="I767" i="1"/>
  <c r="I771" i="1"/>
  <c r="I775" i="1"/>
  <c r="I779" i="1"/>
  <c r="I783" i="1"/>
  <c r="C31" i="4"/>
  <c r="I579" i="1"/>
  <c r="H579" i="1" s="1"/>
  <c r="C615" i="1"/>
  <c r="C989" i="1"/>
  <c r="C990" i="1" s="1"/>
  <c r="C991" i="1" s="1"/>
  <c r="C1076" i="1"/>
  <c r="C1077" i="1" s="1"/>
  <c r="C1078" i="1" s="1"/>
  <c r="C1196" i="1"/>
  <c r="C1225" i="1"/>
  <c r="C1226" i="1" s="1"/>
  <c r="C1227" i="1" s="1"/>
  <c r="Z67" i="1" l="1"/>
  <c r="AL67" i="1"/>
  <c r="I575" i="1"/>
  <c r="H575" i="1" s="1"/>
  <c r="J202" i="1"/>
  <c r="J376" i="1" s="1"/>
  <c r="I559" i="1"/>
  <c r="H559" i="1" s="1"/>
  <c r="I898" i="1"/>
  <c r="H843" i="1"/>
  <c r="O843" i="1" s="1"/>
  <c r="AS70" i="2"/>
  <c r="D70" i="2" s="1"/>
  <c r="D90" i="2"/>
  <c r="D93" i="2"/>
  <c r="D94" i="2"/>
  <c r="BU71" i="2"/>
  <c r="D71" i="2" s="1"/>
  <c r="D92" i="2"/>
  <c r="D95" i="2"/>
  <c r="X945" i="1"/>
  <c r="X954" i="1" s="1"/>
  <c r="I567" i="1"/>
  <c r="H567" i="1" s="1"/>
  <c r="R60" i="1"/>
  <c r="I890" i="1"/>
  <c r="E200" i="1"/>
  <c r="AO68" i="1"/>
  <c r="H1322" i="1"/>
  <c r="H1302" i="1"/>
  <c r="H1286" i="1"/>
  <c r="H505" i="1"/>
  <c r="H395" i="1"/>
  <c r="H379" i="1"/>
  <c r="H359" i="1"/>
  <c r="H339" i="1"/>
  <c r="H323" i="1"/>
  <c r="H1162" i="1"/>
  <c r="H1163" i="1" s="1"/>
  <c r="H1164" i="1" s="1"/>
  <c r="H1165" i="1" s="1"/>
  <c r="H1166" i="1" s="1"/>
  <c r="H1167" i="1" s="1"/>
  <c r="H1168" i="1" s="1"/>
  <c r="H1169" i="1" s="1"/>
  <c r="H1170" i="1" s="1"/>
  <c r="H1171" i="1" s="1"/>
  <c r="H1172" i="1" s="1"/>
  <c r="H1173" i="1" s="1"/>
  <c r="H1174" i="1" s="1"/>
  <c r="H1175" i="1" s="1"/>
  <c r="H1176" i="1" s="1"/>
  <c r="H1177" i="1" s="1"/>
  <c r="H1178" i="1" s="1"/>
  <c r="H1179" i="1" s="1"/>
  <c r="H1180" i="1" s="1"/>
  <c r="H1181" i="1" s="1"/>
  <c r="H1182" i="1" s="1"/>
  <c r="H1183" i="1" s="1"/>
  <c r="H1184" i="1" s="1"/>
  <c r="H1185" i="1" s="1"/>
  <c r="H1186" i="1" s="1"/>
  <c r="H1321" i="1"/>
  <c r="H1301" i="1"/>
  <c r="H1285" i="1"/>
  <c r="H504" i="1"/>
  <c r="H394" i="1"/>
  <c r="H378" i="1"/>
  <c r="H358" i="1"/>
  <c r="H338" i="1"/>
  <c r="H322" i="1"/>
  <c r="H402" i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1320" i="1"/>
  <c r="H1300" i="1"/>
  <c r="H1284" i="1"/>
  <c r="H503" i="1"/>
  <c r="H393" i="1"/>
  <c r="H377" i="1"/>
  <c r="H357" i="1"/>
  <c r="H337" i="1"/>
  <c r="H321" i="1"/>
  <c r="H1335" i="1"/>
  <c r="H1319" i="1"/>
  <c r="H1299" i="1"/>
  <c r="H1283" i="1"/>
  <c r="H502" i="1"/>
  <c r="H392" i="1"/>
  <c r="H376" i="1"/>
  <c r="H1298" i="1"/>
  <c r="H501" i="1"/>
  <c r="H355" i="1"/>
  <c r="H1333" i="1"/>
  <c r="H1317" i="1"/>
  <c r="H1297" i="1"/>
  <c r="H516" i="1"/>
  <c r="H500" i="1"/>
  <c r="H390" i="1"/>
  <c r="H374" i="1"/>
  <c r="H354" i="1"/>
  <c r="H334" i="1"/>
  <c r="H318" i="1"/>
  <c r="H1332" i="1"/>
  <c r="H1316" i="1"/>
  <c r="H1296" i="1"/>
  <c r="H515" i="1"/>
  <c r="H499" i="1"/>
  <c r="H389" i="1"/>
  <c r="H373" i="1"/>
  <c r="H353" i="1"/>
  <c r="H333" i="1"/>
  <c r="H317" i="1"/>
  <c r="H1331" i="1"/>
  <c r="H1315" i="1"/>
  <c r="H1295" i="1"/>
  <c r="H514" i="1"/>
  <c r="H498" i="1"/>
  <c r="H388" i="1"/>
  <c r="H368" i="1"/>
  <c r="H352" i="1"/>
  <c r="H332" i="1"/>
  <c r="H316" i="1"/>
  <c r="H1330" i="1"/>
  <c r="H1314" i="1"/>
  <c r="H1294" i="1"/>
  <c r="H513" i="1"/>
  <c r="H497" i="1"/>
  <c r="H387" i="1"/>
  <c r="H367" i="1"/>
  <c r="H351" i="1"/>
  <c r="H331" i="1"/>
  <c r="H315" i="1"/>
  <c r="H1329" i="1"/>
  <c r="H1293" i="1"/>
  <c r="H512" i="1"/>
  <c r="H496" i="1"/>
  <c r="H366" i="1"/>
  <c r="H350" i="1"/>
  <c r="H330" i="1"/>
  <c r="H1303" i="1"/>
  <c r="H396" i="1"/>
  <c r="H344" i="1"/>
  <c r="H336" i="1"/>
  <c r="H1318" i="1"/>
  <c r="H375" i="1"/>
  <c r="H1313" i="1"/>
  <c r="H386" i="1"/>
  <c r="H506" i="1"/>
  <c r="H360" i="1"/>
  <c r="H356" i="1"/>
  <c r="H320" i="1"/>
  <c r="H1282" i="1"/>
  <c r="H391" i="1"/>
  <c r="H319" i="1"/>
  <c r="H1328" i="1"/>
  <c r="H1312" i="1"/>
  <c r="H1292" i="1"/>
  <c r="H511" i="1"/>
  <c r="H495" i="1"/>
  <c r="H385" i="1"/>
  <c r="H365" i="1"/>
  <c r="H349" i="1"/>
  <c r="H329" i="1"/>
  <c r="H1327" i="1"/>
  <c r="H1311" i="1"/>
  <c r="H1291" i="1"/>
  <c r="H510" i="1"/>
  <c r="H494" i="1"/>
  <c r="H384" i="1"/>
  <c r="H364" i="1"/>
  <c r="H348" i="1"/>
  <c r="H328" i="1"/>
  <c r="H1326" i="1"/>
  <c r="H1306" i="1"/>
  <c r="H1290" i="1"/>
  <c r="H509" i="1"/>
  <c r="H493" i="1"/>
  <c r="H383" i="1"/>
  <c r="H363" i="1"/>
  <c r="H347" i="1"/>
  <c r="H327" i="1"/>
  <c r="H1325" i="1"/>
  <c r="H1305" i="1"/>
  <c r="H1289" i="1"/>
  <c r="H508" i="1"/>
  <c r="H492" i="1"/>
  <c r="H382" i="1"/>
  <c r="H362" i="1"/>
  <c r="H346" i="1"/>
  <c r="H326" i="1"/>
  <c r="H1324" i="1"/>
  <c r="H1304" i="1"/>
  <c r="H1288" i="1"/>
  <c r="H507" i="1"/>
  <c r="H397" i="1"/>
  <c r="H381" i="1"/>
  <c r="H361" i="1"/>
  <c r="H345" i="1"/>
  <c r="H325" i="1"/>
  <c r="H1323" i="1"/>
  <c r="H1287" i="1"/>
  <c r="H380" i="1"/>
  <c r="H324" i="1"/>
  <c r="H1334" i="1"/>
  <c r="H335" i="1"/>
  <c r="G30" i="4"/>
  <c r="H30" i="4"/>
  <c r="D44" i="4"/>
  <c r="F44" i="4"/>
  <c r="G44" i="4"/>
  <c r="AJ945" i="1"/>
  <c r="AJ954" i="1" s="1"/>
  <c r="AT945" i="1"/>
  <c r="AT954" i="1" s="1"/>
  <c r="BE945" i="1"/>
  <c r="BE954" i="1" s="1"/>
  <c r="AC945" i="1"/>
  <c r="AC954" i="1" s="1"/>
  <c r="S945" i="1"/>
  <c r="S954" i="1" s="1"/>
  <c r="AV945" i="1"/>
  <c r="AV954" i="1" s="1"/>
  <c r="AB945" i="1"/>
  <c r="AB954" i="1" s="1"/>
  <c r="BF945" i="1"/>
  <c r="BF954" i="1" s="1"/>
  <c r="AW945" i="1"/>
  <c r="AW954" i="1" s="1"/>
  <c r="AL945" i="1"/>
  <c r="AL954" i="1" s="1"/>
  <c r="U945" i="1"/>
  <c r="U954" i="1" s="1"/>
  <c r="P945" i="1"/>
  <c r="P954" i="1" s="1"/>
  <c r="T945" i="1"/>
  <c r="T954" i="1" s="1"/>
  <c r="AX945" i="1"/>
  <c r="AX954" i="1" s="1"/>
  <c r="AO945" i="1"/>
  <c r="AO954" i="1" s="1"/>
  <c r="AD945" i="1"/>
  <c r="AD954" i="1" s="1"/>
  <c r="BL945" i="1"/>
  <c r="BL954" i="1" s="1"/>
  <c r="AU945" i="1"/>
  <c r="AU954" i="1" s="1"/>
  <c r="BG945" i="1"/>
  <c r="BG954" i="1" s="1"/>
  <c r="AP945" i="1"/>
  <c r="AP954" i="1" s="1"/>
  <c r="AG945" i="1"/>
  <c r="AG954" i="1" s="1"/>
  <c r="V945" i="1"/>
  <c r="V954" i="1" s="1"/>
  <c r="AF945" i="1"/>
  <c r="AF954" i="1" s="1"/>
  <c r="O945" i="1"/>
  <c r="O954" i="1" s="1"/>
  <c r="AY945" i="1"/>
  <c r="AY954" i="1" s="1"/>
  <c r="AH945" i="1"/>
  <c r="AH954" i="1" s="1"/>
  <c r="Y945" i="1"/>
  <c r="Y954" i="1" s="1"/>
  <c r="BI945" i="1"/>
  <c r="BI954" i="1" s="1"/>
  <c r="BK945" i="1"/>
  <c r="BK954" i="1" s="1"/>
  <c r="AN945" i="1"/>
  <c r="AN954" i="1" s="1"/>
  <c r="AQ945" i="1"/>
  <c r="AQ954" i="1" s="1"/>
  <c r="Z945" i="1"/>
  <c r="Z954" i="1" s="1"/>
  <c r="Q945" i="1"/>
  <c r="Q954" i="1" s="1"/>
  <c r="BA945" i="1"/>
  <c r="BA954" i="1" s="1"/>
  <c r="AE945" i="1"/>
  <c r="AE954" i="1" s="1"/>
  <c r="BD945" i="1"/>
  <c r="BD954" i="1" s="1"/>
  <c r="AZ945" i="1"/>
  <c r="AZ954" i="1" s="1"/>
  <c r="AI945" i="1"/>
  <c r="AI954" i="1" s="1"/>
  <c r="R945" i="1"/>
  <c r="R954" i="1" s="1"/>
  <c r="BJ945" i="1"/>
  <c r="BJ954" i="1" s="1"/>
  <c r="AS945" i="1"/>
  <c r="AS954" i="1" s="1"/>
  <c r="BC945" i="1"/>
  <c r="BC954" i="1" s="1"/>
  <c r="AM945" i="1"/>
  <c r="AM954" i="1" s="1"/>
  <c r="AR945" i="1"/>
  <c r="AR954" i="1" s="1"/>
  <c r="AA945" i="1"/>
  <c r="AA954" i="1" s="1"/>
  <c r="BM945" i="1"/>
  <c r="BM954" i="1" s="1"/>
  <c r="BB945" i="1"/>
  <c r="BB954" i="1" s="1"/>
  <c r="AK945" i="1"/>
  <c r="AK954" i="1" s="1"/>
  <c r="W945" i="1"/>
  <c r="W954" i="1" s="1"/>
  <c r="H187" i="1"/>
  <c r="H192" i="1"/>
  <c r="H756" i="1"/>
  <c r="O756" i="1" s="1"/>
  <c r="R81" i="5"/>
  <c r="R84" i="5"/>
  <c r="R83" i="5"/>
  <c r="R82" i="5"/>
  <c r="H223" i="1"/>
  <c r="Q69" i="1"/>
  <c r="I571" i="1"/>
  <c r="H571" i="1" s="1"/>
  <c r="W69" i="1"/>
  <c r="R69" i="1"/>
  <c r="J206" i="1"/>
  <c r="J380" i="1" s="1"/>
  <c r="I563" i="1"/>
  <c r="H563" i="1" s="1"/>
  <c r="J222" i="1"/>
  <c r="J396" i="1" s="1"/>
  <c r="J214" i="1"/>
  <c r="J388" i="1" s="1"/>
  <c r="H750" i="1"/>
  <c r="O750" i="1" s="1"/>
  <c r="H216" i="1"/>
  <c r="H743" i="1"/>
  <c r="O743" i="1" s="1"/>
  <c r="H208" i="1"/>
  <c r="H179" i="1"/>
  <c r="H266" i="1" s="1"/>
  <c r="H751" i="1"/>
  <c r="O751" i="1" s="1"/>
  <c r="H752" i="1"/>
  <c r="O752" i="1" s="1"/>
  <c r="H758" i="1"/>
  <c r="O758" i="1" s="1"/>
  <c r="H215" i="1"/>
  <c r="H188" i="1"/>
  <c r="H275" i="1" s="1"/>
  <c r="H186" i="1"/>
  <c r="H273" i="1" s="1"/>
  <c r="H845" i="1"/>
  <c r="O845" i="1" s="1"/>
  <c r="H180" i="1"/>
  <c r="H267" i="1" s="1"/>
  <c r="E29" i="4"/>
  <c r="H744" i="1"/>
  <c r="O744" i="1" s="1"/>
  <c r="AY69" i="1"/>
  <c r="H217" i="1"/>
  <c r="H443" i="1"/>
  <c r="H452" i="1"/>
  <c r="BC74" i="1"/>
  <c r="AG66" i="1"/>
  <c r="BI74" i="1"/>
  <c r="BI66" i="1"/>
  <c r="BB74" i="1"/>
  <c r="H209" i="1"/>
  <c r="AC61" i="1"/>
  <c r="AE67" i="1"/>
  <c r="U67" i="1"/>
  <c r="AO75" i="1"/>
  <c r="BF67" i="1"/>
  <c r="H753" i="1"/>
  <c r="O753" i="1" s="1"/>
  <c r="AY67" i="1"/>
  <c r="S67" i="1"/>
  <c r="X75" i="1"/>
  <c r="BK67" i="1"/>
  <c r="BA67" i="1"/>
  <c r="BB66" i="1"/>
  <c r="R74" i="1"/>
  <c r="AS66" i="1"/>
  <c r="AF74" i="1"/>
  <c r="H220" i="1"/>
  <c r="Z74" i="1"/>
  <c r="AK66" i="1"/>
  <c r="AN74" i="1"/>
  <c r="H191" i="1"/>
  <c r="H278" i="1" s="1"/>
  <c r="S74" i="1"/>
  <c r="AY66" i="1"/>
  <c r="R66" i="1"/>
  <c r="Q74" i="1"/>
  <c r="AM66" i="1"/>
  <c r="H747" i="1"/>
  <c r="O747" i="1" s="1"/>
  <c r="AI74" i="1"/>
  <c r="AV66" i="1"/>
  <c r="I577" i="1"/>
  <c r="H577" i="1" s="1"/>
  <c r="AW74" i="1"/>
  <c r="AQ74" i="1"/>
  <c r="AV74" i="1"/>
  <c r="X74" i="1"/>
  <c r="AB66" i="1"/>
  <c r="H842" i="1"/>
  <c r="O842" i="1" s="1"/>
  <c r="AQ66" i="1"/>
  <c r="O74" i="1"/>
  <c r="T66" i="1"/>
  <c r="AO66" i="1"/>
  <c r="H834" i="1"/>
  <c r="O834" i="1" s="1"/>
  <c r="H183" i="1"/>
  <c r="H270" i="1" s="1"/>
  <c r="F318" i="1"/>
  <c r="J203" i="1"/>
  <c r="J377" i="1" s="1"/>
  <c r="J965" i="1"/>
  <c r="I560" i="1"/>
  <c r="H560" i="1" s="1"/>
  <c r="AJ73" i="1"/>
  <c r="AT68" i="1"/>
  <c r="BH68" i="1"/>
  <c r="BA68" i="1"/>
  <c r="H218" i="1"/>
  <c r="AY68" i="1"/>
  <c r="H189" i="1"/>
  <c r="H276" i="1" s="1"/>
  <c r="AR69" i="1"/>
  <c r="AL69" i="1"/>
  <c r="BM69" i="1"/>
  <c r="AG60" i="1"/>
  <c r="X69" i="1"/>
  <c r="AP60" i="1"/>
  <c r="P69" i="1"/>
  <c r="S68" i="1"/>
  <c r="AV69" i="1"/>
  <c r="BH69" i="1"/>
  <c r="AP69" i="1"/>
  <c r="AP61" i="1"/>
  <c r="AW69" i="1"/>
  <c r="AZ69" i="1"/>
  <c r="AG69" i="1"/>
  <c r="X61" i="1"/>
  <c r="AA69" i="1"/>
  <c r="AJ69" i="1"/>
  <c r="AO67" i="1"/>
  <c r="BF69" i="1"/>
  <c r="AC69" i="1"/>
  <c r="BB69" i="1"/>
  <c r="O69" i="1"/>
  <c r="BJ69" i="1"/>
  <c r="AG75" i="1"/>
  <c r="BE69" i="1"/>
  <c r="AQ69" i="1"/>
  <c r="BD69" i="1"/>
  <c r="AU69" i="1"/>
  <c r="BC61" i="1"/>
  <c r="AH69" i="1"/>
  <c r="AJ61" i="1"/>
  <c r="BC69" i="1"/>
  <c r="BG61" i="1"/>
  <c r="AX69" i="1"/>
  <c r="AE69" i="1"/>
  <c r="T69" i="1"/>
  <c r="BC60" i="1"/>
  <c r="BD67" i="1"/>
  <c r="AB67" i="1"/>
  <c r="BE61" i="1"/>
  <c r="AT69" i="1"/>
  <c r="AI69" i="1"/>
  <c r="Z61" i="1"/>
  <c r="AH61" i="1"/>
  <c r="AO69" i="1"/>
  <c r="BL69" i="1"/>
  <c r="BA69" i="1"/>
  <c r="AN69" i="1"/>
  <c r="Y69" i="1"/>
  <c r="BG69" i="1"/>
  <c r="AB69" i="1"/>
  <c r="BH67" i="1"/>
  <c r="S69" i="1"/>
  <c r="AS69" i="1"/>
  <c r="BA61" i="1"/>
  <c r="V69" i="1"/>
  <c r="O68" i="1"/>
  <c r="X67" i="1"/>
  <c r="AE61" i="1"/>
  <c r="AM61" i="1"/>
  <c r="AK69" i="1"/>
  <c r="Z69" i="1"/>
  <c r="BK69" i="1"/>
  <c r="AF69" i="1"/>
  <c r="AM69" i="1"/>
  <c r="AD69" i="1"/>
  <c r="U69" i="1"/>
  <c r="Q68" i="1"/>
  <c r="AI73" i="1"/>
  <c r="S62" i="1"/>
  <c r="J963" i="1"/>
  <c r="J967" i="1"/>
  <c r="AN73" i="1"/>
  <c r="E1078" i="1"/>
  <c r="AC72" i="1"/>
  <c r="F202" i="1"/>
  <c r="AN646" i="1" s="1"/>
  <c r="E1136" i="1"/>
  <c r="AN72" i="1"/>
  <c r="E766" i="1"/>
  <c r="H203" i="1"/>
  <c r="BD73" i="1"/>
  <c r="AH73" i="1"/>
  <c r="BA73" i="1"/>
  <c r="BB73" i="1"/>
  <c r="J976" i="1"/>
  <c r="H86" i="2"/>
  <c r="I86" i="2" s="1"/>
  <c r="J86" i="2" s="1"/>
  <c r="K86" i="2" s="1"/>
  <c r="L86" i="2" s="1"/>
  <c r="M86" i="2" s="1"/>
  <c r="N86" i="2" s="1"/>
  <c r="O86" i="2" s="1"/>
  <c r="P86" i="2" s="1"/>
  <c r="Q86" i="2" s="1"/>
  <c r="R86" i="2" s="1"/>
  <c r="S86" i="2" s="1"/>
  <c r="T86" i="2" s="1"/>
  <c r="U86" i="2" s="1"/>
  <c r="V86" i="2" s="1"/>
  <c r="W86" i="2" s="1"/>
  <c r="X86" i="2" s="1"/>
  <c r="Y86" i="2" s="1"/>
  <c r="Z86" i="2" s="1"/>
  <c r="AA86" i="2" s="1"/>
  <c r="AB86" i="2" s="1"/>
  <c r="AC86" i="2" s="1"/>
  <c r="AD86" i="2" s="1"/>
  <c r="AE86" i="2" s="1"/>
  <c r="AF86" i="2" s="1"/>
  <c r="AG86" i="2" s="1"/>
  <c r="AH86" i="2" s="1"/>
  <c r="AI86" i="2" s="1"/>
  <c r="AJ86" i="2" s="1"/>
  <c r="AK86" i="2" s="1"/>
  <c r="AL86" i="2" s="1"/>
  <c r="AM86" i="2" s="1"/>
  <c r="AN86" i="2" s="1"/>
  <c r="AO86" i="2" s="1"/>
  <c r="AP86" i="2" s="1"/>
  <c r="AQ86" i="2" s="1"/>
  <c r="AR86" i="2" s="1"/>
  <c r="AS86" i="2" s="1"/>
  <c r="AT86" i="2" s="1"/>
  <c r="AU86" i="2" s="1"/>
  <c r="AV86" i="2" s="1"/>
  <c r="AW86" i="2" s="1"/>
  <c r="AX86" i="2" s="1"/>
  <c r="AY86" i="2" s="1"/>
  <c r="AZ86" i="2" s="1"/>
  <c r="BA86" i="2" s="1"/>
  <c r="BB86" i="2" s="1"/>
  <c r="BC86" i="2" s="1"/>
  <c r="BD86" i="2" s="1"/>
  <c r="BE86" i="2" s="1"/>
  <c r="BF86" i="2" s="1"/>
  <c r="BG86" i="2" s="1"/>
  <c r="BH86" i="2" s="1"/>
  <c r="BI86" i="2" s="1"/>
  <c r="BJ86" i="2" s="1"/>
  <c r="BK86" i="2" s="1"/>
  <c r="BL86" i="2" s="1"/>
  <c r="BM86" i="2" s="1"/>
  <c r="BN86" i="2" s="1"/>
  <c r="BO86" i="2" s="1"/>
  <c r="BP86" i="2" s="1"/>
  <c r="BQ86" i="2" s="1"/>
  <c r="BR86" i="2" s="1"/>
  <c r="BS86" i="2" s="1"/>
  <c r="BT86" i="2" s="1"/>
  <c r="BU86" i="2" s="1"/>
  <c r="BL74" i="1"/>
  <c r="AT66" i="1"/>
  <c r="W74" i="1"/>
  <c r="AH74" i="1"/>
  <c r="AY74" i="1"/>
  <c r="AC66" i="1"/>
  <c r="AR73" i="1"/>
  <c r="AW72" i="1"/>
  <c r="AI66" i="1"/>
  <c r="BM73" i="1"/>
  <c r="Y66" i="1"/>
  <c r="V72" i="1"/>
  <c r="AC74" i="1"/>
  <c r="T74" i="1"/>
  <c r="AU66" i="1"/>
  <c r="AZ74" i="1"/>
  <c r="AL66" i="1"/>
  <c r="AE74" i="1"/>
  <c r="AP74" i="1"/>
  <c r="U66" i="1"/>
  <c r="AT74" i="1"/>
  <c r="W66" i="1"/>
  <c r="AL74" i="1"/>
  <c r="AD66" i="1"/>
  <c r="AM74" i="1"/>
  <c r="AX74" i="1"/>
  <c r="AU73" i="1"/>
  <c r="BH66" i="1"/>
  <c r="AG74" i="1"/>
  <c r="S66" i="1"/>
  <c r="AX66" i="1"/>
  <c r="AD74" i="1"/>
  <c r="BL66" i="1"/>
  <c r="BM74" i="1"/>
  <c r="BG74" i="1"/>
  <c r="AA66" i="1"/>
  <c r="BF66" i="1"/>
  <c r="Q66" i="1"/>
  <c r="BA74" i="1"/>
  <c r="BC66" i="1"/>
  <c r="Y74" i="1"/>
  <c r="V66" i="1"/>
  <c r="BJ74" i="1"/>
  <c r="AU74" i="1"/>
  <c r="BF74" i="1"/>
  <c r="AZ66" i="1"/>
  <c r="U74" i="1"/>
  <c r="AP66" i="1"/>
  <c r="BM66" i="1"/>
  <c r="R73" i="1"/>
  <c r="BD74" i="1"/>
  <c r="AN66" i="1"/>
  <c r="AF66" i="1"/>
  <c r="AR74" i="1"/>
  <c r="AO74" i="1"/>
  <c r="O66" i="1"/>
  <c r="AH66" i="1"/>
  <c r="BD66" i="1"/>
  <c r="AR66" i="1"/>
  <c r="BE66" i="1"/>
  <c r="AJ74" i="1"/>
  <c r="AS74" i="1"/>
  <c r="V74" i="1"/>
  <c r="AK74" i="1"/>
  <c r="BK74" i="1"/>
  <c r="AA74" i="1"/>
  <c r="BA66" i="1"/>
  <c r="AJ66" i="1"/>
  <c r="AE73" i="1"/>
  <c r="BG66" i="1"/>
  <c r="BC73" i="1"/>
  <c r="Z66" i="1"/>
  <c r="AW66" i="1"/>
  <c r="BE74" i="1"/>
  <c r="P74" i="1"/>
  <c r="AB74" i="1"/>
  <c r="X66" i="1"/>
  <c r="AE66" i="1"/>
  <c r="P66" i="1"/>
  <c r="BK66" i="1"/>
  <c r="F991" i="1"/>
  <c r="U72" i="1"/>
  <c r="AF72" i="1"/>
  <c r="AO72" i="1"/>
  <c r="AX72" i="1"/>
  <c r="T72" i="1"/>
  <c r="BH72" i="1"/>
  <c r="AR72" i="1"/>
  <c r="BC72" i="1"/>
  <c r="AK72" i="1"/>
  <c r="AV72" i="1"/>
  <c r="BE72" i="1"/>
  <c r="W72" i="1"/>
  <c r="S72" i="1"/>
  <c r="H836" i="1"/>
  <c r="O836" i="1" s="1"/>
  <c r="AQ72" i="1"/>
  <c r="AS72" i="1"/>
  <c r="BD72" i="1"/>
  <c r="BM72" i="1"/>
  <c r="AH72" i="1"/>
  <c r="H185" i="1"/>
  <c r="H272" i="1" s="1"/>
  <c r="AD72" i="1"/>
  <c r="BB72" i="1"/>
  <c r="BK72" i="1"/>
  <c r="BA72" i="1"/>
  <c r="BL72" i="1"/>
  <c r="BF72" i="1"/>
  <c r="R72" i="1"/>
  <c r="AP72" i="1"/>
  <c r="AY72" i="1"/>
  <c r="BI72" i="1"/>
  <c r="Q72" i="1"/>
  <c r="AI72" i="1"/>
  <c r="BJ72" i="1"/>
  <c r="AE72" i="1"/>
  <c r="AB72" i="1"/>
  <c r="AL72" i="1"/>
  <c r="P72" i="1"/>
  <c r="Y72" i="1"/>
  <c r="AJ72" i="1"/>
  <c r="AZ72" i="1"/>
  <c r="O72" i="1"/>
  <c r="Z72" i="1"/>
  <c r="X72" i="1"/>
  <c r="AG72" i="1"/>
  <c r="AU72" i="1"/>
  <c r="AM72" i="1"/>
  <c r="AA72" i="1"/>
  <c r="BG72" i="1"/>
  <c r="H749" i="1"/>
  <c r="O749" i="1" s="1"/>
  <c r="J960" i="1"/>
  <c r="H271" i="1"/>
  <c r="S70" i="1"/>
  <c r="I578" i="1"/>
  <c r="H578" i="1" s="1"/>
  <c r="AS62" i="1"/>
  <c r="AA62" i="1"/>
  <c r="AW70" i="1"/>
  <c r="AK70" i="1"/>
  <c r="J968" i="1"/>
  <c r="I901" i="1"/>
  <c r="Q70" i="1"/>
  <c r="AO62" i="1"/>
  <c r="BL62" i="1"/>
  <c r="Z62" i="1"/>
  <c r="AN70" i="1"/>
  <c r="AF62" i="1"/>
  <c r="BK70" i="1"/>
  <c r="AT70" i="1"/>
  <c r="AL62" i="1"/>
  <c r="AR62" i="1"/>
  <c r="J962" i="1"/>
  <c r="J966" i="1"/>
  <c r="J970" i="1"/>
  <c r="J974" i="1"/>
  <c r="E1254" i="1"/>
  <c r="AN75" i="1"/>
  <c r="Q67" i="1"/>
  <c r="AF67" i="1"/>
  <c r="AJ55" i="1"/>
  <c r="AM67" i="1"/>
  <c r="BI67" i="1"/>
  <c r="AJ67" i="1"/>
  <c r="AV55" i="1"/>
  <c r="J220" i="1"/>
  <c r="J394" i="1" s="1"/>
  <c r="BK75" i="1"/>
  <c r="AZ75" i="1"/>
  <c r="AQ67" i="1"/>
  <c r="AX67" i="1"/>
  <c r="BM67" i="1"/>
  <c r="P67" i="1"/>
  <c r="W67" i="1"/>
  <c r="BJ67" i="1"/>
  <c r="AS67" i="1"/>
  <c r="T67" i="1"/>
  <c r="J212" i="1"/>
  <c r="J386" i="1" s="1"/>
  <c r="AM75" i="1"/>
  <c r="AB75" i="1"/>
  <c r="AI67" i="1"/>
  <c r="AP67" i="1"/>
  <c r="BE67" i="1"/>
  <c r="O67" i="1"/>
  <c r="BB67" i="1"/>
  <c r="AK67" i="1"/>
  <c r="AP75" i="1"/>
  <c r="Q55" i="1"/>
  <c r="I569" i="1"/>
  <c r="H569" i="1" s="1"/>
  <c r="W75" i="1"/>
  <c r="AA67" i="1"/>
  <c r="AH67" i="1"/>
  <c r="AW67" i="1"/>
  <c r="BL67" i="1"/>
  <c r="AT67" i="1"/>
  <c r="AC67" i="1"/>
  <c r="AD75" i="1"/>
  <c r="V75" i="1"/>
  <c r="R67" i="1"/>
  <c r="BB55" i="1"/>
  <c r="AG67" i="1"/>
  <c r="AV67" i="1"/>
  <c r="BC67" i="1"/>
  <c r="AD67" i="1"/>
  <c r="AZ67" i="1"/>
  <c r="AY75" i="1"/>
  <c r="Y67" i="1"/>
  <c r="AN67" i="1"/>
  <c r="AU67" i="1"/>
  <c r="V67" i="1"/>
  <c r="AR67" i="1"/>
  <c r="Z75" i="1"/>
  <c r="F962" i="1"/>
  <c r="C963" i="1"/>
  <c r="C1079" i="1"/>
  <c r="E1137" i="1"/>
  <c r="C1138" i="1"/>
  <c r="C1139" i="1" s="1"/>
  <c r="C467" i="1"/>
  <c r="E466" i="1"/>
  <c r="E1227" i="1"/>
  <c r="C1228" i="1"/>
  <c r="E1077" i="1"/>
  <c r="F1136" i="1"/>
  <c r="C1255" i="1"/>
  <c r="C1256" i="1" s="1"/>
  <c r="E1256" i="1" s="1"/>
  <c r="E989" i="1"/>
  <c r="BD60" i="1"/>
  <c r="AU60" i="1"/>
  <c r="AS68" i="1"/>
  <c r="AZ68" i="1"/>
  <c r="AD68" i="1"/>
  <c r="Q60" i="1"/>
  <c r="Z60" i="1"/>
  <c r="Y60" i="1"/>
  <c r="H737" i="1"/>
  <c r="O737" i="1" s="1"/>
  <c r="H757" i="1"/>
  <c r="O757" i="1" s="1"/>
  <c r="BD68" i="1"/>
  <c r="AV60" i="1"/>
  <c r="BK68" i="1"/>
  <c r="AM60" i="1"/>
  <c r="AK68" i="1"/>
  <c r="BI60" i="1"/>
  <c r="AR68" i="1"/>
  <c r="BH60" i="1"/>
  <c r="I895" i="1"/>
  <c r="BF68" i="1"/>
  <c r="BE68" i="1"/>
  <c r="J981" i="1"/>
  <c r="AV68" i="1"/>
  <c r="AN60" i="1"/>
  <c r="BC68" i="1"/>
  <c r="AE60" i="1"/>
  <c r="AC68" i="1"/>
  <c r="BA60" i="1"/>
  <c r="AJ68" i="1"/>
  <c r="AZ60" i="1"/>
  <c r="AP68" i="1"/>
  <c r="BG60" i="1"/>
  <c r="AG68" i="1"/>
  <c r="BE60" i="1"/>
  <c r="AO60" i="1"/>
  <c r="H844" i="1"/>
  <c r="O844" i="1" s="1"/>
  <c r="J977" i="1"/>
  <c r="I572" i="1"/>
  <c r="H572" i="1" s="1"/>
  <c r="AN68" i="1"/>
  <c r="AF60" i="1"/>
  <c r="AU68" i="1"/>
  <c r="W60" i="1"/>
  <c r="U68" i="1"/>
  <c r="AS60" i="1"/>
  <c r="AB68" i="1"/>
  <c r="AR60" i="1"/>
  <c r="AX68" i="1"/>
  <c r="BJ60" i="1"/>
  <c r="Z68" i="1"/>
  <c r="AQ60" i="1"/>
  <c r="J973" i="1"/>
  <c r="AF68" i="1"/>
  <c r="X60" i="1"/>
  <c r="AM68" i="1"/>
  <c r="O60" i="1"/>
  <c r="AK60" i="1"/>
  <c r="T68" i="1"/>
  <c r="AJ60" i="1"/>
  <c r="BB60" i="1"/>
  <c r="AH68" i="1"/>
  <c r="AY60" i="1"/>
  <c r="AT60" i="1"/>
  <c r="AA60" i="1"/>
  <c r="BB68" i="1"/>
  <c r="AW68" i="1"/>
  <c r="BG68" i="1"/>
  <c r="H193" i="1"/>
  <c r="H280" i="1" s="1"/>
  <c r="J969" i="1"/>
  <c r="X68" i="1"/>
  <c r="P60" i="1"/>
  <c r="AE68" i="1"/>
  <c r="AC60" i="1"/>
  <c r="AB60" i="1"/>
  <c r="AL60" i="1"/>
  <c r="R68" i="1"/>
  <c r="AI60" i="1"/>
  <c r="AX60" i="1"/>
  <c r="BM60" i="1"/>
  <c r="AD60" i="1"/>
  <c r="AA68" i="1"/>
  <c r="V68" i="1"/>
  <c r="BM68" i="1"/>
  <c r="AI68" i="1"/>
  <c r="P68" i="1"/>
  <c r="W68" i="1"/>
  <c r="BK60" i="1"/>
  <c r="BI68" i="1"/>
  <c r="U60" i="1"/>
  <c r="T60" i="1"/>
  <c r="V60" i="1"/>
  <c r="S60" i="1"/>
  <c r="AH60" i="1"/>
  <c r="BJ68" i="1"/>
  <c r="AW60" i="1"/>
  <c r="BF60" i="1"/>
  <c r="AQ68" i="1"/>
  <c r="AL68" i="1"/>
  <c r="Y68" i="1"/>
  <c r="AY71" i="1"/>
  <c r="O55" i="1"/>
  <c r="BJ55" i="1"/>
  <c r="AR55" i="1"/>
  <c r="BG55" i="1"/>
  <c r="AI55" i="1"/>
  <c r="J200" i="1"/>
  <c r="J374" i="1" s="1"/>
  <c r="AT55" i="1"/>
  <c r="AB55" i="1"/>
  <c r="BM55" i="1"/>
  <c r="BL55" i="1"/>
  <c r="AH55" i="1"/>
  <c r="AF55" i="1"/>
  <c r="AW55" i="1"/>
  <c r="I557" i="1"/>
  <c r="H557" i="1" s="1"/>
  <c r="BC55" i="1"/>
  <c r="AL55" i="1"/>
  <c r="T55" i="1"/>
  <c r="AY55" i="1"/>
  <c r="AX55" i="1"/>
  <c r="U55" i="1"/>
  <c r="H742" i="1"/>
  <c r="O742" i="1" s="1"/>
  <c r="E765" i="1"/>
  <c r="E990" i="1"/>
  <c r="AU55" i="1"/>
  <c r="AD55" i="1"/>
  <c r="BD55" i="1"/>
  <c r="BA55" i="1"/>
  <c r="AN55" i="1"/>
  <c r="AK55" i="1"/>
  <c r="BE55" i="1"/>
  <c r="AC55" i="1"/>
  <c r="AQ55" i="1"/>
  <c r="V55" i="1"/>
  <c r="AP55" i="1"/>
  <c r="AO55" i="1"/>
  <c r="Z55" i="1"/>
  <c r="Y55" i="1"/>
  <c r="X55" i="1"/>
  <c r="I565" i="1"/>
  <c r="H565" i="1" s="1"/>
  <c r="J208" i="1"/>
  <c r="J382" i="1" s="1"/>
  <c r="AE55" i="1"/>
  <c r="BH55" i="1"/>
  <c r="AA55" i="1"/>
  <c r="AS55" i="1"/>
  <c r="BI55" i="1"/>
  <c r="BF55" i="1"/>
  <c r="H178" i="1"/>
  <c r="H265" i="1" s="1"/>
  <c r="AM55" i="1"/>
  <c r="W55" i="1"/>
  <c r="AZ55" i="1"/>
  <c r="P55" i="1"/>
  <c r="AG55" i="1"/>
  <c r="S55" i="1"/>
  <c r="R55" i="1"/>
  <c r="H442" i="1"/>
  <c r="H434" i="1"/>
  <c r="H438" i="1"/>
  <c r="H441" i="1"/>
  <c r="H437" i="1"/>
  <c r="H456" i="1"/>
  <c r="H451" i="1"/>
  <c r="H447" i="1"/>
  <c r="H448" i="1"/>
  <c r="H439" i="1"/>
  <c r="H446" i="1"/>
  <c r="H444" i="1"/>
  <c r="H435" i="1"/>
  <c r="H450" i="1"/>
  <c r="H453" i="1"/>
  <c r="H440" i="1"/>
  <c r="H454" i="1"/>
  <c r="H449" i="1"/>
  <c r="H436" i="1"/>
  <c r="H458" i="1"/>
  <c r="H445" i="1"/>
  <c r="H455" i="1"/>
  <c r="I97" i="2"/>
  <c r="J97" i="2" s="1"/>
  <c r="K97" i="2" s="1"/>
  <c r="L97" i="2" s="1"/>
  <c r="M97" i="2" s="1"/>
  <c r="N97" i="2" s="1"/>
  <c r="O97" i="2" s="1"/>
  <c r="P97" i="2" s="1"/>
  <c r="Q97" i="2" s="1"/>
  <c r="R97" i="2" s="1"/>
  <c r="S97" i="2" s="1"/>
  <c r="T97" i="2" s="1"/>
  <c r="U97" i="2" s="1"/>
  <c r="V97" i="2" s="1"/>
  <c r="W97" i="2" s="1"/>
  <c r="X97" i="2" s="1"/>
  <c r="Y97" i="2" s="1"/>
  <c r="Z97" i="2" s="1"/>
  <c r="AA97" i="2" s="1"/>
  <c r="AB97" i="2" s="1"/>
  <c r="AC97" i="2" s="1"/>
  <c r="AD97" i="2" s="1"/>
  <c r="AE97" i="2" s="1"/>
  <c r="AF97" i="2" s="1"/>
  <c r="AG97" i="2" s="1"/>
  <c r="AH97" i="2" s="1"/>
  <c r="AI97" i="2" s="1"/>
  <c r="AJ97" i="2" s="1"/>
  <c r="AK97" i="2" s="1"/>
  <c r="AL97" i="2" s="1"/>
  <c r="AM97" i="2" s="1"/>
  <c r="AN97" i="2" s="1"/>
  <c r="AO97" i="2" s="1"/>
  <c r="AP97" i="2" s="1"/>
  <c r="AQ97" i="2" s="1"/>
  <c r="AR97" i="2" s="1"/>
  <c r="AS97" i="2" s="1"/>
  <c r="AT97" i="2" s="1"/>
  <c r="AU97" i="2" s="1"/>
  <c r="AV97" i="2" s="1"/>
  <c r="AW97" i="2" s="1"/>
  <c r="AX97" i="2" s="1"/>
  <c r="AY97" i="2" s="1"/>
  <c r="AZ97" i="2" s="1"/>
  <c r="BA97" i="2" s="1"/>
  <c r="BB97" i="2" s="1"/>
  <c r="BC97" i="2" s="1"/>
  <c r="BD97" i="2" s="1"/>
  <c r="BE97" i="2" s="1"/>
  <c r="BF97" i="2" s="1"/>
  <c r="BG97" i="2" s="1"/>
  <c r="BH97" i="2" s="1"/>
  <c r="BI97" i="2" s="1"/>
  <c r="BJ97" i="2" s="1"/>
  <c r="BK97" i="2" s="1"/>
  <c r="BL97" i="2" s="1"/>
  <c r="BM97" i="2" s="1"/>
  <c r="BN97" i="2" s="1"/>
  <c r="BO97" i="2" s="1"/>
  <c r="BP97" i="2" s="1"/>
  <c r="BQ97" i="2" s="1"/>
  <c r="BR97" i="2" s="1"/>
  <c r="BS97" i="2" s="1"/>
  <c r="BT97" i="2" s="1"/>
  <c r="BU97" i="2" s="1"/>
  <c r="BH56" i="1"/>
  <c r="AT56" i="1"/>
  <c r="AV56" i="1"/>
  <c r="V56" i="1"/>
  <c r="BF56" i="1"/>
  <c r="BA56" i="1"/>
  <c r="BE56" i="1"/>
  <c r="X56" i="1"/>
  <c r="AX56" i="1"/>
  <c r="AK56" i="1"/>
  <c r="AL56" i="1"/>
  <c r="BL56" i="1"/>
  <c r="BM56" i="1"/>
  <c r="S56" i="1"/>
  <c r="BI56" i="1"/>
  <c r="BD56" i="1"/>
  <c r="AE56" i="1"/>
  <c r="AA56" i="1"/>
  <c r="T56" i="1"/>
  <c r="R56" i="1"/>
  <c r="AU56" i="1"/>
  <c r="Q56" i="1"/>
  <c r="AI56" i="1"/>
  <c r="AB56" i="1"/>
  <c r="AH56" i="1"/>
  <c r="BK56" i="1"/>
  <c r="P56" i="1"/>
  <c r="Y56" i="1"/>
  <c r="AQ56" i="1"/>
  <c r="AJ56" i="1"/>
  <c r="AD56" i="1"/>
  <c r="AG56" i="1"/>
  <c r="AY56" i="1"/>
  <c r="AR56" i="1"/>
  <c r="AS56" i="1"/>
  <c r="U56" i="1"/>
  <c r="AC56" i="1"/>
  <c r="O56" i="1"/>
  <c r="W56" i="1"/>
  <c r="Z56" i="1"/>
  <c r="AP56" i="1"/>
  <c r="AO56" i="1"/>
  <c r="BG56" i="1"/>
  <c r="AZ56" i="1"/>
  <c r="E110" i="1"/>
  <c r="C111" i="1"/>
  <c r="C112" i="1" s="1"/>
  <c r="C1164" i="1"/>
  <c r="C1165" i="1" s="1"/>
  <c r="C1166" i="1" s="1"/>
  <c r="E1163" i="1"/>
  <c r="F52" i="1"/>
  <c r="F880" i="1" s="1"/>
  <c r="E557" i="1"/>
  <c r="E316" i="1"/>
  <c r="E764" i="1"/>
  <c r="E140" i="1"/>
  <c r="E1076" i="1"/>
  <c r="E464" i="1"/>
  <c r="E1134" i="1"/>
  <c r="E960" i="1"/>
  <c r="BA54" i="1"/>
  <c r="Y54" i="1"/>
  <c r="BE54" i="1"/>
  <c r="AP54" i="1"/>
  <c r="AA54" i="1"/>
  <c r="W54" i="1"/>
  <c r="AN54" i="1"/>
  <c r="AD54" i="1"/>
  <c r="E318" i="1"/>
  <c r="C319" i="1"/>
  <c r="C320" i="1" s="1"/>
  <c r="E615" i="1"/>
  <c r="C616" i="1"/>
  <c r="E435" i="1"/>
  <c r="C436" i="1"/>
  <c r="E735" i="1"/>
  <c r="C1197" i="1"/>
  <c r="C1198" i="1" s="1"/>
  <c r="C1199" i="1" s="1"/>
  <c r="E1196" i="1"/>
  <c r="AF56" i="1"/>
  <c r="E702" i="1"/>
  <c r="C703" i="1"/>
  <c r="C559" i="1"/>
  <c r="E558" i="1"/>
  <c r="BC56" i="1"/>
  <c r="AM56" i="1"/>
  <c r="BJ56" i="1"/>
  <c r="C523" i="1"/>
  <c r="C524" i="1" s="1"/>
  <c r="E524" i="1" s="1"/>
  <c r="E522" i="1"/>
  <c r="C910" i="1"/>
  <c r="C911" i="1" s="1"/>
  <c r="E909" i="1"/>
  <c r="C964" i="1"/>
  <c r="E963" i="1"/>
  <c r="E143" i="1"/>
  <c r="C144" i="1"/>
  <c r="F142" i="1"/>
  <c r="E142" i="1"/>
  <c r="AN56" i="1"/>
  <c r="C288" i="1"/>
  <c r="E287" i="1"/>
  <c r="C346" i="1"/>
  <c r="C347" i="1" s="1"/>
  <c r="E345" i="1"/>
  <c r="AW56" i="1"/>
  <c r="BB56" i="1"/>
  <c r="I881" i="1"/>
  <c r="I558" i="1"/>
  <c r="H558" i="1" s="1"/>
  <c r="I566" i="1"/>
  <c r="H566" i="1" s="1"/>
  <c r="J209" i="1"/>
  <c r="J383" i="1" s="1"/>
  <c r="I889" i="1"/>
  <c r="I574" i="1"/>
  <c r="H574" i="1" s="1"/>
  <c r="J217" i="1"/>
  <c r="J391" i="1" s="1"/>
  <c r="E202" i="1"/>
  <c r="C203" i="1"/>
  <c r="E1047" i="1"/>
  <c r="C1048" i="1"/>
  <c r="E962" i="1"/>
  <c r="C767" i="1"/>
  <c r="C992" i="1"/>
  <c r="E991" i="1"/>
  <c r="E1225" i="1"/>
  <c r="J971" i="1"/>
  <c r="J975" i="1"/>
  <c r="E1165" i="1"/>
  <c r="E374" i="1"/>
  <c r="C375" i="1"/>
  <c r="C376" i="1" s="1"/>
  <c r="F376" i="1" s="1"/>
  <c r="E1283" i="1"/>
  <c r="C1284" i="1"/>
  <c r="C823" i="1"/>
  <c r="C824" i="1" s="1"/>
  <c r="E822" i="1"/>
  <c r="C230" i="1"/>
  <c r="C231" i="1" s="1"/>
  <c r="F231" i="1" s="1"/>
  <c r="E229" i="1"/>
  <c r="C404" i="1"/>
  <c r="C405" i="1" s="1"/>
  <c r="F405" i="1" s="1"/>
  <c r="E403" i="1"/>
  <c r="C645" i="1"/>
  <c r="C646" i="1" s="1"/>
  <c r="E644" i="1"/>
  <c r="C1106" i="1"/>
  <c r="C1107" i="1" s="1"/>
  <c r="E1105" i="1"/>
  <c r="C82" i="1"/>
  <c r="C83" i="1" s="1"/>
  <c r="E81" i="1"/>
  <c r="C852" i="1"/>
  <c r="C853" i="1" s="1"/>
  <c r="E851" i="1"/>
  <c r="E1018" i="1"/>
  <c r="C1019" i="1"/>
  <c r="C1313" i="1"/>
  <c r="C1314" i="1" s="1"/>
  <c r="E1312" i="1"/>
  <c r="E17" i="1"/>
  <c r="F17" i="1" s="1"/>
  <c r="C18" i="1"/>
  <c r="C19" i="1" s="1"/>
  <c r="E171" i="1"/>
  <c r="C172" i="1"/>
  <c r="C173" i="1" s="1"/>
  <c r="C259" i="1"/>
  <c r="C260" i="1" s="1"/>
  <c r="F260" i="1" s="1"/>
  <c r="E258" i="1"/>
  <c r="C674" i="1"/>
  <c r="C675" i="1" s="1"/>
  <c r="F675" i="1" s="1"/>
  <c r="E673" i="1"/>
  <c r="E493" i="1"/>
  <c r="C494" i="1"/>
  <c r="C495" i="1" s="1"/>
  <c r="F495" i="1" s="1"/>
  <c r="E586" i="1"/>
  <c r="C587" i="1"/>
  <c r="C588" i="1" s="1"/>
  <c r="C881" i="1"/>
  <c r="E880" i="1"/>
  <c r="F737" i="1"/>
  <c r="E737" i="1"/>
  <c r="C738" i="1"/>
  <c r="C794" i="1"/>
  <c r="C795" i="1" s="1"/>
  <c r="E793" i="1"/>
  <c r="AR71" i="1"/>
  <c r="AA71" i="1"/>
  <c r="AS71" i="1"/>
  <c r="AE71" i="1"/>
  <c r="E465" i="1"/>
  <c r="E1226" i="1"/>
  <c r="E736" i="1"/>
  <c r="E1135" i="1"/>
  <c r="E141" i="1"/>
  <c r="E961" i="1"/>
  <c r="E201" i="1"/>
  <c r="T71" i="1"/>
  <c r="W71" i="1"/>
  <c r="Y71" i="1"/>
  <c r="I576" i="1"/>
  <c r="H576" i="1" s="1"/>
  <c r="I899" i="1"/>
  <c r="AV71" i="1"/>
  <c r="D51" i="1"/>
  <c r="C13" i="5"/>
  <c r="C14" i="5" s="1"/>
  <c r="I885" i="1"/>
  <c r="I562" i="1"/>
  <c r="H562" i="1" s="1"/>
  <c r="AT71" i="1"/>
  <c r="AD71" i="1"/>
  <c r="F1227" i="1"/>
  <c r="F466" i="1"/>
  <c r="F766" i="1"/>
  <c r="F1078" i="1"/>
  <c r="J213" i="1"/>
  <c r="J387" i="1" s="1"/>
  <c r="I893" i="1"/>
  <c r="I1123" i="1"/>
  <c r="J978" i="1"/>
  <c r="AF71" i="1"/>
  <c r="BF75" i="1"/>
  <c r="S75" i="1"/>
  <c r="Y75" i="1"/>
  <c r="AH75" i="1"/>
  <c r="AI75" i="1"/>
  <c r="BM75" i="1"/>
  <c r="AQ75" i="1"/>
  <c r="AJ75" i="1"/>
  <c r="AU75" i="1"/>
  <c r="AV75" i="1"/>
  <c r="AT75" i="1"/>
  <c r="AW75" i="1"/>
  <c r="BE75" i="1"/>
  <c r="AR75" i="1"/>
  <c r="BC75" i="1"/>
  <c r="BD75" i="1"/>
  <c r="BJ75" i="1"/>
  <c r="BG75" i="1"/>
  <c r="BI75" i="1"/>
  <c r="AX75" i="1"/>
  <c r="Q75" i="1"/>
  <c r="BH75" i="1"/>
  <c r="AA75" i="1"/>
  <c r="AC75" i="1"/>
  <c r="O75" i="1"/>
  <c r="P75" i="1"/>
  <c r="BL75" i="1"/>
  <c r="AK75" i="1"/>
  <c r="AS75" i="1"/>
  <c r="AL75" i="1"/>
  <c r="BA75" i="1"/>
  <c r="BB75" i="1"/>
  <c r="R75" i="1"/>
  <c r="T75" i="1"/>
  <c r="AE75" i="1"/>
  <c r="AF75" i="1"/>
  <c r="I887" i="1"/>
  <c r="I564" i="1"/>
  <c r="H564" i="1" s="1"/>
  <c r="J207" i="1"/>
  <c r="J381" i="1" s="1"/>
  <c r="H205" i="1"/>
  <c r="H740" i="1"/>
  <c r="O740" i="1" s="1"/>
  <c r="H176" i="1"/>
  <c r="H263" i="1" s="1"/>
  <c r="H827" i="1"/>
  <c r="O827" i="1" s="1"/>
  <c r="P71" i="1"/>
  <c r="BA71" i="1"/>
  <c r="AK71" i="1"/>
  <c r="AC71" i="1"/>
  <c r="AN71" i="1"/>
  <c r="AP71" i="1"/>
  <c r="BC71" i="1"/>
  <c r="AI71" i="1"/>
  <c r="AB71" i="1"/>
  <c r="AU71" i="1"/>
  <c r="BK71" i="1"/>
  <c r="AM71" i="1"/>
  <c r="AX71" i="1"/>
  <c r="BB71" i="1"/>
  <c r="BM71" i="1"/>
  <c r="AQ71" i="1"/>
  <c r="AJ71" i="1"/>
  <c r="Q71" i="1"/>
  <c r="AW71" i="1"/>
  <c r="BJ71" i="1"/>
  <c r="BL71" i="1"/>
  <c r="O71" i="1"/>
  <c r="BE71" i="1"/>
  <c r="AO71" i="1"/>
  <c r="AL71" i="1"/>
  <c r="BI71" i="1"/>
  <c r="X71" i="1"/>
  <c r="BG71" i="1"/>
  <c r="AZ71" i="1"/>
  <c r="U71" i="1"/>
  <c r="AH71" i="1"/>
  <c r="BH71" i="1"/>
  <c r="Z71" i="1"/>
  <c r="S71" i="1"/>
  <c r="V71" i="1"/>
  <c r="AG71" i="1"/>
  <c r="BD71" i="1"/>
  <c r="H177" i="1"/>
  <c r="H264" i="1" s="1"/>
  <c r="H741" i="1"/>
  <c r="O741" i="1" s="1"/>
  <c r="H206" i="1"/>
  <c r="H828" i="1"/>
  <c r="O828" i="1" s="1"/>
  <c r="BH61" i="1"/>
  <c r="AY61" i="1"/>
  <c r="BJ61" i="1"/>
  <c r="AI61" i="1"/>
  <c r="AL61" i="1"/>
  <c r="AO61" i="1"/>
  <c r="AN61" i="1"/>
  <c r="T61" i="1"/>
  <c r="BI61" i="1"/>
  <c r="AS61" i="1"/>
  <c r="R61" i="1"/>
  <c r="AU61" i="1"/>
  <c r="AW61" i="1"/>
  <c r="AB61" i="1"/>
  <c r="BB61" i="1"/>
  <c r="AA61" i="1"/>
  <c r="AX61" i="1"/>
  <c r="BD61" i="1"/>
  <c r="BF61" i="1"/>
  <c r="P61" i="1"/>
  <c r="BK61" i="1"/>
  <c r="AK61" i="1"/>
  <c r="BM61" i="1"/>
  <c r="U61" i="1"/>
  <c r="AR61" i="1"/>
  <c r="O61" i="1"/>
  <c r="Y61" i="1"/>
  <c r="AT61" i="1"/>
  <c r="AD61" i="1"/>
  <c r="AZ61" i="1"/>
  <c r="AF61" i="1"/>
  <c r="AG61" i="1"/>
  <c r="AQ61" i="1"/>
  <c r="Q61" i="1"/>
  <c r="BL61" i="1"/>
  <c r="S61" i="1"/>
  <c r="AV61" i="1"/>
  <c r="V61" i="1"/>
  <c r="J982" i="1"/>
  <c r="R71" i="1"/>
  <c r="F55" i="1"/>
  <c r="AW73" i="1"/>
  <c r="AT73" i="1"/>
  <c r="AC73" i="1"/>
  <c r="Y73" i="1"/>
  <c r="S73" i="1"/>
  <c r="T73" i="1"/>
  <c r="AL73" i="1"/>
  <c r="U73" i="1"/>
  <c r="AM73" i="1"/>
  <c r="AF73" i="1"/>
  <c r="AG73" i="1"/>
  <c r="W73" i="1"/>
  <c r="AD73" i="1"/>
  <c r="BF73" i="1"/>
  <c r="AY73" i="1"/>
  <c r="P73" i="1"/>
  <c r="V73" i="1"/>
  <c r="AX73" i="1"/>
  <c r="BL73" i="1"/>
  <c r="O73" i="1"/>
  <c r="AB73" i="1"/>
  <c r="BE73" i="1"/>
  <c r="BG73" i="1"/>
  <c r="AV73" i="1"/>
  <c r="BI73" i="1"/>
  <c r="AP73" i="1"/>
  <c r="AA73" i="1"/>
  <c r="AO73" i="1"/>
  <c r="Q73" i="1"/>
  <c r="BH73" i="1"/>
  <c r="BK73" i="1"/>
  <c r="X73" i="1"/>
  <c r="BJ73" i="1"/>
  <c r="AS73" i="1"/>
  <c r="Z73" i="1"/>
  <c r="AZ73" i="1"/>
  <c r="AQ73" i="1"/>
  <c r="H173" i="1"/>
  <c r="H260" i="1" s="1"/>
  <c r="J964" i="1"/>
  <c r="J979" i="1"/>
  <c r="J983" i="1"/>
  <c r="H202" i="1"/>
  <c r="J980" i="1"/>
  <c r="H279" i="1"/>
  <c r="H207" i="1"/>
  <c r="E80" i="1"/>
  <c r="E1133" i="1"/>
  <c r="E434" i="1"/>
  <c r="E199" i="1"/>
  <c r="E1017" i="1"/>
  <c r="E463" i="1"/>
  <c r="E850" i="1"/>
  <c r="E170" i="1"/>
  <c r="E228" i="1"/>
  <c r="E988" i="1"/>
  <c r="E792" i="1"/>
  <c r="E315" i="1"/>
  <c r="E344" i="1"/>
  <c r="E492" i="1"/>
  <c r="E402" i="1"/>
  <c r="E821" i="1"/>
  <c r="E643" i="1"/>
  <c r="E763" i="1"/>
  <c r="E879" i="1"/>
  <c r="E16" i="1"/>
  <c r="F16" i="1" s="1"/>
  <c r="E1162" i="1"/>
  <c r="E521" i="1"/>
  <c r="E734" i="1"/>
  <c r="E701" i="1"/>
  <c r="E908" i="1"/>
  <c r="E286" i="1"/>
  <c r="E373" i="1"/>
  <c r="E1046" i="1"/>
  <c r="E585" i="1"/>
  <c r="E1104" i="1"/>
  <c r="E1195" i="1"/>
  <c r="E1282" i="1"/>
  <c r="F51" i="1"/>
  <c r="F763" i="1" s="1"/>
  <c r="E109" i="1"/>
  <c r="E614" i="1"/>
  <c r="E1224" i="1"/>
  <c r="E1311" i="1"/>
  <c r="E672" i="1"/>
  <c r="E139" i="1"/>
  <c r="E257" i="1"/>
  <c r="E556" i="1"/>
  <c r="E959" i="1"/>
  <c r="E1075" i="1"/>
  <c r="E1253" i="1"/>
  <c r="D45" i="5"/>
  <c r="H213" i="1"/>
  <c r="H748" i="1"/>
  <c r="O748" i="1" s="1"/>
  <c r="H835" i="1"/>
  <c r="O835" i="1" s="1"/>
  <c r="E852" i="1"/>
  <c r="F53" i="1"/>
  <c r="E317" i="1"/>
  <c r="J961" i="1"/>
  <c r="I1106" i="1"/>
  <c r="AI70" i="1"/>
  <c r="AB70" i="1"/>
  <c r="BA70" i="1"/>
  <c r="BJ70" i="1"/>
  <c r="O70" i="1"/>
  <c r="BD70" i="1"/>
  <c r="BM70" i="1"/>
  <c r="AQ70" i="1"/>
  <c r="AJ70" i="1"/>
  <c r="BI70" i="1"/>
  <c r="W70" i="1"/>
  <c r="BL70" i="1"/>
  <c r="AY70" i="1"/>
  <c r="AR70" i="1"/>
  <c r="AE70" i="1"/>
  <c r="BG70" i="1"/>
  <c r="AZ70" i="1"/>
  <c r="V70" i="1"/>
  <c r="AM70" i="1"/>
  <c r="P70" i="1"/>
  <c r="Y70" i="1"/>
  <c r="R70" i="1"/>
  <c r="BH70" i="1"/>
  <c r="U70" i="1"/>
  <c r="AD70" i="1"/>
  <c r="AU70" i="1"/>
  <c r="X70" i="1"/>
  <c r="AG70" i="1"/>
  <c r="Z70" i="1"/>
  <c r="AC70" i="1"/>
  <c r="AL70" i="1"/>
  <c r="BC70" i="1"/>
  <c r="AF70" i="1"/>
  <c r="AO70" i="1"/>
  <c r="AH70" i="1"/>
  <c r="BF70" i="1"/>
  <c r="AA70" i="1"/>
  <c r="T70" i="1"/>
  <c r="AS70" i="1"/>
  <c r="BB70" i="1"/>
  <c r="AV70" i="1"/>
  <c r="BE70" i="1"/>
  <c r="AX70" i="1"/>
  <c r="J216" i="1"/>
  <c r="I573" i="1"/>
  <c r="H573" i="1" s="1"/>
  <c r="I896" i="1"/>
  <c r="I903" i="1"/>
  <c r="I580" i="1"/>
  <c r="H580" i="1" s="1"/>
  <c r="AB54" i="1"/>
  <c r="AT54" i="1"/>
  <c r="AM54" i="1"/>
  <c r="BD54" i="1"/>
  <c r="AO54" i="1"/>
  <c r="Z54" i="1"/>
  <c r="BG54" i="1"/>
  <c r="AJ54" i="1"/>
  <c r="BB54" i="1"/>
  <c r="AU54" i="1"/>
  <c r="BL54" i="1"/>
  <c r="AW54" i="1"/>
  <c r="AH54" i="1"/>
  <c r="AR54" i="1"/>
  <c r="U54" i="1"/>
  <c r="BJ54" i="1"/>
  <c r="BC54" i="1"/>
  <c r="AZ54" i="1"/>
  <c r="AC54" i="1"/>
  <c r="BK54" i="1"/>
  <c r="P54" i="1"/>
  <c r="BM54" i="1"/>
  <c r="AX54" i="1"/>
  <c r="S54" i="1"/>
  <c r="AI54" i="1"/>
  <c r="BH54" i="1"/>
  <c r="AK54" i="1"/>
  <c r="X54" i="1"/>
  <c r="AY54" i="1"/>
  <c r="AQ54" i="1"/>
  <c r="AS54" i="1"/>
  <c r="V54" i="1"/>
  <c r="O54" i="1"/>
  <c r="AF54" i="1"/>
  <c r="Q54" i="1"/>
  <c r="BF54" i="1"/>
  <c r="T54" i="1"/>
  <c r="BI54" i="1"/>
  <c r="AL54" i="1"/>
  <c r="AE54" i="1"/>
  <c r="AV54" i="1"/>
  <c r="AG54" i="1"/>
  <c r="R54" i="1"/>
  <c r="AY62" i="1"/>
  <c r="BH62" i="1"/>
  <c r="BI62" i="1"/>
  <c r="BB62" i="1"/>
  <c r="BK62" i="1"/>
  <c r="P62" i="1"/>
  <c r="Y62" i="1"/>
  <c r="AP62" i="1"/>
  <c r="BJ62" i="1"/>
  <c r="X62" i="1"/>
  <c r="AG62" i="1"/>
  <c r="AX62" i="1"/>
  <c r="O62" i="1"/>
  <c r="T62" i="1"/>
  <c r="U62" i="1"/>
  <c r="W62" i="1"/>
  <c r="AN62" i="1"/>
  <c r="AW62" i="1"/>
  <c r="AB62" i="1"/>
  <c r="AC62" i="1"/>
  <c r="V62" i="1"/>
  <c r="AE62" i="1"/>
  <c r="AV62" i="1"/>
  <c r="BE62" i="1"/>
  <c r="BG62" i="1"/>
  <c r="AQ62" i="1"/>
  <c r="AJ62" i="1"/>
  <c r="AK62" i="1"/>
  <c r="AD62" i="1"/>
  <c r="AM62" i="1"/>
  <c r="BD62" i="1"/>
  <c r="BM62" i="1"/>
  <c r="R62" i="1"/>
  <c r="BF62" i="1"/>
  <c r="AI62" i="1"/>
  <c r="AZ62" i="1"/>
  <c r="BA62" i="1"/>
  <c r="AT62" i="1"/>
  <c r="BC62" i="1"/>
  <c r="Q62" i="1"/>
  <c r="AH62" i="1"/>
  <c r="O9" i="1"/>
  <c r="O101" i="1" s="1"/>
  <c r="S9" i="5"/>
  <c r="I561" i="1"/>
  <c r="H561" i="1" s="1"/>
  <c r="I884" i="1"/>
  <c r="J204" i="1"/>
  <c r="J378" i="1" s="1"/>
  <c r="J211" i="1"/>
  <c r="J385" i="1" s="1"/>
  <c r="I891" i="1"/>
  <c r="I568" i="1"/>
  <c r="H568" i="1" s="1"/>
  <c r="J972" i="1"/>
  <c r="H281" i="1"/>
  <c r="H274" i="1"/>
  <c r="H174" i="1"/>
  <c r="H261" i="1" s="1"/>
  <c r="H825" i="1"/>
  <c r="O825" i="1" s="1"/>
  <c r="N44" i="4"/>
  <c r="C44" i="4"/>
  <c r="E44" i="4"/>
  <c r="N45" i="4"/>
  <c r="E45" i="4"/>
  <c r="D45" i="4"/>
  <c r="D46" i="4" s="1"/>
  <c r="G45" i="4"/>
  <c r="G46" i="4" s="1"/>
  <c r="C45" i="4"/>
  <c r="F45" i="4"/>
  <c r="F46" i="4" s="1"/>
  <c r="F29" i="4"/>
  <c r="J199" i="1"/>
  <c r="J373" i="1" s="1"/>
  <c r="I556" i="1"/>
  <c r="H556" i="1" s="1"/>
  <c r="H170" i="1"/>
  <c r="H257" i="1" s="1"/>
  <c r="H821" i="1"/>
  <c r="O821" i="1" s="1"/>
  <c r="H199" i="1"/>
  <c r="O837" i="1"/>
  <c r="H182" i="1"/>
  <c r="H269" i="1" s="1"/>
  <c r="H171" i="1"/>
  <c r="H258" i="1" s="1"/>
  <c r="H211" i="1"/>
  <c r="H200" i="1"/>
  <c r="H833" i="1"/>
  <c r="O833" i="1" s="1"/>
  <c r="H735" i="1"/>
  <c r="O735" i="1" s="1"/>
  <c r="O822" i="1"/>
  <c r="O746" i="1"/>
  <c r="O823" i="1"/>
  <c r="O824" i="1"/>
  <c r="O829" i="1"/>
  <c r="O840" i="1"/>
  <c r="O754" i="1"/>
  <c r="O755" i="1"/>
  <c r="O831" i="1"/>
  <c r="O832" i="1"/>
  <c r="H175" i="1"/>
  <c r="H262" i="1" s="1"/>
  <c r="H201" i="1"/>
  <c r="H190" i="1"/>
  <c r="H277" i="1" s="1"/>
  <c r="H210" i="1"/>
  <c r="H826" i="1"/>
  <c r="H739" i="1"/>
  <c r="H841" i="1"/>
  <c r="H219" i="1"/>
  <c r="H172" i="1"/>
  <c r="H259" i="1" s="1"/>
  <c r="H745" i="1"/>
  <c r="H736" i="1"/>
  <c r="H181" i="1"/>
  <c r="H268" i="1" s="1"/>
  <c r="I1104" i="1"/>
  <c r="J959" i="1"/>
  <c r="E319" i="1" l="1"/>
  <c r="C525" i="1"/>
  <c r="C526" i="1" s="1"/>
  <c r="F524" i="1"/>
  <c r="E523" i="1"/>
  <c r="E172" i="1"/>
  <c r="E111" i="1"/>
  <c r="E404" i="1"/>
  <c r="E346" i="1"/>
  <c r="E587" i="1"/>
  <c r="C1257" i="1"/>
  <c r="T9" i="5"/>
  <c r="S84" i="5"/>
  <c r="S81" i="5"/>
  <c r="S82" i="5"/>
  <c r="S83" i="5"/>
  <c r="R89" i="5"/>
  <c r="R96" i="5"/>
  <c r="R103" i="5"/>
  <c r="R90" i="5"/>
  <c r="R97" i="5"/>
  <c r="R104" i="5"/>
  <c r="R88" i="5"/>
  <c r="R102" i="5"/>
  <c r="R95" i="5"/>
  <c r="AQ646" i="1"/>
  <c r="C1167" i="1"/>
  <c r="E1166" i="1"/>
  <c r="F1165" i="1"/>
  <c r="N46" i="4"/>
  <c r="E375" i="1"/>
  <c r="E1164" i="1"/>
  <c r="H29" i="4"/>
  <c r="H31" i="4" s="1"/>
  <c r="G29" i="4"/>
  <c r="G31" i="4" s="1"/>
  <c r="E33" i="4" s="1"/>
  <c r="H11" i="1" s="1"/>
  <c r="Y646" i="1"/>
  <c r="AL646" i="1"/>
  <c r="BG646" i="1"/>
  <c r="X646" i="1"/>
  <c r="AV646" i="1"/>
  <c r="AT646" i="1"/>
  <c r="AW646" i="1"/>
  <c r="AP646" i="1"/>
  <c r="BK646" i="1"/>
  <c r="AO646" i="1"/>
  <c r="AJ646" i="1"/>
  <c r="E1138" i="1"/>
  <c r="F1198" i="1"/>
  <c r="F1138" i="1"/>
  <c r="E674" i="1"/>
  <c r="E1197" i="1"/>
  <c r="E1198" i="1"/>
  <c r="E910" i="1"/>
  <c r="E525" i="1"/>
  <c r="E1313" i="1"/>
  <c r="E494" i="1"/>
  <c r="F1256" i="1"/>
  <c r="E645" i="1"/>
  <c r="E1255" i="1"/>
  <c r="E259" i="1"/>
  <c r="L69" i="1"/>
  <c r="AG646" i="1"/>
  <c r="P646" i="1"/>
  <c r="R646" i="1"/>
  <c r="BH646" i="1"/>
  <c r="BJ646" i="1"/>
  <c r="AZ646" i="1"/>
  <c r="AF646" i="1"/>
  <c r="O646" i="1"/>
  <c r="BF646" i="1"/>
  <c r="AK646" i="1"/>
  <c r="AC646" i="1"/>
  <c r="AD646" i="1"/>
  <c r="AY646" i="1"/>
  <c r="W646" i="1"/>
  <c r="AB646" i="1"/>
  <c r="S646" i="1"/>
  <c r="BM646" i="1"/>
  <c r="O202" i="1"/>
  <c r="P824" i="1" s="1"/>
  <c r="AE646" i="1"/>
  <c r="U646" i="1"/>
  <c r="AH646" i="1"/>
  <c r="BB646" i="1"/>
  <c r="AS646" i="1"/>
  <c r="BL646" i="1"/>
  <c r="BD646" i="1"/>
  <c r="T646" i="1"/>
  <c r="AX646" i="1"/>
  <c r="AR646" i="1"/>
  <c r="BA646" i="1"/>
  <c r="AA646" i="1"/>
  <c r="BC646" i="1"/>
  <c r="AU646" i="1"/>
  <c r="AM646" i="1"/>
  <c r="BE646" i="1"/>
  <c r="BI646" i="1"/>
  <c r="AI646" i="1"/>
  <c r="Q646" i="1"/>
  <c r="V646" i="1"/>
  <c r="Z646" i="1"/>
  <c r="E18" i="1"/>
  <c r="F18" i="1" s="1"/>
  <c r="F1254" i="1"/>
  <c r="L74" i="1"/>
  <c r="O100" i="1"/>
  <c r="O129" i="1" s="1"/>
  <c r="O92" i="1"/>
  <c r="O84" i="1"/>
  <c r="O113" i="1" s="1"/>
  <c r="L66" i="1"/>
  <c r="O98" i="1"/>
  <c r="O127" i="1" s="1"/>
  <c r="O86" i="1"/>
  <c r="O97" i="1"/>
  <c r="O126" i="1" s="1"/>
  <c r="O94" i="1"/>
  <c r="O82" i="1"/>
  <c r="O87" i="1"/>
  <c r="O83" i="1"/>
  <c r="O112" i="1" s="1"/>
  <c r="O102" i="1"/>
  <c r="O131" i="1" s="1"/>
  <c r="O89" i="1"/>
  <c r="O118" i="1" s="1"/>
  <c r="O85" i="1"/>
  <c r="O114" i="1" s="1"/>
  <c r="O90" i="1"/>
  <c r="O119" i="1" s="1"/>
  <c r="O93" i="1"/>
  <c r="O96" i="1"/>
  <c r="O125" i="1" s="1"/>
  <c r="L67" i="1"/>
  <c r="L72" i="1"/>
  <c r="O88" i="1"/>
  <c r="O95" i="1"/>
  <c r="O124" i="1" s="1"/>
  <c r="O91" i="1"/>
  <c r="O120" i="1" s="1"/>
  <c r="O104" i="1"/>
  <c r="O133" i="1" s="1"/>
  <c r="O81" i="1"/>
  <c r="O103" i="1"/>
  <c r="O132" i="1" s="1"/>
  <c r="O99" i="1"/>
  <c r="O128" i="1" s="1"/>
  <c r="O80" i="1"/>
  <c r="L68" i="1"/>
  <c r="F522" i="1"/>
  <c r="F374" i="1"/>
  <c r="F793" i="1"/>
  <c r="I793" i="1" s="1"/>
  <c r="F200" i="1"/>
  <c r="AM644" i="1" s="1"/>
  <c r="F851" i="1"/>
  <c r="F586" i="1"/>
  <c r="F464" i="1"/>
  <c r="F989" i="1"/>
  <c r="F1195" i="1"/>
  <c r="F463" i="1"/>
  <c r="F1104" i="1"/>
  <c r="F1196" i="1"/>
  <c r="F673" i="1"/>
  <c r="F1076" i="1"/>
  <c r="F258" i="1"/>
  <c r="O258" i="1" s="1"/>
  <c r="F403" i="1"/>
  <c r="F110" i="1"/>
  <c r="F171" i="1"/>
  <c r="F1312" i="1"/>
  <c r="F822" i="1"/>
  <c r="F140" i="1"/>
  <c r="F702" i="1"/>
  <c r="F1283" i="1"/>
  <c r="F316" i="1"/>
  <c r="F557" i="1"/>
  <c r="F287" i="1"/>
  <c r="F1018" i="1"/>
  <c r="F1105" i="1"/>
  <c r="F493" i="1"/>
  <c r="F81" i="1"/>
  <c r="F1047" i="1"/>
  <c r="F615" i="1"/>
  <c r="O615" i="1" s="1"/>
  <c r="F735" i="1"/>
  <c r="F1134" i="1"/>
  <c r="F764" i="1"/>
  <c r="F960" i="1"/>
  <c r="O960" i="1" s="1"/>
  <c r="F644" i="1"/>
  <c r="F229" i="1"/>
  <c r="F1163" i="1"/>
  <c r="F435" i="1"/>
  <c r="F345" i="1"/>
  <c r="E46" i="4"/>
  <c r="F585" i="1"/>
  <c r="F672" i="1"/>
  <c r="F1075" i="1"/>
  <c r="F286" i="1"/>
  <c r="F402" i="1"/>
  <c r="F1311" i="1"/>
  <c r="F701" i="1"/>
  <c r="F734" i="1"/>
  <c r="F879" i="1"/>
  <c r="F228" i="1"/>
  <c r="F1282" i="1"/>
  <c r="F1224" i="1"/>
  <c r="F908" i="1"/>
  <c r="F821" i="1"/>
  <c r="E794" i="1"/>
  <c r="E823" i="1"/>
  <c r="E1079" i="1"/>
  <c r="C1080" i="1"/>
  <c r="E1228" i="1"/>
  <c r="C1229" i="1"/>
  <c r="L60" i="1"/>
  <c r="C468" i="1"/>
  <c r="E467" i="1"/>
  <c r="L56" i="1"/>
  <c r="L55" i="1"/>
  <c r="C46" i="4"/>
  <c r="D97" i="2"/>
  <c r="E1048" i="1"/>
  <c r="C1049" i="1"/>
  <c r="C965" i="1"/>
  <c r="F964" i="1"/>
  <c r="O964" i="1" s="1"/>
  <c r="E964" i="1"/>
  <c r="F909" i="1"/>
  <c r="F1225" i="1"/>
  <c r="C289" i="1"/>
  <c r="E288" i="1"/>
  <c r="E1257" i="1"/>
  <c r="C1258" i="1"/>
  <c r="C993" i="1"/>
  <c r="E992" i="1"/>
  <c r="E203" i="1"/>
  <c r="C204" i="1"/>
  <c r="C560" i="1"/>
  <c r="F560" i="1" s="1"/>
  <c r="F559" i="1"/>
  <c r="E559" i="1"/>
  <c r="C912" i="1"/>
  <c r="F912" i="1" s="1"/>
  <c r="E911" i="1"/>
  <c r="F911" i="1"/>
  <c r="C1140" i="1"/>
  <c r="E1139" i="1"/>
  <c r="F1139" i="1"/>
  <c r="E767" i="1"/>
  <c r="C768" i="1"/>
  <c r="C617" i="1"/>
  <c r="E616" i="1"/>
  <c r="F144" i="1"/>
  <c r="E144" i="1"/>
  <c r="C145" i="1"/>
  <c r="L75" i="1"/>
  <c r="F320" i="1"/>
  <c r="E320" i="1"/>
  <c r="C321" i="1"/>
  <c r="F112" i="1"/>
  <c r="E112" i="1"/>
  <c r="C113" i="1"/>
  <c r="F347" i="1"/>
  <c r="C348" i="1"/>
  <c r="F348" i="1" s="1"/>
  <c r="E347" i="1"/>
  <c r="C704" i="1"/>
  <c r="E703" i="1"/>
  <c r="E436" i="1"/>
  <c r="C437" i="1"/>
  <c r="L73" i="1"/>
  <c r="L61" i="1"/>
  <c r="E230" i="1"/>
  <c r="E1199" i="1"/>
  <c r="C1200" i="1"/>
  <c r="F83" i="1"/>
  <c r="C84" i="1"/>
  <c r="F84" i="1" s="1"/>
  <c r="E83" i="1"/>
  <c r="C676" i="1"/>
  <c r="F676" i="1" s="1"/>
  <c r="E675" i="1"/>
  <c r="F1314" i="1"/>
  <c r="E1314" i="1"/>
  <c r="C1315" i="1"/>
  <c r="F1315" i="1" s="1"/>
  <c r="C1108" i="1"/>
  <c r="F1108" i="1" s="1"/>
  <c r="F1107" i="1"/>
  <c r="E1107" i="1"/>
  <c r="E1019" i="1"/>
  <c r="C1020" i="1"/>
  <c r="C825" i="1"/>
  <c r="F825" i="1" s="1"/>
  <c r="F824" i="1"/>
  <c r="E824" i="1"/>
  <c r="F1167" i="1"/>
  <c r="E1167" i="1"/>
  <c r="C1168" i="1"/>
  <c r="C882" i="1"/>
  <c r="E881" i="1"/>
  <c r="C261" i="1"/>
  <c r="F261" i="1" s="1"/>
  <c r="O261" i="1" s="1"/>
  <c r="E260" i="1"/>
  <c r="C647" i="1"/>
  <c r="F647" i="1" s="1"/>
  <c r="E646" i="1"/>
  <c r="F646" i="1"/>
  <c r="E526" i="1"/>
  <c r="C527" i="1"/>
  <c r="F526" i="1"/>
  <c r="C232" i="1"/>
  <c r="F232" i="1" s="1"/>
  <c r="E231" i="1"/>
  <c r="E588" i="1"/>
  <c r="C589" i="1"/>
  <c r="F588" i="1"/>
  <c r="C174" i="1"/>
  <c r="F174" i="1" s="1"/>
  <c r="F173" i="1"/>
  <c r="E173" i="1"/>
  <c r="C1285" i="1"/>
  <c r="E1284" i="1"/>
  <c r="F795" i="1"/>
  <c r="I795" i="1" s="1"/>
  <c r="E795" i="1"/>
  <c r="C796" i="1"/>
  <c r="F796" i="1" s="1"/>
  <c r="I796" i="1" s="1"/>
  <c r="F853" i="1"/>
  <c r="E853" i="1"/>
  <c r="C854" i="1"/>
  <c r="C406" i="1"/>
  <c r="F406" i="1" s="1"/>
  <c r="E405" i="1"/>
  <c r="E82" i="1"/>
  <c r="E1106" i="1"/>
  <c r="E738" i="1"/>
  <c r="C739" i="1"/>
  <c r="C496" i="1"/>
  <c r="F496" i="1" s="1"/>
  <c r="E495" i="1"/>
  <c r="E19" i="1"/>
  <c r="F19" i="1" s="1"/>
  <c r="C20" i="1"/>
  <c r="E376" i="1"/>
  <c r="C377" i="1"/>
  <c r="F377" i="1" s="1"/>
  <c r="O942" i="1"/>
  <c r="O951" i="1" s="1"/>
  <c r="L71" i="1"/>
  <c r="P9" i="1"/>
  <c r="F525" i="1"/>
  <c r="F143" i="1"/>
  <c r="F1137" i="1"/>
  <c r="F738" i="1"/>
  <c r="F113" i="1"/>
  <c r="F1166" i="1"/>
  <c r="F319" i="1"/>
  <c r="F1079" i="1"/>
  <c r="F1228" i="1"/>
  <c r="F1199" i="1"/>
  <c r="F1257" i="1"/>
  <c r="F203" i="1"/>
  <c r="F767" i="1"/>
  <c r="F467" i="1"/>
  <c r="F992" i="1"/>
  <c r="F963" i="1"/>
  <c r="O963" i="1" s="1"/>
  <c r="O941" i="1"/>
  <c r="O950" i="1" s="1"/>
  <c r="J390" i="1"/>
  <c r="L54" i="1"/>
  <c r="D52" i="1"/>
  <c r="D46" i="5"/>
  <c r="L62" i="1"/>
  <c r="D1104" i="1"/>
  <c r="D492" i="1"/>
  <c r="D402" i="1"/>
  <c r="D373" i="1"/>
  <c r="D1224" i="1"/>
  <c r="D1046" i="1"/>
  <c r="D521" i="1"/>
  <c r="D614" i="1"/>
  <c r="D1017" i="1"/>
  <c r="D434" i="1"/>
  <c r="D16" i="1"/>
  <c r="D850" i="1"/>
  <c r="D315" i="1"/>
  <c r="D199" i="1"/>
  <c r="D463" i="1"/>
  <c r="D556" i="1"/>
  <c r="D763" i="1"/>
  <c r="D1253" i="1"/>
  <c r="D792" i="1"/>
  <c r="D257" i="1"/>
  <c r="D109" i="1"/>
  <c r="D228" i="1"/>
  <c r="D1311" i="1"/>
  <c r="D672" i="1"/>
  <c r="D286" i="1"/>
  <c r="D585" i="1"/>
  <c r="D80" i="1"/>
  <c r="D1133" i="1"/>
  <c r="D701" i="1"/>
  <c r="D170" i="1"/>
  <c r="D908" i="1"/>
  <c r="D879" i="1"/>
  <c r="D988" i="1"/>
  <c r="D139" i="1"/>
  <c r="D344" i="1"/>
  <c r="D1195" i="1"/>
  <c r="D1282" i="1"/>
  <c r="D734" i="1"/>
  <c r="D643" i="1"/>
  <c r="D1075" i="1"/>
  <c r="D1162" i="1"/>
  <c r="D821" i="1"/>
  <c r="D959" i="1"/>
  <c r="F82" i="1"/>
  <c r="F523" i="1"/>
  <c r="F852" i="1"/>
  <c r="F172" i="1"/>
  <c r="F288" i="1"/>
  <c r="F645" i="1"/>
  <c r="F404" i="1"/>
  <c r="F674" i="1"/>
  <c r="F1313" i="1"/>
  <c r="F317" i="1"/>
  <c r="F375" i="1"/>
  <c r="F794" i="1"/>
  <c r="I794" i="1" s="1"/>
  <c r="F230" i="1"/>
  <c r="F990" i="1"/>
  <c r="F436" i="1"/>
  <c r="F1019" i="1"/>
  <c r="F616" i="1"/>
  <c r="O616" i="1" s="1"/>
  <c r="F1197" i="1"/>
  <c r="F881" i="1"/>
  <c r="F558" i="1"/>
  <c r="F259" i="1"/>
  <c r="O259" i="1" s="1"/>
  <c r="F1255" i="1"/>
  <c r="F961" i="1"/>
  <c r="O961" i="1" s="1"/>
  <c r="F201" i="1"/>
  <c r="O201" i="1" s="1"/>
  <c r="P201" i="1" s="1"/>
  <c r="F1284" i="1"/>
  <c r="F1226" i="1"/>
  <c r="F346" i="1"/>
  <c r="F1077" i="1"/>
  <c r="F111" i="1"/>
  <c r="F465" i="1"/>
  <c r="F1106" i="1"/>
  <c r="F736" i="1"/>
  <c r="F1135" i="1"/>
  <c r="F141" i="1"/>
  <c r="F587" i="1"/>
  <c r="F765" i="1"/>
  <c r="F1164" i="1"/>
  <c r="F910" i="1"/>
  <c r="F703" i="1"/>
  <c r="F823" i="1"/>
  <c r="F494" i="1"/>
  <c r="F1048" i="1"/>
  <c r="H196" i="1"/>
  <c r="O10" i="1"/>
  <c r="C15" i="5"/>
  <c r="O130" i="1"/>
  <c r="O1192" i="1"/>
  <c r="O962" i="1"/>
  <c r="O260" i="1"/>
  <c r="F139" i="1"/>
  <c r="F434" i="1"/>
  <c r="F1046" i="1"/>
  <c r="F1253" i="1"/>
  <c r="F373" i="1"/>
  <c r="F988" i="1"/>
  <c r="F257" i="1"/>
  <c r="F850" i="1"/>
  <c r="F344" i="1"/>
  <c r="F643" i="1"/>
  <c r="F199" i="1"/>
  <c r="O199" i="1" s="1"/>
  <c r="P734" i="1" s="1"/>
  <c r="F614" i="1"/>
  <c r="O614" i="1" s="1"/>
  <c r="F170" i="1"/>
  <c r="F1162" i="1"/>
  <c r="F521" i="1"/>
  <c r="F80" i="1"/>
  <c r="F109" i="1"/>
  <c r="F792" i="1"/>
  <c r="I792" i="1" s="1"/>
  <c r="F1133" i="1"/>
  <c r="F556" i="1"/>
  <c r="F959" i="1"/>
  <c r="O959" i="1" s="1"/>
  <c r="F315" i="1"/>
  <c r="F1017" i="1"/>
  <c r="F492" i="1"/>
  <c r="L70" i="1"/>
  <c r="O739" i="1"/>
  <c r="O736" i="1"/>
  <c r="O826" i="1"/>
  <c r="O745" i="1"/>
  <c r="O841" i="1"/>
  <c r="B9" i="30" l="1"/>
  <c r="R25" i="5"/>
  <c r="R19" i="5"/>
  <c r="R99" i="5"/>
  <c r="R18" i="5"/>
  <c r="R13" i="5"/>
  <c r="R24" i="5"/>
  <c r="R41" i="5" s="1"/>
  <c r="R106" i="5"/>
  <c r="S97" i="5"/>
  <c r="S104" i="5"/>
  <c r="S90" i="5"/>
  <c r="R12" i="5"/>
  <c r="R92" i="5"/>
  <c r="S103" i="5"/>
  <c r="S96" i="5"/>
  <c r="S89" i="5"/>
  <c r="R26" i="5"/>
  <c r="S88" i="5"/>
  <c r="S102" i="5"/>
  <c r="S95" i="5"/>
  <c r="R20" i="5"/>
  <c r="R14" i="5"/>
  <c r="U9" i="5"/>
  <c r="T84" i="5"/>
  <c r="T82" i="5"/>
  <c r="T83" i="5"/>
  <c r="T81" i="5"/>
  <c r="H531" i="1"/>
  <c r="H522" i="1"/>
  <c r="H532" i="1"/>
  <c r="H544" i="1"/>
  <c r="H526" i="1"/>
  <c r="H545" i="1"/>
  <c r="H521" i="1"/>
  <c r="H543" i="1"/>
  <c r="H533" i="1"/>
  <c r="H524" i="1"/>
  <c r="H527" i="1"/>
  <c r="H525" i="1"/>
  <c r="H540" i="1"/>
  <c r="H529" i="1"/>
  <c r="H542" i="1"/>
  <c r="H528" i="1"/>
  <c r="H523" i="1"/>
  <c r="H538" i="1"/>
  <c r="H534" i="1"/>
  <c r="H530" i="1"/>
  <c r="H537" i="1"/>
  <c r="H535" i="1"/>
  <c r="H541" i="1"/>
  <c r="H536" i="1"/>
  <c r="H539" i="1"/>
  <c r="P202" i="1"/>
  <c r="Q737" i="1" s="1"/>
  <c r="P737" i="1"/>
  <c r="L646" i="1"/>
  <c r="R644" i="1"/>
  <c r="Q644" i="1"/>
  <c r="AI644" i="1"/>
  <c r="AE644" i="1"/>
  <c r="BD644" i="1"/>
  <c r="AA644" i="1"/>
  <c r="P93" i="1"/>
  <c r="P95" i="1"/>
  <c r="P124" i="1" s="1"/>
  <c r="P85" i="1"/>
  <c r="P114" i="1" s="1"/>
  <c r="P144" i="1" s="1"/>
  <c r="P87" i="1"/>
  <c r="P80" i="1"/>
  <c r="P86" i="1"/>
  <c r="P98" i="1"/>
  <c r="P127" i="1" s="1"/>
  <c r="P94" i="1"/>
  <c r="P97" i="1"/>
  <c r="P126" i="1" s="1"/>
  <c r="P91" i="1"/>
  <c r="P120" i="1" s="1"/>
  <c r="P102" i="1"/>
  <c r="P131" i="1" s="1"/>
  <c r="P83" i="1"/>
  <c r="P112" i="1" s="1"/>
  <c r="P96" i="1"/>
  <c r="P125" i="1" s="1"/>
  <c r="P92" i="1"/>
  <c r="P103" i="1"/>
  <c r="P132" i="1" s="1"/>
  <c r="P101" i="1"/>
  <c r="P130" i="1" s="1"/>
  <c r="P100" i="1"/>
  <c r="P129" i="1" s="1"/>
  <c r="P90" i="1"/>
  <c r="P119" i="1" s="1"/>
  <c r="P89" i="1"/>
  <c r="P118" i="1" s="1"/>
  <c r="P84" i="1"/>
  <c r="P113" i="1" s="1"/>
  <c r="P143" i="1" s="1"/>
  <c r="P88" i="1"/>
  <c r="P99" i="1"/>
  <c r="P128" i="1" s="1"/>
  <c r="P104" i="1"/>
  <c r="P133" i="1" s="1"/>
  <c r="P82" i="1"/>
  <c r="P81" i="1"/>
  <c r="AV644" i="1"/>
  <c r="BC644" i="1"/>
  <c r="S644" i="1"/>
  <c r="AS644" i="1"/>
  <c r="AT644" i="1"/>
  <c r="AY644" i="1"/>
  <c r="U644" i="1"/>
  <c r="P644" i="1"/>
  <c r="AO644" i="1"/>
  <c r="AQ644" i="1"/>
  <c r="BA644" i="1"/>
  <c r="T644" i="1"/>
  <c r="O644" i="1"/>
  <c r="BG644" i="1"/>
  <c r="BK644" i="1"/>
  <c r="AK644" i="1"/>
  <c r="AH644" i="1"/>
  <c r="BL644" i="1"/>
  <c r="Y644" i="1"/>
  <c r="AB644" i="1"/>
  <c r="V644" i="1"/>
  <c r="O200" i="1"/>
  <c r="P200" i="1" s="1"/>
  <c r="AG644" i="1"/>
  <c r="AU644" i="1"/>
  <c r="BF644" i="1"/>
  <c r="AD644" i="1"/>
  <c r="BI644" i="1"/>
  <c r="AR644" i="1"/>
  <c r="BJ644" i="1"/>
  <c r="AL644" i="1"/>
  <c r="BB644" i="1"/>
  <c r="O257" i="1"/>
  <c r="AF644" i="1"/>
  <c r="Z644" i="1"/>
  <c r="AZ644" i="1"/>
  <c r="AX644" i="1"/>
  <c r="BH644" i="1"/>
  <c r="X644" i="1"/>
  <c r="AC644" i="1"/>
  <c r="AJ644" i="1"/>
  <c r="AP644" i="1"/>
  <c r="BM644" i="1"/>
  <c r="BE644" i="1"/>
  <c r="W644" i="1"/>
  <c r="AN644" i="1"/>
  <c r="AW644" i="1"/>
  <c r="O144" i="1"/>
  <c r="O943" i="1"/>
  <c r="O952" i="1" s="1"/>
  <c r="E1080" i="1"/>
  <c r="F1080" i="1"/>
  <c r="O1080" i="1" s="1"/>
  <c r="C1081" i="1"/>
  <c r="E468" i="1"/>
  <c r="C469" i="1"/>
  <c r="F468" i="1"/>
  <c r="C1230" i="1"/>
  <c r="E1229" i="1"/>
  <c r="F1229" i="1"/>
  <c r="P1118" i="1"/>
  <c r="P1120" i="1"/>
  <c r="Q9" i="1"/>
  <c r="Q1127" i="1" s="1"/>
  <c r="P259" i="1"/>
  <c r="P1105" i="1"/>
  <c r="O1078" i="1"/>
  <c r="C618" i="1"/>
  <c r="F617" i="1"/>
  <c r="O617" i="1" s="1"/>
  <c r="E617" i="1"/>
  <c r="C205" i="1"/>
  <c r="F204" i="1"/>
  <c r="E204" i="1"/>
  <c r="C769" i="1"/>
  <c r="F768" i="1"/>
  <c r="E768" i="1"/>
  <c r="C913" i="1"/>
  <c r="E912" i="1"/>
  <c r="E437" i="1"/>
  <c r="C438" i="1"/>
  <c r="F437" i="1"/>
  <c r="E113" i="1"/>
  <c r="C114" i="1"/>
  <c r="O143" i="1"/>
  <c r="E993" i="1"/>
  <c r="C994" i="1"/>
  <c r="F993" i="1"/>
  <c r="C146" i="1"/>
  <c r="F145" i="1"/>
  <c r="E145" i="1"/>
  <c r="F1258" i="1"/>
  <c r="E1258" i="1"/>
  <c r="C1259" i="1"/>
  <c r="C966" i="1"/>
  <c r="E965" i="1"/>
  <c r="F965" i="1"/>
  <c r="O965" i="1" s="1"/>
  <c r="P965" i="1" s="1"/>
  <c r="E704" i="1"/>
  <c r="F704" i="1"/>
  <c r="C705" i="1"/>
  <c r="C322" i="1"/>
  <c r="F321" i="1"/>
  <c r="E321" i="1"/>
  <c r="C1050" i="1"/>
  <c r="F1049" i="1"/>
  <c r="E1049" i="1"/>
  <c r="E1140" i="1"/>
  <c r="C1141" i="1"/>
  <c r="F1140" i="1"/>
  <c r="C349" i="1"/>
  <c r="E348" i="1"/>
  <c r="C561" i="1"/>
  <c r="E560" i="1"/>
  <c r="C290" i="1"/>
  <c r="E289" i="1"/>
  <c r="F289" i="1"/>
  <c r="C855" i="1"/>
  <c r="E854" i="1"/>
  <c r="E589" i="1"/>
  <c r="C590" i="1"/>
  <c r="E1020" i="1"/>
  <c r="C1021" i="1"/>
  <c r="F1020" i="1"/>
  <c r="O1020" i="1" s="1"/>
  <c r="C378" i="1"/>
  <c r="E377" i="1"/>
  <c r="F527" i="1"/>
  <c r="E527" i="1"/>
  <c r="C528" i="1"/>
  <c r="C883" i="1"/>
  <c r="F882" i="1"/>
  <c r="E882" i="1"/>
  <c r="C1109" i="1"/>
  <c r="E1108" i="1"/>
  <c r="C1169" i="1"/>
  <c r="F1168" i="1"/>
  <c r="E1168" i="1"/>
  <c r="C1316" i="1"/>
  <c r="E1315" i="1"/>
  <c r="F854" i="1"/>
  <c r="E20" i="1"/>
  <c r="F20" i="1" s="1"/>
  <c r="C21" i="1"/>
  <c r="C797" i="1"/>
  <c r="E796" i="1"/>
  <c r="C1286" i="1"/>
  <c r="F1285" i="1"/>
  <c r="E1285" i="1"/>
  <c r="F589" i="1"/>
  <c r="C85" i="1"/>
  <c r="E84" i="1"/>
  <c r="C648" i="1"/>
  <c r="E647" i="1"/>
  <c r="O1079" i="1"/>
  <c r="C497" i="1"/>
  <c r="E496" i="1"/>
  <c r="E174" i="1"/>
  <c r="C175" i="1"/>
  <c r="C233" i="1"/>
  <c r="E232" i="1"/>
  <c r="C677" i="1"/>
  <c r="E676" i="1"/>
  <c r="F1200" i="1"/>
  <c r="C1201" i="1"/>
  <c r="E1200" i="1"/>
  <c r="O142" i="1"/>
  <c r="F739" i="1"/>
  <c r="E739" i="1"/>
  <c r="C740" i="1"/>
  <c r="E406" i="1"/>
  <c r="C407" i="1"/>
  <c r="C262" i="1"/>
  <c r="E261" i="1"/>
  <c r="C826" i="1"/>
  <c r="E825" i="1"/>
  <c r="P964" i="1"/>
  <c r="P963" i="1"/>
  <c r="P260" i="1"/>
  <c r="P960" i="1"/>
  <c r="P615" i="1"/>
  <c r="P941" i="1"/>
  <c r="P1104" i="1"/>
  <c r="P962" i="1"/>
  <c r="P1126" i="1"/>
  <c r="P1114" i="1"/>
  <c r="P1121" i="1"/>
  <c r="P1106" i="1"/>
  <c r="P261" i="1"/>
  <c r="P257" i="1"/>
  <c r="P1109" i="1"/>
  <c r="P1119" i="1"/>
  <c r="P1125" i="1"/>
  <c r="P1107" i="1"/>
  <c r="O11" i="1"/>
  <c r="P961" i="1"/>
  <c r="P1116" i="1"/>
  <c r="P1111" i="1"/>
  <c r="P258" i="1"/>
  <c r="P1117" i="1"/>
  <c r="P942" i="1"/>
  <c r="P951" i="1" s="1"/>
  <c r="P1127" i="1"/>
  <c r="P1124" i="1"/>
  <c r="P614" i="1"/>
  <c r="P616" i="1"/>
  <c r="P1122" i="1"/>
  <c r="P1110" i="1"/>
  <c r="P1128" i="1"/>
  <c r="P1192" i="1"/>
  <c r="AR647" i="1"/>
  <c r="BK647" i="1"/>
  <c r="P647" i="1"/>
  <c r="T647" i="1"/>
  <c r="AQ647" i="1"/>
  <c r="AM647" i="1"/>
  <c r="S647" i="1"/>
  <c r="AV647" i="1"/>
  <c r="BF647" i="1"/>
  <c r="BG647" i="1"/>
  <c r="AF647" i="1"/>
  <c r="AN647" i="1"/>
  <c r="BB647" i="1"/>
  <c r="W647" i="1"/>
  <c r="AB647" i="1"/>
  <c r="AW647" i="1"/>
  <c r="AX647" i="1"/>
  <c r="X647" i="1"/>
  <c r="Q647" i="1"/>
  <c r="AI647" i="1"/>
  <c r="AA647" i="1"/>
  <c r="BI647" i="1"/>
  <c r="AJ647" i="1"/>
  <c r="O203" i="1"/>
  <c r="BA647" i="1"/>
  <c r="BD647" i="1"/>
  <c r="AT647" i="1"/>
  <c r="BM647" i="1"/>
  <c r="AU647" i="1"/>
  <c r="R647" i="1"/>
  <c r="V647" i="1"/>
  <c r="BH647" i="1"/>
  <c r="AS647" i="1"/>
  <c r="O647" i="1"/>
  <c r="U647" i="1"/>
  <c r="BC647" i="1"/>
  <c r="AO647" i="1"/>
  <c r="AP647" i="1"/>
  <c r="AE647" i="1"/>
  <c r="AK647" i="1"/>
  <c r="BJ647" i="1"/>
  <c r="Y647" i="1"/>
  <c r="BL647" i="1"/>
  <c r="AL647" i="1"/>
  <c r="AG647" i="1"/>
  <c r="Z647" i="1"/>
  <c r="AY647" i="1"/>
  <c r="AD647" i="1"/>
  <c r="BE647" i="1"/>
  <c r="AZ647" i="1"/>
  <c r="AC647" i="1"/>
  <c r="AH647" i="1"/>
  <c r="P1115" i="1"/>
  <c r="P1113" i="1"/>
  <c r="P1108" i="1"/>
  <c r="P1123" i="1"/>
  <c r="P1112" i="1"/>
  <c r="P10" i="1"/>
  <c r="P959" i="1"/>
  <c r="BC643" i="1"/>
  <c r="O643" i="1"/>
  <c r="AT643" i="1"/>
  <c r="BA643" i="1"/>
  <c r="AA643" i="1"/>
  <c r="AC643" i="1"/>
  <c r="AH643" i="1"/>
  <c r="AV643" i="1"/>
  <c r="Y643" i="1"/>
  <c r="AF643" i="1"/>
  <c r="BM643" i="1"/>
  <c r="AR643" i="1"/>
  <c r="BF643" i="1"/>
  <c r="AE643" i="1"/>
  <c r="BI643" i="1"/>
  <c r="AS643" i="1"/>
  <c r="BD643" i="1"/>
  <c r="AM643" i="1"/>
  <c r="AX643" i="1"/>
  <c r="AW643" i="1"/>
  <c r="V643" i="1"/>
  <c r="AB643" i="1"/>
  <c r="AJ643" i="1"/>
  <c r="S643" i="1"/>
  <c r="X643" i="1"/>
  <c r="Q643" i="1"/>
  <c r="T643" i="1"/>
  <c r="U643" i="1"/>
  <c r="BE643" i="1"/>
  <c r="AD643" i="1"/>
  <c r="P643" i="1"/>
  <c r="AY643" i="1"/>
  <c r="AI643" i="1"/>
  <c r="BB643" i="1"/>
  <c r="AU643" i="1"/>
  <c r="BH643" i="1"/>
  <c r="BG643" i="1"/>
  <c r="AQ643" i="1"/>
  <c r="R643" i="1"/>
  <c r="AL643" i="1"/>
  <c r="AZ643" i="1"/>
  <c r="AP643" i="1"/>
  <c r="Z643" i="1"/>
  <c r="BK643" i="1"/>
  <c r="AG643" i="1"/>
  <c r="BL643" i="1"/>
  <c r="AO643" i="1"/>
  <c r="W643" i="1"/>
  <c r="BJ643" i="1"/>
  <c r="AK643" i="1"/>
  <c r="AN643" i="1"/>
  <c r="D53" i="1"/>
  <c r="D47" i="5"/>
  <c r="C16" i="5"/>
  <c r="AM645" i="1"/>
  <c r="AD645" i="1"/>
  <c r="BG645" i="1"/>
  <c r="AP645" i="1"/>
  <c r="AG645" i="1"/>
  <c r="AJ645" i="1"/>
  <c r="AE645" i="1"/>
  <c r="V645" i="1"/>
  <c r="AY645" i="1"/>
  <c r="AH645" i="1"/>
  <c r="Y645" i="1"/>
  <c r="AF645" i="1"/>
  <c r="W645" i="1"/>
  <c r="BI645" i="1"/>
  <c r="AQ645" i="1"/>
  <c r="Z645" i="1"/>
  <c r="Q645" i="1"/>
  <c r="AR645" i="1"/>
  <c r="O645" i="1"/>
  <c r="BA645" i="1"/>
  <c r="AI645" i="1"/>
  <c r="R645" i="1"/>
  <c r="BL645" i="1"/>
  <c r="AN645" i="1"/>
  <c r="BJ645" i="1"/>
  <c r="AS645" i="1"/>
  <c r="AA645" i="1"/>
  <c r="BM645" i="1"/>
  <c r="T645" i="1"/>
  <c r="AZ645" i="1"/>
  <c r="BK645" i="1"/>
  <c r="BB645" i="1"/>
  <c r="AK645" i="1"/>
  <c r="S645" i="1"/>
  <c r="BE645" i="1"/>
  <c r="P645" i="1"/>
  <c r="AV645" i="1"/>
  <c r="AU645" i="1"/>
  <c r="AL645" i="1"/>
  <c r="U645" i="1"/>
  <c r="AX645" i="1"/>
  <c r="AO645" i="1"/>
  <c r="X645" i="1"/>
  <c r="BD645" i="1"/>
  <c r="BH645" i="1"/>
  <c r="BC645" i="1"/>
  <c r="AT645" i="1"/>
  <c r="AC645" i="1"/>
  <c r="BF645" i="1"/>
  <c r="AB645" i="1"/>
  <c r="AW645" i="1"/>
  <c r="D851" i="1"/>
  <c r="D586" i="1"/>
  <c r="D793" i="1"/>
  <c r="D229" i="1"/>
  <c r="D880" i="1"/>
  <c r="D1105" i="1"/>
  <c r="D81" i="1"/>
  <c r="D1134" i="1"/>
  <c r="D644" i="1"/>
  <c r="D17" i="1"/>
  <c r="D557" i="1"/>
  <c r="D1283" i="1"/>
  <c r="D287" i="1"/>
  <c r="D702" i="1"/>
  <c r="D316" i="1"/>
  <c r="D258" i="1"/>
  <c r="D1047" i="1"/>
  <c r="D989" i="1"/>
  <c r="D1076" i="1"/>
  <c r="D522" i="1"/>
  <c r="D1163" i="1"/>
  <c r="D110" i="1"/>
  <c r="D673" i="1"/>
  <c r="D464" i="1"/>
  <c r="D1196" i="1"/>
  <c r="D735" i="1"/>
  <c r="D374" i="1"/>
  <c r="D1312" i="1"/>
  <c r="D200" i="1"/>
  <c r="D615" i="1"/>
  <c r="D171" i="1"/>
  <c r="D493" i="1"/>
  <c r="D764" i="1"/>
  <c r="D1225" i="1"/>
  <c r="D909" i="1"/>
  <c r="D822" i="1"/>
  <c r="D1254" i="1"/>
  <c r="D960" i="1"/>
  <c r="D403" i="1"/>
  <c r="D1018" i="1"/>
  <c r="D345" i="1"/>
  <c r="D140" i="1"/>
  <c r="D435" i="1"/>
  <c r="P821" i="1"/>
  <c r="P199" i="1"/>
  <c r="P823" i="1"/>
  <c r="Q823" i="1"/>
  <c r="Q736" i="1"/>
  <c r="Q201" i="1"/>
  <c r="R736" i="1" s="1"/>
  <c r="P736" i="1"/>
  <c r="R40" i="5" l="1"/>
  <c r="R39" i="5"/>
  <c r="B10" i="30"/>
  <c r="S13" i="5"/>
  <c r="S14" i="5"/>
  <c r="V9" i="5"/>
  <c r="U81" i="5"/>
  <c r="U83" i="5"/>
  <c r="U82" i="5"/>
  <c r="U84" i="5"/>
  <c r="S19" i="5"/>
  <c r="P58" i="1" s="1"/>
  <c r="P116" i="1" s="1"/>
  <c r="S26" i="5"/>
  <c r="P65" i="1" s="1"/>
  <c r="P123" i="1" s="1"/>
  <c r="S99" i="5"/>
  <c r="S18" i="5"/>
  <c r="S25" i="5"/>
  <c r="P64" i="1" s="1"/>
  <c r="P122" i="1" s="1"/>
  <c r="S20" i="5"/>
  <c r="P59" i="1" s="1"/>
  <c r="P117" i="1" s="1"/>
  <c r="O57" i="1"/>
  <c r="O58" i="1"/>
  <c r="S106" i="5"/>
  <c r="S24" i="5"/>
  <c r="S12" i="5"/>
  <c r="S92" i="5"/>
  <c r="O63" i="1"/>
  <c r="T88" i="5"/>
  <c r="T102" i="5"/>
  <c r="T95" i="5"/>
  <c r="O51" i="1"/>
  <c r="O64" i="1"/>
  <c r="T90" i="5"/>
  <c r="T104" i="5"/>
  <c r="T97" i="5"/>
  <c r="O65" i="1"/>
  <c r="T103" i="5"/>
  <c r="T89" i="5"/>
  <c r="T96" i="5"/>
  <c r="O59" i="1"/>
  <c r="Q824" i="1"/>
  <c r="Q202" i="1"/>
  <c r="R737" i="1" s="1"/>
  <c r="Q1115" i="1"/>
  <c r="Q822" i="1"/>
  <c r="Q735" i="1"/>
  <c r="P617" i="1"/>
  <c r="Q1106" i="1"/>
  <c r="Q1109" i="1"/>
  <c r="Q85" i="1"/>
  <c r="Q114" i="1" s="1"/>
  <c r="Q144" i="1" s="1"/>
  <c r="Q97" i="1"/>
  <c r="Q126" i="1" s="1"/>
  <c r="Q87" i="1"/>
  <c r="Q86" i="1"/>
  <c r="Q90" i="1"/>
  <c r="Q119" i="1" s="1"/>
  <c r="Q89" i="1"/>
  <c r="Q118" i="1" s="1"/>
  <c r="Q80" i="1"/>
  <c r="Q93" i="1"/>
  <c r="Q91" i="1"/>
  <c r="Q120" i="1" s="1"/>
  <c r="Q94" i="1"/>
  <c r="Q98" i="1"/>
  <c r="Q127" i="1" s="1"/>
  <c r="Q83" i="1"/>
  <c r="Q112" i="1" s="1"/>
  <c r="Q142" i="1" s="1"/>
  <c r="Q88" i="1"/>
  <c r="Q92" i="1"/>
  <c r="Q84" i="1"/>
  <c r="Q113" i="1" s="1"/>
  <c r="Q143" i="1" s="1"/>
  <c r="Q101" i="1"/>
  <c r="Q130" i="1" s="1"/>
  <c r="Q96" i="1"/>
  <c r="Q125" i="1" s="1"/>
  <c r="Q100" i="1"/>
  <c r="Q129" i="1" s="1"/>
  <c r="Q99" i="1"/>
  <c r="Q128" i="1" s="1"/>
  <c r="Q95" i="1"/>
  <c r="Q124" i="1" s="1"/>
  <c r="Q102" i="1"/>
  <c r="Q131" i="1" s="1"/>
  <c r="Q104" i="1"/>
  <c r="Q133" i="1" s="1"/>
  <c r="Q103" i="1"/>
  <c r="Q132" i="1" s="1"/>
  <c r="Q1122" i="1"/>
  <c r="Q964" i="1"/>
  <c r="Q1111" i="1"/>
  <c r="Q260" i="1"/>
  <c r="Q261" i="1"/>
  <c r="Q81" i="1"/>
  <c r="Q82" i="1"/>
  <c r="Q1120" i="1"/>
  <c r="Q1123" i="1"/>
  <c r="L644" i="1"/>
  <c r="P822" i="1"/>
  <c r="P735" i="1"/>
  <c r="R10" i="5"/>
  <c r="O993" i="1"/>
  <c r="O992" i="1"/>
  <c r="Q200" i="1"/>
  <c r="R822" i="1" s="1"/>
  <c r="O991" i="1"/>
  <c r="O1049" i="1" s="1"/>
  <c r="Q963" i="1"/>
  <c r="Q1119" i="1"/>
  <c r="Q1126" i="1"/>
  <c r="Q1121" i="1"/>
  <c r="Q1113" i="1"/>
  <c r="Q1107" i="1"/>
  <c r="Q1124" i="1"/>
  <c r="Q1117" i="1"/>
  <c r="Q1114" i="1"/>
  <c r="Q961" i="1"/>
  <c r="Q615" i="1"/>
  <c r="Q1110" i="1"/>
  <c r="Q259" i="1"/>
  <c r="Q257" i="1"/>
  <c r="Q959" i="1"/>
  <c r="Q616" i="1"/>
  <c r="Q1112" i="1"/>
  <c r="Q1192" i="1"/>
  <c r="Q617" i="1"/>
  <c r="Q942" i="1"/>
  <c r="Q951" i="1" s="1"/>
  <c r="Q258" i="1"/>
  <c r="Q962" i="1"/>
  <c r="Q960" i="1"/>
  <c r="Q10" i="1"/>
  <c r="Q1108" i="1"/>
  <c r="Q1118" i="1"/>
  <c r="Q941" i="1"/>
  <c r="Q950" i="1" s="1"/>
  <c r="R9" i="1"/>
  <c r="R1114" i="1" s="1"/>
  <c r="Q614" i="1"/>
  <c r="Q1128" i="1"/>
  <c r="Q1116" i="1"/>
  <c r="Q1125" i="1"/>
  <c r="Q1105" i="1"/>
  <c r="P142" i="1"/>
  <c r="F1081" i="1"/>
  <c r="E1081" i="1"/>
  <c r="C1082" i="1"/>
  <c r="P943" i="1"/>
  <c r="P952" i="1" s="1"/>
  <c r="C1231" i="1"/>
  <c r="F1230" i="1"/>
  <c r="E1230" i="1"/>
  <c r="F469" i="1"/>
  <c r="E469" i="1"/>
  <c r="C470" i="1"/>
  <c r="P1079" i="1"/>
  <c r="Q965" i="1"/>
  <c r="P950" i="1"/>
  <c r="P1080" i="1"/>
  <c r="F146" i="1"/>
  <c r="E146" i="1"/>
  <c r="C147" i="1"/>
  <c r="C291" i="1"/>
  <c r="E290" i="1"/>
  <c r="F290" i="1"/>
  <c r="F1141" i="1"/>
  <c r="E1141" i="1"/>
  <c r="C1142" i="1"/>
  <c r="E322" i="1"/>
  <c r="C323" i="1"/>
  <c r="F322" i="1"/>
  <c r="E966" i="1"/>
  <c r="F966" i="1"/>
  <c r="O966" i="1" s="1"/>
  <c r="C967" i="1"/>
  <c r="F994" i="1"/>
  <c r="E994" i="1"/>
  <c r="C995" i="1"/>
  <c r="C619" i="1"/>
  <c r="E618" i="1"/>
  <c r="F618" i="1"/>
  <c r="C706" i="1"/>
  <c r="E705" i="1"/>
  <c r="F705" i="1"/>
  <c r="E1259" i="1"/>
  <c r="C1260" i="1"/>
  <c r="F1259" i="1"/>
  <c r="E561" i="1"/>
  <c r="C562" i="1"/>
  <c r="F561" i="1"/>
  <c r="F114" i="1"/>
  <c r="E114" i="1"/>
  <c r="C115" i="1"/>
  <c r="E913" i="1"/>
  <c r="F913" i="1"/>
  <c r="C914" i="1"/>
  <c r="C350" i="1"/>
  <c r="F349" i="1"/>
  <c r="E349" i="1"/>
  <c r="AM648" i="1"/>
  <c r="AA648" i="1"/>
  <c r="O648" i="1"/>
  <c r="BA648" i="1"/>
  <c r="BL648" i="1"/>
  <c r="AV648" i="1"/>
  <c r="Y648" i="1"/>
  <c r="AK648" i="1"/>
  <c r="BE648" i="1"/>
  <c r="BG648" i="1"/>
  <c r="AG648" i="1"/>
  <c r="AC648" i="1"/>
  <c r="AF648" i="1"/>
  <c r="R648" i="1"/>
  <c r="AH648" i="1"/>
  <c r="AE648" i="1"/>
  <c r="AB648" i="1"/>
  <c r="T648" i="1"/>
  <c r="BM648" i="1"/>
  <c r="Q648" i="1"/>
  <c r="AD648" i="1"/>
  <c r="AQ648" i="1"/>
  <c r="BB648" i="1"/>
  <c r="BD648" i="1"/>
  <c r="U648" i="1"/>
  <c r="AU648" i="1"/>
  <c r="AJ648" i="1"/>
  <c r="AI648" i="1"/>
  <c r="AN648" i="1"/>
  <c r="S648" i="1"/>
  <c r="AO648" i="1"/>
  <c r="AW648" i="1"/>
  <c r="BI648" i="1"/>
  <c r="W648" i="1"/>
  <c r="AS648" i="1"/>
  <c r="AZ648" i="1"/>
  <c r="P648" i="1"/>
  <c r="BC648" i="1"/>
  <c r="AY648" i="1"/>
  <c r="V648" i="1"/>
  <c r="BJ648" i="1"/>
  <c r="AP648" i="1"/>
  <c r="BK648" i="1"/>
  <c r="X648" i="1"/>
  <c r="AR648" i="1"/>
  <c r="AX648" i="1"/>
  <c r="Z648" i="1"/>
  <c r="AL648" i="1"/>
  <c r="AT648" i="1"/>
  <c r="BF648" i="1"/>
  <c r="BH648" i="1"/>
  <c r="O204" i="1"/>
  <c r="C1051" i="1"/>
  <c r="E1050" i="1"/>
  <c r="F1050" i="1"/>
  <c r="C439" i="1"/>
  <c r="E438" i="1"/>
  <c r="F438" i="1"/>
  <c r="E769" i="1"/>
  <c r="C770" i="1"/>
  <c r="F769" i="1"/>
  <c r="C206" i="1"/>
  <c r="F205" i="1"/>
  <c r="E205" i="1"/>
  <c r="C678" i="1"/>
  <c r="F677" i="1"/>
  <c r="E677" i="1"/>
  <c r="C1317" i="1"/>
  <c r="F1316" i="1"/>
  <c r="E1316" i="1"/>
  <c r="E233" i="1"/>
  <c r="C234" i="1"/>
  <c r="F233" i="1"/>
  <c r="C649" i="1"/>
  <c r="E648" i="1"/>
  <c r="F648" i="1"/>
  <c r="C1022" i="1"/>
  <c r="E1021" i="1"/>
  <c r="F1021" i="1"/>
  <c r="O1021" i="1" s="1"/>
  <c r="C263" i="1"/>
  <c r="E262" i="1"/>
  <c r="F262" i="1"/>
  <c r="C176" i="1"/>
  <c r="F175" i="1"/>
  <c r="E175" i="1"/>
  <c r="C798" i="1"/>
  <c r="F797" i="1"/>
  <c r="I797" i="1" s="1"/>
  <c r="E797" i="1"/>
  <c r="C1170" i="1"/>
  <c r="F1169" i="1"/>
  <c r="E1169" i="1"/>
  <c r="C1287" i="1"/>
  <c r="E1286" i="1"/>
  <c r="F1286" i="1"/>
  <c r="F407" i="1"/>
  <c r="E407" i="1"/>
  <c r="C408" i="1"/>
  <c r="F85" i="1"/>
  <c r="E85" i="1"/>
  <c r="C86" i="1"/>
  <c r="C22" i="1"/>
  <c r="E21" i="1"/>
  <c r="F21" i="1" s="1"/>
  <c r="C884" i="1"/>
  <c r="E883" i="1"/>
  <c r="F883" i="1"/>
  <c r="C379" i="1"/>
  <c r="F378" i="1"/>
  <c r="E378" i="1"/>
  <c r="F590" i="1"/>
  <c r="E590" i="1"/>
  <c r="C591" i="1"/>
  <c r="F1201" i="1"/>
  <c r="C1202" i="1"/>
  <c r="E1201" i="1"/>
  <c r="C529" i="1"/>
  <c r="F528" i="1"/>
  <c r="E528" i="1"/>
  <c r="C827" i="1"/>
  <c r="F826" i="1"/>
  <c r="E826" i="1"/>
  <c r="F740" i="1"/>
  <c r="E740" i="1"/>
  <c r="C741" i="1"/>
  <c r="C498" i="1"/>
  <c r="F497" i="1"/>
  <c r="E497" i="1"/>
  <c r="C1110" i="1"/>
  <c r="F1109" i="1"/>
  <c r="E1109" i="1"/>
  <c r="C856" i="1"/>
  <c r="F855" i="1"/>
  <c r="E855" i="1"/>
  <c r="L647" i="1"/>
  <c r="P825" i="1"/>
  <c r="P203" i="1"/>
  <c r="P738" i="1"/>
  <c r="P11" i="1"/>
  <c r="P1078" i="1"/>
  <c r="C17" i="5"/>
  <c r="L643" i="1"/>
  <c r="D1226" i="1"/>
  <c r="D765" i="1"/>
  <c r="D961" i="1"/>
  <c r="D346" i="1"/>
  <c r="D523" i="1"/>
  <c r="D1164" i="1"/>
  <c r="D910" i="1"/>
  <c r="D375" i="1"/>
  <c r="D736" i="1"/>
  <c r="D288" i="1"/>
  <c r="D1313" i="1"/>
  <c r="D436" i="1"/>
  <c r="D259" i="1"/>
  <c r="D1197" i="1"/>
  <c r="D1255" i="1"/>
  <c r="D645" i="1"/>
  <c r="D1048" i="1"/>
  <c r="D18" i="1"/>
  <c r="D703" i="1"/>
  <c r="D201" i="1"/>
  <c r="D852" i="1"/>
  <c r="D823" i="1"/>
  <c r="D587" i="1"/>
  <c r="D794" i="1"/>
  <c r="D616" i="1"/>
  <c r="D674" i="1"/>
  <c r="D1284" i="1"/>
  <c r="D1106" i="1"/>
  <c r="D881" i="1"/>
  <c r="D990" i="1"/>
  <c r="D82" i="1"/>
  <c r="D465" i="1"/>
  <c r="D558" i="1"/>
  <c r="D230" i="1"/>
  <c r="D1077" i="1"/>
  <c r="D172" i="1"/>
  <c r="D404" i="1"/>
  <c r="D141" i="1"/>
  <c r="D494" i="1"/>
  <c r="D1019" i="1"/>
  <c r="D1135" i="1"/>
  <c r="D317" i="1"/>
  <c r="D111" i="1"/>
  <c r="D48" i="5"/>
  <c r="D54" i="1"/>
  <c r="L645" i="1"/>
  <c r="Q734" i="1"/>
  <c r="Q821" i="1"/>
  <c r="Q199" i="1"/>
  <c r="R823" i="1"/>
  <c r="R201" i="1"/>
  <c r="P51" i="1" l="1"/>
  <c r="P109" i="1" s="1"/>
  <c r="P139" i="1" s="1"/>
  <c r="S39" i="5"/>
  <c r="P63" i="1"/>
  <c r="P121" i="1" s="1"/>
  <c r="S41" i="5"/>
  <c r="P57" i="1"/>
  <c r="P115" i="1" s="1"/>
  <c r="P145" i="1" s="1"/>
  <c r="S40" i="5"/>
  <c r="B11" i="30"/>
  <c r="T25" i="5"/>
  <c r="T20" i="5"/>
  <c r="O109" i="1"/>
  <c r="O116" i="1"/>
  <c r="O146" i="1" s="1"/>
  <c r="T26" i="5"/>
  <c r="Q65" i="1" s="1"/>
  <c r="Q123" i="1" s="1"/>
  <c r="O121" i="1"/>
  <c r="T14" i="5"/>
  <c r="O115" i="1"/>
  <c r="O145" i="1" s="1"/>
  <c r="O117" i="1"/>
  <c r="O122" i="1"/>
  <c r="T18" i="5"/>
  <c r="T99" i="5"/>
  <c r="U89" i="5"/>
  <c r="U96" i="5"/>
  <c r="U103" i="5"/>
  <c r="T106" i="5"/>
  <c r="T24" i="5"/>
  <c r="T41" i="5" s="1"/>
  <c r="U104" i="5"/>
  <c r="U97" i="5"/>
  <c r="U90" i="5"/>
  <c r="T19" i="5"/>
  <c r="Q58" i="1" s="1"/>
  <c r="Q116" i="1" s="1"/>
  <c r="Q146" i="1" s="1"/>
  <c r="O123" i="1"/>
  <c r="T12" i="5"/>
  <c r="T39" i="5" s="1"/>
  <c r="T92" i="5"/>
  <c r="U88" i="5"/>
  <c r="U102" i="5"/>
  <c r="U95" i="5"/>
  <c r="T13" i="5"/>
  <c r="W9" i="5"/>
  <c r="V81" i="5"/>
  <c r="V83" i="5"/>
  <c r="V82" i="5"/>
  <c r="V84" i="5"/>
  <c r="R202" i="1"/>
  <c r="S737" i="1" s="1"/>
  <c r="R824" i="1"/>
  <c r="R80" i="1"/>
  <c r="R87" i="1"/>
  <c r="R86" i="1"/>
  <c r="R93" i="1"/>
  <c r="R98" i="1"/>
  <c r="R127" i="1" s="1"/>
  <c r="R97" i="1"/>
  <c r="R126" i="1" s="1"/>
  <c r="R91" i="1"/>
  <c r="R120" i="1" s="1"/>
  <c r="R90" i="1"/>
  <c r="R119" i="1" s="1"/>
  <c r="R83" i="1"/>
  <c r="R112" i="1" s="1"/>
  <c r="R94" i="1"/>
  <c r="R101" i="1"/>
  <c r="R130" i="1" s="1"/>
  <c r="R100" i="1"/>
  <c r="R129" i="1" s="1"/>
  <c r="R104" i="1"/>
  <c r="R133" i="1" s="1"/>
  <c r="R102" i="1"/>
  <c r="R131" i="1" s="1"/>
  <c r="R85" i="1"/>
  <c r="R114" i="1" s="1"/>
  <c r="R144" i="1" s="1"/>
  <c r="R95" i="1"/>
  <c r="R124" i="1" s="1"/>
  <c r="R99" i="1"/>
  <c r="R128" i="1" s="1"/>
  <c r="R89" i="1"/>
  <c r="R118" i="1" s="1"/>
  <c r="R103" i="1"/>
  <c r="R132" i="1" s="1"/>
  <c r="R84" i="1"/>
  <c r="R113" i="1" s="1"/>
  <c r="R92" i="1"/>
  <c r="R88" i="1"/>
  <c r="R96" i="1"/>
  <c r="R125" i="1" s="1"/>
  <c r="R82" i="1"/>
  <c r="R81" i="1"/>
  <c r="Q1079" i="1"/>
  <c r="Q1080" i="1"/>
  <c r="Q1078" i="1"/>
  <c r="P993" i="1"/>
  <c r="P991" i="1"/>
  <c r="Q1020" i="1" s="1"/>
  <c r="P992" i="1"/>
  <c r="Q1021" i="1" s="1"/>
  <c r="Q11" i="1"/>
  <c r="R1115" i="1"/>
  <c r="R200" i="1"/>
  <c r="S822" i="1" s="1"/>
  <c r="Q943" i="1"/>
  <c r="Q952" i="1" s="1"/>
  <c r="R735" i="1"/>
  <c r="R1119" i="1"/>
  <c r="R942" i="1"/>
  <c r="R951" i="1" s="1"/>
  <c r="O1050" i="1"/>
  <c r="S10" i="5"/>
  <c r="R616" i="1"/>
  <c r="R965" i="1"/>
  <c r="R1128" i="1"/>
  <c r="R1126" i="1"/>
  <c r="R258" i="1"/>
  <c r="R1121" i="1"/>
  <c r="R964" i="1"/>
  <c r="R1192" i="1"/>
  <c r="R260" i="1"/>
  <c r="R617" i="1"/>
  <c r="R1123" i="1"/>
  <c r="R1108" i="1"/>
  <c r="R257" i="1"/>
  <c r="R961" i="1"/>
  <c r="R1124" i="1"/>
  <c r="R1109" i="1"/>
  <c r="R259" i="1"/>
  <c r="R618" i="1"/>
  <c r="R962" i="1"/>
  <c r="R1113" i="1"/>
  <c r="R262" i="1"/>
  <c r="R261" i="1"/>
  <c r="S9" i="1"/>
  <c r="S1120" i="1" s="1"/>
  <c r="R1125" i="1"/>
  <c r="R960" i="1"/>
  <c r="R1122" i="1"/>
  <c r="R941" i="1"/>
  <c r="R950" i="1" s="1"/>
  <c r="R614" i="1"/>
  <c r="R959" i="1"/>
  <c r="R10" i="1"/>
  <c r="R963" i="1"/>
  <c r="R615" i="1"/>
  <c r="R1120" i="1"/>
  <c r="R1127" i="1"/>
  <c r="P1021" i="1"/>
  <c r="P1020" i="1"/>
  <c r="C1083" i="1"/>
  <c r="F1082" i="1"/>
  <c r="E1082" i="1"/>
  <c r="C471" i="1"/>
  <c r="E470" i="1"/>
  <c r="F470" i="1"/>
  <c r="C1232" i="1"/>
  <c r="E1231" i="1"/>
  <c r="F1231" i="1"/>
  <c r="AQ649" i="1"/>
  <c r="BI649" i="1"/>
  <c r="W649" i="1"/>
  <c r="Q649" i="1"/>
  <c r="O205" i="1"/>
  <c r="BK649" i="1"/>
  <c r="AT649" i="1"/>
  <c r="U649" i="1"/>
  <c r="AP649" i="1"/>
  <c r="Y649" i="1"/>
  <c r="AB649" i="1"/>
  <c r="AG649" i="1"/>
  <c r="Z649" i="1"/>
  <c r="AC649" i="1"/>
  <c r="BJ649" i="1"/>
  <c r="AK649" i="1"/>
  <c r="BF649" i="1"/>
  <c r="AO649" i="1"/>
  <c r="AN649" i="1"/>
  <c r="AR649" i="1"/>
  <c r="AV649" i="1"/>
  <c r="AS649" i="1"/>
  <c r="S649" i="1"/>
  <c r="AW649" i="1"/>
  <c r="BL649" i="1"/>
  <c r="P649" i="1"/>
  <c r="BM649" i="1"/>
  <c r="V649" i="1"/>
  <c r="O649" i="1"/>
  <c r="AA649" i="1"/>
  <c r="BE649" i="1"/>
  <c r="AF649" i="1"/>
  <c r="AZ649" i="1"/>
  <c r="AE649" i="1"/>
  <c r="AM649" i="1"/>
  <c r="BA649" i="1"/>
  <c r="X649" i="1"/>
  <c r="AI649" i="1"/>
  <c r="BH649" i="1"/>
  <c r="AJ649" i="1"/>
  <c r="AU649" i="1"/>
  <c r="AD649" i="1"/>
  <c r="AY649" i="1"/>
  <c r="AX649" i="1"/>
  <c r="R649" i="1"/>
  <c r="BD649" i="1"/>
  <c r="BC649" i="1"/>
  <c r="AL649" i="1"/>
  <c r="BG649" i="1"/>
  <c r="AH649" i="1"/>
  <c r="BB649" i="1"/>
  <c r="T649" i="1"/>
  <c r="P826" i="1"/>
  <c r="P739" i="1"/>
  <c r="P204" i="1"/>
  <c r="Q739" i="1" s="1"/>
  <c r="F323" i="1"/>
  <c r="E323" i="1"/>
  <c r="C324" i="1"/>
  <c r="E206" i="1"/>
  <c r="C207" i="1"/>
  <c r="F206" i="1"/>
  <c r="L648" i="1"/>
  <c r="F995" i="1"/>
  <c r="E995" i="1"/>
  <c r="C996" i="1"/>
  <c r="C563" i="1"/>
  <c r="F562" i="1"/>
  <c r="E562" i="1"/>
  <c r="F706" i="1"/>
  <c r="E706" i="1"/>
  <c r="C707" i="1"/>
  <c r="F1142" i="1"/>
  <c r="E1142" i="1"/>
  <c r="C1143" i="1"/>
  <c r="F770" i="1"/>
  <c r="E770" i="1"/>
  <c r="C771" i="1"/>
  <c r="E914" i="1"/>
  <c r="C915" i="1"/>
  <c r="F914" i="1"/>
  <c r="O618" i="1"/>
  <c r="Q618" i="1"/>
  <c r="P618" i="1"/>
  <c r="E147" i="1"/>
  <c r="C148" i="1"/>
  <c r="F147" i="1"/>
  <c r="C968" i="1"/>
  <c r="E967" i="1"/>
  <c r="F967" i="1"/>
  <c r="O967" i="1" s="1"/>
  <c r="F1051" i="1"/>
  <c r="E1051" i="1"/>
  <c r="C1052" i="1"/>
  <c r="F619" i="1"/>
  <c r="E619" i="1"/>
  <c r="C620" i="1"/>
  <c r="P966" i="1"/>
  <c r="Q966" i="1" s="1"/>
  <c r="P146" i="1"/>
  <c r="F350" i="1"/>
  <c r="E350" i="1"/>
  <c r="C351" i="1"/>
  <c r="F115" i="1"/>
  <c r="E115" i="1"/>
  <c r="C116" i="1"/>
  <c r="F1260" i="1"/>
  <c r="E1260" i="1"/>
  <c r="C1261" i="1"/>
  <c r="C440" i="1"/>
  <c r="F439" i="1"/>
  <c r="E439" i="1"/>
  <c r="C292" i="1"/>
  <c r="F291" i="1"/>
  <c r="E291" i="1"/>
  <c r="F741" i="1"/>
  <c r="E741" i="1"/>
  <c r="C742" i="1"/>
  <c r="C530" i="1"/>
  <c r="F529" i="1"/>
  <c r="E529" i="1"/>
  <c r="F591" i="1"/>
  <c r="E591" i="1"/>
  <c r="C592" i="1"/>
  <c r="C885" i="1"/>
  <c r="F884" i="1"/>
  <c r="E884" i="1"/>
  <c r="O262" i="1"/>
  <c r="Q262" i="1"/>
  <c r="P262" i="1"/>
  <c r="F1170" i="1"/>
  <c r="E1170" i="1"/>
  <c r="C1171" i="1"/>
  <c r="C1203" i="1"/>
  <c r="E1202" i="1"/>
  <c r="F1202" i="1"/>
  <c r="C23" i="1"/>
  <c r="E22" i="1"/>
  <c r="F22" i="1" s="1"/>
  <c r="F263" i="1"/>
  <c r="C264" i="1"/>
  <c r="E263" i="1"/>
  <c r="E86" i="1"/>
  <c r="C87" i="1"/>
  <c r="F86" i="1"/>
  <c r="F649" i="1"/>
  <c r="C650" i="1"/>
  <c r="E649" i="1"/>
  <c r="C1111" i="1"/>
  <c r="E1110" i="1"/>
  <c r="F1110" i="1"/>
  <c r="F798" i="1"/>
  <c r="I798" i="1" s="1"/>
  <c r="E798" i="1"/>
  <c r="C799" i="1"/>
  <c r="C1318" i="1"/>
  <c r="F1317" i="1"/>
  <c r="E1317" i="1"/>
  <c r="C828" i="1"/>
  <c r="F827" i="1"/>
  <c r="E827" i="1"/>
  <c r="F379" i="1"/>
  <c r="E379" i="1"/>
  <c r="C380" i="1"/>
  <c r="F1022" i="1"/>
  <c r="E1022" i="1"/>
  <c r="C1023" i="1"/>
  <c r="F234" i="1"/>
  <c r="E234" i="1"/>
  <c r="C235" i="1"/>
  <c r="E408" i="1"/>
  <c r="F408" i="1"/>
  <c r="C409" i="1"/>
  <c r="C1288" i="1"/>
  <c r="F1287" i="1"/>
  <c r="E1287" i="1"/>
  <c r="E856" i="1"/>
  <c r="F856" i="1"/>
  <c r="C857" i="1"/>
  <c r="F498" i="1"/>
  <c r="E498" i="1"/>
  <c r="C499" i="1"/>
  <c r="F176" i="1"/>
  <c r="E176" i="1"/>
  <c r="C177" i="1"/>
  <c r="C679" i="1"/>
  <c r="F678" i="1"/>
  <c r="E678" i="1"/>
  <c r="Q203" i="1"/>
  <c r="Q825" i="1"/>
  <c r="Q738" i="1"/>
  <c r="D112" i="1"/>
  <c r="D962" i="1"/>
  <c r="D1165" i="1"/>
  <c r="D142" i="1"/>
  <c r="D231" i="1"/>
  <c r="D347" i="1"/>
  <c r="D991" i="1"/>
  <c r="D853" i="1"/>
  <c r="D83" i="1"/>
  <c r="D376" i="1"/>
  <c r="D1049" i="1"/>
  <c r="D766" i="1"/>
  <c r="D1078" i="1"/>
  <c r="D173" i="1"/>
  <c r="D289" i="1"/>
  <c r="D824" i="1"/>
  <c r="D1107" i="1"/>
  <c r="D617" i="1"/>
  <c r="D202" i="1"/>
  <c r="D675" i="1"/>
  <c r="D405" i="1"/>
  <c r="D495" i="1"/>
  <c r="D437" i="1"/>
  <c r="D737" i="1"/>
  <c r="D318" i="1"/>
  <c r="D882" i="1"/>
  <c r="D1136" i="1"/>
  <c r="D19" i="1"/>
  <c r="D1227" i="1"/>
  <c r="D524" i="1"/>
  <c r="D911" i="1"/>
  <c r="D588" i="1"/>
  <c r="D1020" i="1"/>
  <c r="D1256" i="1"/>
  <c r="D1198" i="1"/>
  <c r="D646" i="1"/>
  <c r="D1285" i="1"/>
  <c r="D704" i="1"/>
  <c r="D466" i="1"/>
  <c r="D795" i="1"/>
  <c r="D260" i="1"/>
  <c r="D559" i="1"/>
  <c r="D1314" i="1"/>
  <c r="D55" i="1"/>
  <c r="D49" i="5"/>
  <c r="C18" i="5"/>
  <c r="R734" i="1"/>
  <c r="R199" i="1"/>
  <c r="S199" i="1" s="1"/>
  <c r="R821" i="1"/>
  <c r="S823" i="1"/>
  <c r="S201" i="1"/>
  <c r="S736" i="1"/>
  <c r="Q57" i="1" l="1"/>
  <c r="Q115" i="1" s="1"/>
  <c r="Q145" i="1" s="1"/>
  <c r="T40" i="5"/>
  <c r="T10" i="5"/>
  <c r="B12" i="30"/>
  <c r="O994" i="1"/>
  <c r="P994" i="1" s="1"/>
  <c r="O1082" i="1"/>
  <c r="P1082" i="1" s="1"/>
  <c r="Q1082" i="1" s="1"/>
  <c r="O995" i="1"/>
  <c r="P995" i="1" s="1"/>
  <c r="Q995" i="1" s="1"/>
  <c r="S1110" i="1"/>
  <c r="Q51" i="1"/>
  <c r="U14" i="5"/>
  <c r="U25" i="5"/>
  <c r="R64" i="1" s="1"/>
  <c r="R122" i="1" s="1"/>
  <c r="U20" i="5"/>
  <c r="R59" i="1" s="1"/>
  <c r="R117" i="1" s="1"/>
  <c r="R147" i="1" s="1"/>
  <c r="U19" i="5"/>
  <c r="Q64" i="1"/>
  <c r="V89" i="5"/>
  <c r="V96" i="5"/>
  <c r="V103" i="5"/>
  <c r="U26" i="5"/>
  <c r="U13" i="5"/>
  <c r="V90" i="5"/>
  <c r="V104" i="5"/>
  <c r="V97" i="5"/>
  <c r="U99" i="5"/>
  <c r="U18" i="5"/>
  <c r="Q63" i="1"/>
  <c r="O139" i="1"/>
  <c r="O1075" i="1"/>
  <c r="P1075" i="1" s="1"/>
  <c r="O1017" i="1"/>
  <c r="O988" i="1"/>
  <c r="V88" i="5"/>
  <c r="V102" i="5"/>
  <c r="V95" i="5"/>
  <c r="U24" i="5"/>
  <c r="U106" i="5"/>
  <c r="X9" i="5"/>
  <c r="W81" i="5"/>
  <c r="W83" i="5"/>
  <c r="W82" i="5"/>
  <c r="W84" i="5"/>
  <c r="U12" i="5"/>
  <c r="U92" i="5"/>
  <c r="Q59" i="1"/>
  <c r="O1081" i="1"/>
  <c r="S824" i="1"/>
  <c r="S202" i="1"/>
  <c r="T737" i="1" s="1"/>
  <c r="S200" i="1"/>
  <c r="T200" i="1" s="1"/>
  <c r="S1124" i="1"/>
  <c r="S1114" i="1"/>
  <c r="S735" i="1"/>
  <c r="S619" i="1"/>
  <c r="Q993" i="1"/>
  <c r="R1022" i="1" s="1"/>
  <c r="S1113" i="1"/>
  <c r="S1118" i="1"/>
  <c r="S1123" i="1"/>
  <c r="S1116" i="1"/>
  <c r="S1126" i="1"/>
  <c r="S1117" i="1"/>
  <c r="S1192" i="1"/>
  <c r="S260" i="1"/>
  <c r="S942" i="1"/>
  <c r="S951" i="1" s="1"/>
  <c r="S261" i="1"/>
  <c r="S1127" i="1"/>
  <c r="S257" i="1"/>
  <c r="T9" i="1"/>
  <c r="T85" i="1" s="1"/>
  <c r="T114" i="1" s="1"/>
  <c r="S1108" i="1"/>
  <c r="S1105" i="1"/>
  <c r="S614" i="1"/>
  <c r="S618" i="1"/>
  <c r="S1104" i="1"/>
  <c r="S1121" i="1"/>
  <c r="S258" i="1"/>
  <c r="S1107" i="1"/>
  <c r="S941" i="1"/>
  <c r="S1125" i="1"/>
  <c r="S1111" i="1"/>
  <c r="S1122" i="1"/>
  <c r="S1109" i="1"/>
  <c r="S1112" i="1"/>
  <c r="S262" i="1"/>
  <c r="S10" i="1"/>
  <c r="S11" i="1" s="1"/>
  <c r="S263" i="1"/>
  <c r="S617" i="1"/>
  <c r="S1115" i="1"/>
  <c r="S1119" i="1"/>
  <c r="S259" i="1"/>
  <c r="S616" i="1"/>
  <c r="S959" i="1"/>
  <c r="S1106" i="1"/>
  <c r="S1128" i="1"/>
  <c r="S615" i="1"/>
  <c r="R943" i="1"/>
  <c r="R952" i="1" s="1"/>
  <c r="S98" i="1"/>
  <c r="S127" i="1" s="1"/>
  <c r="S94" i="1"/>
  <c r="S85" i="1"/>
  <c r="S114" i="1" s="1"/>
  <c r="S144" i="1" s="1"/>
  <c r="S90" i="1"/>
  <c r="S119" i="1" s="1"/>
  <c r="S83" i="1"/>
  <c r="S112" i="1" s="1"/>
  <c r="S142" i="1" s="1"/>
  <c r="S102" i="1"/>
  <c r="S131" i="1" s="1"/>
  <c r="S87" i="1"/>
  <c r="S80" i="1"/>
  <c r="S86" i="1"/>
  <c r="S91" i="1"/>
  <c r="S120" i="1" s="1"/>
  <c r="S95" i="1"/>
  <c r="S124" i="1" s="1"/>
  <c r="S103" i="1"/>
  <c r="S132" i="1" s="1"/>
  <c r="S92" i="1"/>
  <c r="S97" i="1"/>
  <c r="S126" i="1" s="1"/>
  <c r="S84" i="1"/>
  <c r="S113" i="1" s="1"/>
  <c r="S143" i="1" s="1"/>
  <c r="S93" i="1"/>
  <c r="S96" i="1"/>
  <c r="S125" i="1" s="1"/>
  <c r="S89" i="1"/>
  <c r="S118" i="1" s="1"/>
  <c r="S101" i="1"/>
  <c r="S130" i="1" s="1"/>
  <c r="S104" i="1"/>
  <c r="S133" i="1" s="1"/>
  <c r="S88" i="1"/>
  <c r="S100" i="1"/>
  <c r="S129" i="1" s="1"/>
  <c r="S99" i="1"/>
  <c r="S128" i="1" s="1"/>
  <c r="S81" i="1"/>
  <c r="Q992" i="1"/>
  <c r="R1021" i="1" s="1"/>
  <c r="S82" i="1"/>
  <c r="Q1022" i="1"/>
  <c r="P1049" i="1"/>
  <c r="S960" i="1"/>
  <c r="S964" i="1"/>
  <c r="S965" i="1"/>
  <c r="Q991" i="1"/>
  <c r="R1020" i="1" s="1"/>
  <c r="R142" i="1"/>
  <c r="R1079" i="1"/>
  <c r="R1078" i="1"/>
  <c r="P1050" i="1"/>
  <c r="R1080" i="1"/>
  <c r="S962" i="1"/>
  <c r="S963" i="1"/>
  <c r="R143" i="1"/>
  <c r="S961" i="1"/>
  <c r="R11" i="1"/>
  <c r="F1083" i="1"/>
  <c r="O1083" i="1" s="1"/>
  <c r="E1083" i="1"/>
  <c r="C1084" i="1"/>
  <c r="F1232" i="1"/>
  <c r="C1233" i="1"/>
  <c r="E1232" i="1"/>
  <c r="C472" i="1"/>
  <c r="F471" i="1"/>
  <c r="E471" i="1"/>
  <c r="Q826" i="1"/>
  <c r="R966" i="1"/>
  <c r="F1143" i="1"/>
  <c r="C1144" i="1"/>
  <c r="E1143" i="1"/>
  <c r="C564" i="1"/>
  <c r="F563" i="1"/>
  <c r="E563" i="1"/>
  <c r="E351" i="1"/>
  <c r="F351" i="1"/>
  <c r="C352" i="1"/>
  <c r="P967" i="1"/>
  <c r="F440" i="1"/>
  <c r="E440" i="1"/>
  <c r="C441" i="1"/>
  <c r="E1261" i="1"/>
  <c r="F1261" i="1"/>
  <c r="C1262" i="1"/>
  <c r="E620" i="1"/>
  <c r="F620" i="1"/>
  <c r="C621" i="1"/>
  <c r="F968" i="1"/>
  <c r="O968" i="1" s="1"/>
  <c r="C969" i="1"/>
  <c r="E968" i="1"/>
  <c r="E915" i="1"/>
  <c r="F915" i="1"/>
  <c r="C916" i="1"/>
  <c r="C708" i="1"/>
  <c r="F707" i="1"/>
  <c r="E707" i="1"/>
  <c r="L649" i="1"/>
  <c r="P740" i="1"/>
  <c r="P827" i="1"/>
  <c r="P205" i="1"/>
  <c r="Q205" i="1" s="1"/>
  <c r="R740" i="1" s="1"/>
  <c r="O147" i="1"/>
  <c r="P147" i="1"/>
  <c r="U650" i="1"/>
  <c r="BF650" i="1"/>
  <c r="AC650" i="1"/>
  <c r="X650" i="1"/>
  <c r="R650" i="1"/>
  <c r="AW650" i="1"/>
  <c r="V650" i="1"/>
  <c r="BI650" i="1"/>
  <c r="AV650" i="1"/>
  <c r="AD650" i="1"/>
  <c r="BK650" i="1"/>
  <c r="AI650" i="1"/>
  <c r="BL650" i="1"/>
  <c r="AT650" i="1"/>
  <c r="AA650" i="1"/>
  <c r="BB650" i="1"/>
  <c r="AO650" i="1"/>
  <c r="Y650" i="1"/>
  <c r="BC650" i="1"/>
  <c r="AF650" i="1"/>
  <c r="AU650" i="1"/>
  <c r="P650" i="1"/>
  <c r="BJ650" i="1"/>
  <c r="BE650" i="1"/>
  <c r="AZ650" i="1"/>
  <c r="AL650" i="1"/>
  <c r="AG650" i="1"/>
  <c r="AJ650" i="1"/>
  <c r="AP650" i="1"/>
  <c r="AS650" i="1"/>
  <c r="AX650" i="1"/>
  <c r="AE650" i="1"/>
  <c r="Z650" i="1"/>
  <c r="BG650" i="1"/>
  <c r="AH650" i="1"/>
  <c r="O650" i="1"/>
  <c r="BD650" i="1"/>
  <c r="AM650" i="1"/>
  <c r="AB650" i="1"/>
  <c r="AN650" i="1"/>
  <c r="BH650" i="1"/>
  <c r="AQ650" i="1"/>
  <c r="Q650" i="1"/>
  <c r="T650" i="1"/>
  <c r="AK650" i="1"/>
  <c r="BM650" i="1"/>
  <c r="W650" i="1"/>
  <c r="AY650" i="1"/>
  <c r="AR650" i="1"/>
  <c r="BA650" i="1"/>
  <c r="S650" i="1"/>
  <c r="O206" i="1"/>
  <c r="C293" i="1"/>
  <c r="F292" i="1"/>
  <c r="E292" i="1"/>
  <c r="O619" i="1"/>
  <c r="P619" i="1"/>
  <c r="Q619" i="1"/>
  <c r="R619" i="1"/>
  <c r="F148" i="1"/>
  <c r="E148" i="1"/>
  <c r="C149" i="1"/>
  <c r="C772" i="1"/>
  <c r="F771" i="1"/>
  <c r="E771" i="1"/>
  <c r="C208" i="1"/>
  <c r="F207" i="1"/>
  <c r="E207" i="1"/>
  <c r="F116" i="1"/>
  <c r="E116" i="1"/>
  <c r="C117" i="1"/>
  <c r="E1052" i="1"/>
  <c r="C1053" i="1"/>
  <c r="F1052" i="1"/>
  <c r="C997" i="1"/>
  <c r="F996" i="1"/>
  <c r="O996" i="1" s="1"/>
  <c r="E996" i="1"/>
  <c r="C325" i="1"/>
  <c r="F324" i="1"/>
  <c r="E324" i="1"/>
  <c r="Q204" i="1"/>
  <c r="F1023" i="1"/>
  <c r="E1023" i="1"/>
  <c r="C1024" i="1"/>
  <c r="C829" i="1"/>
  <c r="F828" i="1"/>
  <c r="E828" i="1"/>
  <c r="C1289" i="1"/>
  <c r="F1288" i="1"/>
  <c r="E1288" i="1"/>
  <c r="C1112" i="1"/>
  <c r="F1111" i="1"/>
  <c r="E1111" i="1"/>
  <c r="E264" i="1"/>
  <c r="F264" i="1"/>
  <c r="C265" i="1"/>
  <c r="C500" i="1"/>
  <c r="F499" i="1"/>
  <c r="E499" i="1"/>
  <c r="F409" i="1"/>
  <c r="C410" i="1"/>
  <c r="E409" i="1"/>
  <c r="O1022" i="1"/>
  <c r="P1022" i="1"/>
  <c r="O263" i="1"/>
  <c r="Q263" i="1"/>
  <c r="P263" i="1"/>
  <c r="R263" i="1"/>
  <c r="E380" i="1"/>
  <c r="C381" i="1"/>
  <c r="F380" i="1"/>
  <c r="C1319" i="1"/>
  <c r="F1318" i="1"/>
  <c r="E1318" i="1"/>
  <c r="F650" i="1"/>
  <c r="C651" i="1"/>
  <c r="E650" i="1"/>
  <c r="C531" i="1"/>
  <c r="F530" i="1"/>
  <c r="E530" i="1"/>
  <c r="F799" i="1"/>
  <c r="I799" i="1" s="1"/>
  <c r="E799" i="1"/>
  <c r="C800" i="1"/>
  <c r="E23" i="1"/>
  <c r="F23" i="1" s="1"/>
  <c r="C24" i="1"/>
  <c r="E1171" i="1"/>
  <c r="C1172" i="1"/>
  <c r="F1171" i="1"/>
  <c r="F742" i="1"/>
  <c r="E742" i="1"/>
  <c r="C743" i="1"/>
  <c r="C858" i="1"/>
  <c r="F857" i="1"/>
  <c r="E857" i="1"/>
  <c r="F235" i="1"/>
  <c r="E235" i="1"/>
  <c r="C236" i="1"/>
  <c r="C886" i="1"/>
  <c r="F885" i="1"/>
  <c r="E885" i="1"/>
  <c r="C680" i="1"/>
  <c r="F679" i="1"/>
  <c r="E679" i="1"/>
  <c r="C88" i="1"/>
  <c r="E87" i="1"/>
  <c r="F87" i="1"/>
  <c r="F592" i="1"/>
  <c r="E592" i="1"/>
  <c r="C593" i="1"/>
  <c r="F177" i="1"/>
  <c r="E177" i="1"/>
  <c r="C178" i="1"/>
  <c r="C1204" i="1"/>
  <c r="E1203" i="1"/>
  <c r="F1203" i="1"/>
  <c r="R825" i="1"/>
  <c r="R738" i="1"/>
  <c r="R203" i="1"/>
  <c r="S203" i="1" s="1"/>
  <c r="D1228" i="1"/>
  <c r="D113" i="1"/>
  <c r="D1315" i="1"/>
  <c r="D560" i="1"/>
  <c r="D438" i="1"/>
  <c r="D589" i="1"/>
  <c r="D1257" i="1"/>
  <c r="D767" i="1"/>
  <c r="D319" i="1"/>
  <c r="D20" i="1"/>
  <c r="D496" i="1"/>
  <c r="D883" i="1"/>
  <c r="D738" i="1"/>
  <c r="D963" i="1"/>
  <c r="D992" i="1"/>
  <c r="D290" i="1"/>
  <c r="D825" i="1"/>
  <c r="D143" i="1"/>
  <c r="D1286" i="1"/>
  <c r="D1079" i="1"/>
  <c r="D348" i="1"/>
  <c r="D676" i="1"/>
  <c r="D796" i="1"/>
  <c r="D1137" i="1"/>
  <c r="D1108" i="1"/>
  <c r="D203" i="1"/>
  <c r="D647" i="1"/>
  <c r="D232" i="1"/>
  <c r="D1050" i="1"/>
  <c r="D618" i="1"/>
  <c r="D1199" i="1"/>
  <c r="D854" i="1"/>
  <c r="D174" i="1"/>
  <c r="D377" i="1"/>
  <c r="D467" i="1"/>
  <c r="D406" i="1"/>
  <c r="D84" i="1"/>
  <c r="D912" i="1"/>
  <c r="D1021" i="1"/>
  <c r="D1166" i="1"/>
  <c r="D525" i="1"/>
  <c r="D705" i="1"/>
  <c r="D261" i="1"/>
  <c r="D50" i="5"/>
  <c r="D56" i="1"/>
  <c r="C19" i="5"/>
  <c r="S821" i="1"/>
  <c r="T199" i="1"/>
  <c r="U199" i="1" s="1"/>
  <c r="T734" i="1"/>
  <c r="S734" i="1"/>
  <c r="T821" i="1"/>
  <c r="T823" i="1"/>
  <c r="T736" i="1"/>
  <c r="T201" i="1"/>
  <c r="U201" i="1" s="1"/>
  <c r="Q994" i="1" l="1"/>
  <c r="U735" i="1"/>
  <c r="R63" i="1"/>
  <c r="R121" i="1" s="1"/>
  <c r="U41" i="5"/>
  <c r="R51" i="1"/>
  <c r="R109" i="1" s="1"/>
  <c r="R139" i="1" s="1"/>
  <c r="U39" i="5"/>
  <c r="U40" i="5"/>
  <c r="T202" i="1"/>
  <c r="U824" i="1" s="1"/>
  <c r="T941" i="1"/>
  <c r="T950" i="1" s="1"/>
  <c r="T822" i="1"/>
  <c r="T1114" i="1"/>
  <c r="B13" i="30"/>
  <c r="T824" i="1"/>
  <c r="W96" i="5"/>
  <c r="W103" i="5"/>
  <c r="W89" i="5"/>
  <c r="V18" i="5"/>
  <c r="V99" i="5"/>
  <c r="V20" i="5"/>
  <c r="Q117" i="1"/>
  <c r="Q147" i="1" s="1"/>
  <c r="W90" i="5"/>
  <c r="W97" i="5"/>
  <c r="W104" i="5"/>
  <c r="V24" i="5"/>
  <c r="V106" i="5"/>
  <c r="V26" i="5"/>
  <c r="S65" i="1" s="1"/>
  <c r="S123" i="1" s="1"/>
  <c r="Q122" i="1"/>
  <c r="X81" i="5"/>
  <c r="W88" i="5"/>
  <c r="W102" i="5"/>
  <c r="W95" i="5"/>
  <c r="V12" i="5"/>
  <c r="V92" i="5"/>
  <c r="V14" i="5"/>
  <c r="R58" i="1"/>
  <c r="Q109" i="1"/>
  <c r="P1081" i="1"/>
  <c r="Q1081" i="1" s="1"/>
  <c r="Y9" i="5"/>
  <c r="X82" i="5"/>
  <c r="X84" i="5"/>
  <c r="X83" i="5"/>
  <c r="Q121" i="1"/>
  <c r="R65" i="1"/>
  <c r="V25" i="5"/>
  <c r="O1046" i="1"/>
  <c r="P988" i="1"/>
  <c r="P1017" i="1"/>
  <c r="R57" i="1"/>
  <c r="V19" i="5"/>
  <c r="S58" i="1" s="1"/>
  <c r="S116" i="1" s="1"/>
  <c r="S146" i="1" s="1"/>
  <c r="V13" i="5"/>
  <c r="U200" i="1"/>
  <c r="V200" i="1" s="1"/>
  <c r="U822" i="1"/>
  <c r="S943" i="1"/>
  <c r="S952" i="1" s="1"/>
  <c r="T735" i="1"/>
  <c r="Q1051" i="1"/>
  <c r="T89" i="1"/>
  <c r="T118" i="1" s="1"/>
  <c r="T148" i="1" s="1"/>
  <c r="T262" i="1"/>
  <c r="T620" i="1"/>
  <c r="T963" i="1"/>
  <c r="T80" i="1"/>
  <c r="T1107" i="1"/>
  <c r="T614" i="1"/>
  <c r="T965" i="1"/>
  <c r="T92" i="1"/>
  <c r="T1126" i="1"/>
  <c r="T615" i="1"/>
  <c r="T98" i="1"/>
  <c r="T127" i="1" s="1"/>
  <c r="T96" i="1"/>
  <c r="T125" i="1" s="1"/>
  <c r="T960" i="1"/>
  <c r="T88" i="1"/>
  <c r="T1123" i="1"/>
  <c r="T1128" i="1"/>
  <c r="T1122" i="1"/>
  <c r="T1115" i="1"/>
  <c r="T10" i="1"/>
  <c r="T1127" i="1"/>
  <c r="T617" i="1"/>
  <c r="T95" i="1"/>
  <c r="T124" i="1" s="1"/>
  <c r="T616" i="1"/>
  <c r="T1125" i="1"/>
  <c r="T86" i="1"/>
  <c r="T257" i="1"/>
  <c r="T260" i="1"/>
  <c r="T1112" i="1"/>
  <c r="T1192" i="1"/>
  <c r="T1120" i="1"/>
  <c r="T964" i="1"/>
  <c r="T84" i="1"/>
  <c r="T113" i="1" s="1"/>
  <c r="T143" i="1" s="1"/>
  <c r="T99" i="1"/>
  <c r="T128" i="1" s="1"/>
  <c r="T91" i="1"/>
  <c r="T120" i="1" s="1"/>
  <c r="T959" i="1"/>
  <c r="U9" i="1"/>
  <c r="U83" i="1" s="1"/>
  <c r="U112" i="1" s="1"/>
  <c r="T942" i="1"/>
  <c r="T951" i="1" s="1"/>
  <c r="T1117" i="1"/>
  <c r="T1104" i="1"/>
  <c r="T1113" i="1"/>
  <c r="T101" i="1"/>
  <c r="T130" i="1" s="1"/>
  <c r="T103" i="1"/>
  <c r="T132" i="1" s="1"/>
  <c r="T87" i="1"/>
  <c r="T619" i="1"/>
  <c r="T104" i="1"/>
  <c r="T133" i="1" s="1"/>
  <c r="T102" i="1"/>
  <c r="T131" i="1" s="1"/>
  <c r="T93" i="1"/>
  <c r="T261" i="1"/>
  <c r="T1109" i="1"/>
  <c r="T1124" i="1"/>
  <c r="T258" i="1"/>
  <c r="T1116" i="1"/>
  <c r="T1121" i="1"/>
  <c r="T1106" i="1"/>
  <c r="T1111" i="1"/>
  <c r="T1119" i="1"/>
  <c r="T618" i="1"/>
  <c r="T1118" i="1"/>
  <c r="T961" i="1"/>
  <c r="T97" i="1"/>
  <c r="T126" i="1" s="1"/>
  <c r="T83" i="1"/>
  <c r="T112" i="1" s="1"/>
  <c r="T142" i="1" s="1"/>
  <c r="T90" i="1"/>
  <c r="T119" i="1" s="1"/>
  <c r="T263" i="1"/>
  <c r="T1110" i="1"/>
  <c r="T259" i="1"/>
  <c r="T1108" i="1"/>
  <c r="T1105" i="1"/>
  <c r="T100" i="1"/>
  <c r="T129" i="1" s="1"/>
  <c r="T94" i="1"/>
  <c r="S950" i="1"/>
  <c r="Q1050" i="1"/>
  <c r="Q1049" i="1"/>
  <c r="R993" i="1"/>
  <c r="R1051" i="1" s="1"/>
  <c r="S148" i="1"/>
  <c r="T81" i="1"/>
  <c r="S1080" i="1"/>
  <c r="U103" i="1"/>
  <c r="U132" i="1" s="1"/>
  <c r="R992" i="1"/>
  <c r="S1079" i="1"/>
  <c r="T82" i="1"/>
  <c r="R991" i="1"/>
  <c r="S1078" i="1"/>
  <c r="T962" i="1"/>
  <c r="U10" i="5"/>
  <c r="T264" i="1"/>
  <c r="V10" i="5"/>
  <c r="E1084" i="1"/>
  <c r="C1085" i="1"/>
  <c r="F1084" i="1"/>
  <c r="O1084" i="1" s="1"/>
  <c r="E472" i="1"/>
  <c r="C473" i="1"/>
  <c r="F472" i="1"/>
  <c r="C1234" i="1"/>
  <c r="F1233" i="1"/>
  <c r="E1233" i="1"/>
  <c r="Q827" i="1"/>
  <c r="Q967" i="1"/>
  <c r="R967" i="1" s="1"/>
  <c r="S967" i="1" s="1"/>
  <c r="F772" i="1"/>
  <c r="C773" i="1"/>
  <c r="E772" i="1"/>
  <c r="P741" i="1"/>
  <c r="P206" i="1"/>
  <c r="Q741" i="1" s="1"/>
  <c r="P828" i="1"/>
  <c r="L650" i="1"/>
  <c r="F441" i="1"/>
  <c r="E441" i="1"/>
  <c r="C442" i="1"/>
  <c r="C150" i="1"/>
  <c r="E149" i="1"/>
  <c r="F149" i="1"/>
  <c r="C1054" i="1"/>
  <c r="F1053" i="1"/>
  <c r="E1053" i="1"/>
  <c r="C970" i="1"/>
  <c r="E969" i="1"/>
  <c r="F969" i="1"/>
  <c r="O969" i="1" s="1"/>
  <c r="C326" i="1"/>
  <c r="F325" i="1"/>
  <c r="E325" i="1"/>
  <c r="O148" i="1"/>
  <c r="P148" i="1"/>
  <c r="Q148" i="1"/>
  <c r="R148" i="1"/>
  <c r="R205" i="1"/>
  <c r="S827" i="1" s="1"/>
  <c r="P968" i="1"/>
  <c r="Q968" i="1" s="1"/>
  <c r="R204" i="1"/>
  <c r="S739" i="1" s="1"/>
  <c r="S651" i="1"/>
  <c r="BF651" i="1"/>
  <c r="AV651" i="1"/>
  <c r="AX651" i="1"/>
  <c r="AB651" i="1"/>
  <c r="AG651" i="1"/>
  <c r="Q651" i="1"/>
  <c r="BB651" i="1"/>
  <c r="AC651" i="1"/>
  <c r="AT651" i="1"/>
  <c r="U651" i="1"/>
  <c r="AK651" i="1"/>
  <c r="AZ651" i="1"/>
  <c r="AE651" i="1"/>
  <c r="AM651" i="1"/>
  <c r="BJ651" i="1"/>
  <c r="AN651" i="1"/>
  <c r="BM651" i="1"/>
  <c r="R651" i="1"/>
  <c r="AO651" i="1"/>
  <c r="AS651" i="1"/>
  <c r="AQ651" i="1"/>
  <c r="BG651" i="1"/>
  <c r="BD651" i="1"/>
  <c r="AA651" i="1"/>
  <c r="W651" i="1"/>
  <c r="AJ651" i="1"/>
  <c r="AD651" i="1"/>
  <c r="O651" i="1"/>
  <c r="AW651" i="1"/>
  <c r="X651" i="1"/>
  <c r="BK651" i="1"/>
  <c r="Y651" i="1"/>
  <c r="AL651" i="1"/>
  <c r="AI651" i="1"/>
  <c r="AR651" i="1"/>
  <c r="BL651" i="1"/>
  <c r="V651" i="1"/>
  <c r="AP651" i="1"/>
  <c r="AH651" i="1"/>
  <c r="AU651" i="1"/>
  <c r="P651" i="1"/>
  <c r="BH651" i="1"/>
  <c r="AF651" i="1"/>
  <c r="BC651" i="1"/>
  <c r="AY651" i="1"/>
  <c r="T651" i="1"/>
  <c r="BA651" i="1"/>
  <c r="BI651" i="1"/>
  <c r="Z651" i="1"/>
  <c r="BE651" i="1"/>
  <c r="O207" i="1"/>
  <c r="C294" i="1"/>
  <c r="F293" i="1"/>
  <c r="E293" i="1"/>
  <c r="R827" i="1"/>
  <c r="E621" i="1"/>
  <c r="F621" i="1"/>
  <c r="U621" i="1" s="1"/>
  <c r="C622" i="1"/>
  <c r="R739" i="1"/>
  <c r="S966" i="1"/>
  <c r="C209" i="1"/>
  <c r="F208" i="1"/>
  <c r="E208" i="1"/>
  <c r="F708" i="1"/>
  <c r="E708" i="1"/>
  <c r="C709" i="1"/>
  <c r="P620" i="1"/>
  <c r="O620" i="1"/>
  <c r="Q620" i="1"/>
  <c r="R620" i="1"/>
  <c r="S620" i="1"/>
  <c r="R826" i="1"/>
  <c r="P1083" i="1"/>
  <c r="P996" i="1"/>
  <c r="C565" i="1"/>
  <c r="F564" i="1"/>
  <c r="E564" i="1"/>
  <c r="C998" i="1"/>
  <c r="F997" i="1"/>
  <c r="O997" i="1" s="1"/>
  <c r="E997" i="1"/>
  <c r="C917" i="1"/>
  <c r="F916" i="1"/>
  <c r="E916" i="1"/>
  <c r="C118" i="1"/>
  <c r="F117" i="1"/>
  <c r="E117" i="1"/>
  <c r="Q740" i="1"/>
  <c r="F1262" i="1"/>
  <c r="C1263" i="1"/>
  <c r="E1262" i="1"/>
  <c r="C353" i="1"/>
  <c r="E352" i="1"/>
  <c r="F352" i="1"/>
  <c r="F1144" i="1"/>
  <c r="E1144" i="1"/>
  <c r="C1145" i="1"/>
  <c r="F1204" i="1"/>
  <c r="C1205" i="1"/>
  <c r="E1204" i="1"/>
  <c r="C501" i="1"/>
  <c r="F500" i="1"/>
  <c r="E500" i="1"/>
  <c r="C179" i="1"/>
  <c r="F178" i="1"/>
  <c r="E178" i="1"/>
  <c r="C681" i="1"/>
  <c r="F680" i="1"/>
  <c r="E680" i="1"/>
  <c r="C801" i="1"/>
  <c r="F800" i="1"/>
  <c r="I800" i="1" s="1"/>
  <c r="E800" i="1"/>
  <c r="P1051" i="1"/>
  <c r="C266" i="1"/>
  <c r="E265" i="1"/>
  <c r="F265" i="1"/>
  <c r="C1290" i="1"/>
  <c r="F1289" i="1"/>
  <c r="E1289" i="1"/>
  <c r="C830" i="1"/>
  <c r="F829" i="1"/>
  <c r="E829" i="1"/>
  <c r="F236" i="1"/>
  <c r="E236" i="1"/>
  <c r="C237" i="1"/>
  <c r="E858" i="1"/>
  <c r="C859" i="1"/>
  <c r="F858" i="1"/>
  <c r="C1320" i="1"/>
  <c r="F1319" i="1"/>
  <c r="E1319" i="1"/>
  <c r="O1051" i="1"/>
  <c r="O264" i="1"/>
  <c r="P264" i="1"/>
  <c r="Q264" i="1"/>
  <c r="R264" i="1"/>
  <c r="S264" i="1"/>
  <c r="F1024" i="1"/>
  <c r="E1024" i="1"/>
  <c r="C1025" i="1"/>
  <c r="E593" i="1"/>
  <c r="C594" i="1"/>
  <c r="F593" i="1"/>
  <c r="F886" i="1"/>
  <c r="E886" i="1"/>
  <c r="C887" i="1"/>
  <c r="E743" i="1"/>
  <c r="C744" i="1"/>
  <c r="F743" i="1"/>
  <c r="C382" i="1"/>
  <c r="F381" i="1"/>
  <c r="E381" i="1"/>
  <c r="C411" i="1"/>
  <c r="E410" i="1"/>
  <c r="F410" i="1"/>
  <c r="O1023" i="1"/>
  <c r="O1052" i="1" s="1"/>
  <c r="P1023" i="1"/>
  <c r="P1052" i="1" s="1"/>
  <c r="Q1023" i="1"/>
  <c r="F1172" i="1"/>
  <c r="C1173" i="1"/>
  <c r="E1172" i="1"/>
  <c r="F88" i="1"/>
  <c r="C89" i="1"/>
  <c r="E88" i="1"/>
  <c r="F651" i="1"/>
  <c r="C652" i="1"/>
  <c r="E651" i="1"/>
  <c r="E1112" i="1"/>
  <c r="F1112" i="1"/>
  <c r="C1113" i="1"/>
  <c r="C25" i="1"/>
  <c r="E24" i="1"/>
  <c r="F24" i="1" s="1"/>
  <c r="C532" i="1"/>
  <c r="F531" i="1"/>
  <c r="E531" i="1"/>
  <c r="S738" i="1"/>
  <c r="T203" i="1"/>
  <c r="U825" i="1" s="1"/>
  <c r="T825" i="1"/>
  <c r="T738" i="1"/>
  <c r="S825" i="1"/>
  <c r="V821" i="1"/>
  <c r="D349" i="1"/>
  <c r="D1080" i="1"/>
  <c r="D407" i="1"/>
  <c r="D1109" i="1"/>
  <c r="D21" i="1"/>
  <c r="D497" i="1"/>
  <c r="D1258" i="1"/>
  <c r="D1229" i="1"/>
  <c r="D1316" i="1"/>
  <c r="D468" i="1"/>
  <c r="D1138" i="1"/>
  <c r="D144" i="1"/>
  <c r="D739" i="1"/>
  <c r="D204" i="1"/>
  <c r="D175" i="1"/>
  <c r="D913" i="1"/>
  <c r="D590" i="1"/>
  <c r="D378" i="1"/>
  <c r="D964" i="1"/>
  <c r="D993" i="1"/>
  <c r="D1167" i="1"/>
  <c r="D1051" i="1"/>
  <c r="D233" i="1"/>
  <c r="D855" i="1"/>
  <c r="D320" i="1"/>
  <c r="D262" i="1"/>
  <c r="D884" i="1"/>
  <c r="D114" i="1"/>
  <c r="D1200" i="1"/>
  <c r="D526" i="1"/>
  <c r="D648" i="1"/>
  <c r="D561" i="1"/>
  <c r="D1287" i="1"/>
  <c r="D439" i="1"/>
  <c r="D291" i="1"/>
  <c r="D619" i="1"/>
  <c r="D85" i="1"/>
  <c r="D677" i="1"/>
  <c r="D826" i="1"/>
  <c r="D1022" i="1"/>
  <c r="D768" i="1"/>
  <c r="D706" i="1"/>
  <c r="D797" i="1"/>
  <c r="C20" i="5"/>
  <c r="V734" i="1"/>
  <c r="V199" i="1"/>
  <c r="W734" i="1" s="1"/>
  <c r="U734" i="1"/>
  <c r="D51" i="5"/>
  <c r="D57" i="1"/>
  <c r="V201" i="1"/>
  <c r="W823" i="1" s="1"/>
  <c r="V823" i="1"/>
  <c r="U821" i="1"/>
  <c r="V736" i="1"/>
  <c r="W200" i="1"/>
  <c r="X200" i="1" s="1"/>
  <c r="Y822" i="1" s="1"/>
  <c r="W735" i="1"/>
  <c r="V735" i="1"/>
  <c r="U823" i="1"/>
  <c r="U736" i="1"/>
  <c r="T11" i="1"/>
  <c r="W10" i="5" s="1"/>
  <c r="U262" i="1"/>
  <c r="U1192" i="1"/>
  <c r="U1113" i="1"/>
  <c r="U1125" i="1"/>
  <c r="U1106" i="1"/>
  <c r="U614" i="1"/>
  <c r="U257" i="1"/>
  <c r="U1122" i="1"/>
  <c r="U1111" i="1"/>
  <c r="U1128" i="1"/>
  <c r="U1114" i="1"/>
  <c r="U618" i="1"/>
  <c r="U259" i="1"/>
  <c r="U1124" i="1"/>
  <c r="U1109" i="1"/>
  <c r="U1123" i="1"/>
  <c r="U617" i="1"/>
  <c r="U260" i="1"/>
  <c r="U263" i="1"/>
  <c r="U1116" i="1"/>
  <c r="U1107" i="1"/>
  <c r="U1121" i="1"/>
  <c r="U941" i="1"/>
  <c r="U616" i="1"/>
  <c r="U1126" i="1"/>
  <c r="U1105" i="1"/>
  <c r="U1119" i="1"/>
  <c r="V9" i="1"/>
  <c r="U1118" i="1"/>
  <c r="U1104" i="1"/>
  <c r="U1115" i="1"/>
  <c r="U619" i="1"/>
  <c r="U1120" i="1"/>
  <c r="U1127" i="1"/>
  <c r="U1117" i="1"/>
  <c r="U1112" i="1"/>
  <c r="U258" i="1"/>
  <c r="U942" i="1"/>
  <c r="U951" i="1" s="1"/>
  <c r="U261" i="1"/>
  <c r="U620" i="1"/>
  <c r="U615" i="1"/>
  <c r="U1108" i="1"/>
  <c r="U10" i="1"/>
  <c r="U1110" i="1"/>
  <c r="U264" i="1"/>
  <c r="T144" i="1"/>
  <c r="U202" i="1" l="1"/>
  <c r="U737" i="1"/>
  <c r="V822" i="1"/>
  <c r="W822" i="1"/>
  <c r="S51" i="1"/>
  <c r="S109" i="1" s="1"/>
  <c r="S139" i="1" s="1"/>
  <c r="V39" i="5"/>
  <c r="S63" i="1"/>
  <c r="S121" i="1" s="1"/>
  <c r="V41" i="5"/>
  <c r="S57" i="1"/>
  <c r="S115" i="1" s="1"/>
  <c r="V40" i="5"/>
  <c r="U99" i="1"/>
  <c r="U128" i="1" s="1"/>
  <c r="U959" i="1"/>
  <c r="V959" i="1" s="1"/>
  <c r="S992" i="1"/>
  <c r="B14" i="30"/>
  <c r="U90" i="1"/>
  <c r="U119" i="1" s="1"/>
  <c r="U149" i="1" s="1"/>
  <c r="U91" i="1"/>
  <c r="U120" i="1" s="1"/>
  <c r="U96" i="1"/>
  <c r="U125" i="1" s="1"/>
  <c r="U102" i="1"/>
  <c r="U131" i="1" s="1"/>
  <c r="U80" i="1"/>
  <c r="U93" i="1"/>
  <c r="U962" i="1"/>
  <c r="U98" i="1"/>
  <c r="U127" i="1" s="1"/>
  <c r="U87" i="1"/>
  <c r="U961" i="1"/>
  <c r="V961" i="1" s="1"/>
  <c r="P1046" i="1"/>
  <c r="S145" i="1"/>
  <c r="U960" i="1"/>
  <c r="V960" i="1" s="1"/>
  <c r="X90" i="5"/>
  <c r="X97" i="5"/>
  <c r="X104" i="5"/>
  <c r="Q1075" i="1"/>
  <c r="R1075" i="1" s="1"/>
  <c r="Q1017" i="1"/>
  <c r="Q139" i="1"/>
  <c r="Q988" i="1"/>
  <c r="R1017" i="1" s="1"/>
  <c r="W26" i="5"/>
  <c r="S64" i="1"/>
  <c r="W18" i="5"/>
  <c r="W99" i="5"/>
  <c r="W20" i="5"/>
  <c r="T59" i="1" s="1"/>
  <c r="T117" i="1" s="1"/>
  <c r="T147" i="1" s="1"/>
  <c r="U963" i="1"/>
  <c r="V963" i="1" s="1"/>
  <c r="R115" i="1"/>
  <c r="X96" i="5"/>
  <c r="X89" i="5"/>
  <c r="X103" i="5"/>
  <c r="R116" i="1"/>
  <c r="R1024" i="1" s="1"/>
  <c r="W24" i="5"/>
  <c r="W106" i="5"/>
  <c r="W14" i="5"/>
  <c r="Z9" i="5"/>
  <c r="Y81" i="5"/>
  <c r="Y82" i="5"/>
  <c r="Y84" i="5"/>
  <c r="Y83" i="5"/>
  <c r="W12" i="5"/>
  <c r="W92" i="5"/>
  <c r="W13" i="5"/>
  <c r="X88" i="5"/>
  <c r="X102" i="5"/>
  <c r="X95" i="5"/>
  <c r="W25" i="5"/>
  <c r="T64" i="1" s="1"/>
  <c r="T122" i="1" s="1"/>
  <c r="R123" i="1"/>
  <c r="W19" i="5"/>
  <c r="U964" i="1"/>
  <c r="V964" i="1" s="1"/>
  <c r="S59" i="1"/>
  <c r="S1022" i="1"/>
  <c r="S993" i="1"/>
  <c r="T1022" i="1" s="1"/>
  <c r="R1050" i="1"/>
  <c r="U104" i="1"/>
  <c r="U133" i="1" s="1"/>
  <c r="U965" i="1"/>
  <c r="V965" i="1" s="1"/>
  <c r="T149" i="1"/>
  <c r="S1020" i="1"/>
  <c r="T1079" i="1"/>
  <c r="T1080" i="1"/>
  <c r="T943" i="1"/>
  <c r="T952" i="1" s="1"/>
  <c r="U84" i="1"/>
  <c r="U113" i="1" s="1"/>
  <c r="U143" i="1" s="1"/>
  <c r="U85" i="1"/>
  <c r="U114" i="1" s="1"/>
  <c r="U144" i="1" s="1"/>
  <c r="U94" i="1"/>
  <c r="U95" i="1"/>
  <c r="U124" i="1" s="1"/>
  <c r="U86" i="1"/>
  <c r="U89" i="1"/>
  <c r="U118" i="1" s="1"/>
  <c r="U148" i="1" s="1"/>
  <c r="U100" i="1"/>
  <c r="U129" i="1" s="1"/>
  <c r="U92" i="1"/>
  <c r="U97" i="1"/>
  <c r="U126" i="1" s="1"/>
  <c r="U101" i="1"/>
  <c r="U130" i="1" s="1"/>
  <c r="U88" i="1"/>
  <c r="T1078" i="1"/>
  <c r="S1021" i="1"/>
  <c r="S991" i="1"/>
  <c r="U81" i="1"/>
  <c r="R1049" i="1"/>
  <c r="U82" i="1"/>
  <c r="V94" i="1"/>
  <c r="V89" i="1"/>
  <c r="V118" i="1" s="1"/>
  <c r="V97" i="1"/>
  <c r="V126" i="1" s="1"/>
  <c r="V98" i="1"/>
  <c r="V127" i="1" s="1"/>
  <c r="V80" i="1"/>
  <c r="V86" i="1"/>
  <c r="V85" i="1"/>
  <c r="V114" i="1" s="1"/>
  <c r="V102" i="1"/>
  <c r="V131" i="1" s="1"/>
  <c r="V83" i="1"/>
  <c r="V112" i="1" s="1"/>
  <c r="V87" i="1"/>
  <c r="V84" i="1"/>
  <c r="V113" i="1" s="1"/>
  <c r="V104" i="1"/>
  <c r="V133" i="1" s="1"/>
  <c r="V96" i="1"/>
  <c r="V125" i="1" s="1"/>
  <c r="V93" i="1"/>
  <c r="V103" i="1"/>
  <c r="V132" i="1" s="1"/>
  <c r="V88" i="1"/>
  <c r="V100" i="1"/>
  <c r="V129" i="1" s="1"/>
  <c r="V90" i="1"/>
  <c r="V119" i="1" s="1"/>
  <c r="V91" i="1"/>
  <c r="V120" i="1" s="1"/>
  <c r="V99" i="1"/>
  <c r="V128" i="1" s="1"/>
  <c r="V101" i="1"/>
  <c r="V130" i="1" s="1"/>
  <c r="V92" i="1"/>
  <c r="V95" i="1"/>
  <c r="V124" i="1" s="1"/>
  <c r="U265" i="1"/>
  <c r="S205" i="1"/>
  <c r="T740" i="1" s="1"/>
  <c r="S740" i="1"/>
  <c r="F1085" i="1"/>
  <c r="O1085" i="1" s="1"/>
  <c r="C1086" i="1"/>
  <c r="E1085" i="1"/>
  <c r="F1234" i="1"/>
  <c r="C1235" i="1"/>
  <c r="E1234" i="1"/>
  <c r="C474" i="1"/>
  <c r="F473" i="1"/>
  <c r="E473" i="1"/>
  <c r="V737" i="1"/>
  <c r="V202" i="1"/>
  <c r="V824" i="1"/>
  <c r="X822" i="1"/>
  <c r="C918" i="1"/>
  <c r="E917" i="1"/>
  <c r="F917" i="1"/>
  <c r="P969" i="1"/>
  <c r="S204" i="1"/>
  <c r="T826" i="1" s="1"/>
  <c r="Q996" i="1"/>
  <c r="R996" i="1" s="1"/>
  <c r="P1084" i="1"/>
  <c r="Q1084" i="1" s="1"/>
  <c r="P997" i="1"/>
  <c r="Q997" i="1" s="1"/>
  <c r="F442" i="1"/>
  <c r="E442" i="1"/>
  <c r="C443" i="1"/>
  <c r="C1264" i="1"/>
  <c r="F1263" i="1"/>
  <c r="E1263" i="1"/>
  <c r="C295" i="1"/>
  <c r="F294" i="1"/>
  <c r="E294" i="1"/>
  <c r="L651" i="1"/>
  <c r="Q1083" i="1"/>
  <c r="F970" i="1"/>
  <c r="O970" i="1" s="1"/>
  <c r="E970" i="1"/>
  <c r="C971" i="1"/>
  <c r="C566" i="1"/>
  <c r="F565" i="1"/>
  <c r="E565" i="1"/>
  <c r="P207" i="1"/>
  <c r="Q207" i="1" s="1"/>
  <c r="R742" i="1" s="1"/>
  <c r="P742" i="1"/>
  <c r="P829" i="1"/>
  <c r="S826" i="1"/>
  <c r="E353" i="1"/>
  <c r="C354" i="1"/>
  <c r="F353" i="1"/>
  <c r="C119" i="1"/>
  <c r="E118" i="1"/>
  <c r="F118" i="1"/>
  <c r="T967" i="1"/>
  <c r="AL652" i="1"/>
  <c r="BE652" i="1"/>
  <c r="AW652" i="1"/>
  <c r="AZ652" i="1"/>
  <c r="BL652" i="1"/>
  <c r="S652" i="1"/>
  <c r="U652" i="1"/>
  <c r="T652" i="1"/>
  <c r="AJ652" i="1"/>
  <c r="AF652" i="1"/>
  <c r="AK652" i="1"/>
  <c r="AN652" i="1"/>
  <c r="BB652" i="1"/>
  <c r="AY652" i="1"/>
  <c r="AA652" i="1"/>
  <c r="AE652" i="1"/>
  <c r="AB652" i="1"/>
  <c r="AG652" i="1"/>
  <c r="O652" i="1"/>
  <c r="R652" i="1"/>
  <c r="BA652" i="1"/>
  <c r="BH652" i="1"/>
  <c r="W652" i="1"/>
  <c r="O208" i="1"/>
  <c r="BI652" i="1"/>
  <c r="BD652" i="1"/>
  <c r="AT652" i="1"/>
  <c r="BG652" i="1"/>
  <c r="BJ652" i="1"/>
  <c r="Y652" i="1"/>
  <c r="Z652" i="1"/>
  <c r="AM652" i="1"/>
  <c r="AD652" i="1"/>
  <c r="AQ652" i="1"/>
  <c r="BK652" i="1"/>
  <c r="BC652" i="1"/>
  <c r="AH652" i="1"/>
  <c r="AU652" i="1"/>
  <c r="BF652" i="1"/>
  <c r="X652" i="1"/>
  <c r="AX652" i="1"/>
  <c r="AP652" i="1"/>
  <c r="AC652" i="1"/>
  <c r="P652" i="1"/>
  <c r="BM652" i="1"/>
  <c r="AR652" i="1"/>
  <c r="AV652" i="1"/>
  <c r="V652" i="1"/>
  <c r="AI652" i="1"/>
  <c r="AS652" i="1"/>
  <c r="AO652" i="1"/>
  <c r="Q652" i="1"/>
  <c r="E622" i="1"/>
  <c r="C623" i="1"/>
  <c r="F622" i="1"/>
  <c r="V622" i="1" s="1"/>
  <c r="C710" i="1"/>
  <c r="F709" i="1"/>
  <c r="E709" i="1"/>
  <c r="C210" i="1"/>
  <c r="F209" i="1"/>
  <c r="E209" i="1"/>
  <c r="O621" i="1"/>
  <c r="P621" i="1"/>
  <c r="Q621" i="1"/>
  <c r="R621" i="1"/>
  <c r="S621" i="1"/>
  <c r="T621" i="1"/>
  <c r="C327" i="1"/>
  <c r="F326" i="1"/>
  <c r="E326" i="1"/>
  <c r="F1054" i="1"/>
  <c r="C1055" i="1"/>
  <c r="E1054" i="1"/>
  <c r="O149" i="1"/>
  <c r="P149" i="1"/>
  <c r="Q149" i="1"/>
  <c r="R149" i="1"/>
  <c r="S149" i="1"/>
  <c r="Q206" i="1"/>
  <c r="F773" i="1"/>
  <c r="E773" i="1"/>
  <c r="C774" i="1"/>
  <c r="Q828" i="1"/>
  <c r="C1146" i="1"/>
  <c r="F1145" i="1"/>
  <c r="E1145" i="1"/>
  <c r="F998" i="1"/>
  <c r="O998" i="1" s="1"/>
  <c r="C999" i="1"/>
  <c r="E998" i="1"/>
  <c r="T966" i="1"/>
  <c r="R968" i="1"/>
  <c r="C151" i="1"/>
  <c r="F150" i="1"/>
  <c r="E150" i="1"/>
  <c r="F744" i="1"/>
  <c r="E744" i="1"/>
  <c r="C745" i="1"/>
  <c r="E266" i="1"/>
  <c r="F266" i="1"/>
  <c r="C267" i="1"/>
  <c r="C682" i="1"/>
  <c r="F681" i="1"/>
  <c r="E681" i="1"/>
  <c r="C1321" i="1"/>
  <c r="F1320" i="1"/>
  <c r="E1320" i="1"/>
  <c r="E1113" i="1"/>
  <c r="C1114" i="1"/>
  <c r="F1113" i="1"/>
  <c r="F89" i="1"/>
  <c r="E89" i="1"/>
  <c r="C90" i="1"/>
  <c r="E887" i="1"/>
  <c r="F887" i="1"/>
  <c r="C888" i="1"/>
  <c r="E830" i="1"/>
  <c r="C831" i="1"/>
  <c r="F830" i="1"/>
  <c r="F1205" i="1"/>
  <c r="E1205" i="1"/>
  <c r="C1206" i="1"/>
  <c r="E411" i="1"/>
  <c r="F411" i="1"/>
  <c r="C412" i="1"/>
  <c r="F1025" i="1"/>
  <c r="E1025" i="1"/>
  <c r="C1026" i="1"/>
  <c r="F859" i="1"/>
  <c r="E859" i="1"/>
  <c r="C860" i="1"/>
  <c r="E179" i="1"/>
  <c r="F179" i="1"/>
  <c r="C180" i="1"/>
  <c r="C533" i="1"/>
  <c r="F532" i="1"/>
  <c r="E532" i="1"/>
  <c r="C1174" i="1"/>
  <c r="F1173" i="1"/>
  <c r="E1173" i="1"/>
  <c r="Q1052" i="1"/>
  <c r="O1024" i="1"/>
  <c r="O1053" i="1" s="1"/>
  <c r="P1024" i="1"/>
  <c r="P1053" i="1" s="1"/>
  <c r="Q1024" i="1"/>
  <c r="Q1053" i="1" s="1"/>
  <c r="F237" i="1"/>
  <c r="E237" i="1"/>
  <c r="C238" i="1"/>
  <c r="C1291" i="1"/>
  <c r="F1290" i="1"/>
  <c r="E1290" i="1"/>
  <c r="C802" i="1"/>
  <c r="F801" i="1"/>
  <c r="I801" i="1" s="1"/>
  <c r="E801" i="1"/>
  <c r="E25" i="1"/>
  <c r="F25" i="1" s="1"/>
  <c r="C26" i="1"/>
  <c r="C383" i="1"/>
  <c r="F382" i="1"/>
  <c r="E382" i="1"/>
  <c r="F594" i="1"/>
  <c r="E594" i="1"/>
  <c r="C595" i="1"/>
  <c r="O265" i="1"/>
  <c r="P265" i="1"/>
  <c r="Q265" i="1"/>
  <c r="R265" i="1"/>
  <c r="S265" i="1"/>
  <c r="T265" i="1"/>
  <c r="F652" i="1"/>
  <c r="C653" i="1"/>
  <c r="E652" i="1"/>
  <c r="C502" i="1"/>
  <c r="F501" i="1"/>
  <c r="E501" i="1"/>
  <c r="X735" i="1"/>
  <c r="U738" i="1"/>
  <c r="U203" i="1"/>
  <c r="Y735" i="1"/>
  <c r="W199" i="1"/>
  <c r="W821" i="1"/>
  <c r="C21" i="5"/>
  <c r="D52" i="5"/>
  <c r="D58" i="1"/>
  <c r="D965" i="1"/>
  <c r="D678" i="1"/>
  <c r="D176" i="1"/>
  <c r="D562" i="1"/>
  <c r="D1288" i="1"/>
  <c r="D115" i="1"/>
  <c r="D1230" i="1"/>
  <c r="D321" i="1"/>
  <c r="D649" i="1"/>
  <c r="D498" i="1"/>
  <c r="D379" i="1"/>
  <c r="D1081" i="1"/>
  <c r="D620" i="1"/>
  <c r="D86" i="1"/>
  <c r="D469" i="1"/>
  <c r="D1052" i="1"/>
  <c r="D22" i="1"/>
  <c r="D408" i="1"/>
  <c r="D827" i="1"/>
  <c r="D798" i="1"/>
  <c r="D885" i="1"/>
  <c r="D994" i="1"/>
  <c r="D527" i="1"/>
  <c r="D440" i="1"/>
  <c r="D234" i="1"/>
  <c r="D263" i="1"/>
  <c r="D1201" i="1"/>
  <c r="D205" i="1"/>
  <c r="D350" i="1"/>
  <c r="D856" i="1"/>
  <c r="D292" i="1"/>
  <c r="D591" i="1"/>
  <c r="D145" i="1"/>
  <c r="D769" i="1"/>
  <c r="D914" i="1"/>
  <c r="D1259" i="1"/>
  <c r="D1110" i="1"/>
  <c r="D740" i="1"/>
  <c r="D1168" i="1"/>
  <c r="D1317" i="1"/>
  <c r="D707" i="1"/>
  <c r="D1139" i="1"/>
  <c r="D1023" i="1"/>
  <c r="W736" i="1"/>
  <c r="W201" i="1"/>
  <c r="X201" i="1" s="1"/>
  <c r="Y201" i="1" s="1"/>
  <c r="Z736" i="1" s="1"/>
  <c r="Y200" i="1"/>
  <c r="Z822" i="1" s="1"/>
  <c r="T1021" i="1"/>
  <c r="V1127" i="1"/>
  <c r="V1109" i="1"/>
  <c r="V1108" i="1"/>
  <c r="V962" i="1"/>
  <c r="V617" i="1"/>
  <c r="V1121" i="1"/>
  <c r="V1124" i="1"/>
  <c r="V1106" i="1"/>
  <c r="V616" i="1"/>
  <c r="V1104" i="1"/>
  <c r="V261" i="1"/>
  <c r="V1113" i="1"/>
  <c r="V1120" i="1"/>
  <c r="V1119" i="1"/>
  <c r="V941" i="1"/>
  <c r="V615" i="1"/>
  <c r="V10" i="1"/>
  <c r="V257" i="1"/>
  <c r="V262" i="1"/>
  <c r="V1105" i="1"/>
  <c r="V1118" i="1"/>
  <c r="V1117" i="1"/>
  <c r="V942" i="1"/>
  <c r="V951" i="1" s="1"/>
  <c r="V614" i="1"/>
  <c r="V1115" i="1"/>
  <c r="V1116" i="1"/>
  <c r="V1114" i="1"/>
  <c r="V620" i="1"/>
  <c r="V259" i="1"/>
  <c r="V1107" i="1"/>
  <c r="V1125" i="1"/>
  <c r="V1110" i="1"/>
  <c r="V618" i="1"/>
  <c r="V1128" i="1"/>
  <c r="V258" i="1"/>
  <c r="V621" i="1"/>
  <c r="V1126" i="1"/>
  <c r="V1112" i="1"/>
  <c r="V265" i="1"/>
  <c r="V260" i="1"/>
  <c r="V1192" i="1"/>
  <c r="V619" i="1"/>
  <c r="W9" i="1"/>
  <c r="V264" i="1"/>
  <c r="V1123" i="1"/>
  <c r="V263" i="1"/>
  <c r="V1111" i="1"/>
  <c r="V1122" i="1"/>
  <c r="U11" i="1"/>
  <c r="X10" i="5" s="1"/>
  <c r="U950" i="1"/>
  <c r="U943" i="1"/>
  <c r="U952" i="1" s="1"/>
  <c r="U142" i="1"/>
  <c r="S1050" i="1" l="1"/>
  <c r="W41" i="5"/>
  <c r="W40" i="5"/>
  <c r="T51" i="1"/>
  <c r="W39" i="5"/>
  <c r="T992" i="1"/>
  <c r="U1021" i="1" s="1"/>
  <c r="U150" i="1"/>
  <c r="S1051" i="1"/>
  <c r="B15" i="30"/>
  <c r="U1078" i="1"/>
  <c r="U1079" i="1"/>
  <c r="X19" i="5"/>
  <c r="U58" i="1" s="1"/>
  <c r="U116" i="1" s="1"/>
  <c r="U146" i="1" s="1"/>
  <c r="T65" i="1"/>
  <c r="X20" i="5"/>
  <c r="Y103" i="5"/>
  <c r="Y96" i="5"/>
  <c r="Y89" i="5"/>
  <c r="X14" i="5"/>
  <c r="T58" i="1"/>
  <c r="Y88" i="5"/>
  <c r="Y102" i="5"/>
  <c r="Y95" i="5"/>
  <c r="R1081" i="1"/>
  <c r="S1081" i="1" s="1"/>
  <c r="R145" i="1"/>
  <c r="R1023" i="1"/>
  <c r="R994" i="1"/>
  <c r="T57" i="1"/>
  <c r="AA9" i="5"/>
  <c r="Z81" i="5"/>
  <c r="Z82" i="5"/>
  <c r="Z84" i="5"/>
  <c r="Z83" i="5"/>
  <c r="T63" i="1"/>
  <c r="Q1046" i="1"/>
  <c r="X99" i="5"/>
  <c r="X18" i="5"/>
  <c r="R146" i="1"/>
  <c r="R995" i="1"/>
  <c r="R1053" i="1" s="1"/>
  <c r="R1082" i="1"/>
  <c r="S1082" i="1" s="1"/>
  <c r="X24" i="5"/>
  <c r="X106" i="5"/>
  <c r="S122" i="1"/>
  <c r="S117" i="1"/>
  <c r="S147" i="1" s="1"/>
  <c r="X92" i="5"/>
  <c r="X12" i="5"/>
  <c r="X25" i="5"/>
  <c r="U64" i="1" s="1"/>
  <c r="U122" i="1" s="1"/>
  <c r="R988" i="1"/>
  <c r="R1046" i="1" s="1"/>
  <c r="T109" i="1"/>
  <c r="S1075" i="1"/>
  <c r="Y97" i="5"/>
  <c r="Y90" i="5"/>
  <c r="Y104" i="5"/>
  <c r="X13" i="5"/>
  <c r="X26" i="5"/>
  <c r="U65" i="1" s="1"/>
  <c r="U123" i="1" s="1"/>
  <c r="U1080" i="1"/>
  <c r="V1080" i="1" s="1"/>
  <c r="T993" i="1"/>
  <c r="T1051" i="1" s="1"/>
  <c r="S1049" i="1"/>
  <c r="T1020" i="1"/>
  <c r="T991" i="1"/>
  <c r="U991" i="1" s="1"/>
  <c r="T205" i="1"/>
  <c r="U827" i="1" s="1"/>
  <c r="T827" i="1"/>
  <c r="V81" i="1"/>
  <c r="W93" i="1"/>
  <c r="W87" i="1"/>
  <c r="W83" i="1"/>
  <c r="W112" i="1" s="1"/>
  <c r="W80" i="1"/>
  <c r="W98" i="1"/>
  <c r="W127" i="1" s="1"/>
  <c r="W102" i="1"/>
  <c r="W131" i="1" s="1"/>
  <c r="W89" i="1"/>
  <c r="W118" i="1" s="1"/>
  <c r="W91" i="1"/>
  <c r="W120" i="1" s="1"/>
  <c r="W90" i="1"/>
  <c r="W119" i="1" s="1"/>
  <c r="W94" i="1"/>
  <c r="W86" i="1"/>
  <c r="W97" i="1"/>
  <c r="W126" i="1" s="1"/>
  <c r="W103" i="1"/>
  <c r="W132" i="1" s="1"/>
  <c r="W88" i="1"/>
  <c r="W85" i="1"/>
  <c r="W114" i="1" s="1"/>
  <c r="W104" i="1"/>
  <c r="W133" i="1" s="1"/>
  <c r="W96" i="1"/>
  <c r="W125" i="1" s="1"/>
  <c r="W95" i="1"/>
  <c r="W124" i="1" s="1"/>
  <c r="W101" i="1"/>
  <c r="W130" i="1" s="1"/>
  <c r="W92" i="1"/>
  <c r="W99" i="1"/>
  <c r="W128" i="1" s="1"/>
  <c r="W84" i="1"/>
  <c r="W113" i="1" s="1"/>
  <c r="W100" i="1"/>
  <c r="W129" i="1" s="1"/>
  <c r="V82" i="1"/>
  <c r="V266" i="1"/>
  <c r="F1086" i="1"/>
  <c r="O1086" i="1" s="1"/>
  <c r="C1087" i="1"/>
  <c r="E1086" i="1"/>
  <c r="C475" i="1"/>
  <c r="F474" i="1"/>
  <c r="E474" i="1"/>
  <c r="E1235" i="1"/>
  <c r="F1235" i="1"/>
  <c r="C1236" i="1"/>
  <c r="W737" i="1"/>
  <c r="W824" i="1"/>
  <c r="W202" i="1"/>
  <c r="Y736" i="1"/>
  <c r="R206" i="1"/>
  <c r="S741" i="1" s="1"/>
  <c r="T204" i="1"/>
  <c r="U739" i="1" s="1"/>
  <c r="O150" i="1"/>
  <c r="P150" i="1"/>
  <c r="Q150" i="1"/>
  <c r="R150" i="1"/>
  <c r="S150" i="1"/>
  <c r="T150" i="1"/>
  <c r="F999" i="1"/>
  <c r="O999" i="1" s="1"/>
  <c r="E999" i="1"/>
  <c r="C1000" i="1"/>
  <c r="F623" i="1"/>
  <c r="W623" i="1" s="1"/>
  <c r="C624" i="1"/>
  <c r="E623" i="1"/>
  <c r="R829" i="1"/>
  <c r="C567" i="1"/>
  <c r="F566" i="1"/>
  <c r="E566" i="1"/>
  <c r="F918" i="1"/>
  <c r="C919" i="1"/>
  <c r="E918" i="1"/>
  <c r="C152" i="1"/>
  <c r="E151" i="1"/>
  <c r="F151" i="1"/>
  <c r="R828" i="1"/>
  <c r="R741" i="1"/>
  <c r="F1055" i="1"/>
  <c r="E1055" i="1"/>
  <c r="C1056" i="1"/>
  <c r="Q969" i="1"/>
  <c r="R1084" i="1"/>
  <c r="R997" i="1"/>
  <c r="F710" i="1"/>
  <c r="E710" i="1"/>
  <c r="C711" i="1"/>
  <c r="F119" i="1"/>
  <c r="E119" i="1"/>
  <c r="C120" i="1"/>
  <c r="Q829" i="1"/>
  <c r="T739" i="1"/>
  <c r="R1083" i="1"/>
  <c r="X736" i="1"/>
  <c r="L652" i="1"/>
  <c r="F971" i="1"/>
  <c r="O971" i="1" s="1"/>
  <c r="E971" i="1"/>
  <c r="C972" i="1"/>
  <c r="C1265" i="1"/>
  <c r="E1264" i="1"/>
  <c r="F1264" i="1"/>
  <c r="C1147" i="1"/>
  <c r="F1146" i="1"/>
  <c r="E1146" i="1"/>
  <c r="C355" i="1"/>
  <c r="F354" i="1"/>
  <c r="E354" i="1"/>
  <c r="C296" i="1"/>
  <c r="F295" i="1"/>
  <c r="E295" i="1"/>
  <c r="U966" i="1"/>
  <c r="F327" i="1"/>
  <c r="E327" i="1"/>
  <c r="C328" i="1"/>
  <c r="Q742" i="1"/>
  <c r="P970" i="1"/>
  <c r="Q970" i="1" s="1"/>
  <c r="F774" i="1"/>
  <c r="C775" i="1"/>
  <c r="E774" i="1"/>
  <c r="S968" i="1"/>
  <c r="W653" i="1"/>
  <c r="BI653" i="1"/>
  <c r="AQ653" i="1"/>
  <c r="Z653" i="1"/>
  <c r="Q653" i="1"/>
  <c r="P653" i="1"/>
  <c r="O209" i="1"/>
  <c r="O653" i="1"/>
  <c r="BD653" i="1"/>
  <c r="AW653" i="1"/>
  <c r="BE653" i="1"/>
  <c r="AA653" i="1"/>
  <c r="AI653" i="1"/>
  <c r="AG653" i="1"/>
  <c r="AR653" i="1"/>
  <c r="BF653" i="1"/>
  <c r="S653" i="1"/>
  <c r="AS653" i="1"/>
  <c r="BA653" i="1"/>
  <c r="T653" i="1"/>
  <c r="AP653" i="1"/>
  <c r="BH653" i="1"/>
  <c r="AC653" i="1"/>
  <c r="AK653" i="1"/>
  <c r="BJ653" i="1"/>
  <c r="Y653" i="1"/>
  <c r="BG653" i="1"/>
  <c r="AO653" i="1"/>
  <c r="AT653" i="1"/>
  <c r="BB653" i="1"/>
  <c r="AH653" i="1"/>
  <c r="AD653" i="1"/>
  <c r="AX653" i="1"/>
  <c r="BC653" i="1"/>
  <c r="BK653" i="1"/>
  <c r="AY653" i="1"/>
  <c r="AM653" i="1"/>
  <c r="U653" i="1"/>
  <c r="X653" i="1"/>
  <c r="V653" i="1"/>
  <c r="AL653" i="1"/>
  <c r="AF653" i="1"/>
  <c r="AJ653" i="1"/>
  <c r="AZ653" i="1"/>
  <c r="AB653" i="1"/>
  <c r="AE653" i="1"/>
  <c r="AN653" i="1"/>
  <c r="AU653" i="1"/>
  <c r="BL653" i="1"/>
  <c r="AV653" i="1"/>
  <c r="BM653" i="1"/>
  <c r="R653" i="1"/>
  <c r="P208" i="1"/>
  <c r="Q208" i="1" s="1"/>
  <c r="P743" i="1"/>
  <c r="P830" i="1"/>
  <c r="U967" i="1"/>
  <c r="F443" i="1"/>
  <c r="C444" i="1"/>
  <c r="E443" i="1"/>
  <c r="P1085" i="1"/>
  <c r="P998" i="1"/>
  <c r="C211" i="1"/>
  <c r="F210" i="1"/>
  <c r="E210" i="1"/>
  <c r="O622" i="1"/>
  <c r="Q622" i="1"/>
  <c r="P622" i="1"/>
  <c r="R622" i="1"/>
  <c r="S622" i="1"/>
  <c r="T622" i="1"/>
  <c r="U622" i="1"/>
  <c r="R207" i="1"/>
  <c r="F653" i="1"/>
  <c r="C654" i="1"/>
  <c r="E653" i="1"/>
  <c r="E802" i="1"/>
  <c r="C803" i="1"/>
  <c r="F802" i="1"/>
  <c r="I802" i="1" s="1"/>
  <c r="C889" i="1"/>
  <c r="F888" i="1"/>
  <c r="E888" i="1"/>
  <c r="F745" i="1"/>
  <c r="E745" i="1"/>
  <c r="C746" i="1"/>
  <c r="C534" i="1"/>
  <c r="F533" i="1"/>
  <c r="E533" i="1"/>
  <c r="C181" i="1"/>
  <c r="F180" i="1"/>
  <c r="E180" i="1"/>
  <c r="C1027" i="1"/>
  <c r="F1026" i="1"/>
  <c r="E1026" i="1"/>
  <c r="E1114" i="1"/>
  <c r="C1115" i="1"/>
  <c r="F1114" i="1"/>
  <c r="E682" i="1"/>
  <c r="C683" i="1"/>
  <c r="F682" i="1"/>
  <c r="C384" i="1"/>
  <c r="F383" i="1"/>
  <c r="E383" i="1"/>
  <c r="E1291" i="1"/>
  <c r="C1292" i="1"/>
  <c r="F1291" i="1"/>
  <c r="F267" i="1"/>
  <c r="C268" i="1"/>
  <c r="E267" i="1"/>
  <c r="C503" i="1"/>
  <c r="F502" i="1"/>
  <c r="E502" i="1"/>
  <c r="C27" i="1"/>
  <c r="E26" i="1"/>
  <c r="F26" i="1" s="1"/>
  <c r="C239" i="1"/>
  <c r="F238" i="1"/>
  <c r="E238" i="1"/>
  <c r="O1025" i="1"/>
  <c r="P1025" i="1"/>
  <c r="P1054" i="1" s="1"/>
  <c r="Q1025" i="1"/>
  <c r="Q1054" i="1" s="1"/>
  <c r="R1025" i="1"/>
  <c r="R1054" i="1" s="1"/>
  <c r="E831" i="1"/>
  <c r="C832" i="1"/>
  <c r="F831" i="1"/>
  <c r="O266" i="1"/>
  <c r="P266" i="1"/>
  <c r="Q266" i="1"/>
  <c r="R266" i="1"/>
  <c r="S266" i="1"/>
  <c r="T266" i="1"/>
  <c r="U266" i="1"/>
  <c r="E860" i="1"/>
  <c r="C861" i="1"/>
  <c r="F860" i="1"/>
  <c r="X823" i="1"/>
  <c r="F595" i="1"/>
  <c r="E595" i="1"/>
  <c r="C596" i="1"/>
  <c r="C1175" i="1"/>
  <c r="E1174" i="1"/>
  <c r="F1174" i="1"/>
  <c r="F412" i="1"/>
  <c r="C413" i="1"/>
  <c r="E412" i="1"/>
  <c r="F90" i="1"/>
  <c r="E90" i="1"/>
  <c r="C91" i="1"/>
  <c r="F1206" i="1"/>
  <c r="C1207" i="1"/>
  <c r="E1206" i="1"/>
  <c r="C1322" i="1"/>
  <c r="F1321" i="1"/>
  <c r="E1321" i="1"/>
  <c r="V203" i="1"/>
  <c r="W738" i="1" s="1"/>
  <c r="V738" i="1"/>
  <c r="V825" i="1"/>
  <c r="D741" i="1"/>
  <c r="D528" i="1"/>
  <c r="D1111" i="1"/>
  <c r="D886" i="1"/>
  <c r="D995" i="1"/>
  <c r="D857" i="1"/>
  <c r="D679" i="1"/>
  <c r="D470" i="1"/>
  <c r="D116" i="1"/>
  <c r="D1082" i="1"/>
  <c r="D409" i="1"/>
  <c r="D1318" i="1"/>
  <c r="D441" i="1"/>
  <c r="D708" i="1"/>
  <c r="D621" i="1"/>
  <c r="D1169" i="1"/>
  <c r="D499" i="1"/>
  <c r="D1024" i="1"/>
  <c r="D592" i="1"/>
  <c r="D206" i="1"/>
  <c r="D87" i="1"/>
  <c r="D828" i="1"/>
  <c r="D351" i="1"/>
  <c r="D235" i="1"/>
  <c r="D380" i="1"/>
  <c r="D1260" i="1"/>
  <c r="D264" i="1"/>
  <c r="D146" i="1"/>
  <c r="D799" i="1"/>
  <c r="D1140" i="1"/>
  <c r="D1231" i="1"/>
  <c r="D293" i="1"/>
  <c r="D23" i="1"/>
  <c r="D1053" i="1"/>
  <c r="D966" i="1"/>
  <c r="D322" i="1"/>
  <c r="D563" i="1"/>
  <c r="D1202" i="1"/>
  <c r="D650" i="1"/>
  <c r="D915" i="1"/>
  <c r="D770" i="1"/>
  <c r="D177" i="1"/>
  <c r="D1289" i="1"/>
  <c r="D53" i="5"/>
  <c r="D59" i="1"/>
  <c r="C22" i="5"/>
  <c r="X199" i="1"/>
  <c r="Y199" i="1" s="1"/>
  <c r="X821" i="1"/>
  <c r="X734" i="1"/>
  <c r="Y823" i="1"/>
  <c r="Z200" i="1"/>
  <c r="AA735" i="1" s="1"/>
  <c r="Z735" i="1"/>
  <c r="Z201" i="1"/>
  <c r="Z823" i="1"/>
  <c r="V150" i="1"/>
  <c r="V11" i="1"/>
  <c r="Y10" i="5" s="1"/>
  <c r="V1078" i="1"/>
  <c r="V144" i="1"/>
  <c r="V148" i="1"/>
  <c r="T1050" i="1"/>
  <c r="W1120" i="1"/>
  <c r="W1114" i="1"/>
  <c r="W1111" i="1"/>
  <c r="W615" i="1"/>
  <c r="W258" i="1"/>
  <c r="W1112" i="1"/>
  <c r="W1125" i="1"/>
  <c r="W1106" i="1"/>
  <c r="W941" i="1"/>
  <c r="W614" i="1"/>
  <c r="X9" i="1"/>
  <c r="W259" i="1"/>
  <c r="W1192" i="1"/>
  <c r="W1107" i="1"/>
  <c r="W1123" i="1"/>
  <c r="W1113" i="1"/>
  <c r="W621" i="1"/>
  <c r="W260" i="1"/>
  <c r="W1124" i="1"/>
  <c r="W1105" i="1"/>
  <c r="W1121" i="1"/>
  <c r="W1109" i="1"/>
  <c r="W620" i="1"/>
  <c r="W261" i="1"/>
  <c r="W264" i="1"/>
  <c r="W1118" i="1"/>
  <c r="W1127" i="1"/>
  <c r="W1117" i="1"/>
  <c r="W960" i="1"/>
  <c r="W618" i="1"/>
  <c r="W1110" i="1"/>
  <c r="W1122" i="1"/>
  <c r="W1115" i="1"/>
  <c r="W961" i="1"/>
  <c r="W617" i="1"/>
  <c r="W959" i="1"/>
  <c r="W1126" i="1"/>
  <c r="W619" i="1"/>
  <c r="W10" i="1"/>
  <c r="W262" i="1"/>
  <c r="W266" i="1"/>
  <c r="W1128" i="1"/>
  <c r="W616" i="1"/>
  <c r="W263" i="1"/>
  <c r="W622" i="1"/>
  <c r="W1104" i="1"/>
  <c r="W1116" i="1"/>
  <c r="W265" i="1"/>
  <c r="W1119" i="1"/>
  <c r="W963" i="1"/>
  <c r="W1108" i="1"/>
  <c r="W962" i="1"/>
  <c r="W942" i="1"/>
  <c r="W951" i="1" s="1"/>
  <c r="W257" i="1"/>
  <c r="W964" i="1"/>
  <c r="W965" i="1"/>
  <c r="V149" i="1"/>
  <c r="V943" i="1"/>
  <c r="V952" i="1" s="1"/>
  <c r="V950" i="1"/>
  <c r="V1079" i="1"/>
  <c r="V142" i="1"/>
  <c r="V143" i="1"/>
  <c r="U992" i="1" l="1"/>
  <c r="U63" i="1"/>
  <c r="U121" i="1" s="1"/>
  <c r="X41" i="5"/>
  <c r="X39" i="5"/>
  <c r="U57" i="1"/>
  <c r="U115" i="1" s="1"/>
  <c r="U145" i="1" s="1"/>
  <c r="X40" i="5"/>
  <c r="B16" i="30"/>
  <c r="S996" i="1"/>
  <c r="T996" i="1" s="1"/>
  <c r="S1083" i="1"/>
  <c r="T1083" i="1" s="1"/>
  <c r="S1025" i="1"/>
  <c r="U1022" i="1"/>
  <c r="U993" i="1"/>
  <c r="V1022" i="1" s="1"/>
  <c r="AB9" i="5"/>
  <c r="AA81" i="5"/>
  <c r="AA82" i="5"/>
  <c r="AA84" i="5"/>
  <c r="AA83" i="5"/>
  <c r="U51" i="1"/>
  <c r="S1024" i="1"/>
  <c r="S995" i="1"/>
  <c r="Y18" i="5"/>
  <c r="Y99" i="5"/>
  <c r="T123" i="1"/>
  <c r="T1075" i="1"/>
  <c r="T139" i="1"/>
  <c r="T121" i="1"/>
  <c r="T151" i="1" s="1"/>
  <c r="Y24" i="5"/>
  <c r="Y106" i="5"/>
  <c r="Z90" i="5"/>
  <c r="Z104" i="5"/>
  <c r="Z97" i="5"/>
  <c r="T115" i="1"/>
  <c r="Y12" i="5"/>
  <c r="Y92" i="5"/>
  <c r="Y13" i="5"/>
  <c r="Y26" i="5"/>
  <c r="V65" i="1" s="1"/>
  <c r="V123" i="1" s="1"/>
  <c r="S994" i="1"/>
  <c r="R1052" i="1"/>
  <c r="S1023" i="1"/>
  <c r="Y19" i="5"/>
  <c r="Y14" i="5"/>
  <c r="S1017" i="1"/>
  <c r="Z103" i="5"/>
  <c r="Z96" i="5"/>
  <c r="Z89" i="5"/>
  <c r="T116" i="1"/>
  <c r="Y25" i="5"/>
  <c r="V64" i="1" s="1"/>
  <c r="Y20" i="5"/>
  <c r="V59" i="1" s="1"/>
  <c r="V117" i="1" s="1"/>
  <c r="V147" i="1" s="1"/>
  <c r="S988" i="1"/>
  <c r="Z88" i="5"/>
  <c r="Z102" i="5"/>
  <c r="Z95" i="5"/>
  <c r="U59" i="1"/>
  <c r="T1049" i="1"/>
  <c r="U1020" i="1"/>
  <c r="U1049" i="1" s="1"/>
  <c r="U740" i="1"/>
  <c r="U205" i="1"/>
  <c r="V827" i="1" s="1"/>
  <c r="W81" i="1"/>
  <c r="X97" i="1"/>
  <c r="X126" i="1" s="1"/>
  <c r="X102" i="1"/>
  <c r="X131" i="1" s="1"/>
  <c r="X83" i="1"/>
  <c r="X112" i="1" s="1"/>
  <c r="X93" i="1"/>
  <c r="X85" i="1"/>
  <c r="X114" i="1" s="1"/>
  <c r="X90" i="1"/>
  <c r="X119" i="1" s="1"/>
  <c r="X94" i="1"/>
  <c r="X89" i="1"/>
  <c r="X118" i="1" s="1"/>
  <c r="X86" i="1"/>
  <c r="X87" i="1"/>
  <c r="X80" i="1"/>
  <c r="X98" i="1"/>
  <c r="X127" i="1" s="1"/>
  <c r="X95" i="1"/>
  <c r="X124" i="1" s="1"/>
  <c r="X88" i="1"/>
  <c r="X103" i="1"/>
  <c r="X132" i="1" s="1"/>
  <c r="X92" i="1"/>
  <c r="X91" i="1"/>
  <c r="X120" i="1" s="1"/>
  <c r="X101" i="1"/>
  <c r="X130" i="1" s="1"/>
  <c r="X100" i="1"/>
  <c r="X129" i="1" s="1"/>
  <c r="X99" i="1"/>
  <c r="X128" i="1" s="1"/>
  <c r="X96" i="1"/>
  <c r="X125" i="1" s="1"/>
  <c r="X104" i="1"/>
  <c r="X133" i="1" s="1"/>
  <c r="X84" i="1"/>
  <c r="X113" i="1" s="1"/>
  <c r="W82" i="1"/>
  <c r="W267" i="1"/>
  <c r="U204" i="1"/>
  <c r="V204" i="1" s="1"/>
  <c r="U826" i="1"/>
  <c r="F1087" i="1"/>
  <c r="O1087" i="1" s="1"/>
  <c r="E1087" i="1"/>
  <c r="C1088" i="1"/>
  <c r="E1236" i="1"/>
  <c r="F1236" i="1"/>
  <c r="C1237" i="1"/>
  <c r="F475" i="1"/>
  <c r="E475" i="1"/>
  <c r="C476" i="1"/>
  <c r="X824" i="1"/>
  <c r="X202" i="1"/>
  <c r="X737" i="1"/>
  <c r="S206" i="1"/>
  <c r="T206" i="1" s="1"/>
  <c r="U741" i="1" s="1"/>
  <c r="S828" i="1"/>
  <c r="R743" i="1"/>
  <c r="R830" i="1"/>
  <c r="Q830" i="1"/>
  <c r="R208" i="1"/>
  <c r="S743" i="1" s="1"/>
  <c r="Q743" i="1"/>
  <c r="L653" i="1"/>
  <c r="S1084" i="1"/>
  <c r="S997" i="1"/>
  <c r="C329" i="1"/>
  <c r="F328" i="1"/>
  <c r="E328" i="1"/>
  <c r="F120" i="1"/>
  <c r="E120" i="1"/>
  <c r="C121" i="1"/>
  <c r="P209" i="1"/>
  <c r="Q209" i="1" s="1"/>
  <c r="R209" i="1" s="1"/>
  <c r="P744" i="1"/>
  <c r="P831" i="1"/>
  <c r="C1266" i="1"/>
  <c r="F1265" i="1"/>
  <c r="E1265" i="1"/>
  <c r="O151" i="1"/>
  <c r="P151" i="1"/>
  <c r="Q151" i="1"/>
  <c r="R151" i="1"/>
  <c r="S151" i="1"/>
  <c r="U151" i="1"/>
  <c r="F624" i="1"/>
  <c r="X624" i="1" s="1"/>
  <c r="E624" i="1"/>
  <c r="C625" i="1"/>
  <c r="AS654" i="1"/>
  <c r="AU654" i="1"/>
  <c r="BM654" i="1"/>
  <c r="V654" i="1"/>
  <c r="Z654" i="1"/>
  <c r="BD654" i="1"/>
  <c r="AC654" i="1"/>
  <c r="BL654" i="1"/>
  <c r="AK654" i="1"/>
  <c r="S654" i="1"/>
  <c r="BH654" i="1"/>
  <c r="AG654" i="1"/>
  <c r="AF654" i="1"/>
  <c r="U654" i="1"/>
  <c r="P654" i="1"/>
  <c r="AQ654" i="1"/>
  <c r="AO654" i="1"/>
  <c r="AZ654" i="1"/>
  <c r="AP654" i="1"/>
  <c r="Y654" i="1"/>
  <c r="BI654" i="1"/>
  <c r="AY654" i="1"/>
  <c r="AX654" i="1"/>
  <c r="BJ654" i="1"/>
  <c r="AI654" i="1"/>
  <c r="AD654" i="1"/>
  <c r="AT654" i="1"/>
  <c r="R654" i="1"/>
  <c r="BC654" i="1"/>
  <c r="BA654" i="1"/>
  <c r="BB654" i="1"/>
  <c r="AE654" i="1"/>
  <c r="T654" i="1"/>
  <c r="BK654" i="1"/>
  <c r="AB654" i="1"/>
  <c r="AR654" i="1"/>
  <c r="AN654" i="1"/>
  <c r="AM654" i="1"/>
  <c r="Q654" i="1"/>
  <c r="BF654" i="1"/>
  <c r="O654" i="1"/>
  <c r="AH654" i="1"/>
  <c r="AW654" i="1"/>
  <c r="AV654" i="1"/>
  <c r="AA654" i="1"/>
  <c r="AJ654" i="1"/>
  <c r="AL654" i="1"/>
  <c r="X654" i="1"/>
  <c r="W654" i="1"/>
  <c r="BG654" i="1"/>
  <c r="BE654" i="1"/>
  <c r="O210" i="1"/>
  <c r="V967" i="1"/>
  <c r="F775" i="1"/>
  <c r="E775" i="1"/>
  <c r="C776" i="1"/>
  <c r="F972" i="1"/>
  <c r="O972" i="1" s="1"/>
  <c r="E972" i="1"/>
  <c r="C973" i="1"/>
  <c r="E567" i="1"/>
  <c r="F567" i="1"/>
  <c r="C568" i="1"/>
  <c r="O623" i="1"/>
  <c r="P623" i="1"/>
  <c r="Q623" i="1"/>
  <c r="R623" i="1"/>
  <c r="S623" i="1"/>
  <c r="T623" i="1"/>
  <c r="U623" i="1"/>
  <c r="V623" i="1"/>
  <c r="E211" i="1"/>
  <c r="C212" i="1"/>
  <c r="F211" i="1"/>
  <c r="F444" i="1"/>
  <c r="E444" i="1"/>
  <c r="C445" i="1"/>
  <c r="R970" i="1"/>
  <c r="S970" i="1" s="1"/>
  <c r="C712" i="1"/>
  <c r="F711" i="1"/>
  <c r="E711" i="1"/>
  <c r="F152" i="1"/>
  <c r="E152" i="1"/>
  <c r="C153" i="1"/>
  <c r="F1000" i="1"/>
  <c r="O1000" i="1" s="1"/>
  <c r="C1001" i="1"/>
  <c r="E1000" i="1"/>
  <c r="C297" i="1"/>
  <c r="F296" i="1"/>
  <c r="E296" i="1"/>
  <c r="P971" i="1"/>
  <c r="Q971" i="1" s="1"/>
  <c r="T968" i="1"/>
  <c r="U968" i="1" s="1"/>
  <c r="Y734" i="1"/>
  <c r="V966" i="1"/>
  <c r="C1148" i="1"/>
  <c r="E1147" i="1"/>
  <c r="F1147" i="1"/>
  <c r="E919" i="1"/>
  <c r="F919" i="1"/>
  <c r="C920" i="1"/>
  <c r="P1086" i="1"/>
  <c r="Q1086" i="1" s="1"/>
  <c r="P999" i="1"/>
  <c r="Q999" i="1" s="1"/>
  <c r="S742" i="1"/>
  <c r="S207" i="1"/>
  <c r="E355" i="1"/>
  <c r="F355" i="1"/>
  <c r="C356" i="1"/>
  <c r="S829" i="1"/>
  <c r="Q1085" i="1"/>
  <c r="Q998" i="1"/>
  <c r="F1056" i="1"/>
  <c r="E1056" i="1"/>
  <c r="C1057" i="1"/>
  <c r="R969" i="1"/>
  <c r="C92" i="1"/>
  <c r="F91" i="1"/>
  <c r="E91" i="1"/>
  <c r="F1175" i="1"/>
  <c r="E1175" i="1"/>
  <c r="C1176" i="1"/>
  <c r="C833" i="1"/>
  <c r="F832" i="1"/>
  <c r="E832" i="1"/>
  <c r="E384" i="1"/>
  <c r="C385" i="1"/>
  <c r="F384" i="1"/>
  <c r="E181" i="1"/>
  <c r="C182" i="1"/>
  <c r="F181" i="1"/>
  <c r="C890" i="1"/>
  <c r="E889" i="1"/>
  <c r="F889" i="1"/>
  <c r="C597" i="1"/>
  <c r="F596" i="1"/>
  <c r="E596" i="1"/>
  <c r="C240" i="1"/>
  <c r="F239" i="1"/>
  <c r="E239" i="1"/>
  <c r="E1115" i="1"/>
  <c r="C1116" i="1"/>
  <c r="F1115" i="1"/>
  <c r="F746" i="1"/>
  <c r="E746" i="1"/>
  <c r="C747" i="1"/>
  <c r="F654" i="1"/>
  <c r="C655" i="1"/>
  <c r="E654" i="1"/>
  <c r="F1322" i="1"/>
  <c r="E1322" i="1"/>
  <c r="C1323" i="1"/>
  <c r="W825" i="1"/>
  <c r="F861" i="1"/>
  <c r="C862" i="1"/>
  <c r="E861" i="1"/>
  <c r="C28" i="1"/>
  <c r="E27" i="1"/>
  <c r="F27" i="1" s="1"/>
  <c r="F268" i="1"/>
  <c r="X268" i="1" s="1"/>
  <c r="C269" i="1"/>
  <c r="E268" i="1"/>
  <c r="E683" i="1"/>
  <c r="C684" i="1"/>
  <c r="F683" i="1"/>
  <c r="F413" i="1"/>
  <c r="C414" i="1"/>
  <c r="E413" i="1"/>
  <c r="O267" i="1"/>
  <c r="P267" i="1"/>
  <c r="Q267" i="1"/>
  <c r="R267" i="1"/>
  <c r="S267" i="1"/>
  <c r="T267" i="1"/>
  <c r="U267" i="1"/>
  <c r="V267" i="1"/>
  <c r="C1293" i="1"/>
  <c r="F1292" i="1"/>
  <c r="E1292" i="1"/>
  <c r="O1026" i="1"/>
  <c r="O1055" i="1" s="1"/>
  <c r="P1026" i="1"/>
  <c r="P1055" i="1" s="1"/>
  <c r="Q1026" i="1"/>
  <c r="Q1055" i="1" s="1"/>
  <c r="R1026" i="1"/>
  <c r="R1055" i="1" s="1"/>
  <c r="S1026" i="1"/>
  <c r="F1207" i="1"/>
  <c r="E1207" i="1"/>
  <c r="C1208" i="1"/>
  <c r="F1027" i="1"/>
  <c r="E1027" i="1"/>
  <c r="C1028" i="1"/>
  <c r="E534" i="1"/>
  <c r="C535" i="1"/>
  <c r="F534" i="1"/>
  <c r="AA822" i="1"/>
  <c r="O1054" i="1"/>
  <c r="E503" i="1"/>
  <c r="C504" i="1"/>
  <c r="F503" i="1"/>
  <c r="F803" i="1"/>
  <c r="I803" i="1" s="1"/>
  <c r="E803" i="1"/>
  <c r="C804" i="1"/>
  <c r="W203" i="1"/>
  <c r="X738" i="1" s="1"/>
  <c r="C23" i="5"/>
  <c r="Y821" i="1"/>
  <c r="D60" i="1"/>
  <c r="D54" i="5"/>
  <c r="D207" i="1"/>
  <c r="D771" i="1"/>
  <c r="D323" i="1"/>
  <c r="D352" i="1"/>
  <c r="D858" i="1"/>
  <c r="D651" i="1"/>
  <c r="D1261" i="1"/>
  <c r="D410" i="1"/>
  <c r="D236" i="1"/>
  <c r="D1025" i="1"/>
  <c r="D742" i="1"/>
  <c r="D117" i="1"/>
  <c r="D294" i="1"/>
  <c r="D1112" i="1"/>
  <c r="D471" i="1"/>
  <c r="D916" i="1"/>
  <c r="D996" i="1"/>
  <c r="D680" i="1"/>
  <c r="D593" i="1"/>
  <c r="D381" i="1"/>
  <c r="D500" i="1"/>
  <c r="D1232" i="1"/>
  <c r="D622" i="1"/>
  <c r="D1170" i="1"/>
  <c r="D709" i="1"/>
  <c r="D564" i="1"/>
  <c r="D265" i="1"/>
  <c r="D1203" i="1"/>
  <c r="D1083" i="1"/>
  <c r="D178" i="1"/>
  <c r="D24" i="1"/>
  <c r="D147" i="1"/>
  <c r="D1054" i="1"/>
  <c r="D529" i="1"/>
  <c r="D887" i="1"/>
  <c r="D1141" i="1"/>
  <c r="D967" i="1"/>
  <c r="D1319" i="1"/>
  <c r="D800" i="1"/>
  <c r="D829" i="1"/>
  <c r="D1290" i="1"/>
  <c r="D442" i="1"/>
  <c r="D88" i="1"/>
  <c r="Z734" i="1"/>
  <c r="Z199" i="1"/>
  <c r="AA199" i="1" s="1"/>
  <c r="Z821" i="1"/>
  <c r="AA200" i="1"/>
  <c r="AB735" i="1" s="1"/>
  <c r="AA736" i="1"/>
  <c r="AA201" i="1"/>
  <c r="AB201" i="1" s="1"/>
  <c r="AA823" i="1"/>
  <c r="U1050" i="1"/>
  <c r="V1020" i="1"/>
  <c r="V1021" i="1"/>
  <c r="W1078" i="1"/>
  <c r="W142" i="1"/>
  <c r="V991" i="1"/>
  <c r="V992" i="1"/>
  <c r="W1080" i="1"/>
  <c r="W11" i="1"/>
  <c r="Z10" i="5" s="1"/>
  <c r="W148" i="1"/>
  <c r="W943" i="1"/>
  <c r="W952" i="1" s="1"/>
  <c r="W950" i="1"/>
  <c r="W1079" i="1"/>
  <c r="W144" i="1"/>
  <c r="W150" i="1"/>
  <c r="W149" i="1"/>
  <c r="W143" i="1"/>
  <c r="X265" i="1"/>
  <c r="X1115" i="1"/>
  <c r="X1105" i="1"/>
  <c r="X1126" i="1"/>
  <c r="X962" i="1"/>
  <c r="X618" i="1"/>
  <c r="X263" i="1"/>
  <c r="X1107" i="1"/>
  <c r="X1127" i="1"/>
  <c r="X1113" i="1"/>
  <c r="X960" i="1"/>
  <c r="X619" i="1"/>
  <c r="X259" i="1"/>
  <c r="X1192" i="1"/>
  <c r="X1122" i="1"/>
  <c r="X1111" i="1"/>
  <c r="X963" i="1"/>
  <c r="X617" i="1"/>
  <c r="X959" i="1"/>
  <c r="X1125" i="1"/>
  <c r="X1118" i="1"/>
  <c r="X1119" i="1"/>
  <c r="X961" i="1"/>
  <c r="X621" i="1"/>
  <c r="X10" i="1"/>
  <c r="X260" i="1"/>
  <c r="X264" i="1"/>
  <c r="X1117" i="1"/>
  <c r="X1116" i="1"/>
  <c r="X1108" i="1"/>
  <c r="X942" i="1"/>
  <c r="X951" i="1" s="1"/>
  <c r="X616" i="1"/>
  <c r="Y9" i="1"/>
  <c r="X1109" i="1"/>
  <c r="X1114" i="1"/>
  <c r="X1121" i="1"/>
  <c r="X615" i="1"/>
  <c r="X1104" i="1"/>
  <c r="X261" i="1"/>
  <c r="X1124" i="1"/>
  <c r="X1112" i="1"/>
  <c r="X1110" i="1"/>
  <c r="X941" i="1"/>
  <c r="X614" i="1"/>
  <c r="X257" i="1"/>
  <c r="X623" i="1"/>
  <c r="X1120" i="1"/>
  <c r="X1128" i="1"/>
  <c r="X1106" i="1"/>
  <c r="X622" i="1"/>
  <c r="X258" i="1"/>
  <c r="X620" i="1"/>
  <c r="X262" i="1"/>
  <c r="X964" i="1"/>
  <c r="X266" i="1"/>
  <c r="X1123" i="1"/>
  <c r="X965" i="1"/>
  <c r="X267" i="1"/>
  <c r="V51" i="1" l="1"/>
  <c r="V109" i="1" s="1"/>
  <c r="V139" i="1" s="1"/>
  <c r="Y39" i="5"/>
  <c r="V57" i="1"/>
  <c r="V115" i="1" s="1"/>
  <c r="V145" i="1" s="1"/>
  <c r="Y40" i="5"/>
  <c r="Y41" i="5"/>
  <c r="V993" i="1"/>
  <c r="V1051" i="1" s="1"/>
  <c r="U1051" i="1"/>
  <c r="B17" i="30"/>
  <c r="T1025" i="1"/>
  <c r="T1054" i="1" s="1"/>
  <c r="S1054" i="1"/>
  <c r="S1052" i="1"/>
  <c r="S1046" i="1"/>
  <c r="Z19" i="5"/>
  <c r="W58" i="1" s="1"/>
  <c r="W116" i="1" s="1"/>
  <c r="W146" i="1" s="1"/>
  <c r="T145" i="1"/>
  <c r="T994" i="1"/>
  <c r="U994" i="1" s="1"/>
  <c r="T1081" i="1"/>
  <c r="U1081" i="1" s="1"/>
  <c r="V1081" i="1" s="1"/>
  <c r="T1023" i="1"/>
  <c r="Z25" i="5"/>
  <c r="W64" i="1" s="1"/>
  <c r="W122" i="1" s="1"/>
  <c r="W152" i="1" s="1"/>
  <c r="Z20" i="5"/>
  <c r="W59" i="1" s="1"/>
  <c r="W117" i="1" s="1"/>
  <c r="W147" i="1" s="1"/>
  <c r="U117" i="1"/>
  <c r="Z26" i="5"/>
  <c r="W65" i="1" s="1"/>
  <c r="W123" i="1" s="1"/>
  <c r="U109" i="1"/>
  <c r="Z18" i="5"/>
  <c r="Z99" i="5"/>
  <c r="V122" i="1"/>
  <c r="V152" i="1" s="1"/>
  <c r="Z14" i="5"/>
  <c r="T988" i="1"/>
  <c r="AA104" i="5"/>
  <c r="AA97" i="5"/>
  <c r="AA90" i="5"/>
  <c r="Z24" i="5"/>
  <c r="Z106" i="5"/>
  <c r="T1017" i="1"/>
  <c r="Z12" i="5"/>
  <c r="Z92" i="5"/>
  <c r="V63" i="1"/>
  <c r="AA103" i="5"/>
  <c r="AA89" i="5"/>
  <c r="AA96" i="5"/>
  <c r="T146" i="1"/>
  <c r="T995" i="1"/>
  <c r="T1082" i="1"/>
  <c r="U1082" i="1" s="1"/>
  <c r="T1024" i="1"/>
  <c r="V58" i="1"/>
  <c r="AA88" i="5"/>
  <c r="AA102" i="5"/>
  <c r="AA95" i="5"/>
  <c r="Z13" i="5"/>
  <c r="S1053" i="1"/>
  <c r="AC9" i="5"/>
  <c r="AB81" i="5"/>
  <c r="AB82" i="5"/>
  <c r="AB84" i="5"/>
  <c r="AB83" i="5"/>
  <c r="V740" i="1"/>
  <c r="V205" i="1"/>
  <c r="W827" i="1" s="1"/>
  <c r="X81" i="1"/>
  <c r="V739" i="1"/>
  <c r="Y98" i="1"/>
  <c r="Y127" i="1" s="1"/>
  <c r="Y87" i="1"/>
  <c r="Y80" i="1"/>
  <c r="Y97" i="1"/>
  <c r="Y126" i="1" s="1"/>
  <c r="Y94" i="1"/>
  <c r="Y91" i="1"/>
  <c r="Y120" i="1" s="1"/>
  <c r="Y95" i="1"/>
  <c r="Y124" i="1" s="1"/>
  <c r="Y86" i="1"/>
  <c r="Y102" i="1"/>
  <c r="Y131" i="1" s="1"/>
  <c r="Y83" i="1"/>
  <c r="Y112" i="1" s="1"/>
  <c r="Y93" i="1"/>
  <c r="Y92" i="1"/>
  <c r="Y104" i="1"/>
  <c r="Y133" i="1" s="1"/>
  <c r="Y103" i="1"/>
  <c r="Y132" i="1" s="1"/>
  <c r="Y85" i="1"/>
  <c r="Y114" i="1" s="1"/>
  <c r="Y90" i="1"/>
  <c r="Y119" i="1" s="1"/>
  <c r="Y89" i="1"/>
  <c r="Y118" i="1" s="1"/>
  <c r="Y96" i="1"/>
  <c r="Y125" i="1" s="1"/>
  <c r="Y101" i="1"/>
  <c r="Y130" i="1" s="1"/>
  <c r="Y84" i="1"/>
  <c r="Y113" i="1" s="1"/>
  <c r="Y100" i="1"/>
  <c r="Y129" i="1" s="1"/>
  <c r="Y99" i="1"/>
  <c r="Y128" i="1" s="1"/>
  <c r="Y88" i="1"/>
  <c r="X82" i="1"/>
  <c r="V826" i="1"/>
  <c r="S830" i="1"/>
  <c r="S1055" i="1"/>
  <c r="T828" i="1"/>
  <c r="U206" i="1"/>
  <c r="V206" i="1" s="1"/>
  <c r="T741" i="1"/>
  <c r="F1088" i="1"/>
  <c r="O1088" i="1" s="1"/>
  <c r="E1088" i="1"/>
  <c r="C1089" i="1"/>
  <c r="U828" i="1"/>
  <c r="E476" i="1"/>
  <c r="C477" i="1"/>
  <c r="F476" i="1"/>
  <c r="C1238" i="1"/>
  <c r="E1237" i="1"/>
  <c r="F1237" i="1"/>
  <c r="Y824" i="1"/>
  <c r="Y202" i="1"/>
  <c r="Y737" i="1"/>
  <c r="T1026" i="1"/>
  <c r="R971" i="1"/>
  <c r="S971" i="1" s="1"/>
  <c r="T971" i="1" s="1"/>
  <c r="U971" i="1" s="1"/>
  <c r="S208" i="1"/>
  <c r="AB822" i="1"/>
  <c r="E1001" i="1"/>
  <c r="C1002" i="1"/>
  <c r="F1001" i="1"/>
  <c r="O1001" i="1" s="1"/>
  <c r="E973" i="1"/>
  <c r="F973" i="1"/>
  <c r="O973" i="1" s="1"/>
  <c r="C974" i="1"/>
  <c r="F625" i="1"/>
  <c r="Y625" i="1" s="1"/>
  <c r="C626" i="1"/>
  <c r="E625" i="1"/>
  <c r="S744" i="1"/>
  <c r="Q744" i="1"/>
  <c r="V968" i="1"/>
  <c r="W968" i="1" s="1"/>
  <c r="T207" i="1"/>
  <c r="U829" i="1" s="1"/>
  <c r="F445" i="1"/>
  <c r="E445" i="1"/>
  <c r="C446" i="1"/>
  <c r="F568" i="1"/>
  <c r="E568" i="1"/>
  <c r="C569" i="1"/>
  <c r="T970" i="1"/>
  <c r="U970" i="1" s="1"/>
  <c r="R744" i="1"/>
  <c r="W826" i="1"/>
  <c r="W739" i="1"/>
  <c r="W204" i="1"/>
  <c r="C1149" i="1"/>
  <c r="F1148" i="1"/>
  <c r="E1148" i="1"/>
  <c r="E297" i="1"/>
  <c r="F297" i="1"/>
  <c r="C298" i="1"/>
  <c r="F153" i="1"/>
  <c r="E153" i="1"/>
  <c r="C154" i="1"/>
  <c r="P972" i="1"/>
  <c r="Q972" i="1" s="1"/>
  <c r="W967" i="1"/>
  <c r="O624" i="1"/>
  <c r="Q624" i="1"/>
  <c r="P624" i="1"/>
  <c r="R624" i="1"/>
  <c r="S624" i="1"/>
  <c r="T624" i="1"/>
  <c r="U624" i="1"/>
  <c r="V624" i="1"/>
  <c r="W624" i="1"/>
  <c r="R831" i="1"/>
  <c r="F1057" i="1"/>
  <c r="E1057" i="1"/>
  <c r="C1058" i="1"/>
  <c r="E356" i="1"/>
  <c r="F356" i="1"/>
  <c r="C357" i="1"/>
  <c r="P210" i="1"/>
  <c r="Q210" i="1" s="1"/>
  <c r="R745" i="1" s="1"/>
  <c r="P745" i="1"/>
  <c r="P832" i="1"/>
  <c r="S209" i="1"/>
  <c r="T831" i="1" s="1"/>
  <c r="C921" i="1"/>
  <c r="F920" i="1"/>
  <c r="E920" i="1"/>
  <c r="P1087" i="1"/>
  <c r="Q1087" i="1" s="1"/>
  <c r="P1000" i="1"/>
  <c r="Q1000" i="1" s="1"/>
  <c r="O152" i="1"/>
  <c r="P152" i="1"/>
  <c r="Q152" i="1"/>
  <c r="R152" i="1"/>
  <c r="S152" i="1"/>
  <c r="T152" i="1"/>
  <c r="U152" i="1"/>
  <c r="F712" i="1"/>
  <c r="E712" i="1"/>
  <c r="C713" i="1"/>
  <c r="AO655" i="1"/>
  <c r="BK655" i="1"/>
  <c r="AX655" i="1"/>
  <c r="AZ655" i="1"/>
  <c r="BM655" i="1"/>
  <c r="AK655" i="1"/>
  <c r="BJ655" i="1"/>
  <c r="Q655" i="1"/>
  <c r="AA655" i="1"/>
  <c r="BL655" i="1"/>
  <c r="AQ655" i="1"/>
  <c r="AF655" i="1"/>
  <c r="AS655" i="1"/>
  <c r="AN655" i="1"/>
  <c r="AM655" i="1"/>
  <c r="Z655" i="1"/>
  <c r="T655" i="1"/>
  <c r="U655" i="1"/>
  <c r="R655" i="1"/>
  <c r="BA655" i="1"/>
  <c r="P655" i="1"/>
  <c r="BB655" i="1"/>
  <c r="V655" i="1"/>
  <c r="AL655" i="1"/>
  <c r="BH655" i="1"/>
  <c r="AI655" i="1"/>
  <c r="O655" i="1"/>
  <c r="AG655" i="1"/>
  <c r="BF655" i="1"/>
  <c r="AR655" i="1"/>
  <c r="AV655" i="1"/>
  <c r="AU655" i="1"/>
  <c r="AC655" i="1"/>
  <c r="Y655" i="1"/>
  <c r="AE655" i="1"/>
  <c r="AW655" i="1"/>
  <c r="BE655" i="1"/>
  <c r="BG655" i="1"/>
  <c r="AB655" i="1"/>
  <c r="AD655" i="1"/>
  <c r="S655" i="1"/>
  <c r="BC655" i="1"/>
  <c r="AY655" i="1"/>
  <c r="W655" i="1"/>
  <c r="AP655" i="1"/>
  <c r="AT655" i="1"/>
  <c r="AJ655" i="1"/>
  <c r="BD655" i="1"/>
  <c r="AH655" i="1"/>
  <c r="X655" i="1"/>
  <c r="BI655" i="1"/>
  <c r="O211" i="1"/>
  <c r="W966" i="1"/>
  <c r="E212" i="1"/>
  <c r="F212" i="1"/>
  <c r="C213" i="1"/>
  <c r="F776" i="1"/>
  <c r="E776" i="1"/>
  <c r="C777" i="1"/>
  <c r="Q831" i="1"/>
  <c r="C122" i="1"/>
  <c r="E121" i="1"/>
  <c r="F121" i="1"/>
  <c r="C330" i="1"/>
  <c r="F329" i="1"/>
  <c r="E329" i="1"/>
  <c r="R1085" i="1"/>
  <c r="R998" i="1"/>
  <c r="S969" i="1"/>
  <c r="T1084" i="1"/>
  <c r="T997" i="1"/>
  <c r="R1086" i="1"/>
  <c r="S1086" i="1" s="1"/>
  <c r="R999" i="1"/>
  <c r="S999" i="1" s="1"/>
  <c r="L654" i="1"/>
  <c r="T742" i="1"/>
  <c r="E1266" i="1"/>
  <c r="C1267" i="1"/>
  <c r="F1266" i="1"/>
  <c r="S831" i="1"/>
  <c r="T829" i="1"/>
  <c r="F862" i="1"/>
  <c r="E862" i="1"/>
  <c r="C863" i="1"/>
  <c r="C1177" i="1"/>
  <c r="F1176" i="1"/>
  <c r="E1176" i="1"/>
  <c r="F747" i="1"/>
  <c r="E747" i="1"/>
  <c r="C748" i="1"/>
  <c r="C598" i="1"/>
  <c r="F597" i="1"/>
  <c r="E597" i="1"/>
  <c r="E535" i="1"/>
  <c r="C536" i="1"/>
  <c r="F535" i="1"/>
  <c r="F269" i="1"/>
  <c r="Y269" i="1" s="1"/>
  <c r="C270" i="1"/>
  <c r="E269" i="1"/>
  <c r="C1324" i="1"/>
  <c r="F1323" i="1"/>
  <c r="E1323" i="1"/>
  <c r="F385" i="1"/>
  <c r="E385" i="1"/>
  <c r="C386" i="1"/>
  <c r="C1294" i="1"/>
  <c r="F1293" i="1"/>
  <c r="E1293" i="1"/>
  <c r="C415" i="1"/>
  <c r="E414" i="1"/>
  <c r="F414" i="1"/>
  <c r="O268" i="1"/>
  <c r="Q268" i="1"/>
  <c r="P268" i="1"/>
  <c r="R268" i="1"/>
  <c r="S268" i="1"/>
  <c r="T268" i="1"/>
  <c r="U268" i="1"/>
  <c r="V268" i="1"/>
  <c r="W268" i="1"/>
  <c r="F92" i="1"/>
  <c r="E92" i="1"/>
  <c r="C93" i="1"/>
  <c r="E1028" i="1"/>
  <c r="C1029" i="1"/>
  <c r="F1028" i="1"/>
  <c r="F890" i="1"/>
  <c r="E890" i="1"/>
  <c r="C891" i="1"/>
  <c r="F504" i="1"/>
  <c r="E504" i="1"/>
  <c r="C505" i="1"/>
  <c r="E28" i="1"/>
  <c r="F28" i="1" s="1"/>
  <c r="C29" i="1"/>
  <c r="C241" i="1"/>
  <c r="F240" i="1"/>
  <c r="E240" i="1"/>
  <c r="O1027" i="1"/>
  <c r="P1027" i="1"/>
  <c r="Q1027" i="1"/>
  <c r="Q1056" i="1" s="1"/>
  <c r="R1027" i="1"/>
  <c r="C1117" i="1"/>
  <c r="F1116" i="1"/>
  <c r="E1116" i="1"/>
  <c r="E833" i="1"/>
  <c r="C834" i="1"/>
  <c r="F833" i="1"/>
  <c r="C805" i="1"/>
  <c r="F804" i="1"/>
  <c r="I804" i="1" s="1"/>
  <c r="E804" i="1"/>
  <c r="F1208" i="1"/>
  <c r="E1208" i="1"/>
  <c r="C1209" i="1"/>
  <c r="F684" i="1"/>
  <c r="E684" i="1"/>
  <c r="C685" i="1"/>
  <c r="E655" i="1"/>
  <c r="F655" i="1"/>
  <c r="C656" i="1"/>
  <c r="F182" i="1"/>
  <c r="C183" i="1"/>
  <c r="E182" i="1"/>
  <c r="X203" i="1"/>
  <c r="X825" i="1"/>
  <c r="AB821" i="1"/>
  <c r="AB199" i="1"/>
  <c r="AC199" i="1" s="1"/>
  <c r="AB734" i="1"/>
  <c r="D623" i="1"/>
  <c r="D530" i="1"/>
  <c r="D1113" i="1"/>
  <c r="D25" i="1"/>
  <c r="D1291" i="1"/>
  <c r="D1084" i="1"/>
  <c r="D968" i="1"/>
  <c r="D1262" i="1"/>
  <c r="D1233" i="1"/>
  <c r="D1320" i="1"/>
  <c r="D1026" i="1"/>
  <c r="D443" i="1"/>
  <c r="D148" i="1"/>
  <c r="D353" i="1"/>
  <c r="D324" i="1"/>
  <c r="D472" i="1"/>
  <c r="D237" i="1"/>
  <c r="D266" i="1"/>
  <c r="D997" i="1"/>
  <c r="D89" i="1"/>
  <c r="D594" i="1"/>
  <c r="D501" i="1"/>
  <c r="D859" i="1"/>
  <c r="D652" i="1"/>
  <c r="D830" i="1"/>
  <c r="D1055" i="1"/>
  <c r="D743" i="1"/>
  <c r="D208" i="1"/>
  <c r="D118" i="1"/>
  <c r="D295" i="1"/>
  <c r="D681" i="1"/>
  <c r="D1142" i="1"/>
  <c r="D382" i="1"/>
  <c r="D411" i="1"/>
  <c r="D801" i="1"/>
  <c r="D565" i="1"/>
  <c r="D888" i="1"/>
  <c r="D917" i="1"/>
  <c r="D772" i="1"/>
  <c r="D1171" i="1"/>
  <c r="D179" i="1"/>
  <c r="D710" i="1"/>
  <c r="D1204" i="1"/>
  <c r="C24" i="5"/>
  <c r="D55" i="5"/>
  <c r="D61" i="1"/>
  <c r="AB200" i="1"/>
  <c r="AC200" i="1" s="1"/>
  <c r="AD735" i="1" s="1"/>
  <c r="AA734" i="1"/>
  <c r="AA821" i="1"/>
  <c r="AB736" i="1"/>
  <c r="AC736" i="1"/>
  <c r="AC823" i="1"/>
  <c r="AB823" i="1"/>
  <c r="AC201" i="1"/>
  <c r="AD201" i="1" s="1"/>
  <c r="X1080" i="1"/>
  <c r="W1020" i="1"/>
  <c r="W1021" i="1"/>
  <c r="V1049" i="1"/>
  <c r="X150" i="1"/>
  <c r="X943" i="1"/>
  <c r="X952" i="1" s="1"/>
  <c r="X950" i="1"/>
  <c r="W991" i="1"/>
  <c r="W992" i="1"/>
  <c r="X11" i="1"/>
  <c r="AA10" i="5" s="1"/>
  <c r="X1078" i="1"/>
  <c r="X143" i="1"/>
  <c r="X148" i="1"/>
  <c r="X144" i="1"/>
  <c r="X142" i="1"/>
  <c r="V1050" i="1"/>
  <c r="Y1106" i="1"/>
  <c r="Y1119" i="1"/>
  <c r="Y1117" i="1"/>
  <c r="Y941" i="1"/>
  <c r="Y614" i="1"/>
  <c r="Y1104" i="1"/>
  <c r="Y261" i="1"/>
  <c r="Y1192" i="1"/>
  <c r="Y1127" i="1"/>
  <c r="Y1115" i="1"/>
  <c r="Y1105" i="1"/>
  <c r="Y618" i="1"/>
  <c r="Y620" i="1"/>
  <c r="Y258" i="1"/>
  <c r="Y262" i="1"/>
  <c r="Y1126" i="1"/>
  <c r="Y1118" i="1"/>
  <c r="Y1113" i="1"/>
  <c r="Y962" i="1"/>
  <c r="Y619" i="1"/>
  <c r="Y623" i="1"/>
  <c r="Y1128" i="1"/>
  <c r="Y1116" i="1"/>
  <c r="Y1111" i="1"/>
  <c r="Y960" i="1"/>
  <c r="Y617" i="1"/>
  <c r="Y10" i="1"/>
  <c r="Y257" i="1"/>
  <c r="Y263" i="1"/>
  <c r="Y266" i="1"/>
  <c r="Y1112" i="1"/>
  <c r="Y1110" i="1"/>
  <c r="Y1109" i="1"/>
  <c r="Y621" i="1"/>
  <c r="Y624" i="1"/>
  <c r="Y1122" i="1"/>
  <c r="Y1108" i="1"/>
  <c r="Y1124" i="1"/>
  <c r="Y963" i="1"/>
  <c r="Y616" i="1"/>
  <c r="Y260" i="1"/>
  <c r="Y959" i="1"/>
  <c r="Y1120" i="1"/>
  <c r="Y622" i="1"/>
  <c r="Z9" i="1"/>
  <c r="Y259" i="1"/>
  <c r="Y1114" i="1"/>
  <c r="Y615" i="1"/>
  <c r="Y1125" i="1"/>
  <c r="Y264" i="1"/>
  <c r="Y1121" i="1"/>
  <c r="Y265" i="1"/>
  <c r="Y268" i="1"/>
  <c r="Y1107" i="1"/>
  <c r="Y1123" i="1"/>
  <c r="Y942" i="1"/>
  <c r="Y951" i="1" s="1"/>
  <c r="Y965" i="1"/>
  <c r="Y964" i="1"/>
  <c r="Y961" i="1"/>
  <c r="Y267" i="1"/>
  <c r="X1079" i="1"/>
  <c r="X149" i="1"/>
  <c r="W1022" i="1" l="1"/>
  <c r="W63" i="1"/>
  <c r="W121" i="1" s="1"/>
  <c r="W151" i="1" s="1"/>
  <c r="Z41" i="5"/>
  <c r="W57" i="1"/>
  <c r="W115" i="1" s="1"/>
  <c r="Z40" i="5"/>
  <c r="W993" i="1"/>
  <c r="X1022" i="1" s="1"/>
  <c r="W51" i="1"/>
  <c r="W109" i="1" s="1"/>
  <c r="W139" i="1" s="1"/>
  <c r="Z39" i="5"/>
  <c r="B18" i="30"/>
  <c r="AB90" i="5"/>
  <c r="AB14" i="5" s="1"/>
  <c r="AB104" i="5"/>
  <c r="AB26" i="5" s="1"/>
  <c r="Y65" i="1" s="1"/>
  <c r="Y123" i="1" s="1"/>
  <c r="Y153" i="1" s="1"/>
  <c r="AB97" i="5"/>
  <c r="AB20" i="5" s="1"/>
  <c r="Y59" i="1" s="1"/>
  <c r="Y117" i="1" s="1"/>
  <c r="Y147" i="1" s="1"/>
  <c r="U1017" i="1"/>
  <c r="U139" i="1"/>
  <c r="U988" i="1"/>
  <c r="U1075" i="1"/>
  <c r="V1075" i="1" s="1"/>
  <c r="AA99" i="5"/>
  <c r="AA18" i="5"/>
  <c r="V121" i="1"/>
  <c r="V151" i="1" s="1"/>
  <c r="AB96" i="5"/>
  <c r="AB19" i="5" s="1"/>
  <c r="Y58" i="1" s="1"/>
  <c r="Y116" i="1" s="1"/>
  <c r="Y146" i="1" s="1"/>
  <c r="AB103" i="5"/>
  <c r="AB25" i="5" s="1"/>
  <c r="Y64" i="1" s="1"/>
  <c r="Y122" i="1" s="1"/>
  <c r="Y152" i="1" s="1"/>
  <c r="AB89" i="5"/>
  <c r="AB13" i="5" s="1"/>
  <c r="AA106" i="5"/>
  <c r="AA24" i="5"/>
  <c r="U1024" i="1"/>
  <c r="T1053" i="1"/>
  <c r="U995" i="1"/>
  <c r="AA14" i="5"/>
  <c r="AB88" i="5"/>
  <c r="AB102" i="5"/>
  <c r="AB95" i="5"/>
  <c r="AA12" i="5"/>
  <c r="AA92" i="5"/>
  <c r="AA20" i="5"/>
  <c r="X59" i="1" s="1"/>
  <c r="T1052" i="1"/>
  <c r="V1023" i="1"/>
  <c r="V994" i="1"/>
  <c r="AD9" i="5"/>
  <c r="AC84" i="5"/>
  <c r="AC81" i="5"/>
  <c r="AC82" i="5"/>
  <c r="AC83" i="5"/>
  <c r="AA26" i="5"/>
  <c r="X65" i="1" s="1"/>
  <c r="X123" i="1" s="1"/>
  <c r="X153" i="1" s="1"/>
  <c r="W145" i="1"/>
  <c r="W1081" i="1"/>
  <c r="U147" i="1"/>
  <c r="U1025" i="1"/>
  <c r="U996" i="1"/>
  <c r="AA19" i="5"/>
  <c r="X58" i="1" s="1"/>
  <c r="X116" i="1" s="1"/>
  <c r="X146" i="1" s="1"/>
  <c r="AA13" i="5"/>
  <c r="T1046" i="1"/>
  <c r="U1083" i="1"/>
  <c r="V1083" i="1" s="1"/>
  <c r="U1023" i="1"/>
  <c r="U1052" i="1" s="1"/>
  <c r="V116" i="1"/>
  <c r="AA25" i="5"/>
  <c r="X64" i="1" s="1"/>
  <c r="W205" i="1"/>
  <c r="X827" i="1" s="1"/>
  <c r="W740" i="1"/>
  <c r="Y81" i="1"/>
  <c r="Z94" i="1"/>
  <c r="Z80" i="1"/>
  <c r="Z97" i="1"/>
  <c r="Z126" i="1" s="1"/>
  <c r="Z87" i="1"/>
  <c r="Z85" i="1"/>
  <c r="Z114" i="1" s="1"/>
  <c r="Z86" i="1"/>
  <c r="Z89" i="1"/>
  <c r="Z118" i="1" s="1"/>
  <c r="Z98" i="1"/>
  <c r="Z127" i="1" s="1"/>
  <c r="Z91" i="1"/>
  <c r="Z120" i="1" s="1"/>
  <c r="Z90" i="1"/>
  <c r="Z119" i="1" s="1"/>
  <c r="Z93" i="1"/>
  <c r="Z102" i="1"/>
  <c r="Z131" i="1" s="1"/>
  <c r="Z103" i="1"/>
  <c r="Z132" i="1" s="1"/>
  <c r="Z100" i="1"/>
  <c r="Z129" i="1" s="1"/>
  <c r="Z83" i="1"/>
  <c r="Z112" i="1" s="1"/>
  <c r="Z101" i="1"/>
  <c r="Z130" i="1" s="1"/>
  <c r="Z88" i="1"/>
  <c r="Z92" i="1"/>
  <c r="Z104" i="1"/>
  <c r="Z133" i="1" s="1"/>
  <c r="Z84" i="1"/>
  <c r="Z113" i="1" s="1"/>
  <c r="Z95" i="1"/>
  <c r="Z124" i="1" s="1"/>
  <c r="Z99" i="1"/>
  <c r="Z128" i="1" s="1"/>
  <c r="Z96" i="1"/>
  <c r="Z125" i="1" s="1"/>
  <c r="Z81" i="1"/>
  <c r="Y82" i="1"/>
  <c r="V741" i="1"/>
  <c r="V828" i="1"/>
  <c r="S1027" i="1"/>
  <c r="T1055" i="1"/>
  <c r="R1056" i="1"/>
  <c r="AC734" i="1"/>
  <c r="AC821" i="1"/>
  <c r="U742" i="1"/>
  <c r="F1089" i="1"/>
  <c r="O1089" i="1" s="1"/>
  <c r="E1089" i="1"/>
  <c r="C1090" i="1"/>
  <c r="C1239" i="1"/>
  <c r="F1238" i="1"/>
  <c r="E1238" i="1"/>
  <c r="C478" i="1"/>
  <c r="F477" i="1"/>
  <c r="E477" i="1"/>
  <c r="Z737" i="1"/>
  <c r="Z202" i="1"/>
  <c r="Z824" i="1"/>
  <c r="R1087" i="1"/>
  <c r="S1087" i="1" s="1"/>
  <c r="T1087" i="1" s="1"/>
  <c r="U1087" i="1" s="1"/>
  <c r="X968" i="1"/>
  <c r="Y968" i="1" s="1"/>
  <c r="Z968" i="1" s="1"/>
  <c r="T830" i="1"/>
  <c r="T743" i="1"/>
  <c r="T208" i="1"/>
  <c r="V971" i="1"/>
  <c r="W971" i="1" s="1"/>
  <c r="X971" i="1" s="1"/>
  <c r="E330" i="1"/>
  <c r="C331" i="1"/>
  <c r="F330" i="1"/>
  <c r="L655" i="1"/>
  <c r="C1268" i="1"/>
  <c r="E1267" i="1"/>
  <c r="F1267" i="1"/>
  <c r="X966" i="1"/>
  <c r="R832" i="1"/>
  <c r="O153" i="1"/>
  <c r="P153" i="1"/>
  <c r="Q153" i="1"/>
  <c r="R153" i="1"/>
  <c r="S153" i="1"/>
  <c r="T153" i="1"/>
  <c r="U153" i="1"/>
  <c r="V153" i="1"/>
  <c r="W153" i="1"/>
  <c r="C627" i="1"/>
  <c r="F626" i="1"/>
  <c r="Z626" i="1" s="1"/>
  <c r="E626" i="1"/>
  <c r="T969" i="1"/>
  <c r="U969" i="1" s="1"/>
  <c r="C214" i="1"/>
  <c r="F213" i="1"/>
  <c r="E213" i="1"/>
  <c r="R210" i="1"/>
  <c r="S745" i="1" s="1"/>
  <c r="R972" i="1"/>
  <c r="S972" i="1" s="1"/>
  <c r="C299" i="1"/>
  <c r="F298" i="1"/>
  <c r="E298" i="1"/>
  <c r="F446" i="1"/>
  <c r="E446" i="1"/>
  <c r="C447" i="1"/>
  <c r="O625" i="1"/>
  <c r="Q625" i="1"/>
  <c r="P625" i="1"/>
  <c r="R625" i="1"/>
  <c r="S625" i="1"/>
  <c r="T625" i="1"/>
  <c r="U625" i="1"/>
  <c r="V625" i="1"/>
  <c r="W625" i="1"/>
  <c r="X625" i="1"/>
  <c r="C1003" i="1"/>
  <c r="F1002" i="1"/>
  <c r="O1002" i="1" s="1"/>
  <c r="E1002" i="1"/>
  <c r="E122" i="1"/>
  <c r="C123" i="1"/>
  <c r="F122" i="1"/>
  <c r="AX656" i="1"/>
  <c r="AN656" i="1"/>
  <c r="AZ656" i="1"/>
  <c r="AS656" i="1"/>
  <c r="BM656" i="1"/>
  <c r="AO656" i="1"/>
  <c r="P656" i="1"/>
  <c r="AE656" i="1"/>
  <c r="AT656" i="1"/>
  <c r="AH656" i="1"/>
  <c r="AK656" i="1"/>
  <c r="AA656" i="1"/>
  <c r="AF656" i="1"/>
  <c r="AM656" i="1"/>
  <c r="AP656" i="1"/>
  <c r="BB656" i="1"/>
  <c r="S656" i="1"/>
  <c r="BI656" i="1"/>
  <c r="R656" i="1"/>
  <c r="BK656" i="1"/>
  <c r="U656" i="1"/>
  <c r="AD656" i="1"/>
  <c r="AJ656" i="1"/>
  <c r="O212" i="1"/>
  <c r="AU656" i="1"/>
  <c r="V656" i="1"/>
  <c r="AQ656" i="1"/>
  <c r="X656" i="1"/>
  <c r="BL656" i="1"/>
  <c r="BA656" i="1"/>
  <c r="AI656" i="1"/>
  <c r="BH656" i="1"/>
  <c r="BE656" i="1"/>
  <c r="BD656" i="1"/>
  <c r="AB656" i="1"/>
  <c r="Q656" i="1"/>
  <c r="BG656" i="1"/>
  <c r="AW656" i="1"/>
  <c r="W656" i="1"/>
  <c r="T656" i="1"/>
  <c r="AL656" i="1"/>
  <c r="Z656" i="1"/>
  <c r="AV656" i="1"/>
  <c r="BJ656" i="1"/>
  <c r="BF656" i="1"/>
  <c r="AR656" i="1"/>
  <c r="AG656" i="1"/>
  <c r="O656" i="1"/>
  <c r="AC656" i="1"/>
  <c r="BC656" i="1"/>
  <c r="AY656" i="1"/>
  <c r="Y656" i="1"/>
  <c r="E713" i="1"/>
  <c r="C714" i="1"/>
  <c r="F713" i="1"/>
  <c r="T744" i="1"/>
  <c r="T209" i="1"/>
  <c r="Q745" i="1"/>
  <c r="C358" i="1"/>
  <c r="F357" i="1"/>
  <c r="E357" i="1"/>
  <c r="W828" i="1"/>
  <c r="E777" i="1"/>
  <c r="C778" i="1"/>
  <c r="F777" i="1"/>
  <c r="Q832" i="1"/>
  <c r="X967" i="1"/>
  <c r="W206" i="1"/>
  <c r="T1086" i="1"/>
  <c r="U1086" i="1" s="1"/>
  <c r="T999" i="1"/>
  <c r="U999" i="1" s="1"/>
  <c r="C975" i="1"/>
  <c r="F974" i="1"/>
  <c r="O974" i="1" s="1"/>
  <c r="E974" i="1"/>
  <c r="U1026" i="1"/>
  <c r="W741" i="1"/>
  <c r="P973" i="1"/>
  <c r="Q973" i="1" s="1"/>
  <c r="R973" i="1" s="1"/>
  <c r="V970" i="1"/>
  <c r="U997" i="1"/>
  <c r="V1026" i="1" s="1"/>
  <c r="S1085" i="1"/>
  <c r="S998" i="1"/>
  <c r="C922" i="1"/>
  <c r="E921" i="1"/>
  <c r="F921" i="1"/>
  <c r="F1058" i="1"/>
  <c r="C1059" i="1"/>
  <c r="E1058" i="1"/>
  <c r="P1088" i="1"/>
  <c r="Q1088" i="1" s="1"/>
  <c r="P1001" i="1"/>
  <c r="Q1001" i="1" s="1"/>
  <c r="X204" i="1"/>
  <c r="Y826" i="1" s="1"/>
  <c r="X826" i="1"/>
  <c r="X739" i="1"/>
  <c r="R1000" i="1"/>
  <c r="S1000" i="1" s="1"/>
  <c r="U1084" i="1"/>
  <c r="P211" i="1"/>
  <c r="Q833" i="1" s="1"/>
  <c r="P833" i="1"/>
  <c r="P746" i="1"/>
  <c r="F154" i="1"/>
  <c r="Y154" i="1" s="1"/>
  <c r="E154" i="1"/>
  <c r="C155" i="1"/>
  <c r="E1149" i="1"/>
  <c r="C1150" i="1"/>
  <c r="F1149" i="1"/>
  <c r="E569" i="1"/>
  <c r="C570" i="1"/>
  <c r="F569" i="1"/>
  <c r="U207" i="1"/>
  <c r="P1056" i="1"/>
  <c r="C506" i="1"/>
  <c r="F505" i="1"/>
  <c r="E505" i="1"/>
  <c r="E1029" i="1"/>
  <c r="C1030" i="1"/>
  <c r="F1029" i="1"/>
  <c r="O269" i="1"/>
  <c r="Q269" i="1"/>
  <c r="P269" i="1"/>
  <c r="R269" i="1"/>
  <c r="S269" i="1"/>
  <c r="T269" i="1"/>
  <c r="U269" i="1"/>
  <c r="V269" i="1"/>
  <c r="W269" i="1"/>
  <c r="X269" i="1"/>
  <c r="F598" i="1"/>
  <c r="E598" i="1"/>
  <c r="C599" i="1"/>
  <c r="C1118" i="1"/>
  <c r="F1117" i="1"/>
  <c r="E1117" i="1"/>
  <c r="O1056" i="1"/>
  <c r="C30" i="1"/>
  <c r="E29" i="1"/>
  <c r="F29" i="1" s="1"/>
  <c r="F748" i="1"/>
  <c r="E748" i="1"/>
  <c r="C749" i="1"/>
  <c r="F93" i="1"/>
  <c r="E93" i="1"/>
  <c r="C94" i="1"/>
  <c r="C864" i="1"/>
  <c r="F863" i="1"/>
  <c r="E863" i="1"/>
  <c r="F685" i="1"/>
  <c r="E685" i="1"/>
  <c r="C686" i="1"/>
  <c r="C806" i="1"/>
  <c r="F805" i="1"/>
  <c r="I805" i="1" s="1"/>
  <c r="E805" i="1"/>
  <c r="F891" i="1"/>
  <c r="E891" i="1"/>
  <c r="C892" i="1"/>
  <c r="C1295" i="1"/>
  <c r="F1294" i="1"/>
  <c r="E1294" i="1"/>
  <c r="C537" i="1"/>
  <c r="F536" i="1"/>
  <c r="E536" i="1"/>
  <c r="E183" i="1"/>
  <c r="F183" i="1"/>
  <c r="C184" i="1"/>
  <c r="E834" i="1"/>
  <c r="C835" i="1"/>
  <c r="F834" i="1"/>
  <c r="E1324" i="1"/>
  <c r="C1325" i="1"/>
  <c r="F1324" i="1"/>
  <c r="C1210" i="1"/>
  <c r="E1209" i="1"/>
  <c r="F1209" i="1"/>
  <c r="F415" i="1"/>
  <c r="C416" i="1"/>
  <c r="E415" i="1"/>
  <c r="C1178" i="1"/>
  <c r="F1177" i="1"/>
  <c r="E1177" i="1"/>
  <c r="C657" i="1"/>
  <c r="E656" i="1"/>
  <c r="F656" i="1"/>
  <c r="F241" i="1"/>
  <c r="E241" i="1"/>
  <c r="C242" i="1"/>
  <c r="O1028" i="1"/>
  <c r="O1057" i="1" s="1"/>
  <c r="P1028" i="1"/>
  <c r="P1057" i="1" s="1"/>
  <c r="Q1028" i="1"/>
  <c r="Q1057" i="1" s="1"/>
  <c r="R1028" i="1"/>
  <c r="S1028" i="1"/>
  <c r="T1028" i="1"/>
  <c r="F386" i="1"/>
  <c r="E386" i="1"/>
  <c r="C387" i="1"/>
  <c r="F270" i="1"/>
  <c r="Z270" i="1" s="1"/>
  <c r="C271" i="1"/>
  <c r="E270" i="1"/>
  <c r="Y825" i="1"/>
  <c r="Y203" i="1"/>
  <c r="Y738" i="1"/>
  <c r="AC735" i="1"/>
  <c r="AD822" i="1"/>
  <c r="AD200" i="1"/>
  <c r="AE200" i="1" s="1"/>
  <c r="AF200" i="1" s="1"/>
  <c r="AC822" i="1"/>
  <c r="D969" i="1"/>
  <c r="D180" i="1"/>
  <c r="D90" i="1"/>
  <c r="D831" i="1"/>
  <c r="D1027" i="1"/>
  <c r="D1205" i="1"/>
  <c r="D1234" i="1"/>
  <c r="D624" i="1"/>
  <c r="D209" i="1"/>
  <c r="D325" i="1"/>
  <c r="D1172" i="1"/>
  <c r="D149" i="1"/>
  <c r="D802" i="1"/>
  <c r="D998" i="1"/>
  <c r="D1263" i="1"/>
  <c r="D354" i="1"/>
  <c r="D1085" i="1"/>
  <c r="D531" i="1"/>
  <c r="D711" i="1"/>
  <c r="D238" i="1"/>
  <c r="D889" i="1"/>
  <c r="D412" i="1"/>
  <c r="D26" i="1"/>
  <c r="D566" i="1"/>
  <c r="D918" i="1"/>
  <c r="D296" i="1"/>
  <c r="D502" i="1"/>
  <c r="D267" i="1"/>
  <c r="D1114" i="1"/>
  <c r="D1321" i="1"/>
  <c r="D473" i="1"/>
  <c r="D595" i="1"/>
  <c r="D1056" i="1"/>
  <c r="D773" i="1"/>
  <c r="D744" i="1"/>
  <c r="D860" i="1"/>
  <c r="D653" i="1"/>
  <c r="D1143" i="1"/>
  <c r="D383" i="1"/>
  <c r="D682" i="1"/>
  <c r="D119" i="1"/>
  <c r="D1292" i="1"/>
  <c r="D444" i="1"/>
  <c r="D56" i="5"/>
  <c r="D62" i="1"/>
  <c r="C25" i="5"/>
  <c r="AD736" i="1"/>
  <c r="AE823" i="1"/>
  <c r="AE201" i="1"/>
  <c r="AF201" i="1" s="1"/>
  <c r="AG823" i="1" s="1"/>
  <c r="AE736" i="1"/>
  <c r="AD823" i="1"/>
  <c r="Y1078" i="1"/>
  <c r="Y150" i="1"/>
  <c r="W1049" i="1"/>
  <c r="X1020" i="1"/>
  <c r="X1021" i="1"/>
  <c r="Y149" i="1"/>
  <c r="Y1080" i="1"/>
  <c r="Y144" i="1"/>
  <c r="Y143" i="1"/>
  <c r="X991" i="1"/>
  <c r="X992" i="1"/>
  <c r="Z1117" i="1"/>
  <c r="Z1110" i="1"/>
  <c r="Z1115" i="1"/>
  <c r="Z942" i="1"/>
  <c r="Z951" i="1" s="1"/>
  <c r="Z622" i="1"/>
  <c r="Z264" i="1"/>
  <c r="Z1109" i="1"/>
  <c r="Z1108" i="1"/>
  <c r="Z1113" i="1"/>
  <c r="Z621" i="1"/>
  <c r="Z260" i="1"/>
  <c r="Z959" i="1"/>
  <c r="Z625" i="1"/>
  <c r="Z1127" i="1"/>
  <c r="Z1121" i="1"/>
  <c r="Z1105" i="1"/>
  <c r="Z941" i="1"/>
  <c r="Z616" i="1"/>
  <c r="Z265" i="1"/>
  <c r="Z1119" i="1"/>
  <c r="Z1106" i="1"/>
  <c r="Z1120" i="1"/>
  <c r="Z962" i="1"/>
  <c r="Z615" i="1"/>
  <c r="Z1104" i="1"/>
  <c r="Z261" i="1"/>
  <c r="Z1111" i="1"/>
  <c r="Z1128" i="1"/>
  <c r="Z1107" i="1"/>
  <c r="Z960" i="1"/>
  <c r="Z614" i="1"/>
  <c r="AA9" i="1"/>
  <c r="Z258" i="1"/>
  <c r="Z266" i="1"/>
  <c r="Z1192" i="1"/>
  <c r="Z1122" i="1"/>
  <c r="Z1126" i="1"/>
  <c r="Z1118" i="1"/>
  <c r="Z619" i="1"/>
  <c r="Z620" i="1"/>
  <c r="Z10" i="1"/>
  <c r="Z262" i="1"/>
  <c r="Z1123" i="1"/>
  <c r="Z1114" i="1"/>
  <c r="Z1124" i="1"/>
  <c r="Z963" i="1"/>
  <c r="Z617" i="1"/>
  <c r="Z623" i="1"/>
  <c r="Z257" i="1"/>
  <c r="Z263" i="1"/>
  <c r="Z964" i="1"/>
  <c r="Z961" i="1"/>
  <c r="Z624" i="1"/>
  <c r="Z259" i="1"/>
  <c r="Z268" i="1"/>
  <c r="Z618" i="1"/>
  <c r="Z965" i="1"/>
  <c r="Z269" i="1"/>
  <c r="Z1125" i="1"/>
  <c r="Z1112" i="1"/>
  <c r="Z1116" i="1"/>
  <c r="Z267" i="1"/>
  <c r="W1050" i="1"/>
  <c r="AD199" i="1"/>
  <c r="AD734" i="1"/>
  <c r="AD821" i="1"/>
  <c r="Y1079" i="1"/>
  <c r="Y11" i="1"/>
  <c r="Y142" i="1"/>
  <c r="Y950" i="1"/>
  <c r="Y943" i="1"/>
  <c r="Y952" i="1" s="1"/>
  <c r="Y148" i="1"/>
  <c r="W1051" i="1" l="1"/>
  <c r="X993" i="1"/>
  <c r="X63" i="1"/>
  <c r="X121" i="1" s="1"/>
  <c r="X151" i="1" s="1"/>
  <c r="AA41" i="5"/>
  <c r="X57" i="1"/>
  <c r="X115" i="1" s="1"/>
  <c r="X1081" i="1" s="1"/>
  <c r="AA40" i="5"/>
  <c r="X51" i="1"/>
  <c r="X109" i="1" s="1"/>
  <c r="X139" i="1" s="1"/>
  <c r="AA39" i="5"/>
  <c r="B19" i="30"/>
  <c r="W1083" i="1"/>
  <c r="U1053" i="1"/>
  <c r="U1054" i="1"/>
  <c r="V996" i="1"/>
  <c r="V1025" i="1"/>
  <c r="AC104" i="5"/>
  <c r="AC26" i="5" s="1"/>
  <c r="Z65" i="1" s="1"/>
  <c r="Z123" i="1" s="1"/>
  <c r="Z153" i="1" s="1"/>
  <c r="AC97" i="5"/>
  <c r="AC20" i="5" s="1"/>
  <c r="Z59" i="1" s="1"/>
  <c r="Z117" i="1" s="1"/>
  <c r="Z147" i="1" s="1"/>
  <c r="AC90" i="5"/>
  <c r="AC14" i="5" s="1"/>
  <c r="AB12" i="5"/>
  <c r="AB92" i="5"/>
  <c r="U1046" i="1"/>
  <c r="X122" i="1"/>
  <c r="X152" i="1" s="1"/>
  <c r="AD82" i="5"/>
  <c r="AC89" i="5"/>
  <c r="AC13" i="5" s="1"/>
  <c r="AC103" i="5"/>
  <c r="AC25" i="5" s="1"/>
  <c r="Z64" i="1" s="1"/>
  <c r="Z122" i="1" s="1"/>
  <c r="Z152" i="1" s="1"/>
  <c r="AC96" i="5"/>
  <c r="AC19" i="5" s="1"/>
  <c r="Z58" i="1" s="1"/>
  <c r="Z116" i="1" s="1"/>
  <c r="Z146" i="1" s="1"/>
  <c r="X117" i="1"/>
  <c r="X147" i="1" s="1"/>
  <c r="AC88" i="5"/>
  <c r="AC102" i="5"/>
  <c r="AC95" i="5"/>
  <c r="V146" i="1"/>
  <c r="V1082" i="1"/>
  <c r="W1082" i="1" s="1"/>
  <c r="X1082" i="1" s="1"/>
  <c r="V1024" i="1"/>
  <c r="V995" i="1"/>
  <c r="AE9" i="5"/>
  <c r="AD84" i="5"/>
  <c r="AD81" i="5"/>
  <c r="AD83" i="5"/>
  <c r="V1017" i="1"/>
  <c r="V988" i="1"/>
  <c r="W1023" i="1"/>
  <c r="V1052" i="1"/>
  <c r="W994" i="1"/>
  <c r="AB99" i="5"/>
  <c r="AB18" i="5"/>
  <c r="AB106" i="5"/>
  <c r="AB24" i="5"/>
  <c r="W1075" i="1"/>
  <c r="X1075" i="1" s="1"/>
  <c r="X205" i="1"/>
  <c r="Y205" i="1" s="1"/>
  <c r="Z205" i="1" s="1"/>
  <c r="X740" i="1"/>
  <c r="AA86" i="1"/>
  <c r="AA98" i="1"/>
  <c r="AA127" i="1" s="1"/>
  <c r="AA102" i="1"/>
  <c r="AA131" i="1" s="1"/>
  <c r="AA85" i="1"/>
  <c r="AA114" i="1" s="1"/>
  <c r="AA80" i="1"/>
  <c r="AA83" i="1"/>
  <c r="AA112" i="1" s="1"/>
  <c r="AA90" i="1"/>
  <c r="AA119" i="1" s="1"/>
  <c r="AA91" i="1"/>
  <c r="AA120" i="1" s="1"/>
  <c r="AA94" i="1"/>
  <c r="AA93" i="1"/>
  <c r="AA89" i="1"/>
  <c r="AA118" i="1" s="1"/>
  <c r="AA97" i="1"/>
  <c r="AA126" i="1" s="1"/>
  <c r="AA101" i="1"/>
  <c r="AA130" i="1" s="1"/>
  <c r="AA87" i="1"/>
  <c r="AA95" i="1"/>
  <c r="AA124" i="1" s="1"/>
  <c r="AA99" i="1"/>
  <c r="AA128" i="1" s="1"/>
  <c r="AA103" i="1"/>
  <c r="AA132" i="1" s="1"/>
  <c r="AA96" i="1"/>
  <c r="AA125" i="1" s="1"/>
  <c r="AA84" i="1"/>
  <c r="AA113" i="1" s="1"/>
  <c r="AA92" i="1"/>
  <c r="AA88" i="1"/>
  <c r="AA104" i="1"/>
  <c r="AA133" i="1" s="1"/>
  <c r="AA100" i="1"/>
  <c r="AA129" i="1" s="1"/>
  <c r="Z82" i="1"/>
  <c r="AA81" i="1"/>
  <c r="AB10" i="5"/>
  <c r="U1028" i="1"/>
  <c r="U1057" i="1" s="1"/>
  <c r="T1057" i="1"/>
  <c r="AE822" i="1"/>
  <c r="S832" i="1"/>
  <c r="E1090" i="1"/>
  <c r="C1091" i="1"/>
  <c r="F1090" i="1"/>
  <c r="O1090" i="1" s="1"/>
  <c r="AE735" i="1"/>
  <c r="C479" i="1"/>
  <c r="F478" i="1"/>
  <c r="E478" i="1"/>
  <c r="F1239" i="1"/>
  <c r="C1240" i="1"/>
  <c r="E1239" i="1"/>
  <c r="AA202" i="1"/>
  <c r="AB202" i="1" s="1"/>
  <c r="AC824" i="1" s="1"/>
  <c r="AA824" i="1"/>
  <c r="AA737" i="1"/>
  <c r="V1028" i="1"/>
  <c r="U743" i="1"/>
  <c r="U830" i="1"/>
  <c r="U208" i="1"/>
  <c r="S973" i="1"/>
  <c r="T973" i="1" s="1"/>
  <c r="V969" i="1"/>
  <c r="W969" i="1" s="1"/>
  <c r="E570" i="1"/>
  <c r="C571" i="1"/>
  <c r="F570" i="1"/>
  <c r="Q746" i="1"/>
  <c r="Y739" i="1"/>
  <c r="V742" i="1"/>
  <c r="C715" i="1"/>
  <c r="F714" i="1"/>
  <c r="E714" i="1"/>
  <c r="BC657" i="1"/>
  <c r="BF657" i="1"/>
  <c r="BE657" i="1"/>
  <c r="BK657" i="1"/>
  <c r="AW657" i="1"/>
  <c r="BB657" i="1"/>
  <c r="AZ657" i="1"/>
  <c r="AT657" i="1"/>
  <c r="P657" i="1"/>
  <c r="S657" i="1"/>
  <c r="AK657" i="1"/>
  <c r="AC657" i="1"/>
  <c r="AV657" i="1"/>
  <c r="AB657" i="1"/>
  <c r="T657" i="1"/>
  <c r="Q657" i="1"/>
  <c r="AH657" i="1"/>
  <c r="AD657" i="1"/>
  <c r="AL657" i="1"/>
  <c r="BJ657" i="1"/>
  <c r="AN657" i="1"/>
  <c r="Z657" i="1"/>
  <c r="AY657" i="1"/>
  <c r="AU657" i="1"/>
  <c r="BM657" i="1"/>
  <c r="AR657" i="1"/>
  <c r="AQ657" i="1"/>
  <c r="V657" i="1"/>
  <c r="AA657" i="1"/>
  <c r="R657" i="1"/>
  <c r="BI657" i="1"/>
  <c r="AM657" i="1"/>
  <c r="AJ657" i="1"/>
  <c r="BD657" i="1"/>
  <c r="AS657" i="1"/>
  <c r="AI657" i="1"/>
  <c r="AE657" i="1"/>
  <c r="X657" i="1"/>
  <c r="BH657" i="1"/>
  <c r="O657" i="1"/>
  <c r="BA657" i="1"/>
  <c r="AG657" i="1"/>
  <c r="AO657" i="1"/>
  <c r="W657" i="1"/>
  <c r="BL657" i="1"/>
  <c r="AP657" i="1"/>
  <c r="AX657" i="1"/>
  <c r="AF657" i="1"/>
  <c r="Y657" i="1"/>
  <c r="BG657" i="1"/>
  <c r="U657" i="1"/>
  <c r="O213" i="1"/>
  <c r="F627" i="1"/>
  <c r="AA627" i="1" s="1"/>
  <c r="E627" i="1"/>
  <c r="C628" i="1"/>
  <c r="E214" i="1"/>
  <c r="F214" i="1"/>
  <c r="C215" i="1"/>
  <c r="X741" i="1"/>
  <c r="T972" i="1"/>
  <c r="C332" i="1"/>
  <c r="E331" i="1"/>
  <c r="F331" i="1"/>
  <c r="Q211" i="1"/>
  <c r="C1060" i="1"/>
  <c r="E1059" i="1"/>
  <c r="F1059" i="1"/>
  <c r="S210" i="1"/>
  <c r="T745" i="1" s="1"/>
  <c r="C1151" i="1"/>
  <c r="F1150" i="1"/>
  <c r="E1150" i="1"/>
  <c r="W970" i="1"/>
  <c r="X970" i="1" s="1"/>
  <c r="U1055" i="1"/>
  <c r="V997" i="1"/>
  <c r="W1026" i="1" s="1"/>
  <c r="P974" i="1"/>
  <c r="U744" i="1"/>
  <c r="U831" i="1"/>
  <c r="U209" i="1"/>
  <c r="V1084" i="1"/>
  <c r="W1084" i="1" s="1"/>
  <c r="C976" i="1"/>
  <c r="F975" i="1"/>
  <c r="O975" i="1" s="1"/>
  <c r="E975" i="1"/>
  <c r="X206" i="1"/>
  <c r="Y828" i="1" s="1"/>
  <c r="C779" i="1"/>
  <c r="E778" i="1"/>
  <c r="F778" i="1"/>
  <c r="E1003" i="1"/>
  <c r="C1004" i="1"/>
  <c r="F1003" i="1"/>
  <c r="O1003" i="1" s="1"/>
  <c r="C156" i="1"/>
  <c r="F155" i="1"/>
  <c r="Z155" i="1" s="1"/>
  <c r="E155" i="1"/>
  <c r="V1086" i="1"/>
  <c r="V999" i="1"/>
  <c r="T1000" i="1"/>
  <c r="U1029" i="1" s="1"/>
  <c r="E299" i="1"/>
  <c r="F299" i="1"/>
  <c r="C300" i="1"/>
  <c r="T1085" i="1"/>
  <c r="T998" i="1"/>
  <c r="T1027" i="1"/>
  <c r="Y966" i="1"/>
  <c r="E1268" i="1"/>
  <c r="C1269" i="1"/>
  <c r="F1268" i="1"/>
  <c r="Y971" i="1"/>
  <c r="V207" i="1"/>
  <c r="W829" i="1" s="1"/>
  <c r="V829" i="1"/>
  <c r="C923" i="1"/>
  <c r="F922" i="1"/>
  <c r="E922" i="1"/>
  <c r="Y967" i="1"/>
  <c r="L656" i="1"/>
  <c r="P747" i="1"/>
  <c r="P834" i="1"/>
  <c r="P212" i="1"/>
  <c r="Q834" i="1" s="1"/>
  <c r="R1088" i="1"/>
  <c r="S1088" i="1" s="1"/>
  <c r="R1001" i="1"/>
  <c r="S1056" i="1"/>
  <c r="P154" i="1"/>
  <c r="O154" i="1"/>
  <c r="Q154" i="1"/>
  <c r="R154" i="1"/>
  <c r="S154" i="1"/>
  <c r="T154" i="1"/>
  <c r="U154" i="1"/>
  <c r="V154" i="1"/>
  <c r="W154" i="1"/>
  <c r="X154" i="1"/>
  <c r="Y204" i="1"/>
  <c r="P1089" i="1"/>
  <c r="Q1089" i="1" s="1"/>
  <c r="P1002" i="1"/>
  <c r="X828" i="1"/>
  <c r="F358" i="1"/>
  <c r="E358" i="1"/>
  <c r="C359" i="1"/>
  <c r="F123" i="1"/>
  <c r="E123" i="1"/>
  <c r="C124" i="1"/>
  <c r="C448" i="1"/>
  <c r="F447" i="1"/>
  <c r="E447" i="1"/>
  <c r="O626" i="1"/>
  <c r="P626" i="1"/>
  <c r="Q626" i="1"/>
  <c r="R626" i="1"/>
  <c r="S626" i="1"/>
  <c r="T626" i="1"/>
  <c r="U626" i="1"/>
  <c r="V626" i="1"/>
  <c r="W626" i="1"/>
  <c r="X626" i="1"/>
  <c r="Y626" i="1"/>
  <c r="V1087" i="1"/>
  <c r="W1087" i="1" s="1"/>
  <c r="O1029" i="1"/>
  <c r="O1058" i="1" s="1"/>
  <c r="P1029" i="1"/>
  <c r="P1058" i="1" s="1"/>
  <c r="Q1029" i="1"/>
  <c r="Q1058" i="1" s="1"/>
  <c r="R1029" i="1"/>
  <c r="R1058" i="1" s="1"/>
  <c r="S1029" i="1"/>
  <c r="S1058" i="1" s="1"/>
  <c r="T1029" i="1"/>
  <c r="F242" i="1"/>
  <c r="E242" i="1"/>
  <c r="C243" i="1"/>
  <c r="E1178" i="1"/>
  <c r="C1179" i="1"/>
  <c r="F1178" i="1"/>
  <c r="E1210" i="1"/>
  <c r="F1210" i="1"/>
  <c r="C1211" i="1"/>
  <c r="E1030" i="1"/>
  <c r="C1031" i="1"/>
  <c r="F1030" i="1"/>
  <c r="F271" i="1"/>
  <c r="AA271" i="1" s="1"/>
  <c r="C272" i="1"/>
  <c r="E271" i="1"/>
  <c r="C1296" i="1"/>
  <c r="F1295" i="1"/>
  <c r="E1295" i="1"/>
  <c r="C865" i="1"/>
  <c r="E864" i="1"/>
  <c r="F864" i="1"/>
  <c r="O270" i="1"/>
  <c r="P270" i="1"/>
  <c r="Q270" i="1"/>
  <c r="R270" i="1"/>
  <c r="S270" i="1"/>
  <c r="T270" i="1"/>
  <c r="U270" i="1"/>
  <c r="V270" i="1"/>
  <c r="W270" i="1"/>
  <c r="X270" i="1"/>
  <c r="Y270" i="1"/>
  <c r="S1057" i="1"/>
  <c r="F416" i="1"/>
  <c r="C417" i="1"/>
  <c r="E416" i="1"/>
  <c r="C1326" i="1"/>
  <c r="F1325" i="1"/>
  <c r="E1325" i="1"/>
  <c r="C836" i="1"/>
  <c r="F835" i="1"/>
  <c r="E835" i="1"/>
  <c r="C538" i="1"/>
  <c r="E537" i="1"/>
  <c r="F537" i="1"/>
  <c r="F749" i="1"/>
  <c r="E749" i="1"/>
  <c r="C750" i="1"/>
  <c r="C388" i="1"/>
  <c r="F387" i="1"/>
  <c r="E387" i="1"/>
  <c r="R1057" i="1"/>
  <c r="E806" i="1"/>
  <c r="C807" i="1"/>
  <c r="F806" i="1"/>
  <c r="I806" i="1" s="1"/>
  <c r="C1119" i="1"/>
  <c r="F1118" i="1"/>
  <c r="E1118" i="1"/>
  <c r="C185" i="1"/>
  <c r="E184" i="1"/>
  <c r="F184" i="1"/>
  <c r="C893" i="1"/>
  <c r="F892" i="1"/>
  <c r="E892" i="1"/>
  <c r="C687" i="1"/>
  <c r="F686" i="1"/>
  <c r="E686" i="1"/>
  <c r="C507" i="1"/>
  <c r="F506" i="1"/>
  <c r="E506" i="1"/>
  <c r="F657" i="1"/>
  <c r="C658" i="1"/>
  <c r="E657" i="1"/>
  <c r="C95" i="1"/>
  <c r="F94" i="1"/>
  <c r="E94" i="1"/>
  <c r="F599" i="1"/>
  <c r="E599" i="1"/>
  <c r="C600" i="1"/>
  <c r="C31" i="1"/>
  <c r="E30" i="1"/>
  <c r="F30" i="1" s="1"/>
  <c r="Z825" i="1"/>
  <c r="Z203" i="1"/>
  <c r="Z738" i="1"/>
  <c r="D63" i="1"/>
  <c r="D57" i="5"/>
  <c r="C26" i="5"/>
  <c r="D1206" i="1"/>
  <c r="D745" i="1"/>
  <c r="D999" i="1"/>
  <c r="D326" i="1"/>
  <c r="D503" i="1"/>
  <c r="D567" i="1"/>
  <c r="D474" i="1"/>
  <c r="D1173" i="1"/>
  <c r="D712" i="1"/>
  <c r="D1144" i="1"/>
  <c r="D1264" i="1"/>
  <c r="D861" i="1"/>
  <c r="D297" i="1"/>
  <c r="D596" i="1"/>
  <c r="D1028" i="1"/>
  <c r="D532" i="1"/>
  <c r="D1322" i="1"/>
  <c r="D1057" i="1"/>
  <c r="D445" i="1"/>
  <c r="D355" i="1"/>
  <c r="D210" i="1"/>
  <c r="D120" i="1"/>
  <c r="D654" i="1"/>
  <c r="D413" i="1"/>
  <c r="D384" i="1"/>
  <c r="D150" i="1"/>
  <c r="D774" i="1"/>
  <c r="D683" i="1"/>
  <c r="D27" i="1"/>
  <c r="D919" i="1"/>
  <c r="D803" i="1"/>
  <c r="D1235" i="1"/>
  <c r="D1086" i="1"/>
  <c r="D181" i="1"/>
  <c r="D268" i="1"/>
  <c r="D239" i="1"/>
  <c r="D890" i="1"/>
  <c r="D91" i="1"/>
  <c r="D625" i="1"/>
  <c r="D1115" i="1"/>
  <c r="D970" i="1"/>
  <c r="D1293" i="1"/>
  <c r="D832" i="1"/>
  <c r="AF735" i="1"/>
  <c r="AG200" i="1"/>
  <c r="AH735" i="1" s="1"/>
  <c r="AG822" i="1"/>
  <c r="AG735" i="1"/>
  <c r="AF822" i="1"/>
  <c r="Z1079" i="1"/>
  <c r="AF736" i="1"/>
  <c r="AG201" i="1"/>
  <c r="AF823" i="1"/>
  <c r="AG736" i="1"/>
  <c r="X1049" i="1"/>
  <c r="Z1080" i="1"/>
  <c r="Z11" i="1"/>
  <c r="Z1078" i="1"/>
  <c r="AA268" i="1"/>
  <c r="AA1192" i="1"/>
  <c r="AA1112" i="1"/>
  <c r="AA1109" i="1"/>
  <c r="AA1127" i="1"/>
  <c r="AA625" i="1"/>
  <c r="AA617" i="1"/>
  <c r="AA10" i="1"/>
  <c r="AA959" i="1"/>
  <c r="AA1128" i="1"/>
  <c r="AA1110" i="1"/>
  <c r="AA1107" i="1"/>
  <c r="AA963" i="1"/>
  <c r="AA624" i="1"/>
  <c r="AA616" i="1"/>
  <c r="AA1104" i="1"/>
  <c r="AA261" i="1"/>
  <c r="AA266" i="1"/>
  <c r="AA1122" i="1"/>
  <c r="AA1125" i="1"/>
  <c r="AA1105" i="1"/>
  <c r="AA961" i="1"/>
  <c r="AA623" i="1"/>
  <c r="AA615" i="1"/>
  <c r="AA257" i="1"/>
  <c r="AA262" i="1"/>
  <c r="AA270" i="1"/>
  <c r="AA1114" i="1"/>
  <c r="AA1121" i="1"/>
  <c r="AA1120" i="1"/>
  <c r="AA962" i="1"/>
  <c r="AA622" i="1"/>
  <c r="AA614" i="1"/>
  <c r="AB9" i="1"/>
  <c r="AA258" i="1"/>
  <c r="AA267" i="1"/>
  <c r="AA965" i="1"/>
  <c r="AA964" i="1"/>
  <c r="AA1106" i="1"/>
  <c r="AA1119" i="1"/>
  <c r="AA1118" i="1"/>
  <c r="AA960" i="1"/>
  <c r="AA621" i="1"/>
  <c r="AA263" i="1"/>
  <c r="AA1124" i="1"/>
  <c r="AA1123" i="1"/>
  <c r="AA1115" i="1"/>
  <c r="AA942" i="1"/>
  <c r="AA951" i="1" s="1"/>
  <c r="AA620" i="1"/>
  <c r="AA259" i="1"/>
  <c r="AA264" i="1"/>
  <c r="AA626" i="1"/>
  <c r="AA1116" i="1"/>
  <c r="AA1117" i="1"/>
  <c r="AA1113" i="1"/>
  <c r="AA619" i="1"/>
  <c r="AA1111" i="1"/>
  <c r="AA968" i="1"/>
  <c r="AA941" i="1"/>
  <c r="AA618" i="1"/>
  <c r="AA260" i="1"/>
  <c r="AA265" i="1"/>
  <c r="AA269" i="1"/>
  <c r="AA1108" i="1"/>
  <c r="AA1126" i="1"/>
  <c r="Z943" i="1"/>
  <c r="Z952" i="1" s="1"/>
  <c r="Z950" i="1"/>
  <c r="Y992" i="1"/>
  <c r="Y991" i="1"/>
  <c r="Y993" i="1"/>
  <c r="Z154" i="1"/>
  <c r="Y1021" i="1"/>
  <c r="Y1020" i="1"/>
  <c r="Y1022" i="1"/>
  <c r="Z148" i="1"/>
  <c r="Z143" i="1"/>
  <c r="Z150" i="1"/>
  <c r="X1050" i="1"/>
  <c r="AE734" i="1"/>
  <c r="AE199" i="1"/>
  <c r="AE821" i="1"/>
  <c r="Z144" i="1"/>
  <c r="Z149" i="1"/>
  <c r="Z142" i="1"/>
  <c r="X1051" i="1"/>
  <c r="X145" i="1" l="1"/>
  <c r="Y51" i="1"/>
  <c r="Y109" i="1" s="1"/>
  <c r="Y139" i="1" s="1"/>
  <c r="AB39" i="5"/>
  <c r="Y63" i="1"/>
  <c r="Y121" i="1" s="1"/>
  <c r="Y151" i="1" s="1"/>
  <c r="AB41" i="5"/>
  <c r="Y57" i="1"/>
  <c r="Y115" i="1" s="1"/>
  <c r="AB40" i="5"/>
  <c r="B20" i="30"/>
  <c r="X1083" i="1"/>
  <c r="Y1083" i="1" s="1"/>
  <c r="Y1075" i="1"/>
  <c r="AD89" i="5"/>
  <c r="AD13" i="5" s="1"/>
  <c r="AD96" i="5"/>
  <c r="AD19" i="5" s="1"/>
  <c r="AA58" i="1" s="1"/>
  <c r="AA116" i="1" s="1"/>
  <c r="AA146" i="1" s="1"/>
  <c r="AD103" i="5"/>
  <c r="AD25" i="5" s="1"/>
  <c r="AA64" i="1" s="1"/>
  <c r="AA122" i="1" s="1"/>
  <c r="AA152" i="1" s="1"/>
  <c r="AD97" i="5"/>
  <c r="AD20" i="5" s="1"/>
  <c r="AA59" i="1" s="1"/>
  <c r="AA117" i="1" s="1"/>
  <c r="AA147" i="1" s="1"/>
  <c r="AD90" i="5"/>
  <c r="AD14" i="5" s="1"/>
  <c r="AD104" i="5"/>
  <c r="AD26" i="5" s="1"/>
  <c r="AA65" i="1" s="1"/>
  <c r="AA123" i="1" s="1"/>
  <c r="AA153" i="1" s="1"/>
  <c r="AD88" i="5"/>
  <c r="AD102" i="5"/>
  <c r="AD95" i="5"/>
  <c r="V1046" i="1"/>
  <c r="AF9" i="5"/>
  <c r="AE81" i="5"/>
  <c r="AE84" i="5"/>
  <c r="AE82" i="5"/>
  <c r="AE83" i="5"/>
  <c r="AC99" i="5"/>
  <c r="AC18" i="5"/>
  <c r="W1017" i="1"/>
  <c r="Y1081" i="1"/>
  <c r="Y145" i="1"/>
  <c r="AC24" i="5"/>
  <c r="AC106" i="5"/>
  <c r="W988" i="1"/>
  <c r="W1025" i="1"/>
  <c r="W996" i="1"/>
  <c r="V1054" i="1"/>
  <c r="V1053" i="1"/>
  <c r="W1024" i="1"/>
  <c r="W995" i="1"/>
  <c r="AC12" i="5"/>
  <c r="AC92" i="5"/>
  <c r="X1023" i="1"/>
  <c r="X994" i="1"/>
  <c r="W1052" i="1"/>
  <c r="Z740" i="1"/>
  <c r="Z827" i="1"/>
  <c r="AA205" i="1"/>
  <c r="AB740" i="1" s="1"/>
  <c r="AA740" i="1"/>
  <c r="Y827" i="1"/>
  <c r="AA827" i="1"/>
  <c r="Y740" i="1"/>
  <c r="AB81" i="1"/>
  <c r="AB85" i="1"/>
  <c r="AB114" i="1" s="1"/>
  <c r="AB90" i="1"/>
  <c r="AB119" i="1" s="1"/>
  <c r="AB93" i="1"/>
  <c r="AB91" i="1"/>
  <c r="AB120" i="1" s="1"/>
  <c r="AB87" i="1"/>
  <c r="AB83" i="1"/>
  <c r="AB112" i="1" s="1"/>
  <c r="AB80" i="1"/>
  <c r="AB89" i="1"/>
  <c r="AB118" i="1" s="1"/>
  <c r="AB97" i="1"/>
  <c r="AB126" i="1" s="1"/>
  <c r="AB98" i="1"/>
  <c r="AB127" i="1" s="1"/>
  <c r="AB102" i="1"/>
  <c r="AB131" i="1" s="1"/>
  <c r="AB94" i="1"/>
  <c r="AB101" i="1"/>
  <c r="AB130" i="1" s="1"/>
  <c r="AB103" i="1"/>
  <c r="AB132" i="1" s="1"/>
  <c r="AB88" i="1"/>
  <c r="AB92" i="1"/>
  <c r="AB95" i="1"/>
  <c r="AB124" i="1" s="1"/>
  <c r="AB86" i="1"/>
  <c r="AB100" i="1"/>
  <c r="AB129" i="1" s="1"/>
  <c r="AB96" i="1"/>
  <c r="AB104" i="1"/>
  <c r="AB133" i="1" s="1"/>
  <c r="AB99" i="1"/>
  <c r="AB128" i="1" s="1"/>
  <c r="AB84" i="1"/>
  <c r="AB113" i="1" s="1"/>
  <c r="AA82" i="1"/>
  <c r="AC10" i="5"/>
  <c r="T1058" i="1"/>
  <c r="V1057" i="1"/>
  <c r="T832" i="1"/>
  <c r="AB824" i="1"/>
  <c r="C1092" i="1"/>
  <c r="F1091" i="1"/>
  <c r="O1091" i="1" s="1"/>
  <c r="E1091" i="1"/>
  <c r="F1240" i="1"/>
  <c r="E1240" i="1"/>
  <c r="C1241" i="1"/>
  <c r="AB737" i="1"/>
  <c r="C480" i="1"/>
  <c r="F479" i="1"/>
  <c r="E479" i="1"/>
  <c r="AC737" i="1"/>
  <c r="AC202" i="1"/>
  <c r="AD824" i="1" s="1"/>
  <c r="V743" i="1"/>
  <c r="V830" i="1"/>
  <c r="U973" i="1"/>
  <c r="V208" i="1"/>
  <c r="W743" i="1" s="1"/>
  <c r="R1089" i="1"/>
  <c r="S1089" i="1" s="1"/>
  <c r="X1084" i="1"/>
  <c r="Y1084" i="1" s="1"/>
  <c r="Y970" i="1"/>
  <c r="Z970" i="1" s="1"/>
  <c r="F448" i="1"/>
  <c r="E448" i="1"/>
  <c r="C449" i="1"/>
  <c r="Z739" i="1"/>
  <c r="Q747" i="1"/>
  <c r="Z967" i="1"/>
  <c r="S1001" i="1"/>
  <c r="T1030" i="1" s="1"/>
  <c r="X1087" i="1"/>
  <c r="P1090" i="1"/>
  <c r="P1003" i="1"/>
  <c r="U1027" i="1"/>
  <c r="F1060" i="1"/>
  <c r="E1060" i="1"/>
  <c r="C1061" i="1"/>
  <c r="F628" i="1"/>
  <c r="AB628" i="1" s="1"/>
  <c r="C629" i="1"/>
  <c r="E628" i="1"/>
  <c r="E124" i="1"/>
  <c r="C125" i="1"/>
  <c r="F124" i="1"/>
  <c r="Q212" i="1"/>
  <c r="R212" i="1" s="1"/>
  <c r="S747" i="1" s="1"/>
  <c r="C1270" i="1"/>
  <c r="F1269" i="1"/>
  <c r="E1269" i="1"/>
  <c r="C780" i="1"/>
  <c r="E779" i="1"/>
  <c r="F779" i="1"/>
  <c r="Z826" i="1"/>
  <c r="V831" i="1"/>
  <c r="U998" i="1"/>
  <c r="V998" i="1" s="1"/>
  <c r="W998" i="1" s="1"/>
  <c r="R833" i="1"/>
  <c r="R211" i="1"/>
  <c r="R746" i="1"/>
  <c r="C216" i="1"/>
  <c r="F215" i="1"/>
  <c r="E215" i="1"/>
  <c r="Q1002" i="1"/>
  <c r="R1002" i="1" s="1"/>
  <c r="W207" i="1"/>
  <c r="C301" i="1"/>
  <c r="F300" i="1"/>
  <c r="E300" i="1"/>
  <c r="O155" i="1"/>
  <c r="P155" i="1"/>
  <c r="Q155" i="1"/>
  <c r="R155" i="1"/>
  <c r="S155" i="1"/>
  <c r="T155" i="1"/>
  <c r="U155" i="1"/>
  <c r="V155" i="1"/>
  <c r="W155" i="1"/>
  <c r="X155" i="1"/>
  <c r="Y155" i="1"/>
  <c r="Z204" i="1"/>
  <c r="AA204" i="1" s="1"/>
  <c r="V1055" i="1"/>
  <c r="U1085" i="1"/>
  <c r="BG658" i="1"/>
  <c r="P658" i="1"/>
  <c r="AU658" i="1"/>
  <c r="R658" i="1"/>
  <c r="Z658" i="1"/>
  <c r="BM658" i="1"/>
  <c r="AI658" i="1"/>
  <c r="BF658" i="1"/>
  <c r="O658" i="1"/>
  <c r="BE658" i="1"/>
  <c r="AK658" i="1"/>
  <c r="Q658" i="1"/>
  <c r="Y658" i="1"/>
  <c r="AG658" i="1"/>
  <c r="AA658" i="1"/>
  <c r="AT658" i="1"/>
  <c r="BI658" i="1"/>
  <c r="BA658" i="1"/>
  <c r="V658" i="1"/>
  <c r="X658" i="1"/>
  <c r="AL658" i="1"/>
  <c r="BD658" i="1"/>
  <c r="BB658" i="1"/>
  <c r="AB658" i="1"/>
  <c r="BJ658" i="1"/>
  <c r="AQ658" i="1"/>
  <c r="AV658" i="1"/>
  <c r="AC658" i="1"/>
  <c r="T658" i="1"/>
  <c r="AX658" i="1"/>
  <c r="W658" i="1"/>
  <c r="AE658" i="1"/>
  <c r="U658" i="1"/>
  <c r="BC658" i="1"/>
  <c r="AJ658" i="1"/>
  <c r="AF658" i="1"/>
  <c r="AR658" i="1"/>
  <c r="BL658" i="1"/>
  <c r="BH658" i="1"/>
  <c r="AP658" i="1"/>
  <c r="AM658" i="1"/>
  <c r="S658" i="1"/>
  <c r="BK658" i="1"/>
  <c r="AY658" i="1"/>
  <c r="AD658" i="1"/>
  <c r="AS658" i="1"/>
  <c r="AZ658" i="1"/>
  <c r="AH658" i="1"/>
  <c r="AO658" i="1"/>
  <c r="AN658" i="1"/>
  <c r="AW658" i="1"/>
  <c r="O214" i="1"/>
  <c r="U1000" i="1"/>
  <c r="U1058" i="1" s="1"/>
  <c r="Q627" i="1"/>
  <c r="O627" i="1"/>
  <c r="P627" i="1"/>
  <c r="R627" i="1"/>
  <c r="S627" i="1"/>
  <c r="T627" i="1"/>
  <c r="U627" i="1"/>
  <c r="V627" i="1"/>
  <c r="W627" i="1"/>
  <c r="X627" i="1"/>
  <c r="Y627" i="1"/>
  <c r="Z627" i="1"/>
  <c r="F715" i="1"/>
  <c r="E715" i="1"/>
  <c r="C716" i="1"/>
  <c r="Y1082" i="1"/>
  <c r="Z966" i="1"/>
  <c r="C157" i="1"/>
  <c r="E156" i="1"/>
  <c r="F156" i="1"/>
  <c r="AA156" i="1" s="1"/>
  <c r="P975" i="1"/>
  <c r="Q975" i="1" s="1"/>
  <c r="C1152" i="1"/>
  <c r="F1151" i="1"/>
  <c r="E1151" i="1"/>
  <c r="Y741" i="1"/>
  <c r="P748" i="1"/>
  <c r="P835" i="1"/>
  <c r="P213" i="1"/>
  <c r="Q748" i="1" s="1"/>
  <c r="F976" i="1"/>
  <c r="O976" i="1" s="1"/>
  <c r="E976" i="1"/>
  <c r="C977" i="1"/>
  <c r="V744" i="1"/>
  <c r="V209" i="1"/>
  <c r="W997" i="1"/>
  <c r="X1026" i="1" s="1"/>
  <c r="T210" i="1"/>
  <c r="U210" i="1" s="1"/>
  <c r="V210" i="1" s="1"/>
  <c r="C360" i="1"/>
  <c r="E359" i="1"/>
  <c r="F359" i="1"/>
  <c r="W742" i="1"/>
  <c r="C1005" i="1"/>
  <c r="E1004" i="1"/>
  <c r="F1004" i="1"/>
  <c r="O1004" i="1" s="1"/>
  <c r="Y206" i="1"/>
  <c r="C572" i="1"/>
  <c r="F571" i="1"/>
  <c r="E571" i="1"/>
  <c r="X969" i="1"/>
  <c r="Z971" i="1"/>
  <c r="T1056" i="1"/>
  <c r="Q974" i="1"/>
  <c r="C333" i="1"/>
  <c r="F332" i="1"/>
  <c r="E332" i="1"/>
  <c r="E923" i="1"/>
  <c r="F923" i="1"/>
  <c r="C924" i="1"/>
  <c r="W1086" i="1"/>
  <c r="X1086" i="1" s="1"/>
  <c r="W1028" i="1"/>
  <c r="W999" i="1"/>
  <c r="T1088" i="1"/>
  <c r="U972" i="1"/>
  <c r="L657" i="1"/>
  <c r="F658" i="1"/>
  <c r="C659" i="1"/>
  <c r="E658" i="1"/>
  <c r="F807" i="1"/>
  <c r="I807" i="1" s="1"/>
  <c r="E807" i="1"/>
  <c r="C808" i="1"/>
  <c r="C751" i="1"/>
  <c r="E750" i="1"/>
  <c r="F750" i="1"/>
  <c r="C837" i="1"/>
  <c r="F836" i="1"/>
  <c r="E836" i="1"/>
  <c r="F600" i="1"/>
  <c r="E600" i="1"/>
  <c r="C601" i="1"/>
  <c r="E185" i="1"/>
  <c r="F185" i="1"/>
  <c r="C186" i="1"/>
  <c r="E1296" i="1"/>
  <c r="C1297" i="1"/>
  <c r="F1296" i="1"/>
  <c r="C1180" i="1"/>
  <c r="F1179" i="1"/>
  <c r="E1179" i="1"/>
  <c r="E31" i="1"/>
  <c r="F31" i="1" s="1"/>
  <c r="C32" i="1"/>
  <c r="C688" i="1"/>
  <c r="F687" i="1"/>
  <c r="E687" i="1"/>
  <c r="C1327" i="1"/>
  <c r="F1326" i="1"/>
  <c r="E1326" i="1"/>
  <c r="F272" i="1"/>
  <c r="AB272" i="1" s="1"/>
  <c r="C273" i="1"/>
  <c r="E272" i="1"/>
  <c r="C244" i="1"/>
  <c r="F243" i="1"/>
  <c r="E243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F538" i="1"/>
  <c r="E538" i="1"/>
  <c r="C539" i="1"/>
  <c r="C418" i="1"/>
  <c r="E417" i="1"/>
  <c r="F417" i="1"/>
  <c r="O1030" i="1"/>
  <c r="O1059" i="1" s="1"/>
  <c r="P1030" i="1"/>
  <c r="P1059" i="1" s="1"/>
  <c r="Q1030" i="1"/>
  <c r="Q1059" i="1" s="1"/>
  <c r="R1030" i="1"/>
  <c r="S1030" i="1"/>
  <c r="C1212" i="1"/>
  <c r="F1211" i="1"/>
  <c r="E1211" i="1"/>
  <c r="E95" i="1"/>
  <c r="F95" i="1"/>
  <c r="C96" i="1"/>
  <c r="F893" i="1"/>
  <c r="E893" i="1"/>
  <c r="C894" i="1"/>
  <c r="C1120" i="1"/>
  <c r="F1119" i="1"/>
  <c r="E1119" i="1"/>
  <c r="C866" i="1"/>
  <c r="F865" i="1"/>
  <c r="E865" i="1"/>
  <c r="E1031" i="1"/>
  <c r="C1032" i="1"/>
  <c r="F1031" i="1"/>
  <c r="E507" i="1"/>
  <c r="C508" i="1"/>
  <c r="F507" i="1"/>
  <c r="E388" i="1"/>
  <c r="C389" i="1"/>
  <c r="F388" i="1"/>
  <c r="AA203" i="1"/>
  <c r="AB738" i="1" s="1"/>
  <c r="AA738" i="1"/>
  <c r="AA825" i="1"/>
  <c r="AH200" i="1"/>
  <c r="AI200" i="1" s="1"/>
  <c r="C27" i="5"/>
  <c r="D58" i="5"/>
  <c r="D64" i="1"/>
  <c r="D971" i="1"/>
  <c r="D684" i="1"/>
  <c r="D804" i="1"/>
  <c r="D1145" i="1"/>
  <c r="D713" i="1"/>
  <c r="D1000" i="1"/>
  <c r="D655" i="1"/>
  <c r="D597" i="1"/>
  <c r="D1058" i="1"/>
  <c r="D151" i="1"/>
  <c r="D1174" i="1"/>
  <c r="D446" i="1"/>
  <c r="D833" i="1"/>
  <c r="D475" i="1"/>
  <c r="D121" i="1"/>
  <c r="D414" i="1"/>
  <c r="D920" i="1"/>
  <c r="D504" i="1"/>
  <c r="D891" i="1"/>
  <c r="D1265" i="1"/>
  <c r="D1236" i="1"/>
  <c r="D182" i="1"/>
  <c r="D1116" i="1"/>
  <c r="D385" i="1"/>
  <c r="D211" i="1"/>
  <c r="D862" i="1"/>
  <c r="D298" i="1"/>
  <c r="D269" i="1"/>
  <c r="D568" i="1"/>
  <c r="D746" i="1"/>
  <c r="D533" i="1"/>
  <c r="D92" i="1"/>
  <c r="D1029" i="1"/>
  <c r="D28" i="1"/>
  <c r="D1207" i="1"/>
  <c r="D626" i="1"/>
  <c r="D1294" i="1"/>
  <c r="D240" i="1"/>
  <c r="D1323" i="1"/>
  <c r="D775" i="1"/>
  <c r="D356" i="1"/>
  <c r="D1087" i="1"/>
  <c r="D327" i="1"/>
  <c r="AH822" i="1"/>
  <c r="AA1079" i="1"/>
  <c r="AH736" i="1"/>
  <c r="AH823" i="1"/>
  <c r="AH201" i="1"/>
  <c r="AI736" i="1" s="1"/>
  <c r="AF821" i="1"/>
  <c r="AF734" i="1"/>
  <c r="AF199" i="1"/>
  <c r="Y1050" i="1"/>
  <c r="AA950" i="1"/>
  <c r="AA943" i="1"/>
  <c r="AA952" i="1" s="1"/>
  <c r="AA144" i="1"/>
  <c r="AB1111" i="1"/>
  <c r="AB1117" i="1"/>
  <c r="AB1114" i="1"/>
  <c r="AB962" i="1"/>
  <c r="AB621" i="1"/>
  <c r="AB618" i="1"/>
  <c r="AB257" i="1"/>
  <c r="AB263" i="1"/>
  <c r="AB959" i="1"/>
  <c r="AB271" i="1"/>
  <c r="AB1121" i="1"/>
  <c r="AB1115" i="1"/>
  <c r="AB1109" i="1"/>
  <c r="AB960" i="1"/>
  <c r="AB615" i="1"/>
  <c r="AB619" i="1"/>
  <c r="AB259" i="1"/>
  <c r="AB267" i="1"/>
  <c r="AB1113" i="1"/>
  <c r="AB1126" i="1"/>
  <c r="AB1112" i="1"/>
  <c r="AB941" i="1"/>
  <c r="AB614" i="1"/>
  <c r="AC9" i="1"/>
  <c r="AB264" i="1"/>
  <c r="AB627" i="1"/>
  <c r="AB1105" i="1"/>
  <c r="AB1124" i="1"/>
  <c r="AB1107" i="1"/>
  <c r="AB942" i="1"/>
  <c r="AB951" i="1" s="1"/>
  <c r="AB616" i="1"/>
  <c r="AB260" i="1"/>
  <c r="AB268" i="1"/>
  <c r="AB269" i="1"/>
  <c r="AB1125" i="1"/>
  <c r="AB1106" i="1"/>
  <c r="AB1118" i="1"/>
  <c r="AB963" i="1"/>
  <c r="AB617" i="1"/>
  <c r="AB620" i="1"/>
  <c r="AB1104" i="1"/>
  <c r="AB261" i="1"/>
  <c r="AB270" i="1"/>
  <c r="AB1127" i="1"/>
  <c r="AB1128" i="1"/>
  <c r="AB1116" i="1"/>
  <c r="AB961" i="1"/>
  <c r="AB624" i="1"/>
  <c r="AB625" i="1"/>
  <c r="AB125" i="1"/>
  <c r="AB258" i="1"/>
  <c r="AB266" i="1"/>
  <c r="AB1123" i="1"/>
  <c r="AB623" i="1"/>
  <c r="AB262" i="1"/>
  <c r="AB965" i="1"/>
  <c r="AB1120" i="1"/>
  <c r="AB265" i="1"/>
  <c r="AB1122" i="1"/>
  <c r="AB1110" i="1"/>
  <c r="AB964" i="1"/>
  <c r="AB1192" i="1"/>
  <c r="AB1119" i="1"/>
  <c r="AB622" i="1"/>
  <c r="AB10" i="1"/>
  <c r="AB968" i="1"/>
  <c r="AB1108" i="1"/>
  <c r="AB626" i="1"/>
  <c r="AA149" i="1"/>
  <c r="AA154" i="1"/>
  <c r="AA1080" i="1"/>
  <c r="AA142" i="1"/>
  <c r="AA150" i="1"/>
  <c r="Y1051" i="1"/>
  <c r="AA148" i="1"/>
  <c r="AA11" i="1"/>
  <c r="AA155" i="1"/>
  <c r="AA1078" i="1"/>
  <c r="Y1049" i="1"/>
  <c r="Z1020" i="1"/>
  <c r="Z1021" i="1"/>
  <c r="Z1022" i="1"/>
  <c r="AA143" i="1"/>
  <c r="Z991" i="1"/>
  <c r="Z992" i="1"/>
  <c r="Z993" i="1"/>
  <c r="Z57" i="1" l="1"/>
  <c r="Z115" i="1" s="1"/>
  <c r="Z1081" i="1" s="1"/>
  <c r="AC40" i="5"/>
  <c r="Z51" i="1"/>
  <c r="Z109" i="1" s="1"/>
  <c r="Z139" i="1" s="1"/>
  <c r="AC39" i="5"/>
  <c r="Z63" i="1"/>
  <c r="Z121" i="1" s="1"/>
  <c r="Z151" i="1" s="1"/>
  <c r="AC41" i="5"/>
  <c r="B21" i="30"/>
  <c r="Y1087" i="1"/>
  <c r="Z1087" i="1" s="1"/>
  <c r="W1046" i="1"/>
  <c r="AF83" i="5"/>
  <c r="AE90" i="5"/>
  <c r="AE14" i="5" s="1"/>
  <c r="AE97" i="5"/>
  <c r="AE20" i="5" s="1"/>
  <c r="AB59" i="1" s="1"/>
  <c r="AB117" i="1" s="1"/>
  <c r="AB147" i="1" s="1"/>
  <c r="AE104" i="5"/>
  <c r="AE26" i="5" s="1"/>
  <c r="AB65" i="1" s="1"/>
  <c r="AB123" i="1" s="1"/>
  <c r="AB153" i="1" s="1"/>
  <c r="X1024" i="1"/>
  <c r="W1053" i="1"/>
  <c r="X995" i="1"/>
  <c r="AE103" i="5"/>
  <c r="AE25" i="5" s="1"/>
  <c r="AB64" i="1" s="1"/>
  <c r="AB122" i="1" s="1"/>
  <c r="AB152" i="1" s="1"/>
  <c r="AE89" i="5"/>
  <c r="AE13" i="5" s="1"/>
  <c r="AE96" i="5"/>
  <c r="AE19" i="5" s="1"/>
  <c r="AB58" i="1" s="1"/>
  <c r="AB116" i="1" s="1"/>
  <c r="AB146" i="1" s="1"/>
  <c r="AE88" i="5"/>
  <c r="AE102" i="5"/>
  <c r="AE95" i="5"/>
  <c r="Y994" i="1"/>
  <c r="X1052" i="1"/>
  <c r="Y1023" i="1"/>
  <c r="AG9" i="5"/>
  <c r="AF82" i="5"/>
  <c r="AF81" i="5"/>
  <c r="AF84" i="5"/>
  <c r="AD99" i="5"/>
  <c r="AD18" i="5"/>
  <c r="X1017" i="1"/>
  <c r="AD106" i="5"/>
  <c r="AD24" i="5"/>
  <c r="W1054" i="1"/>
  <c r="X1025" i="1"/>
  <c r="X996" i="1"/>
  <c r="X988" i="1"/>
  <c r="AD12" i="5"/>
  <c r="AD92" i="5"/>
  <c r="AB205" i="1"/>
  <c r="AC827" i="1" s="1"/>
  <c r="AB827" i="1"/>
  <c r="AC94" i="1"/>
  <c r="AC90" i="1"/>
  <c r="AC119" i="1" s="1"/>
  <c r="AC93" i="1"/>
  <c r="AC86" i="1"/>
  <c r="AC89" i="1"/>
  <c r="AC118" i="1" s="1"/>
  <c r="AC91" i="1"/>
  <c r="AC120" i="1" s="1"/>
  <c r="AC97" i="1"/>
  <c r="AC126" i="1" s="1"/>
  <c r="AC87" i="1"/>
  <c r="AC85" i="1"/>
  <c r="AC114" i="1" s="1"/>
  <c r="AC83" i="1"/>
  <c r="AC112" i="1" s="1"/>
  <c r="AC84" i="1"/>
  <c r="AC113" i="1" s="1"/>
  <c r="AC80" i="1"/>
  <c r="AC98" i="1"/>
  <c r="AC127" i="1" s="1"/>
  <c r="AC95" i="1"/>
  <c r="AC124" i="1" s="1"/>
  <c r="AC103" i="1"/>
  <c r="AC132" i="1" s="1"/>
  <c r="AC100" i="1"/>
  <c r="AC129" i="1" s="1"/>
  <c r="AC104" i="1"/>
  <c r="AC133" i="1" s="1"/>
  <c r="AC101" i="1"/>
  <c r="AC130" i="1" s="1"/>
  <c r="AC99" i="1"/>
  <c r="AC128" i="1" s="1"/>
  <c r="AC96" i="1"/>
  <c r="AC125" i="1" s="1"/>
  <c r="AC102" i="1"/>
  <c r="AC131" i="1" s="1"/>
  <c r="AC92" i="1"/>
  <c r="AC88" i="1"/>
  <c r="AB82" i="1"/>
  <c r="AJ735" i="1"/>
  <c r="AC81" i="1"/>
  <c r="AD10" i="5"/>
  <c r="R747" i="1"/>
  <c r="AI735" i="1"/>
  <c r="AI822" i="1"/>
  <c r="AB203" i="1"/>
  <c r="AC738" i="1" s="1"/>
  <c r="F1092" i="1"/>
  <c r="O1092" i="1" s="1"/>
  <c r="E1092" i="1"/>
  <c r="C1093" i="1"/>
  <c r="E480" i="1"/>
  <c r="C481" i="1"/>
  <c r="F480" i="1"/>
  <c r="E1241" i="1"/>
  <c r="F1241" i="1"/>
  <c r="C1242" i="1"/>
  <c r="AB1079" i="1"/>
  <c r="AD737" i="1"/>
  <c r="AD202" i="1"/>
  <c r="T1001" i="1"/>
  <c r="U1030" i="1" s="1"/>
  <c r="AJ200" i="1"/>
  <c r="AK200" i="1" s="1"/>
  <c r="AL822" i="1" s="1"/>
  <c r="S1059" i="1"/>
  <c r="AJ822" i="1"/>
  <c r="T1089" i="1"/>
  <c r="U1089" i="1" s="1"/>
  <c r="Z1084" i="1"/>
  <c r="AA1084" i="1" s="1"/>
  <c r="W208" i="1"/>
  <c r="X208" i="1" s="1"/>
  <c r="Y743" i="1" s="1"/>
  <c r="S1002" i="1"/>
  <c r="T1031" i="1" s="1"/>
  <c r="AA970" i="1"/>
  <c r="AB970" i="1" s="1"/>
  <c r="AC970" i="1" s="1"/>
  <c r="W830" i="1"/>
  <c r="V973" i="1"/>
  <c r="W1057" i="1"/>
  <c r="C573" i="1"/>
  <c r="F572" i="1"/>
  <c r="E572" i="1"/>
  <c r="C361" i="1"/>
  <c r="F360" i="1"/>
  <c r="E360" i="1"/>
  <c r="X997" i="1"/>
  <c r="Y1026" i="1" s="1"/>
  <c r="AA739" i="1"/>
  <c r="P976" i="1"/>
  <c r="U1056" i="1"/>
  <c r="R834" i="1"/>
  <c r="Z1083" i="1"/>
  <c r="AA967" i="1"/>
  <c r="AA826" i="1"/>
  <c r="Y1086" i="1"/>
  <c r="Z1086" i="1" s="1"/>
  <c r="V1027" i="1"/>
  <c r="V1056" i="1" s="1"/>
  <c r="U1088" i="1"/>
  <c r="V972" i="1"/>
  <c r="W972" i="1" s="1"/>
  <c r="X972" i="1" s="1"/>
  <c r="AA971" i="1"/>
  <c r="Z828" i="1"/>
  <c r="P1091" i="1"/>
  <c r="Q1091" i="1" s="1"/>
  <c r="P1004" i="1"/>
  <c r="Q1004" i="1" s="1"/>
  <c r="V1000" i="1"/>
  <c r="W1000" i="1" s="1"/>
  <c r="V1029" i="1"/>
  <c r="F780" i="1"/>
  <c r="E780" i="1"/>
  <c r="C781" i="1"/>
  <c r="X1028" i="1"/>
  <c r="R974" i="1"/>
  <c r="C1006" i="1"/>
  <c r="F1005" i="1"/>
  <c r="O1005" i="1" s="1"/>
  <c r="E1005" i="1"/>
  <c r="U832" i="1"/>
  <c r="W209" i="1"/>
  <c r="X209" i="1" s="1"/>
  <c r="Y209" i="1" s="1"/>
  <c r="W831" i="1"/>
  <c r="W1027" i="1"/>
  <c r="W1056" i="1" s="1"/>
  <c r="C717" i="1"/>
  <c r="F716" i="1"/>
  <c r="E716" i="1"/>
  <c r="P749" i="1"/>
  <c r="P836" i="1"/>
  <c r="P214" i="1"/>
  <c r="Q214" i="1" s="1"/>
  <c r="R836" i="1" s="1"/>
  <c r="X742" i="1"/>
  <c r="X207" i="1"/>
  <c r="X829" i="1"/>
  <c r="X999" i="1"/>
  <c r="Y1028" i="1" s="1"/>
  <c r="C334" i="1"/>
  <c r="F333" i="1"/>
  <c r="E333" i="1"/>
  <c r="U745" i="1"/>
  <c r="V745" i="1"/>
  <c r="W745" i="1"/>
  <c r="W210" i="1"/>
  <c r="X745" i="1" s="1"/>
  <c r="W832" i="1"/>
  <c r="V832" i="1"/>
  <c r="Q835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B739" i="1"/>
  <c r="AB826" i="1"/>
  <c r="AB204" i="1"/>
  <c r="AC739" i="1" s="1"/>
  <c r="E301" i="1"/>
  <c r="F301" i="1"/>
  <c r="C302" i="1"/>
  <c r="C630" i="1"/>
  <c r="F629" i="1"/>
  <c r="AC629" i="1" s="1"/>
  <c r="E629" i="1"/>
  <c r="F449" i="1"/>
  <c r="E449" i="1"/>
  <c r="C450" i="1"/>
  <c r="X1027" i="1"/>
  <c r="X998" i="1"/>
  <c r="Y969" i="1"/>
  <c r="Z969" i="1" s="1"/>
  <c r="W1055" i="1"/>
  <c r="W744" i="1"/>
  <c r="S212" i="1"/>
  <c r="T834" i="1" s="1"/>
  <c r="C1153" i="1"/>
  <c r="F1152" i="1"/>
  <c r="E1152" i="1"/>
  <c r="R628" i="1"/>
  <c r="O628" i="1"/>
  <c r="P628" i="1"/>
  <c r="Q628" i="1"/>
  <c r="S628" i="1"/>
  <c r="T628" i="1"/>
  <c r="U628" i="1"/>
  <c r="V628" i="1"/>
  <c r="W628" i="1"/>
  <c r="X628" i="1"/>
  <c r="Y628" i="1"/>
  <c r="Z628" i="1"/>
  <c r="AA628" i="1"/>
  <c r="R975" i="1"/>
  <c r="E157" i="1"/>
  <c r="F157" i="1"/>
  <c r="AB157" i="1" s="1"/>
  <c r="C158" i="1"/>
  <c r="L658" i="1"/>
  <c r="R659" i="1"/>
  <c r="AH659" i="1"/>
  <c r="AQ659" i="1"/>
  <c r="AU659" i="1"/>
  <c r="U659" i="1"/>
  <c r="Q659" i="1"/>
  <c r="BI659" i="1"/>
  <c r="AL659" i="1"/>
  <c r="AG659" i="1"/>
  <c r="AD659" i="1"/>
  <c r="Y659" i="1"/>
  <c r="AW659" i="1"/>
  <c r="AA659" i="1"/>
  <c r="AM659" i="1"/>
  <c r="BG659" i="1"/>
  <c r="AZ659" i="1"/>
  <c r="W659" i="1"/>
  <c r="AI659" i="1"/>
  <c r="BL659" i="1"/>
  <c r="AJ659" i="1"/>
  <c r="BF659" i="1"/>
  <c r="X659" i="1"/>
  <c r="S659" i="1"/>
  <c r="AV659" i="1"/>
  <c r="AF659" i="1"/>
  <c r="AC659" i="1"/>
  <c r="AT659" i="1"/>
  <c r="O659" i="1"/>
  <c r="AP659" i="1"/>
  <c r="AR659" i="1"/>
  <c r="AK659" i="1"/>
  <c r="BC659" i="1"/>
  <c r="BD659" i="1"/>
  <c r="BE659" i="1"/>
  <c r="Z659" i="1"/>
  <c r="V659" i="1"/>
  <c r="AY659" i="1"/>
  <c r="BA659" i="1"/>
  <c r="T659" i="1"/>
  <c r="BH659" i="1"/>
  <c r="AE659" i="1"/>
  <c r="O215" i="1"/>
  <c r="BK659" i="1"/>
  <c r="AS659" i="1"/>
  <c r="AO659" i="1"/>
  <c r="BB659" i="1"/>
  <c r="BJ659" i="1"/>
  <c r="BM659" i="1"/>
  <c r="P659" i="1"/>
  <c r="AB659" i="1"/>
  <c r="AN659" i="1"/>
  <c r="AX659" i="1"/>
  <c r="Z206" i="1"/>
  <c r="AA828" i="1" s="1"/>
  <c r="C1271" i="1"/>
  <c r="F1270" i="1"/>
  <c r="E1270" i="1"/>
  <c r="E1061" i="1"/>
  <c r="F1061" i="1"/>
  <c r="C1062" i="1"/>
  <c r="C925" i="1"/>
  <c r="E924" i="1"/>
  <c r="F924" i="1"/>
  <c r="Q1090" i="1"/>
  <c r="Q1003" i="1"/>
  <c r="S834" i="1"/>
  <c r="E977" i="1"/>
  <c r="C978" i="1"/>
  <c r="F977" i="1"/>
  <c r="O977" i="1" s="1"/>
  <c r="Z741" i="1"/>
  <c r="Q213" i="1"/>
  <c r="AA966" i="1"/>
  <c r="Z1082" i="1"/>
  <c r="E216" i="1"/>
  <c r="C217" i="1"/>
  <c r="F216" i="1"/>
  <c r="S833" i="1"/>
  <c r="S746" i="1"/>
  <c r="S211" i="1"/>
  <c r="T211" i="1" s="1"/>
  <c r="C126" i="1"/>
  <c r="E125" i="1"/>
  <c r="F125" i="1"/>
  <c r="V1085" i="1"/>
  <c r="C867" i="1"/>
  <c r="F866" i="1"/>
  <c r="E866" i="1"/>
  <c r="F1212" i="1"/>
  <c r="C1213" i="1"/>
  <c r="E1212" i="1"/>
  <c r="C540" i="1"/>
  <c r="F539" i="1"/>
  <c r="E539" i="1"/>
  <c r="C809" i="1"/>
  <c r="F808" i="1"/>
  <c r="I808" i="1" s="1"/>
  <c r="E808" i="1"/>
  <c r="C33" i="1"/>
  <c r="E32" i="1"/>
  <c r="F32" i="1" s="1"/>
  <c r="C245" i="1"/>
  <c r="F244" i="1"/>
  <c r="E244" i="1"/>
  <c r="C187" i="1"/>
  <c r="F186" i="1"/>
  <c r="E186" i="1"/>
  <c r="O1031" i="1"/>
  <c r="O1060" i="1" s="1"/>
  <c r="P1031" i="1"/>
  <c r="P1060" i="1" s="1"/>
  <c r="Q1031" i="1"/>
  <c r="Q1060" i="1" s="1"/>
  <c r="R1031" i="1"/>
  <c r="R1060" i="1" s="1"/>
  <c r="S1031" i="1"/>
  <c r="C1121" i="1"/>
  <c r="F1120" i="1"/>
  <c r="E1120" i="1"/>
  <c r="C1328" i="1"/>
  <c r="F1327" i="1"/>
  <c r="E1327" i="1"/>
  <c r="F1180" i="1"/>
  <c r="C1181" i="1"/>
  <c r="E1180" i="1"/>
  <c r="F389" i="1"/>
  <c r="C390" i="1"/>
  <c r="E389" i="1"/>
  <c r="F1032" i="1"/>
  <c r="E1032" i="1"/>
  <c r="C1033" i="1"/>
  <c r="C895" i="1"/>
  <c r="F894" i="1"/>
  <c r="E894" i="1"/>
  <c r="C838" i="1"/>
  <c r="F837" i="1"/>
  <c r="E837" i="1"/>
  <c r="C660" i="1"/>
  <c r="F659" i="1"/>
  <c r="E659" i="1"/>
  <c r="C274" i="1"/>
  <c r="F273" i="1"/>
  <c r="AC273" i="1" s="1"/>
  <c r="E273" i="1"/>
  <c r="C602" i="1"/>
  <c r="E601" i="1"/>
  <c r="F601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C689" i="1"/>
  <c r="E688" i="1"/>
  <c r="F688" i="1"/>
  <c r="C1298" i="1"/>
  <c r="F1297" i="1"/>
  <c r="E1297" i="1"/>
  <c r="C509" i="1"/>
  <c r="E508" i="1"/>
  <c r="F508" i="1"/>
  <c r="C97" i="1"/>
  <c r="F96" i="1"/>
  <c r="E96" i="1"/>
  <c r="R1059" i="1"/>
  <c r="C419" i="1"/>
  <c r="F418" i="1"/>
  <c r="E418" i="1"/>
  <c r="F751" i="1"/>
  <c r="E751" i="1"/>
  <c r="C752" i="1"/>
  <c r="AB825" i="1"/>
  <c r="AB1078" i="1"/>
  <c r="AI201" i="1"/>
  <c r="AJ736" i="1" s="1"/>
  <c r="D747" i="1"/>
  <c r="D1001" i="1"/>
  <c r="D1324" i="1"/>
  <c r="D1295" i="1"/>
  <c r="D270" i="1"/>
  <c r="D627" i="1"/>
  <c r="D863" i="1"/>
  <c r="D328" i="1"/>
  <c r="D386" i="1"/>
  <c r="D1030" i="1"/>
  <c r="D1208" i="1"/>
  <c r="D357" i="1"/>
  <c r="D534" i="1"/>
  <c r="D656" i="1"/>
  <c r="D805" i="1"/>
  <c r="D892" i="1"/>
  <c r="D776" i="1"/>
  <c r="D122" i="1"/>
  <c r="D1237" i="1"/>
  <c r="D972" i="1"/>
  <c r="D685" i="1"/>
  <c r="D921" i="1"/>
  <c r="D505" i="1"/>
  <c r="D241" i="1"/>
  <c r="D1266" i="1"/>
  <c r="D93" i="1"/>
  <c r="D598" i="1"/>
  <c r="D447" i="1"/>
  <c r="D1146" i="1"/>
  <c r="D212" i="1"/>
  <c r="D1088" i="1"/>
  <c r="D183" i="1"/>
  <c r="D152" i="1"/>
  <c r="D569" i="1"/>
  <c r="D1117" i="1"/>
  <c r="D1059" i="1"/>
  <c r="D476" i="1"/>
  <c r="D714" i="1"/>
  <c r="D834" i="1"/>
  <c r="D1175" i="1"/>
  <c r="D415" i="1"/>
  <c r="D299" i="1"/>
  <c r="D29" i="1"/>
  <c r="D27" i="5"/>
  <c r="C28" i="5"/>
  <c r="D59" i="5"/>
  <c r="D65" i="1"/>
  <c r="AB1080" i="1"/>
  <c r="AI823" i="1"/>
  <c r="Z1049" i="1"/>
  <c r="AB148" i="1"/>
  <c r="AB143" i="1"/>
  <c r="AC1126" i="1"/>
  <c r="AC1119" i="1"/>
  <c r="AC1105" i="1"/>
  <c r="AC963" i="1"/>
  <c r="AC625" i="1"/>
  <c r="AC614" i="1"/>
  <c r="AC262" i="1"/>
  <c r="AC1118" i="1"/>
  <c r="AC1117" i="1"/>
  <c r="AC1111" i="1"/>
  <c r="AC962" i="1"/>
  <c r="AC624" i="1"/>
  <c r="AC616" i="1"/>
  <c r="AC257" i="1"/>
  <c r="AC267" i="1"/>
  <c r="AC270" i="1"/>
  <c r="AC1110" i="1"/>
  <c r="AC1115" i="1"/>
  <c r="AC1120" i="1"/>
  <c r="AC961" i="1"/>
  <c r="AC623" i="1"/>
  <c r="AC618" i="1"/>
  <c r="AC259" i="1"/>
  <c r="AC263" i="1"/>
  <c r="AC268" i="1"/>
  <c r="AC1192" i="1"/>
  <c r="AC1125" i="1"/>
  <c r="AC1113" i="1"/>
  <c r="AC1107" i="1"/>
  <c r="AC960" i="1"/>
  <c r="AC622" i="1"/>
  <c r="AC617" i="1"/>
  <c r="AC264" i="1"/>
  <c r="AC965" i="1"/>
  <c r="AC1124" i="1"/>
  <c r="AC1106" i="1"/>
  <c r="AC1114" i="1"/>
  <c r="AC941" i="1"/>
  <c r="AC620" i="1"/>
  <c r="AD9" i="1"/>
  <c r="AC265" i="1"/>
  <c r="AC269" i="1"/>
  <c r="AC1116" i="1"/>
  <c r="AC1128" i="1"/>
  <c r="AC1112" i="1"/>
  <c r="AC627" i="1"/>
  <c r="AC619" i="1"/>
  <c r="AC261" i="1"/>
  <c r="AC1122" i="1"/>
  <c r="AC942" i="1"/>
  <c r="AC951" i="1" s="1"/>
  <c r="AC1108" i="1"/>
  <c r="AC626" i="1"/>
  <c r="AC258" i="1"/>
  <c r="AC1121" i="1"/>
  <c r="AC621" i="1"/>
  <c r="AC260" i="1"/>
  <c r="AC1123" i="1"/>
  <c r="AC615" i="1"/>
  <c r="AC628" i="1"/>
  <c r="AC1127" i="1"/>
  <c r="AC10" i="1"/>
  <c r="AC1109" i="1"/>
  <c r="AC266" i="1"/>
  <c r="AC272" i="1"/>
  <c r="AC271" i="1"/>
  <c r="AC1104" i="1"/>
  <c r="AC959" i="1"/>
  <c r="AC964" i="1"/>
  <c r="AC968" i="1"/>
  <c r="Z1051" i="1"/>
  <c r="AB150" i="1"/>
  <c r="AB154" i="1"/>
  <c r="AB149" i="1"/>
  <c r="AB155" i="1"/>
  <c r="AB144" i="1"/>
  <c r="Z1050" i="1"/>
  <c r="AB11" i="1"/>
  <c r="AB142" i="1"/>
  <c r="AA993" i="1"/>
  <c r="AA992" i="1"/>
  <c r="AA991" i="1"/>
  <c r="AB156" i="1"/>
  <c r="AB950" i="1"/>
  <c r="AB943" i="1"/>
  <c r="AB952" i="1" s="1"/>
  <c r="AA1021" i="1"/>
  <c r="AA1020" i="1"/>
  <c r="AA1022" i="1"/>
  <c r="AG821" i="1"/>
  <c r="AG734" i="1"/>
  <c r="AG199" i="1"/>
  <c r="Z145" i="1" l="1"/>
  <c r="AA57" i="1"/>
  <c r="AA115" i="1" s="1"/>
  <c r="AA145" i="1" s="1"/>
  <c r="AD40" i="5"/>
  <c r="AA63" i="1"/>
  <c r="AA121" i="1" s="1"/>
  <c r="AA151" i="1" s="1"/>
  <c r="AD41" i="5"/>
  <c r="AA51" i="1"/>
  <c r="AA109" i="1" s="1"/>
  <c r="AA139" i="1" s="1"/>
  <c r="AD39" i="5"/>
  <c r="Z1075" i="1"/>
  <c r="B22" i="30"/>
  <c r="X1046" i="1"/>
  <c r="AF89" i="5"/>
  <c r="AF13" i="5" s="1"/>
  <c r="AF96" i="5"/>
  <c r="AF19" i="5" s="1"/>
  <c r="AC58" i="1" s="1"/>
  <c r="AC116" i="1" s="1"/>
  <c r="AC146" i="1" s="1"/>
  <c r="AF103" i="5"/>
  <c r="AF25" i="5" s="1"/>
  <c r="AC64" i="1" s="1"/>
  <c r="AC122" i="1" s="1"/>
  <c r="AC152" i="1" s="1"/>
  <c r="AE92" i="5"/>
  <c r="AE12" i="5"/>
  <c r="AH9" i="5"/>
  <c r="AI9" i="5" s="1"/>
  <c r="AG81" i="5"/>
  <c r="AG82" i="5"/>
  <c r="AG84" i="5"/>
  <c r="X1054" i="1"/>
  <c r="Y1025" i="1"/>
  <c r="Y996" i="1"/>
  <c r="AG83" i="5"/>
  <c r="AF90" i="5"/>
  <c r="AF14" i="5" s="1"/>
  <c r="AF104" i="5"/>
  <c r="AF26" i="5" s="1"/>
  <c r="AC65" i="1" s="1"/>
  <c r="AC123" i="1" s="1"/>
  <c r="AC153" i="1" s="1"/>
  <c r="AF97" i="5"/>
  <c r="AF20" i="5" s="1"/>
  <c r="AC59" i="1" s="1"/>
  <c r="AC117" i="1" s="1"/>
  <c r="AC147" i="1" s="1"/>
  <c r="Z1023" i="1"/>
  <c r="Y1052" i="1"/>
  <c r="Z994" i="1"/>
  <c r="Y988" i="1"/>
  <c r="Y995" i="1"/>
  <c r="X1053" i="1"/>
  <c r="Y1017" i="1"/>
  <c r="AE18" i="5"/>
  <c r="AE99" i="5"/>
  <c r="Y1024" i="1"/>
  <c r="AF88" i="5"/>
  <c r="AF102" i="5"/>
  <c r="AF95" i="5"/>
  <c r="AE24" i="5"/>
  <c r="AE106" i="5"/>
  <c r="AC740" i="1"/>
  <c r="AC205" i="1"/>
  <c r="AD740" i="1" s="1"/>
  <c r="Y997" i="1"/>
  <c r="Z1026" i="1" s="1"/>
  <c r="AD81" i="1"/>
  <c r="AC82" i="1"/>
  <c r="AD91" i="1"/>
  <c r="AD120" i="1" s="1"/>
  <c r="AD89" i="1"/>
  <c r="AD118" i="1" s="1"/>
  <c r="AD80" i="1"/>
  <c r="AD97" i="1"/>
  <c r="AD126" i="1" s="1"/>
  <c r="AD86" i="1"/>
  <c r="AD98" i="1"/>
  <c r="AD127" i="1" s="1"/>
  <c r="AD83" i="1"/>
  <c r="AD112" i="1" s="1"/>
  <c r="AD87" i="1"/>
  <c r="AD85" i="1"/>
  <c r="AD114" i="1" s="1"/>
  <c r="AD94" i="1"/>
  <c r="AD90" i="1"/>
  <c r="AD119" i="1" s="1"/>
  <c r="AD93" i="1"/>
  <c r="AD84" i="1"/>
  <c r="AD113" i="1" s="1"/>
  <c r="AD96" i="1"/>
  <c r="AD125" i="1" s="1"/>
  <c r="AD103" i="1"/>
  <c r="AD132" i="1" s="1"/>
  <c r="AD88" i="1"/>
  <c r="AD102" i="1"/>
  <c r="AD131" i="1" s="1"/>
  <c r="AD99" i="1"/>
  <c r="AD128" i="1" s="1"/>
  <c r="AD92" i="1"/>
  <c r="AD100" i="1"/>
  <c r="AD129" i="1" s="1"/>
  <c r="AD104" i="1"/>
  <c r="AD133" i="1" s="1"/>
  <c r="AD95" i="1"/>
  <c r="AD124" i="1" s="1"/>
  <c r="AD101" i="1"/>
  <c r="AD130" i="1" s="1"/>
  <c r="T1002" i="1"/>
  <c r="U1031" i="1" s="1"/>
  <c r="AE10" i="5"/>
  <c r="AK735" i="1"/>
  <c r="AC825" i="1"/>
  <c r="T1059" i="1"/>
  <c r="AC203" i="1"/>
  <c r="AD825" i="1" s="1"/>
  <c r="AB1084" i="1"/>
  <c r="AC1084" i="1" s="1"/>
  <c r="X832" i="1"/>
  <c r="V1058" i="1"/>
  <c r="AL735" i="1"/>
  <c r="AK822" i="1"/>
  <c r="AL200" i="1"/>
  <c r="AM200" i="1" s="1"/>
  <c r="AN200" i="1" s="1"/>
  <c r="U1001" i="1"/>
  <c r="U1059" i="1" s="1"/>
  <c r="E1093" i="1"/>
  <c r="C1094" i="1"/>
  <c r="F1093" i="1"/>
  <c r="O1093" i="1" s="1"/>
  <c r="C1243" i="1"/>
  <c r="E1242" i="1"/>
  <c r="F1242" i="1"/>
  <c r="AJ823" i="1"/>
  <c r="F481" i="1"/>
  <c r="E481" i="1"/>
  <c r="C482" i="1"/>
  <c r="AE737" i="1"/>
  <c r="AE202" i="1"/>
  <c r="AF737" i="1" s="1"/>
  <c r="AE824" i="1"/>
  <c r="X1000" i="1"/>
  <c r="Y1000" i="1" s="1"/>
  <c r="X1029" i="1"/>
  <c r="AA1086" i="1"/>
  <c r="AB1086" i="1" s="1"/>
  <c r="X743" i="1"/>
  <c r="Q749" i="1"/>
  <c r="Y208" i="1"/>
  <c r="Z830" i="1" s="1"/>
  <c r="Y830" i="1"/>
  <c r="W973" i="1"/>
  <c r="X830" i="1"/>
  <c r="V1089" i="1"/>
  <c r="T212" i="1"/>
  <c r="U747" i="1" s="1"/>
  <c r="Z209" i="1"/>
  <c r="AA209" i="1" s="1"/>
  <c r="AA969" i="1"/>
  <c r="AB969" i="1" s="1"/>
  <c r="U211" i="1"/>
  <c r="V211" i="1" s="1"/>
  <c r="C926" i="1"/>
  <c r="E925" i="1"/>
  <c r="F925" i="1"/>
  <c r="P750" i="1"/>
  <c r="P215" i="1"/>
  <c r="Q750" i="1" s="1"/>
  <c r="P837" i="1"/>
  <c r="C159" i="1"/>
  <c r="F158" i="1"/>
  <c r="AC158" i="1" s="1"/>
  <c r="E158" i="1"/>
  <c r="Y831" i="1"/>
  <c r="F573" i="1"/>
  <c r="E573" i="1"/>
  <c r="C574" i="1"/>
  <c r="E126" i="1"/>
  <c r="C127" i="1"/>
  <c r="F126" i="1"/>
  <c r="S660" i="1"/>
  <c r="AL660" i="1"/>
  <c r="Q660" i="1"/>
  <c r="Y660" i="1"/>
  <c r="U660" i="1"/>
  <c r="BK660" i="1"/>
  <c r="Z660" i="1"/>
  <c r="AD660" i="1"/>
  <c r="BL660" i="1"/>
  <c r="AQ660" i="1"/>
  <c r="BD660" i="1"/>
  <c r="AI660" i="1"/>
  <c r="AS660" i="1"/>
  <c r="BA660" i="1"/>
  <c r="AC660" i="1"/>
  <c r="P660" i="1"/>
  <c r="AP660" i="1"/>
  <c r="AZ660" i="1"/>
  <c r="AV660" i="1"/>
  <c r="R660" i="1"/>
  <c r="AH660" i="1"/>
  <c r="BG660" i="1"/>
  <c r="AM660" i="1"/>
  <c r="BE660" i="1"/>
  <c r="T660" i="1"/>
  <c r="AY660" i="1"/>
  <c r="AR660" i="1"/>
  <c r="AN660" i="1"/>
  <c r="AK660" i="1"/>
  <c r="AJ660" i="1"/>
  <c r="BI660" i="1"/>
  <c r="AW660" i="1"/>
  <c r="AT660" i="1"/>
  <c r="BJ660" i="1"/>
  <c r="AE660" i="1"/>
  <c r="BF660" i="1"/>
  <c r="BC660" i="1"/>
  <c r="AB660" i="1"/>
  <c r="W660" i="1"/>
  <c r="AF660" i="1"/>
  <c r="BH660" i="1"/>
  <c r="BM660" i="1"/>
  <c r="BB660" i="1"/>
  <c r="X660" i="1"/>
  <c r="AO660" i="1"/>
  <c r="V660" i="1"/>
  <c r="AA660" i="1"/>
  <c r="O660" i="1"/>
  <c r="AG660" i="1"/>
  <c r="AX660" i="1"/>
  <c r="AU660" i="1"/>
  <c r="O216" i="1"/>
  <c r="P157" i="1"/>
  <c r="O157" i="1"/>
  <c r="Q157" i="1"/>
  <c r="R157" i="1"/>
  <c r="S157" i="1"/>
  <c r="T157" i="1"/>
  <c r="U157" i="1"/>
  <c r="V157" i="1"/>
  <c r="W157" i="1"/>
  <c r="X157" i="1"/>
  <c r="Y157" i="1"/>
  <c r="Z157" i="1"/>
  <c r="AA157" i="1"/>
  <c r="S975" i="1"/>
  <c r="T975" i="1" s="1"/>
  <c r="Y742" i="1"/>
  <c r="Y829" i="1"/>
  <c r="Y207" i="1"/>
  <c r="Z207" i="1" s="1"/>
  <c r="AA742" i="1" s="1"/>
  <c r="AA741" i="1"/>
  <c r="AA1087" i="1"/>
  <c r="AB971" i="1"/>
  <c r="Y999" i="1"/>
  <c r="Z999" i="1" s="1"/>
  <c r="E217" i="1"/>
  <c r="C218" i="1"/>
  <c r="F217" i="1"/>
  <c r="P977" i="1"/>
  <c r="S629" i="1"/>
  <c r="P629" i="1"/>
  <c r="Q629" i="1"/>
  <c r="R629" i="1"/>
  <c r="T629" i="1"/>
  <c r="O629" i="1"/>
  <c r="U629" i="1"/>
  <c r="V629" i="1"/>
  <c r="W629" i="1"/>
  <c r="X629" i="1"/>
  <c r="Y629" i="1"/>
  <c r="Z629" i="1"/>
  <c r="AA629" i="1"/>
  <c r="AB629" i="1"/>
  <c r="R748" i="1"/>
  <c r="F1006" i="1"/>
  <c r="O1006" i="1" s="1"/>
  <c r="E1006" i="1"/>
  <c r="C1007" i="1"/>
  <c r="T747" i="1"/>
  <c r="V1088" i="1"/>
  <c r="W1088" i="1" s="1"/>
  <c r="X1088" i="1" s="1"/>
  <c r="Y972" i="1"/>
  <c r="W1085" i="1"/>
  <c r="AA1082" i="1"/>
  <c r="AB966" i="1"/>
  <c r="F978" i="1"/>
  <c r="O978" i="1" s="1"/>
  <c r="E978" i="1"/>
  <c r="C979" i="1"/>
  <c r="R1091" i="1"/>
  <c r="R1004" i="1"/>
  <c r="C631" i="1"/>
  <c r="E630" i="1"/>
  <c r="F630" i="1"/>
  <c r="AD630" i="1" s="1"/>
  <c r="R1090" i="1"/>
  <c r="R1003" i="1"/>
  <c r="F781" i="1"/>
  <c r="E781" i="1"/>
  <c r="C782" i="1"/>
  <c r="P1092" i="1"/>
  <c r="P1005" i="1"/>
  <c r="S974" i="1"/>
  <c r="C1272" i="1"/>
  <c r="F1271" i="1"/>
  <c r="E1271" i="1"/>
  <c r="F1153" i="1"/>
  <c r="E1153" i="1"/>
  <c r="C1154" i="1"/>
  <c r="Y998" i="1"/>
  <c r="Z998" i="1" s="1"/>
  <c r="Y1027" i="1"/>
  <c r="E334" i="1"/>
  <c r="F334" i="1"/>
  <c r="C335" i="1"/>
  <c r="R213" i="1"/>
  <c r="S213" i="1" s="1"/>
  <c r="T835" i="1" s="1"/>
  <c r="Q976" i="1"/>
  <c r="X1055" i="1"/>
  <c r="F361" i="1"/>
  <c r="E361" i="1"/>
  <c r="C362" i="1"/>
  <c r="T746" i="1"/>
  <c r="T833" i="1"/>
  <c r="U746" i="1"/>
  <c r="U833" i="1"/>
  <c r="AA206" i="1"/>
  <c r="AB206" i="1" s="1"/>
  <c r="AC206" i="1" s="1"/>
  <c r="AD828" i="1" s="1"/>
  <c r="R835" i="1"/>
  <c r="C451" i="1"/>
  <c r="E450" i="1"/>
  <c r="F450" i="1"/>
  <c r="R214" i="1"/>
  <c r="Y744" i="1"/>
  <c r="Z744" i="1"/>
  <c r="Z831" i="1"/>
  <c r="X744" i="1"/>
  <c r="AA1083" i="1"/>
  <c r="AB967" i="1"/>
  <c r="C1063" i="1"/>
  <c r="E1062" i="1"/>
  <c r="F1062" i="1"/>
  <c r="L659" i="1"/>
  <c r="R749" i="1"/>
  <c r="W1029" i="1"/>
  <c r="W1058" i="1" s="1"/>
  <c r="AC204" i="1"/>
  <c r="X1056" i="1"/>
  <c r="C303" i="1"/>
  <c r="E302" i="1"/>
  <c r="F302" i="1"/>
  <c r="X210" i="1"/>
  <c r="X1057" i="1"/>
  <c r="Q836" i="1"/>
  <c r="F717" i="1"/>
  <c r="E717" i="1"/>
  <c r="C718" i="1"/>
  <c r="X831" i="1"/>
  <c r="AC826" i="1"/>
  <c r="F752" i="1"/>
  <c r="E752" i="1"/>
  <c r="C753" i="1"/>
  <c r="F419" i="1"/>
  <c r="C420" i="1"/>
  <c r="E419" i="1"/>
  <c r="F509" i="1"/>
  <c r="E509" i="1"/>
  <c r="C510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C661" i="1"/>
  <c r="E660" i="1"/>
  <c r="F660" i="1"/>
  <c r="F1121" i="1"/>
  <c r="C1122" i="1"/>
  <c r="E1121" i="1"/>
  <c r="F274" i="1"/>
  <c r="AD274" i="1" s="1"/>
  <c r="C275" i="1"/>
  <c r="E274" i="1"/>
  <c r="C896" i="1"/>
  <c r="F895" i="1"/>
  <c r="E895" i="1"/>
  <c r="E1181" i="1"/>
  <c r="C1182" i="1"/>
  <c r="F1181" i="1"/>
  <c r="F1213" i="1"/>
  <c r="C1214" i="1"/>
  <c r="E1213" i="1"/>
  <c r="C1034" i="1"/>
  <c r="E1033" i="1"/>
  <c r="F1033" i="1"/>
  <c r="F245" i="1"/>
  <c r="E245" i="1"/>
  <c r="C246" i="1"/>
  <c r="C1299" i="1"/>
  <c r="F1298" i="1"/>
  <c r="E1298" i="1"/>
  <c r="C839" i="1"/>
  <c r="F838" i="1"/>
  <c r="E838" i="1"/>
  <c r="O1032" i="1"/>
  <c r="O1061" i="1" s="1"/>
  <c r="P1032" i="1"/>
  <c r="P1061" i="1" s="1"/>
  <c r="Q1032" i="1"/>
  <c r="Q1061" i="1" s="1"/>
  <c r="R1032" i="1"/>
  <c r="F97" i="1"/>
  <c r="E97" i="1"/>
  <c r="C98" i="1"/>
  <c r="C1329" i="1"/>
  <c r="F1328" i="1"/>
  <c r="E1328" i="1"/>
  <c r="E33" i="1"/>
  <c r="F33" i="1" s="1"/>
  <c r="C34" i="1"/>
  <c r="C810" i="1"/>
  <c r="F809" i="1"/>
  <c r="I809" i="1" s="1"/>
  <c r="E809" i="1"/>
  <c r="F867" i="1"/>
  <c r="E867" i="1"/>
  <c r="C868" i="1"/>
  <c r="AJ201" i="1"/>
  <c r="AK823" i="1" s="1"/>
  <c r="C690" i="1"/>
  <c r="F689" i="1"/>
  <c r="E689" i="1"/>
  <c r="F602" i="1"/>
  <c r="E602" i="1"/>
  <c r="C603" i="1"/>
  <c r="E390" i="1"/>
  <c r="C391" i="1"/>
  <c r="F390" i="1"/>
  <c r="AC1080" i="1"/>
  <c r="S1060" i="1"/>
  <c r="E187" i="1"/>
  <c r="F187" i="1"/>
  <c r="C188" i="1"/>
  <c r="F540" i="1"/>
  <c r="C541" i="1"/>
  <c r="E540" i="1"/>
  <c r="C29" i="5"/>
  <c r="D28" i="5"/>
  <c r="D60" i="5"/>
  <c r="D66" i="1"/>
  <c r="D94" i="1"/>
  <c r="D657" i="1"/>
  <c r="D570" i="1"/>
  <c r="D153" i="1"/>
  <c r="D628" i="1"/>
  <c r="D1002" i="1"/>
  <c r="D300" i="1"/>
  <c r="D1176" i="1"/>
  <c r="D1031" i="1"/>
  <c r="D387" i="1"/>
  <c r="D213" i="1"/>
  <c r="D777" i="1"/>
  <c r="D748" i="1"/>
  <c r="D686" i="1"/>
  <c r="D271" i="1"/>
  <c r="D477" i="1"/>
  <c r="D835" i="1"/>
  <c r="D1089" i="1"/>
  <c r="D416" i="1"/>
  <c r="D715" i="1"/>
  <c r="D599" i="1"/>
  <c r="D806" i="1"/>
  <c r="D358" i="1"/>
  <c r="D184" i="1"/>
  <c r="D1118" i="1"/>
  <c r="D242" i="1"/>
  <c r="D1060" i="1"/>
  <c r="D123" i="1"/>
  <c r="D864" i="1"/>
  <c r="D535" i="1"/>
  <c r="D922" i="1"/>
  <c r="D448" i="1"/>
  <c r="D1238" i="1"/>
  <c r="D30" i="1"/>
  <c r="D1267" i="1"/>
  <c r="D506" i="1"/>
  <c r="D1296" i="1"/>
  <c r="D1209" i="1"/>
  <c r="D1325" i="1"/>
  <c r="D973" i="1"/>
  <c r="D329" i="1"/>
  <c r="D1147" i="1"/>
  <c r="D893" i="1"/>
  <c r="AC1079" i="1"/>
  <c r="AC1078" i="1"/>
  <c r="AA1050" i="1"/>
  <c r="AC150" i="1"/>
  <c r="AB992" i="1"/>
  <c r="AB991" i="1"/>
  <c r="AB993" i="1"/>
  <c r="AA1051" i="1"/>
  <c r="AC157" i="1"/>
  <c r="AC156" i="1"/>
  <c r="AB1020" i="1"/>
  <c r="AB1021" i="1"/>
  <c r="AB1022" i="1"/>
  <c r="AD1115" i="1"/>
  <c r="AD1120" i="1"/>
  <c r="AD1125" i="1"/>
  <c r="AD942" i="1"/>
  <c r="AD951" i="1" s="1"/>
  <c r="AD624" i="1"/>
  <c r="AD619" i="1"/>
  <c r="AD1107" i="1"/>
  <c r="AD1116" i="1"/>
  <c r="AD1124" i="1"/>
  <c r="AD622" i="1"/>
  <c r="AD617" i="1"/>
  <c r="AD1104" i="1"/>
  <c r="AD261" i="1"/>
  <c r="AD265" i="1"/>
  <c r="AD270" i="1"/>
  <c r="AD1192" i="1"/>
  <c r="AD1128" i="1"/>
  <c r="AD1114" i="1"/>
  <c r="AD1106" i="1"/>
  <c r="AD965" i="1"/>
  <c r="AD621" i="1"/>
  <c r="AD615" i="1"/>
  <c r="AD10" i="1"/>
  <c r="AD258" i="1"/>
  <c r="AD1127" i="1"/>
  <c r="AD1119" i="1"/>
  <c r="AD1112" i="1"/>
  <c r="AD963" i="1"/>
  <c r="AD616" i="1"/>
  <c r="AD614" i="1"/>
  <c r="AD262" i="1"/>
  <c r="AD266" i="1"/>
  <c r="AD1121" i="1"/>
  <c r="AD1117" i="1"/>
  <c r="AD1122" i="1"/>
  <c r="AD964" i="1"/>
  <c r="AD961" i="1"/>
  <c r="AD620" i="1"/>
  <c r="AE9" i="1"/>
  <c r="AD257" i="1"/>
  <c r="AD267" i="1"/>
  <c r="AD1113" i="1"/>
  <c r="AD1126" i="1"/>
  <c r="AD1110" i="1"/>
  <c r="AD962" i="1"/>
  <c r="AD628" i="1"/>
  <c r="AD625" i="1"/>
  <c r="AD259" i="1"/>
  <c r="AD263" i="1"/>
  <c r="AD268" i="1"/>
  <c r="AD629" i="1"/>
  <c r="AD1105" i="1"/>
  <c r="AD1111" i="1"/>
  <c r="AD1108" i="1"/>
  <c r="AD960" i="1"/>
  <c r="AD627" i="1"/>
  <c r="AD623" i="1"/>
  <c r="AD959" i="1"/>
  <c r="AD272" i="1"/>
  <c r="AD271" i="1"/>
  <c r="AD269" i="1"/>
  <c r="AD1123" i="1"/>
  <c r="AD273" i="1"/>
  <c r="AD1109" i="1"/>
  <c r="AD1118" i="1"/>
  <c r="AD941" i="1"/>
  <c r="AD626" i="1"/>
  <c r="AD618" i="1"/>
  <c r="AD260" i="1"/>
  <c r="AD264" i="1"/>
  <c r="AD968" i="1"/>
  <c r="AD970" i="1"/>
  <c r="AC154" i="1"/>
  <c r="AH821" i="1"/>
  <c r="AH734" i="1"/>
  <c r="AH199" i="1"/>
  <c r="AC148" i="1"/>
  <c r="AC943" i="1"/>
  <c r="AC952" i="1" s="1"/>
  <c r="AC950" i="1"/>
  <c r="AC155" i="1"/>
  <c r="AA1049" i="1"/>
  <c r="AC149" i="1"/>
  <c r="AC11" i="1"/>
  <c r="AC144" i="1"/>
  <c r="AC142" i="1"/>
  <c r="AC143" i="1"/>
  <c r="AA1081" i="1" l="1"/>
  <c r="AB51" i="1"/>
  <c r="AB109" i="1" s="1"/>
  <c r="AB139" i="1" s="1"/>
  <c r="AE39" i="5"/>
  <c r="AB57" i="1"/>
  <c r="AB115" i="1" s="1"/>
  <c r="AB145" i="1" s="1"/>
  <c r="AE40" i="5"/>
  <c r="AB63" i="1"/>
  <c r="AB121" i="1" s="1"/>
  <c r="AB151" i="1" s="1"/>
  <c r="AE41" i="5"/>
  <c r="AA1075" i="1"/>
  <c r="AB1075" i="1" s="1"/>
  <c r="B23" i="30"/>
  <c r="AH84" i="5"/>
  <c r="AI84" i="5" s="1"/>
  <c r="Y1055" i="1"/>
  <c r="Z997" i="1"/>
  <c r="Z1055" i="1" s="1"/>
  <c r="AF99" i="5"/>
  <c r="AF18" i="5"/>
  <c r="Y1053" i="1"/>
  <c r="Z995" i="1"/>
  <c r="Z1024" i="1"/>
  <c r="AF24" i="5"/>
  <c r="AF106" i="5"/>
  <c r="AF92" i="5"/>
  <c r="AF12" i="5"/>
  <c r="Y1046" i="1"/>
  <c r="AH82" i="5"/>
  <c r="AI82" i="5" s="1"/>
  <c r="AG103" i="5"/>
  <c r="AG25" i="5" s="1"/>
  <c r="AD64" i="1" s="1"/>
  <c r="AD122" i="1" s="1"/>
  <c r="AD152" i="1" s="1"/>
  <c r="AG89" i="5"/>
  <c r="AG13" i="5" s="1"/>
  <c r="AG96" i="5"/>
  <c r="AG19" i="5" s="1"/>
  <c r="AD58" i="1" s="1"/>
  <c r="AD116" i="1" s="1"/>
  <c r="AD146" i="1" s="1"/>
  <c r="AA1023" i="1"/>
  <c r="AA994" i="1"/>
  <c r="Z1052" i="1"/>
  <c r="AH81" i="5"/>
  <c r="AG88" i="5"/>
  <c r="AG102" i="5"/>
  <c r="AG95" i="5"/>
  <c r="Z988" i="1"/>
  <c r="AA1017" i="1" s="1"/>
  <c r="AH83" i="5"/>
  <c r="AG90" i="5"/>
  <c r="AG14" i="5" s="1"/>
  <c r="AG104" i="5"/>
  <c r="AG26" i="5" s="1"/>
  <c r="AD65" i="1" s="1"/>
  <c r="AD123" i="1" s="1"/>
  <c r="AD153" i="1" s="1"/>
  <c r="AG97" i="5"/>
  <c r="AG20" i="5" s="1"/>
  <c r="AD59" i="1" s="1"/>
  <c r="AD117" i="1" s="1"/>
  <c r="AD147" i="1" s="1"/>
  <c r="AJ9" i="5"/>
  <c r="AK9" i="5" s="1"/>
  <c r="Z1017" i="1"/>
  <c r="AB1081" i="1"/>
  <c r="Z996" i="1"/>
  <c r="Z1025" i="1"/>
  <c r="Y1054" i="1"/>
  <c r="AD827" i="1"/>
  <c r="AD205" i="1"/>
  <c r="AE205" i="1" s="1"/>
  <c r="AF740" i="1" s="1"/>
  <c r="V746" i="1"/>
  <c r="U1002" i="1"/>
  <c r="V1031" i="1" s="1"/>
  <c r="AD738" i="1"/>
  <c r="AO822" i="1"/>
  <c r="AM735" i="1"/>
  <c r="AD82" i="1"/>
  <c r="AE98" i="1"/>
  <c r="AE127" i="1" s="1"/>
  <c r="AE83" i="1"/>
  <c r="AE112" i="1" s="1"/>
  <c r="AE80" i="1"/>
  <c r="AE97" i="1"/>
  <c r="AE126" i="1" s="1"/>
  <c r="AE85" i="1"/>
  <c r="AE114" i="1" s="1"/>
  <c r="AE90" i="1"/>
  <c r="AE119" i="1" s="1"/>
  <c r="AE102" i="1"/>
  <c r="AE131" i="1" s="1"/>
  <c r="AE89" i="1"/>
  <c r="AE118" i="1" s="1"/>
  <c r="AE86" i="1"/>
  <c r="AE94" i="1"/>
  <c r="AE91" i="1"/>
  <c r="AE120" i="1" s="1"/>
  <c r="AE87" i="1"/>
  <c r="AE93" i="1"/>
  <c r="AE96" i="1"/>
  <c r="AE125" i="1" s="1"/>
  <c r="AE95" i="1"/>
  <c r="AE124" i="1" s="1"/>
  <c r="AE103" i="1"/>
  <c r="AE132" i="1" s="1"/>
  <c r="AE88" i="1"/>
  <c r="AE99" i="1"/>
  <c r="AE128" i="1" s="1"/>
  <c r="AE84" i="1"/>
  <c r="AE113" i="1" s="1"/>
  <c r="AE101" i="1"/>
  <c r="AE130" i="1" s="1"/>
  <c r="AE92" i="1"/>
  <c r="AE100" i="1"/>
  <c r="AE129" i="1" s="1"/>
  <c r="AE104" i="1"/>
  <c r="AE133" i="1" s="1"/>
  <c r="AE81" i="1"/>
  <c r="T1060" i="1"/>
  <c r="AF10" i="5"/>
  <c r="AD203" i="1"/>
  <c r="AE738" i="1" s="1"/>
  <c r="Z1028" i="1"/>
  <c r="Z1057" i="1" s="1"/>
  <c r="AA831" i="1"/>
  <c r="AB209" i="1"/>
  <c r="AC744" i="1" s="1"/>
  <c r="U212" i="1"/>
  <c r="V747" i="1" s="1"/>
  <c r="AA744" i="1"/>
  <c r="AN735" i="1"/>
  <c r="AN822" i="1"/>
  <c r="AO200" i="1"/>
  <c r="AP200" i="1" s="1"/>
  <c r="AQ200" i="1" s="1"/>
  <c r="AR200" i="1" s="1"/>
  <c r="AS200" i="1" s="1"/>
  <c r="AO735" i="1"/>
  <c r="V833" i="1"/>
  <c r="V1030" i="1"/>
  <c r="V1001" i="1"/>
  <c r="W1001" i="1" s="1"/>
  <c r="AM822" i="1"/>
  <c r="AC1086" i="1"/>
  <c r="AD1086" i="1" s="1"/>
  <c r="S748" i="1"/>
  <c r="Y1029" i="1"/>
  <c r="Y1058" i="1" s="1"/>
  <c r="X1058" i="1"/>
  <c r="F1094" i="1"/>
  <c r="O1094" i="1" s="1"/>
  <c r="C1095" i="1"/>
  <c r="E1094" i="1"/>
  <c r="C483" i="1"/>
  <c r="F482" i="1"/>
  <c r="E482" i="1"/>
  <c r="S1032" i="1"/>
  <c r="C1244" i="1"/>
  <c r="E1243" i="1"/>
  <c r="F1243" i="1"/>
  <c r="AF824" i="1"/>
  <c r="AF202" i="1"/>
  <c r="R1061" i="1"/>
  <c r="AK736" i="1"/>
  <c r="Y210" i="1"/>
  <c r="Z832" i="1" s="1"/>
  <c r="Y832" i="1"/>
  <c r="Q837" i="1"/>
  <c r="W833" i="1"/>
  <c r="W746" i="1"/>
  <c r="X973" i="1"/>
  <c r="Y973" i="1" s="1"/>
  <c r="Z973" i="1" s="1"/>
  <c r="Z743" i="1"/>
  <c r="W1089" i="1"/>
  <c r="AK201" i="1"/>
  <c r="AL823" i="1" s="1"/>
  <c r="U834" i="1"/>
  <c r="Z208" i="1"/>
  <c r="U975" i="1"/>
  <c r="V975" i="1" s="1"/>
  <c r="AC741" i="1"/>
  <c r="AD206" i="1"/>
  <c r="F979" i="1"/>
  <c r="O979" i="1" s="1"/>
  <c r="E979" i="1"/>
  <c r="C980" i="1"/>
  <c r="Y1088" i="1"/>
  <c r="AM661" i="1"/>
  <c r="W661" i="1"/>
  <c r="AX661" i="1"/>
  <c r="AP661" i="1"/>
  <c r="BL661" i="1"/>
  <c r="BH661" i="1"/>
  <c r="AE661" i="1"/>
  <c r="AB661" i="1"/>
  <c r="AG661" i="1"/>
  <c r="AT661" i="1"/>
  <c r="AO661" i="1"/>
  <c r="U661" i="1"/>
  <c r="AL661" i="1"/>
  <c r="BM661" i="1"/>
  <c r="AR661" i="1"/>
  <c r="AQ661" i="1"/>
  <c r="AH661" i="1"/>
  <c r="O217" i="1"/>
  <c r="AC661" i="1"/>
  <c r="AZ661" i="1"/>
  <c r="AA661" i="1"/>
  <c r="R661" i="1"/>
  <c r="BI661" i="1"/>
  <c r="AY661" i="1"/>
  <c r="BE661" i="1"/>
  <c r="AS661" i="1"/>
  <c r="AI661" i="1"/>
  <c r="O661" i="1"/>
  <c r="S661" i="1"/>
  <c r="BC661" i="1"/>
  <c r="BA661" i="1"/>
  <c r="AK661" i="1"/>
  <c r="BK661" i="1"/>
  <c r="P661" i="1"/>
  <c r="T661" i="1"/>
  <c r="AU661" i="1"/>
  <c r="BJ661" i="1"/>
  <c r="AV661" i="1"/>
  <c r="BB661" i="1"/>
  <c r="AN661" i="1"/>
  <c r="BD661" i="1"/>
  <c r="AJ661" i="1"/>
  <c r="Q661" i="1"/>
  <c r="V661" i="1"/>
  <c r="AW661" i="1"/>
  <c r="BG661" i="1"/>
  <c r="X661" i="1"/>
  <c r="AF661" i="1"/>
  <c r="AD661" i="1"/>
  <c r="Z661" i="1"/>
  <c r="Y661" i="1"/>
  <c r="BF661" i="1"/>
  <c r="Y1057" i="1"/>
  <c r="AA1028" i="1"/>
  <c r="AA999" i="1"/>
  <c r="L660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Z1027" i="1"/>
  <c r="Z1056" i="1" s="1"/>
  <c r="AB744" i="1"/>
  <c r="AB831" i="1"/>
  <c r="E718" i="1"/>
  <c r="C719" i="1"/>
  <c r="F718" i="1"/>
  <c r="AD204" i="1"/>
  <c r="AD826" i="1"/>
  <c r="AD739" i="1"/>
  <c r="AA997" i="1"/>
  <c r="Q1092" i="1"/>
  <c r="Q1005" i="1"/>
  <c r="F782" i="1"/>
  <c r="E782" i="1"/>
  <c r="C783" i="1"/>
  <c r="F1007" i="1"/>
  <c r="O1007" i="1" s="1"/>
  <c r="E1007" i="1"/>
  <c r="C1008" i="1"/>
  <c r="S836" i="1"/>
  <c r="C219" i="1"/>
  <c r="F218" i="1"/>
  <c r="E218" i="1"/>
  <c r="AC971" i="1"/>
  <c r="AB1087" i="1"/>
  <c r="F127" i="1"/>
  <c r="C128" i="1"/>
  <c r="E127" i="1"/>
  <c r="F159" i="1"/>
  <c r="AD159" i="1" s="1"/>
  <c r="E159" i="1"/>
  <c r="C160" i="1"/>
  <c r="X1085" i="1"/>
  <c r="C304" i="1"/>
  <c r="F303" i="1"/>
  <c r="E303" i="1"/>
  <c r="T213" i="1"/>
  <c r="U748" i="1" s="1"/>
  <c r="P978" i="1"/>
  <c r="Q978" i="1" s="1"/>
  <c r="Y745" i="1"/>
  <c r="T748" i="1"/>
  <c r="S214" i="1"/>
  <c r="T836" i="1" s="1"/>
  <c r="AC828" i="1"/>
  <c r="C575" i="1"/>
  <c r="F574" i="1"/>
  <c r="E574" i="1"/>
  <c r="Q215" i="1"/>
  <c r="C927" i="1"/>
  <c r="F926" i="1"/>
  <c r="E926" i="1"/>
  <c r="AC967" i="1"/>
  <c r="AB1083" i="1"/>
  <c r="C452" i="1"/>
  <c r="F451" i="1"/>
  <c r="E451" i="1"/>
  <c r="AC966" i="1"/>
  <c r="AB1082" i="1"/>
  <c r="AB828" i="1"/>
  <c r="P751" i="1"/>
  <c r="P216" i="1"/>
  <c r="P838" i="1"/>
  <c r="R976" i="1"/>
  <c r="S976" i="1" s="1"/>
  <c r="AD741" i="1"/>
  <c r="E362" i="1"/>
  <c r="F362" i="1"/>
  <c r="C363" i="1"/>
  <c r="S835" i="1"/>
  <c r="Y1056" i="1"/>
  <c r="E1272" i="1"/>
  <c r="C1273" i="1"/>
  <c r="F1272" i="1"/>
  <c r="AB741" i="1"/>
  <c r="T630" i="1"/>
  <c r="S630" i="1"/>
  <c r="O630" i="1"/>
  <c r="U630" i="1"/>
  <c r="Q630" i="1"/>
  <c r="P630" i="1"/>
  <c r="R630" i="1"/>
  <c r="V630" i="1"/>
  <c r="W630" i="1"/>
  <c r="X630" i="1"/>
  <c r="Y630" i="1"/>
  <c r="Z630" i="1"/>
  <c r="AA630" i="1"/>
  <c r="AB630" i="1"/>
  <c r="AC630" i="1"/>
  <c r="Q977" i="1"/>
  <c r="P1093" i="1"/>
  <c r="P1006" i="1"/>
  <c r="AA207" i="1"/>
  <c r="AB829" i="1" s="1"/>
  <c r="S1091" i="1"/>
  <c r="T1091" i="1" s="1"/>
  <c r="S1004" i="1"/>
  <c r="T1004" i="1" s="1"/>
  <c r="F1063" i="1"/>
  <c r="E1063" i="1"/>
  <c r="C1064" i="1"/>
  <c r="S749" i="1"/>
  <c r="C336" i="1"/>
  <c r="F335" i="1"/>
  <c r="E335" i="1"/>
  <c r="Z972" i="1"/>
  <c r="Z1000" i="1"/>
  <c r="AA1029" i="1" s="1"/>
  <c r="AC969" i="1"/>
  <c r="C1155" i="1"/>
  <c r="F1154" i="1"/>
  <c r="E1154" i="1"/>
  <c r="S1003" i="1"/>
  <c r="T974" i="1"/>
  <c r="S1090" i="1"/>
  <c r="F631" i="1"/>
  <c r="AE631" i="1" s="1"/>
  <c r="C632" i="1"/>
  <c r="E631" i="1"/>
  <c r="Z1029" i="1"/>
  <c r="Z829" i="1"/>
  <c r="AA829" i="1"/>
  <c r="Z742" i="1"/>
  <c r="W211" i="1"/>
  <c r="AA998" i="1"/>
  <c r="AA1027" i="1"/>
  <c r="E868" i="1"/>
  <c r="C869" i="1"/>
  <c r="F868" i="1"/>
  <c r="O274" i="1"/>
  <c r="Q274" i="1"/>
  <c r="P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F188" i="1"/>
  <c r="E188" i="1"/>
  <c r="C189" i="1"/>
  <c r="F603" i="1"/>
  <c r="E603" i="1"/>
  <c r="C604" i="1"/>
  <c r="F1182" i="1"/>
  <c r="C1183" i="1"/>
  <c r="E1182" i="1"/>
  <c r="C421" i="1"/>
  <c r="E420" i="1"/>
  <c r="F420" i="1"/>
  <c r="C1330" i="1"/>
  <c r="F1329" i="1"/>
  <c r="E1329" i="1"/>
  <c r="C840" i="1"/>
  <c r="F839" i="1"/>
  <c r="E839" i="1"/>
  <c r="E1214" i="1"/>
  <c r="F1214" i="1"/>
  <c r="C1215" i="1"/>
  <c r="E1122" i="1"/>
  <c r="F1122" i="1"/>
  <c r="C1123" i="1"/>
  <c r="F98" i="1"/>
  <c r="E98" i="1"/>
  <c r="C99" i="1"/>
  <c r="O1033" i="1"/>
  <c r="O1062" i="1" s="1"/>
  <c r="P1033" i="1"/>
  <c r="P1062" i="1" s="1"/>
  <c r="Q1033" i="1"/>
  <c r="Q1062" i="1" s="1"/>
  <c r="R1033" i="1"/>
  <c r="R1062" i="1" s="1"/>
  <c r="S1033" i="1"/>
  <c r="F753" i="1"/>
  <c r="E753" i="1"/>
  <c r="C754" i="1"/>
  <c r="F810" i="1"/>
  <c r="I810" i="1" s="1"/>
  <c r="E810" i="1"/>
  <c r="C811" i="1"/>
  <c r="C1300" i="1"/>
  <c r="F1299" i="1"/>
  <c r="E1299" i="1"/>
  <c r="C1035" i="1"/>
  <c r="F1034" i="1"/>
  <c r="E1034" i="1"/>
  <c r="C897" i="1"/>
  <c r="F896" i="1"/>
  <c r="E896" i="1"/>
  <c r="F510" i="1"/>
  <c r="E510" i="1"/>
  <c r="C511" i="1"/>
  <c r="C392" i="1"/>
  <c r="F391" i="1"/>
  <c r="E391" i="1"/>
  <c r="C691" i="1"/>
  <c r="E690" i="1"/>
  <c r="F690" i="1"/>
  <c r="C35" i="1"/>
  <c r="E34" i="1"/>
  <c r="F34" i="1" s="1"/>
  <c r="F661" i="1"/>
  <c r="C662" i="1"/>
  <c r="E661" i="1"/>
  <c r="C542" i="1"/>
  <c r="F541" i="1"/>
  <c r="E541" i="1"/>
  <c r="F246" i="1"/>
  <c r="E246" i="1"/>
  <c r="C247" i="1"/>
  <c r="E275" i="1"/>
  <c r="C276" i="1"/>
  <c r="F275" i="1"/>
  <c r="AE275" i="1" s="1"/>
  <c r="D1326" i="1"/>
  <c r="D388" i="1"/>
  <c r="D1297" i="1"/>
  <c r="D507" i="1"/>
  <c r="D749" i="1"/>
  <c r="D778" i="1"/>
  <c r="D1210" i="1"/>
  <c r="D95" i="1"/>
  <c r="D31" i="1"/>
  <c r="D154" i="1"/>
  <c r="D571" i="1"/>
  <c r="D214" i="1"/>
  <c r="D629" i="1"/>
  <c r="D687" i="1"/>
  <c r="D894" i="1"/>
  <c r="D272" i="1"/>
  <c r="D836" i="1"/>
  <c r="D974" i="1"/>
  <c r="D1177" i="1"/>
  <c r="D600" i="1"/>
  <c r="D1032" i="1"/>
  <c r="D1239" i="1"/>
  <c r="D865" i="1"/>
  <c r="D536" i="1"/>
  <c r="D923" i="1"/>
  <c r="D478" i="1"/>
  <c r="D1268" i="1"/>
  <c r="D330" i="1"/>
  <c r="D417" i="1"/>
  <c r="D243" i="1"/>
  <c r="D449" i="1"/>
  <c r="D185" i="1"/>
  <c r="D1003" i="1"/>
  <c r="D658" i="1"/>
  <c r="D807" i="1"/>
  <c r="D1090" i="1"/>
  <c r="D124" i="1"/>
  <c r="D1148" i="1"/>
  <c r="D1119" i="1"/>
  <c r="D716" i="1"/>
  <c r="D1061" i="1"/>
  <c r="D359" i="1"/>
  <c r="D301" i="1"/>
  <c r="D61" i="5"/>
  <c r="D67" i="1"/>
  <c r="D29" i="5"/>
  <c r="C30" i="5"/>
  <c r="AD1080" i="1"/>
  <c r="AD1084" i="1"/>
  <c r="AB1051" i="1"/>
  <c r="AC1020" i="1"/>
  <c r="AC1022" i="1"/>
  <c r="AC1021" i="1"/>
  <c r="AD158" i="1"/>
  <c r="AD11" i="1"/>
  <c r="AD149" i="1"/>
  <c r="AD143" i="1"/>
  <c r="AB1049" i="1"/>
  <c r="AC992" i="1"/>
  <c r="AC993" i="1"/>
  <c r="AC991" i="1"/>
  <c r="AE1120" i="1"/>
  <c r="AE1127" i="1"/>
  <c r="AE1106" i="1"/>
  <c r="AE963" i="1"/>
  <c r="AE626" i="1"/>
  <c r="AE618" i="1"/>
  <c r="AE1104" i="1"/>
  <c r="AE261" i="1"/>
  <c r="AE265" i="1"/>
  <c r="AE269" i="1"/>
  <c r="AE1112" i="1"/>
  <c r="AE1122" i="1"/>
  <c r="AE1117" i="1"/>
  <c r="AE961" i="1"/>
  <c r="AE625" i="1"/>
  <c r="AE617" i="1"/>
  <c r="AE257" i="1"/>
  <c r="AE270" i="1"/>
  <c r="AE630" i="1"/>
  <c r="AE273" i="1"/>
  <c r="AE1192" i="1"/>
  <c r="AE1123" i="1"/>
  <c r="AE1125" i="1"/>
  <c r="AE1108" i="1"/>
  <c r="AE942" i="1"/>
  <c r="AE951" i="1" s="1"/>
  <c r="AE624" i="1"/>
  <c r="AE616" i="1"/>
  <c r="AE258" i="1"/>
  <c r="AE262" i="1"/>
  <c r="AE266" i="1"/>
  <c r="AE959" i="1"/>
  <c r="AE1124" i="1"/>
  <c r="AE1115" i="1"/>
  <c r="AE1119" i="1"/>
  <c r="AE623" i="1"/>
  <c r="AE615" i="1"/>
  <c r="AE272" i="1"/>
  <c r="AE1118" i="1"/>
  <c r="AE1111" i="1"/>
  <c r="AE1114" i="1"/>
  <c r="AE962" i="1"/>
  <c r="AE629" i="1"/>
  <c r="AE621" i="1"/>
  <c r="AE1110" i="1"/>
  <c r="AE1109" i="1"/>
  <c r="AE1105" i="1"/>
  <c r="AE960" i="1"/>
  <c r="AE628" i="1"/>
  <c r="AE620" i="1"/>
  <c r="AE260" i="1"/>
  <c r="AE264" i="1"/>
  <c r="AE268" i="1"/>
  <c r="AE1128" i="1"/>
  <c r="AE627" i="1"/>
  <c r="AE1113" i="1"/>
  <c r="AE622" i="1"/>
  <c r="AE10" i="1"/>
  <c r="AE1107" i="1"/>
  <c r="AE619" i="1"/>
  <c r="AF9" i="1"/>
  <c r="AE267" i="1"/>
  <c r="AE1116" i="1"/>
  <c r="AE614" i="1"/>
  <c r="AE1121" i="1"/>
  <c r="AE259" i="1"/>
  <c r="AE271" i="1"/>
  <c r="AE274" i="1"/>
  <c r="AE964" i="1"/>
  <c r="AE965" i="1"/>
  <c r="AE263" i="1"/>
  <c r="AE968" i="1"/>
  <c r="AE1126" i="1"/>
  <c r="AE941" i="1"/>
  <c r="AE970" i="1"/>
  <c r="AD144" i="1"/>
  <c r="AD943" i="1"/>
  <c r="AD952" i="1" s="1"/>
  <c r="AD950" i="1"/>
  <c r="AD155" i="1"/>
  <c r="AI199" i="1"/>
  <c r="AI821" i="1"/>
  <c r="AI734" i="1"/>
  <c r="AD142" i="1"/>
  <c r="AD154" i="1"/>
  <c r="AD1079" i="1"/>
  <c r="AD156" i="1"/>
  <c r="AD148" i="1"/>
  <c r="AB1050" i="1"/>
  <c r="AD157" i="1"/>
  <c r="AD150" i="1"/>
  <c r="AD1078" i="1"/>
  <c r="AA1026" i="1" l="1"/>
  <c r="AC57" i="1"/>
  <c r="AC115" i="1" s="1"/>
  <c r="AF40" i="5"/>
  <c r="AC51" i="1"/>
  <c r="AC109" i="1" s="1"/>
  <c r="AC139" i="1" s="1"/>
  <c r="AF39" i="5"/>
  <c r="AC63" i="1"/>
  <c r="AC121" i="1" s="1"/>
  <c r="AC151" i="1" s="1"/>
  <c r="AF41" i="5"/>
  <c r="B24" i="30"/>
  <c r="AF205" i="1"/>
  <c r="AG827" i="1" s="1"/>
  <c r="AA988" i="1"/>
  <c r="AB988" i="1" s="1"/>
  <c r="AI81" i="5"/>
  <c r="AH88" i="5"/>
  <c r="AH102" i="5"/>
  <c r="AH95" i="5"/>
  <c r="AA996" i="1"/>
  <c r="Z1054" i="1"/>
  <c r="AA1025" i="1"/>
  <c r="AB1023" i="1"/>
  <c r="AB994" i="1"/>
  <c r="AA1052" i="1"/>
  <c r="AI83" i="5"/>
  <c r="AH90" i="5"/>
  <c r="AH14" i="5" s="1"/>
  <c r="AH97" i="5"/>
  <c r="AH20" i="5" s="1"/>
  <c r="AE59" i="1" s="1"/>
  <c r="AE117" i="1" s="1"/>
  <c r="AE147" i="1" s="1"/>
  <c r="AH104" i="5"/>
  <c r="AH26" i="5" s="1"/>
  <c r="AE65" i="1" s="1"/>
  <c r="AE123" i="1" s="1"/>
  <c r="AE153" i="1" s="1"/>
  <c r="AA995" i="1"/>
  <c r="AA1024" i="1"/>
  <c r="Z1053" i="1"/>
  <c r="Z1046" i="1"/>
  <c r="AG18" i="5"/>
  <c r="AG99" i="5"/>
  <c r="AJ84" i="5"/>
  <c r="AK84" i="5" s="1"/>
  <c r="AC145" i="1"/>
  <c r="AC1081" i="1"/>
  <c r="AJ82" i="5"/>
  <c r="AK82" i="5" s="1"/>
  <c r="AI89" i="5"/>
  <c r="AI13" i="5" s="1"/>
  <c r="AI96" i="5"/>
  <c r="AI19" i="5" s="1"/>
  <c r="AF58" i="1" s="1"/>
  <c r="AI103" i="5"/>
  <c r="AI25" i="5" s="1"/>
  <c r="AF64" i="1" s="1"/>
  <c r="AG24" i="5"/>
  <c r="AG106" i="5"/>
  <c r="AE827" i="1"/>
  <c r="AL9" i="5"/>
  <c r="AM9" i="5" s="1"/>
  <c r="AN9" i="5" s="1"/>
  <c r="AO9" i="5" s="1"/>
  <c r="AP9" i="5" s="1"/>
  <c r="AQ9" i="5" s="1"/>
  <c r="AR9" i="5" s="1"/>
  <c r="AS9" i="5" s="1"/>
  <c r="AT9" i="5" s="1"/>
  <c r="AU9" i="5" s="1"/>
  <c r="AV9" i="5" s="1"/>
  <c r="AG12" i="5"/>
  <c r="AG92" i="5"/>
  <c r="AH89" i="5"/>
  <c r="AH13" i="5" s="1"/>
  <c r="AH103" i="5"/>
  <c r="AH25" i="5" s="1"/>
  <c r="AE64" i="1" s="1"/>
  <c r="AE122" i="1" s="1"/>
  <c r="AE152" i="1" s="1"/>
  <c r="AH96" i="5"/>
  <c r="AH19" i="5" s="1"/>
  <c r="AE58" i="1" s="1"/>
  <c r="AE116" i="1" s="1"/>
  <c r="AE146" i="1" s="1"/>
  <c r="AE740" i="1"/>
  <c r="AF827" i="1"/>
  <c r="U1060" i="1"/>
  <c r="V1002" i="1"/>
  <c r="W1002" i="1" s="1"/>
  <c r="U1033" i="1"/>
  <c r="AE203" i="1"/>
  <c r="AF825" i="1" s="1"/>
  <c r="X1001" i="1"/>
  <c r="Y1001" i="1" s="1"/>
  <c r="V834" i="1"/>
  <c r="X1030" i="1"/>
  <c r="AR735" i="1"/>
  <c r="AF81" i="1"/>
  <c r="AE82" i="1"/>
  <c r="AF97" i="1"/>
  <c r="AF126" i="1" s="1"/>
  <c r="AF86" i="1"/>
  <c r="AF94" i="1"/>
  <c r="AF102" i="1"/>
  <c r="AF131" i="1" s="1"/>
  <c r="AF83" i="1"/>
  <c r="AF112" i="1" s="1"/>
  <c r="AF98" i="1"/>
  <c r="AF127" i="1" s="1"/>
  <c r="AF95" i="1"/>
  <c r="AF124" i="1" s="1"/>
  <c r="AF93" i="1"/>
  <c r="AF87" i="1"/>
  <c r="AF80" i="1"/>
  <c r="AF85" i="1"/>
  <c r="AF90" i="1"/>
  <c r="AF119" i="1" s="1"/>
  <c r="AF89" i="1"/>
  <c r="AF118" i="1" s="1"/>
  <c r="AF91" i="1"/>
  <c r="AF120" i="1" s="1"/>
  <c r="AF99" i="1"/>
  <c r="AF128" i="1" s="1"/>
  <c r="AF104" i="1"/>
  <c r="AF133" i="1" s="1"/>
  <c r="AF88" i="1"/>
  <c r="AF96" i="1"/>
  <c r="AF125" i="1" s="1"/>
  <c r="AF103" i="1"/>
  <c r="AF132" i="1" s="1"/>
  <c r="AF92" i="1"/>
  <c r="AF84" i="1"/>
  <c r="AF113" i="1" s="1"/>
  <c r="AF100" i="1"/>
  <c r="AF129" i="1" s="1"/>
  <c r="AF101" i="1"/>
  <c r="AF130" i="1" s="1"/>
  <c r="AL736" i="1"/>
  <c r="Z210" i="1"/>
  <c r="AA832" i="1" s="1"/>
  <c r="AL201" i="1"/>
  <c r="AM736" i="1" s="1"/>
  <c r="V212" i="1"/>
  <c r="W212" i="1" s="1"/>
  <c r="X212" i="1" s="1"/>
  <c r="Y834" i="1" s="1"/>
  <c r="AE825" i="1"/>
  <c r="AG10" i="5"/>
  <c r="AC209" i="1"/>
  <c r="AD831" i="1" s="1"/>
  <c r="AC831" i="1"/>
  <c r="AT735" i="1"/>
  <c r="AS822" i="1"/>
  <c r="AT822" i="1"/>
  <c r="AQ735" i="1"/>
  <c r="AS735" i="1"/>
  <c r="V1059" i="1"/>
  <c r="AP735" i="1"/>
  <c r="AR822" i="1"/>
  <c r="AP822" i="1"/>
  <c r="AQ822" i="1"/>
  <c r="AT200" i="1"/>
  <c r="AU200" i="1" s="1"/>
  <c r="S1061" i="1"/>
  <c r="W1030" i="1"/>
  <c r="W1059" i="1" s="1"/>
  <c r="AE1079" i="1"/>
  <c r="T214" i="1"/>
  <c r="U749" i="1" s="1"/>
  <c r="T1033" i="1"/>
  <c r="T1062" i="1" s="1"/>
  <c r="S1062" i="1"/>
  <c r="F1095" i="1"/>
  <c r="O1095" i="1" s="1"/>
  <c r="E1095" i="1"/>
  <c r="C1096" i="1"/>
  <c r="E1244" i="1"/>
  <c r="C1245" i="1"/>
  <c r="F1244" i="1"/>
  <c r="C484" i="1"/>
  <c r="F483" i="1"/>
  <c r="E483" i="1"/>
  <c r="AG202" i="1"/>
  <c r="AH737" i="1" s="1"/>
  <c r="AG737" i="1"/>
  <c r="AG824" i="1"/>
  <c r="AE206" i="1"/>
  <c r="AF741" i="1" s="1"/>
  <c r="Z745" i="1"/>
  <c r="AA973" i="1"/>
  <c r="AB973" i="1" s="1"/>
  <c r="AC973" i="1" s="1"/>
  <c r="AA1056" i="1"/>
  <c r="AA830" i="1"/>
  <c r="AA208" i="1"/>
  <c r="AA743" i="1"/>
  <c r="X1089" i="1"/>
  <c r="Y1089" i="1" s="1"/>
  <c r="Z1089" i="1" s="1"/>
  <c r="AA972" i="1"/>
  <c r="AB972" i="1" s="1"/>
  <c r="Q1093" i="1"/>
  <c r="Q1006" i="1"/>
  <c r="R977" i="1"/>
  <c r="S977" i="1" s="1"/>
  <c r="C364" i="1"/>
  <c r="E363" i="1"/>
  <c r="F363" i="1"/>
  <c r="C928" i="1"/>
  <c r="E927" i="1"/>
  <c r="F927" i="1"/>
  <c r="Y1085" i="1"/>
  <c r="Z1085" i="1" s="1"/>
  <c r="AA1055" i="1"/>
  <c r="AB997" i="1"/>
  <c r="AB1026" i="1"/>
  <c r="AE739" i="1"/>
  <c r="AE204" i="1"/>
  <c r="AE826" i="1"/>
  <c r="AB1028" i="1"/>
  <c r="AA1057" i="1"/>
  <c r="AB999" i="1"/>
  <c r="AE741" i="1"/>
  <c r="AB1027" i="1"/>
  <c r="T1090" i="1"/>
  <c r="T1003" i="1"/>
  <c r="T1032" i="1"/>
  <c r="R215" i="1"/>
  <c r="S750" i="1" s="1"/>
  <c r="R837" i="1"/>
  <c r="R750" i="1"/>
  <c r="T749" i="1"/>
  <c r="F160" i="1"/>
  <c r="AE160" i="1" s="1"/>
  <c r="E160" i="1"/>
  <c r="C161" i="1"/>
  <c r="AB998" i="1"/>
  <c r="F632" i="1"/>
  <c r="AF632" i="1" s="1"/>
  <c r="E632" i="1"/>
  <c r="C633" i="1"/>
  <c r="E336" i="1"/>
  <c r="C337" i="1"/>
  <c r="F336" i="1"/>
  <c r="Q216" i="1"/>
  <c r="AC1083" i="1"/>
  <c r="AD967" i="1"/>
  <c r="U835" i="1"/>
  <c r="F1008" i="1"/>
  <c r="O1008" i="1" s="1"/>
  <c r="E1008" i="1"/>
  <c r="C1009" i="1"/>
  <c r="U213" i="1"/>
  <c r="C720" i="1"/>
  <c r="F719" i="1"/>
  <c r="E719" i="1"/>
  <c r="U631" i="1"/>
  <c r="R631" i="1"/>
  <c r="S631" i="1"/>
  <c r="T631" i="1"/>
  <c r="V631" i="1"/>
  <c r="O631" i="1"/>
  <c r="Q631" i="1"/>
  <c r="P631" i="1"/>
  <c r="W631" i="1"/>
  <c r="X631" i="1"/>
  <c r="Y631" i="1"/>
  <c r="Z631" i="1"/>
  <c r="AA631" i="1"/>
  <c r="AB631" i="1"/>
  <c r="AC631" i="1"/>
  <c r="AD631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L661" i="1"/>
  <c r="U1091" i="1"/>
  <c r="V1091" i="1" s="1"/>
  <c r="U1004" i="1"/>
  <c r="Z1058" i="1"/>
  <c r="AB207" i="1"/>
  <c r="AC829" i="1" s="1"/>
  <c r="T976" i="1"/>
  <c r="U976" i="1" s="1"/>
  <c r="AC1087" i="1"/>
  <c r="AD971" i="1"/>
  <c r="X746" i="1"/>
  <c r="X211" i="1"/>
  <c r="Y833" i="1" s="1"/>
  <c r="X833" i="1"/>
  <c r="AD969" i="1"/>
  <c r="Z1088" i="1"/>
  <c r="E1064" i="1"/>
  <c r="C1065" i="1"/>
  <c r="F1064" i="1"/>
  <c r="R1092" i="1"/>
  <c r="S1092" i="1" s="1"/>
  <c r="R1005" i="1"/>
  <c r="S1005" i="1" s="1"/>
  <c r="E452" i="1"/>
  <c r="C453" i="1"/>
  <c r="F452" i="1"/>
  <c r="R978" i="1"/>
  <c r="S978" i="1" s="1"/>
  <c r="C305" i="1"/>
  <c r="F304" i="1"/>
  <c r="E304" i="1"/>
  <c r="P752" i="1"/>
  <c r="P217" i="1"/>
  <c r="Q839" i="1" s="1"/>
  <c r="P839" i="1"/>
  <c r="F980" i="1"/>
  <c r="O980" i="1" s="1"/>
  <c r="E980" i="1"/>
  <c r="C981" i="1"/>
  <c r="C1156" i="1"/>
  <c r="F1155" i="1"/>
  <c r="E1155" i="1"/>
  <c r="E1273" i="1"/>
  <c r="C1274" i="1"/>
  <c r="F1273" i="1"/>
  <c r="Q838" i="1"/>
  <c r="AB742" i="1"/>
  <c r="AC1082" i="1"/>
  <c r="AD966" i="1"/>
  <c r="C576" i="1"/>
  <c r="F575" i="1"/>
  <c r="E575" i="1"/>
  <c r="BM662" i="1"/>
  <c r="BD662" i="1"/>
  <c r="AU662" i="1"/>
  <c r="AB662" i="1"/>
  <c r="AZ662" i="1"/>
  <c r="AP662" i="1"/>
  <c r="BE662" i="1"/>
  <c r="AV662" i="1"/>
  <c r="AM662" i="1"/>
  <c r="U662" i="1"/>
  <c r="AS662" i="1"/>
  <c r="BI662" i="1"/>
  <c r="BG662" i="1"/>
  <c r="AW662" i="1"/>
  <c r="AN662" i="1"/>
  <c r="AE662" i="1"/>
  <c r="AJ662" i="1"/>
  <c r="V662" i="1"/>
  <c r="AL662" i="1"/>
  <c r="AY662" i="1"/>
  <c r="AO662" i="1"/>
  <c r="AF662" i="1"/>
  <c r="W662" i="1"/>
  <c r="AC662" i="1"/>
  <c r="AH662" i="1"/>
  <c r="AX662" i="1"/>
  <c r="AQ662" i="1"/>
  <c r="AG662" i="1"/>
  <c r="X662" i="1"/>
  <c r="O662" i="1"/>
  <c r="R662" i="1"/>
  <c r="BH662" i="1"/>
  <c r="AT662" i="1"/>
  <c r="AI662" i="1"/>
  <c r="Y662" i="1"/>
  <c r="P662" i="1"/>
  <c r="BF662" i="1"/>
  <c r="AR662" i="1"/>
  <c r="BA662" i="1"/>
  <c r="AA662" i="1"/>
  <c r="Q662" i="1"/>
  <c r="BK662" i="1"/>
  <c r="T662" i="1"/>
  <c r="AK662" i="1"/>
  <c r="AD662" i="1"/>
  <c r="S662" i="1"/>
  <c r="BL662" i="1"/>
  <c r="BC662" i="1"/>
  <c r="BB662" i="1"/>
  <c r="Z662" i="1"/>
  <c r="BJ662" i="1"/>
  <c r="O218" i="1"/>
  <c r="C784" i="1"/>
  <c r="F783" i="1"/>
  <c r="E783" i="1"/>
  <c r="W975" i="1"/>
  <c r="U974" i="1"/>
  <c r="Q751" i="1"/>
  <c r="P1094" i="1"/>
  <c r="Q1094" i="1" s="1"/>
  <c r="P1007" i="1"/>
  <c r="Q1007" i="1" s="1"/>
  <c r="E128" i="1"/>
  <c r="C129" i="1"/>
  <c r="F128" i="1"/>
  <c r="E219" i="1"/>
  <c r="C220" i="1"/>
  <c r="F219" i="1"/>
  <c r="P979" i="1"/>
  <c r="Q979" i="1" s="1"/>
  <c r="AA1000" i="1"/>
  <c r="AB1000" i="1" s="1"/>
  <c r="AE828" i="1"/>
  <c r="O275" i="1"/>
  <c r="Q275" i="1"/>
  <c r="P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E542" i="1"/>
  <c r="C543" i="1"/>
  <c r="F542" i="1"/>
  <c r="C393" i="1"/>
  <c r="F392" i="1"/>
  <c r="E392" i="1"/>
  <c r="C1301" i="1"/>
  <c r="F1300" i="1"/>
  <c r="E1300" i="1"/>
  <c r="C1216" i="1"/>
  <c r="E1215" i="1"/>
  <c r="F1215" i="1"/>
  <c r="F1183" i="1"/>
  <c r="E1183" i="1"/>
  <c r="C1184" i="1"/>
  <c r="E276" i="1"/>
  <c r="F276" i="1"/>
  <c r="AF276" i="1" s="1"/>
  <c r="C277" i="1"/>
  <c r="C898" i="1"/>
  <c r="E897" i="1"/>
  <c r="F897" i="1"/>
  <c r="F811" i="1"/>
  <c r="I811" i="1" s="1"/>
  <c r="E811" i="1"/>
  <c r="C812" i="1"/>
  <c r="F754" i="1"/>
  <c r="E754" i="1"/>
  <c r="C755" i="1"/>
  <c r="F99" i="1"/>
  <c r="E99" i="1"/>
  <c r="C100" i="1"/>
  <c r="C36" i="1"/>
  <c r="E35" i="1"/>
  <c r="F35" i="1" s="1"/>
  <c r="E511" i="1"/>
  <c r="C512" i="1"/>
  <c r="F511" i="1"/>
  <c r="C1331" i="1"/>
  <c r="F1330" i="1"/>
  <c r="E1330" i="1"/>
  <c r="E604" i="1"/>
  <c r="C605" i="1"/>
  <c r="F604" i="1"/>
  <c r="F869" i="1"/>
  <c r="E869" i="1"/>
  <c r="C870" i="1"/>
  <c r="F662" i="1"/>
  <c r="C663" i="1"/>
  <c r="E662" i="1"/>
  <c r="O1034" i="1"/>
  <c r="O1063" i="1" s="1"/>
  <c r="P1034" i="1"/>
  <c r="P1063" i="1" s="1"/>
  <c r="Q1034" i="1"/>
  <c r="Q1063" i="1" s="1"/>
  <c r="R1034" i="1"/>
  <c r="C248" i="1"/>
  <c r="F247" i="1"/>
  <c r="E247" i="1"/>
  <c r="E691" i="1"/>
  <c r="C692" i="1"/>
  <c r="F691" i="1"/>
  <c r="F1035" i="1"/>
  <c r="E1035" i="1"/>
  <c r="C1036" i="1"/>
  <c r="C1124" i="1"/>
  <c r="F1123" i="1"/>
  <c r="E1123" i="1"/>
  <c r="E840" i="1"/>
  <c r="C841" i="1"/>
  <c r="F840" i="1"/>
  <c r="E189" i="1"/>
  <c r="F189" i="1"/>
  <c r="C190" i="1"/>
  <c r="F421" i="1"/>
  <c r="C422" i="1"/>
  <c r="E421" i="1"/>
  <c r="AE1080" i="1"/>
  <c r="D30" i="5"/>
  <c r="C31" i="5"/>
  <c r="D1091" i="1"/>
  <c r="D630" i="1"/>
  <c r="D1004" i="1"/>
  <c r="D1178" i="1"/>
  <c r="D508" i="1"/>
  <c r="D1149" i="1"/>
  <c r="D924" i="1"/>
  <c r="D186" i="1"/>
  <c r="D808" i="1"/>
  <c r="D837" i="1"/>
  <c r="D1033" i="1"/>
  <c r="D1211" i="1"/>
  <c r="D418" i="1"/>
  <c r="D717" i="1"/>
  <c r="D244" i="1"/>
  <c r="D1298" i="1"/>
  <c r="D125" i="1"/>
  <c r="D1269" i="1"/>
  <c r="D750" i="1"/>
  <c r="D1327" i="1"/>
  <c r="D389" i="1"/>
  <c r="D572" i="1"/>
  <c r="D866" i="1"/>
  <c r="D331" i="1"/>
  <c r="D1062" i="1"/>
  <c r="D273" i="1"/>
  <c r="D360" i="1"/>
  <c r="D537" i="1"/>
  <c r="D302" i="1"/>
  <c r="D155" i="1"/>
  <c r="D479" i="1"/>
  <c r="D601" i="1"/>
  <c r="D688" i="1"/>
  <c r="D659" i="1"/>
  <c r="D779" i="1"/>
  <c r="D96" i="1"/>
  <c r="D32" i="1"/>
  <c r="D895" i="1"/>
  <c r="D975" i="1"/>
  <c r="D1240" i="1"/>
  <c r="D450" i="1"/>
  <c r="D1120" i="1"/>
  <c r="D215" i="1"/>
  <c r="D62" i="5"/>
  <c r="D68" i="1"/>
  <c r="AE1086" i="1"/>
  <c r="AD992" i="1"/>
  <c r="AD991" i="1"/>
  <c r="AD993" i="1"/>
  <c r="AE943" i="1"/>
  <c r="AE952" i="1" s="1"/>
  <c r="AE950" i="1"/>
  <c r="AE156" i="1"/>
  <c r="AE142" i="1"/>
  <c r="AE11" i="1"/>
  <c r="AC1049" i="1"/>
  <c r="AE1084" i="1"/>
  <c r="AE143" i="1"/>
  <c r="AC1051" i="1"/>
  <c r="AF1109" i="1"/>
  <c r="AF1116" i="1"/>
  <c r="AF1112" i="1"/>
  <c r="AF963" i="1"/>
  <c r="AF627" i="1"/>
  <c r="AF619" i="1"/>
  <c r="AF272" i="1"/>
  <c r="AF631" i="1"/>
  <c r="AF1113" i="1"/>
  <c r="AF1127" i="1"/>
  <c r="AF1128" i="1"/>
  <c r="AF961" i="1"/>
  <c r="AF626" i="1"/>
  <c r="AF617" i="1"/>
  <c r="AF1104" i="1"/>
  <c r="AF261" i="1"/>
  <c r="AF265" i="1"/>
  <c r="AF269" i="1"/>
  <c r="AF273" i="1"/>
  <c r="AF1123" i="1"/>
  <c r="AF1111" i="1"/>
  <c r="AF1110" i="1"/>
  <c r="AF1122" i="1"/>
  <c r="AF942" i="1"/>
  <c r="AF951" i="1" s="1"/>
  <c r="AF625" i="1"/>
  <c r="AF615" i="1"/>
  <c r="AG9" i="1"/>
  <c r="AF114" i="1"/>
  <c r="AF257" i="1"/>
  <c r="AF1115" i="1"/>
  <c r="AF1126" i="1"/>
  <c r="AF1108" i="1"/>
  <c r="AF624" i="1"/>
  <c r="AF614" i="1"/>
  <c r="AF258" i="1"/>
  <c r="AF262" i="1"/>
  <c r="AF266" i="1"/>
  <c r="AF270" i="1"/>
  <c r="AF1107" i="1"/>
  <c r="AF1120" i="1"/>
  <c r="AF1106" i="1"/>
  <c r="AF964" i="1"/>
  <c r="AF941" i="1"/>
  <c r="AF623" i="1"/>
  <c r="AF621" i="1"/>
  <c r="AF1192" i="1"/>
  <c r="AF1105" i="1"/>
  <c r="AF1121" i="1"/>
  <c r="AF962" i="1"/>
  <c r="AF630" i="1"/>
  <c r="AF622" i="1"/>
  <c r="AF616" i="1"/>
  <c r="AF259" i="1"/>
  <c r="AF263" i="1"/>
  <c r="AF267" i="1"/>
  <c r="AF271" i="1"/>
  <c r="AF1125" i="1"/>
  <c r="AF1124" i="1"/>
  <c r="AF1119" i="1"/>
  <c r="AF960" i="1"/>
  <c r="AF629" i="1"/>
  <c r="AF620" i="1"/>
  <c r="AF274" i="1"/>
  <c r="AF1114" i="1"/>
  <c r="AF965" i="1"/>
  <c r="AF275" i="1"/>
  <c r="AF628" i="1"/>
  <c r="AF618" i="1"/>
  <c r="AF260" i="1"/>
  <c r="AF264" i="1"/>
  <c r="AF268" i="1"/>
  <c r="AF968" i="1"/>
  <c r="AF1117" i="1"/>
  <c r="AF959" i="1"/>
  <c r="AF1118" i="1"/>
  <c r="AF10" i="1"/>
  <c r="AF970" i="1"/>
  <c r="AE150" i="1"/>
  <c r="AE159" i="1"/>
  <c r="AE149" i="1"/>
  <c r="AJ199" i="1"/>
  <c r="AJ821" i="1"/>
  <c r="AJ734" i="1"/>
  <c r="AE148" i="1"/>
  <c r="AE155" i="1"/>
  <c r="AE154" i="1"/>
  <c r="AE157" i="1"/>
  <c r="AC1050" i="1"/>
  <c r="AE1078" i="1"/>
  <c r="AD1021" i="1"/>
  <c r="AD1020" i="1"/>
  <c r="AD1022" i="1"/>
  <c r="AE158" i="1"/>
  <c r="AE144" i="1"/>
  <c r="AC1075" i="1" l="1"/>
  <c r="AD63" i="1"/>
  <c r="AD121" i="1" s="1"/>
  <c r="AD151" i="1" s="1"/>
  <c r="AG41" i="5"/>
  <c r="AD57" i="1"/>
  <c r="AD115" i="1" s="1"/>
  <c r="AD145" i="1" s="1"/>
  <c r="AG40" i="5"/>
  <c r="AG205" i="1"/>
  <c r="AH740" i="1" s="1"/>
  <c r="AG740" i="1"/>
  <c r="AD51" i="1"/>
  <c r="AD109" i="1" s="1"/>
  <c r="AD1075" i="1" s="1"/>
  <c r="AG39" i="5"/>
  <c r="B25" i="30"/>
  <c r="AF116" i="1"/>
  <c r="AF146" i="1" s="1"/>
  <c r="AF122" i="1"/>
  <c r="Y1030" i="1"/>
  <c r="Y1059" i="1" s="1"/>
  <c r="AA1046" i="1"/>
  <c r="AB1017" i="1"/>
  <c r="AB1046" i="1" s="1"/>
  <c r="AL82" i="5"/>
  <c r="AK89" i="5"/>
  <c r="AK13" i="5" s="1"/>
  <c r="AK103" i="5"/>
  <c r="AK25" i="5" s="1"/>
  <c r="AH64" i="1" s="1"/>
  <c r="AK96" i="5"/>
  <c r="AK19" i="5" s="1"/>
  <c r="AH58" i="1" s="1"/>
  <c r="AW9" i="5"/>
  <c r="AX9" i="5" s="1"/>
  <c r="AY9" i="5" s="1"/>
  <c r="AZ9" i="5" s="1"/>
  <c r="BA9" i="5" s="1"/>
  <c r="BB9" i="5" s="1"/>
  <c r="BC9" i="5" s="1"/>
  <c r="BD9" i="5" s="1"/>
  <c r="BE9" i="5" s="1"/>
  <c r="BF9" i="5" s="1"/>
  <c r="BG9" i="5" s="1"/>
  <c r="BH9" i="5" s="1"/>
  <c r="BI9" i="5" s="1"/>
  <c r="BJ9" i="5" s="1"/>
  <c r="BK9" i="5" s="1"/>
  <c r="BL9" i="5" s="1"/>
  <c r="BM9" i="5" s="1"/>
  <c r="BN9" i="5" s="1"/>
  <c r="BO9" i="5" s="1"/>
  <c r="BP9" i="5" s="1"/>
  <c r="AJ89" i="5"/>
  <c r="AJ13" i="5" s="1"/>
  <c r="AJ103" i="5"/>
  <c r="AJ25" i="5" s="1"/>
  <c r="AG64" i="1" s="1"/>
  <c r="AJ96" i="5"/>
  <c r="AJ19" i="5" s="1"/>
  <c r="AG58" i="1" s="1"/>
  <c r="AC1017" i="1"/>
  <c r="AC988" i="1"/>
  <c r="AJ83" i="5"/>
  <c r="AI97" i="5"/>
  <c r="AI20" i="5" s="1"/>
  <c r="AF59" i="1" s="1"/>
  <c r="AF117" i="1" s="1"/>
  <c r="AF147" i="1" s="1"/>
  <c r="AI104" i="5"/>
  <c r="AI26" i="5" s="1"/>
  <c r="AF65" i="1" s="1"/>
  <c r="AF123" i="1" s="1"/>
  <c r="AF153" i="1" s="1"/>
  <c r="AI90" i="5"/>
  <c r="AI14" i="5" s="1"/>
  <c r="AB1025" i="1"/>
  <c r="AB996" i="1"/>
  <c r="AA1054" i="1"/>
  <c r="AC1023" i="1"/>
  <c r="AB1052" i="1"/>
  <c r="AC994" i="1"/>
  <c r="AH18" i="5"/>
  <c r="AH99" i="5"/>
  <c r="AH24" i="5"/>
  <c r="AH106" i="5"/>
  <c r="AL84" i="5"/>
  <c r="AM84" i="5" s="1"/>
  <c r="AN84" i="5" s="1"/>
  <c r="AO84" i="5" s="1"/>
  <c r="AP84" i="5" s="1"/>
  <c r="AQ84" i="5" s="1"/>
  <c r="AR84" i="5" s="1"/>
  <c r="AS84" i="5" s="1"/>
  <c r="AT84" i="5" s="1"/>
  <c r="AU84" i="5" s="1"/>
  <c r="AV84" i="5" s="1"/>
  <c r="AB1024" i="1"/>
  <c r="AB995" i="1"/>
  <c r="AA1053" i="1"/>
  <c r="AH92" i="5"/>
  <c r="AH12" i="5"/>
  <c r="AJ81" i="5"/>
  <c r="AI88" i="5"/>
  <c r="AI102" i="5"/>
  <c r="AI95" i="5"/>
  <c r="W1031" i="1"/>
  <c r="W1060" i="1" s="1"/>
  <c r="AM201" i="1"/>
  <c r="AN823" i="1" s="1"/>
  <c r="V1060" i="1"/>
  <c r="AM823" i="1"/>
  <c r="W834" i="1"/>
  <c r="Z1030" i="1"/>
  <c r="X1002" i="1"/>
  <c r="Y1002" i="1" s="1"/>
  <c r="Z1002" i="1" s="1"/>
  <c r="AA1031" i="1" s="1"/>
  <c r="X1031" i="1"/>
  <c r="W747" i="1"/>
  <c r="Z1001" i="1"/>
  <c r="AA1030" i="1" s="1"/>
  <c r="U1062" i="1"/>
  <c r="AD209" i="1"/>
  <c r="AE831" i="1" s="1"/>
  <c r="AD744" i="1"/>
  <c r="X1059" i="1"/>
  <c r="AF203" i="1"/>
  <c r="AG203" i="1" s="1"/>
  <c r="AH203" i="1" s="1"/>
  <c r="AF738" i="1"/>
  <c r="AV822" i="1"/>
  <c r="AV200" i="1"/>
  <c r="AW735" i="1" s="1"/>
  <c r="AA210" i="1"/>
  <c r="AB745" i="1" s="1"/>
  <c r="AA745" i="1"/>
  <c r="AG102" i="1"/>
  <c r="AG131" i="1" s="1"/>
  <c r="AG83" i="1"/>
  <c r="AG112" i="1" s="1"/>
  <c r="AG98" i="1"/>
  <c r="AG127" i="1" s="1"/>
  <c r="AG93" i="1"/>
  <c r="AG85" i="1"/>
  <c r="AG87" i="1"/>
  <c r="AG86" i="1"/>
  <c r="AG80" i="1"/>
  <c r="AG97" i="1"/>
  <c r="AG126" i="1" s="1"/>
  <c r="AG104" i="1"/>
  <c r="AG133" i="1" s="1"/>
  <c r="AG94" i="1"/>
  <c r="AG101" i="1"/>
  <c r="AG130" i="1" s="1"/>
  <c r="AG92" i="1"/>
  <c r="AG91" i="1"/>
  <c r="AG120" i="1" s="1"/>
  <c r="AG84" i="1"/>
  <c r="AG113" i="1" s="1"/>
  <c r="AG96" i="1"/>
  <c r="AG125" i="1" s="1"/>
  <c r="AG100" i="1"/>
  <c r="AG129" i="1" s="1"/>
  <c r="AG99" i="1"/>
  <c r="AG128" i="1" s="1"/>
  <c r="AG88" i="1"/>
  <c r="AG90" i="1"/>
  <c r="AG119" i="1" s="1"/>
  <c r="AG95" i="1"/>
  <c r="AG124" i="1" s="1"/>
  <c r="AG89" i="1"/>
  <c r="AG118" i="1" s="1"/>
  <c r="AG103" i="1"/>
  <c r="AG132" i="1" s="1"/>
  <c r="AF82" i="1"/>
  <c r="AG81" i="1"/>
  <c r="AV735" i="1"/>
  <c r="AU735" i="1"/>
  <c r="AH10" i="5"/>
  <c r="AU822" i="1"/>
  <c r="U214" i="1"/>
  <c r="V214" i="1" s="1"/>
  <c r="W749" i="1" s="1"/>
  <c r="U836" i="1"/>
  <c r="S1034" i="1"/>
  <c r="S1063" i="1" s="1"/>
  <c r="R1063" i="1"/>
  <c r="E1096" i="1"/>
  <c r="C1097" i="1"/>
  <c r="F1096" i="1"/>
  <c r="O1096" i="1" s="1"/>
  <c r="AH202" i="1"/>
  <c r="AI824" i="1" s="1"/>
  <c r="E484" i="1"/>
  <c r="C485" i="1"/>
  <c r="F484" i="1"/>
  <c r="AF828" i="1"/>
  <c r="C1246" i="1"/>
  <c r="E1245" i="1"/>
  <c r="F1245" i="1"/>
  <c r="AH824" i="1"/>
  <c r="Y746" i="1"/>
  <c r="AF206" i="1"/>
  <c r="T1061" i="1"/>
  <c r="AF1086" i="1"/>
  <c r="AC972" i="1"/>
  <c r="AB743" i="1"/>
  <c r="AB830" i="1"/>
  <c r="AD973" i="1"/>
  <c r="AB208" i="1"/>
  <c r="AC830" i="1" s="1"/>
  <c r="AC207" i="1"/>
  <c r="AD207" i="1" s="1"/>
  <c r="AA1089" i="1"/>
  <c r="R979" i="1"/>
  <c r="T1034" i="1"/>
  <c r="W1091" i="1"/>
  <c r="L662" i="1"/>
  <c r="AB1029" i="1"/>
  <c r="AB1058" i="1" s="1"/>
  <c r="C721" i="1"/>
  <c r="F720" i="1"/>
  <c r="E720" i="1"/>
  <c r="T977" i="1"/>
  <c r="U977" i="1" s="1"/>
  <c r="E784" i="1"/>
  <c r="C785" i="1"/>
  <c r="F784" i="1"/>
  <c r="T978" i="1"/>
  <c r="AD1083" i="1"/>
  <c r="AE967" i="1"/>
  <c r="C634" i="1"/>
  <c r="F633" i="1"/>
  <c r="AG633" i="1" s="1"/>
  <c r="E633" i="1"/>
  <c r="AA1058" i="1"/>
  <c r="AC1000" i="1"/>
  <c r="AD1000" i="1" s="1"/>
  <c r="AC1029" i="1"/>
  <c r="BE663" i="1"/>
  <c r="V663" i="1"/>
  <c r="AY663" i="1"/>
  <c r="BG663" i="1"/>
  <c r="AO663" i="1"/>
  <c r="U663" i="1"/>
  <c r="T663" i="1"/>
  <c r="BB663" i="1"/>
  <c r="AZ663" i="1"/>
  <c r="BI663" i="1"/>
  <c r="AQ663" i="1"/>
  <c r="BJ663" i="1"/>
  <c r="AC663" i="1"/>
  <c r="AL663" i="1"/>
  <c r="AH663" i="1"/>
  <c r="AG663" i="1"/>
  <c r="AT663" i="1"/>
  <c r="Q663" i="1"/>
  <c r="BL663" i="1"/>
  <c r="BK663" i="1"/>
  <c r="BM663" i="1"/>
  <c r="Y663" i="1"/>
  <c r="AV663" i="1"/>
  <c r="AX663" i="1"/>
  <c r="BA663" i="1"/>
  <c r="AS663" i="1"/>
  <c r="AF663" i="1"/>
  <c r="BF663" i="1"/>
  <c r="W663" i="1"/>
  <c r="AI663" i="1"/>
  <c r="AP663" i="1"/>
  <c r="R663" i="1"/>
  <c r="P663" i="1"/>
  <c r="Z663" i="1"/>
  <c r="AE663" i="1"/>
  <c r="BC663" i="1"/>
  <c r="AN663" i="1"/>
  <c r="BH663" i="1"/>
  <c r="AK663" i="1"/>
  <c r="X663" i="1"/>
  <c r="AJ663" i="1"/>
  <c r="AM663" i="1"/>
  <c r="AB663" i="1"/>
  <c r="AR663" i="1"/>
  <c r="S663" i="1"/>
  <c r="AA663" i="1"/>
  <c r="BD663" i="1"/>
  <c r="AD663" i="1"/>
  <c r="AU663" i="1"/>
  <c r="O663" i="1"/>
  <c r="AW663" i="1"/>
  <c r="O219" i="1"/>
  <c r="P218" i="1"/>
  <c r="P753" i="1"/>
  <c r="P840" i="1"/>
  <c r="C577" i="1"/>
  <c r="F576" i="1"/>
  <c r="E576" i="1"/>
  <c r="X975" i="1"/>
  <c r="Y975" i="1" s="1"/>
  <c r="C306" i="1"/>
  <c r="F305" i="1"/>
  <c r="E305" i="1"/>
  <c r="V213" i="1"/>
  <c r="W748" i="1" s="1"/>
  <c r="V748" i="1"/>
  <c r="F161" i="1"/>
  <c r="AF161" i="1" s="1"/>
  <c r="E161" i="1"/>
  <c r="C162" i="1"/>
  <c r="S837" i="1"/>
  <c r="AA1088" i="1"/>
  <c r="R1093" i="1"/>
  <c r="S1093" i="1" s="1"/>
  <c r="R1006" i="1"/>
  <c r="S1006" i="1" s="1"/>
  <c r="E220" i="1"/>
  <c r="C221" i="1"/>
  <c r="F220" i="1"/>
  <c r="R1094" i="1"/>
  <c r="S1094" i="1" s="1"/>
  <c r="R1007" i="1"/>
  <c r="S1007" i="1" s="1"/>
  <c r="E453" i="1"/>
  <c r="C454" i="1"/>
  <c r="F453" i="1"/>
  <c r="F1009" i="1"/>
  <c r="O1009" i="1" s="1"/>
  <c r="E1009" i="1"/>
  <c r="C1010" i="1"/>
  <c r="V632" i="1"/>
  <c r="S632" i="1"/>
  <c r="T632" i="1"/>
  <c r="U632" i="1"/>
  <c r="W632" i="1"/>
  <c r="O632" i="1"/>
  <c r="P632" i="1"/>
  <c r="Q632" i="1"/>
  <c r="R632" i="1"/>
  <c r="X632" i="1"/>
  <c r="Y632" i="1"/>
  <c r="Z632" i="1"/>
  <c r="AA632" i="1"/>
  <c r="AB632" i="1"/>
  <c r="AC632" i="1"/>
  <c r="AD632" i="1"/>
  <c r="AE632" i="1"/>
  <c r="V974" i="1"/>
  <c r="W974" i="1" s="1"/>
  <c r="AF204" i="1"/>
  <c r="AG739" i="1" s="1"/>
  <c r="AF739" i="1"/>
  <c r="AF826" i="1"/>
  <c r="Y211" i="1"/>
  <c r="P1095" i="1"/>
  <c r="Q1095" i="1" s="1"/>
  <c r="P1008" i="1"/>
  <c r="Q1008" i="1" s="1"/>
  <c r="C1275" i="1"/>
  <c r="F1274" i="1"/>
  <c r="E1274" i="1"/>
  <c r="F1156" i="1"/>
  <c r="C1157" i="1"/>
  <c r="E1156" i="1"/>
  <c r="Q217" i="1"/>
  <c r="R752" i="1" s="1"/>
  <c r="AE969" i="1"/>
  <c r="X834" i="1"/>
  <c r="X747" i="1"/>
  <c r="Y212" i="1"/>
  <c r="T1092" i="1"/>
  <c r="U1092" i="1" s="1"/>
  <c r="T1005" i="1"/>
  <c r="U1034" i="1" s="1"/>
  <c r="F337" i="1"/>
  <c r="E337" i="1"/>
  <c r="C338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S215" i="1"/>
  <c r="T750" i="1" s="1"/>
  <c r="C365" i="1"/>
  <c r="F364" i="1"/>
  <c r="E364" i="1"/>
  <c r="U1090" i="1"/>
  <c r="U1003" i="1"/>
  <c r="U1032" i="1"/>
  <c r="C982" i="1"/>
  <c r="F981" i="1"/>
  <c r="O981" i="1" s="1"/>
  <c r="E981" i="1"/>
  <c r="F1065" i="1"/>
  <c r="E1065" i="1"/>
  <c r="C1066" i="1"/>
  <c r="AC998" i="1"/>
  <c r="AB1056" i="1"/>
  <c r="AC1027" i="1"/>
  <c r="AC1028" i="1"/>
  <c r="AB1057" i="1"/>
  <c r="AC999" i="1"/>
  <c r="V1033" i="1"/>
  <c r="F129" i="1"/>
  <c r="E129" i="1"/>
  <c r="C130" i="1"/>
  <c r="AE966" i="1"/>
  <c r="AD1082" i="1"/>
  <c r="Y747" i="1"/>
  <c r="V976" i="1"/>
  <c r="W976" i="1" s="1"/>
  <c r="AC997" i="1"/>
  <c r="AC1026" i="1"/>
  <c r="AB1055" i="1"/>
  <c r="AA1085" i="1"/>
  <c r="AB1085" i="1" s="1"/>
  <c r="P980" i="1"/>
  <c r="Q752" i="1"/>
  <c r="AD1087" i="1"/>
  <c r="AE971" i="1"/>
  <c r="AH827" i="1"/>
  <c r="V835" i="1"/>
  <c r="R216" i="1"/>
  <c r="S751" i="1" s="1"/>
  <c r="R751" i="1"/>
  <c r="R838" i="1"/>
  <c r="AC742" i="1"/>
  <c r="C929" i="1"/>
  <c r="F928" i="1"/>
  <c r="E928" i="1"/>
  <c r="V1004" i="1"/>
  <c r="W1033" i="1" s="1"/>
  <c r="F663" i="1"/>
  <c r="C664" i="1"/>
  <c r="E663" i="1"/>
  <c r="E1331" i="1"/>
  <c r="C1332" i="1"/>
  <c r="F1331" i="1"/>
  <c r="C1185" i="1"/>
  <c r="F1184" i="1"/>
  <c r="E1184" i="1"/>
  <c r="F1301" i="1"/>
  <c r="E1301" i="1"/>
  <c r="C1302" i="1"/>
  <c r="F190" i="1"/>
  <c r="E190" i="1"/>
  <c r="C191" i="1"/>
  <c r="F1124" i="1"/>
  <c r="E1124" i="1"/>
  <c r="C1125" i="1"/>
  <c r="E1036" i="1"/>
  <c r="C1037" i="1"/>
  <c r="F1036" i="1"/>
  <c r="E248" i="1"/>
  <c r="C249" i="1"/>
  <c r="F248" i="1"/>
  <c r="C513" i="1"/>
  <c r="F512" i="1"/>
  <c r="E512" i="1"/>
  <c r="F755" i="1"/>
  <c r="E755" i="1"/>
  <c r="C756" i="1"/>
  <c r="F898" i="1"/>
  <c r="E898" i="1"/>
  <c r="C899" i="1"/>
  <c r="F277" i="1"/>
  <c r="AG277" i="1" s="1"/>
  <c r="C278" i="1"/>
  <c r="E277" i="1"/>
  <c r="F393" i="1"/>
  <c r="E393" i="1"/>
  <c r="C394" i="1"/>
  <c r="O1035" i="1"/>
  <c r="O1064" i="1" s="1"/>
  <c r="P1035" i="1"/>
  <c r="P1064" i="1" s="1"/>
  <c r="Q1035" i="1"/>
  <c r="Q1064" i="1" s="1"/>
  <c r="R1035" i="1"/>
  <c r="C606" i="1"/>
  <c r="F605" i="1"/>
  <c r="E605" i="1"/>
  <c r="P276" i="1"/>
  <c r="O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C423" i="1"/>
  <c r="E422" i="1"/>
  <c r="F422" i="1"/>
  <c r="C842" i="1"/>
  <c r="E841" i="1"/>
  <c r="F841" i="1"/>
  <c r="E36" i="1"/>
  <c r="F36" i="1" s="1"/>
  <c r="C37" i="1"/>
  <c r="C813" i="1"/>
  <c r="F812" i="1"/>
  <c r="I812" i="1" s="1"/>
  <c r="E812" i="1"/>
  <c r="C1217" i="1"/>
  <c r="F1216" i="1"/>
  <c r="E1216" i="1"/>
  <c r="E543" i="1"/>
  <c r="C544" i="1"/>
  <c r="F543" i="1"/>
  <c r="F692" i="1"/>
  <c r="E692" i="1"/>
  <c r="C693" i="1"/>
  <c r="F870" i="1"/>
  <c r="E870" i="1"/>
  <c r="C871" i="1"/>
  <c r="F100" i="1"/>
  <c r="E100" i="1"/>
  <c r="C101" i="1"/>
  <c r="D31" i="5"/>
  <c r="C32" i="5"/>
  <c r="D63" i="5"/>
  <c r="D69" i="1"/>
  <c r="D976" i="1"/>
  <c r="D867" i="1"/>
  <c r="D689" i="1"/>
  <c r="D156" i="1"/>
  <c r="D33" i="1"/>
  <c r="D631" i="1"/>
  <c r="D1212" i="1"/>
  <c r="D1328" i="1"/>
  <c r="D187" i="1"/>
  <c r="D1063" i="1"/>
  <c r="D602" i="1"/>
  <c r="D332" i="1"/>
  <c r="D925" i="1"/>
  <c r="D509" i="1"/>
  <c r="D245" i="1"/>
  <c r="D780" i="1"/>
  <c r="D1270" i="1"/>
  <c r="D126" i="1"/>
  <c r="D216" i="1"/>
  <c r="D419" i="1"/>
  <c r="D718" i="1"/>
  <c r="D274" i="1"/>
  <c r="D451" i="1"/>
  <c r="D660" i="1"/>
  <c r="D1299" i="1"/>
  <c r="D838" i="1"/>
  <c r="D1150" i="1"/>
  <c r="D1241" i="1"/>
  <c r="D1179" i="1"/>
  <c r="D573" i="1"/>
  <c r="D1034" i="1"/>
  <c r="D1005" i="1"/>
  <c r="D1092" i="1"/>
  <c r="D97" i="1"/>
  <c r="D538" i="1"/>
  <c r="D303" i="1"/>
  <c r="D896" i="1"/>
  <c r="D390" i="1"/>
  <c r="D809" i="1"/>
  <c r="D751" i="1"/>
  <c r="D1121" i="1"/>
  <c r="D480" i="1"/>
  <c r="D361" i="1"/>
  <c r="AF1078" i="1"/>
  <c r="AF1080" i="1"/>
  <c r="AK734" i="1"/>
  <c r="AK199" i="1"/>
  <c r="AK821" i="1"/>
  <c r="AF950" i="1"/>
  <c r="AF943" i="1"/>
  <c r="AF952" i="1" s="1"/>
  <c r="AF143" i="1"/>
  <c r="AD1050" i="1"/>
  <c r="AF142" i="1"/>
  <c r="AF150" i="1"/>
  <c r="AF154" i="1"/>
  <c r="AF148" i="1"/>
  <c r="AF156" i="1"/>
  <c r="AF155" i="1"/>
  <c r="AF152" i="1"/>
  <c r="AF144" i="1"/>
  <c r="AE1021" i="1"/>
  <c r="AE1020" i="1"/>
  <c r="AE1022" i="1"/>
  <c r="AD1051" i="1"/>
  <c r="AF11" i="1"/>
  <c r="AF149" i="1"/>
  <c r="AF157" i="1"/>
  <c r="AG1114" i="1"/>
  <c r="AG1127" i="1"/>
  <c r="AG1110" i="1"/>
  <c r="AG961" i="1"/>
  <c r="AG628" i="1"/>
  <c r="AG617" i="1"/>
  <c r="AH9" i="1"/>
  <c r="AG260" i="1"/>
  <c r="AG264" i="1"/>
  <c r="AG268" i="1"/>
  <c r="AG273" i="1"/>
  <c r="AG632" i="1"/>
  <c r="AG1106" i="1"/>
  <c r="AG1125" i="1"/>
  <c r="AG1123" i="1"/>
  <c r="AG964" i="1"/>
  <c r="AG620" i="1"/>
  <c r="AG615" i="1"/>
  <c r="AG269" i="1"/>
  <c r="AG1192" i="1"/>
  <c r="AG1109" i="1"/>
  <c r="AG1121" i="1"/>
  <c r="AG1108" i="1"/>
  <c r="AG962" i="1"/>
  <c r="AG626" i="1"/>
  <c r="AG614" i="1"/>
  <c r="AG1104" i="1"/>
  <c r="AG261" i="1"/>
  <c r="AG265" i="1"/>
  <c r="AG270" i="1"/>
  <c r="AG1126" i="1"/>
  <c r="AG1107" i="1"/>
  <c r="AG1119" i="1"/>
  <c r="AG960" i="1"/>
  <c r="AG618" i="1"/>
  <c r="AG621" i="1"/>
  <c r="AG114" i="1"/>
  <c r="AG257" i="1"/>
  <c r="AG271" i="1"/>
  <c r="AG1128" i="1"/>
  <c r="AG1105" i="1"/>
  <c r="AG1117" i="1"/>
  <c r="AG942" i="1"/>
  <c r="AG951" i="1" s="1"/>
  <c r="AG941" i="1"/>
  <c r="AG625" i="1"/>
  <c r="AG616" i="1"/>
  <c r="AG258" i="1"/>
  <c r="AG262" i="1"/>
  <c r="AG266" i="1"/>
  <c r="AG1120" i="1"/>
  <c r="AG1124" i="1"/>
  <c r="AG1115" i="1"/>
  <c r="AG631" i="1"/>
  <c r="AG623" i="1"/>
  <c r="AG624" i="1"/>
  <c r="AG272" i="1"/>
  <c r="AG1112" i="1"/>
  <c r="AG1118" i="1"/>
  <c r="AG1113" i="1"/>
  <c r="AG965" i="1"/>
  <c r="AG630" i="1"/>
  <c r="AG627" i="1"/>
  <c r="AG622" i="1"/>
  <c r="AG259" i="1"/>
  <c r="AG263" i="1"/>
  <c r="AG267" i="1"/>
  <c r="AG275" i="1"/>
  <c r="AG1116" i="1"/>
  <c r="AG10" i="1"/>
  <c r="AG274" i="1"/>
  <c r="AG1111" i="1"/>
  <c r="AG963" i="1"/>
  <c r="AG276" i="1"/>
  <c r="AG629" i="1"/>
  <c r="AG619" i="1"/>
  <c r="AG968" i="1"/>
  <c r="AG1122" i="1"/>
  <c r="AG959" i="1"/>
  <c r="AG970" i="1"/>
  <c r="AF1084" i="1"/>
  <c r="AE992" i="1"/>
  <c r="AE991" i="1"/>
  <c r="AE993" i="1"/>
  <c r="AF159" i="1"/>
  <c r="AF158" i="1"/>
  <c r="AF160" i="1"/>
  <c r="AF1079" i="1"/>
  <c r="AD1049" i="1"/>
  <c r="AH205" i="1" l="1"/>
  <c r="AD139" i="1"/>
  <c r="AD1081" i="1"/>
  <c r="AE51" i="1"/>
  <c r="AE109" i="1" s="1"/>
  <c r="AE1075" i="1" s="1"/>
  <c r="AH39" i="5"/>
  <c r="AE57" i="1"/>
  <c r="AE115" i="1" s="1"/>
  <c r="AE1081" i="1" s="1"/>
  <c r="AH40" i="5"/>
  <c r="AE63" i="1"/>
  <c r="AE121" i="1" s="1"/>
  <c r="AE151" i="1" s="1"/>
  <c r="AH41" i="5"/>
  <c r="B26" i="30"/>
  <c r="AN736" i="1"/>
  <c r="AW84" i="5"/>
  <c r="AX84" i="5" s="1"/>
  <c r="AY84" i="5" s="1"/>
  <c r="AZ84" i="5" s="1"/>
  <c r="BA84" i="5" s="1"/>
  <c r="BB84" i="5" s="1"/>
  <c r="BC84" i="5" s="1"/>
  <c r="BD84" i="5" s="1"/>
  <c r="BE84" i="5" s="1"/>
  <c r="BF84" i="5" s="1"/>
  <c r="BG84" i="5" s="1"/>
  <c r="BH84" i="5" s="1"/>
  <c r="BI84" i="5" s="1"/>
  <c r="BJ84" i="5" s="1"/>
  <c r="BK84" i="5" s="1"/>
  <c r="BL84" i="5" s="1"/>
  <c r="BM84" i="5" s="1"/>
  <c r="BN84" i="5" s="1"/>
  <c r="BO84" i="5" s="1"/>
  <c r="BP84" i="5" s="1"/>
  <c r="AG122" i="1"/>
  <c r="AG152" i="1" s="1"/>
  <c r="AG116" i="1"/>
  <c r="AG146" i="1" s="1"/>
  <c r="AN201" i="1"/>
  <c r="AO201" i="1" s="1"/>
  <c r="AI99" i="5"/>
  <c r="AI18" i="5"/>
  <c r="AK83" i="5"/>
  <c r="AJ104" i="5"/>
  <c r="AJ26" i="5" s="1"/>
  <c r="AG65" i="1" s="1"/>
  <c r="AG123" i="1" s="1"/>
  <c r="AG153" i="1" s="1"/>
  <c r="AJ90" i="5"/>
  <c r="AJ14" i="5" s="1"/>
  <c r="AJ97" i="5"/>
  <c r="AJ20" i="5" s="1"/>
  <c r="AG59" i="1" s="1"/>
  <c r="AG117" i="1" s="1"/>
  <c r="AG147" i="1" s="1"/>
  <c r="AI106" i="5"/>
  <c r="AI24" i="5"/>
  <c r="AI92" i="5"/>
  <c r="AI12" i="5"/>
  <c r="AD1017" i="1"/>
  <c r="AD988" i="1"/>
  <c r="AC1046" i="1"/>
  <c r="AK81" i="5"/>
  <c r="AJ88" i="5"/>
  <c r="AJ102" i="5"/>
  <c r="AJ95" i="5"/>
  <c r="AB1054" i="1"/>
  <c r="AC1025" i="1"/>
  <c r="AC996" i="1"/>
  <c r="AM82" i="5"/>
  <c r="AL89" i="5"/>
  <c r="AL13" i="5" s="1"/>
  <c r="AL96" i="5"/>
  <c r="AL19" i="5" s="1"/>
  <c r="AI58" i="1" s="1"/>
  <c r="AL103" i="5"/>
  <c r="AL25" i="5" s="1"/>
  <c r="AI64" i="1" s="1"/>
  <c r="AD1023" i="1"/>
  <c r="AC1052" i="1"/>
  <c r="AD994" i="1"/>
  <c r="AB1053" i="1"/>
  <c r="AC995" i="1"/>
  <c r="AC1024" i="1"/>
  <c r="X1060" i="1"/>
  <c r="Z1031" i="1"/>
  <c r="Z1060" i="1" s="1"/>
  <c r="Z1059" i="1"/>
  <c r="Y1031" i="1"/>
  <c r="Y1060" i="1" s="1"/>
  <c r="AA1001" i="1"/>
  <c r="AB1030" i="1" s="1"/>
  <c r="AE744" i="1"/>
  <c r="AW200" i="1"/>
  <c r="AX822" i="1" s="1"/>
  <c r="AW822" i="1"/>
  <c r="AH738" i="1"/>
  <c r="AI738" i="1"/>
  <c r="AH825" i="1"/>
  <c r="AE209" i="1"/>
  <c r="AF831" i="1" s="1"/>
  <c r="AI203" i="1"/>
  <c r="AJ203" i="1" s="1"/>
  <c r="AG738" i="1"/>
  <c r="AG825" i="1"/>
  <c r="AI825" i="1"/>
  <c r="AB832" i="1"/>
  <c r="AB210" i="1"/>
  <c r="AC745" i="1" s="1"/>
  <c r="AH93" i="1"/>
  <c r="AH122" i="1" s="1"/>
  <c r="AH94" i="1"/>
  <c r="AH80" i="1"/>
  <c r="AH87" i="1"/>
  <c r="AH116" i="1" s="1"/>
  <c r="AH86" i="1"/>
  <c r="AH98" i="1"/>
  <c r="AH127" i="1" s="1"/>
  <c r="AH91" i="1"/>
  <c r="AH120" i="1" s="1"/>
  <c r="AH85" i="1"/>
  <c r="AH114" i="1" s="1"/>
  <c r="AH97" i="1"/>
  <c r="AH126" i="1" s="1"/>
  <c r="AH89" i="1"/>
  <c r="AH118" i="1" s="1"/>
  <c r="AH83" i="1"/>
  <c r="AH112" i="1" s="1"/>
  <c r="AH84" i="1"/>
  <c r="AH113" i="1" s="1"/>
  <c r="AH100" i="1"/>
  <c r="AH129" i="1" s="1"/>
  <c r="AH90" i="1"/>
  <c r="AH119" i="1" s="1"/>
  <c r="AH102" i="1"/>
  <c r="AH131" i="1" s="1"/>
  <c r="AH95" i="1"/>
  <c r="AH124" i="1" s="1"/>
  <c r="AH103" i="1"/>
  <c r="AH132" i="1" s="1"/>
  <c r="AH101" i="1"/>
  <c r="AH130" i="1" s="1"/>
  <c r="AH104" i="1"/>
  <c r="AH133" i="1" s="1"/>
  <c r="AH96" i="1"/>
  <c r="AH125" i="1" s="1"/>
  <c r="AH88" i="1"/>
  <c r="AH99" i="1"/>
  <c r="AH128" i="1" s="1"/>
  <c r="AH92" i="1"/>
  <c r="AH81" i="1"/>
  <c r="AG82" i="1"/>
  <c r="W836" i="1"/>
  <c r="W214" i="1"/>
  <c r="X214" i="1" s="1"/>
  <c r="Y836" i="1" s="1"/>
  <c r="V749" i="1"/>
  <c r="V836" i="1"/>
  <c r="AI10" i="5"/>
  <c r="AI737" i="1"/>
  <c r="S1035" i="1"/>
  <c r="S1064" i="1" s="1"/>
  <c r="R1064" i="1"/>
  <c r="T1035" i="1"/>
  <c r="AA1002" i="1"/>
  <c r="AB1002" i="1" s="1"/>
  <c r="AC1002" i="1" s="1"/>
  <c r="AI202" i="1"/>
  <c r="AJ737" i="1" s="1"/>
  <c r="F1097" i="1"/>
  <c r="O1097" i="1" s="1"/>
  <c r="E1097" i="1"/>
  <c r="C1098" i="1"/>
  <c r="E1246" i="1"/>
  <c r="F1246" i="1"/>
  <c r="C1247" i="1"/>
  <c r="F485" i="1"/>
  <c r="E485" i="1"/>
  <c r="C486" i="1"/>
  <c r="U1005" i="1"/>
  <c r="V1034" i="1" s="1"/>
  <c r="AG828" i="1"/>
  <c r="AG206" i="1"/>
  <c r="AG741" i="1"/>
  <c r="R839" i="1"/>
  <c r="AC1085" i="1"/>
  <c r="AD1085" i="1" s="1"/>
  <c r="AE1085" i="1" s="1"/>
  <c r="S216" i="1"/>
  <c r="T838" i="1" s="1"/>
  <c r="AC743" i="1"/>
  <c r="AB1089" i="1"/>
  <c r="AC1089" i="1" s="1"/>
  <c r="AG204" i="1"/>
  <c r="AH826" i="1" s="1"/>
  <c r="U1061" i="1"/>
  <c r="AD742" i="1"/>
  <c r="AD829" i="1"/>
  <c r="AE973" i="1"/>
  <c r="AC208" i="1"/>
  <c r="AD972" i="1"/>
  <c r="C930" i="1"/>
  <c r="E929" i="1"/>
  <c r="F929" i="1"/>
  <c r="AI205" i="1"/>
  <c r="AI740" i="1"/>
  <c r="AI827" i="1"/>
  <c r="V1062" i="1"/>
  <c r="E162" i="1"/>
  <c r="C163" i="1"/>
  <c r="F162" i="1"/>
  <c r="AG162" i="1" s="1"/>
  <c r="Q218" i="1"/>
  <c r="R753" i="1" s="1"/>
  <c r="T1094" i="1"/>
  <c r="T1007" i="1"/>
  <c r="AE742" i="1"/>
  <c r="W1004" i="1"/>
  <c r="X1004" i="1" s="1"/>
  <c r="R1095" i="1"/>
  <c r="R1008" i="1"/>
  <c r="P1096" i="1"/>
  <c r="P1009" i="1"/>
  <c r="V1092" i="1"/>
  <c r="W1092" i="1" s="1"/>
  <c r="E1066" i="1"/>
  <c r="C1067" i="1"/>
  <c r="F1066" i="1"/>
  <c r="E1275" i="1"/>
  <c r="F1275" i="1"/>
  <c r="C1276" i="1"/>
  <c r="F1010" i="1"/>
  <c r="O1010" i="1" s="1"/>
  <c r="E1010" i="1"/>
  <c r="C1011" i="1"/>
  <c r="P841" i="1"/>
  <c r="P219" i="1"/>
  <c r="Q219" i="1" s="1"/>
  <c r="R754" i="1" s="1"/>
  <c r="P754" i="1"/>
  <c r="Q980" i="1"/>
  <c r="R980" i="1" s="1"/>
  <c r="S980" i="1" s="1"/>
  <c r="AC1055" i="1"/>
  <c r="AD997" i="1"/>
  <c r="AD1026" i="1"/>
  <c r="V977" i="1"/>
  <c r="P981" i="1"/>
  <c r="Q981" i="1" s="1"/>
  <c r="R981" i="1" s="1"/>
  <c r="F365" i="1"/>
  <c r="E365" i="1"/>
  <c r="C366" i="1"/>
  <c r="T837" i="1"/>
  <c r="R217" i="1"/>
  <c r="T215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C578" i="1"/>
  <c r="F577" i="1"/>
  <c r="E577" i="1"/>
  <c r="W633" i="1"/>
  <c r="O633" i="1"/>
  <c r="Q633" i="1"/>
  <c r="R633" i="1"/>
  <c r="S633" i="1"/>
  <c r="X633" i="1"/>
  <c r="T633" i="1"/>
  <c r="U633" i="1"/>
  <c r="V633" i="1"/>
  <c r="P633" i="1"/>
  <c r="Y633" i="1"/>
  <c r="Z633" i="1"/>
  <c r="AA633" i="1"/>
  <c r="AB633" i="1"/>
  <c r="AC633" i="1"/>
  <c r="AD633" i="1"/>
  <c r="AE633" i="1"/>
  <c r="AF633" i="1"/>
  <c r="E785" i="1"/>
  <c r="C786" i="1"/>
  <c r="F785" i="1"/>
  <c r="T1093" i="1"/>
  <c r="U1093" i="1" s="1"/>
  <c r="T1006" i="1"/>
  <c r="Z834" i="1"/>
  <c r="AD1029" i="1"/>
  <c r="AD1058" i="1" s="1"/>
  <c r="AE1082" i="1"/>
  <c r="AF966" i="1"/>
  <c r="AD998" i="1"/>
  <c r="AC1056" i="1"/>
  <c r="AD1027" i="1"/>
  <c r="E982" i="1"/>
  <c r="C983" i="1"/>
  <c r="F982" i="1"/>
  <c r="O982" i="1" s="1"/>
  <c r="Z975" i="1"/>
  <c r="L663" i="1"/>
  <c r="C635" i="1"/>
  <c r="F634" i="1"/>
  <c r="AH634" i="1" s="1"/>
  <c r="E634" i="1"/>
  <c r="E721" i="1"/>
  <c r="C722" i="1"/>
  <c r="F721" i="1"/>
  <c r="AB1088" i="1"/>
  <c r="AE207" i="1"/>
  <c r="AE829" i="1"/>
  <c r="AD999" i="1"/>
  <c r="AD1028" i="1"/>
  <c r="AC1057" i="1"/>
  <c r="AG1079" i="1"/>
  <c r="AF971" i="1"/>
  <c r="E1157" i="1"/>
  <c r="F1157" i="1"/>
  <c r="W213" i="1"/>
  <c r="W835" i="1"/>
  <c r="Q840" i="1"/>
  <c r="AF967" i="1"/>
  <c r="AE1083" i="1"/>
  <c r="T1063" i="1"/>
  <c r="U978" i="1"/>
  <c r="Z212" i="1"/>
  <c r="AF969" i="1"/>
  <c r="Z746" i="1"/>
  <c r="Z833" i="1"/>
  <c r="Z211" i="1"/>
  <c r="AA211" i="1" s="1"/>
  <c r="AG826" i="1"/>
  <c r="T664" i="1"/>
  <c r="AK664" i="1"/>
  <c r="BF664" i="1"/>
  <c r="BG664" i="1"/>
  <c r="BC664" i="1"/>
  <c r="AZ664" i="1"/>
  <c r="V664" i="1"/>
  <c r="AD664" i="1"/>
  <c r="AY664" i="1"/>
  <c r="AU664" i="1"/>
  <c r="AG664" i="1"/>
  <c r="BD664" i="1"/>
  <c r="BH664" i="1"/>
  <c r="AF664" i="1"/>
  <c r="Z664" i="1"/>
  <c r="BL664" i="1"/>
  <c r="BJ664" i="1"/>
  <c r="Y664" i="1"/>
  <c r="R664" i="1"/>
  <c r="BE664" i="1"/>
  <c r="AM664" i="1"/>
  <c r="W664" i="1"/>
  <c r="X664" i="1"/>
  <c r="O220" i="1"/>
  <c r="AN664" i="1"/>
  <c r="BM664" i="1"/>
  <c r="Q664" i="1"/>
  <c r="AC664" i="1"/>
  <c r="U664" i="1"/>
  <c r="AR664" i="1"/>
  <c r="AX664" i="1"/>
  <c r="S664" i="1"/>
  <c r="AB664" i="1"/>
  <c r="AE664" i="1"/>
  <c r="AA664" i="1"/>
  <c r="AW664" i="1"/>
  <c r="BI664" i="1"/>
  <c r="AO664" i="1"/>
  <c r="BK664" i="1"/>
  <c r="AJ664" i="1"/>
  <c r="O664" i="1"/>
  <c r="AH664" i="1"/>
  <c r="AI664" i="1"/>
  <c r="AS664" i="1"/>
  <c r="AP664" i="1"/>
  <c r="P664" i="1"/>
  <c r="AV664" i="1"/>
  <c r="AT664" i="1"/>
  <c r="BB664" i="1"/>
  <c r="AQ664" i="1"/>
  <c r="AL664" i="1"/>
  <c r="BA664" i="1"/>
  <c r="C307" i="1"/>
  <c r="F306" i="1"/>
  <c r="E306" i="1"/>
  <c r="Q753" i="1"/>
  <c r="AC1058" i="1"/>
  <c r="S979" i="1"/>
  <c r="T979" i="1" s="1"/>
  <c r="S838" i="1"/>
  <c r="C131" i="1"/>
  <c r="F130" i="1"/>
  <c r="E130" i="1"/>
  <c r="X974" i="1"/>
  <c r="C339" i="1"/>
  <c r="E338" i="1"/>
  <c r="F338" i="1"/>
  <c r="Z747" i="1"/>
  <c r="V1090" i="1"/>
  <c r="W1090" i="1" s="1"/>
  <c r="V1003" i="1"/>
  <c r="W1003" i="1" s="1"/>
  <c r="V1032" i="1"/>
  <c r="C455" i="1"/>
  <c r="F454" i="1"/>
  <c r="E454" i="1"/>
  <c r="C222" i="1"/>
  <c r="F221" i="1"/>
  <c r="E221" i="1"/>
  <c r="X1091" i="1"/>
  <c r="Y1091" i="1" s="1"/>
  <c r="X976" i="1"/>
  <c r="C872" i="1"/>
  <c r="F871" i="1"/>
  <c r="E871" i="1"/>
  <c r="E1302" i="1"/>
  <c r="C1303" i="1"/>
  <c r="F1302" i="1"/>
  <c r="F842" i="1"/>
  <c r="C843" i="1"/>
  <c r="E842" i="1"/>
  <c r="F606" i="1"/>
  <c r="E606" i="1"/>
  <c r="C607" i="1"/>
  <c r="F278" i="1"/>
  <c r="AH278" i="1" s="1"/>
  <c r="C279" i="1"/>
  <c r="E278" i="1"/>
  <c r="C250" i="1"/>
  <c r="F249" i="1"/>
  <c r="E249" i="1"/>
  <c r="F813" i="1"/>
  <c r="I813" i="1" s="1"/>
  <c r="E813" i="1"/>
  <c r="C814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C1126" i="1"/>
  <c r="F1125" i="1"/>
  <c r="E1125" i="1"/>
  <c r="C665" i="1"/>
  <c r="E664" i="1"/>
  <c r="F664" i="1"/>
  <c r="C545" i="1"/>
  <c r="E544" i="1"/>
  <c r="F544" i="1"/>
  <c r="C38" i="1"/>
  <c r="E37" i="1"/>
  <c r="F37" i="1" s="1"/>
  <c r="F899" i="1"/>
  <c r="E899" i="1"/>
  <c r="C900" i="1"/>
  <c r="C514" i="1"/>
  <c r="F513" i="1"/>
  <c r="E513" i="1"/>
  <c r="O1036" i="1"/>
  <c r="O1065" i="1" s="1"/>
  <c r="P1036" i="1"/>
  <c r="P1065" i="1" s="1"/>
  <c r="Q1036" i="1"/>
  <c r="Q1065" i="1" s="1"/>
  <c r="R1036" i="1"/>
  <c r="R1065" i="1" s="1"/>
  <c r="S1036" i="1"/>
  <c r="S1065" i="1" s="1"/>
  <c r="T1036" i="1"/>
  <c r="F423" i="1"/>
  <c r="C424" i="1"/>
  <c r="E423" i="1"/>
  <c r="E1037" i="1"/>
  <c r="C1038" i="1"/>
  <c r="F1037" i="1"/>
  <c r="E101" i="1"/>
  <c r="C102" i="1"/>
  <c r="F101" i="1"/>
  <c r="F693" i="1"/>
  <c r="E693" i="1"/>
  <c r="C694" i="1"/>
  <c r="C395" i="1"/>
  <c r="F394" i="1"/>
  <c r="E394" i="1"/>
  <c r="E191" i="1"/>
  <c r="F191" i="1"/>
  <c r="C192" i="1"/>
  <c r="C1186" i="1"/>
  <c r="E1185" i="1"/>
  <c r="F1185" i="1"/>
  <c r="E756" i="1"/>
  <c r="C757" i="1"/>
  <c r="F756" i="1"/>
  <c r="C1218" i="1"/>
  <c r="F1217" i="1"/>
  <c r="E1217" i="1"/>
  <c r="E1332" i="1"/>
  <c r="C1333" i="1"/>
  <c r="F1332" i="1"/>
  <c r="D70" i="1"/>
  <c r="D64" i="5"/>
  <c r="C33" i="5"/>
  <c r="D32" i="5"/>
  <c r="D127" i="1"/>
  <c r="D690" i="1"/>
  <c r="D1035" i="1"/>
  <c r="D391" i="1"/>
  <c r="D1242" i="1"/>
  <c r="D1093" i="1"/>
  <c r="D868" i="1"/>
  <c r="D539" i="1"/>
  <c r="D839" i="1"/>
  <c r="D1064" i="1"/>
  <c r="D977" i="1"/>
  <c r="D362" i="1"/>
  <c r="D1329" i="1"/>
  <c r="D304" i="1"/>
  <c r="D333" i="1"/>
  <c r="D719" i="1"/>
  <c r="D1151" i="1"/>
  <c r="D752" i="1"/>
  <c r="D188" i="1"/>
  <c r="D1180" i="1"/>
  <c r="D246" i="1"/>
  <c r="D574" i="1"/>
  <c r="D632" i="1"/>
  <c r="D481" i="1"/>
  <c r="D420" i="1"/>
  <c r="D275" i="1"/>
  <c r="D603" i="1"/>
  <c r="D510" i="1"/>
  <c r="D781" i="1"/>
  <c r="D1213" i="1"/>
  <c r="D810" i="1"/>
  <c r="D661" i="1"/>
  <c r="D452" i="1"/>
  <c r="D1122" i="1"/>
  <c r="D926" i="1"/>
  <c r="D1006" i="1"/>
  <c r="D1271" i="1"/>
  <c r="D897" i="1"/>
  <c r="D98" i="1"/>
  <c r="D34" i="1"/>
  <c r="D157" i="1"/>
  <c r="D1300" i="1"/>
  <c r="D217" i="1"/>
  <c r="AG1080" i="1"/>
  <c r="AG1086" i="1"/>
  <c r="AG1078" i="1"/>
  <c r="AF991" i="1"/>
  <c r="AF992" i="1"/>
  <c r="AF993" i="1"/>
  <c r="AG142" i="1"/>
  <c r="AG11" i="1"/>
  <c r="AG154" i="1"/>
  <c r="AF1021" i="1"/>
  <c r="AF1020" i="1"/>
  <c r="AF1022" i="1"/>
  <c r="AE1050" i="1"/>
  <c r="AG148" i="1"/>
  <c r="AG149" i="1"/>
  <c r="AG950" i="1"/>
  <c r="AG943" i="1"/>
  <c r="AG952" i="1" s="1"/>
  <c r="AG155" i="1"/>
  <c r="AE1051" i="1"/>
  <c r="AG1084" i="1"/>
  <c r="AG150" i="1"/>
  <c r="AG158" i="1"/>
  <c r="AG157" i="1"/>
  <c r="AG156" i="1"/>
  <c r="AE1049" i="1"/>
  <c r="AG159" i="1"/>
  <c r="AG144" i="1"/>
  <c r="AG143" i="1"/>
  <c r="AG161" i="1"/>
  <c r="AL199" i="1"/>
  <c r="AL821" i="1"/>
  <c r="AL734" i="1"/>
  <c r="AG160" i="1"/>
  <c r="AH1117" i="1"/>
  <c r="AH1124" i="1"/>
  <c r="AH1113" i="1"/>
  <c r="AH961" i="1"/>
  <c r="AH630" i="1"/>
  <c r="AH627" i="1"/>
  <c r="AH624" i="1"/>
  <c r="AI9" i="1"/>
  <c r="AH1104" i="1"/>
  <c r="AH261" i="1"/>
  <c r="AH265" i="1"/>
  <c r="AH269" i="1"/>
  <c r="AH1109" i="1"/>
  <c r="AH1120" i="1"/>
  <c r="AH1121" i="1"/>
  <c r="AH942" i="1"/>
  <c r="AH951" i="1" s="1"/>
  <c r="AH620" i="1"/>
  <c r="AH619" i="1"/>
  <c r="AH622" i="1"/>
  <c r="AH258" i="1"/>
  <c r="AH1127" i="1"/>
  <c r="AH1118" i="1"/>
  <c r="AH1112" i="1"/>
  <c r="AH631" i="1"/>
  <c r="AH617" i="1"/>
  <c r="AH629" i="1"/>
  <c r="AH262" i="1"/>
  <c r="AH266" i="1"/>
  <c r="AH270" i="1"/>
  <c r="AH1119" i="1"/>
  <c r="AH1116" i="1"/>
  <c r="AH1110" i="1"/>
  <c r="AH964" i="1"/>
  <c r="AH626" i="1"/>
  <c r="AH615" i="1"/>
  <c r="AH257" i="1"/>
  <c r="AH271" i="1"/>
  <c r="AH633" i="1"/>
  <c r="AH1192" i="1"/>
  <c r="AH1126" i="1"/>
  <c r="AH1122" i="1"/>
  <c r="AH1108" i="1"/>
  <c r="AH960" i="1"/>
  <c r="AH632" i="1"/>
  <c r="AH621" i="1"/>
  <c r="AH273" i="1"/>
  <c r="AH1123" i="1"/>
  <c r="AH1107" i="1"/>
  <c r="AH1128" i="1"/>
  <c r="AH965" i="1"/>
  <c r="AH941" i="1"/>
  <c r="AH625" i="1"/>
  <c r="AH616" i="1"/>
  <c r="AH260" i="1"/>
  <c r="AH264" i="1"/>
  <c r="AH268" i="1"/>
  <c r="AH959" i="1"/>
  <c r="AH963" i="1"/>
  <c r="AH275" i="1"/>
  <c r="AH962" i="1"/>
  <c r="AH267" i="1"/>
  <c r="AH1125" i="1"/>
  <c r="AH277" i="1"/>
  <c r="AH1111" i="1"/>
  <c r="AH618" i="1"/>
  <c r="AH272" i="1"/>
  <c r="AH1105" i="1"/>
  <c r="AH623" i="1"/>
  <c r="AH10" i="1"/>
  <c r="AH274" i="1"/>
  <c r="AH1114" i="1"/>
  <c r="AH614" i="1"/>
  <c r="AH259" i="1"/>
  <c r="AH1115" i="1"/>
  <c r="AH628" i="1"/>
  <c r="AH968" i="1"/>
  <c r="AH1106" i="1"/>
  <c r="AH263" i="1"/>
  <c r="AH970" i="1"/>
  <c r="AH276" i="1"/>
  <c r="AE1000" i="1" l="1"/>
  <c r="AE139" i="1"/>
  <c r="AE1029" i="1"/>
  <c r="AE1087" i="1"/>
  <c r="AE145" i="1"/>
  <c r="AF51" i="1"/>
  <c r="AF109" i="1" s="1"/>
  <c r="AF139" i="1" s="1"/>
  <c r="AI39" i="5"/>
  <c r="AF63" i="1"/>
  <c r="AF121" i="1" s="1"/>
  <c r="AF151" i="1" s="1"/>
  <c r="AI41" i="5"/>
  <c r="AF57" i="1"/>
  <c r="AF115" i="1" s="1"/>
  <c r="AF1081" i="1" s="1"/>
  <c r="AI40" i="5"/>
  <c r="AP736" i="1"/>
  <c r="B27" i="30"/>
  <c r="AO736" i="1"/>
  <c r="AX735" i="1"/>
  <c r="AO823" i="1"/>
  <c r="AX200" i="1"/>
  <c r="AY200" i="1" s="1"/>
  <c r="AP823" i="1"/>
  <c r="AP201" i="1"/>
  <c r="AQ201" i="1" s="1"/>
  <c r="AF1075" i="1"/>
  <c r="AE1023" i="1"/>
  <c r="AE994" i="1"/>
  <c r="AD1052" i="1"/>
  <c r="AL81" i="5"/>
  <c r="AK88" i="5"/>
  <c r="AK102" i="5"/>
  <c r="AK95" i="5"/>
  <c r="AN82" i="5"/>
  <c r="AM89" i="5"/>
  <c r="AM13" i="5" s="1"/>
  <c r="AM96" i="5"/>
  <c r="AM19" i="5" s="1"/>
  <c r="AJ58" i="1" s="1"/>
  <c r="AM103" i="5"/>
  <c r="AM25" i="5" s="1"/>
  <c r="AJ64" i="1" s="1"/>
  <c r="AC1054" i="1"/>
  <c r="AD996" i="1"/>
  <c r="AD1025" i="1"/>
  <c r="AD1046" i="1"/>
  <c r="AE1017" i="1"/>
  <c r="AE988" i="1"/>
  <c r="AJ18" i="5"/>
  <c r="AJ99" i="5"/>
  <c r="AL83" i="5"/>
  <c r="AK97" i="5"/>
  <c r="AK20" i="5" s="1"/>
  <c r="AH59" i="1" s="1"/>
  <c r="AH117" i="1" s="1"/>
  <c r="AH147" i="1" s="1"/>
  <c r="AK104" i="5"/>
  <c r="AK26" i="5" s="1"/>
  <c r="AH65" i="1" s="1"/>
  <c r="AH123" i="1" s="1"/>
  <c r="AH153" i="1" s="1"/>
  <c r="AK90" i="5"/>
  <c r="AK14" i="5" s="1"/>
  <c r="AC1053" i="1"/>
  <c r="AD995" i="1"/>
  <c r="AD1024" i="1"/>
  <c r="AJ106" i="5"/>
  <c r="AJ24" i="5"/>
  <c r="AJ12" i="5"/>
  <c r="AJ92" i="5"/>
  <c r="AA1059" i="1"/>
  <c r="AF209" i="1"/>
  <c r="AG744" i="1" s="1"/>
  <c r="AB1001" i="1"/>
  <c r="AB1059" i="1" s="1"/>
  <c r="AF744" i="1"/>
  <c r="AJ738" i="1"/>
  <c r="AJ825" i="1"/>
  <c r="AC210" i="1"/>
  <c r="AD210" i="1" s="1"/>
  <c r="AE210" i="1" s="1"/>
  <c r="AF210" i="1" s="1"/>
  <c r="AG832" i="1" s="1"/>
  <c r="T1064" i="1"/>
  <c r="AC832" i="1"/>
  <c r="AH739" i="1"/>
  <c r="Y749" i="1"/>
  <c r="Y214" i="1"/>
  <c r="Z749" i="1" s="1"/>
  <c r="X749" i="1"/>
  <c r="X836" i="1"/>
  <c r="AI81" i="1"/>
  <c r="AH82" i="1"/>
  <c r="AI80" i="1"/>
  <c r="AI91" i="1"/>
  <c r="AI120" i="1" s="1"/>
  <c r="AI97" i="1"/>
  <c r="AI126" i="1" s="1"/>
  <c r="AI86" i="1"/>
  <c r="AI87" i="1"/>
  <c r="AI116" i="1" s="1"/>
  <c r="AI98" i="1"/>
  <c r="AI127" i="1" s="1"/>
  <c r="AI93" i="1"/>
  <c r="AI122" i="1" s="1"/>
  <c r="AI85" i="1"/>
  <c r="AI114" i="1" s="1"/>
  <c r="AI94" i="1"/>
  <c r="AI89" i="1"/>
  <c r="AI118" i="1" s="1"/>
  <c r="AI90" i="1"/>
  <c r="AI119" i="1" s="1"/>
  <c r="AI83" i="1"/>
  <c r="AI102" i="1"/>
  <c r="AI131" i="1" s="1"/>
  <c r="AI104" i="1"/>
  <c r="AI133" i="1" s="1"/>
  <c r="AI101" i="1"/>
  <c r="AI130" i="1" s="1"/>
  <c r="AI88" i="1"/>
  <c r="AI92" i="1"/>
  <c r="AI103" i="1"/>
  <c r="AI132" i="1" s="1"/>
  <c r="AI100" i="1"/>
  <c r="AI129" i="1" s="1"/>
  <c r="AI84" i="1"/>
  <c r="AI113" i="1" s="1"/>
  <c r="AI96" i="1"/>
  <c r="AI125" i="1" s="1"/>
  <c r="AI95" i="1"/>
  <c r="AI124" i="1" s="1"/>
  <c r="AI99" i="1"/>
  <c r="AI128" i="1" s="1"/>
  <c r="AJ10" i="5"/>
  <c r="AA1060" i="1"/>
  <c r="T1065" i="1"/>
  <c r="AB1031" i="1"/>
  <c r="AB1060" i="1" s="1"/>
  <c r="U1036" i="1"/>
  <c r="U1063" i="1"/>
  <c r="R218" i="1"/>
  <c r="S218" i="1" s="1"/>
  <c r="V1005" i="1"/>
  <c r="W1034" i="1" s="1"/>
  <c r="U1035" i="1"/>
  <c r="AE1058" i="1"/>
  <c r="AK203" i="1"/>
  <c r="AK738" i="1"/>
  <c r="AK825" i="1"/>
  <c r="AH204" i="1"/>
  <c r="AI204" i="1" s="1"/>
  <c r="E1098" i="1"/>
  <c r="C1099" i="1"/>
  <c r="F1098" i="1"/>
  <c r="O1098" i="1" s="1"/>
  <c r="AJ202" i="1"/>
  <c r="AJ824" i="1"/>
  <c r="E486" i="1"/>
  <c r="C487" i="1"/>
  <c r="F486" i="1"/>
  <c r="F1247" i="1"/>
  <c r="E1247" i="1"/>
  <c r="C1248" i="1"/>
  <c r="X1033" i="1"/>
  <c r="X1062" i="1" s="1"/>
  <c r="U1006" i="1"/>
  <c r="V1035" i="1" s="1"/>
  <c r="T751" i="1"/>
  <c r="AH206" i="1"/>
  <c r="AI741" i="1" s="1"/>
  <c r="AH741" i="1"/>
  <c r="AH828" i="1"/>
  <c r="W1032" i="1"/>
  <c r="W1061" i="1" s="1"/>
  <c r="AC1031" i="1"/>
  <c r="AC1060" i="1" s="1"/>
  <c r="T216" i="1"/>
  <c r="AD1002" i="1"/>
  <c r="AE1031" i="1" s="1"/>
  <c r="AD1031" i="1"/>
  <c r="AF973" i="1"/>
  <c r="V1061" i="1"/>
  <c r="AA746" i="1"/>
  <c r="R840" i="1"/>
  <c r="AD1089" i="1"/>
  <c r="AE1089" i="1" s="1"/>
  <c r="AD208" i="1"/>
  <c r="AE830" i="1" s="1"/>
  <c r="AD743" i="1"/>
  <c r="Q754" i="1"/>
  <c r="Q841" i="1"/>
  <c r="Y1004" i="1"/>
  <c r="Z1004" i="1" s="1"/>
  <c r="AD830" i="1"/>
  <c r="AE972" i="1"/>
  <c r="S981" i="1"/>
  <c r="T981" i="1" s="1"/>
  <c r="U981" i="1" s="1"/>
  <c r="F455" i="1"/>
  <c r="E455" i="1"/>
  <c r="C456" i="1"/>
  <c r="E131" i="1"/>
  <c r="C132" i="1"/>
  <c r="F131" i="1"/>
  <c r="F307" i="1"/>
  <c r="C308" i="1"/>
  <c r="E307" i="1"/>
  <c r="X634" i="1"/>
  <c r="O634" i="1"/>
  <c r="Q634" i="1"/>
  <c r="R634" i="1"/>
  <c r="S634" i="1"/>
  <c r="T634" i="1"/>
  <c r="Y634" i="1"/>
  <c r="U634" i="1"/>
  <c r="V634" i="1"/>
  <c r="P634" i="1"/>
  <c r="W634" i="1"/>
  <c r="Z634" i="1"/>
  <c r="AA634" i="1"/>
  <c r="AB634" i="1"/>
  <c r="AC634" i="1"/>
  <c r="AD634" i="1"/>
  <c r="AE634" i="1"/>
  <c r="AF634" i="1"/>
  <c r="AG634" i="1"/>
  <c r="U215" i="1"/>
  <c r="V215" i="1" s="1"/>
  <c r="W837" i="1" s="1"/>
  <c r="S839" i="1"/>
  <c r="F366" i="1"/>
  <c r="E366" i="1"/>
  <c r="C367" i="1"/>
  <c r="V1093" i="1"/>
  <c r="R219" i="1"/>
  <c r="S219" i="1" s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L664" i="1"/>
  <c r="AG967" i="1"/>
  <c r="AF1083" i="1"/>
  <c r="X748" i="1"/>
  <c r="X213" i="1"/>
  <c r="X835" i="1"/>
  <c r="F635" i="1"/>
  <c r="AI635" i="1" s="1"/>
  <c r="E635" i="1"/>
  <c r="C636" i="1"/>
  <c r="U837" i="1"/>
  <c r="F163" i="1"/>
  <c r="AH163" i="1" s="1"/>
  <c r="E163" i="1"/>
  <c r="AJ827" i="1"/>
  <c r="AJ205" i="1"/>
  <c r="AJ740" i="1"/>
  <c r="F339" i="1"/>
  <c r="E339" i="1"/>
  <c r="AA833" i="1"/>
  <c r="AB746" i="1"/>
  <c r="AB833" i="1"/>
  <c r="AB211" i="1"/>
  <c r="AC833" i="1" s="1"/>
  <c r="F722" i="1"/>
  <c r="E722" i="1"/>
  <c r="C723" i="1"/>
  <c r="X1092" i="1"/>
  <c r="AZ665" i="1"/>
  <c r="AW665" i="1"/>
  <c r="AS665" i="1"/>
  <c r="AN665" i="1"/>
  <c r="BG665" i="1"/>
  <c r="BH665" i="1"/>
  <c r="AB665" i="1"/>
  <c r="AH665" i="1"/>
  <c r="AV665" i="1"/>
  <c r="AJ665" i="1"/>
  <c r="AL665" i="1"/>
  <c r="BL665" i="1"/>
  <c r="AF665" i="1"/>
  <c r="BC665" i="1"/>
  <c r="P665" i="1"/>
  <c r="AM665" i="1"/>
  <c r="AA665" i="1"/>
  <c r="BJ665" i="1"/>
  <c r="AX665" i="1"/>
  <c r="V665" i="1"/>
  <c r="BE665" i="1"/>
  <c r="AP665" i="1"/>
  <c r="X665" i="1"/>
  <c r="AY665" i="1"/>
  <c r="O665" i="1"/>
  <c r="Q665" i="1"/>
  <c r="AE665" i="1"/>
  <c r="BF665" i="1"/>
  <c r="T665" i="1"/>
  <c r="AO665" i="1"/>
  <c r="BB665" i="1"/>
  <c r="AU665" i="1"/>
  <c r="W665" i="1"/>
  <c r="BM665" i="1"/>
  <c r="AQ665" i="1"/>
  <c r="AC665" i="1"/>
  <c r="AT665" i="1"/>
  <c r="Z665" i="1"/>
  <c r="BD665" i="1"/>
  <c r="BA665" i="1"/>
  <c r="AD665" i="1"/>
  <c r="AR665" i="1"/>
  <c r="AI665" i="1"/>
  <c r="BK665" i="1"/>
  <c r="Y665" i="1"/>
  <c r="R665" i="1"/>
  <c r="AK665" i="1"/>
  <c r="O221" i="1"/>
  <c r="U665" i="1"/>
  <c r="S665" i="1"/>
  <c r="BI665" i="1"/>
  <c r="AG665" i="1"/>
  <c r="S1095" i="1"/>
  <c r="T1095" i="1" s="1"/>
  <c r="S1008" i="1"/>
  <c r="T1008" i="1" s="1"/>
  <c r="U979" i="1"/>
  <c r="V979" i="1" s="1"/>
  <c r="AE998" i="1"/>
  <c r="AE1027" i="1"/>
  <c r="AD1056" i="1"/>
  <c r="C787" i="1"/>
  <c r="E786" i="1"/>
  <c r="F786" i="1"/>
  <c r="F1276" i="1"/>
  <c r="E1276" i="1"/>
  <c r="C1277" i="1"/>
  <c r="U750" i="1"/>
  <c r="C223" i="1"/>
  <c r="E222" i="1"/>
  <c r="F222" i="1"/>
  <c r="Z1091" i="1"/>
  <c r="AA975" i="1"/>
  <c r="P982" i="1"/>
  <c r="Q982" i="1" s="1"/>
  <c r="R982" i="1" s="1"/>
  <c r="AF1082" i="1"/>
  <c r="AG966" i="1"/>
  <c r="AE997" i="1"/>
  <c r="AD1055" i="1"/>
  <c r="AE1026" i="1"/>
  <c r="AF1085" i="1"/>
  <c r="AG969" i="1"/>
  <c r="F983" i="1"/>
  <c r="O983" i="1" s="1"/>
  <c r="E983" i="1"/>
  <c r="S752" i="1"/>
  <c r="P1097" i="1"/>
  <c r="P1010" i="1"/>
  <c r="Y1033" i="1"/>
  <c r="C931" i="1"/>
  <c r="F930" i="1"/>
  <c r="E930" i="1"/>
  <c r="W1062" i="1"/>
  <c r="AG971" i="1"/>
  <c r="AD1057" i="1"/>
  <c r="AE1028" i="1"/>
  <c r="AE999" i="1"/>
  <c r="AF742" i="1"/>
  <c r="AF829" i="1"/>
  <c r="AF207" i="1"/>
  <c r="AG742" i="1" s="1"/>
  <c r="E1011" i="1"/>
  <c r="C1012" i="1"/>
  <c r="F1011" i="1"/>
  <c r="O1011" i="1" s="1"/>
  <c r="C1068" i="1"/>
  <c r="F1067" i="1"/>
  <c r="E1067" i="1"/>
  <c r="AG831" i="1"/>
  <c r="AG209" i="1"/>
  <c r="AH744" i="1" s="1"/>
  <c r="Y976" i="1"/>
  <c r="X1090" i="1"/>
  <c r="X1003" i="1"/>
  <c r="Y974" i="1"/>
  <c r="X1032" i="1"/>
  <c r="P220" i="1"/>
  <c r="Q220" i="1" s="1"/>
  <c r="P842" i="1"/>
  <c r="P755" i="1"/>
  <c r="AA834" i="1"/>
  <c r="AA747" i="1"/>
  <c r="AA212" i="1"/>
  <c r="U1094" i="1"/>
  <c r="U1007" i="1"/>
  <c r="V978" i="1"/>
  <c r="AC1088" i="1"/>
  <c r="AD1088" i="1" s="1"/>
  <c r="C579" i="1"/>
  <c r="F578" i="1"/>
  <c r="E578" i="1"/>
  <c r="S217" i="1"/>
  <c r="Q1096" i="1"/>
  <c r="Q1009" i="1"/>
  <c r="R1009" i="1" s="1"/>
  <c r="T980" i="1"/>
  <c r="U980" i="1" s="1"/>
  <c r="R841" i="1"/>
  <c r="W977" i="1"/>
  <c r="C1334" i="1"/>
  <c r="F1333" i="1"/>
  <c r="E1333" i="1"/>
  <c r="E102" i="1"/>
  <c r="C103" i="1"/>
  <c r="F102" i="1"/>
  <c r="F514" i="1"/>
  <c r="E514" i="1"/>
  <c r="C515" i="1"/>
  <c r="E1126" i="1"/>
  <c r="C1127" i="1"/>
  <c r="F1126" i="1"/>
  <c r="C608" i="1"/>
  <c r="F607" i="1"/>
  <c r="E607" i="1"/>
  <c r="F1303" i="1"/>
  <c r="E1303" i="1"/>
  <c r="C1304" i="1"/>
  <c r="C901" i="1"/>
  <c r="F900" i="1"/>
  <c r="E900" i="1"/>
  <c r="C1219" i="1"/>
  <c r="E1218" i="1"/>
  <c r="F1218" i="1"/>
  <c r="C396" i="1"/>
  <c r="F395" i="1"/>
  <c r="E395" i="1"/>
  <c r="F545" i="1"/>
  <c r="E545" i="1"/>
  <c r="O1037" i="1"/>
  <c r="O1066" i="1" s="1"/>
  <c r="P1037" i="1"/>
  <c r="P1066" i="1" s="1"/>
  <c r="Q1037" i="1"/>
  <c r="Q1066" i="1" s="1"/>
  <c r="R1037" i="1"/>
  <c r="R1066" i="1" s="1"/>
  <c r="S1037" i="1"/>
  <c r="C425" i="1"/>
  <c r="E424" i="1"/>
  <c r="F424" i="1"/>
  <c r="F1186" i="1"/>
  <c r="E1186" i="1"/>
  <c r="F694" i="1"/>
  <c r="E694" i="1"/>
  <c r="C695" i="1"/>
  <c r="F1038" i="1"/>
  <c r="E1038" i="1"/>
  <c r="C1039" i="1"/>
  <c r="F250" i="1"/>
  <c r="E250" i="1"/>
  <c r="C251" i="1"/>
  <c r="C844" i="1"/>
  <c r="E843" i="1"/>
  <c r="F843" i="1"/>
  <c r="E757" i="1"/>
  <c r="C758" i="1"/>
  <c r="F757" i="1"/>
  <c r="C193" i="1"/>
  <c r="F192" i="1"/>
  <c r="E192" i="1"/>
  <c r="F665" i="1"/>
  <c r="C666" i="1"/>
  <c r="E665" i="1"/>
  <c r="E872" i="1"/>
  <c r="F872" i="1"/>
  <c r="C873" i="1"/>
  <c r="F814" i="1"/>
  <c r="I814" i="1" s="1"/>
  <c r="E814" i="1"/>
  <c r="C815" i="1"/>
  <c r="F279" i="1"/>
  <c r="AI279" i="1" s="1"/>
  <c r="C280" i="1"/>
  <c r="E279" i="1"/>
  <c r="C39" i="1"/>
  <c r="E38" i="1"/>
  <c r="F38" i="1" s="1"/>
  <c r="O278" i="1"/>
  <c r="Q278" i="1"/>
  <c r="P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D71" i="1"/>
  <c r="D65" i="5"/>
  <c r="D33" i="5"/>
  <c r="C34" i="5"/>
  <c r="D334" i="1"/>
  <c r="D421" i="1"/>
  <c r="D1065" i="1"/>
  <c r="D575" i="1"/>
  <c r="D218" i="1"/>
  <c r="D158" i="1"/>
  <c r="D99" i="1"/>
  <c r="D1152" i="1"/>
  <c r="D1123" i="1"/>
  <c r="D511" i="1"/>
  <c r="D978" i="1"/>
  <c r="D1181" i="1"/>
  <c r="D811" i="1"/>
  <c r="D247" i="1"/>
  <c r="D927" i="1"/>
  <c r="D1214" i="1"/>
  <c r="D1243" i="1"/>
  <c r="D305" i="1"/>
  <c r="D392" i="1"/>
  <c r="D720" i="1"/>
  <c r="D482" i="1"/>
  <c r="D753" i="1"/>
  <c r="D1007" i="1"/>
  <c r="D189" i="1"/>
  <c r="D276" i="1"/>
  <c r="D35" i="1"/>
  <c r="D840" i="1"/>
  <c r="D1272" i="1"/>
  <c r="D1330" i="1"/>
  <c r="D782" i="1"/>
  <c r="D662" i="1"/>
  <c r="D898" i="1"/>
  <c r="D1036" i="1"/>
  <c r="D128" i="1"/>
  <c r="D363" i="1"/>
  <c r="D540" i="1"/>
  <c r="D691" i="1"/>
  <c r="D453" i="1"/>
  <c r="D604" i="1"/>
  <c r="D633" i="1"/>
  <c r="D1094" i="1"/>
  <c r="D869" i="1"/>
  <c r="D1301" i="1"/>
  <c r="AH1086" i="1"/>
  <c r="AH162" i="1"/>
  <c r="AH159" i="1"/>
  <c r="AY735" i="1"/>
  <c r="AH149" i="1"/>
  <c r="AH943" i="1"/>
  <c r="AH952" i="1" s="1"/>
  <c r="AH950" i="1"/>
  <c r="AH142" i="1"/>
  <c r="AH160" i="1"/>
  <c r="AF1051" i="1"/>
  <c r="AH146" i="1"/>
  <c r="AH152" i="1"/>
  <c r="AM821" i="1"/>
  <c r="AM199" i="1"/>
  <c r="AM734" i="1"/>
  <c r="AG991" i="1"/>
  <c r="AG992" i="1"/>
  <c r="AG993" i="1"/>
  <c r="AH154" i="1"/>
  <c r="AH144" i="1"/>
  <c r="AG1021" i="1"/>
  <c r="AG1020" i="1"/>
  <c r="AG1022" i="1"/>
  <c r="AH11" i="1"/>
  <c r="AH156" i="1"/>
  <c r="AH157" i="1"/>
  <c r="AH161" i="1"/>
  <c r="AI1108" i="1"/>
  <c r="AI1117" i="1"/>
  <c r="AI1119" i="1"/>
  <c r="AI960" i="1"/>
  <c r="AI629" i="1"/>
  <c r="AI621" i="1"/>
  <c r="AJ9" i="1"/>
  <c r="AI257" i="1"/>
  <c r="AI271" i="1"/>
  <c r="AI275" i="1"/>
  <c r="AI1192" i="1"/>
  <c r="AI1120" i="1"/>
  <c r="AI1115" i="1"/>
  <c r="AI1107" i="1"/>
  <c r="AI942" i="1"/>
  <c r="AI951" i="1" s="1"/>
  <c r="AI628" i="1"/>
  <c r="AI620" i="1"/>
  <c r="AI259" i="1"/>
  <c r="AI263" i="1"/>
  <c r="AI267" i="1"/>
  <c r="AI634" i="1"/>
  <c r="AI278" i="1"/>
  <c r="AI1128" i="1"/>
  <c r="AI1118" i="1"/>
  <c r="AI1113" i="1"/>
  <c r="AI965" i="1"/>
  <c r="AI627" i="1"/>
  <c r="AI619" i="1"/>
  <c r="AI272" i="1"/>
  <c r="AI1122" i="1"/>
  <c r="AI1127" i="1"/>
  <c r="AI1123" i="1"/>
  <c r="AI963" i="1"/>
  <c r="AI941" i="1"/>
  <c r="AI626" i="1"/>
  <c r="AI618" i="1"/>
  <c r="AI260" i="1"/>
  <c r="AI264" i="1"/>
  <c r="AI268" i="1"/>
  <c r="AI1114" i="1"/>
  <c r="AI1112" i="1"/>
  <c r="AI1111" i="1"/>
  <c r="AI961" i="1"/>
  <c r="AI633" i="1"/>
  <c r="AI625" i="1"/>
  <c r="AI617" i="1"/>
  <c r="AI112" i="1"/>
  <c r="AI273" i="1"/>
  <c r="AI1106" i="1"/>
  <c r="AI1110" i="1"/>
  <c r="AI1126" i="1"/>
  <c r="AI632" i="1"/>
  <c r="AI624" i="1"/>
  <c r="AI616" i="1"/>
  <c r="AI1104" i="1"/>
  <c r="AI261" i="1"/>
  <c r="AI265" i="1"/>
  <c r="AI269" i="1"/>
  <c r="AI1124" i="1"/>
  <c r="AI1121" i="1"/>
  <c r="AI1109" i="1"/>
  <c r="AI964" i="1"/>
  <c r="AI631" i="1"/>
  <c r="AI623" i="1"/>
  <c r="AI615" i="1"/>
  <c r="AI10" i="1"/>
  <c r="AI258" i="1"/>
  <c r="AI270" i="1"/>
  <c r="AI959" i="1"/>
  <c r="AI630" i="1"/>
  <c r="AI622" i="1"/>
  <c r="AI277" i="1"/>
  <c r="AI614" i="1"/>
  <c r="AI262" i="1"/>
  <c r="AI266" i="1"/>
  <c r="AI1116" i="1"/>
  <c r="AI1125" i="1"/>
  <c r="AI274" i="1"/>
  <c r="AI968" i="1"/>
  <c r="AI1105" i="1"/>
  <c r="AI962" i="1"/>
  <c r="AI970" i="1"/>
  <c r="AI276" i="1"/>
  <c r="AH143" i="1"/>
  <c r="AH148" i="1"/>
  <c r="AH158" i="1"/>
  <c r="AH155" i="1"/>
  <c r="AH1079" i="1"/>
  <c r="AF1050" i="1"/>
  <c r="AH1080" i="1"/>
  <c r="AH150" i="1"/>
  <c r="AH1084" i="1"/>
  <c r="AF1049" i="1"/>
  <c r="AH1078" i="1"/>
  <c r="AF1000" i="1" l="1"/>
  <c r="AF1087" i="1"/>
  <c r="AF1029" i="1"/>
  <c r="AF145" i="1"/>
  <c r="AY822" i="1"/>
  <c r="AG51" i="1"/>
  <c r="AG109" i="1" s="1"/>
  <c r="AG139" i="1" s="1"/>
  <c r="AJ39" i="5"/>
  <c r="AG63" i="1"/>
  <c r="AG121" i="1" s="1"/>
  <c r="AG151" i="1" s="1"/>
  <c r="AJ41" i="5"/>
  <c r="AG57" i="1"/>
  <c r="AG115" i="1" s="1"/>
  <c r="AG145" i="1" s="1"/>
  <c r="AJ40" i="5"/>
  <c r="AQ736" i="1"/>
  <c r="AQ823" i="1"/>
  <c r="B28" i="30"/>
  <c r="AG1075" i="1"/>
  <c r="AK99" i="5"/>
  <c r="AK18" i="5"/>
  <c r="AM83" i="5"/>
  <c r="AL104" i="5"/>
  <c r="AL26" i="5" s="1"/>
  <c r="AI65" i="1" s="1"/>
  <c r="AI123" i="1" s="1"/>
  <c r="AI153" i="1" s="1"/>
  <c r="AL97" i="5"/>
  <c r="AL20" i="5" s="1"/>
  <c r="AI59" i="1" s="1"/>
  <c r="AI117" i="1" s="1"/>
  <c r="AI147" i="1" s="1"/>
  <c r="AL90" i="5"/>
  <c r="AL14" i="5" s="1"/>
  <c r="AE996" i="1"/>
  <c r="AD1054" i="1"/>
  <c r="AE1025" i="1"/>
  <c r="AK24" i="5"/>
  <c r="AK106" i="5"/>
  <c r="AK12" i="5"/>
  <c r="AK92" i="5"/>
  <c r="AD1053" i="1"/>
  <c r="AE1024" i="1"/>
  <c r="AE995" i="1"/>
  <c r="AG1081" i="1"/>
  <c r="AM81" i="5"/>
  <c r="AL88" i="5"/>
  <c r="AL102" i="5"/>
  <c r="AL95" i="5"/>
  <c r="AE1046" i="1"/>
  <c r="AF988" i="1"/>
  <c r="AF1017" i="1"/>
  <c r="AF994" i="1"/>
  <c r="AE1052" i="1"/>
  <c r="AF1023" i="1"/>
  <c r="AO82" i="5"/>
  <c r="AN103" i="5"/>
  <c r="AN25" i="5" s="1"/>
  <c r="AK64" i="1" s="1"/>
  <c r="AN89" i="5"/>
  <c r="AN13" i="5" s="1"/>
  <c r="AN96" i="5"/>
  <c r="AN19" i="5" s="1"/>
  <c r="AK58" i="1" s="1"/>
  <c r="AF745" i="1"/>
  <c r="AE832" i="1"/>
  <c r="AG210" i="1"/>
  <c r="AH832" i="1" s="1"/>
  <c r="AE745" i="1"/>
  <c r="AF832" i="1"/>
  <c r="AC1001" i="1"/>
  <c r="AD1001" i="1" s="1"/>
  <c r="AC1030" i="1"/>
  <c r="AG745" i="1"/>
  <c r="AD832" i="1"/>
  <c r="AD745" i="1"/>
  <c r="Z214" i="1"/>
  <c r="AA214" i="1" s="1"/>
  <c r="U1065" i="1"/>
  <c r="Z836" i="1"/>
  <c r="AJ97" i="1"/>
  <c r="AJ126" i="1" s="1"/>
  <c r="AJ98" i="1"/>
  <c r="AJ127" i="1" s="1"/>
  <c r="AJ102" i="1"/>
  <c r="AJ131" i="1" s="1"/>
  <c r="AJ83" i="1"/>
  <c r="AJ112" i="1" s="1"/>
  <c r="AJ85" i="1"/>
  <c r="AJ114" i="1" s="1"/>
  <c r="AJ90" i="1"/>
  <c r="AJ119" i="1" s="1"/>
  <c r="AJ93" i="1"/>
  <c r="AJ122" i="1" s="1"/>
  <c r="AJ91" i="1"/>
  <c r="AJ120" i="1" s="1"/>
  <c r="AJ86" i="1"/>
  <c r="AJ94" i="1"/>
  <c r="AJ87" i="1"/>
  <c r="AJ116" i="1" s="1"/>
  <c r="AJ84" i="1"/>
  <c r="AJ113" i="1" s="1"/>
  <c r="AJ96" i="1"/>
  <c r="AJ125" i="1" s="1"/>
  <c r="AJ104" i="1"/>
  <c r="AJ133" i="1" s="1"/>
  <c r="AJ89" i="1"/>
  <c r="AJ118" i="1" s="1"/>
  <c r="AJ100" i="1"/>
  <c r="AJ129" i="1" s="1"/>
  <c r="AJ103" i="1"/>
  <c r="AJ132" i="1" s="1"/>
  <c r="AJ95" i="1"/>
  <c r="AJ124" i="1" s="1"/>
  <c r="AJ80" i="1"/>
  <c r="AJ99" i="1"/>
  <c r="AJ128" i="1" s="1"/>
  <c r="AJ88" i="1"/>
  <c r="AJ101" i="1"/>
  <c r="AJ130" i="1" s="1"/>
  <c r="AJ92" i="1"/>
  <c r="AI82" i="1"/>
  <c r="AJ81" i="1"/>
  <c r="AK10" i="5"/>
  <c r="AF1058" i="1"/>
  <c r="Z1033" i="1"/>
  <c r="Z1062" i="1" s="1"/>
  <c r="V1006" i="1"/>
  <c r="V1064" i="1" s="1"/>
  <c r="AE1088" i="1"/>
  <c r="V1063" i="1"/>
  <c r="S753" i="1"/>
  <c r="S840" i="1"/>
  <c r="AE1002" i="1"/>
  <c r="AF1031" i="1" s="1"/>
  <c r="AI739" i="1"/>
  <c r="AI826" i="1"/>
  <c r="W1005" i="1"/>
  <c r="X1034" i="1" s="1"/>
  <c r="Y1062" i="1"/>
  <c r="U1064" i="1"/>
  <c r="AL825" i="1"/>
  <c r="AL738" i="1"/>
  <c r="AL203" i="1"/>
  <c r="AK824" i="1"/>
  <c r="AK737" i="1"/>
  <c r="AK202" i="1"/>
  <c r="F1099" i="1"/>
  <c r="O1099" i="1" s="1"/>
  <c r="E1099" i="1"/>
  <c r="E1248" i="1"/>
  <c r="F1248" i="1"/>
  <c r="F487" i="1"/>
  <c r="E487" i="1"/>
  <c r="T1037" i="1"/>
  <c r="T1066" i="1" s="1"/>
  <c r="AI206" i="1"/>
  <c r="AJ741" i="1" s="1"/>
  <c r="S1066" i="1"/>
  <c r="AI828" i="1"/>
  <c r="U1037" i="1"/>
  <c r="AE743" i="1"/>
  <c r="AE208" i="1"/>
  <c r="AF743" i="1" s="1"/>
  <c r="U216" i="1"/>
  <c r="V838" i="1" s="1"/>
  <c r="U751" i="1"/>
  <c r="U838" i="1"/>
  <c r="AF972" i="1"/>
  <c r="Q755" i="1"/>
  <c r="Q1097" i="1"/>
  <c r="R1097" i="1" s="1"/>
  <c r="S1097" i="1" s="1"/>
  <c r="T1097" i="1" s="1"/>
  <c r="AF1089" i="1"/>
  <c r="AD1060" i="1"/>
  <c r="AG973" i="1"/>
  <c r="W979" i="1"/>
  <c r="X979" i="1" s="1"/>
  <c r="Y979" i="1" s="1"/>
  <c r="R220" i="1"/>
  <c r="S842" i="1" s="1"/>
  <c r="R842" i="1"/>
  <c r="T753" i="1"/>
  <c r="T840" i="1"/>
  <c r="T218" i="1"/>
  <c r="U218" i="1" s="1"/>
  <c r="V1094" i="1"/>
  <c r="V1007" i="1"/>
  <c r="V1036" i="1"/>
  <c r="Q842" i="1"/>
  <c r="AH209" i="1"/>
  <c r="AI831" i="1" s="1"/>
  <c r="AC666" i="1"/>
  <c r="O222" i="1"/>
  <c r="AI666" i="1"/>
  <c r="BM666" i="1"/>
  <c r="AV666" i="1"/>
  <c r="AE666" i="1"/>
  <c r="AR666" i="1"/>
  <c r="AQ666" i="1"/>
  <c r="R666" i="1"/>
  <c r="BD666" i="1"/>
  <c r="AM666" i="1"/>
  <c r="U666" i="1"/>
  <c r="AP666" i="1"/>
  <c r="O666" i="1"/>
  <c r="AG666" i="1"/>
  <c r="Z666" i="1"/>
  <c r="BL666" i="1"/>
  <c r="AU666" i="1"/>
  <c r="AJ666" i="1"/>
  <c r="BA666" i="1"/>
  <c r="AY666" i="1"/>
  <c r="Q666" i="1"/>
  <c r="BC666" i="1"/>
  <c r="BJ666" i="1"/>
  <c r="AS666" i="1"/>
  <c r="V666" i="1"/>
  <c r="AH666" i="1"/>
  <c r="BK666" i="1"/>
  <c r="AB666" i="1"/>
  <c r="BH666" i="1"/>
  <c r="AD666" i="1"/>
  <c r="AX666" i="1"/>
  <c r="Y666" i="1"/>
  <c r="T666" i="1"/>
  <c r="AK666" i="1"/>
  <c r="AL666" i="1"/>
  <c r="BF666" i="1"/>
  <c r="AO666" i="1"/>
  <c r="P666" i="1"/>
  <c r="AZ666" i="1"/>
  <c r="AT666" i="1"/>
  <c r="S666" i="1"/>
  <c r="AW666" i="1"/>
  <c r="AF666" i="1"/>
  <c r="BI666" i="1"/>
  <c r="BB666" i="1"/>
  <c r="AA666" i="1"/>
  <c r="BE666" i="1"/>
  <c r="AN666" i="1"/>
  <c r="W666" i="1"/>
  <c r="BG666" i="1"/>
  <c r="X666" i="1"/>
  <c r="F787" i="1"/>
  <c r="E787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Y213" i="1"/>
  <c r="Y835" i="1"/>
  <c r="Y748" i="1"/>
  <c r="R1096" i="1"/>
  <c r="S754" i="1"/>
  <c r="T841" i="1"/>
  <c r="T219" i="1"/>
  <c r="U219" i="1" s="1"/>
  <c r="T754" i="1"/>
  <c r="S841" i="1"/>
  <c r="S1009" i="1"/>
  <c r="T1009" i="1" s="1"/>
  <c r="T752" i="1"/>
  <c r="T217" i="1"/>
  <c r="AB834" i="1"/>
  <c r="AB747" i="1"/>
  <c r="AB212" i="1"/>
  <c r="Y1090" i="1"/>
  <c r="Y1003" i="1"/>
  <c r="Y1032" i="1"/>
  <c r="Z974" i="1"/>
  <c r="AF997" i="1"/>
  <c r="AE1055" i="1"/>
  <c r="AF1026" i="1"/>
  <c r="W1093" i="1"/>
  <c r="F1068" i="1"/>
  <c r="E1068" i="1"/>
  <c r="C1069" i="1"/>
  <c r="P983" i="1"/>
  <c r="AG1082" i="1"/>
  <c r="AH966" i="1"/>
  <c r="S982" i="1"/>
  <c r="AA1091" i="1"/>
  <c r="AA1004" i="1"/>
  <c r="AA1033" i="1"/>
  <c r="AB975" i="1"/>
  <c r="F223" i="1"/>
  <c r="E223" i="1"/>
  <c r="AJ204" i="1"/>
  <c r="AK204" i="1" s="1"/>
  <c r="AL739" i="1" s="1"/>
  <c r="X977" i="1"/>
  <c r="E132" i="1"/>
  <c r="C133" i="1"/>
  <c r="F132" i="1"/>
  <c r="V980" i="1"/>
  <c r="X1061" i="1"/>
  <c r="T839" i="1"/>
  <c r="AG829" i="1"/>
  <c r="AG207" i="1"/>
  <c r="AH829" i="1" s="1"/>
  <c r="AH971" i="1"/>
  <c r="Q1010" i="1"/>
  <c r="R1010" i="1" s="1"/>
  <c r="F636" i="1"/>
  <c r="AJ636" i="1" s="1"/>
  <c r="E636" i="1"/>
  <c r="C637" i="1"/>
  <c r="AG1083" i="1"/>
  <c r="AH967" i="1"/>
  <c r="V750" i="1"/>
  <c r="V837" i="1"/>
  <c r="W750" i="1"/>
  <c r="W215" i="1"/>
  <c r="X837" i="1" s="1"/>
  <c r="AG1085" i="1"/>
  <c r="AH969" i="1"/>
  <c r="AF1027" i="1"/>
  <c r="AE1056" i="1"/>
  <c r="AF998" i="1"/>
  <c r="AC211" i="1"/>
  <c r="AD746" i="1" s="1"/>
  <c r="AK740" i="1"/>
  <c r="AK827" i="1"/>
  <c r="AK205" i="1"/>
  <c r="C457" i="1"/>
  <c r="F456" i="1"/>
  <c r="E456" i="1"/>
  <c r="Y1092" i="1"/>
  <c r="Z976" i="1"/>
  <c r="E1012" i="1"/>
  <c r="F1012" i="1"/>
  <c r="O1012" i="1" s="1"/>
  <c r="AJ739" i="1"/>
  <c r="U1095" i="1"/>
  <c r="V1095" i="1" s="1"/>
  <c r="U1008" i="1"/>
  <c r="L665" i="1"/>
  <c r="Y635" i="1"/>
  <c r="T635" i="1"/>
  <c r="U635" i="1"/>
  <c r="V635" i="1"/>
  <c r="O635" i="1"/>
  <c r="W635" i="1"/>
  <c r="P635" i="1"/>
  <c r="X635" i="1"/>
  <c r="Q635" i="1"/>
  <c r="R635" i="1"/>
  <c r="S635" i="1"/>
  <c r="Z635" i="1"/>
  <c r="AA635" i="1"/>
  <c r="AB635" i="1"/>
  <c r="AC635" i="1"/>
  <c r="AD635" i="1"/>
  <c r="AE635" i="1"/>
  <c r="AF635" i="1"/>
  <c r="AG635" i="1"/>
  <c r="AH635" i="1"/>
  <c r="C580" i="1"/>
  <c r="E579" i="1"/>
  <c r="F579" i="1"/>
  <c r="AH831" i="1"/>
  <c r="V981" i="1"/>
  <c r="AF1028" i="1"/>
  <c r="AF999" i="1"/>
  <c r="AE1057" i="1"/>
  <c r="C932" i="1"/>
  <c r="E931" i="1"/>
  <c r="F931" i="1"/>
  <c r="AJ826" i="1"/>
  <c r="P221" i="1"/>
  <c r="Q843" i="1" s="1"/>
  <c r="P756" i="1"/>
  <c r="P843" i="1"/>
  <c r="F723" i="1"/>
  <c r="E723" i="1"/>
  <c r="C724" i="1"/>
  <c r="AC746" i="1"/>
  <c r="W978" i="1"/>
  <c r="R755" i="1"/>
  <c r="P1098" i="1"/>
  <c r="P1011" i="1"/>
  <c r="Q1011" i="1" s="1"/>
  <c r="F1277" i="1"/>
  <c r="E1277" i="1"/>
  <c r="C368" i="1"/>
  <c r="E367" i="1"/>
  <c r="F367" i="1"/>
  <c r="C309" i="1"/>
  <c r="F308" i="1"/>
  <c r="E308" i="1"/>
  <c r="C426" i="1"/>
  <c r="E425" i="1"/>
  <c r="F425" i="1"/>
  <c r="C1128" i="1"/>
  <c r="E1127" i="1"/>
  <c r="F1127" i="1"/>
  <c r="E103" i="1"/>
  <c r="C104" i="1"/>
  <c r="F103" i="1"/>
  <c r="C281" i="1"/>
  <c r="E280" i="1"/>
  <c r="F280" i="1"/>
  <c r="AJ280" i="1" s="1"/>
  <c r="C874" i="1"/>
  <c r="E873" i="1"/>
  <c r="F873" i="1"/>
  <c r="F1039" i="1"/>
  <c r="E1039" i="1"/>
  <c r="C1040" i="1"/>
  <c r="E1219" i="1"/>
  <c r="F1219" i="1"/>
  <c r="C1305" i="1"/>
  <c r="F1304" i="1"/>
  <c r="E1304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C845" i="1"/>
  <c r="E844" i="1"/>
  <c r="F844" i="1"/>
  <c r="C516" i="1"/>
  <c r="F515" i="1"/>
  <c r="E515" i="1"/>
  <c r="E815" i="1"/>
  <c r="C816" i="1"/>
  <c r="F815" i="1"/>
  <c r="I815" i="1" s="1"/>
  <c r="E193" i="1"/>
  <c r="C194" i="1"/>
  <c r="F193" i="1"/>
  <c r="E251" i="1"/>
  <c r="C252" i="1"/>
  <c r="F251" i="1"/>
  <c r="O1038" i="1"/>
  <c r="O1067" i="1" s="1"/>
  <c r="P1038" i="1"/>
  <c r="P1067" i="1" s="1"/>
  <c r="Q1038" i="1"/>
  <c r="Q1067" i="1" s="1"/>
  <c r="R1038" i="1"/>
  <c r="R1067" i="1" s="1"/>
  <c r="S1038" i="1"/>
  <c r="E695" i="1"/>
  <c r="C696" i="1"/>
  <c r="F695" i="1"/>
  <c r="C667" i="1"/>
  <c r="E666" i="1"/>
  <c r="F666" i="1"/>
  <c r="F758" i="1"/>
  <c r="E758" i="1"/>
  <c r="C1335" i="1"/>
  <c r="F1334" i="1"/>
  <c r="E1334" i="1"/>
  <c r="C40" i="1"/>
  <c r="E40" i="1" s="1"/>
  <c r="F40" i="1" s="1"/>
  <c r="E39" i="1"/>
  <c r="F39" i="1" s="1"/>
  <c r="E396" i="1"/>
  <c r="C397" i="1"/>
  <c r="F396" i="1"/>
  <c r="F901" i="1"/>
  <c r="E901" i="1"/>
  <c r="C902" i="1"/>
  <c r="E608" i="1"/>
  <c r="C609" i="1"/>
  <c r="F608" i="1"/>
  <c r="C35" i="5"/>
  <c r="D34" i="5"/>
  <c r="D66" i="5"/>
  <c r="D72" i="1"/>
  <c r="D870" i="1"/>
  <c r="D1182" i="1"/>
  <c r="D393" i="1"/>
  <c r="D899" i="1"/>
  <c r="D783" i="1"/>
  <c r="D1215" i="1"/>
  <c r="D512" i="1"/>
  <c r="D1244" i="1"/>
  <c r="D306" i="1"/>
  <c r="D190" i="1"/>
  <c r="D483" i="1"/>
  <c r="D576" i="1"/>
  <c r="D979" i="1"/>
  <c r="D454" i="1"/>
  <c r="D1008" i="1"/>
  <c r="D1331" i="1"/>
  <c r="D100" i="1"/>
  <c r="D928" i="1"/>
  <c r="D812" i="1"/>
  <c r="D129" i="1"/>
  <c r="D335" i="1"/>
  <c r="D1066" i="1"/>
  <c r="D248" i="1"/>
  <c r="D721" i="1"/>
  <c r="D1302" i="1"/>
  <c r="D364" i="1"/>
  <c r="D634" i="1"/>
  <c r="D422" i="1"/>
  <c r="D36" i="1"/>
  <c r="D841" i="1"/>
  <c r="D277" i="1"/>
  <c r="D754" i="1"/>
  <c r="D692" i="1"/>
  <c r="D1124" i="1"/>
  <c r="D605" i="1"/>
  <c r="D159" i="1"/>
  <c r="D663" i="1"/>
  <c r="D219" i="1"/>
  <c r="D541" i="1"/>
  <c r="D1153" i="1"/>
  <c r="D1037" i="1"/>
  <c r="D1095" i="1"/>
  <c r="D1273" i="1"/>
  <c r="AI1078" i="1"/>
  <c r="AI1080" i="1"/>
  <c r="AI1079" i="1"/>
  <c r="AI1086" i="1"/>
  <c r="AR201" i="1"/>
  <c r="AS823" i="1" s="1"/>
  <c r="AR736" i="1"/>
  <c r="AR823" i="1"/>
  <c r="AI161" i="1"/>
  <c r="AI143" i="1"/>
  <c r="AI950" i="1"/>
  <c r="AI943" i="1"/>
  <c r="AI952" i="1" s="1"/>
  <c r="AG1051" i="1"/>
  <c r="AN821" i="1"/>
  <c r="AN199" i="1"/>
  <c r="AN734" i="1"/>
  <c r="AZ200" i="1"/>
  <c r="AZ735" i="1"/>
  <c r="AZ822" i="1"/>
  <c r="AJ1105" i="1"/>
  <c r="AJ1128" i="1"/>
  <c r="AJ1109" i="1"/>
  <c r="AJ962" i="1"/>
  <c r="AJ631" i="1"/>
  <c r="AJ619" i="1"/>
  <c r="AJ630" i="1"/>
  <c r="AK9" i="1"/>
  <c r="AJ257" i="1"/>
  <c r="AJ275" i="1"/>
  <c r="AJ277" i="1"/>
  <c r="AJ1192" i="1"/>
  <c r="AJ1124" i="1"/>
  <c r="AJ1123" i="1"/>
  <c r="AJ1120" i="1"/>
  <c r="AJ960" i="1"/>
  <c r="AJ626" i="1"/>
  <c r="AJ617" i="1"/>
  <c r="AJ620" i="1"/>
  <c r="AJ259" i="1"/>
  <c r="AJ263" i="1"/>
  <c r="AJ267" i="1"/>
  <c r="AJ271" i="1"/>
  <c r="AJ276" i="1"/>
  <c r="AJ1125" i="1"/>
  <c r="AJ1116" i="1"/>
  <c r="AJ1126" i="1"/>
  <c r="AJ941" i="1"/>
  <c r="AJ618" i="1"/>
  <c r="AJ621" i="1"/>
  <c r="AJ272" i="1"/>
  <c r="AJ1127" i="1"/>
  <c r="AJ1114" i="1"/>
  <c r="AJ1106" i="1"/>
  <c r="AJ965" i="1"/>
  <c r="AJ942" i="1"/>
  <c r="AJ951" i="1" s="1"/>
  <c r="AJ625" i="1"/>
  <c r="AJ616" i="1"/>
  <c r="AJ260" i="1"/>
  <c r="AJ264" i="1"/>
  <c r="AJ268" i="1"/>
  <c r="AJ278" i="1"/>
  <c r="AJ1111" i="1"/>
  <c r="AJ1110" i="1"/>
  <c r="AJ1107" i="1"/>
  <c r="AJ961" i="1"/>
  <c r="AJ634" i="1"/>
  <c r="AJ615" i="1"/>
  <c r="AJ624" i="1"/>
  <c r="AJ1104" i="1"/>
  <c r="AJ261" i="1"/>
  <c r="AJ265" i="1"/>
  <c r="AJ269" i="1"/>
  <c r="AJ1121" i="1"/>
  <c r="AJ1122" i="1"/>
  <c r="AJ1117" i="1"/>
  <c r="AJ633" i="1"/>
  <c r="AJ614" i="1"/>
  <c r="AJ622" i="1"/>
  <c r="AJ258" i="1"/>
  <c r="AJ274" i="1"/>
  <c r="AJ1108" i="1"/>
  <c r="AJ627" i="1"/>
  <c r="AJ10" i="1"/>
  <c r="AJ959" i="1"/>
  <c r="AJ1118" i="1"/>
  <c r="AJ628" i="1"/>
  <c r="AJ1115" i="1"/>
  <c r="AJ629" i="1"/>
  <c r="AJ262" i="1"/>
  <c r="AJ279" i="1"/>
  <c r="AJ963" i="1"/>
  <c r="AJ964" i="1"/>
  <c r="AJ266" i="1"/>
  <c r="AJ635" i="1"/>
  <c r="AJ1119" i="1"/>
  <c r="AJ1113" i="1"/>
  <c r="AJ632" i="1"/>
  <c r="AJ270" i="1"/>
  <c r="AJ273" i="1"/>
  <c r="AJ968" i="1"/>
  <c r="AJ1112" i="1"/>
  <c r="AJ623" i="1"/>
  <c r="AJ970" i="1"/>
  <c r="AH1022" i="1"/>
  <c r="AH1020" i="1"/>
  <c r="AH1021" i="1"/>
  <c r="AI1084" i="1"/>
  <c r="AI156" i="1"/>
  <c r="AI154" i="1"/>
  <c r="AG1050" i="1"/>
  <c r="AH991" i="1"/>
  <c r="AH992" i="1"/>
  <c r="AH993" i="1"/>
  <c r="AI149" i="1"/>
  <c r="AI150" i="1"/>
  <c r="AI157" i="1"/>
  <c r="AI11" i="1"/>
  <c r="AI144" i="1"/>
  <c r="AI152" i="1"/>
  <c r="AI159" i="1"/>
  <c r="AG1049" i="1"/>
  <c r="AI163" i="1"/>
  <c r="AI162" i="1"/>
  <c r="AI142" i="1"/>
  <c r="AI160" i="1"/>
  <c r="AI148" i="1"/>
  <c r="AI158" i="1"/>
  <c r="AI155" i="1"/>
  <c r="AI146" i="1"/>
  <c r="AG1000" i="1" l="1"/>
  <c r="AG1087" i="1"/>
  <c r="AG1029" i="1"/>
  <c r="AH51" i="1"/>
  <c r="AH109" i="1" s="1"/>
  <c r="AH139" i="1" s="1"/>
  <c r="AK39" i="5"/>
  <c r="AH63" i="1"/>
  <c r="AH121" i="1" s="1"/>
  <c r="AH151" i="1" s="1"/>
  <c r="AK41" i="5"/>
  <c r="AH57" i="1"/>
  <c r="AH115" i="1" s="1"/>
  <c r="AH1081" i="1" s="1"/>
  <c r="AK40" i="5"/>
  <c r="B29" i="30"/>
  <c r="AH745" i="1"/>
  <c r="AH210" i="1"/>
  <c r="AI210" i="1" s="1"/>
  <c r="AH1075" i="1"/>
  <c r="AL24" i="5"/>
  <c r="AL106" i="5"/>
  <c r="AG994" i="1"/>
  <c r="AF1052" i="1"/>
  <c r="AG1023" i="1"/>
  <c r="AL12" i="5"/>
  <c r="AL92" i="5"/>
  <c r="AN81" i="5"/>
  <c r="AM88" i="5"/>
  <c r="AM102" i="5"/>
  <c r="AM95" i="5"/>
  <c r="AN83" i="5"/>
  <c r="AM90" i="5"/>
  <c r="AM14" i="5" s="1"/>
  <c r="AM97" i="5"/>
  <c r="AM20" i="5" s="1"/>
  <c r="AJ59" i="1" s="1"/>
  <c r="AJ117" i="1" s="1"/>
  <c r="AJ147" i="1" s="1"/>
  <c r="AM104" i="5"/>
  <c r="AM26" i="5" s="1"/>
  <c r="AJ65" i="1" s="1"/>
  <c r="AJ123" i="1" s="1"/>
  <c r="AJ153" i="1" s="1"/>
  <c r="AG1017" i="1"/>
  <c r="AF1046" i="1"/>
  <c r="AG988" i="1"/>
  <c r="AH145" i="1"/>
  <c r="AF1024" i="1"/>
  <c r="AE1053" i="1"/>
  <c r="AF995" i="1"/>
  <c r="AP82" i="5"/>
  <c r="AO103" i="5"/>
  <c r="AO25" i="5" s="1"/>
  <c r="AL64" i="1" s="1"/>
  <c r="AO89" i="5"/>
  <c r="AO13" i="5" s="1"/>
  <c r="AO96" i="5"/>
  <c r="AO19" i="5" s="1"/>
  <c r="AL58" i="1" s="1"/>
  <c r="AE1054" i="1"/>
  <c r="AF996" i="1"/>
  <c r="AF1025" i="1"/>
  <c r="AL18" i="5"/>
  <c r="AL99" i="5"/>
  <c r="AE1001" i="1"/>
  <c r="AF1030" i="1" s="1"/>
  <c r="AD1030" i="1"/>
  <c r="AD1059" i="1" s="1"/>
  <c r="AB836" i="1"/>
  <c r="AC1059" i="1"/>
  <c r="AE1030" i="1"/>
  <c r="AB214" i="1"/>
  <c r="AC836" i="1" s="1"/>
  <c r="AA836" i="1"/>
  <c r="AA749" i="1"/>
  <c r="AB749" i="1"/>
  <c r="W1035" i="1"/>
  <c r="AH1029" i="1"/>
  <c r="AG1058" i="1"/>
  <c r="AK85" i="1"/>
  <c r="AK114" i="1" s="1"/>
  <c r="AK86" i="1"/>
  <c r="AK90" i="1"/>
  <c r="AK119" i="1" s="1"/>
  <c r="AK91" i="1"/>
  <c r="AK120" i="1" s="1"/>
  <c r="AK93" i="1"/>
  <c r="AK122" i="1" s="1"/>
  <c r="AK87" i="1"/>
  <c r="AK116" i="1" s="1"/>
  <c r="AK89" i="1"/>
  <c r="AK118" i="1" s="1"/>
  <c r="AK83" i="1"/>
  <c r="AK112" i="1" s="1"/>
  <c r="AK98" i="1"/>
  <c r="AK127" i="1" s="1"/>
  <c r="AK80" i="1"/>
  <c r="AK102" i="1"/>
  <c r="AK131" i="1" s="1"/>
  <c r="AK99" i="1"/>
  <c r="AK128" i="1" s="1"/>
  <c r="AK92" i="1"/>
  <c r="AK104" i="1"/>
  <c r="AK133" i="1" s="1"/>
  <c r="AK94" i="1"/>
  <c r="AK101" i="1"/>
  <c r="AK130" i="1" s="1"/>
  <c r="AK88" i="1"/>
  <c r="AK97" i="1"/>
  <c r="AK126" i="1" s="1"/>
  <c r="AK84" i="1"/>
  <c r="AK113" i="1" s="1"/>
  <c r="AK95" i="1"/>
  <c r="AK124" i="1" s="1"/>
  <c r="AK103" i="1"/>
  <c r="AK132" i="1" s="1"/>
  <c r="AK100" i="1"/>
  <c r="AK129" i="1" s="1"/>
  <c r="AK96" i="1"/>
  <c r="AK125" i="1" s="1"/>
  <c r="AK81" i="1"/>
  <c r="AJ82" i="1"/>
  <c r="W1006" i="1"/>
  <c r="AF1088" i="1"/>
  <c r="AL10" i="5"/>
  <c r="S1067" i="1"/>
  <c r="T1038" i="1"/>
  <c r="T1067" i="1" s="1"/>
  <c r="AH1000" i="1"/>
  <c r="AF1002" i="1"/>
  <c r="AG1031" i="1" s="1"/>
  <c r="AE1060" i="1"/>
  <c r="U753" i="1"/>
  <c r="S755" i="1"/>
  <c r="X1005" i="1"/>
  <c r="W1063" i="1"/>
  <c r="U1066" i="1"/>
  <c r="AI209" i="1"/>
  <c r="AJ209" i="1" s="1"/>
  <c r="AD211" i="1"/>
  <c r="AE833" i="1" s="1"/>
  <c r="AM738" i="1"/>
  <c r="AM203" i="1"/>
  <c r="AM825" i="1"/>
  <c r="U754" i="1"/>
  <c r="AL737" i="1"/>
  <c r="AL202" i="1"/>
  <c r="AL824" i="1"/>
  <c r="AJ828" i="1"/>
  <c r="AJ206" i="1"/>
  <c r="AK206" i="1" s="1"/>
  <c r="AF208" i="1"/>
  <c r="AG743" i="1" s="1"/>
  <c r="AG972" i="1"/>
  <c r="AF830" i="1"/>
  <c r="V216" i="1"/>
  <c r="W838" i="1" s="1"/>
  <c r="V751" i="1"/>
  <c r="Z979" i="1"/>
  <c r="AA979" i="1" s="1"/>
  <c r="AB979" i="1" s="1"/>
  <c r="V840" i="1"/>
  <c r="V218" i="1"/>
  <c r="W753" i="1" s="1"/>
  <c r="AL204" i="1"/>
  <c r="AM204" i="1" s="1"/>
  <c r="AA1062" i="1"/>
  <c r="AG1089" i="1"/>
  <c r="S220" i="1"/>
  <c r="T220" i="1" s="1"/>
  <c r="AH973" i="1"/>
  <c r="AI973" i="1" s="1"/>
  <c r="S1010" i="1"/>
  <c r="T1039" i="1" s="1"/>
  <c r="U1009" i="1"/>
  <c r="V1038" i="1" s="1"/>
  <c r="U1038" i="1"/>
  <c r="C725" i="1"/>
  <c r="F724" i="1"/>
  <c r="E724" i="1"/>
  <c r="F932" i="1"/>
  <c r="E932" i="1"/>
  <c r="AD833" i="1"/>
  <c r="Q1098" i="1"/>
  <c r="R1098" i="1" s="1"/>
  <c r="S1098" i="1" s="1"/>
  <c r="U1097" i="1"/>
  <c r="V1097" i="1" s="1"/>
  <c r="AH1083" i="1"/>
  <c r="AI967" i="1"/>
  <c r="AL826" i="1"/>
  <c r="AG1026" i="1"/>
  <c r="AG997" i="1"/>
  <c r="AF1055" i="1"/>
  <c r="AI744" i="1"/>
  <c r="F457" i="1"/>
  <c r="E457" i="1"/>
  <c r="C458" i="1"/>
  <c r="F133" i="1"/>
  <c r="E133" i="1"/>
  <c r="C1070" i="1"/>
  <c r="E1069" i="1"/>
  <c r="F1069" i="1"/>
  <c r="AC975" i="1"/>
  <c r="AF1057" i="1"/>
  <c r="AG999" i="1"/>
  <c r="AG1028" i="1"/>
  <c r="F580" i="1"/>
  <c r="E580" i="1"/>
  <c r="AI969" i="1"/>
  <c r="AH1085" i="1"/>
  <c r="E637" i="1"/>
  <c r="C638" i="1"/>
  <c r="F637" i="1"/>
  <c r="AK637" i="1" s="1"/>
  <c r="AK739" i="1"/>
  <c r="Z1090" i="1"/>
  <c r="Z1003" i="1"/>
  <c r="Z1032" i="1"/>
  <c r="AA974" i="1"/>
  <c r="U752" i="1"/>
  <c r="U217" i="1"/>
  <c r="V752" i="1" s="1"/>
  <c r="R1011" i="1"/>
  <c r="S1011" i="1" s="1"/>
  <c r="W1095" i="1"/>
  <c r="W1094" i="1"/>
  <c r="W1007" i="1"/>
  <c r="W1036" i="1"/>
  <c r="X978" i="1"/>
  <c r="Q756" i="1"/>
  <c r="AG998" i="1"/>
  <c r="AG1027" i="1"/>
  <c r="AF1056" i="1"/>
  <c r="X1093" i="1"/>
  <c r="Y977" i="1"/>
  <c r="AO667" i="1"/>
  <c r="AW667" i="1"/>
  <c r="O667" i="1"/>
  <c r="Z667" i="1"/>
  <c r="AB667" i="1"/>
  <c r="AQ667" i="1"/>
  <c r="BI667" i="1"/>
  <c r="AG667" i="1"/>
  <c r="AR667" i="1"/>
  <c r="BD667" i="1"/>
  <c r="Q667" i="1"/>
  <c r="BB667" i="1"/>
  <c r="AH667" i="1"/>
  <c r="AX667" i="1"/>
  <c r="AS667" i="1"/>
  <c r="BL667" i="1"/>
  <c r="BK667" i="1"/>
  <c r="AT667" i="1"/>
  <c r="S667" i="1"/>
  <c r="AI667" i="1"/>
  <c r="AY667" i="1"/>
  <c r="AD667" i="1"/>
  <c r="BA667" i="1"/>
  <c r="BC667" i="1"/>
  <c r="AL667" i="1"/>
  <c r="T667" i="1"/>
  <c r="BH667" i="1"/>
  <c r="AZ667" i="1"/>
  <c r="AK667" i="1"/>
  <c r="AU667" i="1"/>
  <c r="BM667" i="1"/>
  <c r="AM667" i="1"/>
  <c r="O223" i="1"/>
  <c r="AP667" i="1"/>
  <c r="P667" i="1"/>
  <c r="AF667" i="1"/>
  <c r="AC667" i="1"/>
  <c r="BE667" i="1"/>
  <c r="W667" i="1"/>
  <c r="AV667" i="1"/>
  <c r="AA667" i="1"/>
  <c r="BF667" i="1"/>
  <c r="BG667" i="1"/>
  <c r="BJ667" i="1"/>
  <c r="AN667" i="1"/>
  <c r="AE667" i="1"/>
  <c r="Y667" i="1"/>
  <c r="R667" i="1"/>
  <c r="X667" i="1"/>
  <c r="AJ667" i="1"/>
  <c r="U667" i="1"/>
  <c r="V667" i="1"/>
  <c r="Q983" i="1"/>
  <c r="T982" i="1"/>
  <c r="U982" i="1" s="1"/>
  <c r="AC834" i="1"/>
  <c r="U839" i="1"/>
  <c r="U841" i="1"/>
  <c r="V754" i="1"/>
  <c r="L666" i="1"/>
  <c r="V753" i="1"/>
  <c r="AL205" i="1"/>
  <c r="AL827" i="1"/>
  <c r="AL740" i="1"/>
  <c r="Z636" i="1"/>
  <c r="S636" i="1"/>
  <c r="T636" i="1"/>
  <c r="U636" i="1"/>
  <c r="V636" i="1"/>
  <c r="O636" i="1"/>
  <c r="W636" i="1"/>
  <c r="AA636" i="1"/>
  <c r="Q636" i="1"/>
  <c r="X636" i="1"/>
  <c r="P636" i="1"/>
  <c r="Y636" i="1"/>
  <c r="R636" i="1"/>
  <c r="AB636" i="1"/>
  <c r="AC636" i="1"/>
  <c r="AD636" i="1"/>
  <c r="AE636" i="1"/>
  <c r="AF636" i="1"/>
  <c r="AG636" i="1"/>
  <c r="AH636" i="1"/>
  <c r="AI636" i="1"/>
  <c r="Y1061" i="1"/>
  <c r="W981" i="1"/>
  <c r="V1008" i="1"/>
  <c r="W1037" i="1" s="1"/>
  <c r="X750" i="1"/>
  <c r="AI971" i="1"/>
  <c r="AH1087" i="1"/>
  <c r="AI966" i="1"/>
  <c r="AH1082" i="1"/>
  <c r="P1012" i="1"/>
  <c r="P1099" i="1"/>
  <c r="W980" i="1"/>
  <c r="Z748" i="1"/>
  <c r="Z835" i="1"/>
  <c r="Z213" i="1"/>
  <c r="V1065" i="1"/>
  <c r="U840" i="1"/>
  <c r="AK826" i="1"/>
  <c r="S1096" i="1"/>
  <c r="C310" i="1"/>
  <c r="E309" i="1"/>
  <c r="F309" i="1"/>
  <c r="Z1092" i="1"/>
  <c r="AA976" i="1"/>
  <c r="X215" i="1"/>
  <c r="AB1091" i="1"/>
  <c r="AB1004" i="1"/>
  <c r="AB1033" i="1"/>
  <c r="AC747" i="1"/>
  <c r="AC212" i="1"/>
  <c r="V1037" i="1"/>
  <c r="F368" i="1"/>
  <c r="E368" i="1"/>
  <c r="Q221" i="1"/>
  <c r="AH207" i="1"/>
  <c r="AH742" i="1"/>
  <c r="P844" i="1"/>
  <c r="P222" i="1"/>
  <c r="Q757" i="1" s="1"/>
  <c r="P757" i="1"/>
  <c r="V219" i="1"/>
  <c r="W754" i="1" s="1"/>
  <c r="V841" i="1"/>
  <c r="C903" i="1"/>
  <c r="E902" i="1"/>
  <c r="F902" i="1"/>
  <c r="E1040" i="1"/>
  <c r="C1041" i="1"/>
  <c r="F1040" i="1"/>
  <c r="F281" i="1"/>
  <c r="E281" i="1"/>
  <c r="E696" i="1"/>
  <c r="F696" i="1"/>
  <c r="F816" i="1"/>
  <c r="I816" i="1" s="1"/>
  <c r="E816" i="1"/>
  <c r="E845" i="1"/>
  <c r="F845" i="1"/>
  <c r="O1039" i="1"/>
  <c r="O1068" i="1" s="1"/>
  <c r="P1039" i="1"/>
  <c r="P1068" i="1" s="1"/>
  <c r="Q1039" i="1"/>
  <c r="Q1068" i="1" s="1"/>
  <c r="R1039" i="1"/>
  <c r="R1068" i="1" s="1"/>
  <c r="S1039" i="1"/>
  <c r="E1305" i="1"/>
  <c r="C1306" i="1"/>
  <c r="F1305" i="1"/>
  <c r="F104" i="1"/>
  <c r="E104" i="1"/>
  <c r="F397" i="1"/>
  <c r="E397" i="1"/>
  <c r="F252" i="1"/>
  <c r="E252" i="1"/>
  <c r="E874" i="1"/>
  <c r="F874" i="1"/>
  <c r="E426" i="1"/>
  <c r="F426" i="1"/>
  <c r="F609" i="1"/>
  <c r="E609" i="1"/>
  <c r="F667" i="1"/>
  <c r="E667" i="1"/>
  <c r="E516" i="1"/>
  <c r="F516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F1335" i="1"/>
  <c r="E1335" i="1"/>
  <c r="F194" i="1"/>
  <c r="E194" i="1"/>
  <c r="E1128" i="1"/>
  <c r="F1128" i="1"/>
  <c r="D1245" i="1"/>
  <c r="D871" i="1"/>
  <c r="D191" i="1"/>
  <c r="D842" i="1"/>
  <c r="D813" i="1"/>
  <c r="D1332" i="1"/>
  <c r="D394" i="1"/>
  <c r="D130" i="1"/>
  <c r="D980" i="1"/>
  <c r="D693" i="1"/>
  <c r="D307" i="1"/>
  <c r="D900" i="1"/>
  <c r="D722" i="1"/>
  <c r="D278" i="1"/>
  <c r="D1125" i="1"/>
  <c r="D1009" i="1"/>
  <c r="D542" i="1"/>
  <c r="D784" i="1"/>
  <c r="D755" i="1"/>
  <c r="D1183" i="1"/>
  <c r="D160" i="1"/>
  <c r="D455" i="1"/>
  <c r="D1303" i="1"/>
  <c r="D220" i="1"/>
  <c r="D635" i="1"/>
  <c r="D101" i="1"/>
  <c r="D1154" i="1"/>
  <c r="D1067" i="1"/>
  <c r="D1038" i="1"/>
  <c r="D664" i="1"/>
  <c r="D1096" i="1"/>
  <c r="D365" i="1"/>
  <c r="D423" i="1"/>
  <c r="D37" i="1"/>
  <c r="D929" i="1"/>
  <c r="D249" i="1"/>
  <c r="D1274" i="1"/>
  <c r="D1216" i="1"/>
  <c r="D336" i="1"/>
  <c r="D577" i="1"/>
  <c r="D513" i="1"/>
  <c r="D484" i="1"/>
  <c r="D606" i="1"/>
  <c r="D73" i="1"/>
  <c r="D67" i="5"/>
  <c r="AS201" i="1"/>
  <c r="C36" i="5"/>
  <c r="D36" i="5" s="1"/>
  <c r="D35" i="5"/>
  <c r="AJ1084" i="1"/>
  <c r="AJ1078" i="1"/>
  <c r="AS736" i="1"/>
  <c r="AJ1080" i="1"/>
  <c r="AH1049" i="1"/>
  <c r="AJ150" i="1"/>
  <c r="AJ142" i="1"/>
  <c r="AJ156" i="1"/>
  <c r="AJ157" i="1"/>
  <c r="BA200" i="1"/>
  <c r="BA822" i="1"/>
  <c r="BA735" i="1"/>
  <c r="AJ155" i="1"/>
  <c r="AJ149" i="1"/>
  <c r="AJ143" i="1"/>
  <c r="AJ162" i="1"/>
  <c r="AO734" i="1"/>
  <c r="AO821" i="1"/>
  <c r="AO199" i="1"/>
  <c r="AJ163" i="1"/>
  <c r="AJ11" i="1"/>
  <c r="AJ158" i="1"/>
  <c r="AJ146" i="1"/>
  <c r="AJ144" i="1"/>
  <c r="AH1051" i="1"/>
  <c r="AJ152" i="1"/>
  <c r="AJ159" i="1"/>
  <c r="AJ1079" i="1"/>
  <c r="AH1050" i="1"/>
  <c r="AJ160" i="1"/>
  <c r="AJ943" i="1"/>
  <c r="AJ952" i="1" s="1"/>
  <c r="AJ950" i="1"/>
  <c r="AI991" i="1"/>
  <c r="AI992" i="1"/>
  <c r="AI993" i="1"/>
  <c r="AJ161" i="1"/>
  <c r="AJ148" i="1"/>
  <c r="AJ154" i="1"/>
  <c r="AK1110" i="1"/>
  <c r="AK1117" i="1"/>
  <c r="AK1115" i="1"/>
  <c r="AK961" i="1"/>
  <c r="AK632" i="1"/>
  <c r="AK624" i="1"/>
  <c r="AK617" i="1"/>
  <c r="AK1104" i="1"/>
  <c r="AK261" i="1"/>
  <c r="AK265" i="1"/>
  <c r="AK269" i="1"/>
  <c r="AK274" i="1"/>
  <c r="AK1192" i="1"/>
  <c r="AK1114" i="1"/>
  <c r="AK1128" i="1"/>
  <c r="AK1105" i="1"/>
  <c r="AK960" i="1"/>
  <c r="AK631" i="1"/>
  <c r="AK623" i="1"/>
  <c r="AK616" i="1"/>
  <c r="AK257" i="1"/>
  <c r="AK275" i="1"/>
  <c r="AK1122" i="1"/>
  <c r="AK1112" i="1"/>
  <c r="AK1111" i="1"/>
  <c r="AK630" i="1"/>
  <c r="AK622" i="1"/>
  <c r="AK618" i="1"/>
  <c r="AK258" i="1"/>
  <c r="AK262" i="1"/>
  <c r="AK266" i="1"/>
  <c r="AK270" i="1"/>
  <c r="AK276" i="1"/>
  <c r="AK1124" i="1"/>
  <c r="AK1127" i="1"/>
  <c r="AK1109" i="1"/>
  <c r="AK941" i="1"/>
  <c r="AK942" i="1"/>
  <c r="AK951" i="1" s="1"/>
  <c r="AK629" i="1"/>
  <c r="AK621" i="1"/>
  <c r="AK10" i="1"/>
  <c r="AK279" i="1"/>
  <c r="AK1116" i="1"/>
  <c r="AK1121" i="1"/>
  <c r="AK1107" i="1"/>
  <c r="AK965" i="1"/>
  <c r="AK628" i="1"/>
  <c r="AK620" i="1"/>
  <c r="AL9" i="1"/>
  <c r="AK259" i="1"/>
  <c r="AK263" i="1"/>
  <c r="AK267" i="1"/>
  <c r="AK271" i="1"/>
  <c r="AK959" i="1"/>
  <c r="AK1108" i="1"/>
  <c r="AK1106" i="1"/>
  <c r="AK1120" i="1"/>
  <c r="AK964" i="1"/>
  <c r="AK635" i="1"/>
  <c r="AK627" i="1"/>
  <c r="AK619" i="1"/>
  <c r="AK277" i="1"/>
  <c r="AK1126" i="1"/>
  <c r="AK1125" i="1"/>
  <c r="AK1113" i="1"/>
  <c r="AK963" i="1"/>
  <c r="AK634" i="1"/>
  <c r="AK626" i="1"/>
  <c r="AK615" i="1"/>
  <c r="AK260" i="1"/>
  <c r="AK264" i="1"/>
  <c r="AK268" i="1"/>
  <c r="AK272" i="1"/>
  <c r="AK1119" i="1"/>
  <c r="AK273" i="1"/>
  <c r="AK1123" i="1"/>
  <c r="AK962" i="1"/>
  <c r="AK633" i="1"/>
  <c r="AK278" i="1"/>
  <c r="AK625" i="1"/>
  <c r="AK636" i="1"/>
  <c r="AK614" i="1"/>
  <c r="AK968" i="1"/>
  <c r="AK1118" i="1"/>
  <c r="AK970" i="1"/>
  <c r="AK280" i="1"/>
  <c r="AI1021" i="1"/>
  <c r="AI1020" i="1"/>
  <c r="AI1022" i="1"/>
  <c r="AJ1086" i="1"/>
  <c r="AI51" i="1" l="1"/>
  <c r="AI109" i="1" s="1"/>
  <c r="AI1075" i="1" s="1"/>
  <c r="AL39" i="5"/>
  <c r="AI63" i="1"/>
  <c r="AI121" i="1" s="1"/>
  <c r="AI151" i="1" s="1"/>
  <c r="AL41" i="5"/>
  <c r="AI57" i="1"/>
  <c r="AI115" i="1" s="1"/>
  <c r="AI145" i="1" s="1"/>
  <c r="AL40" i="5"/>
  <c r="B30" i="30"/>
  <c r="AI745" i="1"/>
  <c r="AI832" i="1"/>
  <c r="AI139" i="1"/>
  <c r="AO83" i="5"/>
  <c r="AN104" i="5"/>
  <c r="AN26" i="5" s="1"/>
  <c r="AK65" i="1" s="1"/>
  <c r="AK123" i="1" s="1"/>
  <c r="AK153" i="1" s="1"/>
  <c r="AN90" i="5"/>
  <c r="AN14" i="5" s="1"/>
  <c r="AN97" i="5"/>
  <c r="AN20" i="5" s="1"/>
  <c r="AK59" i="1" s="1"/>
  <c r="AK117" i="1" s="1"/>
  <c r="AK147" i="1" s="1"/>
  <c r="AH988" i="1"/>
  <c r="AG1046" i="1"/>
  <c r="AH1017" i="1"/>
  <c r="AM18" i="5"/>
  <c r="AM99" i="5"/>
  <c r="AH1023" i="1"/>
  <c r="AH994" i="1"/>
  <c r="AG1052" i="1"/>
  <c r="AI1081" i="1"/>
  <c r="AQ82" i="5"/>
  <c r="AP96" i="5"/>
  <c r="AP19" i="5" s="1"/>
  <c r="AM58" i="1" s="1"/>
  <c r="AP89" i="5"/>
  <c r="AP13" i="5" s="1"/>
  <c r="AP103" i="5"/>
  <c r="AP25" i="5" s="1"/>
  <c r="AM64" i="1" s="1"/>
  <c r="AM24" i="5"/>
  <c r="AM106" i="5"/>
  <c r="AF1053" i="1"/>
  <c r="AG995" i="1"/>
  <c r="AG1024" i="1"/>
  <c r="AM12" i="5"/>
  <c r="AM92" i="5"/>
  <c r="AG996" i="1"/>
  <c r="AG1025" i="1"/>
  <c r="AF1054" i="1"/>
  <c r="AO81" i="5"/>
  <c r="AN88" i="5"/>
  <c r="AN102" i="5"/>
  <c r="AN95" i="5"/>
  <c r="AE1059" i="1"/>
  <c r="AF1001" i="1"/>
  <c r="AF1059" i="1" s="1"/>
  <c r="AC214" i="1"/>
  <c r="AD749" i="1" s="1"/>
  <c r="AJ744" i="1"/>
  <c r="AC749" i="1"/>
  <c r="AJ831" i="1"/>
  <c r="AG1002" i="1"/>
  <c r="AH1002" i="1" s="1"/>
  <c r="AF1060" i="1"/>
  <c r="AN739" i="1"/>
  <c r="W1064" i="1"/>
  <c r="AN826" i="1"/>
  <c r="X1035" i="1"/>
  <c r="X1006" i="1"/>
  <c r="Y1006" i="1" s="1"/>
  <c r="AM826" i="1"/>
  <c r="AH1058" i="1"/>
  <c r="W840" i="1"/>
  <c r="S1068" i="1"/>
  <c r="AK82" i="1"/>
  <c r="AL94" i="1"/>
  <c r="AL93" i="1"/>
  <c r="AL122" i="1" s="1"/>
  <c r="AL91" i="1"/>
  <c r="AL120" i="1" s="1"/>
  <c r="AL89" i="1"/>
  <c r="AL118" i="1" s="1"/>
  <c r="AL90" i="1"/>
  <c r="AL119" i="1" s="1"/>
  <c r="AL97" i="1"/>
  <c r="AL86" i="1"/>
  <c r="AL80" i="1"/>
  <c r="AL98" i="1"/>
  <c r="AL127" i="1" s="1"/>
  <c r="AL83" i="1"/>
  <c r="AL112" i="1" s="1"/>
  <c r="AL102" i="1"/>
  <c r="AL131" i="1" s="1"/>
  <c r="AL87" i="1"/>
  <c r="AL116" i="1" s="1"/>
  <c r="AL92" i="1"/>
  <c r="AL85" i="1"/>
  <c r="AL84" i="1"/>
  <c r="AL113" i="1" s="1"/>
  <c r="AL99" i="1"/>
  <c r="AL128" i="1" s="1"/>
  <c r="AL96" i="1"/>
  <c r="AL125" i="1" s="1"/>
  <c r="AL95" i="1"/>
  <c r="AL124" i="1" s="1"/>
  <c r="AL101" i="1"/>
  <c r="AL130" i="1" s="1"/>
  <c r="AL104" i="1"/>
  <c r="AL133" i="1" s="1"/>
  <c r="AL100" i="1"/>
  <c r="AL129" i="1" s="1"/>
  <c r="AL103" i="1"/>
  <c r="AL88" i="1"/>
  <c r="AL81" i="1"/>
  <c r="AI1000" i="1"/>
  <c r="AK281" i="1"/>
  <c r="AN204" i="1"/>
  <c r="AO826" i="1" s="1"/>
  <c r="AM10" i="5"/>
  <c r="AE211" i="1"/>
  <c r="AF833" i="1" s="1"/>
  <c r="AM739" i="1"/>
  <c r="AE746" i="1"/>
  <c r="X1063" i="1"/>
  <c r="Y1005" i="1"/>
  <c r="Y1034" i="1"/>
  <c r="W218" i="1"/>
  <c r="X218" i="1" s="1"/>
  <c r="AN203" i="1"/>
  <c r="AN738" i="1"/>
  <c r="AN825" i="1"/>
  <c r="V1009" i="1"/>
  <c r="V1067" i="1" s="1"/>
  <c r="AK741" i="1"/>
  <c r="AK828" i="1"/>
  <c r="AI1029" i="1"/>
  <c r="AG830" i="1"/>
  <c r="AM737" i="1"/>
  <c r="AM202" i="1"/>
  <c r="AN824" i="1" s="1"/>
  <c r="AM824" i="1"/>
  <c r="AG208" i="1"/>
  <c r="AH743" i="1" s="1"/>
  <c r="AH972" i="1"/>
  <c r="AI972" i="1" s="1"/>
  <c r="AG1088" i="1"/>
  <c r="AK1084" i="1"/>
  <c r="AL828" i="1"/>
  <c r="AL206" i="1"/>
  <c r="AL741" i="1"/>
  <c r="Q222" i="1"/>
  <c r="R844" i="1" s="1"/>
  <c r="U842" i="1"/>
  <c r="U755" i="1"/>
  <c r="T755" i="1"/>
  <c r="W216" i="1"/>
  <c r="W751" i="1"/>
  <c r="W1065" i="1"/>
  <c r="AH1089" i="1"/>
  <c r="AI1089" i="1" s="1"/>
  <c r="AJ973" i="1"/>
  <c r="T842" i="1"/>
  <c r="U220" i="1"/>
  <c r="V1066" i="1"/>
  <c r="AB1062" i="1"/>
  <c r="AT736" i="1"/>
  <c r="AT823" i="1"/>
  <c r="E310" i="1"/>
  <c r="F310" i="1"/>
  <c r="W1008" i="1"/>
  <c r="W1066" i="1" s="1"/>
  <c r="Z1061" i="1"/>
  <c r="F638" i="1"/>
  <c r="AL638" i="1" s="1"/>
  <c r="E638" i="1"/>
  <c r="AC979" i="1"/>
  <c r="AA835" i="1"/>
  <c r="AA748" i="1"/>
  <c r="AA213" i="1"/>
  <c r="W1097" i="1"/>
  <c r="AH997" i="1"/>
  <c r="AH1026" i="1"/>
  <c r="AG1055" i="1"/>
  <c r="X981" i="1"/>
  <c r="Y981" i="1" s="1"/>
  <c r="AM205" i="1"/>
  <c r="AM827" i="1"/>
  <c r="AM740" i="1"/>
  <c r="R221" i="1"/>
  <c r="R843" i="1"/>
  <c r="R756" i="1"/>
  <c r="AJ966" i="1"/>
  <c r="AI1082" i="1"/>
  <c r="AK744" i="1"/>
  <c r="T1098" i="1"/>
  <c r="U1098" i="1" s="1"/>
  <c r="T1011" i="1"/>
  <c r="U1011" i="1" s="1"/>
  <c r="V982" i="1"/>
  <c r="W982" i="1" s="1"/>
  <c r="E1070" i="1"/>
  <c r="F1070" i="1"/>
  <c r="AJ210" i="1"/>
  <c r="AJ745" i="1"/>
  <c r="AJ832" i="1"/>
  <c r="W219" i="1"/>
  <c r="W841" i="1"/>
  <c r="AI829" i="1"/>
  <c r="AI207" i="1"/>
  <c r="AJ207" i="1" s="1"/>
  <c r="AI742" i="1"/>
  <c r="AD212" i="1"/>
  <c r="Y837" i="1"/>
  <c r="Y215" i="1"/>
  <c r="Y750" i="1"/>
  <c r="L667" i="1"/>
  <c r="Y1093" i="1"/>
  <c r="Z977" i="1"/>
  <c r="AA1090" i="1"/>
  <c r="AA1032" i="1"/>
  <c r="AA1003" i="1"/>
  <c r="AB974" i="1"/>
  <c r="R983" i="1"/>
  <c r="S983" i="1" s="1"/>
  <c r="AH1028" i="1"/>
  <c r="AH999" i="1"/>
  <c r="AG1057" i="1"/>
  <c r="AK209" i="1"/>
  <c r="AL744" i="1" s="1"/>
  <c r="E458" i="1"/>
  <c r="F458" i="1"/>
  <c r="AK831" i="1"/>
  <c r="AI1083" i="1"/>
  <c r="AJ967" i="1"/>
  <c r="T1096" i="1"/>
  <c r="AD834" i="1"/>
  <c r="Q1099" i="1"/>
  <c r="Q1012" i="1"/>
  <c r="T1010" i="1"/>
  <c r="U1010" i="1" s="1"/>
  <c r="P845" i="1"/>
  <c r="P223" i="1"/>
  <c r="P758" i="1"/>
  <c r="AG1056" i="1"/>
  <c r="AH1027" i="1"/>
  <c r="AH998" i="1"/>
  <c r="X1094" i="1"/>
  <c r="X1007" i="1"/>
  <c r="X1036" i="1"/>
  <c r="Y978" i="1"/>
  <c r="V217" i="1"/>
  <c r="W752" i="1" s="1"/>
  <c r="V839" i="1"/>
  <c r="AI1085" i="1"/>
  <c r="AJ969" i="1"/>
  <c r="X1095" i="1"/>
  <c r="F725" i="1"/>
  <c r="E725" i="1"/>
  <c r="U1067" i="1"/>
  <c r="Q844" i="1"/>
  <c r="AD747" i="1"/>
  <c r="AA1092" i="1"/>
  <c r="AB976" i="1"/>
  <c r="X980" i="1"/>
  <c r="Y980" i="1" s="1"/>
  <c r="AI1087" i="1"/>
  <c r="AJ971" i="1"/>
  <c r="AA637" i="1"/>
  <c r="Q637" i="1"/>
  <c r="Y637" i="1"/>
  <c r="R637" i="1"/>
  <c r="Z637" i="1"/>
  <c r="S637" i="1"/>
  <c r="T637" i="1"/>
  <c r="U637" i="1"/>
  <c r="AB637" i="1"/>
  <c r="V637" i="1"/>
  <c r="O637" i="1"/>
  <c r="W637" i="1"/>
  <c r="P637" i="1"/>
  <c r="X637" i="1"/>
  <c r="AC637" i="1"/>
  <c r="AD637" i="1"/>
  <c r="AE637" i="1"/>
  <c r="AF637" i="1"/>
  <c r="AG637" i="1"/>
  <c r="AH637" i="1"/>
  <c r="AI637" i="1"/>
  <c r="AJ637" i="1"/>
  <c r="AC1091" i="1"/>
  <c r="AC1033" i="1"/>
  <c r="AC1004" i="1"/>
  <c r="AD975" i="1"/>
  <c r="F1306" i="1"/>
  <c r="E1306" i="1"/>
  <c r="O281" i="1"/>
  <c r="Q281" i="1"/>
  <c r="P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O1040" i="1"/>
  <c r="O1069" i="1" s="1"/>
  <c r="P1040" i="1"/>
  <c r="P1069" i="1" s="1"/>
  <c r="Q1040" i="1"/>
  <c r="Q1069" i="1" s="1"/>
  <c r="R1040" i="1"/>
  <c r="R1069" i="1" s="1"/>
  <c r="S1040" i="1"/>
  <c r="S1069" i="1" s="1"/>
  <c r="T1040" i="1"/>
  <c r="F1041" i="1"/>
  <c r="E1041" i="1"/>
  <c r="E903" i="1"/>
  <c r="F903" i="1"/>
  <c r="D68" i="5"/>
  <c r="D74" i="1"/>
  <c r="D75" i="1"/>
  <c r="D69" i="5"/>
  <c r="AT201" i="1"/>
  <c r="AU736" i="1" s="1"/>
  <c r="D785" i="1"/>
  <c r="D1097" i="1"/>
  <c r="D636" i="1"/>
  <c r="D221" i="1"/>
  <c r="D543" i="1"/>
  <c r="D930" i="1"/>
  <c r="D456" i="1"/>
  <c r="D1039" i="1"/>
  <c r="D308" i="1"/>
  <c r="D279" i="1"/>
  <c r="D131" i="1"/>
  <c r="D872" i="1"/>
  <c r="D665" i="1"/>
  <c r="D1155" i="1"/>
  <c r="D514" i="1"/>
  <c r="D424" i="1"/>
  <c r="D756" i="1"/>
  <c r="D1010" i="1"/>
  <c r="D1217" i="1"/>
  <c r="D1333" i="1"/>
  <c r="D1184" i="1"/>
  <c r="D395" i="1"/>
  <c r="D843" i="1"/>
  <c r="D1126" i="1"/>
  <c r="D1275" i="1"/>
  <c r="D337" i="1"/>
  <c r="D607" i="1"/>
  <c r="D1068" i="1"/>
  <c r="D38" i="1"/>
  <c r="D485" i="1"/>
  <c r="D1246" i="1"/>
  <c r="D694" i="1"/>
  <c r="D901" i="1"/>
  <c r="D814" i="1"/>
  <c r="D161" i="1"/>
  <c r="D981" i="1"/>
  <c r="D366" i="1"/>
  <c r="D192" i="1"/>
  <c r="D723" i="1"/>
  <c r="D1304" i="1"/>
  <c r="D578" i="1"/>
  <c r="D102" i="1"/>
  <c r="D250" i="1"/>
  <c r="AK1080" i="1"/>
  <c r="AK1086" i="1"/>
  <c r="AK150" i="1"/>
  <c r="AL1107" i="1"/>
  <c r="AL1128" i="1"/>
  <c r="AL1114" i="1"/>
  <c r="AL965" i="1"/>
  <c r="AL633" i="1"/>
  <c r="AL625" i="1"/>
  <c r="AL620" i="1"/>
  <c r="AL10" i="1"/>
  <c r="AL1121" i="1"/>
  <c r="AL1108" i="1"/>
  <c r="AL1118" i="1"/>
  <c r="AL964" i="1"/>
  <c r="AL942" i="1"/>
  <c r="AL951" i="1" s="1"/>
  <c r="AL630" i="1"/>
  <c r="AL619" i="1"/>
  <c r="AL614" i="1"/>
  <c r="AL258" i="1"/>
  <c r="AL262" i="1"/>
  <c r="AL266" i="1"/>
  <c r="AL270" i="1"/>
  <c r="AL274" i="1"/>
  <c r="AL278" i="1"/>
  <c r="AL279" i="1"/>
  <c r="AL1105" i="1"/>
  <c r="AL1125" i="1"/>
  <c r="AL1112" i="1"/>
  <c r="AL960" i="1"/>
  <c r="AL636" i="1"/>
  <c r="AL628" i="1"/>
  <c r="AL621" i="1"/>
  <c r="AL1123" i="1"/>
  <c r="AL1119" i="1"/>
  <c r="AL1111" i="1"/>
  <c r="AL941" i="1"/>
  <c r="AL635" i="1"/>
  <c r="AL627" i="1"/>
  <c r="AL624" i="1"/>
  <c r="AL1113" i="1"/>
  <c r="AL1116" i="1"/>
  <c r="AL616" i="1"/>
  <c r="AL132" i="1"/>
  <c r="AL260" i="1"/>
  <c r="AL265" i="1"/>
  <c r="AL276" i="1"/>
  <c r="AL1115" i="1"/>
  <c r="AL1109" i="1"/>
  <c r="AL634" i="1"/>
  <c r="AL622" i="1"/>
  <c r="AL126" i="1"/>
  <c r="AL271" i="1"/>
  <c r="AL277" i="1"/>
  <c r="AL637" i="1"/>
  <c r="AL1110" i="1"/>
  <c r="AL1124" i="1"/>
  <c r="AL632" i="1"/>
  <c r="AL618" i="1"/>
  <c r="AL261" i="1"/>
  <c r="AL272" i="1"/>
  <c r="AL1122" i="1"/>
  <c r="AL631" i="1"/>
  <c r="AL615" i="1"/>
  <c r="AL267" i="1"/>
  <c r="AL959" i="1"/>
  <c r="AL1106" i="1"/>
  <c r="AL962" i="1"/>
  <c r="AL629" i="1"/>
  <c r="AM9" i="1"/>
  <c r="AL1104" i="1"/>
  <c r="AL268" i="1"/>
  <c r="AL273" i="1"/>
  <c r="AL1117" i="1"/>
  <c r="AL626" i="1"/>
  <c r="AL257" i="1"/>
  <c r="AL263" i="1"/>
  <c r="AL280" i="1"/>
  <c r="AL1192" i="1"/>
  <c r="AL1126" i="1"/>
  <c r="AL963" i="1"/>
  <c r="AL623" i="1"/>
  <c r="AL114" i="1"/>
  <c r="AL264" i="1"/>
  <c r="AL269" i="1"/>
  <c r="AL281" i="1"/>
  <c r="AL1127" i="1"/>
  <c r="AL259" i="1"/>
  <c r="AL1120" i="1"/>
  <c r="AL961" i="1"/>
  <c r="AL968" i="1"/>
  <c r="AL617" i="1"/>
  <c r="AL275" i="1"/>
  <c r="AL970" i="1"/>
  <c r="AK142" i="1"/>
  <c r="AK943" i="1"/>
  <c r="AK952" i="1" s="1"/>
  <c r="AK950" i="1"/>
  <c r="AK152" i="1"/>
  <c r="AI1050" i="1"/>
  <c r="AK144" i="1"/>
  <c r="AK159" i="1"/>
  <c r="AK156" i="1"/>
  <c r="AK162" i="1"/>
  <c r="AK154" i="1"/>
  <c r="AI1049" i="1"/>
  <c r="AJ1020" i="1"/>
  <c r="AJ1021" i="1"/>
  <c r="AJ1022" i="1"/>
  <c r="AK157" i="1"/>
  <c r="AK11" i="1"/>
  <c r="AJ991" i="1"/>
  <c r="AJ992" i="1"/>
  <c r="AJ993" i="1"/>
  <c r="AP734" i="1"/>
  <c r="AP821" i="1"/>
  <c r="AP199" i="1"/>
  <c r="BB822" i="1"/>
  <c r="BB735" i="1"/>
  <c r="BB200" i="1"/>
  <c r="AK160" i="1"/>
  <c r="AK149" i="1"/>
  <c r="AI1051" i="1"/>
  <c r="AK1079" i="1"/>
  <c r="AK1078" i="1"/>
  <c r="AK146" i="1"/>
  <c r="AK143" i="1"/>
  <c r="AK158" i="1"/>
  <c r="AK148" i="1"/>
  <c r="AK155" i="1"/>
  <c r="AK163" i="1"/>
  <c r="AK161" i="1"/>
  <c r="AJ63" i="1" l="1"/>
  <c r="AJ121" i="1" s="1"/>
  <c r="AJ151" i="1" s="1"/>
  <c r="AM41" i="5"/>
  <c r="AJ51" i="1"/>
  <c r="AJ109" i="1" s="1"/>
  <c r="AJ139" i="1" s="1"/>
  <c r="AM39" i="5"/>
  <c r="AJ57" i="1"/>
  <c r="AJ115" i="1" s="1"/>
  <c r="AJ1081" i="1" s="1"/>
  <c r="AM40" i="5"/>
  <c r="B31" i="30"/>
  <c r="AG1030" i="1"/>
  <c r="AI1017" i="1"/>
  <c r="AI988" i="1"/>
  <c r="AH1046" i="1"/>
  <c r="AG1054" i="1"/>
  <c r="AH1025" i="1"/>
  <c r="AH996" i="1"/>
  <c r="AI994" i="1"/>
  <c r="AI1023" i="1"/>
  <c r="AH1052" i="1"/>
  <c r="AN18" i="5"/>
  <c r="AN99" i="5"/>
  <c r="AN24" i="5"/>
  <c r="AN106" i="5"/>
  <c r="AP83" i="5"/>
  <c r="AO90" i="5"/>
  <c r="AO14" i="5" s="1"/>
  <c r="AO97" i="5"/>
  <c r="AO20" i="5" s="1"/>
  <c r="AL59" i="1" s="1"/>
  <c r="AL117" i="1" s="1"/>
  <c r="AL147" i="1" s="1"/>
  <c r="AO104" i="5"/>
  <c r="AO26" i="5" s="1"/>
  <c r="AL65" i="1" s="1"/>
  <c r="AL123" i="1" s="1"/>
  <c r="AL153" i="1" s="1"/>
  <c r="AN92" i="5"/>
  <c r="AN12" i="5"/>
  <c r="AR82" i="5"/>
  <c r="AQ89" i="5"/>
  <c r="AQ13" i="5" s="1"/>
  <c r="AQ103" i="5"/>
  <c r="AQ25" i="5" s="1"/>
  <c r="AN64" i="1" s="1"/>
  <c r="AQ96" i="5"/>
  <c r="AQ19" i="5" s="1"/>
  <c r="AN58" i="1" s="1"/>
  <c r="AJ145" i="1"/>
  <c r="AP81" i="5"/>
  <c r="AO88" i="5"/>
  <c r="AO102" i="5"/>
  <c r="AO95" i="5"/>
  <c r="AH1024" i="1"/>
  <c r="AH995" i="1"/>
  <c r="AG1053" i="1"/>
  <c r="AD214" i="1"/>
  <c r="AE836" i="1" s="1"/>
  <c r="AG1001" i="1"/>
  <c r="AH1001" i="1" s="1"/>
  <c r="AI1001" i="1" s="1"/>
  <c r="AO204" i="1"/>
  <c r="AP204" i="1" s="1"/>
  <c r="AQ826" i="1" s="1"/>
  <c r="AH1031" i="1"/>
  <c r="AH1060" i="1" s="1"/>
  <c r="AG1060" i="1"/>
  <c r="AD836" i="1"/>
  <c r="X1064" i="1"/>
  <c r="Y1035" i="1"/>
  <c r="Y1064" i="1" s="1"/>
  <c r="AO739" i="1"/>
  <c r="AI1058" i="1"/>
  <c r="AM81" i="1"/>
  <c r="AM86" i="1"/>
  <c r="AM80" i="1"/>
  <c r="AM94" i="1"/>
  <c r="AM91" i="1"/>
  <c r="AM120" i="1" s="1"/>
  <c r="AM98" i="1"/>
  <c r="AM127" i="1" s="1"/>
  <c r="AM102" i="1"/>
  <c r="AM131" i="1" s="1"/>
  <c r="AM87" i="1"/>
  <c r="AM116" i="1" s="1"/>
  <c r="AM97" i="1"/>
  <c r="AM126" i="1" s="1"/>
  <c r="AM85" i="1"/>
  <c r="AM114" i="1" s="1"/>
  <c r="AM90" i="1"/>
  <c r="AM119" i="1" s="1"/>
  <c r="AM89" i="1"/>
  <c r="AM118" i="1" s="1"/>
  <c r="AM84" i="1"/>
  <c r="AM113" i="1" s="1"/>
  <c r="AM104" i="1"/>
  <c r="AM133" i="1" s="1"/>
  <c r="AM95" i="1"/>
  <c r="AM103" i="1"/>
  <c r="AM132" i="1" s="1"/>
  <c r="AM88" i="1"/>
  <c r="AM93" i="1"/>
  <c r="AM122" i="1" s="1"/>
  <c r="AM96" i="1"/>
  <c r="AM125" i="1" s="1"/>
  <c r="AM83" i="1"/>
  <c r="AM112" i="1" s="1"/>
  <c r="AM99" i="1"/>
  <c r="AM128" i="1" s="1"/>
  <c r="AM100" i="1"/>
  <c r="AM129" i="1" s="1"/>
  <c r="AM101" i="1"/>
  <c r="AM130" i="1" s="1"/>
  <c r="AM92" i="1"/>
  <c r="AF211" i="1"/>
  <c r="AG833" i="1" s="1"/>
  <c r="AL82" i="1"/>
  <c r="AF746" i="1"/>
  <c r="AN10" i="5"/>
  <c r="W1038" i="1"/>
  <c r="W1009" i="1"/>
  <c r="X1009" i="1" s="1"/>
  <c r="Y1009" i="1" s="1"/>
  <c r="Y218" i="1"/>
  <c r="Z753" i="1" s="1"/>
  <c r="Y840" i="1"/>
  <c r="X1008" i="1"/>
  <c r="Y1037" i="1" s="1"/>
  <c r="X753" i="1"/>
  <c r="Y753" i="1"/>
  <c r="Z1005" i="1"/>
  <c r="Z1034" i="1"/>
  <c r="Y1063" i="1"/>
  <c r="X840" i="1"/>
  <c r="R757" i="1"/>
  <c r="R222" i="1"/>
  <c r="S222" i="1" s="1"/>
  <c r="T222" i="1" s="1"/>
  <c r="U844" i="1" s="1"/>
  <c r="AN737" i="1"/>
  <c r="AJ1000" i="1"/>
  <c r="AO203" i="1"/>
  <c r="AO825" i="1"/>
  <c r="AO738" i="1"/>
  <c r="U1040" i="1"/>
  <c r="U1069" i="1" s="1"/>
  <c r="T1069" i="1"/>
  <c r="X1037" i="1"/>
  <c r="AH830" i="1"/>
  <c r="AN202" i="1"/>
  <c r="AO737" i="1" s="1"/>
  <c r="AH208" i="1"/>
  <c r="AH1088" i="1"/>
  <c r="AI1088" i="1" s="1"/>
  <c r="AM206" i="1"/>
  <c r="AM828" i="1"/>
  <c r="AM741" i="1"/>
  <c r="W839" i="1"/>
  <c r="X838" i="1"/>
  <c r="X751" i="1"/>
  <c r="W217" i="1"/>
  <c r="X752" i="1" s="1"/>
  <c r="X216" i="1"/>
  <c r="AL1078" i="1"/>
  <c r="AK207" i="1"/>
  <c r="AL207" i="1" s="1"/>
  <c r="AK742" i="1"/>
  <c r="V842" i="1"/>
  <c r="V220" i="1"/>
  <c r="AJ972" i="1"/>
  <c r="AK972" i="1" s="1"/>
  <c r="S843" i="1"/>
  <c r="AK973" i="1"/>
  <c r="AJ1089" i="1"/>
  <c r="S756" i="1"/>
  <c r="S221" i="1"/>
  <c r="T221" i="1" s="1"/>
  <c r="U843" i="1" s="1"/>
  <c r="Q845" i="1"/>
  <c r="Q223" i="1"/>
  <c r="R758" i="1" s="1"/>
  <c r="V755" i="1"/>
  <c r="V1040" i="1"/>
  <c r="AA1061" i="1"/>
  <c r="Y1094" i="1"/>
  <c r="Y1007" i="1"/>
  <c r="Y1036" i="1"/>
  <c r="Z978" i="1"/>
  <c r="AJ1083" i="1"/>
  <c r="AK967" i="1"/>
  <c r="Y1095" i="1"/>
  <c r="Z1095" i="1" s="1"/>
  <c r="R1099" i="1"/>
  <c r="R1012" i="1"/>
  <c r="Z1093" i="1"/>
  <c r="Z1006" i="1"/>
  <c r="Z1035" i="1"/>
  <c r="AA977" i="1"/>
  <c r="Z837" i="1"/>
  <c r="Z215" i="1"/>
  <c r="Z750" i="1"/>
  <c r="AK210" i="1"/>
  <c r="AK745" i="1"/>
  <c r="AK832" i="1"/>
  <c r="X1097" i="1"/>
  <c r="Y1097" i="1" s="1"/>
  <c r="AD979" i="1"/>
  <c r="AJ1087" i="1"/>
  <c r="AK971" i="1"/>
  <c r="V1098" i="1"/>
  <c r="W1098" i="1" s="1"/>
  <c r="V1011" i="1"/>
  <c r="W1040" i="1" s="1"/>
  <c r="X754" i="1"/>
  <c r="U1096" i="1"/>
  <c r="X219" i="1"/>
  <c r="AD1091" i="1"/>
  <c r="AD1004" i="1"/>
  <c r="AD1033" i="1"/>
  <c r="AE975" i="1"/>
  <c r="AF975" i="1" s="1"/>
  <c r="X1065" i="1"/>
  <c r="AE834" i="1"/>
  <c r="AE747" i="1"/>
  <c r="AE212" i="1"/>
  <c r="AF212" i="1" s="1"/>
  <c r="AN740" i="1"/>
  <c r="AN205" i="1"/>
  <c r="AN827" i="1"/>
  <c r="X841" i="1"/>
  <c r="AB638" i="1"/>
  <c r="P638" i="1"/>
  <c r="Y638" i="1"/>
  <c r="AC638" i="1"/>
  <c r="R638" i="1"/>
  <c r="Z638" i="1"/>
  <c r="S638" i="1"/>
  <c r="AA638" i="1"/>
  <c r="T638" i="1"/>
  <c r="U638" i="1"/>
  <c r="V638" i="1"/>
  <c r="O638" i="1"/>
  <c r="W638" i="1"/>
  <c r="Q638" i="1"/>
  <c r="X638" i="1"/>
  <c r="AD638" i="1"/>
  <c r="AE638" i="1"/>
  <c r="AF638" i="1"/>
  <c r="AG638" i="1"/>
  <c r="AH638" i="1"/>
  <c r="AI638" i="1"/>
  <c r="AJ638" i="1"/>
  <c r="AK638" i="1"/>
  <c r="AC1062" i="1"/>
  <c r="Z980" i="1"/>
  <c r="AH1057" i="1"/>
  <c r="AI999" i="1"/>
  <c r="AI1028" i="1"/>
  <c r="AJ829" i="1"/>
  <c r="AJ742" i="1"/>
  <c r="T983" i="1"/>
  <c r="AB1092" i="1"/>
  <c r="AC976" i="1"/>
  <c r="T1068" i="1"/>
  <c r="AJ1085" i="1"/>
  <c r="AK969" i="1"/>
  <c r="AB1090" i="1"/>
  <c r="AB1032" i="1"/>
  <c r="AB1003" i="1"/>
  <c r="AC974" i="1"/>
  <c r="X982" i="1"/>
  <c r="Z981" i="1"/>
  <c r="AI1027" i="1"/>
  <c r="AH1056" i="1"/>
  <c r="AI998" i="1"/>
  <c r="Q758" i="1"/>
  <c r="V1010" i="1"/>
  <c r="W1039" i="1" s="1"/>
  <c r="U1039" i="1"/>
  <c r="U1068" i="1" s="1"/>
  <c r="V1039" i="1"/>
  <c r="AL209" i="1"/>
  <c r="AL831" i="1"/>
  <c r="AK829" i="1"/>
  <c r="AI1002" i="1"/>
  <c r="AI1031" i="1"/>
  <c r="AJ1082" i="1"/>
  <c r="AK966" i="1"/>
  <c r="AH1055" i="1"/>
  <c r="AI997" i="1"/>
  <c r="AI1026" i="1"/>
  <c r="AB748" i="1"/>
  <c r="AB213" i="1"/>
  <c r="AB835" i="1"/>
  <c r="O1041" i="1"/>
  <c r="P1041" i="1"/>
  <c r="Q1041" i="1"/>
  <c r="R1041" i="1"/>
  <c r="D1128" i="1"/>
  <c r="D609" i="1"/>
  <c r="D487" i="1"/>
  <c r="D397" i="1"/>
  <c r="D310" i="1"/>
  <c r="D638" i="1"/>
  <c r="D758" i="1"/>
  <c r="D223" i="1"/>
  <c r="D932" i="1"/>
  <c r="D163" i="1"/>
  <c r="D458" i="1"/>
  <c r="D667" i="1"/>
  <c r="D1248" i="1"/>
  <c r="D787" i="1"/>
  <c r="D816" i="1"/>
  <c r="D339" i="1"/>
  <c r="D426" i="1"/>
  <c r="D516" i="1"/>
  <c r="D1306" i="1"/>
  <c r="D281" i="1"/>
  <c r="D696" i="1"/>
  <c r="D1335" i="1"/>
  <c r="D368" i="1"/>
  <c r="D1277" i="1"/>
  <c r="D1070" i="1"/>
  <c r="D1099" i="1"/>
  <c r="D845" i="1"/>
  <c r="D40" i="1"/>
  <c r="D252" i="1"/>
  <c r="D580" i="1"/>
  <c r="D903" i="1"/>
  <c r="D104" i="1"/>
  <c r="D545" i="1"/>
  <c r="D133" i="1"/>
  <c r="D725" i="1"/>
  <c r="D1157" i="1"/>
  <c r="D1186" i="1"/>
  <c r="D983" i="1"/>
  <c r="D1041" i="1"/>
  <c r="D194" i="1"/>
  <c r="D874" i="1"/>
  <c r="D1219" i="1"/>
  <c r="D1012" i="1"/>
  <c r="AU201" i="1"/>
  <c r="AV823" i="1" s="1"/>
  <c r="D637" i="1"/>
  <c r="D1276" i="1"/>
  <c r="D103" i="1"/>
  <c r="D457" i="1"/>
  <c r="D396" i="1"/>
  <c r="D844" i="1"/>
  <c r="D1127" i="1"/>
  <c r="D132" i="1"/>
  <c r="D1011" i="1"/>
  <c r="D757" i="1"/>
  <c r="D222" i="1"/>
  <c r="D1185" i="1"/>
  <c r="D724" i="1"/>
  <c r="D608" i="1"/>
  <c r="D1069" i="1"/>
  <c r="D579" i="1"/>
  <c r="D873" i="1"/>
  <c r="D544" i="1"/>
  <c r="D39" i="1"/>
  <c r="D1040" i="1"/>
  <c r="D280" i="1"/>
  <c r="D309" i="1"/>
  <c r="D695" i="1"/>
  <c r="D931" i="1"/>
  <c r="D251" i="1"/>
  <c r="D902" i="1"/>
  <c r="D1247" i="1"/>
  <c r="D786" i="1"/>
  <c r="D367" i="1"/>
  <c r="D666" i="1"/>
  <c r="D193" i="1"/>
  <c r="D486" i="1"/>
  <c r="D815" i="1"/>
  <c r="D1334" i="1"/>
  <c r="D982" i="1"/>
  <c r="D1098" i="1"/>
  <c r="D425" i="1"/>
  <c r="D1305" i="1"/>
  <c r="D162" i="1"/>
  <c r="D515" i="1"/>
  <c r="D1218" i="1"/>
  <c r="D338" i="1"/>
  <c r="D1156" i="1"/>
  <c r="AU823" i="1"/>
  <c r="AL1086" i="1"/>
  <c r="AL1079" i="1"/>
  <c r="AL1080" i="1"/>
  <c r="AM638" i="1"/>
  <c r="AM1120" i="1"/>
  <c r="AM1119" i="1"/>
  <c r="AM1107" i="1"/>
  <c r="AM965" i="1"/>
  <c r="AM635" i="1"/>
  <c r="AM627" i="1"/>
  <c r="AM619" i="1"/>
  <c r="AM10" i="1"/>
  <c r="AM276" i="1"/>
  <c r="AM1112" i="1"/>
  <c r="AM1117" i="1"/>
  <c r="AM1109" i="1"/>
  <c r="AM963" i="1"/>
  <c r="AM634" i="1"/>
  <c r="AM626" i="1"/>
  <c r="AM618" i="1"/>
  <c r="AM260" i="1"/>
  <c r="AM264" i="1"/>
  <c r="AM268" i="1"/>
  <c r="AM272" i="1"/>
  <c r="AM281" i="1"/>
  <c r="AM1192" i="1"/>
  <c r="AM1127" i="1"/>
  <c r="AM1115" i="1"/>
  <c r="AM1113" i="1"/>
  <c r="AM961" i="1"/>
  <c r="AM633" i="1"/>
  <c r="AM625" i="1"/>
  <c r="AM617" i="1"/>
  <c r="AM277" i="1"/>
  <c r="AM1124" i="1"/>
  <c r="AM1122" i="1"/>
  <c r="AM1123" i="1"/>
  <c r="AM942" i="1"/>
  <c r="AM951" i="1" s="1"/>
  <c r="AM632" i="1"/>
  <c r="AM624" i="1"/>
  <c r="AM616" i="1"/>
  <c r="AM1104" i="1"/>
  <c r="AM261" i="1"/>
  <c r="AM265" i="1"/>
  <c r="AM269" i="1"/>
  <c r="AM273" i="1"/>
  <c r="AM959" i="1"/>
  <c r="AM1126" i="1"/>
  <c r="AM1108" i="1"/>
  <c r="AM1105" i="1"/>
  <c r="AM964" i="1"/>
  <c r="AM631" i="1"/>
  <c r="AM623" i="1"/>
  <c r="AM615" i="1"/>
  <c r="AM258" i="1"/>
  <c r="AM278" i="1"/>
  <c r="AM1118" i="1"/>
  <c r="AM1106" i="1"/>
  <c r="AM1116" i="1"/>
  <c r="AM962" i="1"/>
  <c r="AM941" i="1"/>
  <c r="AM630" i="1"/>
  <c r="AM622" i="1"/>
  <c r="AM614" i="1"/>
  <c r="AN9" i="1"/>
  <c r="AM262" i="1"/>
  <c r="AM266" i="1"/>
  <c r="AM270" i="1"/>
  <c r="AM274" i="1"/>
  <c r="AM1110" i="1"/>
  <c r="AM1125" i="1"/>
  <c r="AM1114" i="1"/>
  <c r="AM960" i="1"/>
  <c r="AM637" i="1"/>
  <c r="AM629" i="1"/>
  <c r="AM621" i="1"/>
  <c r="AM257" i="1"/>
  <c r="AM275" i="1"/>
  <c r="AM279" i="1"/>
  <c r="AM1111" i="1"/>
  <c r="AM636" i="1"/>
  <c r="AM968" i="1"/>
  <c r="AM628" i="1"/>
  <c r="AM620" i="1"/>
  <c r="AM259" i="1"/>
  <c r="AM263" i="1"/>
  <c r="AM1128" i="1"/>
  <c r="AM124" i="1"/>
  <c r="AM267" i="1"/>
  <c r="AM1121" i="1"/>
  <c r="AM271" i="1"/>
  <c r="AM970" i="1"/>
  <c r="AM280" i="1"/>
  <c r="AL152" i="1"/>
  <c r="AL157" i="1"/>
  <c r="AL148" i="1"/>
  <c r="AL161" i="1"/>
  <c r="AQ821" i="1"/>
  <c r="AQ199" i="1"/>
  <c r="AQ734" i="1"/>
  <c r="AJ1051" i="1"/>
  <c r="AL160" i="1"/>
  <c r="AL163" i="1"/>
  <c r="AL156" i="1"/>
  <c r="AL162" i="1"/>
  <c r="AL146" i="1"/>
  <c r="AJ1050" i="1"/>
  <c r="AL159" i="1"/>
  <c r="AL11" i="1"/>
  <c r="AL943" i="1"/>
  <c r="AL952" i="1" s="1"/>
  <c r="AL950" i="1"/>
  <c r="AL143" i="1"/>
  <c r="BC200" i="1"/>
  <c r="BC822" i="1"/>
  <c r="BC735" i="1"/>
  <c r="AK1020" i="1"/>
  <c r="AK1021" i="1"/>
  <c r="AK1022" i="1"/>
  <c r="AL142" i="1"/>
  <c r="AJ1049" i="1"/>
  <c r="AK991" i="1"/>
  <c r="AK992" i="1"/>
  <c r="AK993" i="1"/>
  <c r="AL144" i="1"/>
  <c r="AL158" i="1"/>
  <c r="AL150" i="1"/>
  <c r="AL155" i="1"/>
  <c r="AL154" i="1"/>
  <c r="AL149" i="1"/>
  <c r="AL1084" i="1"/>
  <c r="AJ1075" i="1" l="1"/>
  <c r="AK63" i="1"/>
  <c r="AK121" i="1" s="1"/>
  <c r="AK151" i="1" s="1"/>
  <c r="AN41" i="5"/>
  <c r="AK51" i="1"/>
  <c r="AK109" i="1" s="1"/>
  <c r="AK1075" i="1" s="1"/>
  <c r="AN39" i="5"/>
  <c r="AJ1029" i="1"/>
  <c r="AJ1058" i="1" s="1"/>
  <c r="AK57" i="1"/>
  <c r="AK115" i="1" s="1"/>
  <c r="AK145" i="1" s="1"/>
  <c r="AN40" i="5"/>
  <c r="B32" i="30"/>
  <c r="AO24" i="5"/>
  <c r="AO106" i="5"/>
  <c r="AS82" i="5"/>
  <c r="AR89" i="5"/>
  <c r="AR13" i="5" s="1"/>
  <c r="AR103" i="5"/>
  <c r="AR25" i="5" s="1"/>
  <c r="AO64" i="1" s="1"/>
  <c r="AR96" i="5"/>
  <c r="AR19" i="5" s="1"/>
  <c r="AO58" i="1" s="1"/>
  <c r="AO12" i="5"/>
  <c r="AO92" i="5"/>
  <c r="AQ81" i="5"/>
  <c r="AP88" i="5"/>
  <c r="AP102" i="5"/>
  <c r="AP95" i="5"/>
  <c r="AK1081" i="1"/>
  <c r="AI995" i="1"/>
  <c r="AI1024" i="1"/>
  <c r="AH1053" i="1"/>
  <c r="AI1046" i="1"/>
  <c r="AJ988" i="1"/>
  <c r="AJ1017" i="1"/>
  <c r="AJ1023" i="1"/>
  <c r="AI1052" i="1"/>
  <c r="AJ994" i="1"/>
  <c r="AO18" i="5"/>
  <c r="AO99" i="5"/>
  <c r="AQ83" i="5"/>
  <c r="AP104" i="5"/>
  <c r="AP26" i="5" s="1"/>
  <c r="AM65" i="1" s="1"/>
  <c r="AM123" i="1" s="1"/>
  <c r="AM153" i="1" s="1"/>
  <c r="AP97" i="5"/>
  <c r="AP20" i="5" s="1"/>
  <c r="AM59" i="1" s="1"/>
  <c r="AM117" i="1" s="1"/>
  <c r="AM147" i="1" s="1"/>
  <c r="AP90" i="5"/>
  <c r="AP14" i="5" s="1"/>
  <c r="AH1054" i="1"/>
  <c r="AI996" i="1"/>
  <c r="AI1025" i="1"/>
  <c r="AE749" i="1"/>
  <c r="AE214" i="1"/>
  <c r="AF214" i="1" s="1"/>
  <c r="AG749" i="1" s="1"/>
  <c r="AG1059" i="1"/>
  <c r="AH1030" i="1"/>
  <c r="AH1059" i="1" s="1"/>
  <c r="AP826" i="1"/>
  <c r="AP739" i="1"/>
  <c r="AQ204" i="1"/>
  <c r="AR204" i="1" s="1"/>
  <c r="AQ739" i="1"/>
  <c r="Z218" i="1"/>
  <c r="AA840" i="1" s="1"/>
  <c r="AF836" i="1"/>
  <c r="AG746" i="1"/>
  <c r="X839" i="1"/>
  <c r="AG211" i="1"/>
  <c r="AH833" i="1" s="1"/>
  <c r="S757" i="1"/>
  <c r="S844" i="1"/>
  <c r="AN91" i="1"/>
  <c r="AN120" i="1" s="1"/>
  <c r="AN97" i="1"/>
  <c r="AN126" i="1" s="1"/>
  <c r="AN102" i="1"/>
  <c r="AN131" i="1" s="1"/>
  <c r="AN83" i="1"/>
  <c r="AN112" i="1" s="1"/>
  <c r="AN85" i="1"/>
  <c r="AN114" i="1" s="1"/>
  <c r="AN90" i="1"/>
  <c r="AN119" i="1" s="1"/>
  <c r="AN93" i="1"/>
  <c r="AN122" i="1" s="1"/>
  <c r="AN89" i="1"/>
  <c r="AN118" i="1" s="1"/>
  <c r="AN86" i="1"/>
  <c r="AN94" i="1"/>
  <c r="AN87" i="1"/>
  <c r="AN116" i="1" s="1"/>
  <c r="AN98" i="1"/>
  <c r="AN127" i="1" s="1"/>
  <c r="AN95" i="1"/>
  <c r="AN124" i="1" s="1"/>
  <c r="AN99" i="1"/>
  <c r="AN128" i="1" s="1"/>
  <c r="AN103" i="1"/>
  <c r="AN132" i="1" s="1"/>
  <c r="AN104" i="1"/>
  <c r="AN133" i="1" s="1"/>
  <c r="AN80" i="1"/>
  <c r="AN88" i="1"/>
  <c r="AN96" i="1"/>
  <c r="AN125" i="1" s="1"/>
  <c r="AN100" i="1"/>
  <c r="AN129" i="1" s="1"/>
  <c r="AN84" i="1"/>
  <c r="AN113" i="1" s="1"/>
  <c r="AN92" i="1"/>
  <c r="AN101" i="1"/>
  <c r="AN130" i="1" s="1"/>
  <c r="AI1030" i="1"/>
  <c r="AI1059" i="1" s="1"/>
  <c r="AM82" i="1"/>
  <c r="AN81" i="1"/>
  <c r="AO10" i="5"/>
  <c r="X1038" i="1"/>
  <c r="X1067" i="1" s="1"/>
  <c r="W1067" i="1"/>
  <c r="Z840" i="1"/>
  <c r="Y1008" i="1"/>
  <c r="Z1008" i="1" s="1"/>
  <c r="AA1008" i="1" s="1"/>
  <c r="AB1008" i="1" s="1"/>
  <c r="X1066" i="1"/>
  <c r="X217" i="1"/>
  <c r="Y839" i="1" s="1"/>
  <c r="Z1063" i="1"/>
  <c r="AA1005" i="1"/>
  <c r="AA1034" i="1"/>
  <c r="S1041" i="1"/>
  <c r="R223" i="1"/>
  <c r="S845" i="1" s="1"/>
  <c r="AP203" i="1"/>
  <c r="AP738" i="1"/>
  <c r="AP825" i="1"/>
  <c r="U221" i="1"/>
  <c r="V756" i="1" s="1"/>
  <c r="AI743" i="1"/>
  <c r="AI830" i="1"/>
  <c r="AI208" i="1"/>
  <c r="AO824" i="1"/>
  <c r="AO202" i="1"/>
  <c r="AP824" i="1" s="1"/>
  <c r="AM1078" i="1"/>
  <c r="T756" i="1"/>
  <c r="AN828" i="1"/>
  <c r="AN206" i="1"/>
  <c r="AN741" i="1"/>
  <c r="W1011" i="1"/>
  <c r="W1069" i="1" s="1"/>
  <c r="AL742" i="1"/>
  <c r="AL829" i="1"/>
  <c r="AM829" i="1"/>
  <c r="AM207" i="1"/>
  <c r="AN742" i="1" s="1"/>
  <c r="AM742" i="1"/>
  <c r="AM1086" i="1"/>
  <c r="W220" i="1"/>
  <c r="X755" i="1" s="1"/>
  <c r="Y751" i="1"/>
  <c r="Y838" i="1"/>
  <c r="Y216" i="1"/>
  <c r="AM1084" i="1"/>
  <c r="R845" i="1"/>
  <c r="AJ1088" i="1"/>
  <c r="AK1088" i="1" s="1"/>
  <c r="AL972" i="1"/>
  <c r="V1068" i="1"/>
  <c r="W755" i="1"/>
  <c r="T843" i="1"/>
  <c r="AK1089" i="1"/>
  <c r="AL973" i="1"/>
  <c r="W842" i="1"/>
  <c r="U756" i="1"/>
  <c r="AI1056" i="1"/>
  <c r="AJ1027" i="1"/>
  <c r="AJ998" i="1"/>
  <c r="AE1091" i="1"/>
  <c r="AF1091" i="1" s="1"/>
  <c r="AE1004" i="1"/>
  <c r="AF1033" i="1" s="1"/>
  <c r="AE1033" i="1"/>
  <c r="U983" i="1"/>
  <c r="V983" i="1" s="1"/>
  <c r="T844" i="1"/>
  <c r="AM744" i="1"/>
  <c r="T757" i="1"/>
  <c r="AA1095" i="1"/>
  <c r="AB1095" i="1" s="1"/>
  <c r="AJ1031" i="1"/>
  <c r="AI1060" i="1"/>
  <c r="AJ1002" i="1"/>
  <c r="Y219" i="1"/>
  <c r="Y841" i="1"/>
  <c r="Y754" i="1"/>
  <c r="AL967" i="1"/>
  <c r="AK1083" i="1"/>
  <c r="Y1038" i="1"/>
  <c r="Y1067" i="1" s="1"/>
  <c r="AE979" i="1"/>
  <c r="Z1097" i="1"/>
  <c r="X1098" i="1"/>
  <c r="Y982" i="1"/>
  <c r="Z982" i="1" s="1"/>
  <c r="AO827" i="1"/>
  <c r="AO205" i="1"/>
  <c r="AO740" i="1"/>
  <c r="AL971" i="1"/>
  <c r="AM971" i="1" s="1"/>
  <c r="AN971" i="1" s="1"/>
  <c r="AM209" i="1"/>
  <c r="AN209" i="1" s="1"/>
  <c r="AA1093" i="1"/>
  <c r="AA1006" i="1"/>
  <c r="AA1035" i="1"/>
  <c r="AB977" i="1"/>
  <c r="V1096" i="1"/>
  <c r="W1096" i="1" s="1"/>
  <c r="AK1085" i="1"/>
  <c r="AL969" i="1"/>
  <c r="AC1092" i="1"/>
  <c r="AD976" i="1"/>
  <c r="AI1057" i="1"/>
  <c r="AJ1028" i="1"/>
  <c r="AJ999" i="1"/>
  <c r="AD1062" i="1"/>
  <c r="AA215" i="1"/>
  <c r="AA750" i="1"/>
  <c r="AA837" i="1"/>
  <c r="V1069" i="1"/>
  <c r="AJ997" i="1"/>
  <c r="AI1055" i="1"/>
  <c r="AJ1026" i="1"/>
  <c r="U757" i="1"/>
  <c r="U222" i="1"/>
  <c r="V222" i="1" s="1"/>
  <c r="AC1090" i="1"/>
  <c r="AC1032" i="1"/>
  <c r="AC1003" i="1"/>
  <c r="AD974" i="1"/>
  <c r="AE974" i="1" s="1"/>
  <c r="W1010" i="1"/>
  <c r="X1039" i="1" s="1"/>
  <c r="AG834" i="1"/>
  <c r="AF834" i="1"/>
  <c r="AG747" i="1"/>
  <c r="AG212" i="1"/>
  <c r="AH834" i="1" s="1"/>
  <c r="AF747" i="1"/>
  <c r="Z1064" i="1"/>
  <c r="AC835" i="1"/>
  <c r="AC213" i="1"/>
  <c r="AC748" i="1"/>
  <c r="AK1082" i="1"/>
  <c r="AL966" i="1"/>
  <c r="AM831" i="1"/>
  <c r="AA981" i="1"/>
  <c r="Z1094" i="1"/>
  <c r="Z1007" i="1"/>
  <c r="Z1036" i="1"/>
  <c r="AA978" i="1"/>
  <c r="S1012" i="1"/>
  <c r="AB1061" i="1"/>
  <c r="AJ1001" i="1"/>
  <c r="AJ1030" i="1"/>
  <c r="Z1009" i="1"/>
  <c r="Z1038" i="1"/>
  <c r="AA980" i="1"/>
  <c r="AG975" i="1"/>
  <c r="AH975" i="1" s="1"/>
  <c r="AL832" i="1"/>
  <c r="AL210" i="1"/>
  <c r="AL745" i="1"/>
  <c r="Y1065" i="1"/>
  <c r="S1099" i="1"/>
  <c r="R1070" i="1"/>
  <c r="Q1070" i="1"/>
  <c r="P1070" i="1"/>
  <c r="O1070" i="1"/>
  <c r="AV736" i="1"/>
  <c r="AV201" i="1"/>
  <c r="AM1079" i="1"/>
  <c r="AM1080" i="1"/>
  <c r="BD200" i="1"/>
  <c r="BD735" i="1"/>
  <c r="BD822" i="1"/>
  <c r="AM154" i="1"/>
  <c r="AM157" i="1"/>
  <c r="AM163" i="1"/>
  <c r="AM158" i="1"/>
  <c r="AM156" i="1"/>
  <c r="AK1051" i="1"/>
  <c r="AM162" i="1"/>
  <c r="AM143" i="1"/>
  <c r="AL1021" i="1"/>
  <c r="AL1020" i="1"/>
  <c r="AL1022" i="1"/>
  <c r="AM152" i="1"/>
  <c r="AM161" i="1"/>
  <c r="AM142" i="1"/>
  <c r="AK1050" i="1"/>
  <c r="AL992" i="1"/>
  <c r="AL991" i="1"/>
  <c r="AL993" i="1"/>
  <c r="AR199" i="1"/>
  <c r="AR734" i="1"/>
  <c r="AR821" i="1"/>
  <c r="AM150" i="1"/>
  <c r="AM160" i="1"/>
  <c r="AM146" i="1"/>
  <c r="AM148" i="1"/>
  <c r="AM943" i="1"/>
  <c r="AM952" i="1" s="1"/>
  <c r="AM950" i="1"/>
  <c r="AM11" i="1"/>
  <c r="AK1049" i="1"/>
  <c r="AM144" i="1"/>
  <c r="AM159" i="1"/>
  <c r="AM149" i="1"/>
  <c r="AM155" i="1"/>
  <c r="AN281" i="1"/>
  <c r="AN1109" i="1"/>
  <c r="AN1116" i="1"/>
  <c r="AN1122" i="1"/>
  <c r="AN965" i="1"/>
  <c r="AN636" i="1"/>
  <c r="AN628" i="1"/>
  <c r="AN616" i="1"/>
  <c r="AN260" i="1"/>
  <c r="AN264" i="1"/>
  <c r="AN268" i="1"/>
  <c r="AN272" i="1"/>
  <c r="AN276" i="1"/>
  <c r="AN1121" i="1"/>
  <c r="AN1114" i="1"/>
  <c r="AN1105" i="1"/>
  <c r="AN963" i="1"/>
  <c r="AN635" i="1"/>
  <c r="AN627" i="1"/>
  <c r="AN621" i="1"/>
  <c r="AN1192" i="1"/>
  <c r="AN1119" i="1"/>
  <c r="AN1124" i="1"/>
  <c r="AN1108" i="1"/>
  <c r="AN961" i="1"/>
  <c r="AN634" i="1"/>
  <c r="AN626" i="1"/>
  <c r="AN620" i="1"/>
  <c r="AN1104" i="1"/>
  <c r="AN261" i="1"/>
  <c r="AN265" i="1"/>
  <c r="AN269" i="1"/>
  <c r="AN273" i="1"/>
  <c r="AN277" i="1"/>
  <c r="AN1123" i="1"/>
  <c r="AN1128" i="1"/>
  <c r="AN1112" i="1"/>
  <c r="AN942" i="1"/>
  <c r="AN951" i="1" s="1"/>
  <c r="AN633" i="1"/>
  <c r="AN625" i="1"/>
  <c r="AN618" i="1"/>
  <c r="AO9" i="1"/>
  <c r="AN258" i="1"/>
  <c r="AN278" i="1"/>
  <c r="AN968" i="1"/>
  <c r="AN1107" i="1"/>
  <c r="AN1111" i="1"/>
  <c r="AN1110" i="1"/>
  <c r="AN962" i="1"/>
  <c r="AN941" i="1"/>
  <c r="AN631" i="1"/>
  <c r="AN623" i="1"/>
  <c r="AN614" i="1"/>
  <c r="AN257" i="1"/>
  <c r="AN1125" i="1"/>
  <c r="AN1126" i="1"/>
  <c r="AN1127" i="1"/>
  <c r="AN960" i="1"/>
  <c r="AN638" i="1"/>
  <c r="AN630" i="1"/>
  <c r="AN622" i="1"/>
  <c r="AN617" i="1"/>
  <c r="AN10" i="1"/>
  <c r="AN259" i="1"/>
  <c r="AN263" i="1"/>
  <c r="AN267" i="1"/>
  <c r="AN271" i="1"/>
  <c r="AN275" i="1"/>
  <c r="AN959" i="1"/>
  <c r="AN1113" i="1"/>
  <c r="AN632" i="1"/>
  <c r="AN270" i="1"/>
  <c r="AN1118" i="1"/>
  <c r="AN629" i="1"/>
  <c r="AN1106" i="1"/>
  <c r="AN624" i="1"/>
  <c r="AN274" i="1"/>
  <c r="AN1120" i="1"/>
  <c r="AN619" i="1"/>
  <c r="AN964" i="1"/>
  <c r="AN615" i="1"/>
  <c r="AN262" i="1"/>
  <c r="AN279" i="1"/>
  <c r="AN280" i="1"/>
  <c r="AN1115" i="1"/>
  <c r="AN266" i="1"/>
  <c r="AN1117" i="1"/>
  <c r="AN637" i="1"/>
  <c r="AN970" i="1"/>
  <c r="AK1000" i="1" l="1"/>
  <c r="AL1029" i="1" s="1"/>
  <c r="AK1029" i="1"/>
  <c r="AK1087" i="1"/>
  <c r="AK139" i="1"/>
  <c r="AL63" i="1"/>
  <c r="AL121" i="1" s="1"/>
  <c r="AL151" i="1" s="1"/>
  <c r="AO41" i="5"/>
  <c r="AL57" i="1"/>
  <c r="AL115" i="1" s="1"/>
  <c r="AL1081" i="1" s="1"/>
  <c r="AO40" i="5"/>
  <c r="AL51" i="1"/>
  <c r="AL109" i="1" s="1"/>
  <c r="AL1075" i="1" s="1"/>
  <c r="AO39" i="5"/>
  <c r="B33" i="30"/>
  <c r="AF749" i="1"/>
  <c r="AJ1024" i="1"/>
  <c r="AI1053" i="1"/>
  <c r="AJ995" i="1"/>
  <c r="AR83" i="5"/>
  <c r="AQ90" i="5"/>
  <c r="AQ14" i="5" s="1"/>
  <c r="AQ97" i="5"/>
  <c r="AQ20" i="5" s="1"/>
  <c r="AN59" i="1" s="1"/>
  <c r="AN117" i="1" s="1"/>
  <c r="AN147" i="1" s="1"/>
  <c r="AQ104" i="5"/>
  <c r="AQ26" i="5" s="1"/>
  <c r="AN65" i="1" s="1"/>
  <c r="AN123" i="1" s="1"/>
  <c r="AN153" i="1" s="1"/>
  <c r="AK1017" i="1"/>
  <c r="AK988" i="1"/>
  <c r="AJ1046" i="1"/>
  <c r="AP18" i="5"/>
  <c r="AP99" i="5"/>
  <c r="AJ1025" i="1"/>
  <c r="AI1054" i="1"/>
  <c r="AJ996" i="1"/>
  <c r="AP24" i="5"/>
  <c r="AP106" i="5"/>
  <c r="AT82" i="5"/>
  <c r="AS89" i="5"/>
  <c r="AS13" i="5" s="1"/>
  <c r="AS96" i="5"/>
  <c r="AS19" i="5" s="1"/>
  <c r="AP58" i="1" s="1"/>
  <c r="AS103" i="5"/>
  <c r="AS25" i="5" s="1"/>
  <c r="AP64" i="1" s="1"/>
  <c r="AG214" i="1"/>
  <c r="AH214" i="1" s="1"/>
  <c r="AI749" i="1" s="1"/>
  <c r="AJ1052" i="1"/>
  <c r="AK994" i="1"/>
  <c r="AK1023" i="1"/>
  <c r="AP92" i="5"/>
  <c r="AP12" i="5"/>
  <c r="AG836" i="1"/>
  <c r="AR81" i="5"/>
  <c r="AQ88" i="5"/>
  <c r="AQ102" i="5"/>
  <c r="AQ95" i="5"/>
  <c r="AS826" i="1"/>
  <c r="AS204" i="1"/>
  <c r="AT204" i="1" s="1"/>
  <c r="AR826" i="1"/>
  <c r="AS739" i="1"/>
  <c r="AR739" i="1"/>
  <c r="AA753" i="1"/>
  <c r="AA218" i="1"/>
  <c r="AB753" i="1" s="1"/>
  <c r="Y1066" i="1"/>
  <c r="S1070" i="1"/>
  <c r="S223" i="1"/>
  <c r="T845" i="1" s="1"/>
  <c r="AH211" i="1"/>
  <c r="AI746" i="1" s="1"/>
  <c r="AH746" i="1"/>
  <c r="AO81" i="1"/>
  <c r="AO90" i="1"/>
  <c r="AO119" i="1" s="1"/>
  <c r="AO93" i="1"/>
  <c r="AO122" i="1" s="1"/>
  <c r="AO89" i="1"/>
  <c r="AO118" i="1" s="1"/>
  <c r="AO102" i="1"/>
  <c r="AO131" i="1" s="1"/>
  <c r="AO83" i="1"/>
  <c r="AO112" i="1" s="1"/>
  <c r="AO85" i="1"/>
  <c r="AO114" i="1" s="1"/>
  <c r="AO87" i="1"/>
  <c r="AO116" i="1" s="1"/>
  <c r="AO86" i="1"/>
  <c r="AO94" i="1"/>
  <c r="AO98" i="1"/>
  <c r="AO127" i="1" s="1"/>
  <c r="AO97" i="1"/>
  <c r="AO126" i="1" s="1"/>
  <c r="AO91" i="1"/>
  <c r="AO120" i="1" s="1"/>
  <c r="AO99" i="1"/>
  <c r="AO128" i="1" s="1"/>
  <c r="AO100" i="1"/>
  <c r="AO129" i="1" s="1"/>
  <c r="AO101" i="1"/>
  <c r="AO130" i="1" s="1"/>
  <c r="AO104" i="1"/>
  <c r="AO133" i="1" s="1"/>
  <c r="AO96" i="1"/>
  <c r="AO125" i="1" s="1"/>
  <c r="AO103" i="1"/>
  <c r="AO132" i="1" s="1"/>
  <c r="AO84" i="1"/>
  <c r="AO113" i="1" s="1"/>
  <c r="AO88" i="1"/>
  <c r="AO92" i="1"/>
  <c r="AO80" i="1"/>
  <c r="AO95" i="1"/>
  <c r="AO124" i="1" s="1"/>
  <c r="AN82" i="1"/>
  <c r="V221" i="1"/>
  <c r="W221" i="1" s="1"/>
  <c r="X221" i="1" s="1"/>
  <c r="V843" i="1"/>
  <c r="Z1037" i="1"/>
  <c r="Z1066" i="1" s="1"/>
  <c r="AA1037" i="1"/>
  <c r="AA1066" i="1" s="1"/>
  <c r="AP10" i="5"/>
  <c r="Y752" i="1"/>
  <c r="Y217" i="1"/>
  <c r="Z752" i="1" s="1"/>
  <c r="AK1058" i="1"/>
  <c r="S758" i="1"/>
  <c r="AA1063" i="1"/>
  <c r="AB1005" i="1"/>
  <c r="AB1034" i="1"/>
  <c r="AN829" i="1"/>
  <c r="AN207" i="1"/>
  <c r="AO829" i="1" s="1"/>
  <c r="AQ738" i="1"/>
  <c r="AQ203" i="1"/>
  <c r="AQ825" i="1"/>
  <c r="X1011" i="1"/>
  <c r="Y1040" i="1" s="1"/>
  <c r="AP737" i="1"/>
  <c r="AP202" i="1"/>
  <c r="AQ824" i="1" s="1"/>
  <c r="X220" i="1"/>
  <c r="Y755" i="1" s="1"/>
  <c r="AJ743" i="1"/>
  <c r="AJ208" i="1"/>
  <c r="AJ830" i="1"/>
  <c r="X1040" i="1"/>
  <c r="W1068" i="1"/>
  <c r="AL1000" i="1"/>
  <c r="AO828" i="1"/>
  <c r="AO206" i="1"/>
  <c r="AO741" i="1"/>
  <c r="AN831" i="1"/>
  <c r="Z838" i="1"/>
  <c r="Z751" i="1"/>
  <c r="X842" i="1"/>
  <c r="Z216" i="1"/>
  <c r="Z1065" i="1"/>
  <c r="AM972" i="1"/>
  <c r="AL1088" i="1"/>
  <c r="AL1089" i="1"/>
  <c r="AM973" i="1"/>
  <c r="AL1082" i="1"/>
  <c r="AE1062" i="1"/>
  <c r="AF1004" i="1"/>
  <c r="AG1004" i="1" s="1"/>
  <c r="AH1033" i="1" s="1"/>
  <c r="AA1064" i="1"/>
  <c r="AM210" i="1"/>
  <c r="AM832" i="1"/>
  <c r="AM745" i="1"/>
  <c r="T1041" i="1"/>
  <c r="AC1061" i="1"/>
  <c r="AB1093" i="1"/>
  <c r="AB1006" i="1"/>
  <c r="AB1035" i="1"/>
  <c r="AC977" i="1"/>
  <c r="W983" i="1"/>
  <c r="AA1097" i="1"/>
  <c r="AB981" i="1"/>
  <c r="AH212" i="1"/>
  <c r="AI747" i="1" s="1"/>
  <c r="X1010" i="1"/>
  <c r="Y1039" i="1" s="1"/>
  <c r="W757" i="1"/>
  <c r="AM966" i="1"/>
  <c r="AK1026" i="1"/>
  <c r="AK997" i="1"/>
  <c r="AJ1055" i="1"/>
  <c r="AB1037" i="1"/>
  <c r="AB1066" i="1" s="1"/>
  <c r="AC1008" i="1"/>
  <c r="AO209" i="1"/>
  <c r="W844" i="1"/>
  <c r="AA982" i="1"/>
  <c r="AD748" i="1"/>
  <c r="AD835" i="1"/>
  <c r="AD213" i="1"/>
  <c r="AD1090" i="1"/>
  <c r="AE1090" i="1" s="1"/>
  <c r="AD1032" i="1"/>
  <c r="AD1003" i="1"/>
  <c r="AE1003" i="1" s="1"/>
  <c r="AJ1060" i="1"/>
  <c r="AK1031" i="1"/>
  <c r="AK1002" i="1"/>
  <c r="AC1037" i="1"/>
  <c r="AG1091" i="1"/>
  <c r="AH1091" i="1" s="1"/>
  <c r="AK1001" i="1"/>
  <c r="AJ1059" i="1"/>
  <c r="AK1030" i="1"/>
  <c r="AF979" i="1"/>
  <c r="X1096" i="1"/>
  <c r="Z754" i="1"/>
  <c r="Z841" i="1"/>
  <c r="Z219" i="1"/>
  <c r="AA1094" i="1"/>
  <c r="AA1007" i="1"/>
  <c r="AA1036" i="1"/>
  <c r="AB978" i="1"/>
  <c r="AH747" i="1"/>
  <c r="AF974" i="1"/>
  <c r="V844" i="1"/>
  <c r="V757" i="1"/>
  <c r="AD1092" i="1"/>
  <c r="AE976" i="1"/>
  <c r="AI975" i="1"/>
  <c r="AA1009" i="1"/>
  <c r="AA1038" i="1"/>
  <c r="AB980" i="1"/>
  <c r="AO831" i="1"/>
  <c r="W222" i="1"/>
  <c r="AB837" i="1"/>
  <c r="AB215" i="1"/>
  <c r="AB750" i="1"/>
  <c r="AK1028" i="1"/>
  <c r="AJ1057" i="1"/>
  <c r="AK999" i="1"/>
  <c r="AP205" i="1"/>
  <c r="AP827" i="1"/>
  <c r="AP740" i="1"/>
  <c r="Y1098" i="1"/>
  <c r="Z1098" i="1" s="1"/>
  <c r="T1012" i="1"/>
  <c r="U1041" i="1" s="1"/>
  <c r="AC1095" i="1"/>
  <c r="AD1095" i="1" s="1"/>
  <c r="Z1067" i="1"/>
  <c r="AM969" i="1"/>
  <c r="AL1085" i="1"/>
  <c r="AN744" i="1"/>
  <c r="AO744" i="1"/>
  <c r="AL1083" i="1"/>
  <c r="AM967" i="1"/>
  <c r="T1099" i="1"/>
  <c r="AK998" i="1"/>
  <c r="AJ1056" i="1"/>
  <c r="AK1027" i="1"/>
  <c r="AW201" i="1"/>
  <c r="AW736" i="1"/>
  <c r="AW823" i="1"/>
  <c r="AN1078" i="1"/>
  <c r="AN146" i="1"/>
  <c r="AN155" i="1"/>
  <c r="AN149" i="1"/>
  <c r="AN148" i="1"/>
  <c r="AN150" i="1"/>
  <c r="AN159" i="1"/>
  <c r="BE200" i="1"/>
  <c r="BE822" i="1"/>
  <c r="BE735" i="1"/>
  <c r="AN144" i="1"/>
  <c r="AN163" i="1"/>
  <c r="AN142" i="1"/>
  <c r="AN1084" i="1"/>
  <c r="AL1051" i="1"/>
  <c r="AN1079" i="1"/>
  <c r="AN156" i="1"/>
  <c r="AN143" i="1"/>
  <c r="AN160" i="1"/>
  <c r="AN154" i="1"/>
  <c r="AN157" i="1"/>
  <c r="AM1021" i="1"/>
  <c r="AM1020" i="1"/>
  <c r="AM1022" i="1"/>
  <c r="AN1086" i="1"/>
  <c r="AN161" i="1"/>
  <c r="AN152" i="1"/>
  <c r="AN950" i="1"/>
  <c r="AN943" i="1"/>
  <c r="AN952" i="1" s="1"/>
  <c r="AO1106" i="1"/>
  <c r="AO1126" i="1"/>
  <c r="AO1117" i="1"/>
  <c r="AO1120" i="1"/>
  <c r="AO1113" i="1"/>
  <c r="AO1122" i="1"/>
  <c r="AO1127" i="1"/>
  <c r="AO1116" i="1"/>
  <c r="AO960" i="1"/>
  <c r="AO634" i="1"/>
  <c r="AO627" i="1"/>
  <c r="AO617" i="1"/>
  <c r="AO261" i="1"/>
  <c r="AO265" i="1"/>
  <c r="AO269" i="1"/>
  <c r="AO273" i="1"/>
  <c r="AO277" i="1"/>
  <c r="AO281" i="1"/>
  <c r="AO1114" i="1"/>
  <c r="AO1110" i="1"/>
  <c r="AO942" i="1"/>
  <c r="AO951" i="1" s="1"/>
  <c r="AO633" i="1"/>
  <c r="AO621" i="1"/>
  <c r="AO626" i="1"/>
  <c r="AP9" i="1"/>
  <c r="AO258" i="1"/>
  <c r="AO1125" i="1"/>
  <c r="AO1121" i="1"/>
  <c r="AO632" i="1"/>
  <c r="AO624" i="1"/>
  <c r="AO625" i="1"/>
  <c r="AO262" i="1"/>
  <c r="AO266" i="1"/>
  <c r="AO270" i="1"/>
  <c r="AO274" i="1"/>
  <c r="AO278" i="1"/>
  <c r="AO968" i="1"/>
  <c r="AO1115" i="1"/>
  <c r="AO1118" i="1"/>
  <c r="AO965" i="1"/>
  <c r="AO941" i="1"/>
  <c r="AO631" i="1"/>
  <c r="AO622" i="1"/>
  <c r="AO623" i="1"/>
  <c r="AO257" i="1"/>
  <c r="AO1111" i="1"/>
  <c r="AO1107" i="1"/>
  <c r="AO963" i="1"/>
  <c r="AO638" i="1"/>
  <c r="AO630" i="1"/>
  <c r="AO620" i="1"/>
  <c r="AO619" i="1"/>
  <c r="AO10" i="1"/>
  <c r="AO1104" i="1"/>
  <c r="AO259" i="1"/>
  <c r="AO263" i="1"/>
  <c r="AO267" i="1"/>
  <c r="AO271" i="1"/>
  <c r="AO275" i="1"/>
  <c r="AO279" i="1"/>
  <c r="AO1192" i="1"/>
  <c r="AO1123" i="1"/>
  <c r="AO1108" i="1"/>
  <c r="AO961" i="1"/>
  <c r="AO637" i="1"/>
  <c r="AO629" i="1"/>
  <c r="AO618" i="1"/>
  <c r="AO959" i="1"/>
  <c r="AO1128" i="1"/>
  <c r="AO1109" i="1"/>
  <c r="AO1105" i="1"/>
  <c r="AO964" i="1"/>
  <c r="AO636" i="1"/>
  <c r="AO628" i="1"/>
  <c r="AO615" i="1"/>
  <c r="AO260" i="1"/>
  <c r="AO264" i="1"/>
  <c r="AO268" i="1"/>
  <c r="AO272" i="1"/>
  <c r="AO276" i="1"/>
  <c r="AO280" i="1"/>
  <c r="AO614" i="1"/>
  <c r="AO1112" i="1"/>
  <c r="AO1124" i="1"/>
  <c r="AO1119" i="1"/>
  <c r="AO962" i="1"/>
  <c r="AO971" i="1"/>
  <c r="AO635" i="1"/>
  <c r="AO970" i="1"/>
  <c r="AO616" i="1"/>
  <c r="AM991" i="1"/>
  <c r="AM993" i="1"/>
  <c r="AM992" i="1"/>
  <c r="AL1049" i="1"/>
  <c r="AN162" i="1"/>
  <c r="AN11" i="1"/>
  <c r="AN158" i="1"/>
  <c r="AS821" i="1"/>
  <c r="AS199" i="1"/>
  <c r="AS734" i="1"/>
  <c r="AL1050" i="1"/>
  <c r="AN1080" i="1"/>
  <c r="AL1087" i="1" l="1"/>
  <c r="AL145" i="1"/>
  <c r="AM51" i="1"/>
  <c r="AM109" i="1" s="1"/>
  <c r="AM139" i="1" s="1"/>
  <c r="AP39" i="5"/>
  <c r="AM57" i="1"/>
  <c r="AM115" i="1" s="1"/>
  <c r="AP40" i="5"/>
  <c r="AM63" i="1"/>
  <c r="AM121" i="1" s="1"/>
  <c r="AM151" i="1" s="1"/>
  <c r="AP41" i="5"/>
  <c r="AL139" i="1"/>
  <c r="B34" i="30"/>
  <c r="AH749" i="1"/>
  <c r="AM1075" i="1"/>
  <c r="AK1046" i="1"/>
  <c r="AQ99" i="5"/>
  <c r="AQ18" i="5"/>
  <c r="AK1052" i="1"/>
  <c r="AL994" i="1"/>
  <c r="AL1023" i="1"/>
  <c r="AQ92" i="5"/>
  <c r="AQ12" i="5"/>
  <c r="AS83" i="5"/>
  <c r="AR97" i="5"/>
  <c r="AR20" i="5" s="1"/>
  <c r="AO59" i="1" s="1"/>
  <c r="AO117" i="1" s="1"/>
  <c r="AO147" i="1" s="1"/>
  <c r="AR104" i="5"/>
  <c r="AR26" i="5" s="1"/>
  <c r="AO65" i="1" s="1"/>
  <c r="AO123" i="1" s="1"/>
  <c r="AO153" i="1" s="1"/>
  <c r="AR90" i="5"/>
  <c r="AR14" i="5" s="1"/>
  <c r="AK1025" i="1"/>
  <c r="AJ1054" i="1"/>
  <c r="AK996" i="1"/>
  <c r="AS81" i="5"/>
  <c r="AR88" i="5"/>
  <c r="AR102" i="5"/>
  <c r="AR95" i="5"/>
  <c r="AL988" i="1"/>
  <c r="AI836" i="1"/>
  <c r="AK1024" i="1"/>
  <c r="AK995" i="1"/>
  <c r="AJ1053" i="1"/>
  <c r="AH836" i="1"/>
  <c r="AL1017" i="1"/>
  <c r="AQ106" i="5"/>
  <c r="AQ24" i="5"/>
  <c r="AI214" i="1"/>
  <c r="AJ214" i="1" s="1"/>
  <c r="AK749" i="1" s="1"/>
  <c r="AU82" i="5"/>
  <c r="AT89" i="5"/>
  <c r="AT13" i="5" s="1"/>
  <c r="AT103" i="5"/>
  <c r="AT25" i="5" s="1"/>
  <c r="AQ64" i="1" s="1"/>
  <c r="AT96" i="5"/>
  <c r="AT19" i="5" s="1"/>
  <c r="AQ58" i="1" s="1"/>
  <c r="AM145" i="1"/>
  <c r="AM1081" i="1"/>
  <c r="AT826" i="1"/>
  <c r="AT739" i="1"/>
  <c r="AB840" i="1"/>
  <c r="AB218" i="1"/>
  <c r="AC840" i="1" s="1"/>
  <c r="T223" i="1"/>
  <c r="U223" i="1" s="1"/>
  <c r="T758" i="1"/>
  <c r="Y756" i="1"/>
  <c r="Y843" i="1"/>
  <c r="W843" i="1"/>
  <c r="AI211" i="1"/>
  <c r="AJ833" i="1" s="1"/>
  <c r="AI833" i="1"/>
  <c r="AO742" i="1"/>
  <c r="X756" i="1"/>
  <c r="X843" i="1"/>
  <c r="W756" i="1"/>
  <c r="Y221" i="1"/>
  <c r="Z756" i="1" s="1"/>
  <c r="AP83" i="1"/>
  <c r="AP112" i="1" s="1"/>
  <c r="AP94" i="1"/>
  <c r="AP95" i="1"/>
  <c r="AP124" i="1" s="1"/>
  <c r="AP80" i="1"/>
  <c r="AP97" i="1"/>
  <c r="AP126" i="1" s="1"/>
  <c r="AP102" i="1"/>
  <c r="AP131" i="1" s="1"/>
  <c r="AP87" i="1"/>
  <c r="AP116" i="1" s="1"/>
  <c r="AP86" i="1"/>
  <c r="AP89" i="1"/>
  <c r="AP118" i="1" s="1"/>
  <c r="AP98" i="1"/>
  <c r="AP127" i="1" s="1"/>
  <c r="AP93" i="1"/>
  <c r="AP122" i="1" s="1"/>
  <c r="AP90" i="1"/>
  <c r="AP119" i="1" s="1"/>
  <c r="AP84" i="1"/>
  <c r="AP113" i="1" s="1"/>
  <c r="AP96" i="1"/>
  <c r="AP125" i="1" s="1"/>
  <c r="AP103" i="1"/>
  <c r="AP132" i="1" s="1"/>
  <c r="AP101" i="1"/>
  <c r="AP130" i="1" s="1"/>
  <c r="AP88" i="1"/>
  <c r="AP92" i="1"/>
  <c r="AP104" i="1"/>
  <c r="AP133" i="1" s="1"/>
  <c r="AP85" i="1"/>
  <c r="AP114" i="1" s="1"/>
  <c r="AP99" i="1"/>
  <c r="AP128" i="1" s="1"/>
  <c r="AP91" i="1"/>
  <c r="AP120" i="1" s="1"/>
  <c r="AP100" i="1"/>
  <c r="AP129" i="1" s="1"/>
  <c r="AO82" i="1"/>
  <c r="AP81" i="1"/>
  <c r="AF1062" i="1"/>
  <c r="Z217" i="1"/>
  <c r="AA752" i="1" s="1"/>
  <c r="Z839" i="1"/>
  <c r="Y1011" i="1"/>
  <c r="Z1011" i="1" s="1"/>
  <c r="X1069" i="1"/>
  <c r="AQ10" i="5"/>
  <c r="AO207" i="1"/>
  <c r="AP742" i="1" s="1"/>
  <c r="AC1034" i="1"/>
  <c r="AC1005" i="1"/>
  <c r="AB1063" i="1"/>
  <c r="Y220" i="1"/>
  <c r="Z220" i="1" s="1"/>
  <c r="Y842" i="1"/>
  <c r="AR825" i="1"/>
  <c r="AR203" i="1"/>
  <c r="AR738" i="1"/>
  <c r="AQ202" i="1"/>
  <c r="AR737" i="1" s="1"/>
  <c r="AL1058" i="1"/>
  <c r="AK208" i="1"/>
  <c r="AL743" i="1" s="1"/>
  <c r="AK830" i="1"/>
  <c r="AK743" i="1"/>
  <c r="AQ737" i="1"/>
  <c r="AM1000" i="1"/>
  <c r="AG1033" i="1"/>
  <c r="AG1062" i="1" s="1"/>
  <c r="AP741" i="1"/>
  <c r="AP828" i="1"/>
  <c r="AP206" i="1"/>
  <c r="AQ206" i="1" s="1"/>
  <c r="AR828" i="1" s="1"/>
  <c r="Y1010" i="1"/>
  <c r="Z1010" i="1" s="1"/>
  <c r="AA1039" i="1" s="1"/>
  <c r="U1099" i="1"/>
  <c r="U1012" i="1"/>
  <c r="V1012" i="1" s="1"/>
  <c r="AA1067" i="1"/>
  <c r="AA216" i="1"/>
  <c r="AB216" i="1" s="1"/>
  <c r="AA751" i="1"/>
  <c r="AA838" i="1"/>
  <c r="AM1089" i="1"/>
  <c r="AN973" i="1"/>
  <c r="AM1088" i="1"/>
  <c r="AN972" i="1"/>
  <c r="AE1032" i="1"/>
  <c r="AE1061" i="1" s="1"/>
  <c r="AN969" i="1"/>
  <c r="AM1085" i="1"/>
  <c r="T1070" i="1"/>
  <c r="AE1092" i="1"/>
  <c r="AF976" i="1"/>
  <c r="AL1002" i="1"/>
  <c r="AK1060" i="1"/>
  <c r="AL1031" i="1"/>
  <c r="X844" i="1"/>
  <c r="AP209" i="1"/>
  <c r="AQ831" i="1" s="1"/>
  <c r="AP744" i="1"/>
  <c r="AN832" i="1"/>
  <c r="AN210" i="1"/>
  <c r="AN745" i="1"/>
  <c r="AA841" i="1"/>
  <c r="AA754" i="1"/>
  <c r="AA219" i="1"/>
  <c r="AC1066" i="1"/>
  <c r="AB1097" i="1"/>
  <c r="AC981" i="1"/>
  <c r="AU204" i="1"/>
  <c r="AU739" i="1"/>
  <c r="AU826" i="1"/>
  <c r="AL1028" i="1"/>
  <c r="AK1057" i="1"/>
  <c r="AL999" i="1"/>
  <c r="X757" i="1"/>
  <c r="X222" i="1"/>
  <c r="Y222" i="1" s="1"/>
  <c r="Z757" i="1" s="1"/>
  <c r="AE1095" i="1"/>
  <c r="AF1095" i="1" s="1"/>
  <c r="AP831" i="1"/>
  <c r="AN967" i="1"/>
  <c r="AM1083" i="1"/>
  <c r="AI1091" i="1"/>
  <c r="AB1094" i="1"/>
  <c r="AB1007" i="1"/>
  <c r="AB1036" i="1"/>
  <c r="AC978" i="1"/>
  <c r="AD1061" i="1"/>
  <c r="AE748" i="1"/>
  <c r="AE835" i="1"/>
  <c r="AE213" i="1"/>
  <c r="AL997" i="1"/>
  <c r="AL1026" i="1"/>
  <c r="AK1055" i="1"/>
  <c r="AI212" i="1"/>
  <c r="AJ747" i="1" s="1"/>
  <c r="AI834" i="1"/>
  <c r="AL1030" i="1"/>
  <c r="AK1059" i="1"/>
  <c r="AL1001" i="1"/>
  <c r="AD1037" i="1"/>
  <c r="AL1027" i="1"/>
  <c r="AL998" i="1"/>
  <c r="AK1056" i="1"/>
  <c r="AC215" i="1"/>
  <c r="AC750" i="1"/>
  <c r="AC837" i="1"/>
  <c r="AF1090" i="1"/>
  <c r="AF1032" i="1"/>
  <c r="AF1003" i="1"/>
  <c r="AA1065" i="1"/>
  <c r="AA1098" i="1"/>
  <c r="AB982" i="1"/>
  <c r="AM1082" i="1"/>
  <c r="AN966" i="1"/>
  <c r="AD1008" i="1"/>
  <c r="X1068" i="1"/>
  <c r="AH1004" i="1"/>
  <c r="AH1062" i="1" s="1"/>
  <c r="AQ740" i="1"/>
  <c r="AQ827" i="1"/>
  <c r="AQ205" i="1"/>
  <c r="AJ975" i="1"/>
  <c r="X983" i="1"/>
  <c r="AC1093" i="1"/>
  <c r="AC1006" i="1"/>
  <c r="AC1035" i="1"/>
  <c r="AD977" i="1"/>
  <c r="Y1096" i="1"/>
  <c r="Z1096" i="1" s="1"/>
  <c r="AG974" i="1"/>
  <c r="AB1009" i="1"/>
  <c r="AB1038" i="1"/>
  <c r="AC980" i="1"/>
  <c r="AG979" i="1"/>
  <c r="AB1064" i="1"/>
  <c r="AX201" i="1"/>
  <c r="AX736" i="1"/>
  <c r="AX823" i="1"/>
  <c r="AO1080" i="1"/>
  <c r="AO1078" i="1"/>
  <c r="AT734" i="1"/>
  <c r="AT821" i="1"/>
  <c r="AT199" i="1"/>
  <c r="AO155" i="1"/>
  <c r="AP1109" i="1"/>
  <c r="AP1105" i="1"/>
  <c r="AP1122" i="1"/>
  <c r="AP961" i="1"/>
  <c r="AP638" i="1"/>
  <c r="AP632" i="1"/>
  <c r="AP629" i="1"/>
  <c r="AP616" i="1"/>
  <c r="AP259" i="1"/>
  <c r="AP263" i="1"/>
  <c r="AP267" i="1"/>
  <c r="AP271" i="1"/>
  <c r="AP275" i="1"/>
  <c r="AP279" i="1"/>
  <c r="AP1127" i="1"/>
  <c r="AP1126" i="1"/>
  <c r="AP1121" i="1"/>
  <c r="AP964" i="1"/>
  <c r="AP637" i="1"/>
  <c r="AP624" i="1"/>
  <c r="AP617" i="1"/>
  <c r="AP10" i="1"/>
  <c r="AP1119" i="1"/>
  <c r="AP1120" i="1"/>
  <c r="AP1124" i="1"/>
  <c r="AP962" i="1"/>
  <c r="AP636" i="1"/>
  <c r="AP622" i="1"/>
  <c r="AP630" i="1"/>
  <c r="AP260" i="1"/>
  <c r="AP264" i="1"/>
  <c r="AP268" i="1"/>
  <c r="AP272" i="1"/>
  <c r="AP276" i="1"/>
  <c r="AP280" i="1"/>
  <c r="AP968" i="1"/>
  <c r="AP1111" i="1"/>
  <c r="AP1118" i="1"/>
  <c r="AP1114" i="1"/>
  <c r="AP960" i="1"/>
  <c r="AP635" i="1"/>
  <c r="AP620" i="1"/>
  <c r="AP626" i="1"/>
  <c r="AP1192" i="1"/>
  <c r="AP1115" i="1"/>
  <c r="AP1116" i="1"/>
  <c r="AP1106" i="1"/>
  <c r="AP942" i="1"/>
  <c r="AP951" i="1" s="1"/>
  <c r="AP634" i="1"/>
  <c r="AP618" i="1"/>
  <c r="AP625" i="1"/>
  <c r="AP1104" i="1"/>
  <c r="AP261" i="1"/>
  <c r="AP265" i="1"/>
  <c r="AP269" i="1"/>
  <c r="AP273" i="1"/>
  <c r="AP277" i="1"/>
  <c r="AP281" i="1"/>
  <c r="AP1123" i="1"/>
  <c r="AP1113" i="1"/>
  <c r="AP1112" i="1"/>
  <c r="AP633" i="1"/>
  <c r="AP615" i="1"/>
  <c r="AP623" i="1"/>
  <c r="AQ9" i="1"/>
  <c r="AP257" i="1"/>
  <c r="AP1125" i="1"/>
  <c r="AP1128" i="1"/>
  <c r="AP1110" i="1"/>
  <c r="AP965" i="1"/>
  <c r="AP627" i="1"/>
  <c r="AP614" i="1"/>
  <c r="AP619" i="1"/>
  <c r="AP258" i="1"/>
  <c r="AP262" i="1"/>
  <c r="AP266" i="1"/>
  <c r="AP270" i="1"/>
  <c r="AP274" i="1"/>
  <c r="AP278" i="1"/>
  <c r="AP959" i="1"/>
  <c r="AP621" i="1"/>
  <c r="AP971" i="1"/>
  <c r="AP628" i="1"/>
  <c r="AP631" i="1"/>
  <c r="AP1117" i="1"/>
  <c r="AP1107" i="1"/>
  <c r="AP1108" i="1"/>
  <c r="AP963" i="1"/>
  <c r="AP941" i="1"/>
  <c r="AP970" i="1"/>
  <c r="AM1050" i="1"/>
  <c r="AO157" i="1"/>
  <c r="AO150" i="1"/>
  <c r="AM1051" i="1"/>
  <c r="AO162" i="1"/>
  <c r="AO158" i="1"/>
  <c r="AO143" i="1"/>
  <c r="AO161" i="1"/>
  <c r="AO950" i="1"/>
  <c r="AO943" i="1"/>
  <c r="AO952" i="1" s="1"/>
  <c r="AO144" i="1"/>
  <c r="AO160" i="1"/>
  <c r="AO11" i="1"/>
  <c r="AM1049" i="1"/>
  <c r="AO152" i="1"/>
  <c r="AO163" i="1"/>
  <c r="AO159" i="1"/>
  <c r="AO154" i="1"/>
  <c r="AO142" i="1"/>
  <c r="AO148" i="1"/>
  <c r="AO146" i="1"/>
  <c r="AO149" i="1"/>
  <c r="AO156" i="1"/>
  <c r="AN993" i="1"/>
  <c r="AN992" i="1"/>
  <c r="AN991" i="1"/>
  <c r="BF200" i="1"/>
  <c r="BF735" i="1"/>
  <c r="BF822" i="1"/>
  <c r="AN1022" i="1"/>
  <c r="AN1021" i="1"/>
  <c r="AN1020" i="1"/>
  <c r="AO1086" i="1"/>
  <c r="AO1079" i="1"/>
  <c r="AO1084" i="1"/>
  <c r="AM1029" i="1" l="1"/>
  <c r="AN63" i="1"/>
  <c r="AN121" i="1" s="1"/>
  <c r="AN151" i="1" s="1"/>
  <c r="AQ41" i="5"/>
  <c r="AN57" i="1"/>
  <c r="AN115" i="1" s="1"/>
  <c r="AN1081" i="1" s="1"/>
  <c r="AQ40" i="5"/>
  <c r="AM1087" i="1"/>
  <c r="AN51" i="1"/>
  <c r="AN109" i="1" s="1"/>
  <c r="AN1075" i="1" s="1"/>
  <c r="AQ39" i="5"/>
  <c r="U758" i="1"/>
  <c r="B35" i="30"/>
  <c r="AK1054" i="1"/>
  <c r="AJ836" i="1"/>
  <c r="AN1087" i="1"/>
  <c r="AL1046" i="1"/>
  <c r="AM988" i="1"/>
  <c r="AM1017" i="1"/>
  <c r="AK1053" i="1"/>
  <c r="AL1024" i="1"/>
  <c r="AL995" i="1"/>
  <c r="AJ749" i="1"/>
  <c r="AL996" i="1"/>
  <c r="AM1025" i="1" s="1"/>
  <c r="AN139" i="1"/>
  <c r="AL1052" i="1"/>
  <c r="AM994" i="1"/>
  <c r="AM1023" i="1"/>
  <c r="AK214" i="1"/>
  <c r="AL214" i="1" s="1"/>
  <c r="AM214" i="1" s="1"/>
  <c r="AR18" i="5"/>
  <c r="AR99" i="5"/>
  <c r="AR106" i="5"/>
  <c r="AR24" i="5"/>
  <c r="AN145" i="1"/>
  <c r="AR12" i="5"/>
  <c r="AR92" i="5"/>
  <c r="AK836" i="1"/>
  <c r="AV82" i="5"/>
  <c r="AU89" i="5"/>
  <c r="AU13" i="5" s="1"/>
  <c r="AU96" i="5"/>
  <c r="AU19" i="5" s="1"/>
  <c r="AR58" i="1" s="1"/>
  <c r="AU103" i="5"/>
  <c r="AU25" i="5" s="1"/>
  <c r="AR64" i="1" s="1"/>
  <c r="AT81" i="5"/>
  <c r="AS88" i="5"/>
  <c r="AS102" i="5"/>
  <c r="AS95" i="5"/>
  <c r="AT83" i="5"/>
  <c r="AS104" i="5"/>
  <c r="AS26" i="5" s="1"/>
  <c r="AP65" i="1" s="1"/>
  <c r="AP123" i="1" s="1"/>
  <c r="AP153" i="1" s="1"/>
  <c r="AS90" i="5"/>
  <c r="AS14" i="5" s="1"/>
  <c r="AS97" i="5"/>
  <c r="AS20" i="5" s="1"/>
  <c r="AP59" i="1" s="1"/>
  <c r="AP117" i="1" s="1"/>
  <c r="AP147" i="1" s="1"/>
  <c r="AL1025" i="1"/>
  <c r="U845" i="1"/>
  <c r="AC218" i="1"/>
  <c r="AD218" i="1" s="1"/>
  <c r="AE753" i="1" s="1"/>
  <c r="AC753" i="1"/>
  <c r="Z221" i="1"/>
  <c r="AA221" i="1" s="1"/>
  <c r="AA1011" i="1"/>
  <c r="AB1011" i="1" s="1"/>
  <c r="AJ746" i="1"/>
  <c r="AJ211" i="1"/>
  <c r="AK746" i="1" s="1"/>
  <c r="AA839" i="1"/>
  <c r="AA217" i="1"/>
  <c r="AB752" i="1" s="1"/>
  <c r="Y1068" i="1"/>
  <c r="Z843" i="1"/>
  <c r="Y1069" i="1"/>
  <c r="AQ85" i="1"/>
  <c r="AQ114" i="1" s="1"/>
  <c r="AQ89" i="1"/>
  <c r="AQ118" i="1" s="1"/>
  <c r="AQ83" i="1"/>
  <c r="AQ112" i="1" s="1"/>
  <c r="AQ86" i="1"/>
  <c r="AQ94" i="1"/>
  <c r="AQ93" i="1"/>
  <c r="AQ122" i="1" s="1"/>
  <c r="AQ80" i="1"/>
  <c r="AQ98" i="1"/>
  <c r="AQ127" i="1" s="1"/>
  <c r="AQ102" i="1"/>
  <c r="AQ131" i="1" s="1"/>
  <c r="AQ97" i="1"/>
  <c r="AQ126" i="1" s="1"/>
  <c r="AQ90" i="1"/>
  <c r="AQ119" i="1" s="1"/>
  <c r="AQ91" i="1"/>
  <c r="AQ120" i="1" s="1"/>
  <c r="AQ84" i="1"/>
  <c r="AQ113" i="1" s="1"/>
  <c r="AQ87" i="1"/>
  <c r="AQ116" i="1" s="1"/>
  <c r="AQ95" i="1"/>
  <c r="AQ124" i="1" s="1"/>
  <c r="AQ101" i="1"/>
  <c r="AQ130" i="1" s="1"/>
  <c r="AQ96" i="1"/>
  <c r="AQ125" i="1" s="1"/>
  <c r="AQ104" i="1"/>
  <c r="AQ133" i="1" s="1"/>
  <c r="AQ99" i="1"/>
  <c r="AQ128" i="1" s="1"/>
  <c r="AQ103" i="1"/>
  <c r="AQ132" i="1" s="1"/>
  <c r="AQ100" i="1"/>
  <c r="AQ129" i="1" s="1"/>
  <c r="AQ88" i="1"/>
  <c r="AQ92" i="1"/>
  <c r="AQ81" i="1"/>
  <c r="AP82" i="1"/>
  <c r="Z1040" i="1"/>
  <c r="Z1069" i="1" s="1"/>
  <c r="AA1040" i="1"/>
  <c r="AR10" i="5"/>
  <c r="AP829" i="1"/>
  <c r="AM1058" i="1"/>
  <c r="AA1010" i="1"/>
  <c r="AB1010" i="1" s="1"/>
  <c r="AN1029" i="1"/>
  <c r="Z842" i="1"/>
  <c r="V1099" i="1"/>
  <c r="W1099" i="1" s="1"/>
  <c r="X1099" i="1" s="1"/>
  <c r="AP207" i="1"/>
  <c r="AQ742" i="1" s="1"/>
  <c r="Z755" i="1"/>
  <c r="V1041" i="1"/>
  <c r="V1070" i="1" s="1"/>
  <c r="Z1039" i="1"/>
  <c r="Z1068" i="1" s="1"/>
  <c r="U1070" i="1"/>
  <c r="AC1063" i="1"/>
  <c r="AD1005" i="1"/>
  <c r="AD1034" i="1"/>
  <c r="AR206" i="1"/>
  <c r="AS828" i="1" s="1"/>
  <c r="Y757" i="1"/>
  <c r="W1012" i="1"/>
  <c r="W1041" i="1"/>
  <c r="AS203" i="1"/>
  <c r="AS738" i="1"/>
  <c r="AS825" i="1"/>
  <c r="AR202" i="1"/>
  <c r="AR824" i="1"/>
  <c r="AQ741" i="1"/>
  <c r="AL830" i="1"/>
  <c r="AL208" i="1"/>
  <c r="AP1086" i="1"/>
  <c r="AP1084" i="1"/>
  <c r="AR741" i="1"/>
  <c r="AQ828" i="1"/>
  <c r="AP1080" i="1"/>
  <c r="AC838" i="1"/>
  <c r="AB751" i="1"/>
  <c r="AB838" i="1"/>
  <c r="AC216" i="1"/>
  <c r="AD838" i="1" s="1"/>
  <c r="AC751" i="1"/>
  <c r="AA842" i="1"/>
  <c r="AA755" i="1"/>
  <c r="AA220" i="1"/>
  <c r="AO972" i="1"/>
  <c r="AN1088" i="1"/>
  <c r="AN1089" i="1"/>
  <c r="AO973" i="1"/>
  <c r="V758" i="1"/>
  <c r="V845" i="1"/>
  <c r="AG1095" i="1"/>
  <c r="AH979" i="1"/>
  <c r="AB1067" i="1"/>
  <c r="AE1008" i="1"/>
  <c r="AE1037" i="1"/>
  <c r="AB1098" i="1"/>
  <c r="AC982" i="1"/>
  <c r="AD837" i="1"/>
  <c r="AD215" i="1"/>
  <c r="AD750" i="1"/>
  <c r="AC1094" i="1"/>
  <c r="AC1007" i="1"/>
  <c r="AC1036" i="1"/>
  <c r="AD978" i="1"/>
  <c r="AJ1091" i="1"/>
  <c r="AV204" i="1"/>
  <c r="AV826" i="1"/>
  <c r="AV739" i="1"/>
  <c r="AO745" i="1"/>
  <c r="AO832" i="1"/>
  <c r="AO210" i="1"/>
  <c r="AL1060" i="1"/>
  <c r="AM1031" i="1"/>
  <c r="AM1002" i="1"/>
  <c r="AF1092" i="1"/>
  <c r="AG976" i="1"/>
  <c r="AN1085" i="1"/>
  <c r="AO969" i="1"/>
  <c r="AA1096" i="1"/>
  <c r="AB1096" i="1" s="1"/>
  <c r="AC1096" i="1" s="1"/>
  <c r="AD1093" i="1"/>
  <c r="AD1006" i="1"/>
  <c r="AD1035" i="1"/>
  <c r="AE977" i="1"/>
  <c r="Y983" i="1"/>
  <c r="AM998" i="1"/>
  <c r="AL1056" i="1"/>
  <c r="AM1027" i="1"/>
  <c r="AB1065" i="1"/>
  <c r="AB841" i="1"/>
  <c r="AB219" i="1"/>
  <c r="AB754" i="1"/>
  <c r="AK975" i="1"/>
  <c r="AR205" i="1"/>
  <c r="AR740" i="1"/>
  <c r="AR827" i="1"/>
  <c r="AF1061" i="1"/>
  <c r="V223" i="1"/>
  <c r="W845" i="1" s="1"/>
  <c r="AC1064" i="1"/>
  <c r="AN1082" i="1"/>
  <c r="AO966" i="1"/>
  <c r="Z844" i="1"/>
  <c r="AD1066" i="1"/>
  <c r="AM1030" i="1"/>
  <c r="AL1059" i="1"/>
  <c r="AM1001" i="1"/>
  <c r="AJ212" i="1"/>
  <c r="AK747" i="1" s="1"/>
  <c r="AJ834" i="1"/>
  <c r="AM1026" i="1"/>
  <c r="AM997" i="1"/>
  <c r="AL1055" i="1"/>
  <c r="AN1083" i="1"/>
  <c r="AO967" i="1"/>
  <c r="AC1097" i="1"/>
  <c r="AD981" i="1"/>
  <c r="AQ209" i="1"/>
  <c r="AR831" i="1" s="1"/>
  <c r="AQ744" i="1"/>
  <c r="AI1004" i="1"/>
  <c r="AJ1033" i="1" s="1"/>
  <c r="Y844" i="1"/>
  <c r="AC1009" i="1"/>
  <c r="AC1038" i="1"/>
  <c r="AD980" i="1"/>
  <c r="AG1090" i="1"/>
  <c r="AG1003" i="1"/>
  <c r="AG1032" i="1"/>
  <c r="AH974" i="1"/>
  <c r="AF213" i="1"/>
  <c r="AF748" i="1"/>
  <c r="AF835" i="1"/>
  <c r="AI1033" i="1"/>
  <c r="Z222" i="1"/>
  <c r="AM999" i="1"/>
  <c r="AL1057" i="1"/>
  <c r="AM1028" i="1"/>
  <c r="AP1079" i="1"/>
  <c r="AY823" i="1"/>
  <c r="AY736" i="1"/>
  <c r="AY201" i="1"/>
  <c r="AP1078" i="1"/>
  <c r="BG822" i="1"/>
  <c r="BG735" i="1"/>
  <c r="BG200" i="1"/>
  <c r="AO991" i="1"/>
  <c r="AO993" i="1"/>
  <c r="AO992" i="1"/>
  <c r="AP148" i="1"/>
  <c r="AP156" i="1"/>
  <c r="AP146" i="1"/>
  <c r="AP11" i="1"/>
  <c r="AN1049" i="1"/>
  <c r="AO1022" i="1"/>
  <c r="AO1021" i="1"/>
  <c r="AO1020" i="1"/>
  <c r="AP143" i="1"/>
  <c r="AP154" i="1"/>
  <c r="AP155" i="1"/>
  <c r="AP162" i="1"/>
  <c r="AN1050" i="1"/>
  <c r="AP163" i="1"/>
  <c r="AP144" i="1"/>
  <c r="AP150" i="1"/>
  <c r="AP157" i="1"/>
  <c r="AN1051" i="1"/>
  <c r="AP149" i="1"/>
  <c r="AP159" i="1"/>
  <c r="AP158" i="1"/>
  <c r="AP161" i="1"/>
  <c r="AP142" i="1"/>
  <c r="AU734" i="1"/>
  <c r="AU821" i="1"/>
  <c r="AU199" i="1"/>
  <c r="AP943" i="1"/>
  <c r="AP952" i="1" s="1"/>
  <c r="AP950" i="1"/>
  <c r="AP160" i="1"/>
  <c r="AQ1122" i="1"/>
  <c r="AQ1109" i="1"/>
  <c r="AQ1119" i="1"/>
  <c r="AQ965" i="1"/>
  <c r="AQ942" i="1"/>
  <c r="AQ951" i="1" s="1"/>
  <c r="AQ633" i="1"/>
  <c r="AQ625" i="1"/>
  <c r="AQ617" i="1"/>
  <c r="AQ257" i="1"/>
  <c r="AQ959" i="1"/>
  <c r="AQ1114" i="1"/>
  <c r="AQ1107" i="1"/>
  <c r="AQ1110" i="1"/>
  <c r="AQ963" i="1"/>
  <c r="AQ632" i="1"/>
  <c r="AQ624" i="1"/>
  <c r="AQ616" i="1"/>
  <c r="AQ258" i="1"/>
  <c r="AQ262" i="1"/>
  <c r="AQ266" i="1"/>
  <c r="AQ270" i="1"/>
  <c r="AQ274" i="1"/>
  <c r="AQ278" i="1"/>
  <c r="AQ1106" i="1"/>
  <c r="AQ1105" i="1"/>
  <c r="AQ1115" i="1"/>
  <c r="AQ961" i="1"/>
  <c r="AQ941" i="1"/>
  <c r="AQ631" i="1"/>
  <c r="AQ623" i="1"/>
  <c r="AQ615" i="1"/>
  <c r="AQ1124" i="1"/>
  <c r="AQ1126" i="1"/>
  <c r="AQ1113" i="1"/>
  <c r="AQ968" i="1"/>
  <c r="AQ638" i="1"/>
  <c r="AQ630" i="1"/>
  <c r="AQ622" i="1"/>
  <c r="AQ614" i="1"/>
  <c r="AQ10" i="1"/>
  <c r="AQ259" i="1"/>
  <c r="AQ263" i="1"/>
  <c r="AQ267" i="1"/>
  <c r="AQ271" i="1"/>
  <c r="AQ275" i="1"/>
  <c r="AQ279" i="1"/>
  <c r="AQ1108" i="1"/>
  <c r="AQ1118" i="1"/>
  <c r="AQ1125" i="1"/>
  <c r="AQ964" i="1"/>
  <c r="AQ636" i="1"/>
  <c r="AQ628" i="1"/>
  <c r="AQ620" i="1"/>
  <c r="AQ260" i="1"/>
  <c r="AQ264" i="1"/>
  <c r="AQ268" i="1"/>
  <c r="AQ272" i="1"/>
  <c r="AQ276" i="1"/>
  <c r="AQ280" i="1"/>
  <c r="AQ1192" i="1"/>
  <c r="AQ1111" i="1"/>
  <c r="AQ1127" i="1"/>
  <c r="AQ1117" i="1"/>
  <c r="AQ962" i="1"/>
  <c r="AQ635" i="1"/>
  <c r="AQ627" i="1"/>
  <c r="AQ619" i="1"/>
  <c r="AR9" i="1"/>
  <c r="AQ1121" i="1"/>
  <c r="AQ626" i="1"/>
  <c r="AQ1104" i="1"/>
  <c r="AQ273" i="1"/>
  <c r="AQ971" i="1"/>
  <c r="AQ1112" i="1"/>
  <c r="AQ621" i="1"/>
  <c r="AQ618" i="1"/>
  <c r="AQ261" i="1"/>
  <c r="AQ277" i="1"/>
  <c r="AQ1128" i="1"/>
  <c r="AQ960" i="1"/>
  <c r="AQ265" i="1"/>
  <c r="AQ281" i="1"/>
  <c r="AQ1116" i="1"/>
  <c r="AQ637" i="1"/>
  <c r="AQ1123" i="1"/>
  <c r="AQ634" i="1"/>
  <c r="AQ269" i="1"/>
  <c r="AQ629" i="1"/>
  <c r="AQ970" i="1"/>
  <c r="AQ1120" i="1"/>
  <c r="AP152" i="1"/>
  <c r="AN1000" i="1" l="1"/>
  <c r="AN1058" i="1" s="1"/>
  <c r="AO63" i="1"/>
  <c r="AO121" i="1" s="1"/>
  <c r="AR41" i="5"/>
  <c r="AN1017" i="1"/>
  <c r="AO57" i="1"/>
  <c r="AO115" i="1" s="1"/>
  <c r="AO1081" i="1" s="1"/>
  <c r="AR40" i="5"/>
  <c r="AO51" i="1"/>
  <c r="AO109" i="1" s="1"/>
  <c r="AO1075" i="1" s="1"/>
  <c r="AR39" i="5"/>
  <c r="B36" i="30"/>
  <c r="AO1029" i="1"/>
  <c r="AO1000" i="1"/>
  <c r="AL749" i="1"/>
  <c r="AM836" i="1"/>
  <c r="AN988" i="1"/>
  <c r="AO988" i="1" s="1"/>
  <c r="AN214" i="1"/>
  <c r="AO214" i="1" s="1"/>
  <c r="AP749" i="1" s="1"/>
  <c r="AM1046" i="1"/>
  <c r="AS12" i="5"/>
  <c r="AS92" i="5"/>
  <c r="AO139" i="1"/>
  <c r="AO151" i="1"/>
  <c r="AO1087" i="1"/>
  <c r="AN1023" i="1"/>
  <c r="AM1052" i="1"/>
  <c r="AN994" i="1"/>
  <c r="AL1053" i="1"/>
  <c r="AM995" i="1"/>
  <c r="AO145" i="1"/>
  <c r="AL836" i="1"/>
  <c r="AM749" i="1"/>
  <c r="AU83" i="5"/>
  <c r="AT90" i="5"/>
  <c r="AT14" i="5" s="1"/>
  <c r="AT97" i="5"/>
  <c r="AT20" i="5" s="1"/>
  <c r="AQ59" i="1" s="1"/>
  <c r="AQ117" i="1" s="1"/>
  <c r="AQ147" i="1" s="1"/>
  <c r="AT104" i="5"/>
  <c r="AT26" i="5" s="1"/>
  <c r="AQ65" i="1" s="1"/>
  <c r="AQ123" i="1" s="1"/>
  <c r="AQ153" i="1" s="1"/>
  <c r="AW82" i="5"/>
  <c r="AV89" i="5"/>
  <c r="AV13" i="5" s="1"/>
  <c r="AV103" i="5"/>
  <c r="AV25" i="5" s="1"/>
  <c r="AS64" i="1" s="1"/>
  <c r="AV96" i="5"/>
  <c r="AV19" i="5" s="1"/>
  <c r="AS58" i="1" s="1"/>
  <c r="AN836" i="1"/>
  <c r="AS99" i="5"/>
  <c r="AS18" i="5"/>
  <c r="AU81" i="5"/>
  <c r="AT88" i="5"/>
  <c r="AT102" i="5"/>
  <c r="AT95" i="5"/>
  <c r="AN749" i="1"/>
  <c r="AS24" i="5"/>
  <c r="AS106" i="5"/>
  <c r="AM1024" i="1"/>
  <c r="AM996" i="1"/>
  <c r="AL1054" i="1"/>
  <c r="AD840" i="1"/>
  <c r="AD753" i="1"/>
  <c r="AB839" i="1"/>
  <c r="AB756" i="1"/>
  <c r="AB1040" i="1"/>
  <c r="AB1069" i="1" s="1"/>
  <c r="AQ829" i="1"/>
  <c r="AK211" i="1"/>
  <c r="AL746" i="1" s="1"/>
  <c r="AB843" i="1"/>
  <c r="AA843" i="1"/>
  <c r="AB221" i="1"/>
  <c r="AC843" i="1" s="1"/>
  <c r="AA756" i="1"/>
  <c r="AK833" i="1"/>
  <c r="AA1069" i="1"/>
  <c r="AB217" i="1"/>
  <c r="AC839" i="1" s="1"/>
  <c r="AQ207" i="1"/>
  <c r="AR829" i="1" s="1"/>
  <c r="AR86" i="1"/>
  <c r="AR94" i="1"/>
  <c r="AR97" i="1"/>
  <c r="AR126" i="1" s="1"/>
  <c r="AR98" i="1"/>
  <c r="AR127" i="1" s="1"/>
  <c r="AR102" i="1"/>
  <c r="AR131" i="1" s="1"/>
  <c r="AR91" i="1"/>
  <c r="AR120" i="1" s="1"/>
  <c r="AR85" i="1"/>
  <c r="AR114" i="1" s="1"/>
  <c r="AR80" i="1"/>
  <c r="AR90" i="1"/>
  <c r="AR119" i="1" s="1"/>
  <c r="AR93" i="1"/>
  <c r="AR122" i="1" s="1"/>
  <c r="AR83" i="1"/>
  <c r="AR112" i="1" s="1"/>
  <c r="AR89" i="1"/>
  <c r="AR118" i="1" s="1"/>
  <c r="AR87" i="1"/>
  <c r="AR116" i="1" s="1"/>
  <c r="AR99" i="1"/>
  <c r="AR128" i="1" s="1"/>
  <c r="AR92" i="1"/>
  <c r="AR96" i="1"/>
  <c r="AR125" i="1" s="1"/>
  <c r="AR103" i="1"/>
  <c r="AR132" i="1" s="1"/>
  <c r="AR95" i="1"/>
  <c r="AR124" i="1" s="1"/>
  <c r="AR88" i="1"/>
  <c r="AR100" i="1"/>
  <c r="AR129" i="1" s="1"/>
  <c r="AR84" i="1"/>
  <c r="AR113" i="1" s="1"/>
  <c r="AR101" i="1"/>
  <c r="AR130" i="1" s="1"/>
  <c r="AR104" i="1"/>
  <c r="AR133" i="1" s="1"/>
  <c r="AQ82" i="1"/>
  <c r="AR81" i="1"/>
  <c r="AA1068" i="1"/>
  <c r="AB1039" i="1"/>
  <c r="AB1068" i="1" s="1"/>
  <c r="AC1039" i="1"/>
  <c r="AC1010" i="1"/>
  <c r="AD1039" i="1" s="1"/>
  <c r="AS10" i="5"/>
  <c r="AQ1079" i="1"/>
  <c r="AE1034" i="1"/>
  <c r="AE1005" i="1"/>
  <c r="AD1063" i="1"/>
  <c r="AS206" i="1"/>
  <c r="AT828" i="1" s="1"/>
  <c r="AS741" i="1"/>
  <c r="X1041" i="1"/>
  <c r="X1012" i="1"/>
  <c r="Y1012" i="1" s="1"/>
  <c r="W1070" i="1"/>
  <c r="AT203" i="1"/>
  <c r="AT738" i="1"/>
  <c r="AT825" i="1"/>
  <c r="AS824" i="1"/>
  <c r="AS202" i="1"/>
  <c r="AT737" i="1" s="1"/>
  <c r="AS737" i="1"/>
  <c r="AM743" i="1"/>
  <c r="AM830" i="1"/>
  <c r="AM208" i="1"/>
  <c r="AN743" i="1" s="1"/>
  <c r="AK212" i="1"/>
  <c r="AL834" i="1" s="1"/>
  <c r="AD751" i="1"/>
  <c r="AD216" i="1"/>
  <c r="AE838" i="1" s="1"/>
  <c r="AC1067" i="1"/>
  <c r="AO1089" i="1"/>
  <c r="AP973" i="1"/>
  <c r="AB755" i="1"/>
  <c r="AB220" i="1"/>
  <c r="AP972" i="1"/>
  <c r="AO1088" i="1"/>
  <c r="AE218" i="1"/>
  <c r="AE840" i="1"/>
  <c r="AB842" i="1"/>
  <c r="AD1064" i="1"/>
  <c r="AG1092" i="1"/>
  <c r="AH976" i="1"/>
  <c r="AG835" i="1"/>
  <c r="AG213" i="1"/>
  <c r="AG748" i="1"/>
  <c r="AN997" i="1"/>
  <c r="AM1055" i="1"/>
  <c r="AN1026" i="1"/>
  <c r="AJ1004" i="1"/>
  <c r="AJ1062" i="1" s="1"/>
  <c r="AE1066" i="1"/>
  <c r="AF1008" i="1"/>
  <c r="AG1008" i="1" s="1"/>
  <c r="AF1037" i="1"/>
  <c r="AD1094" i="1"/>
  <c r="AD1007" i="1"/>
  <c r="AD1036" i="1"/>
  <c r="AE978" i="1"/>
  <c r="AP967" i="1"/>
  <c r="AO1083" i="1"/>
  <c r="AK834" i="1"/>
  <c r="AO1082" i="1"/>
  <c r="AP966" i="1"/>
  <c r="AS740" i="1"/>
  <c r="AS827" i="1"/>
  <c r="AS205" i="1"/>
  <c r="AC219" i="1"/>
  <c r="AC754" i="1"/>
  <c r="AC841" i="1"/>
  <c r="AP969" i="1"/>
  <c r="AO1085" i="1"/>
  <c r="AC1065" i="1"/>
  <c r="AH1090" i="1"/>
  <c r="AH1032" i="1"/>
  <c r="AH1003" i="1"/>
  <c r="AI974" i="1"/>
  <c r="AD1097" i="1"/>
  <c r="AE981" i="1"/>
  <c r="AK1091" i="1"/>
  <c r="AL975" i="1"/>
  <c r="Y1099" i="1"/>
  <c r="Z983" i="1"/>
  <c r="AN1002" i="1"/>
  <c r="AN1031" i="1"/>
  <c r="AM1060" i="1"/>
  <c r="AC1098" i="1"/>
  <c r="AC1011" i="1"/>
  <c r="AC1040" i="1"/>
  <c r="AD982" i="1"/>
  <c r="AM1057" i="1"/>
  <c r="AN1028" i="1"/>
  <c r="AN999" i="1"/>
  <c r="AD1096" i="1"/>
  <c r="AD1009" i="1"/>
  <c r="AD1038" i="1"/>
  <c r="AE980" i="1"/>
  <c r="AR744" i="1"/>
  <c r="AW204" i="1"/>
  <c r="AW739" i="1"/>
  <c r="AW826" i="1"/>
  <c r="AE215" i="1"/>
  <c r="AE837" i="1"/>
  <c r="AE750" i="1"/>
  <c r="W223" i="1"/>
  <c r="AA222" i="1"/>
  <c r="AA844" i="1"/>
  <c r="AR209" i="1"/>
  <c r="AM1059" i="1"/>
  <c r="AN1030" i="1"/>
  <c r="AN1001" i="1"/>
  <c r="AN998" i="1"/>
  <c r="AN1027" i="1"/>
  <c r="AM1056" i="1"/>
  <c r="AE1093" i="1"/>
  <c r="AE1035" i="1"/>
  <c r="AE1006" i="1"/>
  <c r="AF977" i="1"/>
  <c r="AA757" i="1"/>
  <c r="AH1095" i="1"/>
  <c r="W758" i="1"/>
  <c r="AG1061" i="1"/>
  <c r="AI1062" i="1"/>
  <c r="AP745" i="1"/>
  <c r="AP210" i="1"/>
  <c r="AP832" i="1"/>
  <c r="AI979" i="1"/>
  <c r="AQ1086" i="1"/>
  <c r="AQ1080" i="1"/>
  <c r="AZ201" i="1"/>
  <c r="AZ823" i="1"/>
  <c r="AZ736" i="1"/>
  <c r="AQ1084" i="1"/>
  <c r="AQ1078" i="1"/>
  <c r="AQ160" i="1"/>
  <c r="AQ152" i="1"/>
  <c r="AQ161" i="1"/>
  <c r="AQ157" i="1"/>
  <c r="AQ146" i="1"/>
  <c r="AQ144" i="1"/>
  <c r="AQ950" i="1"/>
  <c r="AQ943" i="1"/>
  <c r="AQ952" i="1" s="1"/>
  <c r="AQ163" i="1"/>
  <c r="AO1051" i="1"/>
  <c r="AQ11" i="1"/>
  <c r="AQ143" i="1"/>
  <c r="AP1020" i="1"/>
  <c r="AP1022" i="1"/>
  <c r="AP1021" i="1"/>
  <c r="AQ150" i="1"/>
  <c r="AP992" i="1"/>
  <c r="AP991" i="1"/>
  <c r="AP993" i="1"/>
  <c r="AO1050" i="1"/>
  <c r="BH822" i="1"/>
  <c r="BH200" i="1"/>
  <c r="BH735" i="1"/>
  <c r="AR1113" i="1"/>
  <c r="AR1118" i="1"/>
  <c r="AR1114" i="1"/>
  <c r="AR637" i="1"/>
  <c r="AR615" i="1"/>
  <c r="AR626" i="1"/>
  <c r="AR280" i="1"/>
  <c r="AR1105" i="1"/>
  <c r="AR1116" i="1"/>
  <c r="AR1112" i="1"/>
  <c r="AR964" i="1"/>
  <c r="AR636" i="1"/>
  <c r="AR614" i="1"/>
  <c r="AR625" i="1"/>
  <c r="AR10" i="1"/>
  <c r="AR260" i="1"/>
  <c r="AR264" i="1"/>
  <c r="AR268" i="1"/>
  <c r="AR272" i="1"/>
  <c r="AR276" i="1"/>
  <c r="AR281" i="1"/>
  <c r="AR1192" i="1"/>
  <c r="AR1128" i="1"/>
  <c r="AR1124" i="1"/>
  <c r="AR1110" i="1"/>
  <c r="AR962" i="1"/>
  <c r="AR635" i="1"/>
  <c r="AR620" i="1"/>
  <c r="AR623" i="1"/>
  <c r="AS9" i="1"/>
  <c r="AR959" i="1"/>
  <c r="AR1125" i="1"/>
  <c r="AR1123" i="1"/>
  <c r="AR1122" i="1"/>
  <c r="AR960" i="1"/>
  <c r="AR634" i="1"/>
  <c r="AR618" i="1"/>
  <c r="AR619" i="1"/>
  <c r="AR1104" i="1"/>
  <c r="AR261" i="1"/>
  <c r="AR265" i="1"/>
  <c r="AR269" i="1"/>
  <c r="AR273" i="1"/>
  <c r="AR277" i="1"/>
  <c r="AR1119" i="1"/>
  <c r="AR1107" i="1"/>
  <c r="AR1117" i="1"/>
  <c r="AR963" i="1"/>
  <c r="AR942" i="1"/>
  <c r="AR951" i="1" s="1"/>
  <c r="AR632" i="1"/>
  <c r="AR629" i="1"/>
  <c r="AR616" i="1"/>
  <c r="AR262" i="1"/>
  <c r="AR266" i="1"/>
  <c r="AR270" i="1"/>
  <c r="AR274" i="1"/>
  <c r="AR278" i="1"/>
  <c r="AR1111" i="1"/>
  <c r="AR1126" i="1"/>
  <c r="AR1115" i="1"/>
  <c r="AR961" i="1"/>
  <c r="AR624" i="1"/>
  <c r="AR617" i="1"/>
  <c r="AR627" i="1"/>
  <c r="AR257" i="1"/>
  <c r="AR968" i="1"/>
  <c r="AR621" i="1"/>
  <c r="AR263" i="1"/>
  <c r="AR279" i="1"/>
  <c r="AR1127" i="1"/>
  <c r="AR941" i="1"/>
  <c r="AR1121" i="1"/>
  <c r="AR638" i="1"/>
  <c r="AR267" i="1"/>
  <c r="AR1109" i="1"/>
  <c r="AR633" i="1"/>
  <c r="AR1120" i="1"/>
  <c r="AR622" i="1"/>
  <c r="AR271" i="1"/>
  <c r="AR1106" i="1"/>
  <c r="AR628" i="1"/>
  <c r="AR258" i="1"/>
  <c r="AR1108" i="1"/>
  <c r="AR630" i="1"/>
  <c r="AR259" i="1"/>
  <c r="AR275" i="1"/>
  <c r="AR971" i="1"/>
  <c r="AR965" i="1"/>
  <c r="AR631" i="1"/>
  <c r="AR970" i="1"/>
  <c r="AQ155" i="1"/>
  <c r="AQ148" i="1"/>
  <c r="AO1049" i="1"/>
  <c r="AQ162" i="1"/>
  <c r="AQ159" i="1"/>
  <c r="AQ154" i="1"/>
  <c r="AQ158" i="1"/>
  <c r="AQ149" i="1"/>
  <c r="AQ142" i="1"/>
  <c r="AQ156" i="1"/>
  <c r="AV199" i="1"/>
  <c r="AV734" i="1"/>
  <c r="AV821" i="1"/>
  <c r="AP63" i="1" l="1"/>
  <c r="AP121" i="1" s="1"/>
  <c r="AS41" i="5"/>
  <c r="AP57" i="1"/>
  <c r="AP115" i="1" s="1"/>
  <c r="AS40" i="5"/>
  <c r="AP51" i="1"/>
  <c r="AP109" i="1" s="1"/>
  <c r="AP139" i="1" s="1"/>
  <c r="AS39" i="5"/>
  <c r="B37" i="30"/>
  <c r="AO1058" i="1"/>
  <c r="AO836" i="1"/>
  <c r="AP836" i="1"/>
  <c r="AO749" i="1"/>
  <c r="AP1000" i="1"/>
  <c r="AP214" i="1"/>
  <c r="AQ214" i="1" s="1"/>
  <c r="AR836" i="1" s="1"/>
  <c r="AN1046" i="1"/>
  <c r="AP1029" i="1"/>
  <c r="AN1052" i="1"/>
  <c r="AO1017" i="1"/>
  <c r="AO1046" i="1" s="1"/>
  <c r="AP145" i="1"/>
  <c r="AP1081" i="1"/>
  <c r="AO1023" i="1"/>
  <c r="AP151" i="1"/>
  <c r="AP1087" i="1"/>
  <c r="AV83" i="5"/>
  <c r="AU90" i="5"/>
  <c r="AU14" i="5" s="1"/>
  <c r="AU104" i="5"/>
  <c r="AU26" i="5" s="1"/>
  <c r="AR65" i="1" s="1"/>
  <c r="AR123" i="1" s="1"/>
  <c r="AR153" i="1" s="1"/>
  <c r="AU97" i="5"/>
  <c r="AU20" i="5" s="1"/>
  <c r="AR59" i="1" s="1"/>
  <c r="AR117" i="1" s="1"/>
  <c r="AR147" i="1" s="1"/>
  <c r="AT99" i="5"/>
  <c r="AT18" i="5"/>
  <c r="AT24" i="5"/>
  <c r="AT106" i="5"/>
  <c r="AT92" i="5"/>
  <c r="AT12" i="5"/>
  <c r="AX82" i="5"/>
  <c r="AW89" i="5"/>
  <c r="AW13" i="5" s="1"/>
  <c r="AW103" i="5"/>
  <c r="AW25" i="5" s="1"/>
  <c r="AT64" i="1" s="1"/>
  <c r="AW96" i="5"/>
  <c r="AW19" i="5" s="1"/>
  <c r="AT58" i="1" s="1"/>
  <c r="AN996" i="1"/>
  <c r="AN1025" i="1"/>
  <c r="AM1054" i="1"/>
  <c r="AU88" i="5"/>
  <c r="AU102" i="5"/>
  <c r="AU95" i="5"/>
  <c r="AV81" i="5"/>
  <c r="AN995" i="1"/>
  <c r="AN1024" i="1"/>
  <c r="AM1053" i="1"/>
  <c r="AO994" i="1"/>
  <c r="AP1023" i="1" s="1"/>
  <c r="AC221" i="1"/>
  <c r="AD221" i="1" s="1"/>
  <c r="AC756" i="1"/>
  <c r="AC752" i="1"/>
  <c r="AL211" i="1"/>
  <c r="AM211" i="1" s="1"/>
  <c r="AL833" i="1"/>
  <c r="AC217" i="1"/>
  <c r="AD839" i="1" s="1"/>
  <c r="AR207" i="1"/>
  <c r="AS207" i="1" s="1"/>
  <c r="AT829" i="1" s="1"/>
  <c r="AR742" i="1"/>
  <c r="AL747" i="1"/>
  <c r="AS81" i="1"/>
  <c r="AS80" i="1"/>
  <c r="AS102" i="1"/>
  <c r="AS131" i="1" s="1"/>
  <c r="AS87" i="1"/>
  <c r="AS116" i="1" s="1"/>
  <c r="AS85" i="1"/>
  <c r="AS114" i="1" s="1"/>
  <c r="AS98" i="1"/>
  <c r="AS127" i="1" s="1"/>
  <c r="AS83" i="1"/>
  <c r="AS112" i="1" s="1"/>
  <c r="AS90" i="1"/>
  <c r="AS119" i="1" s="1"/>
  <c r="AS93" i="1"/>
  <c r="AS122" i="1" s="1"/>
  <c r="AS89" i="1"/>
  <c r="AS118" i="1" s="1"/>
  <c r="AS91" i="1"/>
  <c r="AS120" i="1" s="1"/>
  <c r="AS97" i="1"/>
  <c r="AS126" i="1" s="1"/>
  <c r="AS94" i="1"/>
  <c r="AS86" i="1"/>
  <c r="AS103" i="1"/>
  <c r="AS132" i="1" s="1"/>
  <c r="AS88" i="1"/>
  <c r="AS84" i="1"/>
  <c r="AS113" i="1" s="1"/>
  <c r="AS95" i="1"/>
  <c r="AS124" i="1" s="1"/>
  <c r="AS100" i="1"/>
  <c r="AS129" i="1" s="1"/>
  <c r="AS104" i="1"/>
  <c r="AS133" i="1" s="1"/>
  <c r="AS99" i="1"/>
  <c r="AS128" i="1" s="1"/>
  <c r="AS101" i="1"/>
  <c r="AS130" i="1" s="1"/>
  <c r="AS92" i="1"/>
  <c r="AS96" i="1"/>
  <c r="AS125" i="1" s="1"/>
  <c r="AR82" i="1"/>
  <c r="AC1068" i="1"/>
  <c r="AD1010" i="1"/>
  <c r="AE1039" i="1" s="1"/>
  <c r="AL212" i="1"/>
  <c r="AM747" i="1" s="1"/>
  <c r="Y1041" i="1"/>
  <c r="Y1070" i="1" s="1"/>
  <c r="X1070" i="1"/>
  <c r="AT10" i="5"/>
  <c r="AT741" i="1"/>
  <c r="AT206" i="1"/>
  <c r="AU828" i="1" s="1"/>
  <c r="AE1063" i="1"/>
  <c r="AF1005" i="1"/>
  <c r="AG1034" i="1" s="1"/>
  <c r="AF1034" i="1"/>
  <c r="AN830" i="1"/>
  <c r="AT824" i="1"/>
  <c r="AU825" i="1"/>
  <c r="AU738" i="1"/>
  <c r="AU203" i="1"/>
  <c r="AT202" i="1"/>
  <c r="AU737" i="1" s="1"/>
  <c r="AE216" i="1"/>
  <c r="AF216" i="1" s="1"/>
  <c r="AN208" i="1"/>
  <c r="AG1037" i="1"/>
  <c r="AG1066" i="1" s="1"/>
  <c r="AD1067" i="1"/>
  <c r="AK1033" i="1"/>
  <c r="AK1004" i="1"/>
  <c r="AL1033" i="1" s="1"/>
  <c r="AE751" i="1"/>
  <c r="AH1008" i="1"/>
  <c r="AI1008" i="1" s="1"/>
  <c r="AH1037" i="1"/>
  <c r="AQ972" i="1"/>
  <c r="AP1088" i="1"/>
  <c r="AL1091" i="1"/>
  <c r="AF840" i="1"/>
  <c r="AF218" i="1"/>
  <c r="AF753" i="1"/>
  <c r="AC842" i="1"/>
  <c r="AC755" i="1"/>
  <c r="AC220" i="1"/>
  <c r="AD755" i="1" s="1"/>
  <c r="AC1069" i="1"/>
  <c r="AD1065" i="1"/>
  <c r="AQ973" i="1"/>
  <c r="AP1089" i="1"/>
  <c r="Z1099" i="1"/>
  <c r="Z1012" i="1"/>
  <c r="Z1041" i="1"/>
  <c r="AA983" i="1"/>
  <c r="AE1097" i="1"/>
  <c r="AF981" i="1"/>
  <c r="AP1085" i="1"/>
  <c r="AQ969" i="1"/>
  <c r="AT827" i="1"/>
  <c r="AT740" i="1"/>
  <c r="AT205" i="1"/>
  <c r="AQ967" i="1"/>
  <c r="AP1083" i="1"/>
  <c r="AX826" i="1"/>
  <c r="AX739" i="1"/>
  <c r="AX204" i="1"/>
  <c r="AS744" i="1"/>
  <c r="X223" i="1"/>
  <c r="X845" i="1"/>
  <c r="AO999" i="1"/>
  <c r="AN1057" i="1"/>
  <c r="AO1028" i="1"/>
  <c r="AF1066" i="1"/>
  <c r="AI1095" i="1"/>
  <c r="AJ979" i="1"/>
  <c r="AF837" i="1"/>
  <c r="AF750" i="1"/>
  <c r="AF215" i="1"/>
  <c r="AO998" i="1"/>
  <c r="AN1056" i="1"/>
  <c r="AO1027" i="1"/>
  <c r="AS831" i="1"/>
  <c r="AQ210" i="1"/>
  <c r="AQ745" i="1"/>
  <c r="AQ832" i="1"/>
  <c r="AE1096" i="1"/>
  <c r="AE1009" i="1"/>
  <c r="AE1038" i="1"/>
  <c r="AF980" i="1"/>
  <c r="AO1002" i="1"/>
  <c r="AN1060" i="1"/>
  <c r="AO1031" i="1"/>
  <c r="AM975" i="1"/>
  <c r="AI1090" i="1"/>
  <c r="AI1003" i="1"/>
  <c r="AI1032" i="1"/>
  <c r="AJ974" i="1"/>
  <c r="AO997" i="1"/>
  <c r="AO1026" i="1"/>
  <c r="AN1055" i="1"/>
  <c r="AF1093" i="1"/>
  <c r="AF1006" i="1"/>
  <c r="AF1035" i="1"/>
  <c r="AG977" i="1"/>
  <c r="AO1030" i="1"/>
  <c r="AO1001" i="1"/>
  <c r="AN1059" i="1"/>
  <c r="AD1098" i="1"/>
  <c r="AD1011" i="1"/>
  <c r="AD1040" i="1"/>
  <c r="AE982" i="1"/>
  <c r="X758" i="1"/>
  <c r="AD754" i="1"/>
  <c r="AD219" i="1"/>
  <c r="AD841" i="1"/>
  <c r="AH835" i="1"/>
  <c r="AH748" i="1"/>
  <c r="AH213" i="1"/>
  <c r="AH1092" i="1"/>
  <c r="AI976" i="1"/>
  <c r="AE1064" i="1"/>
  <c r="AB844" i="1"/>
  <c r="AB222" i="1"/>
  <c r="AB757" i="1"/>
  <c r="AH1061" i="1"/>
  <c r="AQ966" i="1"/>
  <c r="AP1082" i="1"/>
  <c r="AE1094" i="1"/>
  <c r="AE1036" i="1"/>
  <c r="AE1007" i="1"/>
  <c r="AF978" i="1"/>
  <c r="AS209" i="1"/>
  <c r="BA823" i="1"/>
  <c r="BA736" i="1"/>
  <c r="BA201" i="1"/>
  <c r="BB823" i="1" s="1"/>
  <c r="AR1086" i="1"/>
  <c r="AR1080" i="1"/>
  <c r="AR157" i="1"/>
  <c r="AR154" i="1"/>
  <c r="AP1051" i="1"/>
  <c r="AR161" i="1"/>
  <c r="AR11" i="1"/>
  <c r="AW734" i="1"/>
  <c r="AW821" i="1"/>
  <c r="AW199" i="1"/>
  <c r="AR146" i="1"/>
  <c r="AR159" i="1"/>
  <c r="AR143" i="1"/>
  <c r="AR144" i="1"/>
  <c r="AR149" i="1"/>
  <c r="AP1049" i="1"/>
  <c r="AR162" i="1"/>
  <c r="AS1108" i="1"/>
  <c r="AS1127" i="1"/>
  <c r="AS1106" i="1"/>
  <c r="AS964" i="1"/>
  <c r="AS942" i="1"/>
  <c r="AS951" i="1" s="1"/>
  <c r="AS632" i="1"/>
  <c r="AS624" i="1"/>
  <c r="AS618" i="1"/>
  <c r="AS257" i="1"/>
  <c r="AS1126" i="1"/>
  <c r="AS1119" i="1"/>
  <c r="AS1104" i="1"/>
  <c r="AS963" i="1"/>
  <c r="AS631" i="1"/>
  <c r="AS623" i="1"/>
  <c r="AS617" i="1"/>
  <c r="AS259" i="1"/>
  <c r="AS263" i="1"/>
  <c r="AS267" i="1"/>
  <c r="AS271" i="1"/>
  <c r="AS275" i="1"/>
  <c r="AS279" i="1"/>
  <c r="AS1118" i="1"/>
  <c r="AS1117" i="1"/>
  <c r="AS1121" i="1"/>
  <c r="AS962" i="1"/>
  <c r="AS638" i="1"/>
  <c r="AS630" i="1"/>
  <c r="AS622" i="1"/>
  <c r="AS616" i="1"/>
  <c r="AS1110" i="1"/>
  <c r="AS1115" i="1"/>
  <c r="AS1111" i="1"/>
  <c r="AS961" i="1"/>
  <c r="AS637" i="1"/>
  <c r="AS629" i="1"/>
  <c r="AS621" i="1"/>
  <c r="AS10" i="1"/>
  <c r="AS260" i="1"/>
  <c r="AS264" i="1"/>
  <c r="AS268" i="1"/>
  <c r="AS272" i="1"/>
  <c r="AS276" i="1"/>
  <c r="AS280" i="1"/>
  <c r="AS1122" i="1"/>
  <c r="AS1105" i="1"/>
  <c r="AS1113" i="1"/>
  <c r="AS1109" i="1"/>
  <c r="AS968" i="1"/>
  <c r="AS635" i="1"/>
  <c r="AS627" i="1"/>
  <c r="AS619" i="1"/>
  <c r="AS261" i="1"/>
  <c r="AS265" i="1"/>
  <c r="AS269" i="1"/>
  <c r="AS273" i="1"/>
  <c r="AS277" i="1"/>
  <c r="AS281" i="1"/>
  <c r="AS1124" i="1"/>
  <c r="AS1114" i="1"/>
  <c r="AS1107" i="1"/>
  <c r="AS941" i="1"/>
  <c r="AS634" i="1"/>
  <c r="AS626" i="1"/>
  <c r="AS615" i="1"/>
  <c r="AS258" i="1"/>
  <c r="AS1116" i="1"/>
  <c r="AS266" i="1"/>
  <c r="AS959" i="1"/>
  <c r="AS1120" i="1"/>
  <c r="AS636" i="1"/>
  <c r="AS1112" i="1"/>
  <c r="AS633" i="1"/>
  <c r="AS270" i="1"/>
  <c r="AS1125" i="1"/>
  <c r="AS628" i="1"/>
  <c r="AS1128" i="1"/>
  <c r="AS625" i="1"/>
  <c r="AS274" i="1"/>
  <c r="AS1123" i="1"/>
  <c r="AS620" i="1"/>
  <c r="AS965" i="1"/>
  <c r="AS614" i="1"/>
  <c r="AS262" i="1"/>
  <c r="AS278" i="1"/>
  <c r="AS1192" i="1"/>
  <c r="AS970" i="1"/>
  <c r="AS960" i="1"/>
  <c r="AT9" i="1"/>
  <c r="AS971" i="1"/>
  <c r="AR158" i="1"/>
  <c r="BI822" i="1"/>
  <c r="BI735" i="1"/>
  <c r="BI200" i="1"/>
  <c r="AR156" i="1"/>
  <c r="AR155" i="1"/>
  <c r="AR152" i="1"/>
  <c r="AP1050" i="1"/>
  <c r="AR1079" i="1"/>
  <c r="AR142" i="1"/>
  <c r="AR163" i="1"/>
  <c r="AR150" i="1"/>
  <c r="AR160" i="1"/>
  <c r="AQ991" i="1"/>
  <c r="AQ993" i="1"/>
  <c r="AQ992" i="1"/>
  <c r="AR1078" i="1"/>
  <c r="AR943" i="1"/>
  <c r="AR952" i="1" s="1"/>
  <c r="AR950" i="1"/>
  <c r="AR148" i="1"/>
  <c r="AQ1020" i="1"/>
  <c r="AQ1021" i="1"/>
  <c r="AQ1022" i="1"/>
  <c r="AR1084" i="1"/>
  <c r="AP1075" i="1" l="1"/>
  <c r="AP1017" i="1"/>
  <c r="AP988" i="1"/>
  <c r="AQ63" i="1"/>
  <c r="AQ121" i="1" s="1"/>
  <c r="AQ151" i="1" s="1"/>
  <c r="AT41" i="5"/>
  <c r="AQ57" i="1"/>
  <c r="AQ115" i="1" s="1"/>
  <c r="AQ1081" i="1" s="1"/>
  <c r="AT40" i="5"/>
  <c r="AQ51" i="1"/>
  <c r="AQ109" i="1" s="1"/>
  <c r="AQ139" i="1" s="1"/>
  <c r="AT39" i="5"/>
  <c r="B38" i="30"/>
  <c r="AR214" i="1"/>
  <c r="AS836" i="1" s="1"/>
  <c r="AR749" i="1"/>
  <c r="AQ836" i="1"/>
  <c r="AQ749" i="1"/>
  <c r="AP1058" i="1"/>
  <c r="AD756" i="1"/>
  <c r="AO1024" i="1"/>
  <c r="AN1053" i="1"/>
  <c r="AO995" i="1"/>
  <c r="AP1024" i="1" s="1"/>
  <c r="AW83" i="5"/>
  <c r="AV97" i="5"/>
  <c r="AV20" i="5" s="1"/>
  <c r="AS59" i="1" s="1"/>
  <c r="AS117" i="1" s="1"/>
  <c r="AS147" i="1" s="1"/>
  <c r="AV90" i="5"/>
  <c r="AV14" i="5" s="1"/>
  <c r="AV104" i="5"/>
  <c r="AV26" i="5" s="1"/>
  <c r="AS65" i="1" s="1"/>
  <c r="AS123" i="1" s="1"/>
  <c r="AS153" i="1" s="1"/>
  <c r="AW81" i="5"/>
  <c r="AV88" i="5"/>
  <c r="AV102" i="5"/>
  <c r="AV95" i="5"/>
  <c r="AU18" i="5"/>
  <c r="AU99" i="5"/>
  <c r="AQ145" i="1"/>
  <c r="AU24" i="5"/>
  <c r="AU106" i="5"/>
  <c r="AY82" i="5"/>
  <c r="AX89" i="5"/>
  <c r="AX13" i="5" s="1"/>
  <c r="AX103" i="5"/>
  <c r="AX25" i="5" s="1"/>
  <c r="AU64" i="1" s="1"/>
  <c r="AX96" i="5"/>
  <c r="AX19" i="5" s="1"/>
  <c r="AU58" i="1" s="1"/>
  <c r="AU12" i="5"/>
  <c r="AU92" i="5"/>
  <c r="AO1025" i="1"/>
  <c r="AO996" i="1"/>
  <c r="AN1054" i="1"/>
  <c r="AO1052" i="1"/>
  <c r="AP994" i="1"/>
  <c r="AD843" i="1"/>
  <c r="AS829" i="1"/>
  <c r="AD752" i="1"/>
  <c r="AD217" i="1"/>
  <c r="AE217" i="1" s="1"/>
  <c r="AN746" i="1"/>
  <c r="AN833" i="1"/>
  <c r="AM833" i="1"/>
  <c r="AM746" i="1"/>
  <c r="AN211" i="1"/>
  <c r="AO746" i="1" s="1"/>
  <c r="AT742" i="1"/>
  <c r="AT207" i="1"/>
  <c r="AU742" i="1" s="1"/>
  <c r="AS742" i="1"/>
  <c r="AM212" i="1"/>
  <c r="AN747" i="1" s="1"/>
  <c r="AM834" i="1"/>
  <c r="AD1068" i="1"/>
  <c r="AE1010" i="1"/>
  <c r="AF1010" i="1" s="1"/>
  <c r="AS82" i="1"/>
  <c r="AT90" i="1"/>
  <c r="AT119" i="1" s="1"/>
  <c r="AT98" i="1"/>
  <c r="AT127" i="1" s="1"/>
  <c r="AT102" i="1"/>
  <c r="AT131" i="1" s="1"/>
  <c r="AT86" i="1"/>
  <c r="AT93" i="1"/>
  <c r="AT122" i="1" s="1"/>
  <c r="AT91" i="1"/>
  <c r="AT120" i="1" s="1"/>
  <c r="AT87" i="1"/>
  <c r="AT89" i="1"/>
  <c r="AT118" i="1" s="1"/>
  <c r="AT94" i="1"/>
  <c r="AT80" i="1"/>
  <c r="AT97" i="1"/>
  <c r="AT126" i="1" s="1"/>
  <c r="AT83" i="1"/>
  <c r="AT112" i="1" s="1"/>
  <c r="AT85" i="1"/>
  <c r="AT114" i="1" s="1"/>
  <c r="AT101" i="1"/>
  <c r="AT130" i="1" s="1"/>
  <c r="AT100" i="1"/>
  <c r="AT129" i="1" s="1"/>
  <c r="AT92" i="1"/>
  <c r="AT104" i="1"/>
  <c r="AT133" i="1" s="1"/>
  <c r="AT99" i="1"/>
  <c r="AT128" i="1" s="1"/>
  <c r="AT84" i="1"/>
  <c r="AT113" i="1" s="1"/>
  <c r="AT95" i="1"/>
  <c r="AT124" i="1" s="1"/>
  <c r="AT96" i="1"/>
  <c r="AT125" i="1" s="1"/>
  <c r="AT103" i="1"/>
  <c r="AT132" i="1" s="1"/>
  <c r="AT88" i="1"/>
  <c r="AT81" i="1"/>
  <c r="AI1037" i="1"/>
  <c r="AI1066" i="1" s="1"/>
  <c r="AU10" i="5"/>
  <c r="AU206" i="1"/>
  <c r="AV206" i="1" s="1"/>
  <c r="AW828" i="1" s="1"/>
  <c r="AU741" i="1"/>
  <c r="AG1005" i="1"/>
  <c r="AF1063" i="1"/>
  <c r="AU824" i="1"/>
  <c r="AL1004" i="1"/>
  <c r="AM1033" i="1" s="1"/>
  <c r="AF751" i="1"/>
  <c r="AF838" i="1"/>
  <c r="AV825" i="1"/>
  <c r="AV203" i="1"/>
  <c r="AV738" i="1"/>
  <c r="AU202" i="1"/>
  <c r="AV737" i="1" s="1"/>
  <c r="AO830" i="1"/>
  <c r="AO208" i="1"/>
  <c r="AO743" i="1"/>
  <c r="AK1062" i="1"/>
  <c r="AS1084" i="1"/>
  <c r="AE1065" i="1"/>
  <c r="AG751" i="1"/>
  <c r="AG838" i="1"/>
  <c r="AG216" i="1"/>
  <c r="AH751" i="1" s="1"/>
  <c r="AQ1088" i="1"/>
  <c r="AR972" i="1"/>
  <c r="AG753" i="1"/>
  <c r="AG218" i="1"/>
  <c r="AG840" i="1"/>
  <c r="AR973" i="1"/>
  <c r="AQ1089" i="1"/>
  <c r="AD842" i="1"/>
  <c r="AD220" i="1"/>
  <c r="AH1066" i="1"/>
  <c r="AR832" i="1"/>
  <c r="AR210" i="1"/>
  <c r="AR745" i="1"/>
  <c r="AE754" i="1"/>
  <c r="AE841" i="1"/>
  <c r="AE219" i="1"/>
  <c r="AE1098" i="1"/>
  <c r="AE1011" i="1"/>
  <c r="AE1040" i="1"/>
  <c r="AF982" i="1"/>
  <c r="AF1064" i="1"/>
  <c r="AP1026" i="1"/>
  <c r="AO1055" i="1"/>
  <c r="AP997" i="1"/>
  <c r="AT744" i="1"/>
  <c r="AY204" i="1"/>
  <c r="AY739" i="1"/>
  <c r="AY826" i="1"/>
  <c r="AQ1083" i="1"/>
  <c r="AR967" i="1"/>
  <c r="AD1069" i="1"/>
  <c r="AI1061" i="1"/>
  <c r="AP998" i="1"/>
  <c r="AP1027" i="1"/>
  <c r="AO1056" i="1"/>
  <c r="AO1057" i="1"/>
  <c r="AP1028" i="1"/>
  <c r="AP999" i="1"/>
  <c r="AU205" i="1"/>
  <c r="AU827" i="1"/>
  <c r="AU740" i="1"/>
  <c r="AF1097" i="1"/>
  <c r="AG981" i="1"/>
  <c r="AC222" i="1"/>
  <c r="AC757" i="1"/>
  <c r="AC844" i="1"/>
  <c r="AI1092" i="1"/>
  <c r="AJ976" i="1"/>
  <c r="AI213" i="1"/>
  <c r="AI748" i="1"/>
  <c r="AI835" i="1"/>
  <c r="AO1060" i="1"/>
  <c r="AP1002" i="1"/>
  <c r="AP1031" i="1"/>
  <c r="AJ1095" i="1"/>
  <c r="AJ1008" i="1"/>
  <c r="AJ1037" i="1"/>
  <c r="AK979" i="1"/>
  <c r="AL979" i="1" s="1"/>
  <c r="Y758" i="1"/>
  <c r="Y223" i="1"/>
  <c r="Y845" i="1"/>
  <c r="AA1099" i="1"/>
  <c r="AA1012" i="1"/>
  <c r="AA1041" i="1"/>
  <c r="AB983" i="1"/>
  <c r="AG215" i="1"/>
  <c r="AG750" i="1"/>
  <c r="AG837" i="1"/>
  <c r="AM1091" i="1"/>
  <c r="AN975" i="1"/>
  <c r="AT831" i="1"/>
  <c r="AR969" i="1"/>
  <c r="AQ1085" i="1"/>
  <c r="AR966" i="1"/>
  <c r="AQ1082" i="1"/>
  <c r="AP1001" i="1"/>
  <c r="AO1059" i="1"/>
  <c r="AP1030" i="1"/>
  <c r="AF1096" i="1"/>
  <c r="AF1009" i="1"/>
  <c r="AF1038" i="1"/>
  <c r="AG980" i="1"/>
  <c r="AE843" i="1"/>
  <c r="AE221" i="1"/>
  <c r="AE756" i="1"/>
  <c r="Z1070" i="1"/>
  <c r="AT209" i="1"/>
  <c r="AF1094" i="1"/>
  <c r="AF1007" i="1"/>
  <c r="AF1036" i="1"/>
  <c r="AG978" i="1"/>
  <c r="AG1093" i="1"/>
  <c r="AG1006" i="1"/>
  <c r="AG1035" i="1"/>
  <c r="AH977" i="1"/>
  <c r="AJ1090" i="1"/>
  <c r="AJ1003" i="1"/>
  <c r="AJ1032" i="1"/>
  <c r="AK974" i="1"/>
  <c r="AE1067" i="1"/>
  <c r="BB736" i="1"/>
  <c r="BB201" i="1"/>
  <c r="AS1078" i="1"/>
  <c r="AS1086" i="1"/>
  <c r="AS1080" i="1"/>
  <c r="AS156" i="1"/>
  <c r="AS943" i="1"/>
  <c r="AS952" i="1" s="1"/>
  <c r="AS950" i="1"/>
  <c r="AS146" i="1"/>
  <c r="AX199" i="1"/>
  <c r="AX734" i="1"/>
  <c r="AX821" i="1"/>
  <c r="AS143" i="1"/>
  <c r="AS160" i="1"/>
  <c r="AS157" i="1"/>
  <c r="BJ735" i="1"/>
  <c r="BJ822" i="1"/>
  <c r="BJ200" i="1"/>
  <c r="AS162" i="1"/>
  <c r="AR1021" i="1"/>
  <c r="AR1022" i="1"/>
  <c r="AR1020" i="1"/>
  <c r="AT1113" i="1"/>
  <c r="AT1114" i="1"/>
  <c r="AT1120" i="1"/>
  <c r="AT964" i="1"/>
  <c r="AT942" i="1"/>
  <c r="AT951" i="1" s="1"/>
  <c r="AT632" i="1"/>
  <c r="AT622" i="1"/>
  <c r="AT1192" i="1"/>
  <c r="AT1126" i="1"/>
  <c r="AT1128" i="1"/>
  <c r="AT1106" i="1"/>
  <c r="AT965" i="1"/>
  <c r="AT635" i="1"/>
  <c r="AT627" i="1"/>
  <c r="AT623" i="1"/>
  <c r="AT1116" i="1"/>
  <c r="AT1109" i="1"/>
  <c r="AT941" i="1"/>
  <c r="AT633" i="1"/>
  <c r="AT620" i="1"/>
  <c r="AT1127" i="1"/>
  <c r="AT1112" i="1"/>
  <c r="AT1122" i="1"/>
  <c r="AT963" i="1"/>
  <c r="AT631" i="1"/>
  <c r="AT617" i="1"/>
  <c r="AT260" i="1"/>
  <c r="AT264" i="1"/>
  <c r="AT268" i="1"/>
  <c r="AT272" i="1"/>
  <c r="AT276" i="1"/>
  <c r="AT280" i="1"/>
  <c r="AT1121" i="1"/>
  <c r="AT1124" i="1"/>
  <c r="AT1119" i="1"/>
  <c r="AT961" i="1"/>
  <c r="AT630" i="1"/>
  <c r="AT625" i="1"/>
  <c r="AT971" i="1"/>
  <c r="AT1105" i="1"/>
  <c r="AT1110" i="1"/>
  <c r="AT968" i="1"/>
  <c r="AT629" i="1"/>
  <c r="AT619" i="1"/>
  <c r="AT1104" i="1"/>
  <c r="AT261" i="1"/>
  <c r="AT265" i="1"/>
  <c r="AT269" i="1"/>
  <c r="AT273" i="1"/>
  <c r="AT277" i="1"/>
  <c r="AT281" i="1"/>
  <c r="AT1123" i="1"/>
  <c r="AT1125" i="1"/>
  <c r="AT638" i="1"/>
  <c r="AT628" i="1"/>
  <c r="AT616" i="1"/>
  <c r="AT258" i="1"/>
  <c r="AT959" i="1"/>
  <c r="AT1115" i="1"/>
  <c r="AT1111" i="1"/>
  <c r="AT962" i="1"/>
  <c r="AT637" i="1"/>
  <c r="AT626" i="1"/>
  <c r="AT621" i="1"/>
  <c r="AT116" i="1"/>
  <c r="AT262" i="1"/>
  <c r="AT266" i="1"/>
  <c r="AT270" i="1"/>
  <c r="AT274" i="1"/>
  <c r="AT278" i="1"/>
  <c r="AT1107" i="1"/>
  <c r="AT1108" i="1"/>
  <c r="AT960" i="1"/>
  <c r="AT636" i="1"/>
  <c r="AT624" i="1"/>
  <c r="AT615" i="1"/>
  <c r="AT10" i="1"/>
  <c r="AT257" i="1"/>
  <c r="AT267" i="1"/>
  <c r="AU9" i="1"/>
  <c r="AT271" i="1"/>
  <c r="AT1118" i="1"/>
  <c r="AT275" i="1"/>
  <c r="AT1117" i="1"/>
  <c r="AT279" i="1"/>
  <c r="AT634" i="1"/>
  <c r="AT618" i="1"/>
  <c r="AT259" i="1"/>
  <c r="AT614" i="1"/>
  <c r="AT263" i="1"/>
  <c r="AT970" i="1"/>
  <c r="AS159" i="1"/>
  <c r="AS11" i="1"/>
  <c r="AR992" i="1"/>
  <c r="AR991" i="1"/>
  <c r="AR993" i="1"/>
  <c r="AQ1050" i="1"/>
  <c r="AQ1051" i="1"/>
  <c r="AS1079" i="1"/>
  <c r="AS155" i="1"/>
  <c r="AS149" i="1"/>
  <c r="AS158" i="1"/>
  <c r="AQ1049" i="1"/>
  <c r="AS161" i="1"/>
  <c r="AS144" i="1"/>
  <c r="AS163" i="1"/>
  <c r="AS150" i="1"/>
  <c r="AS154" i="1"/>
  <c r="AS142" i="1"/>
  <c r="AS152" i="1"/>
  <c r="AS148" i="1"/>
  <c r="AP1046" i="1" l="1"/>
  <c r="AQ1000" i="1"/>
  <c r="AQ1087" i="1"/>
  <c r="AQ988" i="1"/>
  <c r="AQ1029" i="1"/>
  <c r="AQ1058" i="1" s="1"/>
  <c r="AQ1017" i="1"/>
  <c r="AQ1046" i="1" s="1"/>
  <c r="AR63" i="1"/>
  <c r="AR121" i="1" s="1"/>
  <c r="AR1000" i="1" s="1"/>
  <c r="AU41" i="5"/>
  <c r="AR51" i="1"/>
  <c r="AR109" i="1" s="1"/>
  <c r="AR139" i="1" s="1"/>
  <c r="AU39" i="5"/>
  <c r="AS214" i="1"/>
  <c r="AT749" i="1" s="1"/>
  <c r="AS749" i="1"/>
  <c r="AR57" i="1"/>
  <c r="AR115" i="1" s="1"/>
  <c r="AR145" i="1" s="1"/>
  <c r="AU40" i="5"/>
  <c r="AQ1075" i="1"/>
  <c r="B39" i="30"/>
  <c r="AO1054" i="1"/>
  <c r="AV99" i="5"/>
  <c r="AV18" i="5"/>
  <c r="AX83" i="5"/>
  <c r="AW90" i="5"/>
  <c r="AW14" i="5" s="1"/>
  <c r="AW97" i="5"/>
  <c r="AW20" i="5" s="1"/>
  <c r="AT59" i="1" s="1"/>
  <c r="AT117" i="1" s="1"/>
  <c r="AT147" i="1" s="1"/>
  <c r="AW104" i="5"/>
  <c r="AW26" i="5" s="1"/>
  <c r="AT65" i="1" s="1"/>
  <c r="AT123" i="1" s="1"/>
  <c r="AT153" i="1" s="1"/>
  <c r="AP1025" i="1"/>
  <c r="AV24" i="5"/>
  <c r="AV106" i="5"/>
  <c r="AZ82" i="5"/>
  <c r="AY103" i="5"/>
  <c r="AY25" i="5" s="1"/>
  <c r="AV64" i="1" s="1"/>
  <c r="AY96" i="5"/>
  <c r="AY19" i="5" s="1"/>
  <c r="AV58" i="1" s="1"/>
  <c r="AY89" i="5"/>
  <c r="AY13" i="5" s="1"/>
  <c r="AP1052" i="1"/>
  <c r="AQ1023" i="1"/>
  <c r="AQ994" i="1"/>
  <c r="AV92" i="5"/>
  <c r="AV12" i="5"/>
  <c r="AX81" i="5"/>
  <c r="AW88" i="5"/>
  <c r="AW102" i="5"/>
  <c r="AW95" i="5"/>
  <c r="AP995" i="1"/>
  <c r="AO1053" i="1"/>
  <c r="AP996" i="1"/>
  <c r="AE752" i="1"/>
  <c r="AO833" i="1"/>
  <c r="AE839" i="1"/>
  <c r="AO211" i="1"/>
  <c r="AP746" i="1" s="1"/>
  <c r="AU207" i="1"/>
  <c r="AV207" i="1" s="1"/>
  <c r="AW207" i="1" s="1"/>
  <c r="AX829" i="1" s="1"/>
  <c r="AN212" i="1"/>
  <c r="AO747" i="1" s="1"/>
  <c r="AN834" i="1"/>
  <c r="AU829" i="1"/>
  <c r="AF1039" i="1"/>
  <c r="AF1068" i="1" s="1"/>
  <c r="AE1068" i="1"/>
  <c r="AV741" i="1"/>
  <c r="AU81" i="1"/>
  <c r="AT82" i="1"/>
  <c r="AU97" i="1"/>
  <c r="AU126" i="1" s="1"/>
  <c r="AU89" i="1"/>
  <c r="AU118" i="1" s="1"/>
  <c r="AU87" i="1"/>
  <c r="AU116" i="1" s="1"/>
  <c r="AU90" i="1"/>
  <c r="AU119" i="1" s="1"/>
  <c r="AU83" i="1"/>
  <c r="AU112" i="1" s="1"/>
  <c r="AU80" i="1"/>
  <c r="AU91" i="1"/>
  <c r="AU120" i="1" s="1"/>
  <c r="AU98" i="1"/>
  <c r="AU127" i="1" s="1"/>
  <c r="AU85" i="1"/>
  <c r="AU114" i="1" s="1"/>
  <c r="AU86" i="1"/>
  <c r="AU102" i="1"/>
  <c r="AU131" i="1" s="1"/>
  <c r="AU93" i="1"/>
  <c r="AU122" i="1" s="1"/>
  <c r="AU94" i="1"/>
  <c r="AU99" i="1"/>
  <c r="AU128" i="1" s="1"/>
  <c r="AU100" i="1"/>
  <c r="AU129" i="1" s="1"/>
  <c r="AU84" i="1"/>
  <c r="AU113" i="1" s="1"/>
  <c r="AU95" i="1"/>
  <c r="AU124" i="1" s="1"/>
  <c r="AU103" i="1"/>
  <c r="AU132" i="1" s="1"/>
  <c r="AU88" i="1"/>
  <c r="AU101" i="1"/>
  <c r="AU130" i="1" s="1"/>
  <c r="AU92" i="1"/>
  <c r="AU96" i="1"/>
  <c r="AU125" i="1" s="1"/>
  <c r="AU104" i="1"/>
  <c r="AU133" i="1" s="1"/>
  <c r="AL1062" i="1"/>
  <c r="AM1004" i="1"/>
  <c r="AM1062" i="1" s="1"/>
  <c r="AV828" i="1"/>
  <c r="AV10" i="5"/>
  <c r="AG1063" i="1"/>
  <c r="AH1034" i="1"/>
  <c r="AH1005" i="1"/>
  <c r="AV202" i="1"/>
  <c r="AW737" i="1" s="1"/>
  <c r="AW738" i="1"/>
  <c r="AW825" i="1"/>
  <c r="AW203" i="1"/>
  <c r="AV824" i="1"/>
  <c r="AP208" i="1"/>
  <c r="AP743" i="1"/>
  <c r="AP830" i="1"/>
  <c r="AW741" i="1"/>
  <c r="AW206" i="1"/>
  <c r="AH838" i="1"/>
  <c r="AE1069" i="1"/>
  <c r="AH216" i="1"/>
  <c r="AI751" i="1" s="1"/>
  <c r="AF1067" i="1"/>
  <c r="AH840" i="1"/>
  <c r="AH753" i="1"/>
  <c r="AH218" i="1"/>
  <c r="AE755" i="1"/>
  <c r="AE220" i="1"/>
  <c r="AE842" i="1"/>
  <c r="AR1089" i="1"/>
  <c r="AS973" i="1"/>
  <c r="AS972" i="1"/>
  <c r="AR1088" i="1"/>
  <c r="AG1094" i="1"/>
  <c r="AG1036" i="1"/>
  <c r="AG1007" i="1"/>
  <c r="AH978" i="1"/>
  <c r="AA1070" i="1"/>
  <c r="AD222" i="1"/>
  <c r="AD844" i="1"/>
  <c r="AD757" i="1"/>
  <c r="AH1093" i="1"/>
  <c r="AH1006" i="1"/>
  <c r="AH1035" i="1"/>
  <c r="AI977" i="1"/>
  <c r="AR1085" i="1"/>
  <c r="AS969" i="1"/>
  <c r="AH750" i="1"/>
  <c r="AH215" i="1"/>
  <c r="AH837" i="1"/>
  <c r="AQ1027" i="1"/>
  <c r="AP1056" i="1"/>
  <c r="AQ998" i="1"/>
  <c r="AZ204" i="1"/>
  <c r="AZ739" i="1"/>
  <c r="AZ826" i="1"/>
  <c r="AQ1026" i="1"/>
  <c r="AP1055" i="1"/>
  <c r="AQ997" i="1"/>
  <c r="AJ1061" i="1"/>
  <c r="AF1065" i="1"/>
  <c r="AG1096" i="1"/>
  <c r="AG1009" i="1"/>
  <c r="AG1038" i="1"/>
  <c r="AH980" i="1"/>
  <c r="AP1059" i="1"/>
  <c r="AQ1001" i="1"/>
  <c r="AQ1030" i="1"/>
  <c r="AQ1031" i="1"/>
  <c r="AP1060" i="1"/>
  <c r="AQ1002" i="1"/>
  <c r="AJ1092" i="1"/>
  <c r="AK976" i="1"/>
  <c r="AV205" i="1"/>
  <c r="AV740" i="1"/>
  <c r="AV827" i="1"/>
  <c r="AF839" i="1"/>
  <c r="AF217" i="1"/>
  <c r="AF752" i="1"/>
  <c r="AG1064" i="1"/>
  <c r="AR1082" i="1"/>
  <c r="AK1095" i="1"/>
  <c r="AL1095" i="1" s="1"/>
  <c r="AK1037" i="1"/>
  <c r="AK1008" i="1"/>
  <c r="AM979" i="1"/>
  <c r="AF1098" i="1"/>
  <c r="AF1011" i="1"/>
  <c r="AF1040" i="1"/>
  <c r="AG982" i="1"/>
  <c r="AF841" i="1"/>
  <c r="AF219" i="1"/>
  <c r="AF754" i="1"/>
  <c r="AU209" i="1"/>
  <c r="AV831" i="1" s="1"/>
  <c r="AN1091" i="1"/>
  <c r="AO975" i="1"/>
  <c r="AP975" i="1" s="1"/>
  <c r="AU831" i="1"/>
  <c r="AG1097" i="1"/>
  <c r="AG1010" i="1"/>
  <c r="AG1039" i="1"/>
  <c r="AH981" i="1"/>
  <c r="AQ999" i="1"/>
  <c r="AP1057" i="1"/>
  <c r="AQ1028" i="1"/>
  <c r="AS210" i="1"/>
  <c r="AS745" i="1"/>
  <c r="AS832" i="1"/>
  <c r="AS966" i="1"/>
  <c r="Z223" i="1"/>
  <c r="Z758" i="1"/>
  <c r="Z845" i="1"/>
  <c r="AJ1066" i="1"/>
  <c r="AJ835" i="1"/>
  <c r="AJ213" i="1"/>
  <c r="AJ748" i="1"/>
  <c r="AR1083" i="1"/>
  <c r="AS967" i="1"/>
  <c r="AF756" i="1"/>
  <c r="AF843" i="1"/>
  <c r="AF221" i="1"/>
  <c r="AB1099" i="1"/>
  <c r="AB1012" i="1"/>
  <c r="AB1041" i="1"/>
  <c r="AC983" i="1"/>
  <c r="AK1090" i="1"/>
  <c r="AK1003" i="1"/>
  <c r="AK1032" i="1"/>
  <c r="AL974" i="1"/>
  <c r="AU744" i="1"/>
  <c r="BC823" i="1"/>
  <c r="BC201" i="1"/>
  <c r="BC736" i="1"/>
  <c r="AT1084" i="1"/>
  <c r="AT1079" i="1"/>
  <c r="AT1086" i="1"/>
  <c r="AT11" i="1"/>
  <c r="AW10" i="5" s="1"/>
  <c r="AT146" i="1"/>
  <c r="AT950" i="1"/>
  <c r="AT943" i="1"/>
  <c r="AT952" i="1" s="1"/>
  <c r="AR1049" i="1"/>
  <c r="AT148" i="1"/>
  <c r="AT154" i="1"/>
  <c r="AT160" i="1"/>
  <c r="AT150" i="1"/>
  <c r="AS1022" i="1"/>
  <c r="AS1021" i="1"/>
  <c r="AS1020" i="1"/>
  <c r="AR1050" i="1"/>
  <c r="AT143" i="1"/>
  <c r="AT152" i="1"/>
  <c r="AT149" i="1"/>
  <c r="AS991" i="1"/>
  <c r="AS993" i="1"/>
  <c r="AS992" i="1"/>
  <c r="AT162" i="1"/>
  <c r="AT157" i="1"/>
  <c r="AT158" i="1"/>
  <c r="AT144" i="1"/>
  <c r="AR1051" i="1"/>
  <c r="AU1126" i="1"/>
  <c r="AU1108" i="1"/>
  <c r="AU1113" i="1"/>
  <c r="AU968" i="1"/>
  <c r="AU961" i="1"/>
  <c r="AU634" i="1"/>
  <c r="AU626" i="1"/>
  <c r="AU618" i="1"/>
  <c r="AU1104" i="1"/>
  <c r="AU261" i="1"/>
  <c r="AU265" i="1"/>
  <c r="AU269" i="1"/>
  <c r="AU273" i="1"/>
  <c r="AU277" i="1"/>
  <c r="AU281" i="1"/>
  <c r="AU1118" i="1"/>
  <c r="AU1106" i="1"/>
  <c r="AU1111" i="1"/>
  <c r="AU942" i="1"/>
  <c r="AU951" i="1" s="1"/>
  <c r="AU633" i="1"/>
  <c r="AU625" i="1"/>
  <c r="AU617" i="1"/>
  <c r="AU257" i="1"/>
  <c r="AU1110" i="1"/>
  <c r="AU1127" i="1"/>
  <c r="AU1109" i="1"/>
  <c r="AU964" i="1"/>
  <c r="AU632" i="1"/>
  <c r="AU624" i="1"/>
  <c r="AU616" i="1"/>
  <c r="AV9" i="1"/>
  <c r="AU258" i="1"/>
  <c r="AU262" i="1"/>
  <c r="AU266" i="1"/>
  <c r="AU270" i="1"/>
  <c r="AU274" i="1"/>
  <c r="AU278" i="1"/>
  <c r="AU959" i="1"/>
  <c r="AU1128" i="1"/>
  <c r="AU1122" i="1"/>
  <c r="AU1123" i="1"/>
  <c r="AU962" i="1"/>
  <c r="AU941" i="1"/>
  <c r="AU631" i="1"/>
  <c r="AU623" i="1"/>
  <c r="AU615" i="1"/>
  <c r="AU10" i="1"/>
  <c r="AU1120" i="1"/>
  <c r="AU1121" i="1"/>
  <c r="AU1107" i="1"/>
  <c r="AU960" i="1"/>
  <c r="AU638" i="1"/>
  <c r="AU630" i="1"/>
  <c r="AU622" i="1"/>
  <c r="AU614" i="1"/>
  <c r="AU259" i="1"/>
  <c r="AU263" i="1"/>
  <c r="AU267" i="1"/>
  <c r="AU271" i="1"/>
  <c r="AU275" i="1"/>
  <c r="AU279" i="1"/>
  <c r="AU1112" i="1"/>
  <c r="AU1119" i="1"/>
  <c r="AU1115" i="1"/>
  <c r="AU637" i="1"/>
  <c r="AU629" i="1"/>
  <c r="AU621" i="1"/>
  <c r="AU1192" i="1"/>
  <c r="AU1116" i="1"/>
  <c r="AU1117" i="1"/>
  <c r="AU1105" i="1"/>
  <c r="AU965" i="1"/>
  <c r="AU636" i="1"/>
  <c r="AU628" i="1"/>
  <c r="AU620" i="1"/>
  <c r="AU260" i="1"/>
  <c r="AU264" i="1"/>
  <c r="AU268" i="1"/>
  <c r="AU272" i="1"/>
  <c r="AU276" i="1"/>
  <c r="AU280" i="1"/>
  <c r="AU619" i="1"/>
  <c r="AU1124" i="1"/>
  <c r="AU971" i="1"/>
  <c r="AU1114" i="1"/>
  <c r="AU1125" i="1"/>
  <c r="AU963" i="1"/>
  <c r="AU635" i="1"/>
  <c r="AU970" i="1"/>
  <c r="AU627" i="1"/>
  <c r="AT1078" i="1"/>
  <c r="AT155" i="1"/>
  <c r="AT156" i="1"/>
  <c r="AT159" i="1"/>
  <c r="AY199" i="1"/>
  <c r="AY821" i="1"/>
  <c r="AY734" i="1"/>
  <c r="AT142" i="1"/>
  <c r="AT163" i="1"/>
  <c r="AT161" i="1"/>
  <c r="BK200" i="1"/>
  <c r="BK735" i="1"/>
  <c r="BK822" i="1"/>
  <c r="AT1080" i="1"/>
  <c r="AR1075" i="1" l="1"/>
  <c r="AT836" i="1"/>
  <c r="AT214" i="1"/>
  <c r="AU214" i="1" s="1"/>
  <c r="AV214" i="1" s="1"/>
  <c r="AR151" i="1"/>
  <c r="AR1029" i="1"/>
  <c r="AR1058" i="1" s="1"/>
  <c r="AR1087" i="1"/>
  <c r="AS1087" i="1" s="1"/>
  <c r="AR1081" i="1"/>
  <c r="AR1017" i="1"/>
  <c r="AS63" i="1"/>
  <c r="AS121" i="1" s="1"/>
  <c r="AS151" i="1" s="1"/>
  <c r="AV41" i="5"/>
  <c r="AS57" i="1"/>
  <c r="AS115" i="1" s="1"/>
  <c r="AV40" i="5"/>
  <c r="AS51" i="1"/>
  <c r="AS109" i="1" s="1"/>
  <c r="AS1075" i="1" s="1"/>
  <c r="AV39" i="5"/>
  <c r="AR988" i="1"/>
  <c r="B40" i="30"/>
  <c r="AS1000" i="1"/>
  <c r="AQ1024" i="1"/>
  <c r="AQ995" i="1"/>
  <c r="AR1024" i="1" s="1"/>
  <c r="AP1053" i="1"/>
  <c r="AW18" i="5"/>
  <c r="AW99" i="5"/>
  <c r="AW24" i="5"/>
  <c r="AW106" i="5"/>
  <c r="AR1023" i="1"/>
  <c r="AQ1052" i="1"/>
  <c r="AR994" i="1"/>
  <c r="AW12" i="5"/>
  <c r="AW92" i="5"/>
  <c r="AY81" i="5"/>
  <c r="AX88" i="5"/>
  <c r="AX102" i="5"/>
  <c r="AX95" i="5"/>
  <c r="AY83" i="5"/>
  <c r="AX97" i="5"/>
  <c r="AX20" i="5" s="1"/>
  <c r="AU59" i="1" s="1"/>
  <c r="AU117" i="1" s="1"/>
  <c r="AU147" i="1" s="1"/>
  <c r="AX90" i="5"/>
  <c r="AX14" i="5" s="1"/>
  <c r="AX104" i="5"/>
  <c r="AX26" i="5" s="1"/>
  <c r="AU65" i="1" s="1"/>
  <c r="AU123" i="1" s="1"/>
  <c r="AU153" i="1" s="1"/>
  <c r="AQ1025" i="1"/>
  <c r="AQ996" i="1"/>
  <c r="AP1054" i="1"/>
  <c r="BA82" i="5"/>
  <c r="AZ89" i="5"/>
  <c r="AZ13" i="5" s="1"/>
  <c r="AZ96" i="5"/>
  <c r="AZ19" i="5" s="1"/>
  <c r="AW58" i="1" s="1"/>
  <c r="AZ103" i="5"/>
  <c r="AZ25" i="5" s="1"/>
  <c r="AW64" i="1" s="1"/>
  <c r="AP211" i="1"/>
  <c r="AQ833" i="1" s="1"/>
  <c r="AO212" i="1"/>
  <c r="AP212" i="1" s="1"/>
  <c r="AQ747" i="1" s="1"/>
  <c r="AV742" i="1"/>
  <c r="AW829" i="1"/>
  <c r="AX207" i="1"/>
  <c r="AY207" i="1" s="1"/>
  <c r="AZ207" i="1" s="1"/>
  <c r="AP833" i="1"/>
  <c r="AX742" i="1"/>
  <c r="AW742" i="1"/>
  <c r="AV829" i="1"/>
  <c r="AO834" i="1"/>
  <c r="AN1033" i="1"/>
  <c r="AN1004" i="1"/>
  <c r="AO1033" i="1" s="1"/>
  <c r="AU82" i="1"/>
  <c r="AV85" i="1"/>
  <c r="AV114" i="1" s="1"/>
  <c r="AV97" i="1"/>
  <c r="AV126" i="1" s="1"/>
  <c r="AV94" i="1"/>
  <c r="AV86" i="1"/>
  <c r="AV89" i="1"/>
  <c r="AV118" i="1" s="1"/>
  <c r="AV91" i="1"/>
  <c r="AV120" i="1" s="1"/>
  <c r="AV90" i="1"/>
  <c r="AV119" i="1" s="1"/>
  <c r="AV93" i="1"/>
  <c r="AV122" i="1" s="1"/>
  <c r="AV102" i="1"/>
  <c r="AV131" i="1" s="1"/>
  <c r="AV83" i="1"/>
  <c r="AV112" i="1" s="1"/>
  <c r="AV80" i="1"/>
  <c r="AV84" i="1"/>
  <c r="AV113" i="1" s="1"/>
  <c r="AV95" i="1"/>
  <c r="AV124" i="1" s="1"/>
  <c r="AV99" i="1"/>
  <c r="AV128" i="1" s="1"/>
  <c r="AV104" i="1"/>
  <c r="AV98" i="1"/>
  <c r="AV127" i="1" s="1"/>
  <c r="AV88" i="1"/>
  <c r="AV96" i="1"/>
  <c r="AV125" i="1" s="1"/>
  <c r="AV103" i="1"/>
  <c r="AV132" i="1" s="1"/>
  <c r="AV101" i="1"/>
  <c r="AV130" i="1" s="1"/>
  <c r="AV87" i="1"/>
  <c r="AV116" i="1" s="1"/>
  <c r="AV100" i="1"/>
  <c r="AV129" i="1" s="1"/>
  <c r="AV92" i="1"/>
  <c r="AV81" i="1"/>
  <c r="AI1005" i="1"/>
  <c r="AI1034" i="1"/>
  <c r="AH1063" i="1"/>
  <c r="AW214" i="1"/>
  <c r="AX214" i="1" s="1"/>
  <c r="AY749" i="1" s="1"/>
  <c r="AW824" i="1"/>
  <c r="AU836" i="1"/>
  <c r="AW202" i="1"/>
  <c r="AX824" i="1" s="1"/>
  <c r="AU749" i="1"/>
  <c r="AX825" i="1"/>
  <c r="AX203" i="1"/>
  <c r="AX738" i="1"/>
  <c r="AQ208" i="1"/>
  <c r="AQ830" i="1"/>
  <c r="AQ743" i="1"/>
  <c r="AI838" i="1"/>
  <c r="AU1080" i="1"/>
  <c r="AX741" i="1"/>
  <c r="AX828" i="1"/>
  <c r="AX206" i="1"/>
  <c r="AY206" i="1" s="1"/>
  <c r="AF1069" i="1"/>
  <c r="AG1067" i="1"/>
  <c r="AI216" i="1"/>
  <c r="AK1066" i="1"/>
  <c r="AF220" i="1"/>
  <c r="AF842" i="1"/>
  <c r="AF755" i="1"/>
  <c r="AG1068" i="1"/>
  <c r="AS1089" i="1"/>
  <c r="AT973" i="1"/>
  <c r="AI840" i="1"/>
  <c r="AI218" i="1"/>
  <c r="AI753" i="1"/>
  <c r="AS1088" i="1"/>
  <c r="AT972" i="1"/>
  <c r="BA204" i="1"/>
  <c r="BA739" i="1"/>
  <c r="BA826" i="1"/>
  <c r="AO1091" i="1"/>
  <c r="AP1091" i="1" s="1"/>
  <c r="AV209" i="1"/>
  <c r="AW744" i="1" s="1"/>
  <c r="AV744" i="1"/>
  <c r="AG1098" i="1"/>
  <c r="AG1011" i="1"/>
  <c r="AG1040" i="1"/>
  <c r="AH982" i="1"/>
  <c r="AR1030" i="1"/>
  <c r="AR1001" i="1"/>
  <c r="AQ1059" i="1"/>
  <c r="AQ1056" i="1"/>
  <c r="AR998" i="1"/>
  <c r="AR1027" i="1"/>
  <c r="AH1064" i="1"/>
  <c r="AB1070" i="1"/>
  <c r="AG221" i="1"/>
  <c r="AG756" i="1"/>
  <c r="AG843" i="1"/>
  <c r="AH1097" i="1"/>
  <c r="AH1039" i="1"/>
  <c r="AH1010" i="1"/>
  <c r="AI981" i="1"/>
  <c r="AM1095" i="1"/>
  <c r="AN979" i="1"/>
  <c r="AO979" i="1" s="1"/>
  <c r="AR997" i="1"/>
  <c r="AQ1055" i="1"/>
  <c r="AR1026" i="1"/>
  <c r="AE757" i="1"/>
  <c r="AE222" i="1"/>
  <c r="AE844" i="1"/>
  <c r="AL1090" i="1"/>
  <c r="AL1032" i="1"/>
  <c r="AL1003" i="1"/>
  <c r="AM974" i="1"/>
  <c r="AK835" i="1"/>
  <c r="AK213" i="1"/>
  <c r="AK748" i="1"/>
  <c r="AW827" i="1"/>
  <c r="AW205" i="1"/>
  <c r="AW740" i="1"/>
  <c r="AG217" i="1"/>
  <c r="AG752" i="1"/>
  <c r="AG839" i="1"/>
  <c r="AR1002" i="1"/>
  <c r="AQ1060" i="1"/>
  <c r="AR1031" i="1"/>
  <c r="AQ975" i="1"/>
  <c r="AR975" i="1" s="1"/>
  <c r="AS1083" i="1"/>
  <c r="AT967" i="1"/>
  <c r="AA223" i="1"/>
  <c r="AA758" i="1"/>
  <c r="AA845" i="1"/>
  <c r="AQ1057" i="1"/>
  <c r="AR1028" i="1"/>
  <c r="AR999" i="1"/>
  <c r="AG219" i="1"/>
  <c r="AG841" i="1"/>
  <c r="AG754" i="1"/>
  <c r="AI750" i="1"/>
  <c r="AI837" i="1"/>
  <c r="AI215" i="1"/>
  <c r="AK1061" i="1"/>
  <c r="AK1092" i="1"/>
  <c r="AL976" i="1"/>
  <c r="AH1096" i="1"/>
  <c r="AH1038" i="1"/>
  <c r="AH1009" i="1"/>
  <c r="AI980" i="1"/>
  <c r="AL1008" i="1"/>
  <c r="AM1037" i="1" s="1"/>
  <c r="AH1094" i="1"/>
  <c r="AH1007" i="1"/>
  <c r="AH1036" i="1"/>
  <c r="AI978" i="1"/>
  <c r="AC1099" i="1"/>
  <c r="AC1012" i="1"/>
  <c r="AC1041" i="1"/>
  <c r="AD983" i="1"/>
  <c r="AS1082" i="1"/>
  <c r="AT966" i="1"/>
  <c r="AT210" i="1"/>
  <c r="AT832" i="1"/>
  <c r="AT745" i="1"/>
  <c r="AL1037" i="1"/>
  <c r="AT969" i="1"/>
  <c r="AS1085" i="1"/>
  <c r="AI1093" i="1"/>
  <c r="AI1035" i="1"/>
  <c r="AI1006" i="1"/>
  <c r="AJ977" i="1"/>
  <c r="AG1065" i="1"/>
  <c r="AU1079" i="1"/>
  <c r="BD736" i="1"/>
  <c r="BD823" i="1"/>
  <c r="BD201" i="1"/>
  <c r="AU152" i="1"/>
  <c r="AU162" i="1"/>
  <c r="AU157" i="1"/>
  <c r="AU11" i="1"/>
  <c r="AX10" i="5" s="1"/>
  <c r="AU156" i="1"/>
  <c r="BL200" i="1"/>
  <c r="BL735" i="1"/>
  <c r="BL822" i="1"/>
  <c r="AU150" i="1"/>
  <c r="AU161" i="1"/>
  <c r="AS1049" i="1"/>
  <c r="AU154" i="1"/>
  <c r="AU148" i="1"/>
  <c r="AU142" i="1"/>
  <c r="AU1084" i="1"/>
  <c r="AU163" i="1"/>
  <c r="AU160" i="1"/>
  <c r="AU144" i="1"/>
  <c r="AU146" i="1"/>
  <c r="AU155" i="1"/>
  <c r="AV1112" i="1"/>
  <c r="AV1119" i="1"/>
  <c r="AV1126" i="1"/>
  <c r="AV637" i="1"/>
  <c r="AV629" i="1"/>
  <c r="AV620" i="1"/>
  <c r="AV1192" i="1"/>
  <c r="AV1124" i="1"/>
  <c r="AV1128" i="1"/>
  <c r="AV1114" i="1"/>
  <c r="AV965" i="1"/>
  <c r="AV636" i="1"/>
  <c r="AV628" i="1"/>
  <c r="AV617" i="1"/>
  <c r="AV260" i="1"/>
  <c r="AV264" i="1"/>
  <c r="AV268" i="1"/>
  <c r="AV272" i="1"/>
  <c r="AV276" i="1"/>
  <c r="AV280" i="1"/>
  <c r="AV1123" i="1"/>
  <c r="AV1110" i="1"/>
  <c r="AV1120" i="1"/>
  <c r="AV963" i="1"/>
  <c r="AV635" i="1"/>
  <c r="AV627" i="1"/>
  <c r="AV619" i="1"/>
  <c r="AV1115" i="1"/>
  <c r="AV1108" i="1"/>
  <c r="AV1118" i="1"/>
  <c r="AV968" i="1"/>
  <c r="AV961" i="1"/>
  <c r="AV634" i="1"/>
  <c r="AV626" i="1"/>
  <c r="AV616" i="1"/>
  <c r="AV1104" i="1"/>
  <c r="AV261" i="1"/>
  <c r="AV265" i="1"/>
  <c r="AV269" i="1"/>
  <c r="AV273" i="1"/>
  <c r="AV277" i="1"/>
  <c r="AV281" i="1"/>
  <c r="AV1125" i="1"/>
  <c r="AV1127" i="1"/>
  <c r="AV1113" i="1"/>
  <c r="AV964" i="1"/>
  <c r="AV632" i="1"/>
  <c r="AV624" i="1"/>
  <c r="AV615" i="1"/>
  <c r="AV10" i="1"/>
  <c r="AV258" i="1"/>
  <c r="AV262" i="1"/>
  <c r="AV266" i="1"/>
  <c r="AV270" i="1"/>
  <c r="AV274" i="1"/>
  <c r="AV278" i="1"/>
  <c r="AV959" i="1"/>
  <c r="AV1117" i="1"/>
  <c r="AV1122" i="1"/>
  <c r="AV1116" i="1"/>
  <c r="AV962" i="1"/>
  <c r="AV941" i="1"/>
  <c r="AV631" i="1"/>
  <c r="AV623" i="1"/>
  <c r="AV614" i="1"/>
  <c r="AV1105" i="1"/>
  <c r="AV625" i="1"/>
  <c r="AW9" i="1"/>
  <c r="AV257" i="1"/>
  <c r="AV1111" i="1"/>
  <c r="AV622" i="1"/>
  <c r="AV259" i="1"/>
  <c r="AV275" i="1"/>
  <c r="AV621" i="1"/>
  <c r="AV971" i="1"/>
  <c r="AV960" i="1"/>
  <c r="AV618" i="1"/>
  <c r="AV263" i="1"/>
  <c r="AV279" i="1"/>
  <c r="AV1107" i="1"/>
  <c r="AV942" i="1"/>
  <c r="AV951" i="1" s="1"/>
  <c r="AV1109" i="1"/>
  <c r="AV638" i="1"/>
  <c r="AV267" i="1"/>
  <c r="AV1106" i="1"/>
  <c r="AV633" i="1"/>
  <c r="AV1121" i="1"/>
  <c r="AV630" i="1"/>
  <c r="AV133" i="1"/>
  <c r="AV271" i="1"/>
  <c r="AV970" i="1"/>
  <c r="AS1050" i="1"/>
  <c r="AZ199" i="1"/>
  <c r="AZ734" i="1"/>
  <c r="AZ821" i="1"/>
  <c r="AU149" i="1"/>
  <c r="AU143" i="1"/>
  <c r="AU950" i="1"/>
  <c r="AU943" i="1"/>
  <c r="AU952" i="1" s="1"/>
  <c r="AU159" i="1"/>
  <c r="AS1051" i="1"/>
  <c r="AT993" i="1"/>
  <c r="AT992" i="1"/>
  <c r="AT991" i="1"/>
  <c r="AU1086" i="1"/>
  <c r="AU158" i="1"/>
  <c r="AU1078" i="1"/>
  <c r="AT1020" i="1"/>
  <c r="AT1022" i="1"/>
  <c r="AT1021" i="1"/>
  <c r="AS988" i="1" l="1"/>
  <c r="AS1029" i="1"/>
  <c r="AS139" i="1"/>
  <c r="AW749" i="1"/>
  <c r="AV836" i="1"/>
  <c r="AW836" i="1"/>
  <c r="AV749" i="1"/>
  <c r="AR1046" i="1"/>
  <c r="AS1017" i="1"/>
  <c r="AS1046" i="1" s="1"/>
  <c r="AS1081" i="1"/>
  <c r="AS994" i="1"/>
  <c r="AS145" i="1"/>
  <c r="AT63" i="1"/>
  <c r="AT121" i="1" s="1"/>
  <c r="AW41" i="5"/>
  <c r="AT51" i="1"/>
  <c r="AT109" i="1" s="1"/>
  <c r="AT139" i="1" s="1"/>
  <c r="AW39" i="5"/>
  <c r="AT57" i="1"/>
  <c r="AT115" i="1" s="1"/>
  <c r="AT145" i="1" s="1"/>
  <c r="AW40" i="5"/>
  <c r="B41" i="30"/>
  <c r="AS1058" i="1"/>
  <c r="AT1000" i="1"/>
  <c r="AT1029" i="1"/>
  <c r="AQ211" i="1"/>
  <c r="AR833" i="1" s="1"/>
  <c r="AY742" i="1"/>
  <c r="AY829" i="1"/>
  <c r="AQ746" i="1"/>
  <c r="AT988" i="1"/>
  <c r="AR1025" i="1"/>
  <c r="AR996" i="1"/>
  <c r="AS996" i="1" s="1"/>
  <c r="AQ1054" i="1"/>
  <c r="AZ83" i="5"/>
  <c r="AY90" i="5"/>
  <c r="AY14" i="5" s="1"/>
  <c r="AY97" i="5"/>
  <c r="AY20" i="5" s="1"/>
  <c r="AV59" i="1" s="1"/>
  <c r="AV117" i="1" s="1"/>
  <c r="AV147" i="1" s="1"/>
  <c r="AY104" i="5"/>
  <c r="AY26" i="5" s="1"/>
  <c r="AV65" i="1" s="1"/>
  <c r="AV123" i="1" s="1"/>
  <c r="AV153" i="1" s="1"/>
  <c r="AX18" i="5"/>
  <c r="AX99" i="5"/>
  <c r="AR1052" i="1"/>
  <c r="AS1023" i="1"/>
  <c r="AX24" i="5"/>
  <c r="AX106" i="5"/>
  <c r="AX12" i="5"/>
  <c r="AX92" i="5"/>
  <c r="BB82" i="5"/>
  <c r="BA103" i="5"/>
  <c r="BA25" i="5" s="1"/>
  <c r="AX64" i="1" s="1"/>
  <c r="BA96" i="5"/>
  <c r="BA19" i="5" s="1"/>
  <c r="AX58" i="1" s="1"/>
  <c r="BA89" i="5"/>
  <c r="BA13" i="5" s="1"/>
  <c r="AZ81" i="5"/>
  <c r="AY88" i="5"/>
  <c r="AY102" i="5"/>
  <c r="AY95" i="5"/>
  <c r="AQ1053" i="1"/>
  <c r="AR995" i="1"/>
  <c r="AT1087" i="1"/>
  <c r="AT151" i="1"/>
  <c r="AP834" i="1"/>
  <c r="AP747" i="1"/>
  <c r="AQ212" i="1"/>
  <c r="AR834" i="1" s="1"/>
  <c r="AQ834" i="1"/>
  <c r="AN1062" i="1"/>
  <c r="AO1004" i="1"/>
  <c r="AP1033" i="1" s="1"/>
  <c r="AW81" i="1"/>
  <c r="AW91" i="1"/>
  <c r="AW120" i="1" s="1"/>
  <c r="AW97" i="1"/>
  <c r="AW126" i="1" s="1"/>
  <c r="AW94" i="1"/>
  <c r="AW102" i="1"/>
  <c r="AW131" i="1" s="1"/>
  <c r="AW83" i="1"/>
  <c r="AW112" i="1" s="1"/>
  <c r="AW85" i="1"/>
  <c r="AW114" i="1" s="1"/>
  <c r="AW90" i="1"/>
  <c r="AW119" i="1" s="1"/>
  <c r="AW89" i="1"/>
  <c r="AW118" i="1" s="1"/>
  <c r="AW86" i="1"/>
  <c r="AW87" i="1"/>
  <c r="AW116" i="1" s="1"/>
  <c r="AW80" i="1"/>
  <c r="AW93" i="1"/>
  <c r="AW122" i="1" s="1"/>
  <c r="AW98" i="1"/>
  <c r="AW127" i="1" s="1"/>
  <c r="AW103" i="1"/>
  <c r="AW132" i="1" s="1"/>
  <c r="AW96" i="1"/>
  <c r="AW125" i="1" s="1"/>
  <c r="AW99" i="1"/>
  <c r="AW128" i="1" s="1"/>
  <c r="AW88" i="1"/>
  <c r="AW92" i="1"/>
  <c r="AW100" i="1"/>
  <c r="AW129" i="1" s="1"/>
  <c r="AW104" i="1"/>
  <c r="AW133" i="1" s="1"/>
  <c r="AW95" i="1"/>
  <c r="AW124" i="1" s="1"/>
  <c r="AW84" i="1"/>
  <c r="AW113" i="1" s="1"/>
  <c r="AW101" i="1"/>
  <c r="AW130" i="1" s="1"/>
  <c r="AV82" i="1"/>
  <c r="AY836" i="1"/>
  <c r="AX202" i="1"/>
  <c r="AY737" i="1" s="1"/>
  <c r="AX737" i="1"/>
  <c r="AY214" i="1"/>
  <c r="AZ749" i="1" s="1"/>
  <c r="AX836" i="1"/>
  <c r="AX749" i="1"/>
  <c r="AI1063" i="1"/>
  <c r="AJ1005" i="1"/>
  <c r="AJ1034" i="1"/>
  <c r="AY825" i="1"/>
  <c r="AY738" i="1"/>
  <c r="AY203" i="1"/>
  <c r="AR208" i="1"/>
  <c r="AR743" i="1"/>
  <c r="AR830" i="1"/>
  <c r="AZ206" i="1"/>
  <c r="BA828" i="1" s="1"/>
  <c r="AZ828" i="1"/>
  <c r="AZ741" i="1"/>
  <c r="AY828" i="1"/>
  <c r="AY741" i="1"/>
  <c r="AJ838" i="1"/>
  <c r="AG1069" i="1"/>
  <c r="AJ751" i="1"/>
  <c r="AJ216" i="1"/>
  <c r="AK216" i="1" s="1"/>
  <c r="AH1067" i="1"/>
  <c r="AH1068" i="1"/>
  <c r="AJ218" i="1"/>
  <c r="AJ753" i="1"/>
  <c r="AJ840" i="1"/>
  <c r="AU972" i="1"/>
  <c r="AT1088" i="1"/>
  <c r="AT1089" i="1"/>
  <c r="AU973" i="1"/>
  <c r="AG755" i="1"/>
  <c r="AG842" i="1"/>
  <c r="AG220" i="1"/>
  <c r="AS975" i="1"/>
  <c r="AT975" i="1" s="1"/>
  <c r="AU975" i="1" s="1"/>
  <c r="AH1065" i="1"/>
  <c r="AI1064" i="1"/>
  <c r="AC1070" i="1"/>
  <c r="AN1095" i="1"/>
  <c r="AO1095" i="1" s="1"/>
  <c r="AT1082" i="1"/>
  <c r="AU966" i="1"/>
  <c r="AI1096" i="1"/>
  <c r="AI1038" i="1"/>
  <c r="AI1009" i="1"/>
  <c r="AJ980" i="1"/>
  <c r="AM976" i="1"/>
  <c r="AI1097" i="1"/>
  <c r="AI1010" i="1"/>
  <c r="AI1039" i="1"/>
  <c r="AJ981" i="1"/>
  <c r="AH756" i="1"/>
  <c r="AH221" i="1"/>
  <c r="AH843" i="1"/>
  <c r="AR1056" i="1"/>
  <c r="AS998" i="1"/>
  <c r="AS1027" i="1"/>
  <c r="AJ215" i="1"/>
  <c r="AJ750" i="1"/>
  <c r="AJ837" i="1"/>
  <c r="AH754" i="1"/>
  <c r="AH219" i="1"/>
  <c r="AH841" i="1"/>
  <c r="AM1090" i="1"/>
  <c r="AM1032" i="1"/>
  <c r="AM1003" i="1"/>
  <c r="AN974" i="1"/>
  <c r="AF222" i="1"/>
  <c r="AF757" i="1"/>
  <c r="AF844" i="1"/>
  <c r="AM1008" i="1"/>
  <c r="AM1066" i="1" s="1"/>
  <c r="AH1098" i="1"/>
  <c r="AH1011" i="1"/>
  <c r="AH1040" i="1"/>
  <c r="AI982" i="1"/>
  <c r="AS1028" i="1"/>
  <c r="AR1057" i="1"/>
  <c r="AS999" i="1"/>
  <c r="AB758" i="1"/>
  <c r="AB223" i="1"/>
  <c r="AB845" i="1"/>
  <c r="AT1085" i="1"/>
  <c r="AU969" i="1"/>
  <c r="AL1092" i="1"/>
  <c r="AT1083" i="1"/>
  <c r="AU967" i="1"/>
  <c r="AL835" i="1"/>
  <c r="AL748" i="1"/>
  <c r="AL213" i="1"/>
  <c r="AL1061" i="1"/>
  <c r="AS1001" i="1"/>
  <c r="AS1030" i="1"/>
  <c r="AR1059" i="1"/>
  <c r="BB739" i="1"/>
  <c r="BB204" i="1"/>
  <c r="BB826" i="1"/>
  <c r="AL1066" i="1"/>
  <c r="AH839" i="1"/>
  <c r="AH217" i="1"/>
  <c r="AH752" i="1"/>
  <c r="AW831" i="1"/>
  <c r="AZ742" i="1"/>
  <c r="BA742" i="1"/>
  <c r="AZ829" i="1"/>
  <c r="BA829" i="1"/>
  <c r="AW209" i="1"/>
  <c r="AX831" i="1" s="1"/>
  <c r="AI1094" i="1"/>
  <c r="AI1036" i="1"/>
  <c r="AI1007" i="1"/>
  <c r="AJ978" i="1"/>
  <c r="AP979" i="1"/>
  <c r="AQ979" i="1" s="1"/>
  <c r="AQ1091" i="1"/>
  <c r="AS1031" i="1"/>
  <c r="AS1002" i="1"/>
  <c r="AR1060" i="1"/>
  <c r="AJ1093" i="1"/>
  <c r="AJ1035" i="1"/>
  <c r="AJ1006" i="1"/>
  <c r="AK977" i="1"/>
  <c r="AU745" i="1"/>
  <c r="AU832" i="1"/>
  <c r="AU210" i="1"/>
  <c r="AD1099" i="1"/>
  <c r="AD1012" i="1"/>
  <c r="AD1041" i="1"/>
  <c r="AE983" i="1"/>
  <c r="AX740" i="1"/>
  <c r="AX205" i="1"/>
  <c r="AX827" i="1"/>
  <c r="AS1026" i="1"/>
  <c r="AS997" i="1"/>
  <c r="AR1055" i="1"/>
  <c r="BA207" i="1"/>
  <c r="BE201" i="1"/>
  <c r="BE736" i="1"/>
  <c r="BE823" i="1"/>
  <c r="AV1079" i="1"/>
  <c r="AV1080" i="1"/>
  <c r="AT1050" i="1"/>
  <c r="AV152" i="1"/>
  <c r="AV149" i="1"/>
  <c r="AV143" i="1"/>
  <c r="AV156" i="1"/>
  <c r="AV150" i="1"/>
  <c r="AV163" i="1"/>
  <c r="AV159" i="1"/>
  <c r="AV154" i="1"/>
  <c r="BM822" i="1"/>
  <c r="BM200" i="1"/>
  <c r="L200" i="1" s="1"/>
  <c r="BM735" i="1"/>
  <c r="AT1049" i="1"/>
  <c r="AT1051" i="1"/>
  <c r="BA734" i="1"/>
  <c r="BA199" i="1"/>
  <c r="BA821" i="1"/>
  <c r="AV155" i="1"/>
  <c r="AV142" i="1"/>
  <c r="AV146" i="1"/>
  <c r="AV144" i="1"/>
  <c r="AV160" i="1"/>
  <c r="AV161" i="1"/>
  <c r="AV158" i="1"/>
  <c r="AW1122" i="1"/>
  <c r="AW1119" i="1"/>
  <c r="AW1109" i="1"/>
  <c r="AW941" i="1"/>
  <c r="AW631" i="1"/>
  <c r="AW623" i="1"/>
  <c r="AW622" i="1"/>
  <c r="AW257" i="1"/>
  <c r="AW1114" i="1"/>
  <c r="AW1117" i="1"/>
  <c r="AW1115" i="1"/>
  <c r="AW965" i="1"/>
  <c r="AW638" i="1"/>
  <c r="AW630" i="1"/>
  <c r="AW626" i="1"/>
  <c r="AW620" i="1"/>
  <c r="AW259" i="1"/>
  <c r="AW263" i="1"/>
  <c r="AW267" i="1"/>
  <c r="AW271" i="1"/>
  <c r="AW275" i="1"/>
  <c r="AW279" i="1"/>
  <c r="AW1106" i="1"/>
  <c r="AW1125" i="1"/>
  <c r="AW1111" i="1"/>
  <c r="AW963" i="1"/>
  <c r="AW637" i="1"/>
  <c r="AW629" i="1"/>
  <c r="AW621" i="1"/>
  <c r="AW1192" i="1"/>
  <c r="AW1124" i="1"/>
  <c r="AW1123" i="1"/>
  <c r="AW1113" i="1"/>
  <c r="AW961" i="1"/>
  <c r="AW636" i="1"/>
  <c r="AW628" i="1"/>
  <c r="AW615" i="1"/>
  <c r="AW260" i="1"/>
  <c r="AW264" i="1"/>
  <c r="AW268" i="1"/>
  <c r="AW272" i="1"/>
  <c r="AW276" i="1"/>
  <c r="AW280" i="1"/>
  <c r="AW1128" i="1"/>
  <c r="AW1108" i="1"/>
  <c r="AW1105" i="1"/>
  <c r="AW968" i="1"/>
  <c r="AW964" i="1"/>
  <c r="AW634" i="1"/>
  <c r="AW619" i="1"/>
  <c r="AW627" i="1"/>
  <c r="AW1104" i="1"/>
  <c r="AW261" i="1"/>
  <c r="AW265" i="1"/>
  <c r="AW269" i="1"/>
  <c r="AW273" i="1"/>
  <c r="AW277" i="1"/>
  <c r="AW281" i="1"/>
  <c r="AW1120" i="1"/>
  <c r="AW1127" i="1"/>
  <c r="AW1118" i="1"/>
  <c r="AW962" i="1"/>
  <c r="AW633" i="1"/>
  <c r="AW616" i="1"/>
  <c r="AW618" i="1"/>
  <c r="AW258" i="1"/>
  <c r="AW1112" i="1"/>
  <c r="AW960" i="1"/>
  <c r="AW266" i="1"/>
  <c r="AW959" i="1"/>
  <c r="AW1110" i="1"/>
  <c r="AW635" i="1"/>
  <c r="AW1121" i="1"/>
  <c r="AW632" i="1"/>
  <c r="AW270" i="1"/>
  <c r="AW1107" i="1"/>
  <c r="AW617" i="1"/>
  <c r="AX9" i="1"/>
  <c r="AW971" i="1"/>
  <c r="AW1116" i="1"/>
  <c r="AW625" i="1"/>
  <c r="AW10" i="1"/>
  <c r="AW274" i="1"/>
  <c r="AW614" i="1"/>
  <c r="AW942" i="1"/>
  <c r="AW951" i="1" s="1"/>
  <c r="AW624" i="1"/>
  <c r="AW262" i="1"/>
  <c r="AW278" i="1"/>
  <c r="AW1126" i="1"/>
  <c r="AW970" i="1"/>
  <c r="AV11" i="1"/>
  <c r="AY10" i="5" s="1"/>
  <c r="AV157" i="1"/>
  <c r="AV1078" i="1"/>
  <c r="AV1086" i="1"/>
  <c r="AU993" i="1"/>
  <c r="AU991" i="1"/>
  <c r="AU992" i="1"/>
  <c r="AV943" i="1"/>
  <c r="AV952" i="1" s="1"/>
  <c r="AV950" i="1"/>
  <c r="AV148" i="1"/>
  <c r="AV1084" i="1"/>
  <c r="AU1021" i="1"/>
  <c r="AU1022" i="1"/>
  <c r="AU1020" i="1"/>
  <c r="AV162" i="1"/>
  <c r="AT1017" i="1" l="1"/>
  <c r="AT1075" i="1"/>
  <c r="AT1081" i="1"/>
  <c r="AT1023" i="1"/>
  <c r="AS1052" i="1"/>
  <c r="AT994" i="1"/>
  <c r="AU63" i="1"/>
  <c r="AU121" i="1" s="1"/>
  <c r="AX41" i="5"/>
  <c r="AU51" i="1"/>
  <c r="AU109" i="1" s="1"/>
  <c r="AU139" i="1" s="1"/>
  <c r="AX39" i="5"/>
  <c r="AU57" i="1"/>
  <c r="AU115" i="1" s="1"/>
  <c r="AX40" i="5"/>
  <c r="AR746" i="1"/>
  <c r="AR211" i="1"/>
  <c r="AS211" i="1" s="1"/>
  <c r="AR747" i="1"/>
  <c r="AR212" i="1"/>
  <c r="AS747" i="1" s="1"/>
  <c r="B42" i="30"/>
  <c r="AO1062" i="1"/>
  <c r="AT1058" i="1"/>
  <c r="AT1025" i="1"/>
  <c r="AT996" i="1"/>
  <c r="AU996" i="1" s="1"/>
  <c r="AT1046" i="1"/>
  <c r="AU988" i="1"/>
  <c r="AU1075" i="1"/>
  <c r="AR1053" i="1"/>
  <c r="AS1024" i="1"/>
  <c r="AS995" i="1"/>
  <c r="AT995" i="1" s="1"/>
  <c r="BC82" i="5"/>
  <c r="BB89" i="5"/>
  <c r="BB13" i="5" s="1"/>
  <c r="BB103" i="5"/>
  <c r="BB25" i="5" s="1"/>
  <c r="AY64" i="1" s="1"/>
  <c r="BB96" i="5"/>
  <c r="BB19" i="5" s="1"/>
  <c r="AY58" i="1" s="1"/>
  <c r="BA83" i="5"/>
  <c r="AZ90" i="5"/>
  <c r="AZ14" i="5" s="1"/>
  <c r="AZ97" i="5"/>
  <c r="AZ20" i="5" s="1"/>
  <c r="AW59" i="1" s="1"/>
  <c r="AW117" i="1" s="1"/>
  <c r="AW147" i="1" s="1"/>
  <c r="AZ104" i="5"/>
  <c r="AZ26" i="5" s="1"/>
  <c r="AW65" i="1" s="1"/>
  <c r="AW123" i="1" s="1"/>
  <c r="AW153" i="1" s="1"/>
  <c r="AU1087" i="1"/>
  <c r="AU151" i="1"/>
  <c r="AY99" i="5"/>
  <c r="AY18" i="5"/>
  <c r="AY106" i="5"/>
  <c r="AY24" i="5"/>
  <c r="AU1029" i="1"/>
  <c r="AY12" i="5"/>
  <c r="AY92" i="5"/>
  <c r="AU1081" i="1"/>
  <c r="AR1054" i="1"/>
  <c r="AS1025" i="1"/>
  <c r="AS1054" i="1" s="1"/>
  <c r="BA81" i="5"/>
  <c r="AZ88" i="5"/>
  <c r="AZ102" i="5"/>
  <c r="AZ95" i="5"/>
  <c r="AU1000" i="1"/>
  <c r="AP1004" i="1"/>
  <c r="AP1062" i="1" s="1"/>
  <c r="BA206" i="1"/>
  <c r="BB206" i="1" s="1"/>
  <c r="BA741" i="1"/>
  <c r="AW82" i="1"/>
  <c r="AX85" i="1"/>
  <c r="AX114" i="1" s="1"/>
  <c r="AX90" i="1"/>
  <c r="AX119" i="1" s="1"/>
  <c r="AX89" i="1"/>
  <c r="AX118" i="1" s="1"/>
  <c r="AX83" i="1"/>
  <c r="AX112" i="1" s="1"/>
  <c r="AX94" i="1"/>
  <c r="AX80" i="1"/>
  <c r="AX93" i="1"/>
  <c r="AX122" i="1" s="1"/>
  <c r="AX87" i="1"/>
  <c r="AX116" i="1" s="1"/>
  <c r="AX86" i="1"/>
  <c r="AX102" i="1"/>
  <c r="AX131" i="1" s="1"/>
  <c r="AX91" i="1"/>
  <c r="AX120" i="1" s="1"/>
  <c r="AX99" i="1"/>
  <c r="AX128" i="1" s="1"/>
  <c r="AX88" i="1"/>
  <c r="AX84" i="1"/>
  <c r="AX113" i="1" s="1"/>
  <c r="AX100" i="1"/>
  <c r="AX129" i="1" s="1"/>
  <c r="AX95" i="1"/>
  <c r="AX124" i="1" s="1"/>
  <c r="AX103" i="1"/>
  <c r="AX132" i="1" s="1"/>
  <c r="AX101" i="1"/>
  <c r="AX130" i="1" s="1"/>
  <c r="AX97" i="1"/>
  <c r="AX126" i="1" s="1"/>
  <c r="AX96" i="1"/>
  <c r="AX125" i="1" s="1"/>
  <c r="AX98" i="1"/>
  <c r="AX127" i="1" s="1"/>
  <c r="AX92" i="1"/>
  <c r="AX104" i="1"/>
  <c r="AX133" i="1" s="1"/>
  <c r="AX81" i="1"/>
  <c r="AY202" i="1"/>
  <c r="AZ737" i="1" s="1"/>
  <c r="AY824" i="1"/>
  <c r="AZ214" i="1"/>
  <c r="AZ836" i="1"/>
  <c r="AJ1063" i="1"/>
  <c r="AK1034" i="1"/>
  <c r="AK1005" i="1"/>
  <c r="AZ738" i="1"/>
  <c r="AZ825" i="1"/>
  <c r="AZ203" i="1"/>
  <c r="AS743" i="1"/>
  <c r="AS830" i="1"/>
  <c r="AS208" i="1"/>
  <c r="AT208" i="1" s="1"/>
  <c r="AU743" i="1" s="1"/>
  <c r="AK838" i="1"/>
  <c r="AK751" i="1"/>
  <c r="AL216" i="1"/>
  <c r="AM838" i="1" s="1"/>
  <c r="AL751" i="1"/>
  <c r="AL838" i="1"/>
  <c r="AH220" i="1"/>
  <c r="AH842" i="1"/>
  <c r="AH755" i="1"/>
  <c r="AI1068" i="1"/>
  <c r="AK840" i="1"/>
  <c r="AK218" i="1"/>
  <c r="AK753" i="1"/>
  <c r="AI1065" i="1"/>
  <c r="AU1089" i="1"/>
  <c r="AV973" i="1"/>
  <c r="AU1088" i="1"/>
  <c r="AV972" i="1"/>
  <c r="AD1070" i="1"/>
  <c r="AP1095" i="1"/>
  <c r="AQ1095" i="1" s="1"/>
  <c r="AR979" i="1"/>
  <c r="AT1001" i="1"/>
  <c r="AT1030" i="1"/>
  <c r="AS1059" i="1"/>
  <c r="AC223" i="1"/>
  <c r="AC758" i="1"/>
  <c r="AC845" i="1"/>
  <c r="AN1090" i="1"/>
  <c r="AN1032" i="1"/>
  <c r="AN1003" i="1"/>
  <c r="AO974" i="1"/>
  <c r="AP974" i="1" s="1"/>
  <c r="AQ974" i="1" s="1"/>
  <c r="BB207" i="1"/>
  <c r="BC829" i="1" s="1"/>
  <c r="AM835" i="1"/>
  <c r="AM213" i="1"/>
  <c r="AM748" i="1"/>
  <c r="AV969" i="1"/>
  <c r="AU1085" i="1"/>
  <c r="AI219" i="1"/>
  <c r="AI754" i="1"/>
  <c r="AI841" i="1"/>
  <c r="AK1093" i="1"/>
  <c r="AK1035" i="1"/>
  <c r="AK1006" i="1"/>
  <c r="AL977" i="1"/>
  <c r="BB829" i="1"/>
  <c r="AT999" i="1"/>
  <c r="AS1057" i="1"/>
  <c r="AT1028" i="1"/>
  <c r="AM1061" i="1"/>
  <c r="AJ1096" i="1"/>
  <c r="AJ1009" i="1"/>
  <c r="AJ1038" i="1"/>
  <c r="AK980" i="1"/>
  <c r="AJ1064" i="1"/>
  <c r="AR1091" i="1"/>
  <c r="BC739" i="1"/>
  <c r="BC826" i="1"/>
  <c r="BC204" i="1"/>
  <c r="AM1092" i="1"/>
  <c r="AI1067" i="1"/>
  <c r="AV975" i="1"/>
  <c r="AX744" i="1"/>
  <c r="AX209" i="1"/>
  <c r="AG222" i="1"/>
  <c r="AG844" i="1"/>
  <c r="AG757" i="1"/>
  <c r="AI756" i="1"/>
  <c r="AI221" i="1"/>
  <c r="AI843" i="1"/>
  <c r="AN1008" i="1"/>
  <c r="AT1031" i="1"/>
  <c r="AS1060" i="1"/>
  <c r="AT1002" i="1"/>
  <c r="AJ1094" i="1"/>
  <c r="AJ1036" i="1"/>
  <c r="AJ1007" i="1"/>
  <c r="AK978" i="1"/>
  <c r="AU1083" i="1"/>
  <c r="AV967" i="1"/>
  <c r="AI1098" i="1"/>
  <c r="AI1040" i="1"/>
  <c r="AI1011" i="1"/>
  <c r="AJ982" i="1"/>
  <c r="AK215" i="1"/>
  <c r="AK837" i="1"/>
  <c r="AK750" i="1"/>
  <c r="AS1056" i="1"/>
  <c r="AT1027" i="1"/>
  <c r="AT998" i="1"/>
  <c r="AN1037" i="1"/>
  <c r="AY827" i="1"/>
  <c r="AY205" i="1"/>
  <c r="AY740" i="1"/>
  <c r="AE1099" i="1"/>
  <c r="AE1012" i="1"/>
  <c r="AE1041" i="1"/>
  <c r="AF983" i="1"/>
  <c r="AV832" i="1"/>
  <c r="AV210" i="1"/>
  <c r="AV745" i="1"/>
  <c r="AI839" i="1"/>
  <c r="AI217" i="1"/>
  <c r="AI752" i="1"/>
  <c r="AU1082" i="1"/>
  <c r="AV966" i="1"/>
  <c r="AT1026" i="1"/>
  <c r="AS1055" i="1"/>
  <c r="AT997" i="1"/>
  <c r="BB742" i="1"/>
  <c r="AH1069" i="1"/>
  <c r="AJ1097" i="1"/>
  <c r="AJ1010" i="1"/>
  <c r="AJ1039" i="1"/>
  <c r="AK981" i="1"/>
  <c r="AN976" i="1"/>
  <c r="AW1078" i="1"/>
  <c r="BF736" i="1"/>
  <c r="BF823" i="1"/>
  <c r="BF201" i="1"/>
  <c r="BG736" i="1" s="1"/>
  <c r="AW1080" i="1"/>
  <c r="AW1079" i="1"/>
  <c r="AU1050" i="1"/>
  <c r="AW144" i="1"/>
  <c r="AW163" i="1"/>
  <c r="AW950" i="1"/>
  <c r="AW943" i="1"/>
  <c r="AW952" i="1" s="1"/>
  <c r="AW1084" i="1"/>
  <c r="AV1020" i="1"/>
  <c r="AV1022" i="1"/>
  <c r="AV1021" i="1"/>
  <c r="AW11" i="1"/>
  <c r="AZ10" i="5" s="1"/>
  <c r="AW149" i="1"/>
  <c r="AW161" i="1"/>
  <c r="AW162" i="1"/>
  <c r="AV992" i="1"/>
  <c r="AV991" i="1"/>
  <c r="AV993" i="1"/>
  <c r="AW156" i="1"/>
  <c r="AW142" i="1"/>
  <c r="AW155" i="1"/>
  <c r="AW157" i="1"/>
  <c r="BB734" i="1"/>
  <c r="BB199" i="1"/>
  <c r="BB821" i="1"/>
  <c r="AU1049" i="1"/>
  <c r="AW159" i="1"/>
  <c r="AX1119" i="1"/>
  <c r="AX1120" i="1"/>
  <c r="AX1112" i="1"/>
  <c r="AX638" i="1"/>
  <c r="AX616" i="1"/>
  <c r="AX614" i="1"/>
  <c r="AX617" i="1"/>
  <c r="AY9" i="1"/>
  <c r="AX259" i="1"/>
  <c r="AX263" i="1"/>
  <c r="AX267" i="1"/>
  <c r="AX271" i="1"/>
  <c r="AX275" i="1"/>
  <c r="AX279" i="1"/>
  <c r="AX1192" i="1"/>
  <c r="AX1121" i="1"/>
  <c r="AX1116" i="1"/>
  <c r="AX1107" i="1"/>
  <c r="AX636" i="1"/>
  <c r="AX625" i="1"/>
  <c r="AX631" i="1"/>
  <c r="AX260" i="1"/>
  <c r="AX264" i="1"/>
  <c r="AX268" i="1"/>
  <c r="AX272" i="1"/>
  <c r="AX276" i="1"/>
  <c r="AX280" i="1"/>
  <c r="AX1117" i="1"/>
  <c r="AX1115" i="1"/>
  <c r="AX1108" i="1"/>
  <c r="AX963" i="1"/>
  <c r="AX962" i="1"/>
  <c r="AX633" i="1"/>
  <c r="AX626" i="1"/>
  <c r="AX624" i="1"/>
  <c r="AX258" i="1"/>
  <c r="AX1109" i="1"/>
  <c r="AX1113" i="1"/>
  <c r="AX1124" i="1"/>
  <c r="AX961" i="1"/>
  <c r="AX960" i="1"/>
  <c r="AX632" i="1"/>
  <c r="AX621" i="1"/>
  <c r="AX622" i="1"/>
  <c r="AX262" i="1"/>
  <c r="AX266" i="1"/>
  <c r="AX270" i="1"/>
  <c r="AX274" i="1"/>
  <c r="AX278" i="1"/>
  <c r="AX959" i="1"/>
  <c r="AX1122" i="1"/>
  <c r="AX965" i="1"/>
  <c r="AX634" i="1"/>
  <c r="AX618" i="1"/>
  <c r="AX261" i="1"/>
  <c r="AX269" i="1"/>
  <c r="AX277" i="1"/>
  <c r="AX1128" i="1"/>
  <c r="AX968" i="1"/>
  <c r="AX619" i="1"/>
  <c r="AX620" i="1"/>
  <c r="AX971" i="1"/>
  <c r="AX1118" i="1"/>
  <c r="AX942" i="1"/>
  <c r="AX951" i="1" s="1"/>
  <c r="AX628" i="1"/>
  <c r="AX1123" i="1"/>
  <c r="AX1126" i="1"/>
  <c r="AX941" i="1"/>
  <c r="AX623" i="1"/>
  <c r="AX1125" i="1"/>
  <c r="AX1114" i="1"/>
  <c r="AX964" i="1"/>
  <c r="AX629" i="1"/>
  <c r="AX1104" i="1"/>
  <c r="AX265" i="1"/>
  <c r="AX273" i="1"/>
  <c r="AX281" i="1"/>
  <c r="AX1127" i="1"/>
  <c r="AX1105" i="1"/>
  <c r="AX615" i="1"/>
  <c r="AX10" i="1"/>
  <c r="AX257" i="1"/>
  <c r="AX1111" i="1"/>
  <c r="AX1110" i="1"/>
  <c r="AX637" i="1"/>
  <c r="AX630" i="1"/>
  <c r="AX1106" i="1"/>
  <c r="AX635" i="1"/>
  <c r="AX627" i="1"/>
  <c r="AX970" i="1"/>
  <c r="AW158" i="1"/>
  <c r="AW148" i="1"/>
  <c r="AW143" i="1"/>
  <c r="AW154" i="1"/>
  <c r="AU1051" i="1"/>
  <c r="AW152" i="1"/>
  <c r="AW146" i="1"/>
  <c r="AW160" i="1"/>
  <c r="AW1086" i="1"/>
  <c r="AW150" i="1"/>
  <c r="AT1052" i="1" l="1"/>
  <c r="AU1023" i="1"/>
  <c r="AU145" i="1"/>
  <c r="AU1017" i="1"/>
  <c r="AU1046" i="1" s="1"/>
  <c r="AU994" i="1"/>
  <c r="AU1052" i="1" s="1"/>
  <c r="AS834" i="1"/>
  <c r="AV63" i="1"/>
  <c r="AV121" i="1" s="1"/>
  <c r="AV151" i="1" s="1"/>
  <c r="AY41" i="5"/>
  <c r="AV57" i="1"/>
  <c r="AV115" i="1" s="1"/>
  <c r="AV994" i="1" s="1"/>
  <c r="AY40" i="5"/>
  <c r="AS212" i="1"/>
  <c r="AT747" i="1" s="1"/>
  <c r="AS746" i="1"/>
  <c r="AS833" i="1"/>
  <c r="AV51" i="1"/>
  <c r="AV109" i="1" s="1"/>
  <c r="AV139" i="1" s="1"/>
  <c r="AY39" i="5"/>
  <c r="B43" i="30"/>
  <c r="AU1025" i="1"/>
  <c r="AU1054" i="1" s="1"/>
  <c r="AV1000" i="1"/>
  <c r="AU1058" i="1"/>
  <c r="AT1054" i="1"/>
  <c r="AU1024" i="1"/>
  <c r="AS1053" i="1"/>
  <c r="AV1029" i="1"/>
  <c r="AZ92" i="5"/>
  <c r="AZ12" i="5"/>
  <c r="BD82" i="5"/>
  <c r="BC89" i="5"/>
  <c r="BC13" i="5" s="1"/>
  <c r="BC96" i="5"/>
  <c r="BC19" i="5" s="1"/>
  <c r="AZ58" i="1" s="1"/>
  <c r="BC103" i="5"/>
  <c r="BC25" i="5" s="1"/>
  <c r="AZ64" i="1" s="1"/>
  <c r="BB81" i="5"/>
  <c r="BA88" i="5"/>
  <c r="BA102" i="5"/>
  <c r="BA95" i="5"/>
  <c r="BB83" i="5"/>
  <c r="BA104" i="5"/>
  <c r="BA26" i="5" s="1"/>
  <c r="AX65" i="1" s="1"/>
  <c r="AX123" i="1" s="1"/>
  <c r="AX153" i="1" s="1"/>
  <c r="BA90" i="5"/>
  <c r="BA14" i="5" s="1"/>
  <c r="BA97" i="5"/>
  <c r="BA20" i="5" s="1"/>
  <c r="AX59" i="1" s="1"/>
  <c r="AX117" i="1" s="1"/>
  <c r="AX147" i="1" s="1"/>
  <c r="AZ18" i="5"/>
  <c r="AZ99" i="5"/>
  <c r="AU995" i="1"/>
  <c r="AV995" i="1" s="1"/>
  <c r="AV1087" i="1"/>
  <c r="AZ106" i="5"/>
  <c r="AZ24" i="5"/>
  <c r="AT1024" i="1"/>
  <c r="AT1053" i="1" s="1"/>
  <c r="AZ824" i="1"/>
  <c r="AQ1004" i="1"/>
  <c r="AR1033" i="1" s="1"/>
  <c r="AQ1033" i="1"/>
  <c r="BB828" i="1"/>
  <c r="BB741" i="1"/>
  <c r="AY81" i="1"/>
  <c r="AX82" i="1"/>
  <c r="AY80" i="1"/>
  <c r="AY93" i="1"/>
  <c r="AY122" i="1" s="1"/>
  <c r="AY97" i="1"/>
  <c r="AY126" i="1" s="1"/>
  <c r="AY86" i="1"/>
  <c r="AY85" i="1"/>
  <c r="AY114" i="1" s="1"/>
  <c r="AY98" i="1"/>
  <c r="AY127" i="1" s="1"/>
  <c r="AY89" i="1"/>
  <c r="AY118" i="1" s="1"/>
  <c r="AY87" i="1"/>
  <c r="AY116" i="1" s="1"/>
  <c r="AY102" i="1"/>
  <c r="AY131" i="1" s="1"/>
  <c r="AY83" i="1"/>
  <c r="AY112" i="1" s="1"/>
  <c r="AY94" i="1"/>
  <c r="AY99" i="1"/>
  <c r="AY128" i="1" s="1"/>
  <c r="AY96" i="1"/>
  <c r="AY125" i="1" s="1"/>
  <c r="AY90" i="1"/>
  <c r="AY119" i="1" s="1"/>
  <c r="AY101" i="1"/>
  <c r="AY130" i="1" s="1"/>
  <c r="AY88" i="1"/>
  <c r="AY91" i="1"/>
  <c r="AY120" i="1" s="1"/>
  <c r="AY95" i="1"/>
  <c r="AY124" i="1" s="1"/>
  <c r="AY92" i="1"/>
  <c r="AY104" i="1"/>
  <c r="AY133" i="1" s="1"/>
  <c r="AY84" i="1"/>
  <c r="AY113" i="1" s="1"/>
  <c r="AY100" i="1"/>
  <c r="AY129" i="1" s="1"/>
  <c r="AY103" i="1"/>
  <c r="AY132" i="1" s="1"/>
  <c r="AZ202" i="1"/>
  <c r="BA202" i="1" s="1"/>
  <c r="BB202" i="1" s="1"/>
  <c r="BC737" i="1" s="1"/>
  <c r="BC742" i="1"/>
  <c r="AV1025" i="1"/>
  <c r="BA836" i="1"/>
  <c r="BA214" i="1"/>
  <c r="BA749" i="1"/>
  <c r="AL1005" i="1"/>
  <c r="AL1034" i="1"/>
  <c r="AK1063" i="1"/>
  <c r="BA738" i="1"/>
  <c r="BA825" i="1"/>
  <c r="BA203" i="1"/>
  <c r="AU208" i="1"/>
  <c r="AV830" i="1" s="1"/>
  <c r="AT743" i="1"/>
  <c r="AU830" i="1"/>
  <c r="AT830" i="1"/>
  <c r="BC207" i="1"/>
  <c r="BD829" i="1" s="1"/>
  <c r="AI1069" i="1"/>
  <c r="AM216" i="1"/>
  <c r="AN216" i="1" s="1"/>
  <c r="AM751" i="1"/>
  <c r="AJ1067" i="1"/>
  <c r="AV996" i="1"/>
  <c r="AO1008" i="1"/>
  <c r="AP1037" i="1" s="1"/>
  <c r="AO1037" i="1"/>
  <c r="AJ1065" i="1"/>
  <c r="AL753" i="1"/>
  <c r="AL218" i="1"/>
  <c r="AL840" i="1"/>
  <c r="AW973" i="1"/>
  <c r="AV1089" i="1"/>
  <c r="AV1088" i="1"/>
  <c r="AW972" i="1"/>
  <c r="AI842" i="1"/>
  <c r="AI755" i="1"/>
  <c r="AI220" i="1"/>
  <c r="AK1097" i="1"/>
  <c r="AK1039" i="1"/>
  <c r="AK1010" i="1"/>
  <c r="AL981" i="1"/>
  <c r="AW966" i="1"/>
  <c r="AV1082" i="1"/>
  <c r="AZ740" i="1"/>
  <c r="AZ205" i="1"/>
  <c r="AZ827" i="1"/>
  <c r="AJ1098" i="1"/>
  <c r="AJ1011" i="1"/>
  <c r="AJ1040" i="1"/>
  <c r="AK982" i="1"/>
  <c r="AU1002" i="1"/>
  <c r="AU1031" i="1"/>
  <c r="AT1060" i="1"/>
  <c r="AL1093" i="1"/>
  <c r="AL1035" i="1"/>
  <c r="AL1006" i="1"/>
  <c r="AM977" i="1"/>
  <c r="AV1085" i="1"/>
  <c r="AW969" i="1"/>
  <c r="AT1059" i="1"/>
  <c r="AU1001" i="1"/>
  <c r="AU1030" i="1"/>
  <c r="AT1055" i="1"/>
  <c r="AU997" i="1"/>
  <c r="AU1026" i="1"/>
  <c r="AT1056" i="1"/>
  <c r="AU998" i="1"/>
  <c r="AU1027" i="1"/>
  <c r="AY831" i="1"/>
  <c r="AJ1068" i="1"/>
  <c r="AT746" i="1"/>
  <c r="AT211" i="1"/>
  <c r="AT833" i="1"/>
  <c r="AK1064" i="1"/>
  <c r="AO1090" i="1"/>
  <c r="AO1032" i="1"/>
  <c r="AO1003" i="1"/>
  <c r="AS1091" i="1"/>
  <c r="AT1091" i="1" s="1"/>
  <c r="AJ752" i="1"/>
  <c r="AJ839" i="1"/>
  <c r="AJ217" i="1"/>
  <c r="AF1099" i="1"/>
  <c r="AF1012" i="1"/>
  <c r="AF1041" i="1"/>
  <c r="AG983" i="1"/>
  <c r="AN1066" i="1"/>
  <c r="AW975" i="1"/>
  <c r="AK1094" i="1"/>
  <c r="AK1036" i="1"/>
  <c r="AK1007" i="1"/>
  <c r="AL978" i="1"/>
  <c r="AJ841" i="1"/>
  <c r="AJ219" i="1"/>
  <c r="AJ754" i="1"/>
  <c r="AN748" i="1"/>
  <c r="AN835" i="1"/>
  <c r="AN213" i="1"/>
  <c r="AN1061" i="1"/>
  <c r="AR1095" i="1"/>
  <c r="AN1092" i="1"/>
  <c r="AO976" i="1"/>
  <c r="AP976" i="1" s="1"/>
  <c r="AW745" i="1"/>
  <c r="AW210" i="1"/>
  <c r="AW832" i="1"/>
  <c r="AE1070" i="1"/>
  <c r="AV1083" i="1"/>
  <c r="AW967" i="1"/>
  <c r="AY209" i="1"/>
  <c r="AK1096" i="1"/>
  <c r="AK1038" i="1"/>
  <c r="AK1009" i="1"/>
  <c r="AL980" i="1"/>
  <c r="AD223" i="1"/>
  <c r="AD845" i="1"/>
  <c r="AD758" i="1"/>
  <c r="AS979" i="1"/>
  <c r="AL750" i="1"/>
  <c r="AL215" i="1"/>
  <c r="AL837" i="1"/>
  <c r="AJ843" i="1"/>
  <c r="AJ756" i="1"/>
  <c r="AJ221" i="1"/>
  <c r="AH222" i="1"/>
  <c r="AH757" i="1"/>
  <c r="AH844" i="1"/>
  <c r="AY744" i="1"/>
  <c r="BD739" i="1"/>
  <c r="BD204" i="1"/>
  <c r="BD826" i="1"/>
  <c r="AU999" i="1"/>
  <c r="AU1028" i="1"/>
  <c r="AT1057" i="1"/>
  <c r="BC206" i="1"/>
  <c r="BC828" i="1"/>
  <c r="BC741" i="1"/>
  <c r="AR974" i="1"/>
  <c r="BG201" i="1"/>
  <c r="BG823" i="1"/>
  <c r="AX1086" i="1"/>
  <c r="AX1079" i="1"/>
  <c r="AX11" i="1"/>
  <c r="BA10" i="5" s="1"/>
  <c r="AX154" i="1"/>
  <c r="AX158" i="1"/>
  <c r="AX146" i="1"/>
  <c r="AX144" i="1"/>
  <c r="AX152" i="1"/>
  <c r="AX1084" i="1"/>
  <c r="AX150" i="1"/>
  <c r="AX149" i="1"/>
  <c r="AY1108" i="1"/>
  <c r="AY1126" i="1"/>
  <c r="AY1121" i="1"/>
  <c r="AY637" i="1"/>
  <c r="AY629" i="1"/>
  <c r="AY621" i="1"/>
  <c r="AY1192" i="1"/>
  <c r="AY1127" i="1"/>
  <c r="AY1112" i="1"/>
  <c r="AY1118" i="1"/>
  <c r="AY964" i="1"/>
  <c r="AY636" i="1"/>
  <c r="AY628" i="1"/>
  <c r="AY620" i="1"/>
  <c r="AZ9" i="1"/>
  <c r="AY260" i="1"/>
  <c r="AY264" i="1"/>
  <c r="AY268" i="1"/>
  <c r="AY272" i="1"/>
  <c r="AY276" i="1"/>
  <c r="AY280" i="1"/>
  <c r="AY971" i="1"/>
  <c r="AY1128" i="1"/>
  <c r="AY1119" i="1"/>
  <c r="AY1110" i="1"/>
  <c r="AY962" i="1"/>
  <c r="AY635" i="1"/>
  <c r="AY627" i="1"/>
  <c r="AY619" i="1"/>
  <c r="AY1122" i="1"/>
  <c r="AY1117" i="1"/>
  <c r="AY1120" i="1"/>
  <c r="AY965" i="1"/>
  <c r="AY960" i="1"/>
  <c r="AY634" i="1"/>
  <c r="AY626" i="1"/>
  <c r="AY618" i="1"/>
  <c r="AY1104" i="1"/>
  <c r="AY261" i="1"/>
  <c r="AY265" i="1"/>
  <c r="AY269" i="1"/>
  <c r="AY273" i="1"/>
  <c r="AY277" i="1"/>
  <c r="AY281" i="1"/>
  <c r="AY1114" i="1"/>
  <c r="AY1115" i="1"/>
  <c r="AY1109" i="1"/>
  <c r="AY963" i="1"/>
  <c r="AY942" i="1"/>
  <c r="AY951" i="1" s="1"/>
  <c r="AY633" i="1"/>
  <c r="AY625" i="1"/>
  <c r="AY617" i="1"/>
  <c r="AY257" i="1"/>
  <c r="AY1106" i="1"/>
  <c r="AY1113" i="1"/>
  <c r="AY1105" i="1"/>
  <c r="AY961" i="1"/>
  <c r="AY632" i="1"/>
  <c r="AY624" i="1"/>
  <c r="AY616" i="1"/>
  <c r="AY258" i="1"/>
  <c r="AY262" i="1"/>
  <c r="AY266" i="1"/>
  <c r="AY270" i="1"/>
  <c r="AY274" i="1"/>
  <c r="AY278" i="1"/>
  <c r="AY959" i="1"/>
  <c r="AY1124" i="1"/>
  <c r="AY1125" i="1"/>
  <c r="AY1123" i="1"/>
  <c r="AY941" i="1"/>
  <c r="AY631" i="1"/>
  <c r="AY623" i="1"/>
  <c r="AY615" i="1"/>
  <c r="AY10" i="1"/>
  <c r="AY622" i="1"/>
  <c r="AY259" i="1"/>
  <c r="AY614" i="1"/>
  <c r="AY263" i="1"/>
  <c r="AY1116" i="1"/>
  <c r="AY267" i="1"/>
  <c r="AY1111" i="1"/>
  <c r="AY271" i="1"/>
  <c r="AY1107" i="1"/>
  <c r="AY275" i="1"/>
  <c r="AY968" i="1"/>
  <c r="AY279" i="1"/>
  <c r="AY638" i="1"/>
  <c r="AY630" i="1"/>
  <c r="AY970" i="1"/>
  <c r="AX943" i="1"/>
  <c r="AX952" i="1" s="1"/>
  <c r="AX950" i="1"/>
  <c r="AW992" i="1"/>
  <c r="AW991" i="1"/>
  <c r="AW993" i="1"/>
  <c r="AX142" i="1"/>
  <c r="BC821" i="1"/>
  <c r="BC734" i="1"/>
  <c r="BC199" i="1"/>
  <c r="AW1022" i="1"/>
  <c r="AW1021" i="1"/>
  <c r="AW1020" i="1"/>
  <c r="AX163" i="1"/>
  <c r="AX160" i="1"/>
  <c r="AX148" i="1"/>
  <c r="AV1051" i="1"/>
  <c r="AX155" i="1"/>
  <c r="AX161" i="1"/>
  <c r="AX156" i="1"/>
  <c r="AX162" i="1"/>
  <c r="AV1049" i="1"/>
  <c r="AX1078" i="1"/>
  <c r="AX1080" i="1"/>
  <c r="AX159" i="1"/>
  <c r="AX143" i="1"/>
  <c r="AX157" i="1"/>
  <c r="AV1050" i="1"/>
  <c r="AV1023" i="1" l="1"/>
  <c r="AV1052" i="1" s="1"/>
  <c r="AV145" i="1"/>
  <c r="AV1081" i="1"/>
  <c r="AT834" i="1"/>
  <c r="AT212" i="1"/>
  <c r="AU212" i="1" s="1"/>
  <c r="AW57" i="1"/>
  <c r="AW115" i="1" s="1"/>
  <c r="AW994" i="1" s="1"/>
  <c r="AZ40" i="5"/>
  <c r="AW63" i="1"/>
  <c r="AW121" i="1" s="1"/>
  <c r="AW1000" i="1" s="1"/>
  <c r="AZ41" i="5"/>
  <c r="AV1017" i="1"/>
  <c r="AV988" i="1"/>
  <c r="AW51" i="1"/>
  <c r="AW109" i="1" s="1"/>
  <c r="AW1017" i="1" s="1"/>
  <c r="AZ39" i="5"/>
  <c r="AV1075" i="1"/>
  <c r="B44" i="30"/>
  <c r="AV1058" i="1"/>
  <c r="AV1024" i="1"/>
  <c r="AV1053" i="1" s="1"/>
  <c r="BC83" i="5"/>
  <c r="BB104" i="5"/>
  <c r="BB26" i="5" s="1"/>
  <c r="AY65" i="1" s="1"/>
  <c r="AY123" i="1" s="1"/>
  <c r="AY153" i="1" s="1"/>
  <c r="BB97" i="5"/>
  <c r="BB20" i="5" s="1"/>
  <c r="AY59" i="1" s="1"/>
  <c r="AY117" i="1" s="1"/>
  <c r="AY147" i="1" s="1"/>
  <c r="BB90" i="5"/>
  <c r="BB14" i="5" s="1"/>
  <c r="AW1024" i="1"/>
  <c r="AU1053" i="1"/>
  <c r="BE82" i="5"/>
  <c r="BD89" i="5"/>
  <c r="BD13" i="5" s="1"/>
  <c r="BD96" i="5"/>
  <c r="BD19" i="5" s="1"/>
  <c r="BA58" i="1" s="1"/>
  <c r="BD103" i="5"/>
  <c r="BD25" i="5" s="1"/>
  <c r="BA64" i="1" s="1"/>
  <c r="BC81" i="5"/>
  <c r="BB88" i="5"/>
  <c r="BB102" i="5"/>
  <c r="BB95" i="5"/>
  <c r="BA99" i="5"/>
  <c r="BA18" i="5"/>
  <c r="BA24" i="5"/>
  <c r="BA106" i="5"/>
  <c r="BA12" i="5"/>
  <c r="BA92" i="5"/>
  <c r="AQ1062" i="1"/>
  <c r="AR1004" i="1"/>
  <c r="AS1033" i="1" s="1"/>
  <c r="BB737" i="1"/>
  <c r="BA824" i="1"/>
  <c r="BC824" i="1"/>
  <c r="AZ89" i="1"/>
  <c r="AZ118" i="1" s="1"/>
  <c r="AZ87" i="1"/>
  <c r="AZ116" i="1" s="1"/>
  <c r="AZ86" i="1"/>
  <c r="AZ94" i="1"/>
  <c r="AZ97" i="1"/>
  <c r="AZ126" i="1" s="1"/>
  <c r="AZ98" i="1"/>
  <c r="AZ127" i="1" s="1"/>
  <c r="AZ102" i="1"/>
  <c r="AZ131" i="1" s="1"/>
  <c r="AZ85" i="1"/>
  <c r="AZ114" i="1" s="1"/>
  <c r="AZ80" i="1"/>
  <c r="AZ90" i="1"/>
  <c r="AZ119" i="1" s="1"/>
  <c r="AZ93" i="1"/>
  <c r="AZ122" i="1" s="1"/>
  <c r="AZ83" i="1"/>
  <c r="AZ112" i="1" s="1"/>
  <c r="AZ88" i="1"/>
  <c r="AZ84" i="1"/>
  <c r="AZ113" i="1" s="1"/>
  <c r="AZ92" i="1"/>
  <c r="AZ95" i="1"/>
  <c r="AZ124" i="1" s="1"/>
  <c r="AZ101" i="1"/>
  <c r="AZ130" i="1" s="1"/>
  <c r="AZ99" i="1"/>
  <c r="AZ128" i="1" s="1"/>
  <c r="AZ104" i="1"/>
  <c r="AZ133" i="1" s="1"/>
  <c r="AZ96" i="1"/>
  <c r="AZ125" i="1" s="1"/>
  <c r="AZ103" i="1"/>
  <c r="AZ132" i="1" s="1"/>
  <c r="AZ100" i="1"/>
  <c r="AZ129" i="1" s="1"/>
  <c r="AZ91" i="1"/>
  <c r="AZ120" i="1" s="1"/>
  <c r="AY82" i="1"/>
  <c r="BA737" i="1"/>
  <c r="BC202" i="1"/>
  <c r="BD824" i="1" s="1"/>
  <c r="BB824" i="1"/>
  <c r="AZ81" i="1"/>
  <c r="AW995" i="1"/>
  <c r="AV1054" i="1"/>
  <c r="AP1008" i="1"/>
  <c r="AP1066" i="1" s="1"/>
  <c r="BD742" i="1"/>
  <c r="BB749" i="1"/>
  <c r="BB214" i="1"/>
  <c r="BB836" i="1"/>
  <c r="AM1034" i="1"/>
  <c r="AL1063" i="1"/>
  <c r="AM1005" i="1"/>
  <c r="AW1025" i="1"/>
  <c r="AW996" i="1"/>
  <c r="AO1066" i="1"/>
  <c r="AY1080" i="1"/>
  <c r="BD207" i="1"/>
  <c r="BE207" i="1" s="1"/>
  <c r="BB825" i="1"/>
  <c r="BB738" i="1"/>
  <c r="BB203" i="1"/>
  <c r="AV743" i="1"/>
  <c r="AO751" i="1"/>
  <c r="AV208" i="1"/>
  <c r="AW830" i="1" s="1"/>
  <c r="AY1078" i="1"/>
  <c r="AO216" i="1"/>
  <c r="AP838" i="1" s="1"/>
  <c r="AO838" i="1"/>
  <c r="AN751" i="1"/>
  <c r="AN838" i="1"/>
  <c r="AL1094" i="1"/>
  <c r="AK1068" i="1"/>
  <c r="AJ220" i="1"/>
  <c r="AJ755" i="1"/>
  <c r="AJ842" i="1"/>
  <c r="AW1088" i="1"/>
  <c r="AX972" i="1"/>
  <c r="AP1003" i="1"/>
  <c r="AQ1003" i="1" s="1"/>
  <c r="AX973" i="1"/>
  <c r="AW1089" i="1"/>
  <c r="AU747" i="1"/>
  <c r="AM218" i="1"/>
  <c r="AM840" i="1"/>
  <c r="AM753" i="1"/>
  <c r="BD828" i="1"/>
  <c r="BD206" i="1"/>
  <c r="BD741" i="1"/>
  <c r="AL1038" i="1"/>
  <c r="AL1009" i="1"/>
  <c r="AM980" i="1"/>
  <c r="BA205" i="1"/>
  <c r="BA827" i="1"/>
  <c r="BA740" i="1"/>
  <c r="AL1097" i="1"/>
  <c r="AL1010" i="1"/>
  <c r="AL1039" i="1"/>
  <c r="AM981" i="1"/>
  <c r="AK1067" i="1"/>
  <c r="AW1085" i="1"/>
  <c r="AX969" i="1"/>
  <c r="AX975" i="1"/>
  <c r="AS974" i="1"/>
  <c r="AT974" i="1" s="1"/>
  <c r="BE826" i="1"/>
  <c r="BE739" i="1"/>
  <c r="BE204" i="1"/>
  <c r="AK843" i="1"/>
  <c r="AK221" i="1"/>
  <c r="AK756" i="1"/>
  <c r="AS1095" i="1"/>
  <c r="AT979" i="1"/>
  <c r="AL1096" i="1"/>
  <c r="AW1083" i="1"/>
  <c r="AX967" i="1"/>
  <c r="AO1092" i="1"/>
  <c r="AP1092" i="1" s="1"/>
  <c r="AU1091" i="1"/>
  <c r="AV1091" i="1" s="1"/>
  <c r="AP1032" i="1"/>
  <c r="AK1098" i="1"/>
  <c r="AK1011" i="1"/>
  <c r="AK1040" i="1"/>
  <c r="AL982" i="1"/>
  <c r="AV1028" i="1"/>
  <c r="AV999" i="1"/>
  <c r="AU1057" i="1"/>
  <c r="AX210" i="1"/>
  <c r="AX832" i="1"/>
  <c r="AX745" i="1"/>
  <c r="AL1036" i="1"/>
  <c r="AL1007" i="1"/>
  <c r="AM978" i="1"/>
  <c r="AP1090" i="1"/>
  <c r="AQ1090" i="1" s="1"/>
  <c r="AV1001" i="1"/>
  <c r="AV1030" i="1"/>
  <c r="AU1059" i="1"/>
  <c r="AX966" i="1"/>
  <c r="AW1082" i="1"/>
  <c r="AK1065" i="1"/>
  <c r="AG1099" i="1"/>
  <c r="AG1012" i="1"/>
  <c r="AG1041" i="1"/>
  <c r="AH983" i="1"/>
  <c r="AU833" i="1"/>
  <c r="AU746" i="1"/>
  <c r="AU211" i="1"/>
  <c r="AJ1069" i="1"/>
  <c r="AI757" i="1"/>
  <c r="AI222" i="1"/>
  <c r="AI844" i="1"/>
  <c r="AM750" i="1"/>
  <c r="AM837" i="1"/>
  <c r="AM215" i="1"/>
  <c r="AE845" i="1"/>
  <c r="AE223" i="1"/>
  <c r="AE758" i="1"/>
  <c r="AZ744" i="1"/>
  <c r="AZ209" i="1"/>
  <c r="AF1070" i="1"/>
  <c r="AK839" i="1"/>
  <c r="AK752" i="1"/>
  <c r="AK217" i="1"/>
  <c r="AM1093" i="1"/>
  <c r="AM1035" i="1"/>
  <c r="AM1006" i="1"/>
  <c r="AN977" i="1"/>
  <c r="AV1002" i="1"/>
  <c r="AV1031" i="1"/>
  <c r="AU1060" i="1"/>
  <c r="AZ831" i="1"/>
  <c r="AO213" i="1"/>
  <c r="AO835" i="1"/>
  <c r="AO748" i="1"/>
  <c r="AK841" i="1"/>
  <c r="AK754" i="1"/>
  <c r="AK219" i="1"/>
  <c r="AO1061" i="1"/>
  <c r="AQ976" i="1"/>
  <c r="AV1027" i="1"/>
  <c r="AU1056" i="1"/>
  <c r="AV998" i="1"/>
  <c r="AV997" i="1"/>
  <c r="AV1026" i="1"/>
  <c r="AU1055" i="1"/>
  <c r="AL1064" i="1"/>
  <c r="BH823" i="1"/>
  <c r="BH736" i="1"/>
  <c r="BH201" i="1"/>
  <c r="AX992" i="1"/>
  <c r="AX991" i="1"/>
  <c r="AX993" i="1"/>
  <c r="AY155" i="1"/>
  <c r="AY161" i="1"/>
  <c r="AZ1111" i="1"/>
  <c r="AZ1109" i="1"/>
  <c r="AZ1112" i="1"/>
  <c r="AZ965" i="1"/>
  <c r="AZ960" i="1"/>
  <c r="AZ634" i="1"/>
  <c r="AZ614" i="1"/>
  <c r="AZ618" i="1"/>
  <c r="AZ258" i="1"/>
  <c r="AZ1121" i="1"/>
  <c r="AZ1107" i="1"/>
  <c r="AZ1110" i="1"/>
  <c r="AZ963" i="1"/>
  <c r="AZ941" i="1"/>
  <c r="AZ633" i="1"/>
  <c r="AZ629" i="1"/>
  <c r="AZ624" i="1"/>
  <c r="BA9" i="1"/>
  <c r="AZ262" i="1"/>
  <c r="AZ266" i="1"/>
  <c r="AZ270" i="1"/>
  <c r="AZ274" i="1"/>
  <c r="AZ278" i="1"/>
  <c r="AZ959" i="1"/>
  <c r="AZ1113" i="1"/>
  <c r="AZ1128" i="1"/>
  <c r="AZ1124" i="1"/>
  <c r="AZ961" i="1"/>
  <c r="AZ942" i="1"/>
  <c r="AZ951" i="1" s="1"/>
  <c r="AZ632" i="1"/>
  <c r="AZ626" i="1"/>
  <c r="AZ622" i="1"/>
  <c r="AZ257" i="1"/>
  <c r="AZ1105" i="1"/>
  <c r="AZ1123" i="1"/>
  <c r="AZ1116" i="1"/>
  <c r="AZ619" i="1"/>
  <c r="AZ621" i="1"/>
  <c r="AZ620" i="1"/>
  <c r="AZ259" i="1"/>
  <c r="AZ263" i="1"/>
  <c r="AZ267" i="1"/>
  <c r="AZ271" i="1"/>
  <c r="AZ275" i="1"/>
  <c r="AZ279" i="1"/>
  <c r="AZ1125" i="1"/>
  <c r="AZ1122" i="1"/>
  <c r="AZ1118" i="1"/>
  <c r="AZ1106" i="1"/>
  <c r="AZ637" i="1"/>
  <c r="AZ628" i="1"/>
  <c r="AZ630" i="1"/>
  <c r="AZ260" i="1"/>
  <c r="AZ264" i="1"/>
  <c r="AZ268" i="1"/>
  <c r="AZ272" i="1"/>
  <c r="AZ276" i="1"/>
  <c r="AZ280" i="1"/>
  <c r="AZ1127" i="1"/>
  <c r="AZ1117" i="1"/>
  <c r="AZ1126" i="1"/>
  <c r="AZ964" i="1"/>
  <c r="AZ636" i="1"/>
  <c r="AZ625" i="1"/>
  <c r="AZ631" i="1"/>
  <c r="AZ10" i="1"/>
  <c r="AZ627" i="1"/>
  <c r="AZ261" i="1"/>
  <c r="AZ277" i="1"/>
  <c r="AZ1192" i="1"/>
  <c r="AZ968" i="1"/>
  <c r="AZ617" i="1"/>
  <c r="AZ1119" i="1"/>
  <c r="AZ962" i="1"/>
  <c r="AZ265" i="1"/>
  <c r="AZ281" i="1"/>
  <c r="AZ1104" i="1"/>
  <c r="AZ638" i="1"/>
  <c r="AZ1115" i="1"/>
  <c r="AZ635" i="1"/>
  <c r="AZ269" i="1"/>
  <c r="AZ971" i="1"/>
  <c r="AZ1120" i="1"/>
  <c r="AZ616" i="1"/>
  <c r="AZ1114" i="1"/>
  <c r="AZ623" i="1"/>
  <c r="AZ273" i="1"/>
  <c r="AZ1108" i="1"/>
  <c r="AZ615" i="1"/>
  <c r="AZ970" i="1"/>
  <c r="AY1084" i="1"/>
  <c r="AW1051" i="1"/>
  <c r="AW1049" i="1"/>
  <c r="AY158" i="1"/>
  <c r="AY162" i="1"/>
  <c r="AW1050" i="1"/>
  <c r="AY149" i="1"/>
  <c r="AY150" i="1"/>
  <c r="BD734" i="1"/>
  <c r="BD199" i="1"/>
  <c r="BD821" i="1"/>
  <c r="AY148" i="1"/>
  <c r="AY156" i="1"/>
  <c r="AY154" i="1"/>
  <c r="AY159" i="1"/>
  <c r="AY1086" i="1"/>
  <c r="AY146" i="1"/>
  <c r="AY142" i="1"/>
  <c r="AY950" i="1"/>
  <c r="AY943" i="1"/>
  <c r="AY952" i="1" s="1"/>
  <c r="AY163" i="1"/>
  <c r="AY152" i="1"/>
  <c r="AY143" i="1"/>
  <c r="AY160" i="1"/>
  <c r="AX1021" i="1"/>
  <c r="AX1020" i="1"/>
  <c r="AX1022" i="1"/>
  <c r="AY157" i="1"/>
  <c r="AY11" i="1"/>
  <c r="BB10" i="5" s="1"/>
  <c r="AY144" i="1"/>
  <c r="AY1079" i="1"/>
  <c r="AU834" i="1" l="1"/>
  <c r="AW1081" i="1"/>
  <c r="AW1023" i="1"/>
  <c r="AW1029" i="1"/>
  <c r="AW1058" i="1" s="1"/>
  <c r="AW1087" i="1"/>
  <c r="AW151" i="1"/>
  <c r="AV1046" i="1"/>
  <c r="AX51" i="1"/>
  <c r="AX109" i="1" s="1"/>
  <c r="AX139" i="1" s="1"/>
  <c r="BA39" i="5"/>
  <c r="AW145" i="1"/>
  <c r="AW139" i="1"/>
  <c r="AW1075" i="1"/>
  <c r="AX1075" i="1" s="1"/>
  <c r="AX63" i="1"/>
  <c r="AX121" i="1" s="1"/>
  <c r="AX1029" i="1" s="1"/>
  <c r="BA41" i="5"/>
  <c r="AW988" i="1"/>
  <c r="AX57" i="1"/>
  <c r="AX115" i="1" s="1"/>
  <c r="AX1023" i="1" s="1"/>
  <c r="BA40" i="5"/>
  <c r="B45" i="30"/>
  <c r="AW1052" i="1"/>
  <c r="AW1053" i="1"/>
  <c r="BF82" i="5"/>
  <c r="BE89" i="5"/>
  <c r="BE13" i="5" s="1"/>
  <c r="BE103" i="5"/>
  <c r="BE25" i="5" s="1"/>
  <c r="BB64" i="1" s="1"/>
  <c r="BE96" i="5"/>
  <c r="BE19" i="5" s="1"/>
  <c r="BB58" i="1" s="1"/>
  <c r="BB18" i="5"/>
  <c r="BB99" i="5"/>
  <c r="BB24" i="5"/>
  <c r="BB106" i="5"/>
  <c r="BD83" i="5"/>
  <c r="BC97" i="5"/>
  <c r="BC20" i="5" s="1"/>
  <c r="AZ59" i="1" s="1"/>
  <c r="AZ117" i="1" s="1"/>
  <c r="AZ147" i="1" s="1"/>
  <c r="BC104" i="5"/>
  <c r="BC26" i="5" s="1"/>
  <c r="AZ65" i="1" s="1"/>
  <c r="AZ123" i="1" s="1"/>
  <c r="AZ153" i="1" s="1"/>
  <c r="BC90" i="5"/>
  <c r="BC14" i="5" s="1"/>
  <c r="BB12" i="5"/>
  <c r="BB92" i="5"/>
  <c r="AX1081" i="1"/>
  <c r="BD81" i="5"/>
  <c r="BC88" i="5"/>
  <c r="BC102" i="5"/>
  <c r="BC95" i="5"/>
  <c r="AR1062" i="1"/>
  <c r="AS1004" i="1"/>
  <c r="AS1062" i="1" s="1"/>
  <c r="AX995" i="1"/>
  <c r="BD737" i="1"/>
  <c r="BD202" i="1"/>
  <c r="BA81" i="1"/>
  <c r="BA97" i="1"/>
  <c r="BA126" i="1" s="1"/>
  <c r="BA90" i="1"/>
  <c r="BA119" i="1" s="1"/>
  <c r="BA83" i="1"/>
  <c r="BA112" i="1" s="1"/>
  <c r="BA80" i="1"/>
  <c r="BA86" i="1"/>
  <c r="BA102" i="1"/>
  <c r="BA131" i="1" s="1"/>
  <c r="BA85" i="1"/>
  <c r="BA114" i="1" s="1"/>
  <c r="BA91" i="1"/>
  <c r="BA120" i="1" s="1"/>
  <c r="BA98" i="1"/>
  <c r="BA127" i="1" s="1"/>
  <c r="BA87" i="1"/>
  <c r="BA116" i="1" s="1"/>
  <c r="BA95" i="1"/>
  <c r="BA124" i="1" s="1"/>
  <c r="BA99" i="1"/>
  <c r="BA128" i="1" s="1"/>
  <c r="BA94" i="1"/>
  <c r="BA96" i="1"/>
  <c r="BA125" i="1" s="1"/>
  <c r="BA89" i="1"/>
  <c r="BA118" i="1" s="1"/>
  <c r="BA103" i="1"/>
  <c r="BA132" i="1" s="1"/>
  <c r="BA101" i="1"/>
  <c r="BA130" i="1" s="1"/>
  <c r="BA84" i="1"/>
  <c r="BA113" i="1" s="1"/>
  <c r="BA88" i="1"/>
  <c r="BA92" i="1"/>
  <c r="BA104" i="1"/>
  <c r="BA133" i="1" s="1"/>
  <c r="BA93" i="1"/>
  <c r="BA122" i="1" s="1"/>
  <c r="BA100" i="1"/>
  <c r="BA129" i="1" s="1"/>
  <c r="AZ82" i="1"/>
  <c r="AZ1078" i="1"/>
  <c r="AX996" i="1"/>
  <c r="AQ1008" i="1"/>
  <c r="AR1008" i="1" s="1"/>
  <c r="AQ1037" i="1"/>
  <c r="AW1054" i="1"/>
  <c r="BC836" i="1"/>
  <c r="BC749" i="1"/>
  <c r="BC214" i="1"/>
  <c r="AN1005" i="1"/>
  <c r="AN1034" i="1"/>
  <c r="AM1063" i="1"/>
  <c r="BF207" i="1"/>
  <c r="BG207" i="1" s="1"/>
  <c r="BF829" i="1"/>
  <c r="BE829" i="1"/>
  <c r="BE742" i="1"/>
  <c r="BC738" i="1"/>
  <c r="BC203" i="1"/>
  <c r="BC825" i="1"/>
  <c r="AW743" i="1"/>
  <c r="AZ1079" i="1"/>
  <c r="BF742" i="1"/>
  <c r="AW208" i="1"/>
  <c r="AX208" i="1" s="1"/>
  <c r="AY208" i="1" s="1"/>
  <c r="AX1025" i="1"/>
  <c r="AP216" i="1"/>
  <c r="AQ751" i="1" s="1"/>
  <c r="AQ1032" i="1"/>
  <c r="AQ1061" i="1" s="1"/>
  <c r="AP751" i="1"/>
  <c r="AX1024" i="1"/>
  <c r="AL1098" i="1"/>
  <c r="AR1003" i="1"/>
  <c r="AS1003" i="1" s="1"/>
  <c r="AR1032" i="1"/>
  <c r="AV212" i="1"/>
  <c r="AW747" i="1" s="1"/>
  <c r="AL1065" i="1"/>
  <c r="AY972" i="1"/>
  <c r="AX1088" i="1"/>
  <c r="AV834" i="1"/>
  <c r="AN840" i="1"/>
  <c r="AN218" i="1"/>
  <c r="AN753" i="1"/>
  <c r="AV747" i="1"/>
  <c r="AK755" i="1"/>
  <c r="AK220" i="1"/>
  <c r="AK842" i="1"/>
  <c r="AX1089" i="1"/>
  <c r="AY973" i="1"/>
  <c r="AY210" i="1"/>
  <c r="AY832" i="1"/>
  <c r="AY745" i="1"/>
  <c r="AY975" i="1"/>
  <c r="AW997" i="1"/>
  <c r="AW1026" i="1"/>
  <c r="AV1055" i="1"/>
  <c r="AX1082" i="1"/>
  <c r="AY966" i="1"/>
  <c r="AK1069" i="1"/>
  <c r="BA831" i="1"/>
  <c r="AX1083" i="1"/>
  <c r="AY967" i="1"/>
  <c r="AM1097" i="1"/>
  <c r="AM1010" i="1"/>
  <c r="AM1039" i="1"/>
  <c r="AN981" i="1"/>
  <c r="AW1027" i="1"/>
  <c r="AW998" i="1"/>
  <c r="AV1056" i="1"/>
  <c r="AN750" i="1"/>
  <c r="AN837" i="1"/>
  <c r="AN215" i="1"/>
  <c r="AV211" i="1"/>
  <c r="AV833" i="1"/>
  <c r="AV746" i="1"/>
  <c r="BF826" i="1"/>
  <c r="BF739" i="1"/>
  <c r="BF204" i="1"/>
  <c r="AR1090" i="1"/>
  <c r="AS1090" i="1" s="1"/>
  <c r="BA209" i="1"/>
  <c r="BB209" i="1" s="1"/>
  <c r="AM1096" i="1"/>
  <c r="AM1009" i="1"/>
  <c r="AM1038" i="1"/>
  <c r="AN980" i="1"/>
  <c r="AL754" i="1"/>
  <c r="AL841" i="1"/>
  <c r="AL219" i="1"/>
  <c r="AP835" i="1"/>
  <c r="AP748" i="1"/>
  <c r="AP213" i="1"/>
  <c r="AU974" i="1"/>
  <c r="AH1099" i="1"/>
  <c r="AH1012" i="1"/>
  <c r="AH1041" i="1"/>
  <c r="AI983" i="1"/>
  <c r="AW999" i="1"/>
  <c r="AV1057" i="1"/>
  <c r="AW1028" i="1"/>
  <c r="BA744" i="1"/>
  <c r="AL1068" i="1"/>
  <c r="AL1067" i="1"/>
  <c r="AZ1086" i="1"/>
  <c r="AN1093" i="1"/>
  <c r="AN1006" i="1"/>
  <c r="AN1035" i="1"/>
  <c r="AO977" i="1"/>
  <c r="AG1070" i="1"/>
  <c r="AQ1092" i="1"/>
  <c r="AR976" i="1"/>
  <c r="AS976" i="1" s="1"/>
  <c r="AM1064" i="1"/>
  <c r="AF758" i="1"/>
  <c r="AF845" i="1"/>
  <c r="AF223" i="1"/>
  <c r="AJ757" i="1"/>
  <c r="AJ844" i="1"/>
  <c r="AJ222" i="1"/>
  <c r="AW1030" i="1"/>
  <c r="AW1001" i="1"/>
  <c r="AV1059" i="1"/>
  <c r="AM1094" i="1"/>
  <c r="AM1036" i="1"/>
  <c r="AM1007" i="1"/>
  <c r="AN978" i="1"/>
  <c r="AT1095" i="1"/>
  <c r="AX1085" i="1"/>
  <c r="AY969" i="1"/>
  <c r="AW1031" i="1"/>
  <c r="AW1002" i="1"/>
  <c r="AV1060" i="1"/>
  <c r="AL752" i="1"/>
  <c r="AL839" i="1"/>
  <c r="AL217" i="1"/>
  <c r="AU979" i="1"/>
  <c r="AL221" i="1"/>
  <c r="AL756" i="1"/>
  <c r="AL843" i="1"/>
  <c r="AP1061" i="1"/>
  <c r="BE206" i="1"/>
  <c r="BE828" i="1"/>
  <c r="BE741" i="1"/>
  <c r="AL1040" i="1"/>
  <c r="AL1011" i="1"/>
  <c r="AM982" i="1"/>
  <c r="AW1091" i="1"/>
  <c r="AX1091" i="1" s="1"/>
  <c r="BB205" i="1"/>
  <c r="BB740" i="1"/>
  <c r="BB827" i="1"/>
  <c r="BI823" i="1"/>
  <c r="BI736" i="1"/>
  <c r="BI201" i="1"/>
  <c r="AZ1080" i="1"/>
  <c r="AZ149" i="1"/>
  <c r="AX1051" i="1"/>
  <c r="AZ146" i="1"/>
  <c r="AZ11" i="1"/>
  <c r="BC10" i="5" s="1"/>
  <c r="AZ158" i="1"/>
  <c r="AZ157" i="1"/>
  <c r="AZ156" i="1"/>
  <c r="AX1050" i="1"/>
  <c r="AZ155" i="1"/>
  <c r="AZ150" i="1"/>
  <c r="AZ163" i="1"/>
  <c r="AZ1084" i="1"/>
  <c r="AZ159" i="1"/>
  <c r="AZ943" i="1"/>
  <c r="AZ952" i="1" s="1"/>
  <c r="AZ950" i="1"/>
  <c r="BE734" i="1"/>
  <c r="BE199" i="1"/>
  <c r="BE821" i="1"/>
  <c r="AZ143" i="1"/>
  <c r="AZ162" i="1"/>
  <c r="AZ160" i="1"/>
  <c r="AZ152" i="1"/>
  <c r="AZ161" i="1"/>
  <c r="BA1118" i="1"/>
  <c r="BA1123" i="1"/>
  <c r="BA1106" i="1"/>
  <c r="BA942" i="1"/>
  <c r="BA951" i="1" s="1"/>
  <c r="BA961" i="1"/>
  <c r="BA631" i="1"/>
  <c r="BA623" i="1"/>
  <c r="BA617" i="1"/>
  <c r="BA1110" i="1"/>
  <c r="BA1120" i="1"/>
  <c r="BA1119" i="1"/>
  <c r="BA638" i="1"/>
  <c r="BA630" i="1"/>
  <c r="BA622" i="1"/>
  <c r="BA616" i="1"/>
  <c r="BA259" i="1"/>
  <c r="BA263" i="1"/>
  <c r="BA267" i="1"/>
  <c r="BA271" i="1"/>
  <c r="BA275" i="1"/>
  <c r="BA279" i="1"/>
  <c r="BA1192" i="1"/>
  <c r="BA1113" i="1"/>
  <c r="BA1105" i="1"/>
  <c r="BA968" i="1"/>
  <c r="BA637" i="1"/>
  <c r="BA629" i="1"/>
  <c r="BA621" i="1"/>
  <c r="BA10" i="1"/>
  <c r="BA1122" i="1"/>
  <c r="BA1125" i="1"/>
  <c r="BA1121" i="1"/>
  <c r="BA964" i="1"/>
  <c r="BA636" i="1"/>
  <c r="BA628" i="1"/>
  <c r="BA620" i="1"/>
  <c r="BB9" i="1"/>
  <c r="BA260" i="1"/>
  <c r="BA264" i="1"/>
  <c r="BA268" i="1"/>
  <c r="BA272" i="1"/>
  <c r="BA276" i="1"/>
  <c r="BA280" i="1"/>
  <c r="BA1116" i="1"/>
  <c r="BA1109" i="1"/>
  <c r="BA1117" i="1"/>
  <c r="BA960" i="1"/>
  <c r="BA634" i="1"/>
  <c r="BA626" i="1"/>
  <c r="BA614" i="1"/>
  <c r="BA1104" i="1"/>
  <c r="BA261" i="1"/>
  <c r="BA265" i="1"/>
  <c r="BA269" i="1"/>
  <c r="BA273" i="1"/>
  <c r="BA277" i="1"/>
  <c r="BA281" i="1"/>
  <c r="BA971" i="1"/>
  <c r="BA1108" i="1"/>
  <c r="BA1107" i="1"/>
  <c r="BA1115" i="1"/>
  <c r="BA965" i="1"/>
  <c r="BA633" i="1"/>
  <c r="BA625" i="1"/>
  <c r="BA615" i="1"/>
  <c r="BA257" i="1"/>
  <c r="BA1112" i="1"/>
  <c r="BA619" i="1"/>
  <c r="BA941" i="1"/>
  <c r="BA618" i="1"/>
  <c r="BA262" i="1"/>
  <c r="BA278" i="1"/>
  <c r="BA1124" i="1"/>
  <c r="BA962" i="1"/>
  <c r="BA1126" i="1"/>
  <c r="BA963" i="1"/>
  <c r="BA266" i="1"/>
  <c r="BA959" i="1"/>
  <c r="BA1111" i="1"/>
  <c r="BA635" i="1"/>
  <c r="BA1128" i="1"/>
  <c r="BA632" i="1"/>
  <c r="BA270" i="1"/>
  <c r="BA1127" i="1"/>
  <c r="BA627" i="1"/>
  <c r="BA258" i="1"/>
  <c r="BA274" i="1"/>
  <c r="BA1114" i="1"/>
  <c r="BA624" i="1"/>
  <c r="BA970" i="1"/>
  <c r="AY992" i="1"/>
  <c r="AY991" i="1"/>
  <c r="AY993" i="1"/>
  <c r="AZ148" i="1"/>
  <c r="AZ154" i="1"/>
  <c r="AY1022" i="1"/>
  <c r="AY1021" i="1"/>
  <c r="AY1020" i="1"/>
  <c r="AZ144" i="1"/>
  <c r="AZ142" i="1"/>
  <c r="AX1049" i="1"/>
  <c r="AX145" i="1" l="1"/>
  <c r="AX994" i="1"/>
  <c r="AX1017" i="1"/>
  <c r="AX1000" i="1"/>
  <c r="AX1058" i="1" s="1"/>
  <c r="AW1046" i="1"/>
  <c r="AY51" i="1"/>
  <c r="AY109" i="1" s="1"/>
  <c r="AY139" i="1" s="1"/>
  <c r="BB39" i="5"/>
  <c r="AY63" i="1"/>
  <c r="AY121" i="1" s="1"/>
  <c r="AY1000" i="1" s="1"/>
  <c r="BB41" i="5"/>
  <c r="AX151" i="1"/>
  <c r="AX988" i="1"/>
  <c r="AX1046" i="1" s="1"/>
  <c r="AX1087" i="1"/>
  <c r="AY57" i="1"/>
  <c r="AY115" i="1" s="1"/>
  <c r="BB40" i="5"/>
  <c r="AX1052" i="1"/>
  <c r="B46" i="30"/>
  <c r="AT1004" i="1"/>
  <c r="AU1033" i="1" s="1"/>
  <c r="AT1033" i="1"/>
  <c r="AX1053" i="1"/>
  <c r="AY145" i="1"/>
  <c r="AY1081" i="1"/>
  <c r="AY994" i="1"/>
  <c r="BE83" i="5"/>
  <c r="BD104" i="5"/>
  <c r="BD26" i="5" s="1"/>
  <c r="BA65" i="1" s="1"/>
  <c r="BA123" i="1" s="1"/>
  <c r="BA153" i="1" s="1"/>
  <c r="BD97" i="5"/>
  <c r="BD20" i="5" s="1"/>
  <c r="BA59" i="1" s="1"/>
  <c r="BA117" i="1" s="1"/>
  <c r="BA147" i="1" s="1"/>
  <c r="BD90" i="5"/>
  <c r="BD14" i="5" s="1"/>
  <c r="BG82" i="5"/>
  <c r="BF89" i="5"/>
  <c r="BF13" i="5" s="1"/>
  <c r="BF103" i="5"/>
  <c r="BF25" i="5" s="1"/>
  <c r="BC64" i="1" s="1"/>
  <c r="BF96" i="5"/>
  <c r="BF19" i="5" s="1"/>
  <c r="BC58" i="1" s="1"/>
  <c r="BE81" i="5"/>
  <c r="BD88" i="5"/>
  <c r="BD102" i="5"/>
  <c r="BD95" i="5"/>
  <c r="AY1023" i="1"/>
  <c r="BC18" i="5"/>
  <c r="BC99" i="5"/>
  <c r="BC12" i="5"/>
  <c r="BC92" i="5"/>
  <c r="BC106" i="5"/>
  <c r="BC24" i="5"/>
  <c r="AY995" i="1"/>
  <c r="AR1037" i="1"/>
  <c r="AR1066" i="1" s="1"/>
  <c r="AQ1066" i="1"/>
  <c r="AS1032" i="1"/>
  <c r="AS1061" i="1" s="1"/>
  <c r="AY996" i="1"/>
  <c r="AX1054" i="1"/>
  <c r="BE737" i="1"/>
  <c r="BE202" i="1"/>
  <c r="BE824" i="1"/>
  <c r="BA82" i="1"/>
  <c r="BB85" i="1"/>
  <c r="BB114" i="1" s="1"/>
  <c r="BB98" i="1"/>
  <c r="BB127" i="1" s="1"/>
  <c r="BB102" i="1"/>
  <c r="BB131" i="1" s="1"/>
  <c r="BB83" i="1"/>
  <c r="BB112" i="1" s="1"/>
  <c r="BB93" i="1"/>
  <c r="BB122" i="1" s="1"/>
  <c r="BB94" i="1"/>
  <c r="BB90" i="1"/>
  <c r="BB119" i="1" s="1"/>
  <c r="BB89" i="1"/>
  <c r="BB118" i="1" s="1"/>
  <c r="BB86" i="1"/>
  <c r="BB87" i="1"/>
  <c r="BB116" i="1" s="1"/>
  <c r="BB95" i="1"/>
  <c r="BB124" i="1" s="1"/>
  <c r="BB96" i="1"/>
  <c r="BB125" i="1" s="1"/>
  <c r="BB101" i="1"/>
  <c r="BB130" i="1" s="1"/>
  <c r="BB104" i="1"/>
  <c r="BB133" i="1" s="1"/>
  <c r="BB92" i="1"/>
  <c r="BB80" i="1"/>
  <c r="BB100" i="1"/>
  <c r="BB129" i="1" s="1"/>
  <c r="BB84" i="1"/>
  <c r="BB113" i="1" s="1"/>
  <c r="BB99" i="1"/>
  <c r="BB128" i="1" s="1"/>
  <c r="BB91" i="1"/>
  <c r="BB120" i="1" s="1"/>
  <c r="BB103" i="1"/>
  <c r="BB132" i="1" s="1"/>
  <c r="BB88" i="1"/>
  <c r="BB97" i="1"/>
  <c r="BB126" i="1" s="1"/>
  <c r="BB81" i="1"/>
  <c r="AY1025" i="1"/>
  <c r="AY1024" i="1"/>
  <c r="BD836" i="1"/>
  <c r="BD214" i="1"/>
  <c r="BE214" i="1" s="1"/>
  <c r="BD749" i="1"/>
  <c r="AN1063" i="1"/>
  <c r="AO1034" i="1"/>
  <c r="AO1005" i="1"/>
  <c r="BG829" i="1"/>
  <c r="BG742" i="1"/>
  <c r="BH829" i="1"/>
  <c r="BH207" i="1"/>
  <c r="BI742" i="1" s="1"/>
  <c r="BH742" i="1"/>
  <c r="AX743" i="1"/>
  <c r="AX830" i="1"/>
  <c r="BB744" i="1"/>
  <c r="BD738" i="1"/>
  <c r="BD825" i="1"/>
  <c r="BD203" i="1"/>
  <c r="AZ208" i="1"/>
  <c r="BA208" i="1" s="1"/>
  <c r="BB208" i="1" s="1"/>
  <c r="AZ743" i="1"/>
  <c r="AQ838" i="1"/>
  <c r="AY830" i="1"/>
  <c r="AY743" i="1"/>
  <c r="AQ216" i="1"/>
  <c r="AR751" i="1" s="1"/>
  <c r="AZ830" i="1"/>
  <c r="AR1061" i="1"/>
  <c r="AM1068" i="1"/>
  <c r="AL842" i="1"/>
  <c r="AL220" i="1"/>
  <c r="AL755" i="1"/>
  <c r="AZ973" i="1"/>
  <c r="AY1089" i="1"/>
  <c r="AY1088" i="1"/>
  <c r="AZ972" i="1"/>
  <c r="AY1082" i="1"/>
  <c r="AW834" i="1"/>
  <c r="AW212" i="1"/>
  <c r="AX212" i="1" s="1"/>
  <c r="AO840" i="1"/>
  <c r="AO753" i="1"/>
  <c r="AO218" i="1"/>
  <c r="AX998" i="1"/>
  <c r="AX1027" i="1"/>
  <c r="AW1056" i="1"/>
  <c r="BC744" i="1"/>
  <c r="AT1090" i="1"/>
  <c r="AU1090" i="1" s="1"/>
  <c r="AS1037" i="1"/>
  <c r="AS1008" i="1"/>
  <c r="AT1008" i="1" s="1"/>
  <c r="AQ748" i="1"/>
  <c r="AQ213" i="1"/>
  <c r="AQ835" i="1"/>
  <c r="AN1096" i="1"/>
  <c r="AN1038" i="1"/>
  <c r="AN1009" i="1"/>
  <c r="AO980" i="1"/>
  <c r="BG739" i="1"/>
  <c r="BG204" i="1"/>
  <c r="BG826" i="1"/>
  <c r="BB831" i="1"/>
  <c r="BC827" i="1"/>
  <c r="BC205" i="1"/>
  <c r="BC740" i="1"/>
  <c r="AZ969" i="1"/>
  <c r="AY1085" i="1"/>
  <c r="AO750" i="1"/>
  <c r="AO215" i="1"/>
  <c r="AO837" i="1"/>
  <c r="AY1083" i="1"/>
  <c r="AZ967" i="1"/>
  <c r="BF206" i="1"/>
  <c r="BF741" i="1"/>
  <c r="BF828" i="1"/>
  <c r="AW1059" i="1"/>
  <c r="AX1030" i="1"/>
  <c r="AX1001" i="1"/>
  <c r="AR1092" i="1"/>
  <c r="AS1092" i="1" s="1"/>
  <c r="AO1093" i="1"/>
  <c r="AO1035" i="1"/>
  <c r="AO1006" i="1"/>
  <c r="AP977" i="1"/>
  <c r="AM1067" i="1"/>
  <c r="AZ975" i="1"/>
  <c r="AY1091" i="1"/>
  <c r="AZ745" i="1"/>
  <c r="AZ210" i="1"/>
  <c r="AZ832" i="1"/>
  <c r="AW1060" i="1"/>
  <c r="AX1031" i="1"/>
  <c r="AX1002" i="1"/>
  <c r="AG758" i="1"/>
  <c r="AG845" i="1"/>
  <c r="AG223" i="1"/>
  <c r="AT976" i="1"/>
  <c r="AX999" i="1"/>
  <c r="AX1028" i="1"/>
  <c r="AW1057" i="1"/>
  <c r="AM754" i="1"/>
  <c r="AM841" i="1"/>
  <c r="AM219" i="1"/>
  <c r="AN1097" i="1"/>
  <c r="AN1039" i="1"/>
  <c r="AN1010" i="1"/>
  <c r="AO981" i="1"/>
  <c r="AM843" i="1"/>
  <c r="AM756" i="1"/>
  <c r="AM221" i="1"/>
  <c r="AN1064" i="1"/>
  <c r="AI1099" i="1"/>
  <c r="AI1012" i="1"/>
  <c r="AI1041" i="1"/>
  <c r="AJ983" i="1"/>
  <c r="BC831" i="1"/>
  <c r="AW746" i="1"/>
  <c r="AW211" i="1"/>
  <c r="AW833" i="1"/>
  <c r="AV974" i="1"/>
  <c r="AM1098" i="1"/>
  <c r="AM1040" i="1"/>
  <c r="AM1011" i="1"/>
  <c r="AN982" i="1"/>
  <c r="AU1095" i="1"/>
  <c r="AN1094" i="1"/>
  <c r="AN1007" i="1"/>
  <c r="AN1036" i="1"/>
  <c r="AO978" i="1"/>
  <c r="AH1070" i="1"/>
  <c r="BC209" i="1"/>
  <c r="AT1032" i="1"/>
  <c r="AL1069" i="1"/>
  <c r="AM752" i="1"/>
  <c r="AM217" i="1"/>
  <c r="AM839" i="1"/>
  <c r="AV979" i="1"/>
  <c r="AM1065" i="1"/>
  <c r="AK844" i="1"/>
  <c r="AK222" i="1"/>
  <c r="AK757" i="1"/>
  <c r="AZ966" i="1"/>
  <c r="AX1026" i="1"/>
  <c r="AX997" i="1"/>
  <c r="AW1055" i="1"/>
  <c r="AT1003" i="1"/>
  <c r="BJ823" i="1"/>
  <c r="BJ201" i="1"/>
  <c r="BJ736" i="1"/>
  <c r="BA1080" i="1"/>
  <c r="BA1086" i="1"/>
  <c r="BA1078" i="1"/>
  <c r="BA1079" i="1"/>
  <c r="BA159" i="1"/>
  <c r="AY1049" i="1"/>
  <c r="BA160" i="1"/>
  <c r="BA149" i="1"/>
  <c r="BA1084" i="1"/>
  <c r="BA943" i="1"/>
  <c r="BA952" i="1" s="1"/>
  <c r="BA950" i="1"/>
  <c r="BA162" i="1"/>
  <c r="BA11" i="1"/>
  <c r="BD10" i="5" s="1"/>
  <c r="BA143" i="1"/>
  <c r="AZ1021" i="1"/>
  <c r="AZ1020" i="1"/>
  <c r="AZ1022" i="1"/>
  <c r="AY1051" i="1"/>
  <c r="AY1050" i="1"/>
  <c r="BA148" i="1"/>
  <c r="BA150" i="1"/>
  <c r="BA157" i="1"/>
  <c r="BB1105" i="1"/>
  <c r="BB1120" i="1"/>
  <c r="BB1117" i="1"/>
  <c r="BB964" i="1"/>
  <c r="BB634" i="1"/>
  <c r="BB626" i="1"/>
  <c r="BB620" i="1"/>
  <c r="BB258" i="1"/>
  <c r="BB1123" i="1"/>
  <c r="BB1118" i="1"/>
  <c r="BB1114" i="1"/>
  <c r="BB962" i="1"/>
  <c r="BB633" i="1"/>
  <c r="BB625" i="1"/>
  <c r="BB617" i="1"/>
  <c r="BB262" i="1"/>
  <c r="BB266" i="1"/>
  <c r="BB270" i="1"/>
  <c r="BB274" i="1"/>
  <c r="BB278" i="1"/>
  <c r="BB959" i="1"/>
  <c r="BB1115" i="1"/>
  <c r="BB1126" i="1"/>
  <c r="BB1112" i="1"/>
  <c r="BB960" i="1"/>
  <c r="BB942" i="1"/>
  <c r="BB951" i="1" s="1"/>
  <c r="BB632" i="1"/>
  <c r="BB623" i="1"/>
  <c r="BB616" i="1"/>
  <c r="BB257" i="1"/>
  <c r="BB1107" i="1"/>
  <c r="BB1116" i="1"/>
  <c r="BB1110" i="1"/>
  <c r="BB941" i="1"/>
  <c r="BB631" i="1"/>
  <c r="BB615" i="1"/>
  <c r="BB619" i="1"/>
  <c r="BC9" i="1"/>
  <c r="BB259" i="1"/>
  <c r="BB263" i="1"/>
  <c r="BB267" i="1"/>
  <c r="BB271" i="1"/>
  <c r="BB275" i="1"/>
  <c r="BB279" i="1"/>
  <c r="BB1127" i="1"/>
  <c r="BB1111" i="1"/>
  <c r="BB1108" i="1"/>
  <c r="BB963" i="1"/>
  <c r="BB637" i="1"/>
  <c r="BB629" i="1"/>
  <c r="BB618" i="1"/>
  <c r="BB260" i="1"/>
  <c r="BB264" i="1"/>
  <c r="BB268" i="1"/>
  <c r="BB272" i="1"/>
  <c r="BB276" i="1"/>
  <c r="BB280" i="1"/>
  <c r="BB1121" i="1"/>
  <c r="BB1109" i="1"/>
  <c r="BB1106" i="1"/>
  <c r="BB968" i="1"/>
  <c r="BB961" i="1"/>
  <c r="BB636" i="1"/>
  <c r="BB628" i="1"/>
  <c r="BB624" i="1"/>
  <c r="BB1192" i="1"/>
  <c r="BB965" i="1"/>
  <c r="BB614" i="1"/>
  <c r="BB1113" i="1"/>
  <c r="BB1122" i="1"/>
  <c r="BB265" i="1"/>
  <c r="BB281" i="1"/>
  <c r="BB971" i="1"/>
  <c r="BB1125" i="1"/>
  <c r="BB638" i="1"/>
  <c r="BB1128" i="1"/>
  <c r="BB635" i="1"/>
  <c r="BB269" i="1"/>
  <c r="BB1124" i="1"/>
  <c r="BB630" i="1"/>
  <c r="BB1119" i="1"/>
  <c r="BB627" i="1"/>
  <c r="BB10" i="1"/>
  <c r="BB273" i="1"/>
  <c r="BB1104" i="1"/>
  <c r="BB621" i="1"/>
  <c r="BB277" i="1"/>
  <c r="BB622" i="1"/>
  <c r="BB970" i="1"/>
  <c r="BB261" i="1"/>
  <c r="BA163" i="1"/>
  <c r="AZ992" i="1"/>
  <c r="AZ991" i="1"/>
  <c r="AZ993" i="1"/>
  <c r="BA155" i="1"/>
  <c r="BA142" i="1"/>
  <c r="BA152" i="1"/>
  <c r="BA146" i="1"/>
  <c r="BA144" i="1"/>
  <c r="BA158" i="1"/>
  <c r="BA156" i="1"/>
  <c r="BA161" i="1"/>
  <c r="BF734" i="1"/>
  <c r="BF821" i="1"/>
  <c r="BF199" i="1"/>
  <c r="BA154" i="1"/>
  <c r="AY1029" i="1" l="1"/>
  <c r="AY1087" i="1"/>
  <c r="AY151" i="1"/>
  <c r="AY1058" i="1"/>
  <c r="AZ57" i="1"/>
  <c r="AZ115" i="1" s="1"/>
  <c r="AZ145" i="1" s="1"/>
  <c r="BC40" i="5"/>
  <c r="AZ63" i="1"/>
  <c r="AZ121" i="1" s="1"/>
  <c r="AZ1000" i="1" s="1"/>
  <c r="BC41" i="5"/>
  <c r="AY1017" i="1"/>
  <c r="AY1075" i="1"/>
  <c r="AY988" i="1"/>
  <c r="AZ51" i="1"/>
  <c r="AZ109" i="1" s="1"/>
  <c r="AZ139" i="1" s="1"/>
  <c r="BC39" i="5"/>
  <c r="B47" i="30"/>
  <c r="AU1004" i="1"/>
  <c r="AV1033" i="1" s="1"/>
  <c r="AT1062" i="1"/>
  <c r="AY1052" i="1"/>
  <c r="BD106" i="5"/>
  <c r="BD24" i="5"/>
  <c r="AZ1081" i="1"/>
  <c r="BF83" i="5"/>
  <c r="BE90" i="5"/>
  <c r="BE14" i="5" s="1"/>
  <c r="BE104" i="5"/>
  <c r="BE26" i="5" s="1"/>
  <c r="BB65" i="1" s="1"/>
  <c r="BB123" i="1" s="1"/>
  <c r="BB153" i="1" s="1"/>
  <c r="BE97" i="5"/>
  <c r="BE20" i="5" s="1"/>
  <c r="BB59" i="1" s="1"/>
  <c r="BB117" i="1" s="1"/>
  <c r="BB147" i="1" s="1"/>
  <c r="BH82" i="5"/>
  <c r="BG89" i="5"/>
  <c r="BG13" i="5" s="1"/>
  <c r="BG96" i="5"/>
  <c r="BG19" i="5" s="1"/>
  <c r="BD58" i="1" s="1"/>
  <c r="BG103" i="5"/>
  <c r="BG25" i="5" s="1"/>
  <c r="BD64" i="1" s="1"/>
  <c r="BD92" i="5"/>
  <c r="BD12" i="5"/>
  <c r="BF81" i="5"/>
  <c r="BE88" i="5"/>
  <c r="BE102" i="5"/>
  <c r="BE95" i="5"/>
  <c r="BD99" i="5"/>
  <c r="BD18" i="5"/>
  <c r="AZ1024" i="1"/>
  <c r="AY1053" i="1"/>
  <c r="AZ1025" i="1"/>
  <c r="AY1054" i="1"/>
  <c r="BF202" i="1"/>
  <c r="BF737" i="1"/>
  <c r="BF824" i="1"/>
  <c r="BC81" i="1"/>
  <c r="BC85" i="1"/>
  <c r="BC114" i="1" s="1"/>
  <c r="BC97" i="1"/>
  <c r="BC126" i="1" s="1"/>
  <c r="BC86" i="1"/>
  <c r="BC94" i="1"/>
  <c r="BC90" i="1"/>
  <c r="BC119" i="1" s="1"/>
  <c r="BC89" i="1"/>
  <c r="BC118" i="1" s="1"/>
  <c r="BC87" i="1"/>
  <c r="BC116" i="1" s="1"/>
  <c r="BC91" i="1"/>
  <c r="BC120" i="1" s="1"/>
  <c r="BC93" i="1"/>
  <c r="BC122" i="1" s="1"/>
  <c r="BC80" i="1"/>
  <c r="BC101" i="1"/>
  <c r="BC130" i="1" s="1"/>
  <c r="BC92" i="1"/>
  <c r="BC99" i="1"/>
  <c r="BC128" i="1" s="1"/>
  <c r="BC100" i="1"/>
  <c r="BC129" i="1" s="1"/>
  <c r="BC98" i="1"/>
  <c r="BC127" i="1" s="1"/>
  <c r="BC83" i="1"/>
  <c r="BC112" i="1" s="1"/>
  <c r="BC84" i="1"/>
  <c r="BC113" i="1" s="1"/>
  <c r="BC95" i="1"/>
  <c r="BC124" i="1" s="1"/>
  <c r="BC88" i="1"/>
  <c r="BC96" i="1"/>
  <c r="BC125" i="1" s="1"/>
  <c r="BC104" i="1"/>
  <c r="BC133" i="1" s="1"/>
  <c r="BC102" i="1"/>
  <c r="BC131" i="1" s="1"/>
  <c r="BC103" i="1"/>
  <c r="BC132" i="1" s="1"/>
  <c r="BB82" i="1"/>
  <c r="AZ995" i="1"/>
  <c r="BF749" i="1"/>
  <c r="BE836" i="1"/>
  <c r="BF214" i="1"/>
  <c r="BG749" i="1" s="1"/>
  <c r="AZ996" i="1"/>
  <c r="BF836" i="1"/>
  <c r="BE749" i="1"/>
  <c r="BI207" i="1"/>
  <c r="AP1034" i="1"/>
  <c r="AP1005" i="1"/>
  <c r="AQ1034" i="1" s="1"/>
  <c r="AO1063" i="1"/>
  <c r="BI829" i="1"/>
  <c r="BB743" i="1"/>
  <c r="BB830" i="1"/>
  <c r="BA743" i="1"/>
  <c r="BC208" i="1"/>
  <c r="BD208" i="1" s="1"/>
  <c r="BC743" i="1"/>
  <c r="BC830" i="1"/>
  <c r="BA830" i="1"/>
  <c r="BE825" i="1"/>
  <c r="BE738" i="1"/>
  <c r="BE203" i="1"/>
  <c r="AR838" i="1"/>
  <c r="AR216" i="1"/>
  <c r="AS751" i="1" s="1"/>
  <c r="AN1067" i="1"/>
  <c r="AU1037" i="1"/>
  <c r="AU1008" i="1"/>
  <c r="BB1079" i="1"/>
  <c r="AP1093" i="1"/>
  <c r="AT1037" i="1"/>
  <c r="AT1066" i="1" s="1"/>
  <c r="AY834" i="1"/>
  <c r="AY747" i="1"/>
  <c r="AM842" i="1"/>
  <c r="AM755" i="1"/>
  <c r="AM220" i="1"/>
  <c r="AP840" i="1"/>
  <c r="AP753" i="1"/>
  <c r="AP218" i="1"/>
  <c r="AZ1088" i="1"/>
  <c r="BA972" i="1"/>
  <c r="AX834" i="1"/>
  <c r="AY212" i="1"/>
  <c r="AZ212" i="1" s="1"/>
  <c r="BA973" i="1"/>
  <c r="AZ1089" i="1"/>
  <c r="AX747" i="1"/>
  <c r="AO1094" i="1"/>
  <c r="AO1036" i="1"/>
  <c r="AO1007" i="1"/>
  <c r="AP978" i="1"/>
  <c r="AX1057" i="1"/>
  <c r="AY999" i="1"/>
  <c r="AY1028" i="1"/>
  <c r="AH223" i="1"/>
  <c r="AH758" i="1"/>
  <c r="AH845" i="1"/>
  <c r="AZ1091" i="1"/>
  <c r="BA975" i="1"/>
  <c r="AP1035" i="1"/>
  <c r="AP1006" i="1"/>
  <c r="AQ977" i="1"/>
  <c r="AT1061" i="1"/>
  <c r="BA966" i="1"/>
  <c r="AZ1082" i="1"/>
  <c r="AN752" i="1"/>
  <c r="AN839" i="1"/>
  <c r="AN217" i="1"/>
  <c r="AO1097" i="1"/>
  <c r="AO1010" i="1"/>
  <c r="AO1039" i="1"/>
  <c r="AP981" i="1"/>
  <c r="AO1064" i="1"/>
  <c r="BG828" i="1"/>
  <c r="BG206" i="1"/>
  <c r="BG741" i="1"/>
  <c r="BD831" i="1"/>
  <c r="BD209" i="1"/>
  <c r="BE209" i="1" s="1"/>
  <c r="BF209" i="1" s="1"/>
  <c r="BG209" i="1" s="1"/>
  <c r="AN1065" i="1"/>
  <c r="AN1068" i="1"/>
  <c r="AN841" i="1"/>
  <c r="AN219" i="1"/>
  <c r="AN754" i="1"/>
  <c r="AT1092" i="1"/>
  <c r="AU976" i="1"/>
  <c r="AR835" i="1"/>
  <c r="AR748" i="1"/>
  <c r="AR213" i="1"/>
  <c r="AL222" i="1"/>
  <c r="AL757" i="1"/>
  <c r="AL844" i="1"/>
  <c r="AV1090" i="1"/>
  <c r="AW974" i="1"/>
  <c r="AY1002" i="1"/>
  <c r="AX1060" i="1"/>
  <c r="AY1031" i="1"/>
  <c r="AZ1083" i="1"/>
  <c r="BA967" i="1"/>
  <c r="BA969" i="1"/>
  <c r="AZ1085" i="1"/>
  <c r="AO1096" i="1"/>
  <c r="AO1038" i="1"/>
  <c r="AO1009" i="1"/>
  <c r="AP980" i="1"/>
  <c r="AJ1099" i="1"/>
  <c r="AJ1041" i="1"/>
  <c r="AJ1012" i="1"/>
  <c r="AK983" i="1"/>
  <c r="AX1059" i="1"/>
  <c r="AY1001" i="1"/>
  <c r="AY1030" i="1"/>
  <c r="AN1098" i="1"/>
  <c r="AN1011" i="1"/>
  <c r="AN1040" i="1"/>
  <c r="AO982" i="1"/>
  <c r="AU1003" i="1"/>
  <c r="AN756" i="1"/>
  <c r="AN843" i="1"/>
  <c r="AN221" i="1"/>
  <c r="BA745" i="1"/>
  <c r="BA210" i="1"/>
  <c r="BA832" i="1"/>
  <c r="AS1066" i="1"/>
  <c r="AX1055" i="1"/>
  <c r="AY1026" i="1"/>
  <c r="AY997" i="1"/>
  <c r="BD744" i="1"/>
  <c r="AV1095" i="1"/>
  <c r="AW979" i="1"/>
  <c r="AM1069" i="1"/>
  <c r="AX211" i="1"/>
  <c r="AX833" i="1"/>
  <c r="AX746" i="1"/>
  <c r="AU1032" i="1"/>
  <c r="AI1070" i="1"/>
  <c r="AP215" i="1"/>
  <c r="AP837" i="1"/>
  <c r="AP750" i="1"/>
  <c r="BD740" i="1"/>
  <c r="BD205" i="1"/>
  <c r="BD827" i="1"/>
  <c r="BH204" i="1"/>
  <c r="BH739" i="1"/>
  <c r="BH826" i="1"/>
  <c r="AY998" i="1"/>
  <c r="AY1027" i="1"/>
  <c r="AX1056" i="1"/>
  <c r="BK823" i="1"/>
  <c r="BK201" i="1"/>
  <c r="BK736" i="1"/>
  <c r="BB1080" i="1"/>
  <c r="BB1086" i="1"/>
  <c r="BB1078" i="1"/>
  <c r="BG821" i="1"/>
  <c r="BG199" i="1"/>
  <c r="BG734" i="1"/>
  <c r="BB155" i="1"/>
  <c r="BB158" i="1"/>
  <c r="BB148" i="1"/>
  <c r="BB156" i="1"/>
  <c r="BB144" i="1"/>
  <c r="BA1022" i="1"/>
  <c r="BA1021" i="1"/>
  <c r="BA1020" i="1"/>
  <c r="BB150" i="1"/>
  <c r="BB161" i="1"/>
  <c r="BB159" i="1"/>
  <c r="BC1192" i="1"/>
  <c r="BC1107" i="1"/>
  <c r="BC1127" i="1"/>
  <c r="BC1111" i="1"/>
  <c r="BC637" i="1"/>
  <c r="BC629" i="1"/>
  <c r="BC621" i="1"/>
  <c r="BC1124" i="1"/>
  <c r="BC1123" i="1"/>
  <c r="BC1122" i="1"/>
  <c r="BC965" i="1"/>
  <c r="BC636" i="1"/>
  <c r="BC628" i="1"/>
  <c r="BC620" i="1"/>
  <c r="BC1118" i="1"/>
  <c r="BC1116" i="1"/>
  <c r="BC1109" i="1"/>
  <c r="BC961" i="1"/>
  <c r="BC634" i="1"/>
  <c r="BC626" i="1"/>
  <c r="BC618" i="1"/>
  <c r="BC1128" i="1"/>
  <c r="BC1121" i="1"/>
  <c r="BC1125" i="1"/>
  <c r="BC962" i="1"/>
  <c r="BC632" i="1"/>
  <c r="BC624" i="1"/>
  <c r="BC616" i="1"/>
  <c r="BD9" i="1"/>
  <c r="BC1117" i="1"/>
  <c r="BC630" i="1"/>
  <c r="BC614" i="1"/>
  <c r="BC261" i="1"/>
  <c r="BC265" i="1"/>
  <c r="BC269" i="1"/>
  <c r="BC273" i="1"/>
  <c r="BC277" i="1"/>
  <c r="BC281" i="1"/>
  <c r="BC1126" i="1"/>
  <c r="BC1115" i="1"/>
  <c r="BC963" i="1"/>
  <c r="BC627" i="1"/>
  <c r="BC1104" i="1"/>
  <c r="BC1110" i="1"/>
  <c r="BC1106" i="1"/>
  <c r="BC942" i="1"/>
  <c r="BC951" i="1" s="1"/>
  <c r="BC625" i="1"/>
  <c r="BC258" i="1"/>
  <c r="BC262" i="1"/>
  <c r="BC266" i="1"/>
  <c r="BC270" i="1"/>
  <c r="BC274" i="1"/>
  <c r="BC278" i="1"/>
  <c r="BC959" i="1"/>
  <c r="BC1120" i="1"/>
  <c r="BC1113" i="1"/>
  <c r="BC941" i="1"/>
  <c r="BC623" i="1"/>
  <c r="BC257" i="1"/>
  <c r="BC1112" i="1"/>
  <c r="BC1108" i="1"/>
  <c r="BC638" i="1"/>
  <c r="BC622" i="1"/>
  <c r="BC259" i="1"/>
  <c r="BC263" i="1"/>
  <c r="BC267" i="1"/>
  <c r="BC271" i="1"/>
  <c r="BC275" i="1"/>
  <c r="BC279" i="1"/>
  <c r="BC1105" i="1"/>
  <c r="BC968" i="1"/>
  <c r="BC635" i="1"/>
  <c r="BC619" i="1"/>
  <c r="BC1114" i="1"/>
  <c r="BC964" i="1"/>
  <c r="BC633" i="1"/>
  <c r="BC617" i="1"/>
  <c r="BC10" i="1"/>
  <c r="BC260" i="1"/>
  <c r="BC264" i="1"/>
  <c r="BC268" i="1"/>
  <c r="BC272" i="1"/>
  <c r="BC276" i="1"/>
  <c r="BC280" i="1"/>
  <c r="BC971" i="1"/>
  <c r="BC615" i="1"/>
  <c r="BC970" i="1"/>
  <c r="BC1119" i="1"/>
  <c r="BC960" i="1"/>
  <c r="BC631" i="1"/>
  <c r="BB162" i="1"/>
  <c r="BA991" i="1"/>
  <c r="BA993" i="1"/>
  <c r="BA992" i="1"/>
  <c r="AZ1049" i="1"/>
  <c r="BB154" i="1"/>
  <c r="BB163" i="1"/>
  <c r="BB160" i="1"/>
  <c r="BB157" i="1"/>
  <c r="AZ1050" i="1"/>
  <c r="BB1084" i="1"/>
  <c r="BB149" i="1"/>
  <c r="BB152" i="1"/>
  <c r="AZ1051" i="1"/>
  <c r="BB11" i="1"/>
  <c r="BE10" i="5" s="1"/>
  <c r="BB142" i="1"/>
  <c r="BB943" i="1"/>
  <c r="BB952" i="1" s="1"/>
  <c r="BB950" i="1"/>
  <c r="BB146" i="1"/>
  <c r="BB143" i="1"/>
  <c r="AZ1023" i="1" l="1"/>
  <c r="AZ1052" i="1" s="1"/>
  <c r="AZ994" i="1"/>
  <c r="AZ1017" i="1"/>
  <c r="AZ1075" i="1"/>
  <c r="AV1004" i="1"/>
  <c r="AV1062" i="1" s="1"/>
  <c r="AZ1087" i="1"/>
  <c r="AU1062" i="1"/>
  <c r="AY1046" i="1"/>
  <c r="AZ151" i="1"/>
  <c r="AZ1029" i="1"/>
  <c r="AZ1058" i="1" s="1"/>
  <c r="BA63" i="1"/>
  <c r="BA121" i="1" s="1"/>
  <c r="BA1029" i="1" s="1"/>
  <c r="BD41" i="5"/>
  <c r="BA51" i="1"/>
  <c r="BA109" i="1" s="1"/>
  <c r="BA1075" i="1" s="1"/>
  <c r="BD39" i="5"/>
  <c r="AZ988" i="1"/>
  <c r="AZ1046" i="1" s="1"/>
  <c r="BA57" i="1"/>
  <c r="BA115" i="1" s="1"/>
  <c r="BA1023" i="1" s="1"/>
  <c r="BD40" i="5"/>
  <c r="B48" i="30"/>
  <c r="AZ1053" i="1"/>
  <c r="BE18" i="5"/>
  <c r="BE99" i="5"/>
  <c r="BE24" i="5"/>
  <c r="BE106" i="5"/>
  <c r="BI82" i="5"/>
  <c r="BH89" i="5"/>
  <c r="BH13" i="5" s="1"/>
  <c r="BH103" i="5"/>
  <c r="BH25" i="5" s="1"/>
  <c r="BE64" i="1" s="1"/>
  <c r="BH96" i="5"/>
  <c r="BH19" i="5" s="1"/>
  <c r="BE58" i="1" s="1"/>
  <c r="BE12" i="5"/>
  <c r="BE92" i="5"/>
  <c r="BG81" i="5"/>
  <c r="BF88" i="5"/>
  <c r="BF102" i="5"/>
  <c r="BF95" i="5"/>
  <c r="BG83" i="5"/>
  <c r="BF97" i="5"/>
  <c r="BF20" i="5" s="1"/>
  <c r="BC59" i="1" s="1"/>
  <c r="BC117" i="1" s="1"/>
  <c r="BC147" i="1" s="1"/>
  <c r="BF104" i="5"/>
  <c r="BF26" i="5" s="1"/>
  <c r="BC65" i="1" s="1"/>
  <c r="BC123" i="1" s="1"/>
  <c r="BC153" i="1" s="1"/>
  <c r="BF90" i="5"/>
  <c r="BF14" i="5" s="1"/>
  <c r="BA151" i="1"/>
  <c r="BA1024" i="1"/>
  <c r="AZ1054" i="1"/>
  <c r="BG202" i="1"/>
  <c r="BH824" i="1" s="1"/>
  <c r="BG737" i="1"/>
  <c r="BG824" i="1"/>
  <c r="BD80" i="1"/>
  <c r="BD94" i="1"/>
  <c r="BD98" i="1"/>
  <c r="BD127" i="1" s="1"/>
  <c r="BD91" i="1"/>
  <c r="BD120" i="1" s="1"/>
  <c r="BD97" i="1"/>
  <c r="BD126" i="1" s="1"/>
  <c r="BD102" i="1"/>
  <c r="BD131" i="1" s="1"/>
  <c r="BD83" i="1"/>
  <c r="BD112" i="1" s="1"/>
  <c r="BD85" i="1"/>
  <c r="BD114" i="1" s="1"/>
  <c r="BD90" i="1"/>
  <c r="BD119" i="1" s="1"/>
  <c r="BD89" i="1"/>
  <c r="BD118" i="1" s="1"/>
  <c r="BD95" i="1"/>
  <c r="BD124" i="1" s="1"/>
  <c r="BD86" i="1"/>
  <c r="BD93" i="1"/>
  <c r="BD122" i="1" s="1"/>
  <c r="BD87" i="1"/>
  <c r="BD116" i="1" s="1"/>
  <c r="BD101" i="1"/>
  <c r="BD130" i="1" s="1"/>
  <c r="BD84" i="1"/>
  <c r="BD113" i="1" s="1"/>
  <c r="BD100" i="1"/>
  <c r="BD129" i="1" s="1"/>
  <c r="BD99" i="1"/>
  <c r="BD128" i="1" s="1"/>
  <c r="BD104" i="1"/>
  <c r="BD133" i="1" s="1"/>
  <c r="BD88" i="1"/>
  <c r="BD96" i="1"/>
  <c r="BD125" i="1" s="1"/>
  <c r="BD92" i="1"/>
  <c r="BD103" i="1"/>
  <c r="BD132" i="1" s="1"/>
  <c r="BC82" i="1"/>
  <c r="BD830" i="1"/>
  <c r="BD81" i="1"/>
  <c r="BG836" i="1"/>
  <c r="BG214" i="1"/>
  <c r="BH214" i="1" s="1"/>
  <c r="BA996" i="1"/>
  <c r="BD743" i="1"/>
  <c r="AQ1005" i="1"/>
  <c r="AR1005" i="1" s="1"/>
  <c r="BA995" i="1"/>
  <c r="AP1063" i="1"/>
  <c r="BJ829" i="1"/>
  <c r="BJ207" i="1"/>
  <c r="BJ742" i="1"/>
  <c r="AS216" i="1"/>
  <c r="AT751" i="1" s="1"/>
  <c r="AW1004" i="1"/>
  <c r="AX1033" i="1" s="1"/>
  <c r="BA1025" i="1"/>
  <c r="BF738" i="1"/>
  <c r="BF203" i="1"/>
  <c r="BF825" i="1"/>
  <c r="AS838" i="1"/>
  <c r="AU1066" i="1"/>
  <c r="AV1008" i="1"/>
  <c r="AV1037" i="1"/>
  <c r="BC1084" i="1"/>
  <c r="AN1069" i="1"/>
  <c r="AO1067" i="1"/>
  <c r="AZ834" i="1"/>
  <c r="AO1065" i="1"/>
  <c r="AZ747" i="1"/>
  <c r="BH831" i="1"/>
  <c r="AN755" i="1"/>
  <c r="AN220" i="1"/>
  <c r="AN842" i="1"/>
  <c r="BE744" i="1"/>
  <c r="BG744" i="1"/>
  <c r="BE831" i="1"/>
  <c r="BB972" i="1"/>
  <c r="BA1088" i="1"/>
  <c r="BB973" i="1"/>
  <c r="BA1089" i="1"/>
  <c r="AQ218" i="1"/>
  <c r="AQ840" i="1"/>
  <c r="AQ753" i="1"/>
  <c r="BA212" i="1"/>
  <c r="BA747" i="1"/>
  <c r="BA834" i="1"/>
  <c r="BI204" i="1"/>
  <c r="BI739" i="1"/>
  <c r="BI826" i="1"/>
  <c r="AY211" i="1"/>
  <c r="AY746" i="1"/>
  <c r="AY833" i="1"/>
  <c r="AW1095" i="1"/>
  <c r="AU1061" i="1"/>
  <c r="AY1060" i="1"/>
  <c r="AZ1031" i="1"/>
  <c r="AZ1002" i="1"/>
  <c r="AV1003" i="1"/>
  <c r="AW1003" i="1" s="1"/>
  <c r="AO219" i="1"/>
  <c r="AO754" i="1"/>
  <c r="AO841" i="1"/>
  <c r="AQ215" i="1"/>
  <c r="AQ837" i="1"/>
  <c r="AQ750" i="1"/>
  <c r="BG831" i="1"/>
  <c r="AP1096" i="1"/>
  <c r="AP1009" i="1"/>
  <c r="AP1038" i="1"/>
  <c r="AQ980" i="1"/>
  <c r="BB969" i="1"/>
  <c r="BA1085" i="1"/>
  <c r="BF831" i="1"/>
  <c r="BH209" i="1"/>
  <c r="BI744" i="1" s="1"/>
  <c r="BH741" i="1"/>
  <c r="BH828" i="1"/>
  <c r="BH206" i="1"/>
  <c r="AP1097" i="1"/>
  <c r="AP1010" i="1"/>
  <c r="AP1039" i="1"/>
  <c r="AQ981" i="1"/>
  <c r="AP1064" i="1"/>
  <c r="BE205" i="1"/>
  <c r="BE740" i="1"/>
  <c r="BE827" i="1"/>
  <c r="BA1083" i="1"/>
  <c r="BB967" i="1"/>
  <c r="BC967" i="1" s="1"/>
  <c r="AW1090" i="1"/>
  <c r="AO752" i="1"/>
  <c r="AO217" i="1"/>
  <c r="AO839" i="1"/>
  <c r="AI758" i="1"/>
  <c r="AI845" i="1"/>
  <c r="AI223" i="1"/>
  <c r="AO221" i="1"/>
  <c r="AO843" i="1"/>
  <c r="AO756" i="1"/>
  <c r="AY1059" i="1"/>
  <c r="AZ1001" i="1"/>
  <c r="AZ1030" i="1"/>
  <c r="AX974" i="1"/>
  <c r="AY974" i="1" s="1"/>
  <c r="AU1092" i="1"/>
  <c r="AV976" i="1"/>
  <c r="AW976" i="1" s="1"/>
  <c r="AO1068" i="1"/>
  <c r="BB975" i="1"/>
  <c r="BA1091" i="1"/>
  <c r="AP1094" i="1"/>
  <c r="AP1007" i="1"/>
  <c r="AP1036" i="1"/>
  <c r="AQ978" i="1"/>
  <c r="AO1098" i="1"/>
  <c r="AO1040" i="1"/>
  <c r="AO1011" i="1"/>
  <c r="AP982" i="1"/>
  <c r="BH744" i="1"/>
  <c r="AZ999" i="1"/>
  <c r="AZ1028" i="1"/>
  <c r="AY1057" i="1"/>
  <c r="AZ998" i="1"/>
  <c r="AY1056" i="1"/>
  <c r="AZ1027" i="1"/>
  <c r="BE830" i="1"/>
  <c r="BE208" i="1"/>
  <c r="BE743" i="1"/>
  <c r="AK1099" i="1"/>
  <c r="AK1012" i="1"/>
  <c r="AK1041" i="1"/>
  <c r="AL983" i="1"/>
  <c r="AJ1070" i="1"/>
  <c r="AS835" i="1"/>
  <c r="AS213" i="1"/>
  <c r="AS748" i="1"/>
  <c r="BF744" i="1"/>
  <c r="BB966" i="1"/>
  <c r="BA1082" i="1"/>
  <c r="AX979" i="1"/>
  <c r="AY979" i="1" s="1"/>
  <c r="AZ1026" i="1"/>
  <c r="AZ997" i="1"/>
  <c r="AY1055" i="1"/>
  <c r="BB832" i="1"/>
  <c r="BB210" i="1"/>
  <c r="BB745" i="1"/>
  <c r="AV1032" i="1"/>
  <c r="AM757" i="1"/>
  <c r="AM222" i="1"/>
  <c r="AM844" i="1"/>
  <c r="AQ1093" i="1"/>
  <c r="AQ1006" i="1"/>
  <c r="AQ1035" i="1"/>
  <c r="AR977" i="1"/>
  <c r="BL823" i="1"/>
  <c r="BL201" i="1"/>
  <c r="BL736" i="1"/>
  <c r="BC1080" i="1"/>
  <c r="BA1049" i="1"/>
  <c r="BC149" i="1"/>
  <c r="BC144" i="1"/>
  <c r="BC155" i="1"/>
  <c r="BC150" i="1"/>
  <c r="BB1022" i="1"/>
  <c r="BB1021" i="1"/>
  <c r="BB1020" i="1"/>
  <c r="BC160" i="1"/>
  <c r="BC154" i="1"/>
  <c r="BH734" i="1"/>
  <c r="BH199" i="1"/>
  <c r="BH821" i="1"/>
  <c r="BB991" i="1"/>
  <c r="BB993" i="1"/>
  <c r="BB992" i="1"/>
  <c r="BA1051" i="1"/>
  <c r="BC161" i="1"/>
  <c r="BC157" i="1"/>
  <c r="BC1079" i="1"/>
  <c r="BC11" i="1"/>
  <c r="BF10" i="5" s="1"/>
  <c r="BC162" i="1"/>
  <c r="BC143" i="1"/>
  <c r="BC152" i="1"/>
  <c r="BC163" i="1"/>
  <c r="BC1086" i="1"/>
  <c r="BC158" i="1"/>
  <c r="BA1050" i="1"/>
  <c r="BD1115" i="1"/>
  <c r="BD1118" i="1"/>
  <c r="BD1111" i="1"/>
  <c r="BD968" i="1"/>
  <c r="BD963" i="1"/>
  <c r="BD635" i="1"/>
  <c r="BD627" i="1"/>
  <c r="BD620" i="1"/>
  <c r="BE9" i="1"/>
  <c r="BD1107" i="1"/>
  <c r="BD1116" i="1"/>
  <c r="BD1124" i="1"/>
  <c r="BD961" i="1"/>
  <c r="BD634" i="1"/>
  <c r="BD626" i="1"/>
  <c r="BD617" i="1"/>
  <c r="BD10" i="1"/>
  <c r="BD1104" i="1"/>
  <c r="BD261" i="1"/>
  <c r="BD265" i="1"/>
  <c r="BD269" i="1"/>
  <c r="BD273" i="1"/>
  <c r="BD277" i="1"/>
  <c r="BD281" i="1"/>
  <c r="BD1125" i="1"/>
  <c r="BD1114" i="1"/>
  <c r="BD1106" i="1"/>
  <c r="BD964" i="1"/>
  <c r="BD942" i="1"/>
  <c r="BD951" i="1" s="1"/>
  <c r="BD633" i="1"/>
  <c r="BD625" i="1"/>
  <c r="BD616" i="1"/>
  <c r="BD257" i="1"/>
  <c r="BD1117" i="1"/>
  <c r="BD1126" i="1"/>
  <c r="BD1119" i="1"/>
  <c r="BD962" i="1"/>
  <c r="BD632" i="1"/>
  <c r="BD624" i="1"/>
  <c r="BD614" i="1"/>
  <c r="BD258" i="1"/>
  <c r="BD262" i="1"/>
  <c r="BD266" i="1"/>
  <c r="BD270" i="1"/>
  <c r="BD274" i="1"/>
  <c r="BD278" i="1"/>
  <c r="BD959" i="1"/>
  <c r="BD1109" i="1"/>
  <c r="BD1112" i="1"/>
  <c r="BD1121" i="1"/>
  <c r="BD960" i="1"/>
  <c r="BD941" i="1"/>
  <c r="BD631" i="1"/>
  <c r="BD623" i="1"/>
  <c r="BD619" i="1"/>
  <c r="BD1128" i="1"/>
  <c r="BD1127" i="1"/>
  <c r="BD1108" i="1"/>
  <c r="BD638" i="1"/>
  <c r="BD630" i="1"/>
  <c r="BD622" i="1"/>
  <c r="BD615" i="1"/>
  <c r="BD259" i="1"/>
  <c r="BD263" i="1"/>
  <c r="BD267" i="1"/>
  <c r="BD271" i="1"/>
  <c r="BD275" i="1"/>
  <c r="BD279" i="1"/>
  <c r="BD1192" i="1"/>
  <c r="BD1120" i="1"/>
  <c r="BD1122" i="1"/>
  <c r="BD1110" i="1"/>
  <c r="BD637" i="1"/>
  <c r="BD629" i="1"/>
  <c r="BD621" i="1"/>
  <c r="BD1105" i="1"/>
  <c r="BD971" i="1"/>
  <c r="BD1113" i="1"/>
  <c r="BD268" i="1"/>
  <c r="BD965" i="1"/>
  <c r="BD272" i="1"/>
  <c r="BD636" i="1"/>
  <c r="BD628" i="1"/>
  <c r="BD260" i="1"/>
  <c r="BD276" i="1"/>
  <c r="BD618" i="1"/>
  <c r="BD264" i="1"/>
  <c r="BD280" i="1"/>
  <c r="BD970" i="1"/>
  <c r="BD1123" i="1"/>
  <c r="BC1078" i="1"/>
  <c r="BC943" i="1"/>
  <c r="BC952" i="1" s="1"/>
  <c r="BC950" i="1"/>
  <c r="BC159" i="1"/>
  <c r="BC142" i="1"/>
  <c r="BC148" i="1"/>
  <c r="BC156" i="1"/>
  <c r="BC146" i="1"/>
  <c r="BA988" i="1" l="1"/>
  <c r="AW1033" i="1"/>
  <c r="BA139" i="1"/>
  <c r="BA1087" i="1"/>
  <c r="BB1087" i="1" s="1"/>
  <c r="BA145" i="1"/>
  <c r="BA1081" i="1"/>
  <c r="BA1000" i="1"/>
  <c r="BA1058" i="1" s="1"/>
  <c r="BA1017" i="1"/>
  <c r="BA1046" i="1" s="1"/>
  <c r="BB63" i="1"/>
  <c r="BB121" i="1" s="1"/>
  <c r="BE41" i="5"/>
  <c r="BA994" i="1"/>
  <c r="BA1052" i="1" s="1"/>
  <c r="BB51" i="1"/>
  <c r="BB109" i="1" s="1"/>
  <c r="BB139" i="1" s="1"/>
  <c r="BE39" i="5"/>
  <c r="BB57" i="1"/>
  <c r="BB115" i="1" s="1"/>
  <c r="BE40" i="5"/>
  <c r="B49" i="30"/>
  <c r="BF12" i="5"/>
  <c r="BF92" i="5"/>
  <c r="BH83" i="5"/>
  <c r="BG90" i="5"/>
  <c r="BG14" i="5" s="1"/>
  <c r="BG97" i="5"/>
  <c r="BG20" i="5" s="1"/>
  <c r="BD59" i="1" s="1"/>
  <c r="BD117" i="1" s="1"/>
  <c r="BD147" i="1" s="1"/>
  <c r="BG104" i="5"/>
  <c r="BG26" i="5" s="1"/>
  <c r="BD65" i="1" s="1"/>
  <c r="BD123" i="1" s="1"/>
  <c r="BD153" i="1" s="1"/>
  <c r="BB151" i="1"/>
  <c r="BH81" i="5"/>
  <c r="BG88" i="5"/>
  <c r="BG102" i="5"/>
  <c r="BG95" i="5"/>
  <c r="BF18" i="5"/>
  <c r="BF99" i="5"/>
  <c r="BJ82" i="5"/>
  <c r="BI96" i="5"/>
  <c r="BI19" i="5" s="1"/>
  <c r="BF58" i="1" s="1"/>
  <c r="BI103" i="5"/>
  <c r="BI25" i="5" s="1"/>
  <c r="BF64" i="1" s="1"/>
  <c r="BI89" i="5"/>
  <c r="BI13" i="5" s="1"/>
  <c r="BF24" i="5"/>
  <c r="BF106" i="5"/>
  <c r="BA1053" i="1"/>
  <c r="BH202" i="1"/>
  <c r="BI824" i="1" s="1"/>
  <c r="BH737" i="1"/>
  <c r="BB1024" i="1"/>
  <c r="BA1054" i="1"/>
  <c r="BE81" i="1"/>
  <c r="BE80" i="1"/>
  <c r="BE85" i="1"/>
  <c r="BE114" i="1" s="1"/>
  <c r="BE90" i="1"/>
  <c r="BE119" i="1" s="1"/>
  <c r="BE98" i="1"/>
  <c r="BE127" i="1" s="1"/>
  <c r="BE89" i="1"/>
  <c r="BE118" i="1" s="1"/>
  <c r="BE91" i="1"/>
  <c r="BE120" i="1" s="1"/>
  <c r="BE86" i="1"/>
  <c r="BE102" i="1"/>
  <c r="BE131" i="1" s="1"/>
  <c r="BE83" i="1"/>
  <c r="BE112" i="1" s="1"/>
  <c r="BE97" i="1"/>
  <c r="BE126" i="1" s="1"/>
  <c r="BE88" i="1"/>
  <c r="BE92" i="1"/>
  <c r="BE99" i="1"/>
  <c r="BE128" i="1" s="1"/>
  <c r="BE84" i="1"/>
  <c r="BE113" i="1" s="1"/>
  <c r="BE94" i="1"/>
  <c r="BE104" i="1"/>
  <c r="BE133" i="1" s="1"/>
  <c r="BE93" i="1"/>
  <c r="BE122" i="1" s="1"/>
  <c r="BE87" i="1"/>
  <c r="BE116" i="1" s="1"/>
  <c r="BE95" i="1"/>
  <c r="BE124" i="1" s="1"/>
  <c r="BE103" i="1"/>
  <c r="BE132" i="1" s="1"/>
  <c r="BE100" i="1"/>
  <c r="BE129" i="1" s="1"/>
  <c r="BE101" i="1"/>
  <c r="BE130" i="1" s="1"/>
  <c r="BE96" i="1"/>
  <c r="BE125" i="1" s="1"/>
  <c r="BD82" i="1"/>
  <c r="AW1032" i="1"/>
  <c r="AW1061" i="1" s="1"/>
  <c r="BI749" i="1"/>
  <c r="BH749" i="1"/>
  <c r="BH836" i="1"/>
  <c r="BI214" i="1"/>
  <c r="BJ214" i="1" s="1"/>
  <c r="BK214" i="1" s="1"/>
  <c r="BL214" i="1" s="1"/>
  <c r="BM836" i="1" s="1"/>
  <c r="BI836" i="1"/>
  <c r="AQ1063" i="1"/>
  <c r="AR1034" i="1"/>
  <c r="AR1063" i="1" s="1"/>
  <c r="BB995" i="1"/>
  <c r="AS1034" i="1"/>
  <c r="AS1005" i="1"/>
  <c r="AT1005" i="1" s="1"/>
  <c r="BI831" i="1"/>
  <c r="BK742" i="1"/>
  <c r="BK207" i="1"/>
  <c r="BK829" i="1"/>
  <c r="AX1004" i="1"/>
  <c r="AY1033" i="1" s="1"/>
  <c r="AT216" i="1"/>
  <c r="AU838" i="1" s="1"/>
  <c r="AW1062" i="1"/>
  <c r="AT838" i="1"/>
  <c r="BI209" i="1"/>
  <c r="BJ744" i="1" s="1"/>
  <c r="AV1066" i="1"/>
  <c r="AW1037" i="1"/>
  <c r="BG738" i="1"/>
  <c r="BG825" i="1"/>
  <c r="BG203" i="1"/>
  <c r="AW1008" i="1"/>
  <c r="AX1008" i="1" s="1"/>
  <c r="BB996" i="1"/>
  <c r="BC1025" i="1" s="1"/>
  <c r="BB1025" i="1"/>
  <c r="BD967" i="1"/>
  <c r="BE967" i="1" s="1"/>
  <c r="AO1069" i="1"/>
  <c r="AP1068" i="1"/>
  <c r="BB747" i="1"/>
  <c r="BB212" i="1"/>
  <c r="BB834" i="1"/>
  <c r="BC972" i="1"/>
  <c r="BB1088" i="1"/>
  <c r="AR753" i="1"/>
  <c r="AR218" i="1"/>
  <c r="AR840" i="1"/>
  <c r="AP1065" i="1"/>
  <c r="BC973" i="1"/>
  <c r="BB1089" i="1"/>
  <c r="AO755" i="1"/>
  <c r="AO220" i="1"/>
  <c r="AO842" i="1"/>
  <c r="AZ1059" i="1"/>
  <c r="BA1030" i="1"/>
  <c r="BA1001" i="1"/>
  <c r="BJ739" i="1"/>
  <c r="BJ204" i="1"/>
  <c r="BJ826" i="1"/>
  <c r="AQ1064" i="1"/>
  <c r="AN757" i="1"/>
  <c r="AN222" i="1"/>
  <c r="AN844" i="1"/>
  <c r="AZ1055" i="1"/>
  <c r="BA1026" i="1"/>
  <c r="BA997" i="1"/>
  <c r="AL1012" i="1"/>
  <c r="AL1041" i="1"/>
  <c r="AM983" i="1"/>
  <c r="AP1040" i="1"/>
  <c r="AP1011" i="1"/>
  <c r="AQ982" i="1"/>
  <c r="AJ758" i="1"/>
  <c r="AJ845" i="1"/>
  <c r="AJ223" i="1"/>
  <c r="BF205" i="1"/>
  <c r="BF740" i="1"/>
  <c r="BF827" i="1"/>
  <c r="BC745" i="1"/>
  <c r="BC210" i="1"/>
  <c r="BC832" i="1"/>
  <c r="BA998" i="1"/>
  <c r="AZ1056" i="1"/>
  <c r="BA1027" i="1"/>
  <c r="AX976" i="1"/>
  <c r="AP843" i="1"/>
  <c r="AP756" i="1"/>
  <c r="AP221" i="1"/>
  <c r="BC969" i="1"/>
  <c r="BB1085" i="1"/>
  <c r="AX1095" i="1"/>
  <c r="AY1095" i="1" s="1"/>
  <c r="AK1070" i="1"/>
  <c r="AZ979" i="1"/>
  <c r="BB1091" i="1"/>
  <c r="BC975" i="1"/>
  <c r="AP839" i="1"/>
  <c r="AP217" i="1"/>
  <c r="AP752" i="1"/>
  <c r="BB1083" i="1"/>
  <c r="BC1083" i="1" s="1"/>
  <c r="BI741" i="1"/>
  <c r="BI206" i="1"/>
  <c r="BI828" i="1"/>
  <c r="AT835" i="1"/>
  <c r="AT748" i="1"/>
  <c r="AT213" i="1"/>
  <c r="AL1099" i="1"/>
  <c r="AP1098" i="1"/>
  <c r="AP219" i="1"/>
  <c r="AP754" i="1"/>
  <c r="AP841" i="1"/>
  <c r="BA1028" i="1"/>
  <c r="BA999" i="1"/>
  <c r="AZ1057" i="1"/>
  <c r="AV1092" i="1"/>
  <c r="AW1092" i="1" s="1"/>
  <c r="AQ1096" i="1"/>
  <c r="AQ1038" i="1"/>
  <c r="AQ1009" i="1"/>
  <c r="AR980" i="1"/>
  <c r="AV1061" i="1"/>
  <c r="AZ746" i="1"/>
  <c r="AZ211" i="1"/>
  <c r="AZ833" i="1"/>
  <c r="AR1093" i="1"/>
  <c r="AR1035" i="1"/>
  <c r="AR1006" i="1"/>
  <c r="AS977" i="1"/>
  <c r="BC966" i="1"/>
  <c r="BB1082" i="1"/>
  <c r="BF743" i="1"/>
  <c r="BF830" i="1"/>
  <c r="BF208" i="1"/>
  <c r="AQ1094" i="1"/>
  <c r="AQ1007" i="1"/>
  <c r="AQ1036" i="1"/>
  <c r="AR978" i="1"/>
  <c r="AX1090" i="1"/>
  <c r="AX1032" i="1"/>
  <c r="AX1003" i="1"/>
  <c r="AY1032" i="1" s="1"/>
  <c r="AZ974" i="1"/>
  <c r="AZ1060" i="1"/>
  <c r="BA1031" i="1"/>
  <c r="BA1002" i="1"/>
  <c r="AQ1097" i="1"/>
  <c r="AQ1039" i="1"/>
  <c r="AQ1010" i="1"/>
  <c r="AR981" i="1"/>
  <c r="AP1067" i="1"/>
  <c r="AR837" i="1"/>
  <c r="AR215" i="1"/>
  <c r="AR750" i="1"/>
  <c r="BM823" i="1"/>
  <c r="BM736" i="1"/>
  <c r="BM201" i="1"/>
  <c r="L201" i="1" s="1"/>
  <c r="BD1080" i="1"/>
  <c r="BD1084" i="1"/>
  <c r="BC993" i="1"/>
  <c r="BC992" i="1"/>
  <c r="BC991" i="1"/>
  <c r="BD1078" i="1"/>
  <c r="BD156" i="1"/>
  <c r="BD155" i="1"/>
  <c r="BD159" i="1"/>
  <c r="BD1086" i="1"/>
  <c r="BD163" i="1"/>
  <c r="BE1192" i="1"/>
  <c r="BE1106" i="1"/>
  <c r="BE1119" i="1"/>
  <c r="BE1109" i="1"/>
  <c r="BE963" i="1"/>
  <c r="BE638" i="1"/>
  <c r="BE630" i="1"/>
  <c r="BE624" i="1"/>
  <c r="BE621" i="1"/>
  <c r="BE10" i="1"/>
  <c r="BE1126" i="1"/>
  <c r="BE1123" i="1"/>
  <c r="BE1127" i="1"/>
  <c r="BE1107" i="1"/>
  <c r="BE961" i="1"/>
  <c r="BE637" i="1"/>
  <c r="BE629" i="1"/>
  <c r="BE622" i="1"/>
  <c r="BE260" i="1"/>
  <c r="BE264" i="1"/>
  <c r="BE268" i="1"/>
  <c r="BE272" i="1"/>
  <c r="BE276" i="1"/>
  <c r="BE280" i="1"/>
  <c r="BE1128" i="1"/>
  <c r="BE1118" i="1"/>
  <c r="BE1115" i="1"/>
  <c r="BE964" i="1"/>
  <c r="BE636" i="1"/>
  <c r="BE628" i="1"/>
  <c r="BE616" i="1"/>
  <c r="BE1120" i="1"/>
  <c r="BE1116" i="1"/>
  <c r="BE1113" i="1"/>
  <c r="BE968" i="1"/>
  <c r="BE962" i="1"/>
  <c r="BE635" i="1"/>
  <c r="BE618" i="1"/>
  <c r="BE614" i="1"/>
  <c r="BE261" i="1"/>
  <c r="BE265" i="1"/>
  <c r="BE269" i="1"/>
  <c r="BE273" i="1"/>
  <c r="BE277" i="1"/>
  <c r="BE281" i="1"/>
  <c r="BE1104" i="1"/>
  <c r="BE1108" i="1"/>
  <c r="BE1125" i="1"/>
  <c r="BE942" i="1"/>
  <c r="BE951" i="1" s="1"/>
  <c r="BE633" i="1"/>
  <c r="BE620" i="1"/>
  <c r="BE615" i="1"/>
  <c r="BF9" i="1"/>
  <c r="BE258" i="1"/>
  <c r="BE262" i="1"/>
  <c r="BE266" i="1"/>
  <c r="BE270" i="1"/>
  <c r="BE274" i="1"/>
  <c r="BE278" i="1"/>
  <c r="BE959" i="1"/>
  <c r="BE971" i="1"/>
  <c r="BE1122" i="1"/>
  <c r="BE1124" i="1"/>
  <c r="BE1105" i="1"/>
  <c r="BE941" i="1"/>
  <c r="BE632" i="1"/>
  <c r="BE617" i="1"/>
  <c r="BE625" i="1"/>
  <c r="BE1114" i="1"/>
  <c r="BE267" i="1"/>
  <c r="BE1110" i="1"/>
  <c r="BE634" i="1"/>
  <c r="BE1121" i="1"/>
  <c r="BE631" i="1"/>
  <c r="BE271" i="1"/>
  <c r="BE1111" i="1"/>
  <c r="BE626" i="1"/>
  <c r="BE257" i="1"/>
  <c r="BE1117" i="1"/>
  <c r="BE627" i="1"/>
  <c r="BE259" i="1"/>
  <c r="BE275" i="1"/>
  <c r="BE619" i="1"/>
  <c r="BE965" i="1"/>
  <c r="BE623" i="1"/>
  <c r="BE263" i="1"/>
  <c r="BE279" i="1"/>
  <c r="BE1112" i="1"/>
  <c r="BE960" i="1"/>
  <c r="BE970" i="1"/>
  <c r="BB1050" i="1"/>
  <c r="BD149" i="1"/>
  <c r="BD161" i="1"/>
  <c r="BD142" i="1"/>
  <c r="BD143" i="1"/>
  <c r="BD160" i="1"/>
  <c r="BD943" i="1"/>
  <c r="BD952" i="1" s="1"/>
  <c r="BD950" i="1"/>
  <c r="BD158" i="1"/>
  <c r="BD154" i="1"/>
  <c r="BD1079" i="1"/>
  <c r="BB1051" i="1"/>
  <c r="BB1049" i="1"/>
  <c r="BD146" i="1"/>
  <c r="BD152" i="1"/>
  <c r="BD150" i="1"/>
  <c r="BD144" i="1"/>
  <c r="BD157" i="1"/>
  <c r="BD148" i="1"/>
  <c r="BC1022" i="1"/>
  <c r="BC1020" i="1"/>
  <c r="BC1021" i="1"/>
  <c r="BD162" i="1"/>
  <c r="BD11" i="1"/>
  <c r="BG10" i="5" s="1"/>
  <c r="BI734" i="1"/>
  <c r="BI199" i="1"/>
  <c r="BI821" i="1"/>
  <c r="BB1029" i="1" l="1"/>
  <c r="BB1075" i="1"/>
  <c r="BB994" i="1"/>
  <c r="BB1000" i="1"/>
  <c r="BB1058" i="1" s="1"/>
  <c r="BB1081" i="1"/>
  <c r="BB988" i="1"/>
  <c r="BB145" i="1"/>
  <c r="BB1017" i="1"/>
  <c r="BB1023" i="1"/>
  <c r="BC57" i="1"/>
  <c r="BC115" i="1" s="1"/>
  <c r="BC145" i="1" s="1"/>
  <c r="BF40" i="5"/>
  <c r="BC63" i="1"/>
  <c r="BC121" i="1" s="1"/>
  <c r="BC151" i="1" s="1"/>
  <c r="BF41" i="5"/>
  <c r="BC51" i="1"/>
  <c r="BC109" i="1" s="1"/>
  <c r="BC139" i="1" s="1"/>
  <c r="BF39" i="5"/>
  <c r="B50" i="30"/>
  <c r="BG99" i="5"/>
  <c r="BG18" i="5"/>
  <c r="BG106" i="5"/>
  <c r="BG24" i="5"/>
  <c r="BI83" i="5"/>
  <c r="BH90" i="5"/>
  <c r="BH14" i="5" s="1"/>
  <c r="BH97" i="5"/>
  <c r="BH20" i="5" s="1"/>
  <c r="BE59" i="1" s="1"/>
  <c r="BE117" i="1" s="1"/>
  <c r="BE147" i="1" s="1"/>
  <c r="BH104" i="5"/>
  <c r="BH26" i="5" s="1"/>
  <c r="BE65" i="1" s="1"/>
  <c r="BE123" i="1" s="1"/>
  <c r="BE153" i="1" s="1"/>
  <c r="BG12" i="5"/>
  <c r="BG92" i="5"/>
  <c r="BI81" i="5"/>
  <c r="BH88" i="5"/>
  <c r="BH102" i="5"/>
  <c r="BH95" i="5"/>
  <c r="BK82" i="5"/>
  <c r="BJ89" i="5"/>
  <c r="BJ13" i="5" s="1"/>
  <c r="BJ103" i="5"/>
  <c r="BJ25" i="5" s="1"/>
  <c r="BG64" i="1" s="1"/>
  <c r="BJ96" i="5"/>
  <c r="BJ19" i="5" s="1"/>
  <c r="BG58" i="1" s="1"/>
  <c r="BB1053" i="1"/>
  <c r="BI737" i="1"/>
  <c r="BJ831" i="1"/>
  <c r="BI202" i="1"/>
  <c r="BJ737" i="1" s="1"/>
  <c r="BJ209" i="1"/>
  <c r="BK209" i="1" s="1"/>
  <c r="BK749" i="1"/>
  <c r="BC1024" i="1"/>
  <c r="BJ749" i="1"/>
  <c r="BE82" i="1"/>
  <c r="BF102" i="1"/>
  <c r="BF131" i="1" s="1"/>
  <c r="BF91" i="1"/>
  <c r="BF120" i="1" s="1"/>
  <c r="BF90" i="1"/>
  <c r="BF119" i="1" s="1"/>
  <c r="BF93" i="1"/>
  <c r="BF122" i="1" s="1"/>
  <c r="BF89" i="1"/>
  <c r="BF118" i="1" s="1"/>
  <c r="BF83" i="1"/>
  <c r="BF112" i="1" s="1"/>
  <c r="BF94" i="1"/>
  <c r="BF85" i="1"/>
  <c r="BF80" i="1"/>
  <c r="BF97" i="1"/>
  <c r="BF126" i="1" s="1"/>
  <c r="BF87" i="1"/>
  <c r="BF116" i="1" s="1"/>
  <c r="BF98" i="1"/>
  <c r="BF127" i="1" s="1"/>
  <c r="BF99" i="1"/>
  <c r="BF128" i="1" s="1"/>
  <c r="BF88" i="1"/>
  <c r="BF96" i="1"/>
  <c r="BF125" i="1" s="1"/>
  <c r="BF86" i="1"/>
  <c r="BF95" i="1"/>
  <c r="BF124" i="1" s="1"/>
  <c r="BF103" i="1"/>
  <c r="BF132" i="1" s="1"/>
  <c r="BF92" i="1"/>
  <c r="BF100" i="1"/>
  <c r="BF129" i="1" s="1"/>
  <c r="BF101" i="1"/>
  <c r="BF130" i="1" s="1"/>
  <c r="BF104" i="1"/>
  <c r="BF133" i="1" s="1"/>
  <c r="BF84" i="1"/>
  <c r="BF113" i="1" s="1"/>
  <c r="BF81" i="1"/>
  <c r="BJ836" i="1"/>
  <c r="BK836" i="1"/>
  <c r="BC996" i="1"/>
  <c r="BD996" i="1" s="1"/>
  <c r="BB1054" i="1"/>
  <c r="AX1037" i="1"/>
  <c r="AX1066" i="1" s="1"/>
  <c r="AU216" i="1"/>
  <c r="AV751" i="1" s="1"/>
  <c r="BC995" i="1"/>
  <c r="BE1079" i="1"/>
  <c r="BD1083" i="1"/>
  <c r="AU751" i="1"/>
  <c r="AX1062" i="1"/>
  <c r="AT1034" i="1"/>
  <c r="AT1063" i="1" s="1"/>
  <c r="AU1034" i="1"/>
  <c r="AS1063" i="1"/>
  <c r="AU1005" i="1"/>
  <c r="AY1004" i="1"/>
  <c r="AY1062" i="1" s="1"/>
  <c r="BL829" i="1"/>
  <c r="BL742" i="1"/>
  <c r="BL207" i="1"/>
  <c r="AW1066" i="1"/>
  <c r="BM214" i="1"/>
  <c r="L214" i="1" s="1"/>
  <c r="BL836" i="1"/>
  <c r="BM749" i="1"/>
  <c r="BL749" i="1"/>
  <c r="BH738" i="1"/>
  <c r="BH203" i="1"/>
  <c r="BH825" i="1"/>
  <c r="AQ1068" i="1"/>
  <c r="BC1082" i="1"/>
  <c r="AS840" i="1"/>
  <c r="AS753" i="1"/>
  <c r="AS218" i="1"/>
  <c r="AT753" i="1" s="1"/>
  <c r="AP842" i="1"/>
  <c r="AP755" i="1"/>
  <c r="AP220" i="1"/>
  <c r="BC1088" i="1"/>
  <c r="BD972" i="1"/>
  <c r="BD973" i="1"/>
  <c r="BC1089" i="1"/>
  <c r="BC212" i="1"/>
  <c r="BC747" i="1"/>
  <c r="BC834" i="1"/>
  <c r="AQ1065" i="1"/>
  <c r="AY1090" i="1"/>
  <c r="AZ1090" i="1" s="1"/>
  <c r="BA833" i="1"/>
  <c r="BA746" i="1"/>
  <c r="BA211" i="1"/>
  <c r="AU835" i="1"/>
  <c r="AU748" i="1"/>
  <c r="AU213" i="1"/>
  <c r="BB1027" i="1"/>
  <c r="BA1056" i="1"/>
  <c r="BB998" i="1"/>
  <c r="AR1097" i="1"/>
  <c r="AR1039" i="1"/>
  <c r="AR1010" i="1"/>
  <c r="AS981" i="1"/>
  <c r="BB1031" i="1"/>
  <c r="BB1002" i="1"/>
  <c r="BA1060" i="1"/>
  <c r="BB999" i="1"/>
  <c r="BB1028" i="1"/>
  <c r="BA1057" i="1"/>
  <c r="BD975" i="1"/>
  <c r="BC1091" i="1"/>
  <c r="BD969" i="1"/>
  <c r="BC1085" i="1"/>
  <c r="AM1099" i="1"/>
  <c r="AM1012" i="1"/>
  <c r="AM1041" i="1"/>
  <c r="AN983" i="1"/>
  <c r="AX1092" i="1"/>
  <c r="BG740" i="1"/>
  <c r="BG205" i="1"/>
  <c r="BG827" i="1"/>
  <c r="AO844" i="1"/>
  <c r="AO757" i="1"/>
  <c r="AO222" i="1"/>
  <c r="AS750" i="1"/>
  <c r="AS215" i="1"/>
  <c r="AS837" i="1"/>
  <c r="BG743" i="1"/>
  <c r="BG208" i="1"/>
  <c r="BG830" i="1"/>
  <c r="BD966" i="1"/>
  <c r="AY1003" i="1"/>
  <c r="BJ741" i="1"/>
  <c r="BJ828" i="1"/>
  <c r="BJ206" i="1"/>
  <c r="AZ1095" i="1"/>
  <c r="AL1070" i="1"/>
  <c r="BB1030" i="1"/>
  <c r="BA1059" i="1"/>
  <c r="BB1001" i="1"/>
  <c r="AY976" i="1"/>
  <c r="AS1093" i="1"/>
  <c r="AS1006" i="1"/>
  <c r="AS1035" i="1"/>
  <c r="AT977" i="1"/>
  <c r="AQ217" i="1"/>
  <c r="AQ839" i="1"/>
  <c r="AQ752" i="1"/>
  <c r="BB997" i="1"/>
  <c r="BB1026" i="1"/>
  <c r="BA1055" i="1"/>
  <c r="AR1064" i="1"/>
  <c r="AQ221" i="1"/>
  <c r="AQ756" i="1"/>
  <c r="AQ843" i="1"/>
  <c r="AK758" i="1"/>
  <c r="AK845" i="1"/>
  <c r="AK223" i="1"/>
  <c r="AY1008" i="1"/>
  <c r="AX1061" i="1"/>
  <c r="AR1094" i="1"/>
  <c r="AR1036" i="1"/>
  <c r="AR1007" i="1"/>
  <c r="AS978" i="1"/>
  <c r="AR1096" i="1"/>
  <c r="AR1038" i="1"/>
  <c r="AR1009" i="1"/>
  <c r="AS980" i="1"/>
  <c r="BD210" i="1"/>
  <c r="BD832" i="1"/>
  <c r="BD745" i="1"/>
  <c r="AQ1098" i="1"/>
  <c r="AQ1040" i="1"/>
  <c r="AQ1011" i="1"/>
  <c r="AR982" i="1"/>
  <c r="AY1037" i="1"/>
  <c r="AQ1067" i="1"/>
  <c r="AQ219" i="1"/>
  <c r="AQ754" i="1"/>
  <c r="AQ841" i="1"/>
  <c r="BA974" i="1"/>
  <c r="BA979" i="1"/>
  <c r="AP1069" i="1"/>
  <c r="BK204" i="1"/>
  <c r="BK826" i="1"/>
  <c r="BK739" i="1"/>
  <c r="BE1084" i="1"/>
  <c r="BE162" i="1"/>
  <c r="BE158" i="1"/>
  <c r="BC1051" i="1"/>
  <c r="BJ199" i="1"/>
  <c r="BJ734" i="1"/>
  <c r="BJ821" i="1"/>
  <c r="BD1021" i="1"/>
  <c r="BD1020" i="1"/>
  <c r="BD1022" i="1"/>
  <c r="BE161" i="1"/>
  <c r="BE163" i="1"/>
  <c r="BE152" i="1"/>
  <c r="BE11" i="1"/>
  <c r="BH10" i="5" s="1"/>
  <c r="BE154" i="1"/>
  <c r="BD993" i="1"/>
  <c r="BD992" i="1"/>
  <c r="BD991" i="1"/>
  <c r="BE148" i="1"/>
  <c r="BE155" i="1"/>
  <c r="BE146" i="1"/>
  <c r="BE156" i="1"/>
  <c r="BF1109" i="1"/>
  <c r="BF1108" i="1"/>
  <c r="BF1107" i="1"/>
  <c r="BF963" i="1"/>
  <c r="BF633" i="1"/>
  <c r="BF624" i="1"/>
  <c r="BF623" i="1"/>
  <c r="BF258" i="1"/>
  <c r="BF1127" i="1"/>
  <c r="BF1124" i="1"/>
  <c r="BF1128" i="1"/>
  <c r="BF961" i="1"/>
  <c r="BF968" i="1"/>
  <c r="BF628" i="1"/>
  <c r="BF622" i="1"/>
  <c r="BF621" i="1"/>
  <c r="BF10" i="1"/>
  <c r="BF262" i="1"/>
  <c r="BF266" i="1"/>
  <c r="BF270" i="1"/>
  <c r="BF274" i="1"/>
  <c r="BF278" i="1"/>
  <c r="BF959" i="1"/>
  <c r="BF1119" i="1"/>
  <c r="BF1121" i="1"/>
  <c r="BF1118" i="1"/>
  <c r="BF942" i="1"/>
  <c r="BF951" i="1" s="1"/>
  <c r="BF626" i="1"/>
  <c r="BF631" i="1"/>
  <c r="BF632" i="1"/>
  <c r="BG9" i="1"/>
  <c r="BF257" i="1"/>
  <c r="BF1111" i="1"/>
  <c r="BF1106" i="1"/>
  <c r="BF1105" i="1"/>
  <c r="BF638" i="1"/>
  <c r="BF629" i="1"/>
  <c r="BF616" i="1"/>
  <c r="BF618" i="1"/>
  <c r="BF259" i="1"/>
  <c r="BF263" i="1"/>
  <c r="BF267" i="1"/>
  <c r="BF271" i="1"/>
  <c r="BF275" i="1"/>
  <c r="BF279" i="1"/>
  <c r="BF1123" i="1"/>
  <c r="BF1126" i="1"/>
  <c r="BF1115" i="1"/>
  <c r="BF962" i="1"/>
  <c r="BF636" i="1"/>
  <c r="BF617" i="1"/>
  <c r="BF619" i="1"/>
  <c r="BF260" i="1"/>
  <c r="BF264" i="1"/>
  <c r="BF268" i="1"/>
  <c r="BF272" i="1"/>
  <c r="BF276" i="1"/>
  <c r="BF280" i="1"/>
  <c r="BF1125" i="1"/>
  <c r="BF1112" i="1"/>
  <c r="BF1113" i="1"/>
  <c r="BF967" i="1"/>
  <c r="BF960" i="1"/>
  <c r="BF635" i="1"/>
  <c r="BF630" i="1"/>
  <c r="BF615" i="1"/>
  <c r="BF1122" i="1"/>
  <c r="BF627" i="1"/>
  <c r="BF1104" i="1"/>
  <c r="BF273" i="1"/>
  <c r="BF1116" i="1"/>
  <c r="BF614" i="1"/>
  <c r="BF965" i="1"/>
  <c r="BF625" i="1"/>
  <c r="BF114" i="1"/>
  <c r="BF261" i="1"/>
  <c r="BF277" i="1"/>
  <c r="BF971" i="1"/>
  <c r="BF1192" i="1"/>
  <c r="BF964" i="1"/>
  <c r="BF1117" i="1"/>
  <c r="BF941" i="1"/>
  <c r="BF265" i="1"/>
  <c r="BF281" i="1"/>
  <c r="BF1114" i="1"/>
  <c r="BF637" i="1"/>
  <c r="BF1110" i="1"/>
  <c r="BF634" i="1"/>
  <c r="BF269" i="1"/>
  <c r="BF1120" i="1"/>
  <c r="BF970" i="1"/>
  <c r="BF620" i="1"/>
  <c r="BE157" i="1"/>
  <c r="BE149" i="1"/>
  <c r="BE150" i="1"/>
  <c r="BE143" i="1"/>
  <c r="BC1049" i="1"/>
  <c r="BE142" i="1"/>
  <c r="BE950" i="1"/>
  <c r="BE943" i="1"/>
  <c r="BE952" i="1" s="1"/>
  <c r="BE144" i="1"/>
  <c r="BE159" i="1"/>
  <c r="BE160" i="1"/>
  <c r="BE1086" i="1"/>
  <c r="BE1078" i="1"/>
  <c r="BC1050" i="1"/>
  <c r="BE1080" i="1"/>
  <c r="BC1017" i="1" l="1"/>
  <c r="BB1052" i="1"/>
  <c r="BC1023" i="1"/>
  <c r="BC1081" i="1"/>
  <c r="BC1029" i="1"/>
  <c r="BC994" i="1"/>
  <c r="BC988" i="1"/>
  <c r="BC1046" i="1" s="1"/>
  <c r="BB1046" i="1"/>
  <c r="BC1075" i="1"/>
  <c r="BD63" i="1"/>
  <c r="BD121" i="1" s="1"/>
  <c r="BD151" i="1" s="1"/>
  <c r="BG41" i="5"/>
  <c r="BD57" i="1"/>
  <c r="BD115" i="1" s="1"/>
  <c r="BD145" i="1" s="1"/>
  <c r="BG40" i="5"/>
  <c r="BD51" i="1"/>
  <c r="BD109" i="1" s="1"/>
  <c r="BD139" i="1" s="1"/>
  <c r="BG39" i="5"/>
  <c r="BC1087" i="1"/>
  <c r="BC1000" i="1"/>
  <c r="B51" i="30"/>
  <c r="BE1083" i="1"/>
  <c r="BJ81" i="5"/>
  <c r="BI88" i="5"/>
  <c r="BI102" i="5"/>
  <c r="BI95" i="5"/>
  <c r="BH18" i="5"/>
  <c r="BH99" i="5"/>
  <c r="BH106" i="5"/>
  <c r="BH24" i="5"/>
  <c r="BL82" i="5"/>
  <c r="BK103" i="5"/>
  <c r="BK25" i="5" s="1"/>
  <c r="BH64" i="1" s="1"/>
  <c r="BK96" i="5"/>
  <c r="BK19" i="5" s="1"/>
  <c r="BH58" i="1" s="1"/>
  <c r="BK89" i="5"/>
  <c r="BK13" i="5" s="1"/>
  <c r="BH12" i="5"/>
  <c r="BH92" i="5"/>
  <c r="BJ83" i="5"/>
  <c r="BI90" i="5"/>
  <c r="BI14" i="5" s="1"/>
  <c r="BI97" i="5"/>
  <c r="BI20" i="5" s="1"/>
  <c r="BF59" i="1" s="1"/>
  <c r="BF117" i="1" s="1"/>
  <c r="BI104" i="5"/>
  <c r="BI26" i="5" s="1"/>
  <c r="BF65" i="1" s="1"/>
  <c r="BF123" i="1" s="1"/>
  <c r="BF153" i="1" s="1"/>
  <c r="BJ202" i="1"/>
  <c r="BK737" i="1" s="1"/>
  <c r="BK831" i="1"/>
  <c r="BJ824" i="1"/>
  <c r="BK744" i="1"/>
  <c r="BC1053" i="1"/>
  <c r="BG93" i="1"/>
  <c r="BG122" i="1" s="1"/>
  <c r="BG85" i="1"/>
  <c r="BG114" i="1" s="1"/>
  <c r="BG97" i="1"/>
  <c r="BG126" i="1" s="1"/>
  <c r="BG94" i="1"/>
  <c r="BG102" i="1"/>
  <c r="BG131" i="1" s="1"/>
  <c r="BG83" i="1"/>
  <c r="BG112" i="1" s="1"/>
  <c r="BG89" i="1"/>
  <c r="BG118" i="1" s="1"/>
  <c r="BG80" i="1"/>
  <c r="BG86" i="1"/>
  <c r="BG98" i="1"/>
  <c r="BG127" i="1" s="1"/>
  <c r="BG90" i="1"/>
  <c r="BG119" i="1" s="1"/>
  <c r="BG95" i="1"/>
  <c r="BG124" i="1" s="1"/>
  <c r="BG92" i="1"/>
  <c r="BG91" i="1"/>
  <c r="BG120" i="1" s="1"/>
  <c r="BG104" i="1"/>
  <c r="BG133" i="1" s="1"/>
  <c r="BG84" i="1"/>
  <c r="BG113" i="1" s="1"/>
  <c r="BG100" i="1"/>
  <c r="BG129" i="1" s="1"/>
  <c r="BG87" i="1"/>
  <c r="BG116" i="1" s="1"/>
  <c r="BG88" i="1"/>
  <c r="BG99" i="1"/>
  <c r="BG128" i="1" s="1"/>
  <c r="BG101" i="1"/>
  <c r="BG130" i="1" s="1"/>
  <c r="BG103" i="1"/>
  <c r="BG132" i="1" s="1"/>
  <c r="BG96" i="1"/>
  <c r="BG125" i="1" s="1"/>
  <c r="BC1054" i="1"/>
  <c r="BG81" i="1"/>
  <c r="BF82" i="1"/>
  <c r="BD1025" i="1"/>
  <c r="BD1054" i="1" s="1"/>
  <c r="AV838" i="1"/>
  <c r="BD1024" i="1"/>
  <c r="AZ1033" i="1"/>
  <c r="AV216" i="1"/>
  <c r="AW751" i="1" s="1"/>
  <c r="AZ1004" i="1"/>
  <c r="BD995" i="1"/>
  <c r="AU1063" i="1"/>
  <c r="BM207" i="1"/>
  <c r="L207" i="1" s="1"/>
  <c r="BM742" i="1"/>
  <c r="BM829" i="1"/>
  <c r="AV1034" i="1"/>
  <c r="AV1005" i="1"/>
  <c r="BI825" i="1"/>
  <c r="BI203" i="1"/>
  <c r="BI738" i="1"/>
  <c r="AQ1069" i="1"/>
  <c r="BF1086" i="1"/>
  <c r="AR1068" i="1"/>
  <c r="AQ220" i="1"/>
  <c r="AQ842" i="1"/>
  <c r="AQ755" i="1"/>
  <c r="BD747" i="1"/>
  <c r="BD834" i="1"/>
  <c r="BD212" i="1"/>
  <c r="AR1065" i="1"/>
  <c r="AT840" i="1"/>
  <c r="AT218" i="1"/>
  <c r="BD1089" i="1"/>
  <c r="BE973" i="1"/>
  <c r="BD1088" i="1"/>
  <c r="BE972" i="1"/>
  <c r="AT1093" i="1"/>
  <c r="AT1035" i="1"/>
  <c r="AT1006" i="1"/>
  <c r="AU977" i="1"/>
  <c r="BC1030" i="1"/>
  <c r="BC1001" i="1"/>
  <c r="BB1059" i="1"/>
  <c r="BK206" i="1"/>
  <c r="BK828" i="1"/>
  <c r="BK741" i="1"/>
  <c r="BD1085" i="1"/>
  <c r="BE969" i="1"/>
  <c r="BL209" i="1"/>
  <c r="BL831" i="1"/>
  <c r="BL744" i="1"/>
  <c r="AR1098" i="1"/>
  <c r="AR1011" i="1"/>
  <c r="AR1040" i="1"/>
  <c r="AS982" i="1"/>
  <c r="AM1070" i="1"/>
  <c r="BC1027" i="1"/>
  <c r="BB1056" i="1"/>
  <c r="BC998" i="1"/>
  <c r="BB211" i="1"/>
  <c r="BB746" i="1"/>
  <c r="BB833" i="1"/>
  <c r="BE745" i="1"/>
  <c r="BE210" i="1"/>
  <c r="BE832" i="1"/>
  <c r="BH208" i="1"/>
  <c r="BH830" i="1"/>
  <c r="BH743" i="1"/>
  <c r="BH827" i="1"/>
  <c r="BH205" i="1"/>
  <c r="BH740" i="1"/>
  <c r="BE975" i="1"/>
  <c r="BD1091" i="1"/>
  <c r="BA1090" i="1"/>
  <c r="AR219" i="1"/>
  <c r="AR841" i="1"/>
  <c r="AR754" i="1"/>
  <c r="AS1096" i="1"/>
  <c r="AS1009" i="1"/>
  <c r="AS1038" i="1"/>
  <c r="AT980" i="1"/>
  <c r="BB1055" i="1"/>
  <c r="BC1026" i="1"/>
  <c r="BC997" i="1"/>
  <c r="AR839" i="1"/>
  <c r="AR752" i="1"/>
  <c r="AR217" i="1"/>
  <c r="AS1064" i="1"/>
  <c r="AR1067" i="1"/>
  <c r="AY1066" i="1"/>
  <c r="AR756" i="1"/>
  <c r="AR843" i="1"/>
  <c r="AR221" i="1"/>
  <c r="AY1061" i="1"/>
  <c r="AP222" i="1"/>
  <c r="AP757" i="1"/>
  <c r="AP844" i="1"/>
  <c r="AS1097" i="1"/>
  <c r="AS1039" i="1"/>
  <c r="AS1010" i="1"/>
  <c r="AT981" i="1"/>
  <c r="AV213" i="1"/>
  <c r="AV748" i="1"/>
  <c r="AV835" i="1"/>
  <c r="BL739" i="1"/>
  <c r="BL204" i="1"/>
  <c r="BL826" i="1"/>
  <c r="BA1095" i="1"/>
  <c r="BB979" i="1"/>
  <c r="AS1094" i="1"/>
  <c r="AS1036" i="1"/>
  <c r="AS1007" i="1"/>
  <c r="AT978" i="1"/>
  <c r="BB974" i="1"/>
  <c r="BC974" i="1" s="1"/>
  <c r="AL758" i="1"/>
  <c r="AL223" i="1"/>
  <c r="AL845" i="1"/>
  <c r="AZ1037" i="1"/>
  <c r="AT215" i="1"/>
  <c r="AT837" i="1"/>
  <c r="AT750" i="1"/>
  <c r="BC999" i="1"/>
  <c r="BC1028" i="1"/>
  <c r="BB1057" i="1"/>
  <c r="AZ1008" i="1"/>
  <c r="AZ1032" i="1"/>
  <c r="AY1092" i="1"/>
  <c r="AZ976" i="1"/>
  <c r="BA976" i="1" s="1"/>
  <c r="BD1082" i="1"/>
  <c r="BE966" i="1"/>
  <c r="AZ1003" i="1"/>
  <c r="BA1032" i="1" s="1"/>
  <c r="AN1099" i="1"/>
  <c r="AN1012" i="1"/>
  <c r="AN1041" i="1"/>
  <c r="AO983" i="1"/>
  <c r="BC1031" i="1"/>
  <c r="BB1060" i="1"/>
  <c r="BC1002" i="1"/>
  <c r="BF1080" i="1"/>
  <c r="BF148" i="1"/>
  <c r="BK734" i="1"/>
  <c r="BK199" i="1"/>
  <c r="BK821" i="1"/>
  <c r="BF1078" i="1"/>
  <c r="BF142" i="1"/>
  <c r="BF159" i="1"/>
  <c r="BF156" i="1"/>
  <c r="BF160" i="1"/>
  <c r="BF155" i="1"/>
  <c r="BF158" i="1"/>
  <c r="BF150" i="1"/>
  <c r="BG1114" i="1"/>
  <c r="BG1121" i="1"/>
  <c r="BG1120" i="1"/>
  <c r="BG965" i="1"/>
  <c r="BG960" i="1"/>
  <c r="BG634" i="1"/>
  <c r="BG626" i="1"/>
  <c r="BG618" i="1"/>
  <c r="BG1104" i="1"/>
  <c r="BG261" i="1"/>
  <c r="BG265" i="1"/>
  <c r="BG269" i="1"/>
  <c r="BG273" i="1"/>
  <c r="BG277" i="1"/>
  <c r="BG281" i="1"/>
  <c r="BG1116" i="1"/>
  <c r="BG1117" i="1"/>
  <c r="BG1113" i="1"/>
  <c r="BG941" i="1"/>
  <c r="BG631" i="1"/>
  <c r="BG623" i="1"/>
  <c r="BG615" i="1"/>
  <c r="BG257" i="1"/>
  <c r="BG1192" i="1"/>
  <c r="BG1126" i="1"/>
  <c r="BG1109" i="1"/>
  <c r="BG1111" i="1"/>
  <c r="BG637" i="1"/>
  <c r="BG629" i="1"/>
  <c r="BG621" i="1"/>
  <c r="BG971" i="1"/>
  <c r="BG1128" i="1"/>
  <c r="BG1112" i="1"/>
  <c r="BG1107" i="1"/>
  <c r="BG964" i="1"/>
  <c r="BG636" i="1"/>
  <c r="BG628" i="1"/>
  <c r="BG620" i="1"/>
  <c r="BG10" i="1"/>
  <c r="BG260" i="1"/>
  <c r="BG264" i="1"/>
  <c r="BG268" i="1"/>
  <c r="BG272" i="1"/>
  <c r="BG276" i="1"/>
  <c r="BG280" i="1"/>
  <c r="BG1122" i="1"/>
  <c r="BG1105" i="1"/>
  <c r="BG962" i="1"/>
  <c r="BG627" i="1"/>
  <c r="BG1106" i="1"/>
  <c r="BG1118" i="1"/>
  <c r="BG942" i="1"/>
  <c r="BG951" i="1" s="1"/>
  <c r="BG625" i="1"/>
  <c r="BG258" i="1"/>
  <c r="BG1124" i="1"/>
  <c r="BG1115" i="1"/>
  <c r="BG624" i="1"/>
  <c r="BG266" i="1"/>
  <c r="BG274" i="1"/>
  <c r="BG959" i="1"/>
  <c r="BG1108" i="1"/>
  <c r="BG1123" i="1"/>
  <c r="BG638" i="1"/>
  <c r="BG622" i="1"/>
  <c r="BG259" i="1"/>
  <c r="BG267" i="1"/>
  <c r="BG275" i="1"/>
  <c r="BG1110" i="1"/>
  <c r="BG967" i="1"/>
  <c r="BG635" i="1"/>
  <c r="BG619" i="1"/>
  <c r="BH9" i="1"/>
  <c r="BG1119" i="1"/>
  <c r="BG963" i="1"/>
  <c r="BG633" i="1"/>
  <c r="BG617" i="1"/>
  <c r="BG1127" i="1"/>
  <c r="BG961" i="1"/>
  <c r="BG632" i="1"/>
  <c r="BG616" i="1"/>
  <c r="BG262" i="1"/>
  <c r="BG270" i="1"/>
  <c r="BG278" i="1"/>
  <c r="BG1125" i="1"/>
  <c r="BG271" i="1"/>
  <c r="BG968" i="1"/>
  <c r="BG279" i="1"/>
  <c r="BG970" i="1"/>
  <c r="BG630" i="1"/>
  <c r="BG614" i="1"/>
  <c r="BG263" i="1"/>
  <c r="BF143" i="1"/>
  <c r="BF157" i="1"/>
  <c r="BF161" i="1"/>
  <c r="BF1084" i="1"/>
  <c r="BF146" i="1"/>
  <c r="BF152" i="1"/>
  <c r="BF11" i="1"/>
  <c r="BI10" i="5" s="1"/>
  <c r="BD1049" i="1"/>
  <c r="BD1050" i="1"/>
  <c r="BF149" i="1"/>
  <c r="BF154" i="1"/>
  <c r="BF162" i="1"/>
  <c r="BD1051" i="1"/>
  <c r="BE1022" i="1"/>
  <c r="BE1025" i="1"/>
  <c r="BE1021" i="1"/>
  <c r="BE1020" i="1"/>
  <c r="BE992" i="1"/>
  <c r="BE991" i="1"/>
  <c r="BE996" i="1"/>
  <c r="BE993" i="1"/>
  <c r="BF943" i="1"/>
  <c r="BF952" i="1" s="1"/>
  <c r="BF950" i="1"/>
  <c r="BF144" i="1"/>
  <c r="BF163" i="1"/>
  <c r="BF1079" i="1"/>
  <c r="BD1017" i="1" l="1"/>
  <c r="BC1052" i="1"/>
  <c r="BC1058" i="1"/>
  <c r="BD1081" i="1"/>
  <c r="BE1081" i="1" s="1"/>
  <c r="BD1023" i="1"/>
  <c r="BD1087" i="1"/>
  <c r="BD1075" i="1"/>
  <c r="BE51" i="1"/>
  <c r="BE109" i="1" s="1"/>
  <c r="BE139" i="1" s="1"/>
  <c r="BH39" i="5"/>
  <c r="BE57" i="1"/>
  <c r="BE115" i="1" s="1"/>
  <c r="BE145" i="1" s="1"/>
  <c r="BH40" i="5"/>
  <c r="BE63" i="1"/>
  <c r="BE121" i="1" s="1"/>
  <c r="BH41" i="5"/>
  <c r="BD994" i="1"/>
  <c r="BD988" i="1"/>
  <c r="BD1046" i="1" s="1"/>
  <c r="BD1000" i="1"/>
  <c r="BD1029" i="1"/>
  <c r="B52" i="30"/>
  <c r="BF1083" i="1"/>
  <c r="BF147" i="1"/>
  <c r="BK83" i="5"/>
  <c r="BJ90" i="5"/>
  <c r="BJ14" i="5" s="1"/>
  <c r="BJ97" i="5"/>
  <c r="BJ20" i="5" s="1"/>
  <c r="BG59" i="1" s="1"/>
  <c r="BG117" i="1" s="1"/>
  <c r="BJ104" i="5"/>
  <c r="BJ26" i="5" s="1"/>
  <c r="BG65" i="1" s="1"/>
  <c r="BG123" i="1" s="1"/>
  <c r="BG153" i="1" s="1"/>
  <c r="BI99" i="5"/>
  <c r="BI18" i="5"/>
  <c r="BI24" i="5"/>
  <c r="BI106" i="5"/>
  <c r="BI12" i="5"/>
  <c r="BI92" i="5"/>
  <c r="BK81" i="5"/>
  <c r="BJ88" i="5"/>
  <c r="BJ102" i="5"/>
  <c r="BJ95" i="5"/>
  <c r="BM82" i="5"/>
  <c r="BL89" i="5"/>
  <c r="BL13" i="5" s="1"/>
  <c r="BL103" i="5"/>
  <c r="BL25" i="5" s="1"/>
  <c r="BI64" i="1" s="1"/>
  <c r="BL96" i="5"/>
  <c r="BL19" i="5" s="1"/>
  <c r="BI58" i="1" s="1"/>
  <c r="BK202" i="1"/>
  <c r="BL737" i="1" s="1"/>
  <c r="BK824" i="1"/>
  <c r="BG82" i="1"/>
  <c r="BH89" i="1"/>
  <c r="BH118" i="1" s="1"/>
  <c r="BH86" i="1"/>
  <c r="BH94" i="1"/>
  <c r="BH91" i="1"/>
  <c r="BH120" i="1" s="1"/>
  <c r="BH97" i="1"/>
  <c r="BH126" i="1" s="1"/>
  <c r="BH98" i="1"/>
  <c r="BH127" i="1" s="1"/>
  <c r="BH102" i="1"/>
  <c r="BH131" i="1" s="1"/>
  <c r="BH87" i="1"/>
  <c r="BH116" i="1" s="1"/>
  <c r="BH85" i="1"/>
  <c r="BH114" i="1" s="1"/>
  <c r="BH90" i="1"/>
  <c r="BH119" i="1" s="1"/>
  <c r="BH93" i="1"/>
  <c r="BH122" i="1" s="1"/>
  <c r="BH80" i="1"/>
  <c r="BH95" i="1"/>
  <c r="BH124" i="1" s="1"/>
  <c r="BH96" i="1"/>
  <c r="BH125" i="1" s="1"/>
  <c r="BH83" i="1"/>
  <c r="BH112" i="1" s="1"/>
  <c r="BH104" i="1"/>
  <c r="BH133" i="1" s="1"/>
  <c r="BH99" i="1"/>
  <c r="BH128" i="1" s="1"/>
  <c r="BH88" i="1"/>
  <c r="BH92" i="1"/>
  <c r="BH100" i="1"/>
  <c r="BH129" i="1" s="1"/>
  <c r="BH84" i="1"/>
  <c r="BH113" i="1" s="1"/>
  <c r="BH103" i="1"/>
  <c r="BH132" i="1" s="1"/>
  <c r="BH101" i="1"/>
  <c r="BH130" i="1" s="1"/>
  <c r="BH81" i="1"/>
  <c r="BD1053" i="1"/>
  <c r="BE1024" i="1"/>
  <c r="AW216" i="1"/>
  <c r="AX216" i="1" s="1"/>
  <c r="AW838" i="1"/>
  <c r="AZ1062" i="1"/>
  <c r="BA1033" i="1"/>
  <c r="BA1004" i="1"/>
  <c r="BB1004" i="1" s="1"/>
  <c r="BE995" i="1"/>
  <c r="AW1005" i="1"/>
  <c r="AX1034" i="1" s="1"/>
  <c r="AW1034" i="1"/>
  <c r="AV1063" i="1"/>
  <c r="BJ825" i="1"/>
  <c r="BJ203" i="1"/>
  <c r="BJ738" i="1"/>
  <c r="AS1068" i="1"/>
  <c r="BG1086" i="1"/>
  <c r="BG1080" i="1"/>
  <c r="AZ1066" i="1"/>
  <c r="BE212" i="1"/>
  <c r="BE834" i="1"/>
  <c r="BE747" i="1"/>
  <c r="BE1088" i="1"/>
  <c r="BF972" i="1"/>
  <c r="BE1089" i="1"/>
  <c r="BF973" i="1"/>
  <c r="AU753" i="1"/>
  <c r="AU218" i="1"/>
  <c r="AU840" i="1"/>
  <c r="AR755" i="1"/>
  <c r="AR842" i="1"/>
  <c r="AR220" i="1"/>
  <c r="AR1069" i="1"/>
  <c r="BE1082" i="1"/>
  <c r="BF966" i="1"/>
  <c r="AS1065" i="1"/>
  <c r="BB1090" i="1"/>
  <c r="BC1090" i="1" s="1"/>
  <c r="AW748" i="1"/>
  <c r="AW213" i="1"/>
  <c r="AW835" i="1"/>
  <c r="AT1096" i="1"/>
  <c r="AT1038" i="1"/>
  <c r="AT1009" i="1"/>
  <c r="AU980" i="1"/>
  <c r="BD1028" i="1"/>
  <c r="BD999" i="1"/>
  <c r="BC1057" i="1"/>
  <c r="AU215" i="1"/>
  <c r="AU837" i="1"/>
  <c r="AU750" i="1"/>
  <c r="BM826" i="1"/>
  <c r="BM204" i="1"/>
  <c r="L204" i="1" s="1"/>
  <c r="BM739" i="1"/>
  <c r="BC1055" i="1"/>
  <c r="BD997" i="1"/>
  <c r="BD1026" i="1"/>
  <c r="AS841" i="1"/>
  <c r="AS219" i="1"/>
  <c r="AS754" i="1"/>
  <c r="BF969" i="1"/>
  <c r="BE1085" i="1"/>
  <c r="BB1095" i="1"/>
  <c r="AT1097" i="1"/>
  <c r="AT1039" i="1"/>
  <c r="AT1010" i="1"/>
  <c r="AU981" i="1"/>
  <c r="AQ757" i="1"/>
  <c r="AQ844" i="1"/>
  <c r="AQ222" i="1"/>
  <c r="AS756" i="1"/>
  <c r="AS221" i="1"/>
  <c r="AS843" i="1"/>
  <c r="AS1067" i="1"/>
  <c r="BI208" i="1"/>
  <c r="BI830" i="1"/>
  <c r="BI743" i="1"/>
  <c r="BL206" i="1"/>
  <c r="BL828" i="1"/>
  <c r="BL741" i="1"/>
  <c r="AZ1092" i="1"/>
  <c r="BA1092" i="1" s="1"/>
  <c r="BC979" i="1"/>
  <c r="BD974" i="1"/>
  <c r="AU1093" i="1"/>
  <c r="AU1006" i="1"/>
  <c r="AU1035" i="1"/>
  <c r="AV977" i="1"/>
  <c r="BD1002" i="1"/>
  <c r="BD1031" i="1"/>
  <c r="BC1060" i="1"/>
  <c r="AO1099" i="1"/>
  <c r="AO1041" i="1"/>
  <c r="AO1012" i="1"/>
  <c r="AP983" i="1"/>
  <c r="BE1091" i="1"/>
  <c r="BF975" i="1"/>
  <c r="BF832" i="1"/>
  <c r="BF745" i="1"/>
  <c r="BF210" i="1"/>
  <c r="BM209" i="1"/>
  <c r="L209" i="1" s="1"/>
  <c r="BM744" i="1"/>
  <c r="BM831" i="1"/>
  <c r="BD1030" i="1"/>
  <c r="BC1059" i="1"/>
  <c r="BD1001" i="1"/>
  <c r="AZ1061" i="1"/>
  <c r="BA1008" i="1"/>
  <c r="BB1008" i="1" s="1"/>
  <c r="AS839" i="1"/>
  <c r="AS217" i="1"/>
  <c r="AS752" i="1"/>
  <c r="BA1003" i="1"/>
  <c r="BB1003" i="1" s="1"/>
  <c r="BC746" i="1"/>
  <c r="BC833" i="1"/>
  <c r="BC211" i="1"/>
  <c r="AT1064" i="1"/>
  <c r="AN1070" i="1"/>
  <c r="BB976" i="1"/>
  <c r="AM758" i="1"/>
  <c r="AM223" i="1"/>
  <c r="AM845" i="1"/>
  <c r="AT1094" i="1"/>
  <c r="AT1007" i="1"/>
  <c r="AT1036" i="1"/>
  <c r="AU978" i="1"/>
  <c r="BA1037" i="1"/>
  <c r="BI740" i="1"/>
  <c r="BI827" i="1"/>
  <c r="BI205" i="1"/>
  <c r="BD1027" i="1"/>
  <c r="BD998" i="1"/>
  <c r="BC1056" i="1"/>
  <c r="AS1098" i="1"/>
  <c r="AS1011" i="1"/>
  <c r="AS1040" i="1"/>
  <c r="AT982" i="1"/>
  <c r="BG1084" i="1"/>
  <c r="BG1079" i="1"/>
  <c r="BE1050" i="1"/>
  <c r="BG143" i="1"/>
  <c r="BG150" i="1"/>
  <c r="BE1049" i="1"/>
  <c r="BH1192" i="1"/>
  <c r="BH1108" i="1"/>
  <c r="BH1128" i="1"/>
  <c r="BH1109" i="1"/>
  <c r="BH637" i="1"/>
  <c r="BH617" i="1"/>
  <c r="BH619" i="1"/>
  <c r="BI9" i="1"/>
  <c r="BH1119" i="1"/>
  <c r="BH1117" i="1"/>
  <c r="BH1114" i="1"/>
  <c r="BH1121" i="1"/>
  <c r="BH1122" i="1"/>
  <c r="BH1107" i="1"/>
  <c r="BH961" i="1"/>
  <c r="BH942" i="1"/>
  <c r="BH951" i="1" s="1"/>
  <c r="BH632" i="1"/>
  <c r="BH614" i="1"/>
  <c r="BH618" i="1"/>
  <c r="BH262" i="1"/>
  <c r="BH266" i="1"/>
  <c r="BH270" i="1"/>
  <c r="BH274" i="1"/>
  <c r="BH278" i="1"/>
  <c r="BH959" i="1"/>
  <c r="BH971" i="1"/>
  <c r="BH1124" i="1"/>
  <c r="BH1110" i="1"/>
  <c r="BH964" i="1"/>
  <c r="BH634" i="1"/>
  <c r="BH631" i="1"/>
  <c r="BH257" i="1"/>
  <c r="BH264" i="1"/>
  <c r="BH269" i="1"/>
  <c r="BH280" i="1"/>
  <c r="BH1106" i="1"/>
  <c r="BH1126" i="1"/>
  <c r="BH962" i="1"/>
  <c r="BH633" i="1"/>
  <c r="BH616" i="1"/>
  <c r="BH259" i="1"/>
  <c r="BH275" i="1"/>
  <c r="BH1115" i="1"/>
  <c r="BH960" i="1"/>
  <c r="BH629" i="1"/>
  <c r="BH615" i="1"/>
  <c r="BH260" i="1"/>
  <c r="BH265" i="1"/>
  <c r="BH276" i="1"/>
  <c r="BH281" i="1"/>
  <c r="BH1125" i="1"/>
  <c r="BH1120" i="1"/>
  <c r="BH967" i="1"/>
  <c r="BH941" i="1"/>
  <c r="BH620" i="1"/>
  <c r="BH625" i="1"/>
  <c r="BH271" i="1"/>
  <c r="BH1127" i="1"/>
  <c r="BH1118" i="1"/>
  <c r="BH965" i="1"/>
  <c r="BH630" i="1"/>
  <c r="BH623" i="1"/>
  <c r="BH261" i="1"/>
  <c r="BH272" i="1"/>
  <c r="BH277" i="1"/>
  <c r="BH1111" i="1"/>
  <c r="BH1123" i="1"/>
  <c r="BH963" i="1"/>
  <c r="BH638" i="1"/>
  <c r="BH627" i="1"/>
  <c r="BH621" i="1"/>
  <c r="BH267" i="1"/>
  <c r="BH1113" i="1"/>
  <c r="BH1116" i="1"/>
  <c r="BH636" i="1"/>
  <c r="BH624" i="1"/>
  <c r="BH628" i="1"/>
  <c r="BH10" i="1"/>
  <c r="BH1104" i="1"/>
  <c r="BH268" i="1"/>
  <c r="BH273" i="1"/>
  <c r="BH635" i="1"/>
  <c r="BH263" i="1"/>
  <c r="BH622" i="1"/>
  <c r="BH626" i="1"/>
  <c r="BH279" i="1"/>
  <c r="BH970" i="1"/>
  <c r="BH1105" i="1"/>
  <c r="BH1112" i="1"/>
  <c r="BH258" i="1"/>
  <c r="BH968" i="1"/>
  <c r="BG159" i="1"/>
  <c r="BG950" i="1"/>
  <c r="BG943" i="1"/>
  <c r="BG952" i="1" s="1"/>
  <c r="BL821" i="1"/>
  <c r="BL734" i="1"/>
  <c r="BL199" i="1"/>
  <c r="BG148" i="1"/>
  <c r="BG142" i="1"/>
  <c r="BG149" i="1"/>
  <c r="BG144" i="1"/>
  <c r="BG157" i="1"/>
  <c r="BG161" i="1"/>
  <c r="BG146" i="1"/>
  <c r="BG152" i="1"/>
  <c r="BE1051" i="1"/>
  <c r="BG163" i="1"/>
  <c r="BG11" i="1"/>
  <c r="BJ10" i="5" s="1"/>
  <c r="BG155" i="1"/>
  <c r="BG162" i="1"/>
  <c r="BF1020" i="1"/>
  <c r="BF1025" i="1"/>
  <c r="BF1021" i="1"/>
  <c r="BF1022" i="1"/>
  <c r="BE1054" i="1"/>
  <c r="BG154" i="1"/>
  <c r="BG158" i="1"/>
  <c r="BG160" i="1"/>
  <c r="BF992" i="1"/>
  <c r="BF993" i="1"/>
  <c r="BF991" i="1"/>
  <c r="BF996" i="1"/>
  <c r="BG156" i="1"/>
  <c r="BG1078" i="1"/>
  <c r="BE1075" i="1" l="1"/>
  <c r="BE994" i="1"/>
  <c r="BE1000" i="1"/>
  <c r="BD1058" i="1"/>
  <c r="BE1023" i="1"/>
  <c r="BE1029" i="1"/>
  <c r="BD1052" i="1"/>
  <c r="BE1087" i="1"/>
  <c r="BE151" i="1"/>
  <c r="BE988" i="1"/>
  <c r="BF1017" i="1" s="1"/>
  <c r="BF51" i="1"/>
  <c r="BF109" i="1" s="1"/>
  <c r="BI39" i="5"/>
  <c r="BF63" i="1"/>
  <c r="BF121" i="1" s="1"/>
  <c r="BF151" i="1" s="1"/>
  <c r="BI41" i="5"/>
  <c r="BF57" i="1"/>
  <c r="BF115" i="1" s="1"/>
  <c r="BF145" i="1" s="1"/>
  <c r="BI40" i="5"/>
  <c r="BE1017" i="1"/>
  <c r="B53" i="30"/>
  <c r="BG1083" i="1"/>
  <c r="BG147" i="1"/>
  <c r="BF139" i="1"/>
  <c r="BF1075" i="1"/>
  <c r="BJ12" i="5"/>
  <c r="BJ92" i="5"/>
  <c r="BL83" i="5"/>
  <c r="BK90" i="5"/>
  <c r="BK14" i="5" s="1"/>
  <c r="BK104" i="5"/>
  <c r="BK26" i="5" s="1"/>
  <c r="BH65" i="1" s="1"/>
  <c r="BH123" i="1" s="1"/>
  <c r="BH153" i="1" s="1"/>
  <c r="BK97" i="5"/>
  <c r="BK20" i="5" s="1"/>
  <c r="BH59" i="1" s="1"/>
  <c r="BH117" i="1" s="1"/>
  <c r="BL81" i="5"/>
  <c r="BK88" i="5"/>
  <c r="BK102" i="5"/>
  <c r="BK95" i="5"/>
  <c r="BN82" i="5"/>
  <c r="BM89" i="5"/>
  <c r="BM13" i="5" s="1"/>
  <c r="BM96" i="5"/>
  <c r="BM19" i="5" s="1"/>
  <c r="BJ58" i="1" s="1"/>
  <c r="BM103" i="5"/>
  <c r="BM25" i="5" s="1"/>
  <c r="BJ64" i="1" s="1"/>
  <c r="BJ99" i="5"/>
  <c r="BJ18" i="5"/>
  <c r="BJ24" i="5"/>
  <c r="BJ106" i="5"/>
  <c r="BL824" i="1"/>
  <c r="BL202" i="1"/>
  <c r="BM202" i="1" s="1"/>
  <c r="L202" i="1" s="1"/>
  <c r="AX751" i="1"/>
  <c r="BI81" i="1"/>
  <c r="BI97" i="1"/>
  <c r="BI126" i="1" s="1"/>
  <c r="BI87" i="1"/>
  <c r="BI116" i="1" s="1"/>
  <c r="BI80" i="1"/>
  <c r="BI102" i="1"/>
  <c r="BI131" i="1" s="1"/>
  <c r="BI83" i="1"/>
  <c r="BI112" i="1" s="1"/>
  <c r="BI85" i="1"/>
  <c r="BI114" i="1" s="1"/>
  <c r="BI90" i="1"/>
  <c r="BI119" i="1" s="1"/>
  <c r="BI94" i="1"/>
  <c r="BI98" i="1"/>
  <c r="BI127" i="1" s="1"/>
  <c r="BI93" i="1"/>
  <c r="BI122" i="1" s="1"/>
  <c r="BI91" i="1"/>
  <c r="BI120" i="1" s="1"/>
  <c r="BI89" i="1"/>
  <c r="BI118" i="1" s="1"/>
  <c r="BI103" i="1"/>
  <c r="BI132" i="1" s="1"/>
  <c r="BI101" i="1"/>
  <c r="BI130" i="1" s="1"/>
  <c r="BI88" i="1"/>
  <c r="BI100" i="1"/>
  <c r="BI129" i="1" s="1"/>
  <c r="BI84" i="1"/>
  <c r="BI113" i="1" s="1"/>
  <c r="BI92" i="1"/>
  <c r="BI86" i="1"/>
  <c r="BI95" i="1"/>
  <c r="BI124" i="1" s="1"/>
  <c r="BI99" i="1"/>
  <c r="BI128" i="1" s="1"/>
  <c r="BI104" i="1"/>
  <c r="BI133" i="1" s="1"/>
  <c r="BI96" i="1"/>
  <c r="BI125" i="1" s="1"/>
  <c r="BH82" i="1"/>
  <c r="AX838" i="1"/>
  <c r="BF1024" i="1"/>
  <c r="BE1053" i="1"/>
  <c r="BB1033" i="1"/>
  <c r="BB1062" i="1" s="1"/>
  <c r="BA1062" i="1"/>
  <c r="AX1005" i="1"/>
  <c r="AX1063" i="1" s="1"/>
  <c r="BF995" i="1"/>
  <c r="AW1063" i="1"/>
  <c r="BK825" i="1"/>
  <c r="BK203" i="1"/>
  <c r="BK738" i="1"/>
  <c r="BC1033" i="1"/>
  <c r="BC1004" i="1"/>
  <c r="BH1084" i="1"/>
  <c r="AY751" i="1"/>
  <c r="AY216" i="1"/>
  <c r="AY838" i="1"/>
  <c r="BH1078" i="1"/>
  <c r="AT1067" i="1"/>
  <c r="BF1089" i="1"/>
  <c r="BG973" i="1"/>
  <c r="AS220" i="1"/>
  <c r="AS755" i="1"/>
  <c r="AS842" i="1"/>
  <c r="BG972" i="1"/>
  <c r="BF1088" i="1"/>
  <c r="AT1068" i="1"/>
  <c r="AV753" i="1"/>
  <c r="AV218" i="1"/>
  <c r="AV840" i="1"/>
  <c r="BF212" i="1"/>
  <c r="BF834" i="1"/>
  <c r="BF747" i="1"/>
  <c r="AU1064" i="1"/>
  <c r="BD1090" i="1"/>
  <c r="AT756" i="1"/>
  <c r="AT843" i="1"/>
  <c r="AT221" i="1"/>
  <c r="AS1069" i="1"/>
  <c r="BE974" i="1"/>
  <c r="BF974" i="1" s="1"/>
  <c r="BG974" i="1" s="1"/>
  <c r="AR844" i="1"/>
  <c r="AR757" i="1"/>
  <c r="AR222" i="1"/>
  <c r="AT841" i="1"/>
  <c r="AT219" i="1"/>
  <c r="AT754" i="1"/>
  <c r="BB1032" i="1"/>
  <c r="BF1091" i="1"/>
  <c r="BG975" i="1"/>
  <c r="BE1031" i="1"/>
  <c r="BD1060" i="1"/>
  <c r="BE1002" i="1"/>
  <c r="AU1096" i="1"/>
  <c r="AU1009" i="1"/>
  <c r="AU1038" i="1"/>
  <c r="AV980" i="1"/>
  <c r="AU1094" i="1"/>
  <c r="AU1007" i="1"/>
  <c r="AU1036" i="1"/>
  <c r="AV978" i="1"/>
  <c r="AV837" i="1"/>
  <c r="AV750" i="1"/>
  <c r="AV215" i="1"/>
  <c r="BE1027" i="1"/>
  <c r="BD1056" i="1"/>
  <c r="BE998" i="1"/>
  <c r="AP1099" i="1"/>
  <c r="AP1041" i="1"/>
  <c r="AP1012" i="1"/>
  <c r="AQ983" i="1"/>
  <c r="BC1095" i="1"/>
  <c r="BC1008" i="1"/>
  <c r="BC1037" i="1"/>
  <c r="BD979" i="1"/>
  <c r="BM206" i="1"/>
  <c r="L206" i="1" s="1"/>
  <c r="BM741" i="1"/>
  <c r="BM828" i="1"/>
  <c r="BB1037" i="1"/>
  <c r="BB1066" i="1" s="1"/>
  <c r="BG969" i="1"/>
  <c r="BF1085" i="1"/>
  <c r="BE997" i="1"/>
  <c r="BD1055" i="1"/>
  <c r="BE1026" i="1"/>
  <c r="AT1065" i="1"/>
  <c r="BA1061" i="1"/>
  <c r="AO1070" i="1"/>
  <c r="AV1093" i="1"/>
  <c r="AV1006" i="1"/>
  <c r="AV1035" i="1"/>
  <c r="AW977" i="1"/>
  <c r="BE1028" i="1"/>
  <c r="BE999" i="1"/>
  <c r="BD1057" i="1"/>
  <c r="AX748" i="1"/>
  <c r="AX213" i="1"/>
  <c r="AX835" i="1"/>
  <c r="BF1082" i="1"/>
  <c r="BG966" i="1"/>
  <c r="BJ740" i="1"/>
  <c r="BJ827" i="1"/>
  <c r="BJ205" i="1"/>
  <c r="AN223" i="1"/>
  <c r="AN845" i="1"/>
  <c r="AN758" i="1"/>
  <c r="AT752" i="1"/>
  <c r="AT217" i="1"/>
  <c r="AT839" i="1"/>
  <c r="BA1066" i="1"/>
  <c r="BC1032" i="1"/>
  <c r="AT1098" i="1"/>
  <c r="AT1011" i="1"/>
  <c r="AT1040" i="1"/>
  <c r="AU982" i="1"/>
  <c r="BB1092" i="1"/>
  <c r="BC976" i="1"/>
  <c r="BD211" i="1"/>
  <c r="BD833" i="1"/>
  <c r="BD746" i="1"/>
  <c r="BE1001" i="1"/>
  <c r="BD1059" i="1"/>
  <c r="BE1030" i="1"/>
  <c r="BG745" i="1"/>
  <c r="BG832" i="1"/>
  <c r="BG210" i="1"/>
  <c r="BC1003" i="1"/>
  <c r="BJ208" i="1"/>
  <c r="BJ743" i="1"/>
  <c r="BJ830" i="1"/>
  <c r="AU1097" i="1"/>
  <c r="AU1039" i="1"/>
  <c r="AU1010" i="1"/>
  <c r="AV981" i="1"/>
  <c r="BH1080" i="1"/>
  <c r="BH146" i="1"/>
  <c r="BH154" i="1"/>
  <c r="BH156" i="1"/>
  <c r="BI1108" i="1"/>
  <c r="BI1115" i="1"/>
  <c r="BI1107" i="1"/>
  <c r="BI634" i="1"/>
  <c r="BI626" i="1"/>
  <c r="BI618" i="1"/>
  <c r="BI1104" i="1"/>
  <c r="BI261" i="1"/>
  <c r="BI265" i="1"/>
  <c r="BI269" i="1"/>
  <c r="BI273" i="1"/>
  <c r="BI277" i="1"/>
  <c r="BI281" i="1"/>
  <c r="BI1126" i="1"/>
  <c r="BI1127" i="1"/>
  <c r="BI1111" i="1"/>
  <c r="BI941" i="1"/>
  <c r="BI942" i="1"/>
  <c r="BI951" i="1" s="1"/>
  <c r="BI633" i="1"/>
  <c r="BI625" i="1"/>
  <c r="BI614" i="1"/>
  <c r="BI258" i="1"/>
  <c r="BI1118" i="1"/>
  <c r="BI1113" i="1"/>
  <c r="BI1109" i="1"/>
  <c r="BI965" i="1"/>
  <c r="BI632" i="1"/>
  <c r="BI624" i="1"/>
  <c r="BI616" i="1"/>
  <c r="BI262" i="1"/>
  <c r="BI266" i="1"/>
  <c r="BI270" i="1"/>
  <c r="BI274" i="1"/>
  <c r="BI278" i="1"/>
  <c r="BI959" i="1"/>
  <c r="BI1110" i="1"/>
  <c r="BI1125" i="1"/>
  <c r="BI1105" i="1"/>
  <c r="BI964" i="1"/>
  <c r="BI968" i="1"/>
  <c r="BI631" i="1"/>
  <c r="BI623" i="1"/>
  <c r="BI615" i="1"/>
  <c r="BI257" i="1"/>
  <c r="BI1192" i="1"/>
  <c r="BI1121" i="1"/>
  <c r="BI1128" i="1"/>
  <c r="BI1120" i="1"/>
  <c r="BI963" i="1"/>
  <c r="BI638" i="1"/>
  <c r="BI630" i="1"/>
  <c r="BI622" i="1"/>
  <c r="BI617" i="1"/>
  <c r="BI259" i="1"/>
  <c r="BI263" i="1"/>
  <c r="BI267" i="1"/>
  <c r="BI271" i="1"/>
  <c r="BI275" i="1"/>
  <c r="BI279" i="1"/>
  <c r="BI1122" i="1"/>
  <c r="BI1106" i="1"/>
  <c r="BI1123" i="1"/>
  <c r="BI971" i="1"/>
  <c r="BI962" i="1"/>
  <c r="BI637" i="1"/>
  <c r="BI629" i="1"/>
  <c r="BI621" i="1"/>
  <c r="BI10" i="1"/>
  <c r="BI1124" i="1"/>
  <c r="BI1119" i="1"/>
  <c r="BI1114" i="1"/>
  <c r="BI961" i="1"/>
  <c r="BI636" i="1"/>
  <c r="BI628" i="1"/>
  <c r="BI620" i="1"/>
  <c r="BJ9" i="1"/>
  <c r="BI260" i="1"/>
  <c r="BI264" i="1"/>
  <c r="BI268" i="1"/>
  <c r="BI272" i="1"/>
  <c r="BI276" i="1"/>
  <c r="BI280" i="1"/>
  <c r="BI635" i="1"/>
  <c r="BI627" i="1"/>
  <c r="BI619" i="1"/>
  <c r="BI970" i="1"/>
  <c r="BI1116" i="1"/>
  <c r="BI1117" i="1"/>
  <c r="BI1112" i="1"/>
  <c r="BI967" i="1"/>
  <c r="BI960" i="1"/>
  <c r="BH157" i="1"/>
  <c r="BH162" i="1"/>
  <c r="BH150" i="1"/>
  <c r="BH149" i="1"/>
  <c r="BH142" i="1"/>
  <c r="BH148" i="1"/>
  <c r="BH158" i="1"/>
  <c r="BH1079" i="1"/>
  <c r="BF1054" i="1"/>
  <c r="BH155" i="1"/>
  <c r="BH152" i="1"/>
  <c r="BH144" i="1"/>
  <c r="BF1049" i="1"/>
  <c r="BM734" i="1"/>
  <c r="BM199" i="1"/>
  <c r="L199" i="1" s="1"/>
  <c r="BM821" i="1"/>
  <c r="BH11" i="1"/>
  <c r="BK10" i="5" s="1"/>
  <c r="BH163" i="1"/>
  <c r="BH1086" i="1"/>
  <c r="BF1051" i="1"/>
  <c r="BG992" i="1"/>
  <c r="BG991" i="1"/>
  <c r="BG996" i="1"/>
  <c r="BG993" i="1"/>
  <c r="BH950" i="1"/>
  <c r="BH943" i="1"/>
  <c r="BH952" i="1" s="1"/>
  <c r="BH143" i="1"/>
  <c r="BG1025" i="1"/>
  <c r="BG1022" i="1"/>
  <c r="BG1021" i="1"/>
  <c r="BG1020" i="1"/>
  <c r="BH160" i="1"/>
  <c r="BH159" i="1"/>
  <c r="BF1050" i="1"/>
  <c r="BH161" i="1"/>
  <c r="BE1052" i="1" l="1"/>
  <c r="BF1023" i="1"/>
  <c r="BF988" i="1"/>
  <c r="BF1046" i="1" s="1"/>
  <c r="BE1058" i="1"/>
  <c r="BF1029" i="1"/>
  <c r="BE1046" i="1"/>
  <c r="BF1087" i="1"/>
  <c r="BF1000" i="1"/>
  <c r="BG57" i="1"/>
  <c r="BG115" i="1" s="1"/>
  <c r="BJ40" i="5"/>
  <c r="BF994" i="1"/>
  <c r="BG51" i="1"/>
  <c r="BG109" i="1" s="1"/>
  <c r="BG139" i="1" s="1"/>
  <c r="BJ39" i="5"/>
  <c r="BF1081" i="1"/>
  <c r="BG63" i="1"/>
  <c r="BG121" i="1" s="1"/>
  <c r="BG151" i="1" s="1"/>
  <c r="BJ41" i="5"/>
  <c r="B54" i="30"/>
  <c r="BH1083" i="1"/>
  <c r="BH147" i="1"/>
  <c r="BO82" i="5"/>
  <c r="BN89" i="5"/>
  <c r="BN13" i="5" s="1"/>
  <c r="BN103" i="5"/>
  <c r="BN25" i="5" s="1"/>
  <c r="BK64" i="1" s="1"/>
  <c r="BN96" i="5"/>
  <c r="BN19" i="5" s="1"/>
  <c r="BK58" i="1" s="1"/>
  <c r="BG145" i="1"/>
  <c r="BK18" i="5"/>
  <c r="BK99" i="5"/>
  <c r="BK24" i="5"/>
  <c r="BK106" i="5"/>
  <c r="BK12" i="5"/>
  <c r="BK92" i="5"/>
  <c r="BM81" i="5"/>
  <c r="BL88" i="5"/>
  <c r="BL102" i="5"/>
  <c r="BL95" i="5"/>
  <c r="BM83" i="5"/>
  <c r="BL97" i="5"/>
  <c r="BL20" i="5" s="1"/>
  <c r="BI59" i="1" s="1"/>
  <c r="BI117" i="1" s="1"/>
  <c r="BL104" i="5"/>
  <c r="BL26" i="5" s="1"/>
  <c r="BI65" i="1" s="1"/>
  <c r="BI123" i="1" s="1"/>
  <c r="BI153" i="1" s="1"/>
  <c r="BL90" i="5"/>
  <c r="BL14" i="5" s="1"/>
  <c r="BM737" i="1"/>
  <c r="BM824" i="1"/>
  <c r="BF1053" i="1"/>
  <c r="BI82" i="1"/>
  <c r="BJ80" i="1"/>
  <c r="BJ85" i="1"/>
  <c r="BJ114" i="1" s="1"/>
  <c r="BJ86" i="1"/>
  <c r="BJ102" i="1"/>
  <c r="BJ131" i="1" s="1"/>
  <c r="BJ93" i="1"/>
  <c r="BJ122" i="1" s="1"/>
  <c r="BJ90" i="1"/>
  <c r="BJ119" i="1" s="1"/>
  <c r="BJ91" i="1"/>
  <c r="BJ120" i="1" s="1"/>
  <c r="BJ89" i="1"/>
  <c r="BJ118" i="1" s="1"/>
  <c r="BJ87" i="1"/>
  <c r="BJ116" i="1" s="1"/>
  <c r="BJ97" i="1"/>
  <c r="BJ126" i="1" s="1"/>
  <c r="BJ98" i="1"/>
  <c r="BJ127" i="1" s="1"/>
  <c r="BJ103" i="1"/>
  <c r="BJ132" i="1" s="1"/>
  <c r="BJ88" i="1"/>
  <c r="BJ95" i="1"/>
  <c r="BJ124" i="1" s="1"/>
  <c r="BJ96" i="1"/>
  <c r="BJ125" i="1" s="1"/>
  <c r="BJ99" i="1"/>
  <c r="BJ128" i="1" s="1"/>
  <c r="BJ101" i="1"/>
  <c r="BJ130" i="1" s="1"/>
  <c r="BJ100" i="1"/>
  <c r="BJ129" i="1" s="1"/>
  <c r="BJ92" i="1"/>
  <c r="BJ94" i="1"/>
  <c r="BJ83" i="1"/>
  <c r="BJ112" i="1" s="1"/>
  <c r="BJ104" i="1"/>
  <c r="BJ133" i="1" s="1"/>
  <c r="BJ84" i="1"/>
  <c r="BJ113" i="1" s="1"/>
  <c r="BJ81" i="1"/>
  <c r="BG1024" i="1"/>
  <c r="AY1005" i="1"/>
  <c r="AZ1034" i="1" s="1"/>
  <c r="AY1034" i="1"/>
  <c r="BG995" i="1"/>
  <c r="BL825" i="1"/>
  <c r="BL203" i="1"/>
  <c r="BL738" i="1"/>
  <c r="BD1033" i="1"/>
  <c r="BD1004" i="1"/>
  <c r="BC1062" i="1"/>
  <c r="AU1065" i="1"/>
  <c r="BI1086" i="1"/>
  <c r="BI1084" i="1"/>
  <c r="BI1080" i="1"/>
  <c r="AZ216" i="1"/>
  <c r="AZ838" i="1"/>
  <c r="AZ751" i="1"/>
  <c r="AU1068" i="1"/>
  <c r="BG1088" i="1"/>
  <c r="BH972" i="1"/>
  <c r="BG212" i="1"/>
  <c r="BG834" i="1"/>
  <c r="BG747" i="1"/>
  <c r="AW753" i="1"/>
  <c r="AW218" i="1"/>
  <c r="AW840" i="1"/>
  <c r="AT220" i="1"/>
  <c r="AT842" i="1"/>
  <c r="AT755" i="1"/>
  <c r="BG1089" i="1"/>
  <c r="BH973" i="1"/>
  <c r="BI973" i="1" s="1"/>
  <c r="BK743" i="1"/>
  <c r="BK208" i="1"/>
  <c r="BK830" i="1"/>
  <c r="BH210" i="1"/>
  <c r="BH832" i="1"/>
  <c r="BH745" i="1"/>
  <c r="AV1096" i="1"/>
  <c r="AT1069" i="1"/>
  <c r="BF1026" i="1"/>
  <c r="BF997" i="1"/>
  <c r="BE1055" i="1"/>
  <c r="AV1097" i="1"/>
  <c r="AV1039" i="1"/>
  <c r="AV1010" i="1"/>
  <c r="AW981" i="1"/>
  <c r="BC1061" i="1"/>
  <c r="BE1056" i="1"/>
  <c r="BF1027" i="1"/>
  <c r="BF998" i="1"/>
  <c r="AO758" i="1"/>
  <c r="AO223" i="1"/>
  <c r="AO845" i="1"/>
  <c r="BE1060" i="1"/>
  <c r="BF1031" i="1"/>
  <c r="BF1002" i="1"/>
  <c r="AU219" i="1"/>
  <c r="AU841" i="1"/>
  <c r="AU754" i="1"/>
  <c r="AS757" i="1"/>
  <c r="AS844" i="1"/>
  <c r="AS222" i="1"/>
  <c r="BD1032" i="1"/>
  <c r="BE746" i="1"/>
  <c r="BE211" i="1"/>
  <c r="BE833" i="1"/>
  <c r="BK740" i="1"/>
  <c r="BK205" i="1"/>
  <c r="BK827" i="1"/>
  <c r="AY213" i="1"/>
  <c r="AY748" i="1"/>
  <c r="AY835" i="1"/>
  <c r="AW1093" i="1"/>
  <c r="AW1006" i="1"/>
  <c r="AW1035" i="1"/>
  <c r="AX977" i="1"/>
  <c r="BG1085" i="1"/>
  <c r="BH969" i="1"/>
  <c r="BD1095" i="1"/>
  <c r="BD1037" i="1"/>
  <c r="BD1008" i="1"/>
  <c r="BE979" i="1"/>
  <c r="BD1003" i="1"/>
  <c r="BE1032" i="1" s="1"/>
  <c r="BB1061" i="1"/>
  <c r="BF1001" i="1"/>
  <c r="BF1030" i="1"/>
  <c r="BE1059" i="1"/>
  <c r="BC1092" i="1"/>
  <c r="BD976" i="1"/>
  <c r="BE976" i="1" s="1"/>
  <c r="AU839" i="1"/>
  <c r="AU752" i="1"/>
  <c r="AU217" i="1"/>
  <c r="AQ1099" i="1"/>
  <c r="AQ1041" i="1"/>
  <c r="AQ1012" i="1"/>
  <c r="AR983" i="1"/>
  <c r="AV1009" i="1"/>
  <c r="AV1038" i="1"/>
  <c r="AW980" i="1"/>
  <c r="AU221" i="1"/>
  <c r="AU756" i="1"/>
  <c r="AU843" i="1"/>
  <c r="BC1066" i="1"/>
  <c r="AP1070" i="1"/>
  <c r="AV1094" i="1"/>
  <c r="AV1007" i="1"/>
  <c r="AV1036" i="1"/>
  <c r="AW978" i="1"/>
  <c r="BG1091" i="1"/>
  <c r="BH975" i="1"/>
  <c r="BE1090" i="1"/>
  <c r="BH974" i="1"/>
  <c r="AU1098" i="1"/>
  <c r="AU1040" i="1"/>
  <c r="AU1011" i="1"/>
  <c r="AV982" i="1"/>
  <c r="BH966" i="1"/>
  <c r="BG1082" i="1"/>
  <c r="BE1057" i="1"/>
  <c r="BF999" i="1"/>
  <c r="BF1028" i="1"/>
  <c r="AV1064" i="1"/>
  <c r="AW215" i="1"/>
  <c r="AW750" i="1"/>
  <c r="AW837" i="1"/>
  <c r="AU1067" i="1"/>
  <c r="BI1078" i="1"/>
  <c r="BI1079" i="1"/>
  <c r="BG1049" i="1"/>
  <c r="BI142" i="1"/>
  <c r="BI156" i="1"/>
  <c r="BI163" i="1"/>
  <c r="BI943" i="1"/>
  <c r="BI952" i="1" s="1"/>
  <c r="BI950" i="1"/>
  <c r="BI159" i="1"/>
  <c r="BI152" i="1"/>
  <c r="BI162" i="1"/>
  <c r="BG1051" i="1"/>
  <c r="BI150" i="1"/>
  <c r="BI157" i="1"/>
  <c r="BI155" i="1"/>
  <c r="BH996" i="1"/>
  <c r="BH993" i="1"/>
  <c r="BH992" i="1"/>
  <c r="BH991" i="1"/>
  <c r="BG1050" i="1"/>
  <c r="BI154" i="1"/>
  <c r="BI144" i="1"/>
  <c r="BH1022" i="1"/>
  <c r="BH1021" i="1"/>
  <c r="BH1020" i="1"/>
  <c r="BH1025" i="1"/>
  <c r="BG1054" i="1"/>
  <c r="BI158" i="1"/>
  <c r="BI161" i="1"/>
  <c r="BI160" i="1"/>
  <c r="BJ1107" i="1"/>
  <c r="BJ1120" i="1"/>
  <c r="BJ1118" i="1"/>
  <c r="BJ941" i="1"/>
  <c r="BJ967" i="1"/>
  <c r="BJ631" i="1"/>
  <c r="BJ622" i="1"/>
  <c r="BJ620" i="1"/>
  <c r="BJ257" i="1"/>
  <c r="BJ1192" i="1"/>
  <c r="BJ1124" i="1"/>
  <c r="BJ1128" i="1"/>
  <c r="BJ1108" i="1"/>
  <c r="BJ965" i="1"/>
  <c r="BJ638" i="1"/>
  <c r="BJ630" i="1"/>
  <c r="BJ616" i="1"/>
  <c r="BJ614" i="1"/>
  <c r="BK9" i="1"/>
  <c r="BJ259" i="1"/>
  <c r="BJ263" i="1"/>
  <c r="BJ267" i="1"/>
  <c r="BJ271" i="1"/>
  <c r="BJ275" i="1"/>
  <c r="BJ279" i="1"/>
  <c r="BJ1127" i="1"/>
  <c r="BJ1119" i="1"/>
  <c r="BJ1116" i="1"/>
  <c r="BJ963" i="1"/>
  <c r="BJ637" i="1"/>
  <c r="BJ629" i="1"/>
  <c r="BJ619" i="1"/>
  <c r="BJ10" i="1"/>
  <c r="BJ1121" i="1"/>
  <c r="BJ1117" i="1"/>
  <c r="BJ1114" i="1"/>
  <c r="BJ968" i="1"/>
  <c r="BJ961" i="1"/>
  <c r="BJ636" i="1"/>
  <c r="BJ628" i="1"/>
  <c r="BJ615" i="1"/>
  <c r="BJ260" i="1"/>
  <c r="BJ264" i="1"/>
  <c r="BJ268" i="1"/>
  <c r="BJ272" i="1"/>
  <c r="BJ276" i="1"/>
  <c r="BJ280" i="1"/>
  <c r="BJ1105" i="1"/>
  <c r="BJ1111" i="1"/>
  <c r="BJ1126" i="1"/>
  <c r="BJ964" i="1"/>
  <c r="BJ971" i="1"/>
  <c r="BJ634" i="1"/>
  <c r="BJ626" i="1"/>
  <c r="BJ621" i="1"/>
  <c r="BJ1104" i="1"/>
  <c r="BJ261" i="1"/>
  <c r="BJ265" i="1"/>
  <c r="BJ269" i="1"/>
  <c r="BJ273" i="1"/>
  <c r="BJ277" i="1"/>
  <c r="BJ281" i="1"/>
  <c r="BJ1123" i="1"/>
  <c r="BJ1109" i="1"/>
  <c r="BJ1110" i="1"/>
  <c r="BJ962" i="1"/>
  <c r="BJ942" i="1"/>
  <c r="BJ951" i="1" s="1"/>
  <c r="BJ633" i="1"/>
  <c r="BJ625" i="1"/>
  <c r="BJ618" i="1"/>
  <c r="BJ258" i="1"/>
  <c r="BJ1106" i="1"/>
  <c r="BJ624" i="1"/>
  <c r="BJ274" i="1"/>
  <c r="BJ623" i="1"/>
  <c r="BJ960" i="1"/>
  <c r="BJ617" i="1"/>
  <c r="BJ262" i="1"/>
  <c r="BJ278" i="1"/>
  <c r="BJ1113" i="1"/>
  <c r="BJ1115" i="1"/>
  <c r="BJ266" i="1"/>
  <c r="BJ959" i="1"/>
  <c r="BJ1122" i="1"/>
  <c r="BJ635" i="1"/>
  <c r="BJ1125" i="1"/>
  <c r="BJ632" i="1"/>
  <c r="BJ270" i="1"/>
  <c r="BJ970" i="1"/>
  <c r="BJ1112" i="1"/>
  <c r="BJ627" i="1"/>
  <c r="BI149" i="1"/>
  <c r="BI148" i="1"/>
  <c r="BI146" i="1"/>
  <c r="BI11" i="1"/>
  <c r="BL10" i="5" s="1"/>
  <c r="BI143" i="1"/>
  <c r="BG1029" i="1" l="1"/>
  <c r="BG1087" i="1"/>
  <c r="BG1023" i="1"/>
  <c r="BF1058" i="1"/>
  <c r="BG1017" i="1"/>
  <c r="BG988" i="1"/>
  <c r="BF1052" i="1"/>
  <c r="BG1000" i="1"/>
  <c r="BG994" i="1"/>
  <c r="BG1052" i="1" s="1"/>
  <c r="BG1081" i="1"/>
  <c r="BH63" i="1"/>
  <c r="BH121" i="1" s="1"/>
  <c r="BH151" i="1" s="1"/>
  <c r="BK41" i="5"/>
  <c r="BH57" i="1"/>
  <c r="BH115" i="1" s="1"/>
  <c r="BH145" i="1" s="1"/>
  <c r="BK40" i="5"/>
  <c r="BG1075" i="1"/>
  <c r="BH51" i="1"/>
  <c r="BH109" i="1" s="1"/>
  <c r="BK39" i="5"/>
  <c r="B55" i="30"/>
  <c r="BI1083" i="1"/>
  <c r="BI147" i="1"/>
  <c r="BL99" i="5"/>
  <c r="BL18" i="5"/>
  <c r="BP82" i="5"/>
  <c r="BO96" i="5"/>
  <c r="BO19" i="5" s="1"/>
  <c r="BL58" i="1" s="1"/>
  <c r="BO89" i="5"/>
  <c r="BO13" i="5" s="1"/>
  <c r="BO103" i="5"/>
  <c r="BO25" i="5" s="1"/>
  <c r="BL64" i="1" s="1"/>
  <c r="BN83" i="5"/>
  <c r="BM90" i="5"/>
  <c r="BM14" i="5" s="1"/>
  <c r="BM104" i="5"/>
  <c r="BM26" i="5" s="1"/>
  <c r="BJ65" i="1" s="1"/>
  <c r="BJ123" i="1" s="1"/>
  <c r="BJ153" i="1" s="1"/>
  <c r="BM97" i="5"/>
  <c r="BM20" i="5" s="1"/>
  <c r="BJ59" i="1" s="1"/>
  <c r="BJ117" i="1" s="1"/>
  <c r="BL24" i="5"/>
  <c r="BL106" i="5"/>
  <c r="BL92" i="5"/>
  <c r="BL12" i="5"/>
  <c r="BN81" i="5"/>
  <c r="BM88" i="5"/>
  <c r="BM102" i="5"/>
  <c r="BM95" i="5"/>
  <c r="BH995" i="1"/>
  <c r="BK81" i="1"/>
  <c r="BK83" i="1"/>
  <c r="BK112" i="1" s="1"/>
  <c r="BK87" i="1"/>
  <c r="BK116" i="1" s="1"/>
  <c r="BK93" i="1"/>
  <c r="BK122" i="1" s="1"/>
  <c r="BK97" i="1"/>
  <c r="BK126" i="1" s="1"/>
  <c r="BK80" i="1"/>
  <c r="BK102" i="1"/>
  <c r="BK131" i="1" s="1"/>
  <c r="BK85" i="1"/>
  <c r="BK114" i="1" s="1"/>
  <c r="BK90" i="1"/>
  <c r="BK119" i="1" s="1"/>
  <c r="BK89" i="1"/>
  <c r="BK118" i="1" s="1"/>
  <c r="BK94" i="1"/>
  <c r="BK98" i="1"/>
  <c r="BK127" i="1" s="1"/>
  <c r="BK101" i="1"/>
  <c r="BK130" i="1" s="1"/>
  <c r="BK92" i="1"/>
  <c r="BK100" i="1"/>
  <c r="BK129" i="1" s="1"/>
  <c r="BK91" i="1"/>
  <c r="BK120" i="1" s="1"/>
  <c r="BK84" i="1"/>
  <c r="BK113" i="1" s="1"/>
  <c r="BK99" i="1"/>
  <c r="BK128" i="1" s="1"/>
  <c r="BK95" i="1"/>
  <c r="BK96" i="1"/>
  <c r="BK125" i="1" s="1"/>
  <c r="BK88" i="1"/>
  <c r="BK103" i="1"/>
  <c r="BK132" i="1" s="1"/>
  <c r="BK86" i="1"/>
  <c r="BK104" i="1"/>
  <c r="BK133" i="1" s="1"/>
  <c r="BJ82" i="1"/>
  <c r="BG1053" i="1"/>
  <c r="AZ1005" i="1"/>
  <c r="BA1005" i="1" s="1"/>
  <c r="AY1063" i="1"/>
  <c r="BH1024" i="1"/>
  <c r="BM738" i="1"/>
  <c r="BM825" i="1"/>
  <c r="BM203" i="1"/>
  <c r="L203" i="1" s="1"/>
  <c r="BE1033" i="1"/>
  <c r="BD1062" i="1"/>
  <c r="BE1004" i="1"/>
  <c r="BE1003" i="1"/>
  <c r="BF1003" i="1" s="1"/>
  <c r="BG1032" i="1" s="1"/>
  <c r="BD1066" i="1"/>
  <c r="AV1068" i="1"/>
  <c r="BA838" i="1"/>
  <c r="BA216" i="1"/>
  <c r="BA751" i="1"/>
  <c r="BJ973" i="1"/>
  <c r="BK973" i="1" s="1"/>
  <c r="AV1065" i="1"/>
  <c r="AX753" i="1"/>
  <c r="AX218" i="1"/>
  <c r="AX840" i="1"/>
  <c r="BH1089" i="1"/>
  <c r="BI1089" i="1" s="1"/>
  <c r="BH747" i="1"/>
  <c r="BH212" i="1"/>
  <c r="BH834" i="1"/>
  <c r="BH1088" i="1"/>
  <c r="BI972" i="1"/>
  <c r="AU842" i="1"/>
  <c r="AU755" i="1"/>
  <c r="AU220" i="1"/>
  <c r="AU1069" i="1"/>
  <c r="AR1099" i="1"/>
  <c r="AR1012" i="1"/>
  <c r="AR1041" i="1"/>
  <c r="AS983" i="1"/>
  <c r="BF976" i="1"/>
  <c r="AQ1070" i="1"/>
  <c r="BF1059" i="1"/>
  <c r="BG1030" i="1"/>
  <c r="BG1001" i="1"/>
  <c r="BE1095" i="1"/>
  <c r="BE1008" i="1"/>
  <c r="BE1037" i="1"/>
  <c r="BG1031" i="1"/>
  <c r="BG1002" i="1"/>
  <c r="BF1060" i="1"/>
  <c r="BF1090" i="1"/>
  <c r="BG1090" i="1" s="1"/>
  <c r="AV843" i="1"/>
  <c r="AV756" i="1"/>
  <c r="AV221" i="1"/>
  <c r="AW1096" i="1"/>
  <c r="AW1038" i="1"/>
  <c r="AW1009" i="1"/>
  <c r="AX980" i="1"/>
  <c r="BF746" i="1"/>
  <c r="BF833" i="1"/>
  <c r="BF211" i="1"/>
  <c r="BG1027" i="1"/>
  <c r="BF1056" i="1"/>
  <c r="BG998" i="1"/>
  <c r="BH1082" i="1"/>
  <c r="BI966" i="1"/>
  <c r="AW1094" i="1"/>
  <c r="AW1036" i="1"/>
  <c r="AW1007" i="1"/>
  <c r="AX978" i="1"/>
  <c r="BD1092" i="1"/>
  <c r="BE1092" i="1" s="1"/>
  <c r="BD1061" i="1"/>
  <c r="AX1093" i="1"/>
  <c r="AX1006" i="1"/>
  <c r="AX1035" i="1"/>
  <c r="AY977" i="1"/>
  <c r="AZ835" i="1"/>
  <c r="AZ748" i="1"/>
  <c r="AZ213" i="1"/>
  <c r="AW1097" i="1"/>
  <c r="AW1010" i="1"/>
  <c r="AW1039" i="1"/>
  <c r="AX981" i="1"/>
  <c r="BI832" i="1"/>
  <c r="BI210" i="1"/>
  <c r="BI745" i="1"/>
  <c r="AX215" i="1"/>
  <c r="AX837" i="1"/>
  <c r="AX750" i="1"/>
  <c r="AV1067" i="1"/>
  <c r="AP845" i="1"/>
  <c r="AP758" i="1"/>
  <c r="AP223" i="1"/>
  <c r="BF979" i="1"/>
  <c r="BL740" i="1"/>
  <c r="BL827" i="1"/>
  <c r="BL205" i="1"/>
  <c r="AT222" i="1"/>
  <c r="AT844" i="1"/>
  <c r="AT757" i="1"/>
  <c r="BL743" i="1"/>
  <c r="BL830" i="1"/>
  <c r="BL208" i="1"/>
  <c r="AV839" i="1"/>
  <c r="AV752" i="1"/>
  <c r="AV217" i="1"/>
  <c r="BH1085" i="1"/>
  <c r="BI969" i="1"/>
  <c r="AW1064" i="1"/>
  <c r="BG1026" i="1"/>
  <c r="BF1055" i="1"/>
  <c r="BG997" i="1"/>
  <c r="BG999" i="1"/>
  <c r="BG1028" i="1"/>
  <c r="BF1057" i="1"/>
  <c r="AV1098" i="1"/>
  <c r="AV1011" i="1"/>
  <c r="AV1040" i="1"/>
  <c r="AW982" i="1"/>
  <c r="BH1091" i="1"/>
  <c r="BI975" i="1"/>
  <c r="AV754" i="1"/>
  <c r="AV841" i="1"/>
  <c r="AV219" i="1"/>
  <c r="BI974" i="1"/>
  <c r="BJ1080" i="1"/>
  <c r="BJ1079" i="1"/>
  <c r="BJ146" i="1"/>
  <c r="BJ163" i="1"/>
  <c r="BJ156" i="1"/>
  <c r="BJ148" i="1"/>
  <c r="BJ150" i="1"/>
  <c r="BI1025" i="1"/>
  <c r="BI1022" i="1"/>
  <c r="BI1021" i="1"/>
  <c r="BI1020" i="1"/>
  <c r="BJ158" i="1"/>
  <c r="BJ152" i="1"/>
  <c r="BJ157" i="1"/>
  <c r="BH1050" i="1"/>
  <c r="BI996" i="1"/>
  <c r="BI993" i="1"/>
  <c r="BI991" i="1"/>
  <c r="BI992" i="1"/>
  <c r="BJ142" i="1"/>
  <c r="BK1128" i="1"/>
  <c r="BK1109" i="1"/>
  <c r="BK1108" i="1"/>
  <c r="BK962" i="1"/>
  <c r="BK942" i="1"/>
  <c r="BK951" i="1" s="1"/>
  <c r="BK633" i="1"/>
  <c r="BK625" i="1"/>
  <c r="BK617" i="1"/>
  <c r="BK258" i="1"/>
  <c r="BK1112" i="1"/>
  <c r="BK1107" i="1"/>
  <c r="BK1106" i="1"/>
  <c r="BK971" i="1"/>
  <c r="BK941" i="1"/>
  <c r="BK631" i="1"/>
  <c r="BK623" i="1"/>
  <c r="BK615" i="1"/>
  <c r="BK10" i="1"/>
  <c r="BK257" i="1"/>
  <c r="BK1126" i="1"/>
  <c r="BK1122" i="1"/>
  <c r="BK1123" i="1"/>
  <c r="BK968" i="1"/>
  <c r="BK965" i="1"/>
  <c r="BK636" i="1"/>
  <c r="BK628" i="1"/>
  <c r="BK620" i="1"/>
  <c r="BK124" i="1"/>
  <c r="BK260" i="1"/>
  <c r="BK264" i="1"/>
  <c r="BK268" i="1"/>
  <c r="BK272" i="1"/>
  <c r="BK276" i="1"/>
  <c r="BK280" i="1"/>
  <c r="BK1118" i="1"/>
  <c r="BK1113" i="1"/>
  <c r="BK1119" i="1"/>
  <c r="BK963" i="1"/>
  <c r="BK635" i="1"/>
  <c r="BK627" i="1"/>
  <c r="BK619" i="1"/>
  <c r="BK1115" i="1"/>
  <c r="BK1121" i="1"/>
  <c r="BK638" i="1"/>
  <c r="BK622" i="1"/>
  <c r="BK259" i="1"/>
  <c r="BK267" i="1"/>
  <c r="BK275" i="1"/>
  <c r="BK1127" i="1"/>
  <c r="BK637" i="1"/>
  <c r="BK621" i="1"/>
  <c r="BK1111" i="1"/>
  <c r="BK964" i="1"/>
  <c r="BK634" i="1"/>
  <c r="BK618" i="1"/>
  <c r="BK261" i="1"/>
  <c r="BK269" i="1"/>
  <c r="BK277" i="1"/>
  <c r="BK1125" i="1"/>
  <c r="BK960" i="1"/>
  <c r="BK632" i="1"/>
  <c r="BK616" i="1"/>
  <c r="BK262" i="1"/>
  <c r="BK270" i="1"/>
  <c r="BK278" i="1"/>
  <c r="BK1192" i="1"/>
  <c r="BK1117" i="1"/>
  <c r="BK630" i="1"/>
  <c r="BK614" i="1"/>
  <c r="BK263" i="1"/>
  <c r="BK271" i="1"/>
  <c r="BK279" i="1"/>
  <c r="BK1124" i="1"/>
  <c r="BK1114" i="1"/>
  <c r="BK967" i="1"/>
  <c r="BK629" i="1"/>
  <c r="BK1110" i="1"/>
  <c r="BK1116" i="1"/>
  <c r="BK961" i="1"/>
  <c r="BK626" i="1"/>
  <c r="BK1104" i="1"/>
  <c r="BK265" i="1"/>
  <c r="BK273" i="1"/>
  <c r="BK281" i="1"/>
  <c r="BK1120" i="1"/>
  <c r="BK266" i="1"/>
  <c r="BK1105" i="1"/>
  <c r="BK274" i="1"/>
  <c r="BK624" i="1"/>
  <c r="BL9" i="1"/>
  <c r="BL81" i="1" s="1"/>
  <c r="BK959" i="1"/>
  <c r="BK970" i="1"/>
  <c r="BH1051" i="1"/>
  <c r="BJ943" i="1"/>
  <c r="BJ952" i="1" s="1"/>
  <c r="BJ950" i="1"/>
  <c r="BH1049" i="1"/>
  <c r="BH1054" i="1"/>
  <c r="BJ162" i="1"/>
  <c r="BJ154" i="1"/>
  <c r="BJ144" i="1"/>
  <c r="BJ1078" i="1"/>
  <c r="BJ143" i="1"/>
  <c r="BJ11" i="1"/>
  <c r="BM10" i="5" s="1"/>
  <c r="BJ1084" i="1"/>
  <c r="BJ155" i="1"/>
  <c r="BJ161" i="1"/>
  <c r="BJ159" i="1"/>
  <c r="BJ149" i="1"/>
  <c r="BJ160" i="1"/>
  <c r="BJ1086" i="1"/>
  <c r="BG1058" i="1" l="1"/>
  <c r="BH1000" i="1"/>
  <c r="BH1081" i="1"/>
  <c r="BH994" i="1"/>
  <c r="BH1029" i="1"/>
  <c r="BH1058" i="1" s="1"/>
  <c r="BH1023" i="1"/>
  <c r="BG1046" i="1"/>
  <c r="BH1087" i="1"/>
  <c r="BH1017" i="1"/>
  <c r="BH139" i="1"/>
  <c r="BI51" i="1"/>
  <c r="BI109" i="1" s="1"/>
  <c r="BL39" i="5"/>
  <c r="BI63" i="1"/>
  <c r="BI121" i="1" s="1"/>
  <c r="BI1029" i="1" s="1"/>
  <c r="BL41" i="5"/>
  <c r="BH1075" i="1"/>
  <c r="BI57" i="1"/>
  <c r="BI115" i="1" s="1"/>
  <c r="BI1081" i="1" s="1"/>
  <c r="BL40" i="5"/>
  <c r="BH988" i="1"/>
  <c r="B56" i="30"/>
  <c r="BI1024" i="1"/>
  <c r="BI1000" i="1"/>
  <c r="BI139" i="1"/>
  <c r="BJ1083" i="1"/>
  <c r="BJ147" i="1"/>
  <c r="BP89" i="5"/>
  <c r="BP103" i="5"/>
  <c r="BP96" i="5"/>
  <c r="BM18" i="5"/>
  <c r="BM99" i="5"/>
  <c r="BM24" i="5"/>
  <c r="BM106" i="5"/>
  <c r="BM12" i="5"/>
  <c r="BM92" i="5"/>
  <c r="BO83" i="5"/>
  <c r="BN104" i="5"/>
  <c r="BN26" i="5" s="1"/>
  <c r="BK65" i="1" s="1"/>
  <c r="BK123" i="1" s="1"/>
  <c r="BK153" i="1" s="1"/>
  <c r="BN90" i="5"/>
  <c r="BN14" i="5" s="1"/>
  <c r="BN97" i="5"/>
  <c r="BN20" i="5" s="1"/>
  <c r="BK59" i="1" s="1"/>
  <c r="BK117" i="1" s="1"/>
  <c r="BI151" i="1"/>
  <c r="BO81" i="5"/>
  <c r="BN88" i="5"/>
  <c r="BN102" i="5"/>
  <c r="BN95" i="5"/>
  <c r="BH1053" i="1"/>
  <c r="BE1061" i="1"/>
  <c r="BL87" i="1"/>
  <c r="BL116" i="1" s="1"/>
  <c r="BL85" i="1"/>
  <c r="BL114" i="1" s="1"/>
  <c r="BL80" i="1"/>
  <c r="BL90" i="1"/>
  <c r="BL119" i="1" s="1"/>
  <c r="BL89" i="1"/>
  <c r="BL118" i="1" s="1"/>
  <c r="BL86" i="1"/>
  <c r="BL91" i="1"/>
  <c r="BL120" i="1" s="1"/>
  <c r="BL94" i="1"/>
  <c r="BL98" i="1"/>
  <c r="BL127" i="1" s="1"/>
  <c r="BL102" i="1"/>
  <c r="BL131" i="1" s="1"/>
  <c r="BL83" i="1"/>
  <c r="BL97" i="1"/>
  <c r="BL126" i="1" s="1"/>
  <c r="BL93" i="1"/>
  <c r="BL122" i="1" s="1"/>
  <c r="BL103" i="1"/>
  <c r="BL132" i="1" s="1"/>
  <c r="BL92" i="1"/>
  <c r="BL101" i="1"/>
  <c r="BL130" i="1" s="1"/>
  <c r="BL84" i="1"/>
  <c r="BL113" i="1" s="1"/>
  <c r="BL95" i="1"/>
  <c r="BL124" i="1" s="1"/>
  <c r="BL99" i="1"/>
  <c r="BL128" i="1" s="1"/>
  <c r="BL100" i="1"/>
  <c r="BL129" i="1" s="1"/>
  <c r="BL104" i="1"/>
  <c r="BL133" i="1" s="1"/>
  <c r="BL88" i="1"/>
  <c r="BL96" i="1"/>
  <c r="BL125" i="1" s="1"/>
  <c r="BK82" i="1"/>
  <c r="AZ1063" i="1"/>
  <c r="BA1034" i="1"/>
  <c r="BA1063" i="1" s="1"/>
  <c r="BF1032" i="1"/>
  <c r="BF1061" i="1" s="1"/>
  <c r="BB1034" i="1"/>
  <c r="BB1005" i="1"/>
  <c r="BC1005" i="1" s="1"/>
  <c r="BF1004" i="1"/>
  <c r="BF1033" i="1"/>
  <c r="BE1062" i="1"/>
  <c r="BI995" i="1"/>
  <c r="BB838" i="1"/>
  <c r="BB751" i="1"/>
  <c r="BB216" i="1"/>
  <c r="BJ1089" i="1"/>
  <c r="BE1066" i="1"/>
  <c r="BK1086" i="1"/>
  <c r="BK1080" i="1"/>
  <c r="AW1065" i="1"/>
  <c r="BI747" i="1"/>
  <c r="BI212" i="1"/>
  <c r="BI834" i="1"/>
  <c r="AV220" i="1"/>
  <c r="AV842" i="1"/>
  <c r="AV755" i="1"/>
  <c r="AW1067" i="1"/>
  <c r="BJ972" i="1"/>
  <c r="BI1088" i="1"/>
  <c r="AY218" i="1"/>
  <c r="AY840" i="1"/>
  <c r="AY753" i="1"/>
  <c r="BH1090" i="1"/>
  <c r="BI1090" i="1" s="1"/>
  <c r="AW217" i="1"/>
  <c r="AW839" i="1"/>
  <c r="AW752" i="1"/>
  <c r="AU844" i="1"/>
  <c r="AU757" i="1"/>
  <c r="AU222" i="1"/>
  <c r="AX1096" i="1"/>
  <c r="AX1009" i="1"/>
  <c r="AX1038" i="1"/>
  <c r="AY980" i="1"/>
  <c r="AW221" i="1"/>
  <c r="AW756" i="1"/>
  <c r="AW843" i="1"/>
  <c r="BG979" i="1"/>
  <c r="AS1099" i="1"/>
  <c r="AS1041" i="1"/>
  <c r="AS1012" i="1"/>
  <c r="AT983" i="1"/>
  <c r="AW1098" i="1"/>
  <c r="AW1011" i="1"/>
  <c r="AW1040" i="1"/>
  <c r="AX982" i="1"/>
  <c r="BH997" i="1"/>
  <c r="BI1026" i="1" s="1"/>
  <c r="BH1026" i="1"/>
  <c r="BG1055" i="1"/>
  <c r="BM830" i="1"/>
  <c r="BM743" i="1"/>
  <c r="BM208" i="1"/>
  <c r="L208" i="1" s="1"/>
  <c r="AX1064" i="1"/>
  <c r="BJ966" i="1"/>
  <c r="BJ974" i="1"/>
  <c r="BI1091" i="1"/>
  <c r="BJ975" i="1"/>
  <c r="AX1097" i="1"/>
  <c r="AX1039" i="1"/>
  <c r="AX1010" i="1"/>
  <c r="AY981" i="1"/>
  <c r="BI1082" i="1"/>
  <c r="AR1070" i="1"/>
  <c r="AW841" i="1"/>
  <c r="AW754" i="1"/>
  <c r="AW219" i="1"/>
  <c r="AV1069" i="1"/>
  <c r="BM827" i="1"/>
  <c r="BM205" i="1"/>
  <c r="L205" i="1" s="1"/>
  <c r="BM740" i="1"/>
  <c r="AY750" i="1"/>
  <c r="AY837" i="1"/>
  <c r="AY215" i="1"/>
  <c r="BJ969" i="1"/>
  <c r="BI1085" i="1"/>
  <c r="BF1095" i="1"/>
  <c r="BF1037" i="1"/>
  <c r="BF1008" i="1"/>
  <c r="AQ758" i="1"/>
  <c r="AQ845" i="1"/>
  <c r="AQ223" i="1"/>
  <c r="AW1068" i="1"/>
  <c r="BH998" i="1"/>
  <c r="BG1056" i="1"/>
  <c r="BH1027" i="1"/>
  <c r="BF1092" i="1"/>
  <c r="BA213" i="1"/>
  <c r="BA835" i="1"/>
  <c r="BA748" i="1"/>
  <c r="AX1094" i="1"/>
  <c r="AX1007" i="1"/>
  <c r="AX1036" i="1"/>
  <c r="AY978" i="1"/>
  <c r="BH1001" i="1"/>
  <c r="BH1030" i="1"/>
  <c r="BG1059" i="1"/>
  <c r="BJ832" i="1"/>
  <c r="BJ210" i="1"/>
  <c r="BJ745" i="1"/>
  <c r="AY1093" i="1"/>
  <c r="AY1035" i="1"/>
  <c r="AY1006" i="1"/>
  <c r="AZ977" i="1"/>
  <c r="BH1002" i="1"/>
  <c r="BG1060" i="1"/>
  <c r="BH1031" i="1"/>
  <c r="BG976" i="1"/>
  <c r="BH999" i="1"/>
  <c r="BH1028" i="1"/>
  <c r="BG1057" i="1"/>
  <c r="BG746" i="1"/>
  <c r="BG833" i="1"/>
  <c r="BG211" i="1"/>
  <c r="BG1003" i="1"/>
  <c r="BK1084" i="1"/>
  <c r="BK1078" i="1"/>
  <c r="BK142" i="1"/>
  <c r="BK156" i="1"/>
  <c r="BI1050" i="1"/>
  <c r="BI1051" i="1"/>
  <c r="BK148" i="1"/>
  <c r="BK143" i="1"/>
  <c r="BI1054" i="1"/>
  <c r="BK149" i="1"/>
  <c r="BK159" i="1"/>
  <c r="BK152" i="1"/>
  <c r="BK162" i="1"/>
  <c r="BK150" i="1"/>
  <c r="BK943" i="1"/>
  <c r="BK952" i="1" s="1"/>
  <c r="BK950" i="1"/>
  <c r="BL1117" i="1"/>
  <c r="BL1105" i="1"/>
  <c r="BL1121" i="1"/>
  <c r="BL964" i="1"/>
  <c r="BL961" i="1"/>
  <c r="BL634" i="1"/>
  <c r="BL626" i="1"/>
  <c r="BL618" i="1"/>
  <c r="BL10" i="1"/>
  <c r="BL1104" i="1"/>
  <c r="BL261" i="1"/>
  <c r="BL265" i="1"/>
  <c r="BL269" i="1"/>
  <c r="BL273" i="1"/>
  <c r="BL277" i="1"/>
  <c r="BL281" i="1"/>
  <c r="BL1192" i="1"/>
  <c r="BL1118" i="1"/>
  <c r="BL1124" i="1"/>
  <c r="BL960" i="1"/>
  <c r="BL632" i="1"/>
  <c r="BL624" i="1"/>
  <c r="BL614" i="1"/>
  <c r="BL1115" i="1"/>
  <c r="BL1113" i="1"/>
  <c r="BL1110" i="1"/>
  <c r="BL967" i="1"/>
  <c r="BL637" i="1"/>
  <c r="BL629" i="1"/>
  <c r="BL621" i="1"/>
  <c r="BL1107" i="1"/>
  <c r="BL1111" i="1"/>
  <c r="BL1108" i="1"/>
  <c r="BL968" i="1"/>
  <c r="BL965" i="1"/>
  <c r="BL636" i="1"/>
  <c r="BL628" i="1"/>
  <c r="BL619" i="1"/>
  <c r="BL1116" i="1"/>
  <c r="BL971" i="1"/>
  <c r="BL631" i="1"/>
  <c r="BL620" i="1"/>
  <c r="BL259" i="1"/>
  <c r="BL270" i="1"/>
  <c r="BL275" i="1"/>
  <c r="BL1123" i="1"/>
  <c r="BL1126" i="1"/>
  <c r="BL630" i="1"/>
  <c r="BL616" i="1"/>
  <c r="BL260" i="1"/>
  <c r="BL280" i="1"/>
  <c r="BL1125" i="1"/>
  <c r="BL1106" i="1"/>
  <c r="BL963" i="1"/>
  <c r="BL627" i="1"/>
  <c r="BM9" i="1"/>
  <c r="D54" i="30" s="1"/>
  <c r="BL266" i="1"/>
  <c r="BL271" i="1"/>
  <c r="BL276" i="1"/>
  <c r="BL1109" i="1"/>
  <c r="BL1119" i="1"/>
  <c r="BL942" i="1"/>
  <c r="BL951" i="1" s="1"/>
  <c r="BL625" i="1"/>
  <c r="BL112" i="1"/>
  <c r="BL272" i="1"/>
  <c r="BL1127" i="1"/>
  <c r="BL1112" i="1"/>
  <c r="BL941" i="1"/>
  <c r="BL623" i="1"/>
  <c r="BL262" i="1"/>
  <c r="BL267" i="1"/>
  <c r="BL959" i="1"/>
  <c r="BL1122" i="1"/>
  <c r="BL1114" i="1"/>
  <c r="BL638" i="1"/>
  <c r="BL622" i="1"/>
  <c r="BL258" i="1"/>
  <c r="BL268" i="1"/>
  <c r="BL278" i="1"/>
  <c r="BL1120" i="1"/>
  <c r="BL635" i="1"/>
  <c r="BL615" i="1"/>
  <c r="BL263" i="1"/>
  <c r="BL274" i="1"/>
  <c r="BL257" i="1"/>
  <c r="BL962" i="1"/>
  <c r="BL633" i="1"/>
  <c r="BL617" i="1"/>
  <c r="BL279" i="1"/>
  <c r="BL264" i="1"/>
  <c r="BL970" i="1"/>
  <c r="BL973" i="1"/>
  <c r="BL1128" i="1"/>
  <c r="BK161" i="1"/>
  <c r="BK154" i="1"/>
  <c r="BK146" i="1"/>
  <c r="BI1049" i="1"/>
  <c r="BJ1025" i="1"/>
  <c r="BJ1022" i="1"/>
  <c r="BJ1021" i="1"/>
  <c r="BJ1020" i="1"/>
  <c r="BK163" i="1"/>
  <c r="BK160" i="1"/>
  <c r="BK11" i="1"/>
  <c r="BN10" i="5" s="1"/>
  <c r="BJ996" i="1"/>
  <c r="BJ993" i="1"/>
  <c r="BJ992" i="1"/>
  <c r="BJ991" i="1"/>
  <c r="BK157" i="1"/>
  <c r="BK1079" i="1"/>
  <c r="BK158" i="1"/>
  <c r="BK155" i="1"/>
  <c r="BK144" i="1"/>
  <c r="BH1052" i="1" l="1"/>
  <c r="BI1087" i="1"/>
  <c r="BI994" i="1"/>
  <c r="BH1046" i="1"/>
  <c r="BI988" i="1"/>
  <c r="BJ63" i="1"/>
  <c r="BJ121" i="1" s="1"/>
  <c r="BJ1000" i="1" s="1"/>
  <c r="BM41" i="5"/>
  <c r="BJ57" i="1"/>
  <c r="BJ115" i="1" s="1"/>
  <c r="BJ994" i="1" s="1"/>
  <c r="BM40" i="5"/>
  <c r="BI145" i="1"/>
  <c r="BI1017" i="1"/>
  <c r="BI1023" i="1"/>
  <c r="BI1075" i="1"/>
  <c r="BJ51" i="1"/>
  <c r="BJ109" i="1" s="1"/>
  <c r="BJ139" i="1" s="1"/>
  <c r="BM39" i="5"/>
  <c r="D52" i="30"/>
  <c r="B57" i="30"/>
  <c r="D10" i="30"/>
  <c r="D11" i="30"/>
  <c r="D9" i="30"/>
  <c r="D13" i="30"/>
  <c r="D12" i="30"/>
  <c r="D15" i="30"/>
  <c r="D14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1" i="30"/>
  <c r="D30" i="30"/>
  <c r="D33" i="30"/>
  <c r="D32" i="30"/>
  <c r="D35" i="30"/>
  <c r="D34" i="30"/>
  <c r="D37" i="30"/>
  <c r="D36" i="30"/>
  <c r="D38" i="30"/>
  <c r="D40" i="30"/>
  <c r="D39" i="30"/>
  <c r="D42" i="30"/>
  <c r="D41" i="30"/>
  <c r="D44" i="30"/>
  <c r="D43" i="30"/>
  <c r="D46" i="30"/>
  <c r="D45" i="30"/>
  <c r="D48" i="30"/>
  <c r="D47" i="30"/>
  <c r="D50" i="30"/>
  <c r="D49" i="30"/>
  <c r="D55" i="30"/>
  <c r="D53" i="30"/>
  <c r="D51" i="30"/>
  <c r="BI1058" i="1"/>
  <c r="BJ1023" i="1"/>
  <c r="BK147" i="1"/>
  <c r="BK1083" i="1"/>
  <c r="BP13" i="5"/>
  <c r="P89" i="5"/>
  <c r="BP25" i="5"/>
  <c r="P103" i="5"/>
  <c r="BN18" i="5"/>
  <c r="BN99" i="5"/>
  <c r="BK1089" i="1"/>
  <c r="BN24" i="5"/>
  <c r="BN106" i="5"/>
  <c r="BP83" i="5"/>
  <c r="BO104" i="5"/>
  <c r="BO26" i="5" s="1"/>
  <c r="BL65" i="1" s="1"/>
  <c r="BL123" i="1" s="1"/>
  <c r="BO97" i="5"/>
  <c r="BO20" i="5" s="1"/>
  <c r="BL59" i="1" s="1"/>
  <c r="BL117" i="1" s="1"/>
  <c r="BO90" i="5"/>
  <c r="BO14" i="5" s="1"/>
  <c r="BN92" i="5"/>
  <c r="BN12" i="5"/>
  <c r="BP19" i="5"/>
  <c r="P96" i="5"/>
  <c r="BP81" i="5"/>
  <c r="BO88" i="5"/>
  <c r="BO102" i="5"/>
  <c r="BO95" i="5"/>
  <c r="BL82" i="1"/>
  <c r="BM80" i="1"/>
  <c r="BM94" i="1"/>
  <c r="BM98" i="1"/>
  <c r="BM127" i="1" s="1"/>
  <c r="BM91" i="1"/>
  <c r="BM120" i="1" s="1"/>
  <c r="BM97" i="1"/>
  <c r="BM126" i="1" s="1"/>
  <c r="BM102" i="1"/>
  <c r="BM131" i="1" s="1"/>
  <c r="BM93" i="1"/>
  <c r="BM83" i="1"/>
  <c r="BM112" i="1" s="1"/>
  <c r="BM85" i="1"/>
  <c r="BM114" i="1" s="1"/>
  <c r="BM90" i="1"/>
  <c r="BM119" i="1" s="1"/>
  <c r="BM89" i="1"/>
  <c r="BM118" i="1" s="1"/>
  <c r="BM87" i="1"/>
  <c r="BM95" i="1"/>
  <c r="BM124" i="1" s="1"/>
  <c r="BM96" i="1"/>
  <c r="BM125" i="1" s="1"/>
  <c r="BM100" i="1"/>
  <c r="BM129" i="1" s="1"/>
  <c r="BM99" i="1"/>
  <c r="BM128" i="1" s="1"/>
  <c r="BM86" i="1"/>
  <c r="BM101" i="1"/>
  <c r="BM130" i="1" s="1"/>
  <c r="BM103" i="1"/>
  <c r="BM132" i="1" s="1"/>
  <c r="BM104" i="1"/>
  <c r="BM133" i="1" s="1"/>
  <c r="BM84" i="1"/>
  <c r="BM113" i="1" s="1"/>
  <c r="BM88" i="1"/>
  <c r="BM92" i="1"/>
  <c r="BM81" i="1"/>
  <c r="BJ1024" i="1"/>
  <c r="BB1063" i="1"/>
  <c r="BD1034" i="1"/>
  <c r="BD1005" i="1"/>
  <c r="BC1034" i="1"/>
  <c r="BC1063" i="1" s="1"/>
  <c r="BJ995" i="1"/>
  <c r="BI1053" i="1"/>
  <c r="BF1062" i="1"/>
  <c r="BG1033" i="1"/>
  <c r="BG1004" i="1"/>
  <c r="BC838" i="1"/>
  <c r="BC751" i="1"/>
  <c r="BC216" i="1"/>
  <c r="AX1065" i="1"/>
  <c r="BF1066" i="1"/>
  <c r="AW755" i="1"/>
  <c r="AW220" i="1"/>
  <c r="AW842" i="1"/>
  <c r="AZ840" i="1"/>
  <c r="AZ218" i="1"/>
  <c r="AZ753" i="1"/>
  <c r="BJ212" i="1"/>
  <c r="BJ834" i="1"/>
  <c r="BJ747" i="1"/>
  <c r="BJ1088" i="1"/>
  <c r="BK972" i="1"/>
  <c r="BG1092" i="1"/>
  <c r="BH976" i="1"/>
  <c r="AR223" i="1"/>
  <c r="AR845" i="1"/>
  <c r="AR758" i="1"/>
  <c r="AX841" i="1"/>
  <c r="AX754" i="1"/>
  <c r="AX219" i="1"/>
  <c r="AX843" i="1"/>
  <c r="AX756" i="1"/>
  <c r="AX221" i="1"/>
  <c r="BG1061" i="1"/>
  <c r="AY1094" i="1"/>
  <c r="AY1007" i="1"/>
  <c r="AY1036" i="1"/>
  <c r="AZ978" i="1"/>
  <c r="BH1056" i="1"/>
  <c r="BI1027" i="1"/>
  <c r="BI998" i="1"/>
  <c r="BK975" i="1"/>
  <c r="BJ1091" i="1"/>
  <c r="BK966" i="1"/>
  <c r="BJ1082" i="1"/>
  <c r="AX1098" i="1"/>
  <c r="AX1011" i="1"/>
  <c r="AX1040" i="1"/>
  <c r="AY982" i="1"/>
  <c r="AT1099" i="1"/>
  <c r="AT1012" i="1"/>
  <c r="AT1041" i="1"/>
  <c r="AU983" i="1"/>
  <c r="AZ1093" i="1"/>
  <c r="AZ1006" i="1"/>
  <c r="AZ1035" i="1"/>
  <c r="BA977" i="1"/>
  <c r="BH1003" i="1"/>
  <c r="BB213" i="1"/>
  <c r="BB835" i="1"/>
  <c r="BB748" i="1"/>
  <c r="AZ215" i="1"/>
  <c r="AZ837" i="1"/>
  <c r="AZ750" i="1"/>
  <c r="AY1097" i="1"/>
  <c r="AY1010" i="1"/>
  <c r="AY1039" i="1"/>
  <c r="AZ981" i="1"/>
  <c r="AS1070" i="1"/>
  <c r="BI1002" i="1"/>
  <c r="BI1031" i="1"/>
  <c r="BH1060" i="1"/>
  <c r="BK745" i="1"/>
  <c r="BK210" i="1"/>
  <c r="BK832" i="1"/>
  <c r="BH1032" i="1"/>
  <c r="AX1068" i="1"/>
  <c r="BJ1090" i="1"/>
  <c r="BK974" i="1"/>
  <c r="AW1069" i="1"/>
  <c r="AY1096" i="1"/>
  <c r="AY1038" i="1"/>
  <c r="AY1009" i="1"/>
  <c r="AZ980" i="1"/>
  <c r="AY1064" i="1"/>
  <c r="BK969" i="1"/>
  <c r="BJ1085" i="1"/>
  <c r="BI1028" i="1"/>
  <c r="BH1057" i="1"/>
  <c r="BI999" i="1"/>
  <c r="BH1055" i="1"/>
  <c r="BI997" i="1"/>
  <c r="BG1095" i="1"/>
  <c r="BG1037" i="1"/>
  <c r="BG1008" i="1"/>
  <c r="AX1067" i="1"/>
  <c r="AV844" i="1"/>
  <c r="AV222" i="1"/>
  <c r="AV757" i="1"/>
  <c r="BH979" i="1"/>
  <c r="BH833" i="1"/>
  <c r="BH211" i="1"/>
  <c r="BH746" i="1"/>
  <c r="BI1001" i="1"/>
  <c r="BH1059" i="1"/>
  <c r="BI1030" i="1"/>
  <c r="AX839" i="1"/>
  <c r="AX217" i="1"/>
  <c r="AX752" i="1"/>
  <c r="BL1086" i="1"/>
  <c r="BL1079" i="1"/>
  <c r="BL1078" i="1"/>
  <c r="BJ1050" i="1"/>
  <c r="BL154" i="1"/>
  <c r="BK1022" i="1"/>
  <c r="BK1021" i="1"/>
  <c r="BK1020" i="1"/>
  <c r="BK1025" i="1"/>
  <c r="BJ1051" i="1"/>
  <c r="BL163" i="1"/>
  <c r="BL149" i="1"/>
  <c r="BL160" i="1"/>
  <c r="BK996" i="1"/>
  <c r="BK993" i="1"/>
  <c r="BK992" i="1"/>
  <c r="BK991" i="1"/>
  <c r="BM1106" i="1"/>
  <c r="BM1121" i="1"/>
  <c r="BM1108" i="1"/>
  <c r="BM971" i="1"/>
  <c r="BM964" i="1"/>
  <c r="BM635" i="1"/>
  <c r="BM627" i="1"/>
  <c r="BM614" i="1"/>
  <c r="BM1104" i="1"/>
  <c r="BM1192" i="1"/>
  <c r="BM1109" i="1"/>
  <c r="BM1119" i="1"/>
  <c r="BM1115" i="1"/>
  <c r="BM634" i="1"/>
  <c r="BM619" i="1"/>
  <c r="BM620" i="1"/>
  <c r="BM10" i="1"/>
  <c r="BM258" i="1"/>
  <c r="BM261" i="1"/>
  <c r="BM265" i="1"/>
  <c r="BM269" i="1"/>
  <c r="BM273" i="1"/>
  <c r="BM277" i="1"/>
  <c r="BM281" i="1"/>
  <c r="BM1126" i="1"/>
  <c r="BM1125" i="1"/>
  <c r="BM1124" i="1"/>
  <c r="BM965" i="1"/>
  <c r="BM962" i="1"/>
  <c r="BM967" i="1"/>
  <c r="BM633" i="1"/>
  <c r="BM615" i="1"/>
  <c r="BM626" i="1"/>
  <c r="BM1128" i="1"/>
  <c r="BM1107" i="1"/>
  <c r="BM1117" i="1"/>
  <c r="BM632" i="1"/>
  <c r="BM623" i="1"/>
  <c r="BM616" i="1"/>
  <c r="BM257" i="1"/>
  <c r="BM262" i="1"/>
  <c r="BM266" i="1"/>
  <c r="BM270" i="1"/>
  <c r="BM274" i="1"/>
  <c r="BM278" i="1"/>
  <c r="BM959" i="1"/>
  <c r="BM1120" i="1"/>
  <c r="BM1105" i="1"/>
  <c r="BM1113" i="1"/>
  <c r="BM968" i="1"/>
  <c r="BM963" i="1"/>
  <c r="BM960" i="1"/>
  <c r="BM941" i="1"/>
  <c r="BM631" i="1"/>
  <c r="BM621" i="1"/>
  <c r="BM624" i="1"/>
  <c r="BM1112" i="1"/>
  <c r="BM1118" i="1"/>
  <c r="BM1127" i="1"/>
  <c r="BM638" i="1"/>
  <c r="BM630" i="1"/>
  <c r="BM618" i="1"/>
  <c r="BM622" i="1"/>
  <c r="BM259" i="1"/>
  <c r="BM263" i="1"/>
  <c r="BM267" i="1"/>
  <c r="BM271" i="1"/>
  <c r="BM275" i="1"/>
  <c r="BM279" i="1"/>
  <c r="BM1122" i="1"/>
  <c r="BM1116" i="1"/>
  <c r="BM1111" i="1"/>
  <c r="BM961" i="1"/>
  <c r="BM942" i="1"/>
  <c r="BM951" i="1" s="1"/>
  <c r="BM637" i="1"/>
  <c r="BM629" i="1"/>
  <c r="BM625" i="1"/>
  <c r="BM264" i="1"/>
  <c r="BM636" i="1"/>
  <c r="BM272" i="1"/>
  <c r="BM628" i="1"/>
  <c r="BM276" i="1"/>
  <c r="BM1114" i="1"/>
  <c r="BM617" i="1"/>
  <c r="BM280" i="1"/>
  <c r="BM1123" i="1"/>
  <c r="BM260" i="1"/>
  <c r="BM268" i="1"/>
  <c r="BM1110" i="1"/>
  <c r="BM970" i="1"/>
  <c r="BM973" i="1"/>
  <c r="BL158" i="1"/>
  <c r="BL155" i="1"/>
  <c r="BL143" i="1"/>
  <c r="BL156" i="1"/>
  <c r="BL150" i="1"/>
  <c r="BL148" i="1"/>
  <c r="BJ1054" i="1"/>
  <c r="BL159" i="1"/>
  <c r="BL142" i="1"/>
  <c r="BL162" i="1"/>
  <c r="BL144" i="1"/>
  <c r="BL1084" i="1"/>
  <c r="BL146" i="1"/>
  <c r="BL157" i="1"/>
  <c r="BL11" i="1"/>
  <c r="BO10" i="5" s="1"/>
  <c r="BL1080" i="1"/>
  <c r="BL152" i="1"/>
  <c r="BJ1049" i="1"/>
  <c r="BL950" i="1"/>
  <c r="BL943" i="1"/>
  <c r="BL952" i="1" s="1"/>
  <c r="BL161" i="1"/>
  <c r="BJ1029" i="1" l="1"/>
  <c r="BJ1058" i="1" s="1"/>
  <c r="BJ151" i="1"/>
  <c r="BJ1087" i="1"/>
  <c r="BJ1081" i="1"/>
  <c r="BJ145" i="1"/>
  <c r="BJ1075" i="1"/>
  <c r="BJ1017" i="1"/>
  <c r="BI1052" i="1"/>
  <c r="BI1046" i="1"/>
  <c r="BJ988" i="1"/>
  <c r="BK51" i="1"/>
  <c r="BK109" i="1" s="1"/>
  <c r="BK139" i="1" s="1"/>
  <c r="BN39" i="5"/>
  <c r="BK63" i="1"/>
  <c r="BK121" i="1" s="1"/>
  <c r="BK1087" i="1" s="1"/>
  <c r="BN41" i="5"/>
  <c r="BK57" i="1"/>
  <c r="BK115" i="1" s="1"/>
  <c r="BK994" i="1" s="1"/>
  <c r="BN40" i="5"/>
  <c r="D56" i="30"/>
  <c r="BJ1052" i="1"/>
  <c r="BL147" i="1"/>
  <c r="BL1083" i="1"/>
  <c r="BL1089" i="1"/>
  <c r="BL153" i="1"/>
  <c r="BO99" i="5"/>
  <c r="BO18" i="5"/>
  <c r="BO92" i="5"/>
  <c r="BO12" i="5"/>
  <c r="BP88" i="5"/>
  <c r="BP102" i="5"/>
  <c r="BP95" i="5"/>
  <c r="BO106" i="5"/>
  <c r="BO24" i="5"/>
  <c r="BM58" i="1"/>
  <c r="L58" i="1" s="1"/>
  <c r="P19" i="5"/>
  <c r="BP90" i="5"/>
  <c r="BP97" i="5"/>
  <c r="BP104" i="5"/>
  <c r="BM64" i="1"/>
  <c r="L64" i="1" s="1"/>
  <c r="P25" i="5"/>
  <c r="BJ1053" i="1"/>
  <c r="BM82" i="1"/>
  <c r="BD1063" i="1"/>
  <c r="BE1034" i="1"/>
  <c r="BE1005" i="1"/>
  <c r="BK1024" i="1"/>
  <c r="BK995" i="1"/>
  <c r="BG1062" i="1"/>
  <c r="BH1033" i="1"/>
  <c r="BH1004" i="1"/>
  <c r="BD216" i="1"/>
  <c r="BD838" i="1"/>
  <c r="BD751" i="1"/>
  <c r="BG1066" i="1"/>
  <c r="BA218" i="1"/>
  <c r="BA753" i="1"/>
  <c r="BA840" i="1"/>
  <c r="BK1088" i="1"/>
  <c r="BL972" i="1"/>
  <c r="AX755" i="1"/>
  <c r="AX842" i="1"/>
  <c r="AX220" i="1"/>
  <c r="BK834" i="1"/>
  <c r="BK212" i="1"/>
  <c r="BK747" i="1"/>
  <c r="BJ1001" i="1"/>
  <c r="BI1059" i="1"/>
  <c r="BJ1030" i="1"/>
  <c r="BH1095" i="1"/>
  <c r="BH1037" i="1"/>
  <c r="BH1008" i="1"/>
  <c r="BI979" i="1"/>
  <c r="BJ979" i="1" s="1"/>
  <c r="BK979" i="1" s="1"/>
  <c r="AW757" i="1"/>
  <c r="AW844" i="1"/>
  <c r="AW222" i="1"/>
  <c r="BJ1026" i="1"/>
  <c r="BI1055" i="1"/>
  <c r="BJ997" i="1"/>
  <c r="AY1067" i="1"/>
  <c r="BH1061" i="1"/>
  <c r="AZ1064" i="1"/>
  <c r="BJ1028" i="1"/>
  <c r="BI1057" i="1"/>
  <c r="BJ999" i="1"/>
  <c r="BK1090" i="1"/>
  <c r="BL974" i="1"/>
  <c r="BM974" i="1" s="1"/>
  <c r="AY1011" i="1"/>
  <c r="AY1040" i="1"/>
  <c r="AZ982" i="1"/>
  <c r="BK1091" i="1"/>
  <c r="BL975" i="1"/>
  <c r="AZ1094" i="1"/>
  <c r="AZ1036" i="1"/>
  <c r="AZ1007" i="1"/>
  <c r="BA978" i="1"/>
  <c r="BJ998" i="1"/>
  <c r="BJ1027" i="1"/>
  <c r="BI1056" i="1"/>
  <c r="BI211" i="1"/>
  <c r="BI746" i="1"/>
  <c r="BI833" i="1"/>
  <c r="AX1069" i="1"/>
  <c r="AY1065" i="1"/>
  <c r="BI1032" i="1"/>
  <c r="AY219" i="1"/>
  <c r="AY841" i="1"/>
  <c r="AY754" i="1"/>
  <c r="AS758" i="1"/>
  <c r="AS223" i="1"/>
  <c r="AS845" i="1"/>
  <c r="BI1060" i="1"/>
  <c r="BJ1031" i="1"/>
  <c r="BJ1002" i="1"/>
  <c r="AZ1010" i="1"/>
  <c r="AZ1039" i="1"/>
  <c r="BA981" i="1"/>
  <c r="BA215" i="1"/>
  <c r="BA837" i="1"/>
  <c r="BA750" i="1"/>
  <c r="AU1099" i="1"/>
  <c r="AU1012" i="1"/>
  <c r="AU1041" i="1"/>
  <c r="AV983" i="1"/>
  <c r="AY1098" i="1"/>
  <c r="BI1003" i="1"/>
  <c r="BJ1003" i="1" s="1"/>
  <c r="BH1092" i="1"/>
  <c r="AY217" i="1"/>
  <c r="AY839" i="1"/>
  <c r="AY752" i="1"/>
  <c r="BA1093" i="1"/>
  <c r="BA1035" i="1"/>
  <c r="BA1006" i="1"/>
  <c r="BB977" i="1"/>
  <c r="BI976" i="1"/>
  <c r="BK1085" i="1"/>
  <c r="BL969" i="1"/>
  <c r="AY1068" i="1"/>
  <c r="AT1070" i="1"/>
  <c r="BK1082" i="1"/>
  <c r="BL966" i="1"/>
  <c r="AZ1096" i="1"/>
  <c r="AZ1038" i="1"/>
  <c r="AZ1009" i="1"/>
  <c r="BA980" i="1"/>
  <c r="BL832" i="1"/>
  <c r="BL210" i="1"/>
  <c r="BL745" i="1"/>
  <c r="AZ1097" i="1"/>
  <c r="BC835" i="1"/>
  <c r="BC748" i="1"/>
  <c r="BC213" i="1"/>
  <c r="AY756" i="1"/>
  <c r="AY843" i="1"/>
  <c r="AY221" i="1"/>
  <c r="BM1078" i="1"/>
  <c r="L1078" i="1" s="1"/>
  <c r="BM1079" i="1"/>
  <c r="L1079" i="1" s="1"/>
  <c r="L970" i="1"/>
  <c r="BM148" i="1"/>
  <c r="L118" i="1"/>
  <c r="L961" i="1"/>
  <c r="L267" i="1"/>
  <c r="BM144" i="1"/>
  <c r="L114" i="1"/>
  <c r="L262" i="1"/>
  <c r="L281" i="1"/>
  <c r="BM159" i="1"/>
  <c r="L129" i="1"/>
  <c r="BK1049" i="1"/>
  <c r="BL1025" i="1"/>
  <c r="BL1022" i="1"/>
  <c r="BL1021" i="1"/>
  <c r="BL1020" i="1"/>
  <c r="BM143" i="1"/>
  <c r="L113" i="1"/>
  <c r="BM156" i="1"/>
  <c r="L126" i="1"/>
  <c r="L263" i="1"/>
  <c r="L257" i="1"/>
  <c r="L967" i="1"/>
  <c r="L277" i="1"/>
  <c r="BM11" i="1"/>
  <c r="D57" i="30" s="1"/>
  <c r="L964" i="1"/>
  <c r="BL996" i="1"/>
  <c r="BL993" i="1"/>
  <c r="BL992" i="1"/>
  <c r="BL991" i="1"/>
  <c r="L276" i="1"/>
  <c r="L259" i="1"/>
  <c r="BM155" i="1"/>
  <c r="L125" i="1"/>
  <c r="BM163" i="1"/>
  <c r="L133" i="1"/>
  <c r="L962" i="1"/>
  <c r="L273" i="1"/>
  <c r="L971" i="1"/>
  <c r="BK1050" i="1"/>
  <c r="BM1080" i="1"/>
  <c r="BM1084" i="1"/>
  <c r="L268" i="1"/>
  <c r="BM160" i="1"/>
  <c r="L130" i="1"/>
  <c r="BM154" i="1"/>
  <c r="L124" i="1"/>
  <c r="L959" i="1"/>
  <c r="BM157" i="1"/>
  <c r="L127" i="1"/>
  <c r="L965" i="1"/>
  <c r="L269" i="1"/>
  <c r="BK1051" i="1"/>
  <c r="BM1086" i="1"/>
  <c r="L260" i="1"/>
  <c r="L272" i="1"/>
  <c r="BM950" i="1"/>
  <c r="BM943" i="1"/>
  <c r="BM952" i="1" s="1"/>
  <c r="L278" i="1"/>
  <c r="BM149" i="1"/>
  <c r="L119" i="1"/>
  <c r="L265" i="1"/>
  <c r="BM142" i="1"/>
  <c r="L112" i="1"/>
  <c r="L973" i="1"/>
  <c r="BM161" i="1"/>
  <c r="L131" i="1"/>
  <c r="BM162" i="1"/>
  <c r="L132" i="1"/>
  <c r="L279" i="1"/>
  <c r="L960" i="1"/>
  <c r="L274" i="1"/>
  <c r="BM158" i="1"/>
  <c r="L128" i="1"/>
  <c r="L261" i="1"/>
  <c r="L275" i="1"/>
  <c r="BM150" i="1"/>
  <c r="L120" i="1"/>
  <c r="L963" i="1"/>
  <c r="L270" i="1"/>
  <c r="L258" i="1"/>
  <c r="BK1054" i="1"/>
  <c r="L280" i="1"/>
  <c r="L264" i="1"/>
  <c r="L271" i="1"/>
  <c r="L968" i="1"/>
  <c r="L266" i="1"/>
  <c r="BK1000" i="1" l="1"/>
  <c r="BK1029" i="1"/>
  <c r="BK1023" i="1"/>
  <c r="BK1052" i="1" s="1"/>
  <c r="BK151" i="1"/>
  <c r="BJ1046" i="1"/>
  <c r="BK1075" i="1"/>
  <c r="BK1017" i="1"/>
  <c r="BK145" i="1"/>
  <c r="BL63" i="1"/>
  <c r="BL121" i="1" s="1"/>
  <c r="BL1029" i="1" s="1"/>
  <c r="BO41" i="5"/>
  <c r="BL57" i="1"/>
  <c r="BL115" i="1" s="1"/>
  <c r="BL1023" i="1" s="1"/>
  <c r="BO40" i="5"/>
  <c r="BK988" i="1"/>
  <c r="BK1046" i="1" s="1"/>
  <c r="BL51" i="1"/>
  <c r="BL109" i="1" s="1"/>
  <c r="BL139" i="1" s="1"/>
  <c r="BO39" i="5"/>
  <c r="BK1081" i="1"/>
  <c r="BK1058" i="1"/>
  <c r="BP12" i="5"/>
  <c r="BP92" i="5"/>
  <c r="P88" i="5"/>
  <c r="BM122" i="1"/>
  <c r="BM116" i="1"/>
  <c r="BP18" i="5"/>
  <c r="BP99" i="5"/>
  <c r="P95" i="5"/>
  <c r="BP106" i="5"/>
  <c r="BP24" i="5"/>
  <c r="P102" i="5"/>
  <c r="BP26" i="5"/>
  <c r="P104" i="5"/>
  <c r="BP20" i="5"/>
  <c r="P97" i="5"/>
  <c r="BP14" i="5"/>
  <c r="P90" i="5"/>
  <c r="BL1024" i="1"/>
  <c r="K133" i="1"/>
  <c r="BP10" i="5"/>
  <c r="K272" i="1"/>
  <c r="BK1053" i="1"/>
  <c r="L974" i="1"/>
  <c r="K280" i="1"/>
  <c r="K258" i="1"/>
  <c r="BL995" i="1"/>
  <c r="K968" i="1"/>
  <c r="BE1063" i="1"/>
  <c r="BF1034" i="1"/>
  <c r="BF1005" i="1"/>
  <c r="BH1062" i="1"/>
  <c r="BI1004" i="1"/>
  <c r="BJ1004" i="1" s="1"/>
  <c r="BK1033" i="1" s="1"/>
  <c r="BI1033" i="1"/>
  <c r="K963" i="1"/>
  <c r="K127" i="1"/>
  <c r="K275" i="1"/>
  <c r="K116" i="1"/>
  <c r="K264" i="1"/>
  <c r="K128" i="1"/>
  <c r="K279" i="1"/>
  <c r="K266" i="1"/>
  <c r="K274" i="1"/>
  <c r="K261" i="1"/>
  <c r="K271" i="1"/>
  <c r="K270" i="1"/>
  <c r="K132" i="1"/>
  <c r="K124" i="1"/>
  <c r="K962" i="1"/>
  <c r="BE216" i="1"/>
  <c r="BE838" i="1"/>
  <c r="BE751" i="1"/>
  <c r="BM972" i="1"/>
  <c r="K972" i="1" s="1"/>
  <c r="BL1088" i="1"/>
  <c r="AZ1068" i="1"/>
  <c r="AZ1067" i="1"/>
  <c r="BL979" i="1"/>
  <c r="BL834" i="1"/>
  <c r="BL747" i="1"/>
  <c r="BL212" i="1"/>
  <c r="BB753" i="1"/>
  <c r="BB218" i="1"/>
  <c r="BB840" i="1"/>
  <c r="BL1090" i="1"/>
  <c r="BM1090" i="1" s="1"/>
  <c r="L1090" i="1" s="1"/>
  <c r="J571" i="1" s="1"/>
  <c r="O571" i="1" s="1"/>
  <c r="AY842" i="1"/>
  <c r="AY220" i="1"/>
  <c r="AY755" i="1"/>
  <c r="BA1096" i="1"/>
  <c r="BA1009" i="1"/>
  <c r="BA1038" i="1"/>
  <c r="BB980" i="1"/>
  <c r="BB1093" i="1"/>
  <c r="BB1006" i="1"/>
  <c r="BB1035" i="1"/>
  <c r="BC977" i="1"/>
  <c r="AT223" i="1"/>
  <c r="AT758" i="1"/>
  <c r="AT845" i="1"/>
  <c r="BK1030" i="1"/>
  <c r="BK1001" i="1"/>
  <c r="BJ1059" i="1"/>
  <c r="BM745" i="1"/>
  <c r="BM210" i="1"/>
  <c r="L210" i="1" s="1"/>
  <c r="BM832" i="1"/>
  <c r="BJ1032" i="1"/>
  <c r="BJ1061" i="1" s="1"/>
  <c r="BI1092" i="1"/>
  <c r="BJ976" i="1"/>
  <c r="BA1064" i="1"/>
  <c r="BK1002" i="1"/>
  <c r="BJ1060" i="1"/>
  <c r="BK1031" i="1"/>
  <c r="BA1094" i="1"/>
  <c r="BA1007" i="1"/>
  <c r="BA1036" i="1"/>
  <c r="BB978" i="1"/>
  <c r="BJ1057" i="1"/>
  <c r="BK999" i="1"/>
  <c r="BK1028" i="1"/>
  <c r="BI1008" i="1"/>
  <c r="BJ1037" i="1" s="1"/>
  <c r="BI1037" i="1"/>
  <c r="BD213" i="1"/>
  <c r="BD835" i="1"/>
  <c r="BD748" i="1"/>
  <c r="AV1099" i="1"/>
  <c r="AV1012" i="1"/>
  <c r="AV1041" i="1"/>
  <c r="AW983" i="1"/>
  <c r="AZ1065" i="1"/>
  <c r="BH1066" i="1"/>
  <c r="BI1061" i="1"/>
  <c r="BK1003" i="1"/>
  <c r="BL1032" i="1" s="1"/>
  <c r="BK1032" i="1"/>
  <c r="BB837" i="1"/>
  <c r="BB215" i="1"/>
  <c r="BB750" i="1"/>
  <c r="AZ221" i="1"/>
  <c r="AZ756" i="1"/>
  <c r="AZ843" i="1"/>
  <c r="AZ217" i="1"/>
  <c r="AZ752" i="1"/>
  <c r="AZ839" i="1"/>
  <c r="AU1070" i="1"/>
  <c r="AZ219" i="1"/>
  <c r="AZ841" i="1"/>
  <c r="AZ754" i="1"/>
  <c r="AZ1098" i="1"/>
  <c r="AZ1011" i="1"/>
  <c r="AZ1040" i="1"/>
  <c r="BA982" i="1"/>
  <c r="BJ1055" i="1"/>
  <c r="BK997" i="1"/>
  <c r="BK1026" i="1"/>
  <c r="AX844" i="1"/>
  <c r="AX757" i="1"/>
  <c r="AX222" i="1"/>
  <c r="BI1095" i="1"/>
  <c r="BL1082" i="1"/>
  <c r="BM966" i="1"/>
  <c r="K966" i="1" s="1"/>
  <c r="BJ746" i="1"/>
  <c r="BJ833" i="1"/>
  <c r="BJ211" i="1"/>
  <c r="BK998" i="1"/>
  <c r="BJ1056" i="1"/>
  <c r="BK1027" i="1"/>
  <c r="BL1091" i="1"/>
  <c r="BM975" i="1"/>
  <c r="K975" i="1" s="1"/>
  <c r="BL1085" i="1"/>
  <c r="BM969" i="1"/>
  <c r="K969" i="1" s="1"/>
  <c r="BA1097" i="1"/>
  <c r="BA1039" i="1"/>
  <c r="BA1010" i="1"/>
  <c r="BB981" i="1"/>
  <c r="AY1069" i="1"/>
  <c r="K265" i="1"/>
  <c r="K278" i="1"/>
  <c r="K260" i="1"/>
  <c r="K960" i="1"/>
  <c r="K967" i="1"/>
  <c r="K973" i="1"/>
  <c r="K130" i="1"/>
  <c r="K971" i="1"/>
  <c r="K113" i="1"/>
  <c r="K964" i="1"/>
  <c r="K112" i="1"/>
  <c r="K119" i="1"/>
  <c r="K269" i="1"/>
  <c r="K120" i="1"/>
  <c r="K131" i="1"/>
  <c r="K1079" i="1"/>
  <c r="K965" i="1"/>
  <c r="K268" i="1"/>
  <c r="K273" i="1"/>
  <c r="K259" i="1"/>
  <c r="K276" i="1"/>
  <c r="K257" i="1"/>
  <c r="K961" i="1"/>
  <c r="K1078" i="1"/>
  <c r="K974" i="1"/>
  <c r="K959" i="1"/>
  <c r="K125" i="1"/>
  <c r="K277" i="1"/>
  <c r="K114" i="1"/>
  <c r="K262" i="1"/>
  <c r="K267" i="1"/>
  <c r="K263" i="1"/>
  <c r="K158" i="1"/>
  <c r="L158" i="1"/>
  <c r="BL1054" i="1"/>
  <c r="K281" i="1"/>
  <c r="K970" i="1"/>
  <c r="L154" i="1"/>
  <c r="K154" i="1"/>
  <c r="L162" i="1"/>
  <c r="K162" i="1"/>
  <c r="L155" i="1"/>
  <c r="K155" i="1"/>
  <c r="BM991" i="1"/>
  <c r="BM993" i="1"/>
  <c r="BM992" i="1"/>
  <c r="BL1049" i="1"/>
  <c r="L142" i="1"/>
  <c r="K142" i="1"/>
  <c r="BM1022" i="1"/>
  <c r="BM1021" i="1"/>
  <c r="BM1020" i="1"/>
  <c r="K1086" i="1"/>
  <c r="L1086" i="1"/>
  <c r="L1084" i="1"/>
  <c r="K1084" i="1"/>
  <c r="BL1050" i="1"/>
  <c r="K647" i="1"/>
  <c r="K64" i="1"/>
  <c r="K56" i="1"/>
  <c r="K664" i="1"/>
  <c r="K54" i="1"/>
  <c r="K660" i="1"/>
  <c r="K62" i="1"/>
  <c r="K650" i="1"/>
  <c r="K70" i="1"/>
  <c r="K663" i="1"/>
  <c r="K68" i="1"/>
  <c r="K645" i="1"/>
  <c r="K655" i="1"/>
  <c r="K652" i="1"/>
  <c r="K651" i="1"/>
  <c r="K72" i="1"/>
  <c r="K644" i="1"/>
  <c r="K61" i="1"/>
  <c r="K71" i="1"/>
  <c r="K653" i="1"/>
  <c r="K656" i="1"/>
  <c r="K60" i="1"/>
  <c r="K73" i="1"/>
  <c r="K657" i="1"/>
  <c r="K654" i="1"/>
  <c r="K69" i="1"/>
  <c r="K648" i="1"/>
  <c r="K658" i="1"/>
  <c r="K665" i="1"/>
  <c r="K58" i="1"/>
  <c r="K55" i="1"/>
  <c r="K661" i="1"/>
  <c r="K646" i="1"/>
  <c r="K643" i="1"/>
  <c r="K662" i="1"/>
  <c r="K75" i="1"/>
  <c r="K667" i="1"/>
  <c r="K74" i="1"/>
  <c r="K67" i="1"/>
  <c r="K659" i="1"/>
  <c r="K66" i="1"/>
  <c r="K666" i="1"/>
  <c r="K649" i="1"/>
  <c r="K126" i="1"/>
  <c r="L143" i="1"/>
  <c r="K143" i="1"/>
  <c r="K129" i="1"/>
  <c r="L144" i="1"/>
  <c r="K144" i="1"/>
  <c r="K118" i="1"/>
  <c r="J560" i="1"/>
  <c r="O560" i="1" s="1"/>
  <c r="K1080" i="1"/>
  <c r="L1080" i="1"/>
  <c r="BL1051" i="1"/>
  <c r="L156" i="1"/>
  <c r="K156" i="1"/>
  <c r="L150" i="1"/>
  <c r="K150" i="1"/>
  <c r="L149" i="1"/>
  <c r="K149" i="1"/>
  <c r="K157" i="1"/>
  <c r="L157" i="1"/>
  <c r="L163" i="1"/>
  <c r="K163" i="1"/>
  <c r="L159" i="1"/>
  <c r="K159" i="1"/>
  <c r="J559" i="1"/>
  <c r="O559" i="1" s="1"/>
  <c r="L161" i="1"/>
  <c r="K161" i="1"/>
  <c r="K160" i="1"/>
  <c r="L160" i="1"/>
  <c r="L148" i="1"/>
  <c r="K148" i="1"/>
  <c r="BL1087" i="1" l="1"/>
  <c r="BL145" i="1"/>
  <c r="BL151" i="1"/>
  <c r="BL1000" i="1"/>
  <c r="BL1058" i="1" s="1"/>
  <c r="BP41" i="5"/>
  <c r="P41" i="5" s="1"/>
  <c r="BL994" i="1"/>
  <c r="BL1052" i="1" s="1"/>
  <c r="BL1081" i="1"/>
  <c r="BL1075" i="1"/>
  <c r="BP39" i="5"/>
  <c r="P39" i="5" s="1"/>
  <c r="BP40" i="5"/>
  <c r="P40" i="5" s="1"/>
  <c r="BL1017" i="1"/>
  <c r="BL988" i="1"/>
  <c r="P106" i="5"/>
  <c r="BM65" i="1"/>
  <c r="P26" i="5"/>
  <c r="BM63" i="1"/>
  <c r="P24" i="5"/>
  <c r="P92" i="5"/>
  <c r="L122" i="1"/>
  <c r="BM152" i="1"/>
  <c r="P99" i="5"/>
  <c r="BM51" i="1"/>
  <c r="P12" i="5"/>
  <c r="K122" i="1"/>
  <c r="BM59" i="1"/>
  <c r="P20" i="5"/>
  <c r="BM57" i="1"/>
  <c r="P18" i="5"/>
  <c r="BM146" i="1"/>
  <c r="L116" i="1"/>
  <c r="BL1053" i="1"/>
  <c r="K1090" i="1"/>
  <c r="BM1024" i="1"/>
  <c r="K1024" i="1" s="1"/>
  <c r="BM995" i="1"/>
  <c r="K995" i="1" s="1"/>
  <c r="BG1005" i="1"/>
  <c r="BH1005" i="1" s="1"/>
  <c r="BG1034" i="1"/>
  <c r="BF1063" i="1"/>
  <c r="BK1004" i="1"/>
  <c r="BL1004" i="1" s="1"/>
  <c r="BJ1033" i="1"/>
  <c r="BJ1062" i="1" s="1"/>
  <c r="BI1062" i="1"/>
  <c r="BM979" i="1"/>
  <c r="K979" i="1" s="1"/>
  <c r="BA1068" i="1"/>
  <c r="BF838" i="1"/>
  <c r="BF751" i="1"/>
  <c r="BF216" i="1"/>
  <c r="BB1097" i="1"/>
  <c r="BM212" i="1"/>
  <c r="L212" i="1" s="1"/>
  <c r="BM834" i="1"/>
  <c r="AZ220" i="1"/>
  <c r="BA842" i="1" s="1"/>
  <c r="AZ755" i="1"/>
  <c r="AZ842" i="1"/>
  <c r="BM747" i="1"/>
  <c r="BC218" i="1"/>
  <c r="BC753" i="1"/>
  <c r="BC840" i="1"/>
  <c r="L972" i="1"/>
  <c r="BM1088" i="1"/>
  <c r="L1088" i="1" s="1"/>
  <c r="J569" i="1" s="1"/>
  <c r="O569" i="1" s="1"/>
  <c r="BM1091" i="1"/>
  <c r="K1091" i="1" s="1"/>
  <c r="L975" i="1"/>
  <c r="BK211" i="1"/>
  <c r="BK833" i="1"/>
  <c r="BK746" i="1"/>
  <c r="BA843" i="1"/>
  <c r="BA756" i="1"/>
  <c r="BA221" i="1"/>
  <c r="AV1070" i="1"/>
  <c r="BK1057" i="1"/>
  <c r="BL999" i="1"/>
  <c r="BL1028" i="1"/>
  <c r="BJ1095" i="1"/>
  <c r="BK1095" i="1" s="1"/>
  <c r="BL1001" i="1"/>
  <c r="BK1059" i="1"/>
  <c r="BL1030" i="1"/>
  <c r="BC1093" i="1"/>
  <c r="BC1006" i="1"/>
  <c r="BC1035" i="1"/>
  <c r="BD977" i="1"/>
  <c r="BB1096" i="1"/>
  <c r="BB1038" i="1"/>
  <c r="BB1009" i="1"/>
  <c r="BC980" i="1"/>
  <c r="BC837" i="1"/>
  <c r="BC750" i="1"/>
  <c r="BC215" i="1"/>
  <c r="BJ1092" i="1"/>
  <c r="BK976" i="1"/>
  <c r="BM1082" i="1"/>
  <c r="K1082" i="1" s="1"/>
  <c r="L966" i="1"/>
  <c r="AY844" i="1"/>
  <c r="AY222" i="1"/>
  <c r="AY757" i="1"/>
  <c r="BA841" i="1"/>
  <c r="BA754" i="1"/>
  <c r="BA219" i="1"/>
  <c r="BA217" i="1"/>
  <c r="BA752" i="1"/>
  <c r="BA839" i="1"/>
  <c r="BE213" i="1"/>
  <c r="BE835" i="1"/>
  <c r="BE748" i="1"/>
  <c r="BA1067" i="1"/>
  <c r="BL998" i="1"/>
  <c r="BL1027" i="1"/>
  <c r="BK1056" i="1"/>
  <c r="BB1094" i="1"/>
  <c r="BB1007" i="1"/>
  <c r="BB1036" i="1"/>
  <c r="BC978" i="1"/>
  <c r="BB1064" i="1"/>
  <c r="BB1039" i="1"/>
  <c r="BB1010" i="1"/>
  <c r="BC981" i="1"/>
  <c r="BA1098" i="1"/>
  <c r="BA1011" i="1"/>
  <c r="BA1040" i="1"/>
  <c r="BB982" i="1"/>
  <c r="BL1031" i="1"/>
  <c r="BL1002" i="1"/>
  <c r="BK1060" i="1"/>
  <c r="BL1003" i="1"/>
  <c r="AW1099" i="1"/>
  <c r="AW1041" i="1"/>
  <c r="AW1012" i="1"/>
  <c r="AX983" i="1"/>
  <c r="BA1065" i="1"/>
  <c r="BM1085" i="1"/>
  <c r="L969" i="1"/>
  <c r="BL1026" i="1"/>
  <c r="BL997" i="1"/>
  <c r="BK1055" i="1"/>
  <c r="AZ1069" i="1"/>
  <c r="BK1061" i="1"/>
  <c r="BI1066" i="1"/>
  <c r="BJ1008" i="1"/>
  <c r="AU223" i="1"/>
  <c r="AU845" i="1"/>
  <c r="AU758" i="1"/>
  <c r="P559" i="1"/>
  <c r="Q559" i="1" s="1"/>
  <c r="Q1198" i="1" s="1"/>
  <c r="O1198" i="1"/>
  <c r="J565" i="1"/>
  <c r="O565" i="1" s="1"/>
  <c r="L1021" i="1"/>
  <c r="I319" i="1" s="1"/>
  <c r="K1021" i="1"/>
  <c r="P571" i="1"/>
  <c r="Q571" i="1" s="1"/>
  <c r="O1210" i="1"/>
  <c r="BM1050" i="1"/>
  <c r="K992" i="1"/>
  <c r="L992" i="1"/>
  <c r="J174" i="1" s="1"/>
  <c r="J561" i="1"/>
  <c r="O561" i="1" s="1"/>
  <c r="P560" i="1"/>
  <c r="O1199" i="1"/>
  <c r="J567" i="1"/>
  <c r="O567" i="1" s="1"/>
  <c r="L1022" i="1"/>
  <c r="I320" i="1" s="1"/>
  <c r="K1022" i="1"/>
  <c r="BM1049" i="1"/>
  <c r="L991" i="1"/>
  <c r="J173" i="1" s="1"/>
  <c r="K991" i="1"/>
  <c r="BM1051" i="1"/>
  <c r="L993" i="1"/>
  <c r="J175" i="1" s="1"/>
  <c r="K993" i="1"/>
  <c r="L1020" i="1"/>
  <c r="I318" i="1" s="1"/>
  <c r="K1020" i="1"/>
  <c r="BL1046" i="1" l="1"/>
  <c r="L57" i="1"/>
  <c r="BM115" i="1"/>
  <c r="K57" i="1"/>
  <c r="L59" i="1"/>
  <c r="BM117" i="1"/>
  <c r="K59" i="1"/>
  <c r="L63" i="1"/>
  <c r="BM121" i="1"/>
  <c r="K63" i="1"/>
  <c r="L51" i="1"/>
  <c r="BM109" i="1"/>
  <c r="K51" i="1"/>
  <c r="K146" i="1"/>
  <c r="L146" i="1"/>
  <c r="L65" i="1"/>
  <c r="BM123" i="1"/>
  <c r="BM1002" i="1" s="1"/>
  <c r="K65" i="1"/>
  <c r="K152" i="1"/>
  <c r="L152" i="1"/>
  <c r="L995" i="1"/>
  <c r="J177" i="1" s="1"/>
  <c r="O177" i="1" s="1"/>
  <c r="BH1034" i="1"/>
  <c r="BH1063" i="1" s="1"/>
  <c r="L979" i="1"/>
  <c r="L1024" i="1"/>
  <c r="BM1053" i="1"/>
  <c r="L1053" i="1" s="1"/>
  <c r="H1111" i="1" s="1"/>
  <c r="BI1034" i="1"/>
  <c r="BI1005" i="1"/>
  <c r="BG1063" i="1"/>
  <c r="BK1062" i="1"/>
  <c r="BL1033" i="1"/>
  <c r="BL1062" i="1" s="1"/>
  <c r="BA755" i="1"/>
  <c r="BG216" i="1"/>
  <c r="BG751" i="1"/>
  <c r="BG838" i="1"/>
  <c r="L1091" i="1"/>
  <c r="J572" i="1" s="1"/>
  <c r="O572" i="1" s="1"/>
  <c r="BA220" i="1"/>
  <c r="BB842" i="1" s="1"/>
  <c r="P569" i="1"/>
  <c r="P1208" i="1" s="1"/>
  <c r="O1208" i="1"/>
  <c r="K1088" i="1"/>
  <c r="L1082" i="1"/>
  <c r="J563" i="1" s="1"/>
  <c r="O563" i="1" s="1"/>
  <c r="BB1067" i="1"/>
  <c r="BB1065" i="1"/>
  <c r="BD840" i="1"/>
  <c r="BD753" i="1"/>
  <c r="BD218" i="1"/>
  <c r="BF835" i="1"/>
  <c r="BF213" i="1"/>
  <c r="BF748" i="1"/>
  <c r="BB219" i="1"/>
  <c r="BB754" i="1"/>
  <c r="BB841" i="1"/>
  <c r="BC1096" i="1"/>
  <c r="BC1009" i="1"/>
  <c r="BC1038" i="1"/>
  <c r="BD980" i="1"/>
  <c r="BC1064" i="1"/>
  <c r="BM1004" i="1"/>
  <c r="BM1033" i="1"/>
  <c r="AV845" i="1"/>
  <c r="AV758" i="1"/>
  <c r="AV223" i="1"/>
  <c r="BJ1066" i="1"/>
  <c r="BK1037" i="1"/>
  <c r="BK1008" i="1"/>
  <c r="BL1008" i="1" s="1"/>
  <c r="AX1099" i="1"/>
  <c r="AX1041" i="1"/>
  <c r="AX1012" i="1"/>
  <c r="AY983" i="1"/>
  <c r="BM1003" i="1"/>
  <c r="BL1061" i="1"/>
  <c r="BM1032" i="1"/>
  <c r="BD750" i="1"/>
  <c r="BD837" i="1"/>
  <c r="BD215" i="1"/>
  <c r="AW1070" i="1"/>
  <c r="BL1059" i="1"/>
  <c r="BM1001" i="1"/>
  <c r="BM1030" i="1"/>
  <c r="BM997" i="1"/>
  <c r="BM1026" i="1"/>
  <c r="BL1055" i="1"/>
  <c r="BB1098" i="1"/>
  <c r="BB1040" i="1"/>
  <c r="BB1011" i="1"/>
  <c r="BC982" i="1"/>
  <c r="BD1093" i="1"/>
  <c r="BD1035" i="1"/>
  <c r="BD1006" i="1"/>
  <c r="BE977" i="1"/>
  <c r="BL211" i="1"/>
  <c r="BL833" i="1"/>
  <c r="BL746" i="1"/>
  <c r="BL1095" i="1"/>
  <c r="BM1095" i="1" s="1"/>
  <c r="BC1097" i="1"/>
  <c r="BC1039" i="1"/>
  <c r="BC1010" i="1"/>
  <c r="BD981" i="1"/>
  <c r="BC1094" i="1"/>
  <c r="BC1036" i="1"/>
  <c r="BC1007" i="1"/>
  <c r="BD978" i="1"/>
  <c r="BM1027" i="1"/>
  <c r="BL1056" i="1"/>
  <c r="BM998" i="1"/>
  <c r="BK1092" i="1"/>
  <c r="BL976" i="1"/>
  <c r="BM976" i="1" s="1"/>
  <c r="K1085" i="1"/>
  <c r="L1085" i="1"/>
  <c r="J566" i="1" s="1"/>
  <c r="O566" i="1" s="1"/>
  <c r="P566" i="1" s="1"/>
  <c r="BL1060" i="1"/>
  <c r="BA1069" i="1"/>
  <c r="BB1068" i="1"/>
  <c r="BB839" i="1"/>
  <c r="BB217" i="1"/>
  <c r="BB752" i="1"/>
  <c r="AZ757" i="1"/>
  <c r="AZ222" i="1"/>
  <c r="AZ844" i="1"/>
  <c r="BL1057" i="1"/>
  <c r="BM999" i="1"/>
  <c r="BM1028" i="1"/>
  <c r="BB221" i="1"/>
  <c r="BB843" i="1"/>
  <c r="BB756" i="1"/>
  <c r="Q1210" i="1"/>
  <c r="R571" i="1"/>
  <c r="R1210" i="1" s="1"/>
  <c r="P561" i="1"/>
  <c r="O1200" i="1"/>
  <c r="O1239" i="1"/>
  <c r="O1268" i="1"/>
  <c r="O174" i="1"/>
  <c r="R559" i="1"/>
  <c r="S559" i="1" s="1"/>
  <c r="O175" i="1"/>
  <c r="P1210" i="1"/>
  <c r="O1256" i="1"/>
  <c r="O1227" i="1"/>
  <c r="L1051" i="1"/>
  <c r="H1109" i="1" s="1"/>
  <c r="O1109" i="1" s="1"/>
  <c r="K1051" i="1"/>
  <c r="O173" i="1"/>
  <c r="K1050" i="1"/>
  <c r="L1050" i="1"/>
  <c r="H1108" i="1" s="1"/>
  <c r="O1108" i="1" s="1"/>
  <c r="P565" i="1"/>
  <c r="O1204" i="1"/>
  <c r="Q1227" i="1"/>
  <c r="Q588" i="1" s="1"/>
  <c r="L1049" i="1"/>
  <c r="H1107" i="1" s="1"/>
  <c r="K1049" i="1"/>
  <c r="Q560" i="1"/>
  <c r="P1198" i="1"/>
  <c r="O1257" i="1"/>
  <c r="O1228" i="1"/>
  <c r="P567" i="1"/>
  <c r="O1206" i="1"/>
  <c r="P1199" i="1"/>
  <c r="BM1031" i="1" l="1"/>
  <c r="K1031" i="1" s="1"/>
  <c r="BM1089" i="1"/>
  <c r="BM153" i="1"/>
  <c r="L123" i="1"/>
  <c r="K123" i="1"/>
  <c r="BM151" i="1"/>
  <c r="L121" i="1"/>
  <c r="BM1087" i="1"/>
  <c r="K121" i="1"/>
  <c r="BM1000" i="1"/>
  <c r="BM1029" i="1"/>
  <c r="BM147" i="1"/>
  <c r="L117" i="1"/>
  <c r="BM1083" i="1"/>
  <c r="BM996" i="1"/>
  <c r="BM1025" i="1"/>
  <c r="K117" i="1"/>
  <c r="BM139" i="1"/>
  <c r="BM1017" i="1"/>
  <c r="BM1075" i="1"/>
  <c r="BM988" i="1"/>
  <c r="K109" i="1"/>
  <c r="L109" i="1"/>
  <c r="BM1081" i="1"/>
  <c r="BM145" i="1"/>
  <c r="L115" i="1"/>
  <c r="BM994" i="1"/>
  <c r="K115" i="1"/>
  <c r="BM1023" i="1"/>
  <c r="O1116" i="1"/>
  <c r="Q1145" i="1" s="1"/>
  <c r="Q1174" i="1" s="1"/>
  <c r="O1112" i="1"/>
  <c r="O1141" i="1" s="1"/>
  <c r="O1111" i="1"/>
  <c r="R1111" i="1"/>
  <c r="O1110" i="1"/>
  <c r="O1107" i="1"/>
  <c r="P1136" i="1" s="1"/>
  <c r="P1165" i="1" s="1"/>
  <c r="R1107" i="1"/>
  <c r="O1104" i="1"/>
  <c r="P1133" i="1" s="1"/>
  <c r="Q1104" i="1"/>
  <c r="K1053" i="1"/>
  <c r="BJ1034" i="1"/>
  <c r="BI1063" i="1"/>
  <c r="BJ1005" i="1"/>
  <c r="O1237" i="1"/>
  <c r="O1295" i="1" s="1"/>
  <c r="O768" i="1"/>
  <c r="O797" i="1" s="1"/>
  <c r="O767" i="1"/>
  <c r="O796" i="1" s="1"/>
  <c r="O770" i="1"/>
  <c r="O799" i="1" s="1"/>
  <c r="O766" i="1"/>
  <c r="O795" i="1" s="1"/>
  <c r="Q569" i="1"/>
  <c r="R569" i="1" s="1"/>
  <c r="S569" i="1" s="1"/>
  <c r="S1208" i="1" s="1"/>
  <c r="O1266" i="1"/>
  <c r="O1205" i="1"/>
  <c r="BH838" i="1"/>
  <c r="BH216" i="1"/>
  <c r="BH751" i="1"/>
  <c r="I322" i="1"/>
  <c r="BB755" i="1"/>
  <c r="BB220" i="1"/>
  <c r="BL1037" i="1"/>
  <c r="BL1066" i="1" s="1"/>
  <c r="P572" i="1"/>
  <c r="O1211" i="1"/>
  <c r="P563" i="1"/>
  <c r="O1202" i="1"/>
  <c r="BE218" i="1"/>
  <c r="BE753" i="1"/>
  <c r="BE840" i="1"/>
  <c r="BM1037" i="1"/>
  <c r="BM1008" i="1"/>
  <c r="K1008" i="1" s="1"/>
  <c r="BM1057" i="1"/>
  <c r="L999" i="1"/>
  <c r="J181" i="1" s="1"/>
  <c r="O181" i="1" s="1"/>
  <c r="K999" i="1"/>
  <c r="L1095" i="1"/>
  <c r="J576" i="1" s="1"/>
  <c r="O576" i="1" s="1"/>
  <c r="K998" i="1"/>
  <c r="BM1056" i="1"/>
  <c r="L998" i="1"/>
  <c r="J180" i="1" s="1"/>
  <c r="O180" i="1" s="1"/>
  <c r="P180" i="1" s="1"/>
  <c r="P412" i="1" s="1"/>
  <c r="K1026" i="1"/>
  <c r="L1026" i="1"/>
  <c r="I324" i="1" s="1"/>
  <c r="BC841" i="1"/>
  <c r="BC219" i="1"/>
  <c r="BC754" i="1"/>
  <c r="BC217" i="1"/>
  <c r="BC839" i="1"/>
  <c r="BC752" i="1"/>
  <c r="BD1097" i="1"/>
  <c r="BD1010" i="1"/>
  <c r="BD1039" i="1"/>
  <c r="BE981" i="1"/>
  <c r="K1032" i="1"/>
  <c r="L1032" i="1"/>
  <c r="I330" i="1" s="1"/>
  <c r="AY1099" i="1"/>
  <c r="AY1041" i="1"/>
  <c r="AY1012" i="1"/>
  <c r="AZ983" i="1"/>
  <c r="K1033" i="1"/>
  <c r="L1033" i="1"/>
  <c r="I331" i="1" s="1"/>
  <c r="K1002" i="1"/>
  <c r="L1002" i="1"/>
  <c r="J184" i="1" s="1"/>
  <c r="O184" i="1" s="1"/>
  <c r="P184" i="1" s="1"/>
  <c r="P416" i="1" s="1"/>
  <c r="BL1092" i="1"/>
  <c r="L976" i="1"/>
  <c r="L1027" i="1"/>
  <c r="I325" i="1" s="1"/>
  <c r="K1027" i="1"/>
  <c r="BC1068" i="1"/>
  <c r="L997" i="1"/>
  <c r="J179" i="1" s="1"/>
  <c r="K997" i="1"/>
  <c r="BM1055" i="1"/>
  <c r="AX1070" i="1"/>
  <c r="BD1096" i="1"/>
  <c r="BD1009" i="1"/>
  <c r="BD1038" i="1"/>
  <c r="BE980" i="1"/>
  <c r="K976" i="1"/>
  <c r="BE1093" i="1"/>
  <c r="BE1006" i="1"/>
  <c r="BE1035" i="1"/>
  <c r="BF977" i="1"/>
  <c r="BC1040" i="1"/>
  <c r="BC1011" i="1"/>
  <c r="BD982" i="1"/>
  <c r="L1030" i="1"/>
  <c r="I328" i="1" s="1"/>
  <c r="K1030" i="1"/>
  <c r="L1003" i="1"/>
  <c r="J185" i="1" s="1"/>
  <c r="O185" i="1" s="1"/>
  <c r="O865" i="1" s="1"/>
  <c r="O894" i="1" s="1"/>
  <c r="K1003" i="1"/>
  <c r="BM1061" i="1"/>
  <c r="BM1062" i="1"/>
  <c r="K1004" i="1"/>
  <c r="L1004" i="1"/>
  <c r="J186" i="1" s="1"/>
  <c r="O186" i="1" s="1"/>
  <c r="P186" i="1" s="1"/>
  <c r="P418" i="1" s="1"/>
  <c r="BD1094" i="1"/>
  <c r="BD1036" i="1"/>
  <c r="BD1007" i="1"/>
  <c r="BE978" i="1"/>
  <c r="BM746" i="1"/>
  <c r="BM211" i="1"/>
  <c r="L211" i="1" s="1"/>
  <c r="BM833" i="1"/>
  <c r="BB1069" i="1"/>
  <c r="BM1059" i="1"/>
  <c r="L1001" i="1"/>
  <c r="J183" i="1" s="1"/>
  <c r="O183" i="1" s="1"/>
  <c r="O241" i="1" s="1"/>
  <c r="O299" i="1" s="1"/>
  <c r="K1001" i="1"/>
  <c r="BE750" i="1"/>
  <c r="BE837" i="1"/>
  <c r="BE215" i="1"/>
  <c r="BC1067" i="1"/>
  <c r="BG835" i="1"/>
  <c r="BG748" i="1"/>
  <c r="BG213" i="1"/>
  <c r="BC843" i="1"/>
  <c r="BC756" i="1"/>
  <c r="BC221" i="1"/>
  <c r="BC1065" i="1"/>
  <c r="BD1064" i="1"/>
  <c r="BK1066" i="1"/>
  <c r="K1028" i="1"/>
  <c r="L1028" i="1"/>
  <c r="I326" i="1" s="1"/>
  <c r="BA757" i="1"/>
  <c r="BA222" i="1"/>
  <c r="BA844" i="1"/>
  <c r="K1095" i="1"/>
  <c r="BC1098" i="1"/>
  <c r="AW223" i="1"/>
  <c r="AW845" i="1"/>
  <c r="AW758" i="1"/>
  <c r="O1137" i="1"/>
  <c r="P1137" i="1"/>
  <c r="P1166" i="1" s="1"/>
  <c r="Q1137" i="1"/>
  <c r="Q1166" i="1" s="1"/>
  <c r="R1137" i="1"/>
  <c r="R1166" i="1" s="1"/>
  <c r="S1137" i="1"/>
  <c r="S1166" i="1" s="1"/>
  <c r="T1137" i="1"/>
  <c r="T1166" i="1" s="1"/>
  <c r="U1137" i="1"/>
  <c r="U1166" i="1" s="1"/>
  <c r="V1137" i="1"/>
  <c r="V1166" i="1" s="1"/>
  <c r="W1137" i="1"/>
  <c r="W1166" i="1" s="1"/>
  <c r="X1137" i="1"/>
  <c r="X1166" i="1" s="1"/>
  <c r="Y1137" i="1"/>
  <c r="Y1166" i="1" s="1"/>
  <c r="AA1137" i="1"/>
  <c r="AA1166" i="1" s="1"/>
  <c r="Z1137" i="1"/>
  <c r="Z1166" i="1" s="1"/>
  <c r="AB1137" i="1"/>
  <c r="AB1166" i="1" s="1"/>
  <c r="AC1137" i="1"/>
  <c r="AC1166" i="1" s="1"/>
  <c r="AD1137" i="1"/>
  <c r="AD1166" i="1" s="1"/>
  <c r="AE1137" i="1"/>
  <c r="AE1166" i="1" s="1"/>
  <c r="AF1137" i="1"/>
  <c r="AF1166" i="1" s="1"/>
  <c r="AG1137" i="1"/>
  <c r="AG1166" i="1" s="1"/>
  <c r="AH1137" i="1"/>
  <c r="AH1166" i="1" s="1"/>
  <c r="AI1137" i="1"/>
  <c r="AI1166" i="1" s="1"/>
  <c r="AJ1137" i="1"/>
  <c r="AJ1166" i="1" s="1"/>
  <c r="AK1137" i="1"/>
  <c r="AK1166" i="1" s="1"/>
  <c r="AL1137" i="1"/>
  <c r="AL1166" i="1" s="1"/>
  <c r="AM1137" i="1"/>
  <c r="AM1166" i="1" s="1"/>
  <c r="AN1137" i="1"/>
  <c r="AN1166" i="1" s="1"/>
  <c r="AO1137" i="1"/>
  <c r="AO1166" i="1" s="1"/>
  <c r="AP1137" i="1"/>
  <c r="AP1166" i="1" s="1"/>
  <c r="AQ1137" i="1"/>
  <c r="AQ1166" i="1" s="1"/>
  <c r="AR1137" i="1"/>
  <c r="AR1166" i="1" s="1"/>
  <c r="AS1137" i="1"/>
  <c r="AS1166" i="1" s="1"/>
  <c r="AT1137" i="1"/>
  <c r="AT1166" i="1" s="1"/>
  <c r="AU1137" i="1"/>
  <c r="AU1166" i="1" s="1"/>
  <c r="AV1137" i="1"/>
  <c r="AV1166" i="1" s="1"/>
  <c r="AW1137" i="1"/>
  <c r="AW1166" i="1" s="1"/>
  <c r="AX1137" i="1"/>
  <c r="AX1166" i="1" s="1"/>
  <c r="AY1137" i="1"/>
  <c r="AY1166" i="1" s="1"/>
  <c r="AZ1137" i="1"/>
  <c r="AZ1166" i="1" s="1"/>
  <c r="BA1137" i="1"/>
  <c r="BA1166" i="1" s="1"/>
  <c r="BB1137" i="1"/>
  <c r="BB1166" i="1" s="1"/>
  <c r="BC1137" i="1"/>
  <c r="BC1166" i="1" s="1"/>
  <c r="BD1137" i="1"/>
  <c r="BD1166" i="1" s="1"/>
  <c r="BE1137" i="1"/>
  <c r="BE1166" i="1" s="1"/>
  <c r="BF1137" i="1"/>
  <c r="BF1166" i="1" s="1"/>
  <c r="BG1137" i="1"/>
  <c r="BG1166" i="1" s="1"/>
  <c r="BH1137" i="1"/>
  <c r="BH1166" i="1" s="1"/>
  <c r="BI1137" i="1"/>
  <c r="BI1166" i="1" s="1"/>
  <c r="BJ1137" i="1"/>
  <c r="BJ1166" i="1" s="1"/>
  <c r="BK1137" i="1"/>
  <c r="BK1166" i="1" s="1"/>
  <c r="BL1137" i="1"/>
  <c r="BL1166" i="1" s="1"/>
  <c r="BM1137" i="1"/>
  <c r="BM1166" i="1" s="1"/>
  <c r="L1108" i="1"/>
  <c r="K1108" i="1"/>
  <c r="O1138" i="1"/>
  <c r="P1138" i="1"/>
  <c r="P1167" i="1" s="1"/>
  <c r="Q1138" i="1"/>
  <c r="Q1167" i="1" s="1"/>
  <c r="R1138" i="1"/>
  <c r="R1167" i="1" s="1"/>
  <c r="S1138" i="1"/>
  <c r="S1167" i="1" s="1"/>
  <c r="T1138" i="1"/>
  <c r="T1167" i="1" s="1"/>
  <c r="U1138" i="1"/>
  <c r="U1167" i="1" s="1"/>
  <c r="V1138" i="1"/>
  <c r="V1167" i="1" s="1"/>
  <c r="W1138" i="1"/>
  <c r="W1167" i="1" s="1"/>
  <c r="X1138" i="1"/>
  <c r="X1167" i="1" s="1"/>
  <c r="Y1138" i="1"/>
  <c r="Y1167" i="1" s="1"/>
  <c r="Z1138" i="1"/>
  <c r="Z1167" i="1" s="1"/>
  <c r="AA1138" i="1"/>
  <c r="AA1167" i="1" s="1"/>
  <c r="AB1138" i="1"/>
  <c r="AB1167" i="1" s="1"/>
  <c r="AC1138" i="1"/>
  <c r="AC1167" i="1" s="1"/>
  <c r="AD1138" i="1"/>
  <c r="AD1167" i="1" s="1"/>
  <c r="AE1138" i="1"/>
  <c r="AE1167" i="1" s="1"/>
  <c r="AF1138" i="1"/>
  <c r="AF1167" i="1" s="1"/>
  <c r="AG1138" i="1"/>
  <c r="AG1167" i="1" s="1"/>
  <c r="AH1138" i="1"/>
  <c r="AH1167" i="1" s="1"/>
  <c r="AJ1138" i="1"/>
  <c r="AJ1167" i="1" s="1"/>
  <c r="AI1138" i="1"/>
  <c r="AI1167" i="1" s="1"/>
  <c r="AK1138" i="1"/>
  <c r="AK1167" i="1" s="1"/>
  <c r="AL1138" i="1"/>
  <c r="AL1167" i="1" s="1"/>
  <c r="AM1138" i="1"/>
  <c r="AM1167" i="1" s="1"/>
  <c r="AN1138" i="1"/>
  <c r="AN1167" i="1" s="1"/>
  <c r="AO1138" i="1"/>
  <c r="AO1167" i="1" s="1"/>
  <c r="AP1138" i="1"/>
  <c r="AP1167" i="1" s="1"/>
  <c r="AQ1138" i="1"/>
  <c r="AQ1167" i="1" s="1"/>
  <c r="AR1138" i="1"/>
  <c r="AR1167" i="1" s="1"/>
  <c r="AS1138" i="1"/>
  <c r="AS1167" i="1" s="1"/>
  <c r="AT1138" i="1"/>
  <c r="AT1167" i="1" s="1"/>
  <c r="AU1138" i="1"/>
  <c r="AU1167" i="1" s="1"/>
  <c r="AV1138" i="1"/>
  <c r="AV1167" i="1" s="1"/>
  <c r="AW1138" i="1"/>
  <c r="AW1167" i="1" s="1"/>
  <c r="AY1138" i="1"/>
  <c r="AY1167" i="1" s="1"/>
  <c r="AX1138" i="1"/>
  <c r="AX1167" i="1" s="1"/>
  <c r="AZ1138" i="1"/>
  <c r="AZ1167" i="1" s="1"/>
  <c r="BA1138" i="1"/>
  <c r="BA1167" i="1" s="1"/>
  <c r="BB1138" i="1"/>
  <c r="BB1167" i="1" s="1"/>
  <c r="BC1138" i="1"/>
  <c r="BC1167" i="1" s="1"/>
  <c r="BD1138" i="1"/>
  <c r="BD1167" i="1" s="1"/>
  <c r="BE1138" i="1"/>
  <c r="BE1167" i="1" s="1"/>
  <c r="BF1138" i="1"/>
  <c r="BF1167" i="1" s="1"/>
  <c r="BH1138" i="1"/>
  <c r="BH1167" i="1" s="1"/>
  <c r="BG1138" i="1"/>
  <c r="BG1167" i="1" s="1"/>
  <c r="BI1138" i="1"/>
  <c r="BI1167" i="1" s="1"/>
  <c r="BJ1138" i="1"/>
  <c r="BJ1167" i="1" s="1"/>
  <c r="BK1138" i="1"/>
  <c r="BK1167" i="1" s="1"/>
  <c r="BL1138" i="1"/>
  <c r="BL1167" i="1" s="1"/>
  <c r="L1109" i="1"/>
  <c r="BM1138" i="1"/>
  <c r="BM1167" i="1" s="1"/>
  <c r="K1109" i="1"/>
  <c r="V1136" i="1"/>
  <c r="V1165" i="1" s="1"/>
  <c r="P175" i="1"/>
  <c r="P407" i="1" s="1"/>
  <c r="P181" i="1"/>
  <c r="Q181" i="1" s="1"/>
  <c r="P174" i="1"/>
  <c r="P406" i="1" s="1"/>
  <c r="P173" i="1"/>
  <c r="P766" i="1" s="1"/>
  <c r="P177" i="1"/>
  <c r="P857" i="1" s="1"/>
  <c r="P886" i="1" s="1"/>
  <c r="Q565" i="1"/>
  <c r="Q1204" i="1" s="1"/>
  <c r="P1204" i="1"/>
  <c r="P1262" i="1" s="1"/>
  <c r="P1237" i="1"/>
  <c r="O855" i="1"/>
  <c r="O884" i="1" s="1"/>
  <c r="O233" i="1"/>
  <c r="O291" i="1" s="1"/>
  <c r="O407" i="1"/>
  <c r="P1268" i="1"/>
  <c r="Q567" i="1"/>
  <c r="Q1199" i="1"/>
  <c r="O239" i="1"/>
  <c r="O861" i="1"/>
  <c r="O890" i="1" s="1"/>
  <c r="O413" i="1"/>
  <c r="P1256" i="1"/>
  <c r="O1297" i="1"/>
  <c r="O1326" i="1" s="1"/>
  <c r="O600" i="1"/>
  <c r="S1198" i="1"/>
  <c r="O1235" i="1"/>
  <c r="O1264" i="1"/>
  <c r="Q566" i="1"/>
  <c r="P1205" i="1"/>
  <c r="P1206" i="1"/>
  <c r="P1227" i="1"/>
  <c r="P1285" i="1" s="1"/>
  <c r="O1285" i="1"/>
  <c r="O1314" i="1" s="1"/>
  <c r="O588" i="1"/>
  <c r="R1198" i="1"/>
  <c r="T559" i="1"/>
  <c r="R560" i="1"/>
  <c r="Q1256" i="1"/>
  <c r="P1239" i="1"/>
  <c r="O232" i="1"/>
  <c r="O854" i="1"/>
  <c r="O883" i="1" s="1"/>
  <c r="O406" i="1"/>
  <c r="Q561" i="1"/>
  <c r="S571" i="1"/>
  <c r="P1228" i="1"/>
  <c r="P1286" i="1" s="1"/>
  <c r="O853" i="1"/>
  <c r="O882" i="1" s="1"/>
  <c r="O231" i="1"/>
  <c r="O405" i="1"/>
  <c r="R1268" i="1"/>
  <c r="O1229" i="1"/>
  <c r="O1258" i="1"/>
  <c r="Q1239" i="1"/>
  <c r="Q600" i="1" s="1"/>
  <c r="O857" i="1"/>
  <c r="O886" i="1" s="1"/>
  <c r="O235" i="1"/>
  <c r="O409" i="1"/>
  <c r="O1286" i="1"/>
  <c r="O1315" i="1" s="1"/>
  <c r="O589" i="1"/>
  <c r="O1262" i="1"/>
  <c r="O1233" i="1"/>
  <c r="P1200" i="1"/>
  <c r="R1239" i="1"/>
  <c r="R600" i="1" s="1"/>
  <c r="P1257" i="1"/>
  <c r="P1266" i="1"/>
  <c r="Q1268" i="1"/>
  <c r="O864" i="1" l="1"/>
  <c r="O893" i="1" s="1"/>
  <c r="O416" i="1"/>
  <c r="O242" i="1"/>
  <c r="O300" i="1" s="1"/>
  <c r="O417" i="1"/>
  <c r="P185" i="1"/>
  <c r="P417" i="1" s="1"/>
  <c r="O243" i="1"/>
  <c r="O301" i="1" s="1"/>
  <c r="BM1060" i="1"/>
  <c r="L1060" i="1" s="1"/>
  <c r="H1118" i="1" s="1"/>
  <c r="AE1136" i="1"/>
  <c r="AE1165" i="1" s="1"/>
  <c r="AT1136" i="1"/>
  <c r="AT1165" i="1" s="1"/>
  <c r="L1031" i="1"/>
  <c r="P1145" i="1"/>
  <c r="P1174" i="1" s="1"/>
  <c r="O1145" i="1"/>
  <c r="O1174" i="1" s="1"/>
  <c r="T1140" i="1"/>
  <c r="T1169" i="1" s="1"/>
  <c r="AO1140" i="1"/>
  <c r="AO1169" i="1" s="1"/>
  <c r="AX1140" i="1"/>
  <c r="AX1169" i="1" s="1"/>
  <c r="AA1140" i="1"/>
  <c r="AA1169" i="1" s="1"/>
  <c r="R1140" i="1"/>
  <c r="R1169" i="1" s="1"/>
  <c r="AH1140" i="1"/>
  <c r="AH1169" i="1" s="1"/>
  <c r="BM1140" i="1"/>
  <c r="BM1169" i="1" s="1"/>
  <c r="BF1140" i="1"/>
  <c r="BF1169" i="1" s="1"/>
  <c r="K1111" i="1"/>
  <c r="BG1140" i="1"/>
  <c r="BG1169" i="1" s="1"/>
  <c r="AY1140" i="1"/>
  <c r="AY1169" i="1" s="1"/>
  <c r="AQ1140" i="1"/>
  <c r="AQ1169" i="1" s="1"/>
  <c r="AI1140" i="1"/>
  <c r="AI1169" i="1" s="1"/>
  <c r="Z1140" i="1"/>
  <c r="Z1169" i="1" s="1"/>
  <c r="S1140" i="1"/>
  <c r="S1169" i="1" s="1"/>
  <c r="L1111" i="1"/>
  <c r="BE1140" i="1"/>
  <c r="BE1169" i="1" s="1"/>
  <c r="AW1140" i="1"/>
  <c r="AW1169" i="1" s="1"/>
  <c r="AP1140" i="1"/>
  <c r="AP1169" i="1" s="1"/>
  <c r="AG1140" i="1"/>
  <c r="AG1169" i="1" s="1"/>
  <c r="Y1140" i="1"/>
  <c r="Y1169" i="1" s="1"/>
  <c r="Q1140" i="1"/>
  <c r="Q1169" i="1" s="1"/>
  <c r="BL1140" i="1"/>
  <c r="BL1169" i="1" s="1"/>
  <c r="BD1140" i="1"/>
  <c r="BD1169" i="1" s="1"/>
  <c r="AV1140" i="1"/>
  <c r="AV1169" i="1" s="1"/>
  <c r="AN1140" i="1"/>
  <c r="AN1169" i="1" s="1"/>
  <c r="AF1140" i="1"/>
  <c r="AF1169" i="1" s="1"/>
  <c r="X1140" i="1"/>
  <c r="X1169" i="1" s="1"/>
  <c r="P1140" i="1"/>
  <c r="P1169" i="1" s="1"/>
  <c r="BK1140" i="1"/>
  <c r="BK1169" i="1" s="1"/>
  <c r="BC1140" i="1"/>
  <c r="BC1169" i="1" s="1"/>
  <c r="AU1140" i="1"/>
  <c r="AU1169" i="1" s="1"/>
  <c r="AM1140" i="1"/>
  <c r="AM1169" i="1" s="1"/>
  <c r="AE1140" i="1"/>
  <c r="AE1169" i="1" s="1"/>
  <c r="W1140" i="1"/>
  <c r="W1169" i="1" s="1"/>
  <c r="O1140" i="1"/>
  <c r="O1169" i="1" s="1"/>
  <c r="BJ1140" i="1"/>
  <c r="BJ1169" i="1" s="1"/>
  <c r="BA1140" i="1"/>
  <c r="BA1169" i="1" s="1"/>
  <c r="AT1140" i="1"/>
  <c r="AT1169" i="1" s="1"/>
  <c r="AL1140" i="1"/>
  <c r="AL1169" i="1" s="1"/>
  <c r="AD1140" i="1"/>
  <c r="AD1169" i="1" s="1"/>
  <c r="V1140" i="1"/>
  <c r="V1169" i="1" s="1"/>
  <c r="BI1140" i="1"/>
  <c r="BI1169" i="1" s="1"/>
  <c r="AS1140" i="1"/>
  <c r="AS1169" i="1" s="1"/>
  <c r="AK1140" i="1"/>
  <c r="AK1169" i="1" s="1"/>
  <c r="AC1140" i="1"/>
  <c r="AC1169" i="1" s="1"/>
  <c r="U1140" i="1"/>
  <c r="U1169" i="1" s="1"/>
  <c r="BB1140" i="1"/>
  <c r="BB1169" i="1" s="1"/>
  <c r="BH1140" i="1"/>
  <c r="BH1169" i="1" s="1"/>
  <c r="AZ1140" i="1"/>
  <c r="AZ1169" i="1" s="1"/>
  <c r="AR1140" i="1"/>
  <c r="AR1169" i="1" s="1"/>
  <c r="AJ1140" i="1"/>
  <c r="AJ1169" i="1" s="1"/>
  <c r="AB1140" i="1"/>
  <c r="AB1169" i="1" s="1"/>
  <c r="O1133" i="1"/>
  <c r="O1162" i="1" s="1"/>
  <c r="AL1136" i="1"/>
  <c r="AL1165" i="1" s="1"/>
  <c r="L145" i="1"/>
  <c r="K145" i="1"/>
  <c r="K1087" i="1"/>
  <c r="L1087" i="1"/>
  <c r="J568" i="1" s="1"/>
  <c r="O568" i="1" s="1"/>
  <c r="L996" i="1"/>
  <c r="J178" i="1" s="1"/>
  <c r="O178" i="1" s="1"/>
  <c r="BM1054" i="1"/>
  <c r="K996" i="1"/>
  <c r="K1083" i="1"/>
  <c r="L1083" i="1"/>
  <c r="J564" i="1" s="1"/>
  <c r="O564" i="1" s="1"/>
  <c r="K151" i="1"/>
  <c r="L151" i="1"/>
  <c r="L1023" i="1"/>
  <c r="K1023" i="1"/>
  <c r="BM1046" i="1"/>
  <c r="L988" i="1"/>
  <c r="J170" i="1" s="1"/>
  <c r="O170" i="1" s="1"/>
  <c r="K988" i="1"/>
  <c r="BJ1136" i="1"/>
  <c r="BJ1165" i="1" s="1"/>
  <c r="L1075" i="1"/>
  <c r="K1075" i="1"/>
  <c r="K147" i="1"/>
  <c r="L147" i="1"/>
  <c r="K1025" i="1"/>
  <c r="L1025" i="1"/>
  <c r="Q1133" i="1"/>
  <c r="Q1162" i="1" s="1"/>
  <c r="BB1136" i="1"/>
  <c r="BB1165" i="1" s="1"/>
  <c r="BM1052" i="1"/>
  <c r="K994" i="1"/>
  <c r="L994" i="1"/>
  <c r="J176" i="1" s="1"/>
  <c r="O176" i="1" s="1"/>
  <c r="K1017" i="1"/>
  <c r="L1017" i="1"/>
  <c r="L1029" i="1"/>
  <c r="K1029" i="1"/>
  <c r="L153" i="1"/>
  <c r="K153" i="1"/>
  <c r="L1081" i="1"/>
  <c r="J562" i="1" s="1"/>
  <c r="O562" i="1" s="1"/>
  <c r="K1081" i="1"/>
  <c r="P1141" i="1"/>
  <c r="P1170" i="1" s="1"/>
  <c r="L139" i="1"/>
  <c r="K139" i="1"/>
  <c r="L1000" i="1"/>
  <c r="J182" i="1" s="1"/>
  <c r="O182" i="1" s="1"/>
  <c r="BM1058" i="1"/>
  <c r="K1000" i="1"/>
  <c r="L1089" i="1"/>
  <c r="J570" i="1" s="1"/>
  <c r="O570" i="1" s="1"/>
  <c r="K1089" i="1"/>
  <c r="BK1136" i="1"/>
  <c r="BK1165" i="1" s="1"/>
  <c r="BC1136" i="1"/>
  <c r="BC1165" i="1" s="1"/>
  <c r="AV1136" i="1"/>
  <c r="AV1165" i="1" s="1"/>
  <c r="AM1136" i="1"/>
  <c r="AM1165" i="1" s="1"/>
  <c r="AD1136" i="1"/>
  <c r="AD1165" i="1" s="1"/>
  <c r="W1136" i="1"/>
  <c r="W1165" i="1" s="1"/>
  <c r="O1136" i="1"/>
  <c r="O1165" i="1" s="1"/>
  <c r="BI1136" i="1"/>
  <c r="BI1165" i="1" s="1"/>
  <c r="BA1136" i="1"/>
  <c r="BA1165" i="1" s="1"/>
  <c r="AS1136" i="1"/>
  <c r="AS1165" i="1" s="1"/>
  <c r="AK1136" i="1"/>
  <c r="AK1165" i="1" s="1"/>
  <c r="AC1136" i="1"/>
  <c r="AC1165" i="1" s="1"/>
  <c r="U1136" i="1"/>
  <c r="U1165" i="1" s="1"/>
  <c r="BH1136" i="1"/>
  <c r="BH1165" i="1" s="1"/>
  <c r="AZ1136" i="1"/>
  <c r="AZ1165" i="1" s="1"/>
  <c r="AR1136" i="1"/>
  <c r="AR1165" i="1" s="1"/>
  <c r="AJ1136" i="1"/>
  <c r="AJ1165" i="1" s="1"/>
  <c r="AB1136" i="1"/>
  <c r="AB1165" i="1" s="1"/>
  <c r="T1136" i="1"/>
  <c r="T1165" i="1" s="1"/>
  <c r="K1107" i="1"/>
  <c r="BG1136" i="1"/>
  <c r="BG1165" i="1" s="1"/>
  <c r="AY1136" i="1"/>
  <c r="AY1165" i="1" s="1"/>
  <c r="AQ1136" i="1"/>
  <c r="AQ1165" i="1" s="1"/>
  <c r="AI1136" i="1"/>
  <c r="AI1165" i="1" s="1"/>
  <c r="AA1136" i="1"/>
  <c r="AA1165" i="1" s="1"/>
  <c r="S1136" i="1"/>
  <c r="S1165" i="1" s="1"/>
  <c r="BM1136" i="1"/>
  <c r="BM1165" i="1" s="1"/>
  <c r="BF1136" i="1"/>
  <c r="BF1165" i="1" s="1"/>
  <c r="AX1136" i="1"/>
  <c r="AX1165" i="1" s="1"/>
  <c r="AP1136" i="1"/>
  <c r="AP1165" i="1" s="1"/>
  <c r="AH1136" i="1"/>
  <c r="AH1165" i="1" s="1"/>
  <c r="Z1136" i="1"/>
  <c r="Z1165" i="1" s="1"/>
  <c r="R1136" i="1"/>
  <c r="R1165" i="1" s="1"/>
  <c r="L1107" i="1"/>
  <c r="BE1136" i="1"/>
  <c r="BE1165" i="1" s="1"/>
  <c r="AW1136" i="1"/>
  <c r="AW1165" i="1" s="1"/>
  <c r="AO1136" i="1"/>
  <c r="AO1165" i="1" s="1"/>
  <c r="AG1136" i="1"/>
  <c r="AG1165" i="1" s="1"/>
  <c r="Y1136" i="1"/>
  <c r="Y1165" i="1" s="1"/>
  <c r="Q1136" i="1"/>
  <c r="Q1165" i="1" s="1"/>
  <c r="BL1136" i="1"/>
  <c r="BL1165" i="1" s="1"/>
  <c r="BD1136" i="1"/>
  <c r="BD1165" i="1" s="1"/>
  <c r="AU1136" i="1"/>
  <c r="AU1165" i="1" s="1"/>
  <c r="AN1136" i="1"/>
  <c r="AN1165" i="1" s="1"/>
  <c r="AF1136" i="1"/>
  <c r="AF1165" i="1" s="1"/>
  <c r="X1136" i="1"/>
  <c r="X1165" i="1" s="1"/>
  <c r="Q1141" i="1"/>
  <c r="Q1170" i="1" s="1"/>
  <c r="Q1139" i="1"/>
  <c r="Q1168" i="1" s="1"/>
  <c r="P1139" i="1"/>
  <c r="P1168" i="1" s="1"/>
  <c r="O1139" i="1"/>
  <c r="O866" i="1"/>
  <c r="O895" i="1" s="1"/>
  <c r="O418" i="1"/>
  <c r="O244" i="1"/>
  <c r="O302" i="1" s="1"/>
  <c r="O598" i="1"/>
  <c r="O685" i="1" s="1"/>
  <c r="O1263" i="1"/>
  <c r="P1295" i="1"/>
  <c r="P1324" i="1" s="1"/>
  <c r="O1234" i="1"/>
  <c r="O1292" i="1" s="1"/>
  <c r="P1263" i="1"/>
  <c r="P183" i="1"/>
  <c r="P415" i="1" s="1"/>
  <c r="O860" i="1"/>
  <c r="O889" i="1" s="1"/>
  <c r="Q1208" i="1"/>
  <c r="Q1266" i="1" s="1"/>
  <c r="O238" i="1"/>
  <c r="O296" i="1" s="1"/>
  <c r="O412" i="1"/>
  <c r="O1324" i="1"/>
  <c r="BK1005" i="1"/>
  <c r="BK1034" i="1"/>
  <c r="BJ1063" i="1"/>
  <c r="O773" i="1"/>
  <c r="O802" i="1" s="1"/>
  <c r="P773" i="1"/>
  <c r="P802" i="1" s="1"/>
  <c r="P768" i="1"/>
  <c r="P797" i="1" s="1"/>
  <c r="P795" i="1"/>
  <c r="P767" i="1"/>
  <c r="P796" i="1" s="1"/>
  <c r="O776" i="1"/>
  <c r="O805" i="1" s="1"/>
  <c r="O778" i="1"/>
  <c r="O807" i="1" s="1"/>
  <c r="O923" i="1" s="1"/>
  <c r="P778" i="1"/>
  <c r="P807" i="1" s="1"/>
  <c r="P770" i="1"/>
  <c r="P799" i="1" s="1"/>
  <c r="P915" i="1" s="1"/>
  <c r="O779" i="1"/>
  <c r="O808" i="1" s="1"/>
  <c r="P779" i="1"/>
  <c r="P808" i="1" s="1"/>
  <c r="P777" i="1"/>
  <c r="P806" i="1" s="1"/>
  <c r="O777" i="1"/>
  <c r="O806" i="1" s="1"/>
  <c r="O922" i="1" s="1"/>
  <c r="O774" i="1"/>
  <c r="O803" i="1" s="1"/>
  <c r="O919" i="1" s="1"/>
  <c r="P774" i="1"/>
  <c r="P803" i="1" s="1"/>
  <c r="Q774" i="1"/>
  <c r="Q803" i="1" s="1"/>
  <c r="O415" i="1"/>
  <c r="O863" i="1"/>
  <c r="O892" i="1" s="1"/>
  <c r="K1037" i="1"/>
  <c r="L1037" i="1"/>
  <c r="I335" i="1" s="1"/>
  <c r="P235" i="1"/>
  <c r="P293" i="1" s="1"/>
  <c r="L1008" i="1"/>
  <c r="J190" i="1" s="1"/>
  <c r="O190" i="1" s="1"/>
  <c r="P854" i="1"/>
  <c r="P883" i="1" s="1"/>
  <c r="P233" i="1"/>
  <c r="P291" i="1" s="1"/>
  <c r="P232" i="1"/>
  <c r="P290" i="1" s="1"/>
  <c r="BI216" i="1"/>
  <c r="BI751" i="1"/>
  <c r="BI838" i="1"/>
  <c r="Q174" i="1"/>
  <c r="Q175" i="1"/>
  <c r="R175" i="1" s="1"/>
  <c r="R407" i="1" s="1"/>
  <c r="P855" i="1"/>
  <c r="P884" i="1" s="1"/>
  <c r="O1240" i="1"/>
  <c r="O1269" i="1"/>
  <c r="BD1067" i="1"/>
  <c r="Q572" i="1"/>
  <c r="R572" i="1" s="1"/>
  <c r="R1211" i="1" s="1"/>
  <c r="P1211" i="1"/>
  <c r="BC220" i="1"/>
  <c r="BC842" i="1"/>
  <c r="BC755" i="1"/>
  <c r="P242" i="1"/>
  <c r="P860" i="1"/>
  <c r="P889" i="1" s="1"/>
  <c r="P238" i="1"/>
  <c r="BD1068" i="1"/>
  <c r="BF753" i="1"/>
  <c r="BF840" i="1"/>
  <c r="BF218" i="1"/>
  <c r="BM1092" i="1"/>
  <c r="L1092" i="1" s="1"/>
  <c r="J573" i="1" s="1"/>
  <c r="O573" i="1" s="1"/>
  <c r="O1260" i="1"/>
  <c r="O1231" i="1"/>
  <c r="Q180" i="1"/>
  <c r="R180" i="1" s="1"/>
  <c r="P1202" i="1"/>
  <c r="Q563" i="1"/>
  <c r="P864" i="1"/>
  <c r="P893" i="1" s="1"/>
  <c r="BF1093" i="1"/>
  <c r="BF1035" i="1"/>
  <c r="BF1006" i="1"/>
  <c r="BG977" i="1"/>
  <c r="AZ1099" i="1"/>
  <c r="AZ1041" i="1"/>
  <c r="AZ1012" i="1"/>
  <c r="BA983" i="1"/>
  <c r="BD754" i="1"/>
  <c r="BD219" i="1"/>
  <c r="BD841" i="1"/>
  <c r="BB844" i="1"/>
  <c r="BB222" i="1"/>
  <c r="BB757" i="1"/>
  <c r="AY1070" i="1"/>
  <c r="L1057" i="1"/>
  <c r="H1115" i="1" s="1"/>
  <c r="O1115" i="1" s="1"/>
  <c r="K1057" i="1"/>
  <c r="BH748" i="1"/>
  <c r="BH213" i="1"/>
  <c r="BH835" i="1"/>
  <c r="L1059" i="1"/>
  <c r="H1117" i="1" s="1"/>
  <c r="K1059" i="1"/>
  <c r="L1061" i="1"/>
  <c r="H1119" i="1" s="1"/>
  <c r="O1119" i="1" s="1"/>
  <c r="K1061" i="1"/>
  <c r="BD1098" i="1"/>
  <c r="BD1011" i="1"/>
  <c r="BD1040" i="1"/>
  <c r="BE982" i="1"/>
  <c r="BE1096" i="1"/>
  <c r="BE1009" i="1"/>
  <c r="BE1038" i="1"/>
  <c r="BF980" i="1"/>
  <c r="L1055" i="1"/>
  <c r="H1113" i="1" s="1"/>
  <c r="O1113" i="1" s="1"/>
  <c r="K1055" i="1"/>
  <c r="BE1097" i="1"/>
  <c r="BE1010" i="1"/>
  <c r="BE1039" i="1"/>
  <c r="BF981" i="1"/>
  <c r="BC1069" i="1"/>
  <c r="BE1064" i="1"/>
  <c r="P576" i="1"/>
  <c r="O1215" i="1"/>
  <c r="AX223" i="1"/>
  <c r="AX845" i="1"/>
  <c r="AX758" i="1"/>
  <c r="BF750" i="1"/>
  <c r="BF215" i="1"/>
  <c r="BF837" i="1"/>
  <c r="O179" i="1"/>
  <c r="BE1094" i="1"/>
  <c r="BE1036" i="1"/>
  <c r="BE1007" i="1"/>
  <c r="BF978" i="1"/>
  <c r="L1062" i="1"/>
  <c r="H1120" i="1" s="1"/>
  <c r="O1120" i="1" s="1"/>
  <c r="K1062" i="1"/>
  <c r="BD217" i="1"/>
  <c r="BD839" i="1"/>
  <c r="BD752" i="1"/>
  <c r="K1056" i="1"/>
  <c r="L1056" i="1"/>
  <c r="H1114" i="1" s="1"/>
  <c r="O1114" i="1" s="1"/>
  <c r="BD221" i="1"/>
  <c r="BD756" i="1"/>
  <c r="BD843" i="1"/>
  <c r="BD1065" i="1"/>
  <c r="BM1066" i="1"/>
  <c r="K1066" i="1" s="1"/>
  <c r="P865" i="1"/>
  <c r="P894" i="1" s="1"/>
  <c r="P243" i="1"/>
  <c r="Q185" i="1"/>
  <c r="R185" i="1" s="1"/>
  <c r="P866" i="1"/>
  <c r="P895" i="1" s="1"/>
  <c r="P413" i="1"/>
  <c r="P244" i="1"/>
  <c r="P239" i="1"/>
  <c r="P297" i="1" s="1"/>
  <c r="P231" i="1"/>
  <c r="P289" i="1" s="1"/>
  <c r="P853" i="1"/>
  <c r="P882" i="1" s="1"/>
  <c r="Q1262" i="1"/>
  <c r="Q186" i="1"/>
  <c r="Q861" i="1"/>
  <c r="Q890" i="1" s="1"/>
  <c r="Q239" i="1"/>
  <c r="R181" i="1"/>
  <c r="R239" i="1" s="1"/>
  <c r="Q173" i="1"/>
  <c r="P861" i="1"/>
  <c r="P890" i="1" s="1"/>
  <c r="P405" i="1"/>
  <c r="O1166" i="1"/>
  <c r="L1137" i="1"/>
  <c r="K1137" i="1"/>
  <c r="O1167" i="1"/>
  <c r="L1138" i="1"/>
  <c r="K1138" i="1"/>
  <c r="O1170" i="1"/>
  <c r="P1162" i="1"/>
  <c r="Q1233" i="1"/>
  <c r="Q594" i="1" s="1"/>
  <c r="Q413" i="1"/>
  <c r="Q1285" i="1"/>
  <c r="Q1314" i="1" s="1"/>
  <c r="Q184" i="1"/>
  <c r="O289" i="1"/>
  <c r="P1315" i="1"/>
  <c r="U559" i="1"/>
  <c r="V559" i="1" s="1"/>
  <c r="P409" i="1"/>
  <c r="R565" i="1"/>
  <c r="Q177" i="1"/>
  <c r="O1287" i="1"/>
  <c r="O1316" i="1" s="1"/>
  <c r="O590" i="1"/>
  <c r="O293" i="1"/>
  <c r="O676" i="1"/>
  <c r="O705" i="1" s="1"/>
  <c r="S1237" i="1"/>
  <c r="S598" i="1" s="1"/>
  <c r="O1291" i="1"/>
  <c r="O1320" i="1" s="1"/>
  <c r="O594" i="1"/>
  <c r="O915" i="1"/>
  <c r="P1229" i="1"/>
  <c r="T569" i="1"/>
  <c r="R1208" i="1"/>
  <c r="P1258" i="1"/>
  <c r="Q1200" i="1"/>
  <c r="R561" i="1"/>
  <c r="S561" i="1" s="1"/>
  <c r="T561" i="1" s="1"/>
  <c r="R1227" i="1"/>
  <c r="Q1205" i="1"/>
  <c r="O1293" i="1"/>
  <c r="O1322" i="1" s="1"/>
  <c r="O596" i="1"/>
  <c r="S1256" i="1"/>
  <c r="S1227" i="1"/>
  <c r="S588" i="1" s="1"/>
  <c r="O911" i="1"/>
  <c r="O290" i="1"/>
  <c r="P600" i="1"/>
  <c r="R687" i="1" s="1"/>
  <c r="P588" i="1"/>
  <c r="Q675" i="1" s="1"/>
  <c r="P1235" i="1"/>
  <c r="P1264" i="1"/>
  <c r="R1297" i="1"/>
  <c r="R1326" i="1" s="1"/>
  <c r="P1314" i="1"/>
  <c r="R1199" i="1"/>
  <c r="O297" i="1"/>
  <c r="Q1228" i="1"/>
  <c r="Q1206" i="1"/>
  <c r="Q1264" i="1" s="1"/>
  <c r="Q1257" i="1"/>
  <c r="T1198" i="1"/>
  <c r="Q1297" i="1"/>
  <c r="Q1326" i="1" s="1"/>
  <c r="O675" i="1"/>
  <c r="O704" i="1" s="1"/>
  <c r="P1297" i="1"/>
  <c r="P1326" i="1" s="1"/>
  <c r="S560" i="1"/>
  <c r="P589" i="1"/>
  <c r="O913" i="1"/>
  <c r="P1233" i="1"/>
  <c r="S1210" i="1"/>
  <c r="T571" i="1"/>
  <c r="U571" i="1" s="1"/>
  <c r="O687" i="1"/>
  <c r="R1256" i="1"/>
  <c r="P598" i="1"/>
  <c r="R567" i="1"/>
  <c r="R566" i="1"/>
  <c r="O912" i="1"/>
  <c r="P1234" i="1"/>
  <c r="K1060" i="1" l="1"/>
  <c r="P300" i="1"/>
  <c r="P301" i="1"/>
  <c r="I327" i="1"/>
  <c r="I323" i="1"/>
  <c r="I329" i="1"/>
  <c r="K1140" i="1"/>
  <c r="L1140" i="1"/>
  <c r="O858" i="1"/>
  <c r="O887" i="1" s="1"/>
  <c r="P178" i="1"/>
  <c r="O771" i="1"/>
  <c r="O800" i="1" s="1"/>
  <c r="O410" i="1"/>
  <c r="O236" i="1"/>
  <c r="O294" i="1" s="1"/>
  <c r="O1207" i="1"/>
  <c r="P568" i="1"/>
  <c r="J556" i="1"/>
  <c r="O556" i="1" s="1"/>
  <c r="I315" i="1"/>
  <c r="L1046" i="1"/>
  <c r="H1104" i="1" s="1"/>
  <c r="R1104" i="1" s="1"/>
  <c r="K1046" i="1"/>
  <c r="P570" i="1"/>
  <c r="O1209" i="1"/>
  <c r="O1203" i="1"/>
  <c r="P564" i="1"/>
  <c r="P176" i="1"/>
  <c r="O769" i="1"/>
  <c r="O798" i="1" s="1"/>
  <c r="O856" i="1"/>
  <c r="O885" i="1" s="1"/>
  <c r="O234" i="1"/>
  <c r="O292" i="1" s="1"/>
  <c r="O408" i="1"/>
  <c r="I321" i="1"/>
  <c r="O402" i="1"/>
  <c r="O850" i="1"/>
  <c r="O879" i="1" s="1"/>
  <c r="O228" i="1"/>
  <c r="O286" i="1" s="1"/>
  <c r="O763" i="1"/>
  <c r="O792" i="1" s="1"/>
  <c r="P170" i="1"/>
  <c r="P763" i="1" s="1"/>
  <c r="P792" i="1" s="1"/>
  <c r="K1058" i="1"/>
  <c r="L1058" i="1"/>
  <c r="H1116" i="1" s="1"/>
  <c r="R1116" i="1" s="1"/>
  <c r="P562" i="1"/>
  <c r="O1201" i="1"/>
  <c r="O240" i="1"/>
  <c r="O298" i="1" s="1"/>
  <c r="O414" i="1"/>
  <c r="O775" i="1"/>
  <c r="O804" i="1" s="1"/>
  <c r="P182" i="1"/>
  <c r="O862" i="1"/>
  <c r="O891" i="1" s="1"/>
  <c r="K1052" i="1"/>
  <c r="L1052" i="1"/>
  <c r="H1110" i="1" s="1"/>
  <c r="R1110" i="1" s="1"/>
  <c r="L1054" i="1"/>
  <c r="H1112" i="1" s="1"/>
  <c r="R1112" i="1" s="1"/>
  <c r="K1054" i="1"/>
  <c r="O1118" i="1"/>
  <c r="O1147" i="1" s="1"/>
  <c r="R1118" i="1"/>
  <c r="O1117" i="1"/>
  <c r="P1146" i="1" s="1"/>
  <c r="P1175" i="1" s="1"/>
  <c r="R1117" i="1"/>
  <c r="K1136" i="1"/>
  <c r="L1136" i="1"/>
  <c r="O1168" i="1"/>
  <c r="P302" i="1"/>
  <c r="O924" i="1"/>
  <c r="O595" i="1"/>
  <c r="O1321" i="1"/>
  <c r="Q1237" i="1"/>
  <c r="Q1295" i="1" s="1"/>
  <c r="Q1324" i="1" s="1"/>
  <c r="Q183" i="1"/>
  <c r="R183" i="1" s="1"/>
  <c r="R415" i="1" s="1"/>
  <c r="P863" i="1"/>
  <c r="P892" i="1" s="1"/>
  <c r="P241" i="1"/>
  <c r="P299" i="1" s="1"/>
  <c r="P776" i="1"/>
  <c r="P805" i="1" s="1"/>
  <c r="O918" i="1"/>
  <c r="S185" i="1"/>
  <c r="S778" i="1" s="1"/>
  <c r="S807" i="1" s="1"/>
  <c r="P296" i="1"/>
  <c r="Q238" i="1"/>
  <c r="Q296" i="1" s="1"/>
  <c r="Q412" i="1"/>
  <c r="K1092" i="1"/>
  <c r="BK1063" i="1"/>
  <c r="BL1034" i="1"/>
  <c r="BL1005" i="1"/>
  <c r="R855" i="1"/>
  <c r="R884" i="1" s="1"/>
  <c r="Q407" i="1"/>
  <c r="Q233" i="1"/>
  <c r="Q291" i="1" s="1"/>
  <c r="Q855" i="1"/>
  <c r="Q884" i="1" s="1"/>
  <c r="P911" i="1"/>
  <c r="O921" i="1"/>
  <c r="R768" i="1"/>
  <c r="R797" i="1" s="1"/>
  <c r="Q770" i="1"/>
  <c r="Q799" i="1" s="1"/>
  <c r="R174" i="1"/>
  <c r="R406" i="1" s="1"/>
  <c r="Q767" i="1"/>
  <c r="Q796" i="1" s="1"/>
  <c r="R184" i="1"/>
  <c r="S184" i="1" s="1"/>
  <c r="Q777" i="1"/>
  <c r="Q806" i="1" s="1"/>
  <c r="Q860" i="1"/>
  <c r="Q889" i="1" s="1"/>
  <c r="Q773" i="1"/>
  <c r="Q802" i="1" s="1"/>
  <c r="R773" i="1"/>
  <c r="R802" i="1" s="1"/>
  <c r="O783" i="1"/>
  <c r="O812" i="1" s="1"/>
  <c r="R173" i="1"/>
  <c r="R766" i="1" s="1"/>
  <c r="R795" i="1" s="1"/>
  <c r="Q766" i="1"/>
  <c r="Q795" i="1" s="1"/>
  <c r="O772" i="1"/>
  <c r="Q866" i="1"/>
  <c r="Q895" i="1" s="1"/>
  <c r="Q779" i="1"/>
  <c r="Q808" i="1" s="1"/>
  <c r="Q768" i="1"/>
  <c r="Q797" i="1" s="1"/>
  <c r="R774" i="1"/>
  <c r="R803" i="1" s="1"/>
  <c r="Q417" i="1"/>
  <c r="R778" i="1"/>
  <c r="R807" i="1" s="1"/>
  <c r="Q778" i="1"/>
  <c r="Q807" i="1" s="1"/>
  <c r="R233" i="1"/>
  <c r="Q243" i="1"/>
  <c r="Q301" i="1" s="1"/>
  <c r="P912" i="1"/>
  <c r="P922" i="1"/>
  <c r="S175" i="1"/>
  <c r="S407" i="1" s="1"/>
  <c r="Q919" i="1"/>
  <c r="P923" i="1"/>
  <c r="P913" i="1"/>
  <c r="P918" i="1"/>
  <c r="P687" i="1"/>
  <c r="O422" i="1"/>
  <c r="O870" i="1"/>
  <c r="O899" i="1" s="1"/>
  <c r="P190" i="1"/>
  <c r="O248" i="1"/>
  <c r="O306" i="1" s="1"/>
  <c r="U1198" i="1"/>
  <c r="R861" i="1"/>
  <c r="R890" i="1" s="1"/>
  <c r="R186" i="1"/>
  <c r="R866" i="1" s="1"/>
  <c r="R895" i="1" s="1"/>
  <c r="R413" i="1"/>
  <c r="Q244" i="1"/>
  <c r="Q302" i="1" s="1"/>
  <c r="Q418" i="1"/>
  <c r="Q232" i="1"/>
  <c r="Q290" i="1" s="1"/>
  <c r="Q406" i="1"/>
  <c r="Q854" i="1"/>
  <c r="Q883" i="1" s="1"/>
  <c r="Q687" i="1"/>
  <c r="BJ838" i="1"/>
  <c r="BJ751" i="1"/>
  <c r="BJ216" i="1"/>
  <c r="P675" i="1"/>
  <c r="P924" i="1"/>
  <c r="R297" i="1"/>
  <c r="Q297" i="1"/>
  <c r="O1212" i="1"/>
  <c r="O1270" i="1" s="1"/>
  <c r="P573" i="1"/>
  <c r="Q573" i="1" s="1"/>
  <c r="Q1212" i="1" s="1"/>
  <c r="BD220" i="1"/>
  <c r="BD842" i="1"/>
  <c r="BD755" i="1"/>
  <c r="P1269" i="1"/>
  <c r="P1240" i="1"/>
  <c r="R1240" i="1"/>
  <c r="R601" i="1" s="1"/>
  <c r="Q1211" i="1"/>
  <c r="R1269" i="1" s="1"/>
  <c r="S572" i="1"/>
  <c r="O1298" i="1"/>
  <c r="O1327" i="1" s="1"/>
  <c r="O601" i="1"/>
  <c r="BG218" i="1"/>
  <c r="BG840" i="1"/>
  <c r="BG753" i="1"/>
  <c r="R563" i="1"/>
  <c r="Q1202" i="1"/>
  <c r="P1260" i="1"/>
  <c r="P1231" i="1"/>
  <c r="L1066" i="1"/>
  <c r="H1124" i="1" s="1"/>
  <c r="O1124" i="1" s="1"/>
  <c r="R1153" i="1" s="1"/>
  <c r="R1182" i="1" s="1"/>
  <c r="O1289" i="1"/>
  <c r="O1318" i="1" s="1"/>
  <c r="O592" i="1"/>
  <c r="O679" i="1" s="1"/>
  <c r="O708" i="1" s="1"/>
  <c r="BE752" i="1"/>
  <c r="BE217" i="1"/>
  <c r="BE839" i="1"/>
  <c r="BF1094" i="1"/>
  <c r="BF1036" i="1"/>
  <c r="BF1007" i="1"/>
  <c r="BG978" i="1"/>
  <c r="Q576" i="1"/>
  <c r="R576" i="1" s="1"/>
  <c r="P1215" i="1"/>
  <c r="P1273" i="1" s="1"/>
  <c r="BE1068" i="1"/>
  <c r="T1142" i="1"/>
  <c r="AB1142" i="1"/>
  <c r="AJ1142" i="1"/>
  <c r="AR1142" i="1"/>
  <c r="AZ1142" i="1"/>
  <c r="BI1142" i="1"/>
  <c r="U1142" i="1"/>
  <c r="AC1142" i="1"/>
  <c r="AK1142" i="1"/>
  <c r="V1142" i="1"/>
  <c r="AD1142" i="1"/>
  <c r="AL1142" i="1"/>
  <c r="AT1142" i="1"/>
  <c r="BB1142" i="1"/>
  <c r="BJ1142" i="1"/>
  <c r="O1142" i="1"/>
  <c r="W1142" i="1"/>
  <c r="AE1142" i="1"/>
  <c r="AM1142" i="1"/>
  <c r="AU1142" i="1"/>
  <c r="BC1142" i="1"/>
  <c r="BK1142" i="1"/>
  <c r="P1142" i="1"/>
  <c r="X1142" i="1"/>
  <c r="AF1142" i="1"/>
  <c r="AN1142" i="1"/>
  <c r="AV1142" i="1"/>
  <c r="BD1142" i="1"/>
  <c r="BL1142" i="1"/>
  <c r="Q1142" i="1"/>
  <c r="Z1142" i="1"/>
  <c r="AH1142" i="1"/>
  <c r="AP1142" i="1"/>
  <c r="AY1142" i="1"/>
  <c r="BG1142" i="1"/>
  <c r="BM1142" i="1"/>
  <c r="S1142" i="1"/>
  <c r="AA1142" i="1"/>
  <c r="AI1142" i="1"/>
  <c r="AQ1142" i="1"/>
  <c r="AX1142" i="1"/>
  <c r="BF1142" i="1"/>
  <c r="K1113" i="1"/>
  <c r="BA1142" i="1"/>
  <c r="BE1142" i="1"/>
  <c r="R1142" i="1"/>
  <c r="BH1142" i="1"/>
  <c r="Y1142" i="1"/>
  <c r="L1113" i="1"/>
  <c r="AG1142" i="1"/>
  <c r="AO1142" i="1"/>
  <c r="AS1142" i="1"/>
  <c r="AW1142" i="1"/>
  <c r="O1144" i="1"/>
  <c r="W1144" i="1"/>
  <c r="W1173" i="1" s="1"/>
  <c r="AE1144" i="1"/>
  <c r="AE1173" i="1" s="1"/>
  <c r="AM1144" i="1"/>
  <c r="AM1173" i="1" s="1"/>
  <c r="AU1144" i="1"/>
  <c r="AU1173" i="1" s="1"/>
  <c r="BC1144" i="1"/>
  <c r="BC1173" i="1" s="1"/>
  <c r="BK1144" i="1"/>
  <c r="BK1173" i="1" s="1"/>
  <c r="P1144" i="1"/>
  <c r="P1173" i="1" s="1"/>
  <c r="X1144" i="1"/>
  <c r="X1173" i="1" s="1"/>
  <c r="AF1144" i="1"/>
  <c r="AF1173" i="1" s="1"/>
  <c r="AN1144" i="1"/>
  <c r="AN1173" i="1" s="1"/>
  <c r="AV1144" i="1"/>
  <c r="AV1173" i="1" s="1"/>
  <c r="BD1144" i="1"/>
  <c r="BD1173" i="1" s="1"/>
  <c r="BL1144" i="1"/>
  <c r="BL1173" i="1" s="1"/>
  <c r="Q1144" i="1"/>
  <c r="Q1173" i="1" s="1"/>
  <c r="Y1144" i="1"/>
  <c r="Y1173" i="1" s="1"/>
  <c r="AG1144" i="1"/>
  <c r="AG1173" i="1" s="1"/>
  <c r="AP1144" i="1"/>
  <c r="AP1173" i="1" s="1"/>
  <c r="AW1144" i="1"/>
  <c r="AW1173" i="1" s="1"/>
  <c r="BE1144" i="1"/>
  <c r="BE1173" i="1" s="1"/>
  <c r="L1115" i="1"/>
  <c r="S1144" i="1"/>
  <c r="S1173" i="1" s="1"/>
  <c r="Z1144" i="1"/>
  <c r="Z1173" i="1" s="1"/>
  <c r="AH1144" i="1"/>
  <c r="AH1173" i="1" s="1"/>
  <c r="AO1144" i="1"/>
  <c r="AO1173" i="1" s="1"/>
  <c r="AX1144" i="1"/>
  <c r="AX1173" i="1" s="1"/>
  <c r="BF1144" i="1"/>
  <c r="BF1173" i="1" s="1"/>
  <c r="BM1144" i="1"/>
  <c r="BM1173" i="1" s="1"/>
  <c r="R1144" i="1"/>
  <c r="R1173" i="1" s="1"/>
  <c r="AA1144" i="1"/>
  <c r="AA1173" i="1" s="1"/>
  <c r="AI1144" i="1"/>
  <c r="AI1173" i="1" s="1"/>
  <c r="AQ1144" i="1"/>
  <c r="AQ1173" i="1" s="1"/>
  <c r="AY1144" i="1"/>
  <c r="AY1173" i="1" s="1"/>
  <c r="BG1144" i="1"/>
  <c r="BG1173" i="1" s="1"/>
  <c r="K1115" i="1"/>
  <c r="T1144" i="1"/>
  <c r="T1173" i="1" s="1"/>
  <c r="AB1144" i="1"/>
  <c r="AB1173" i="1" s="1"/>
  <c r="AJ1144" i="1"/>
  <c r="AJ1173" i="1" s="1"/>
  <c r="AS1144" i="1"/>
  <c r="AS1173" i="1" s="1"/>
  <c r="AZ1144" i="1"/>
  <c r="AZ1173" i="1" s="1"/>
  <c r="BH1144" i="1"/>
  <c r="BH1173" i="1" s="1"/>
  <c r="U1144" i="1"/>
  <c r="U1173" i="1" s="1"/>
  <c r="AC1144" i="1"/>
  <c r="AC1173" i="1" s="1"/>
  <c r="AK1144" i="1"/>
  <c r="AK1173" i="1" s="1"/>
  <c r="AR1144" i="1"/>
  <c r="AR1173" i="1" s="1"/>
  <c r="BA1144" i="1"/>
  <c r="BA1173" i="1" s="1"/>
  <c r="BI1144" i="1"/>
  <c r="BI1173" i="1" s="1"/>
  <c r="V1144" i="1"/>
  <c r="V1173" i="1" s="1"/>
  <c r="AD1144" i="1"/>
  <c r="AD1173" i="1" s="1"/>
  <c r="AL1144" i="1"/>
  <c r="AL1173" i="1" s="1"/>
  <c r="AT1144" i="1"/>
  <c r="AT1173" i="1" s="1"/>
  <c r="BB1144" i="1"/>
  <c r="BB1173" i="1" s="1"/>
  <c r="BJ1144" i="1"/>
  <c r="BJ1173" i="1" s="1"/>
  <c r="AZ1070" i="1"/>
  <c r="BE1065" i="1"/>
  <c r="BE1098" i="1"/>
  <c r="BE1040" i="1"/>
  <c r="BE1011" i="1"/>
  <c r="BF982" i="1"/>
  <c r="BE219" i="1"/>
  <c r="BE754" i="1"/>
  <c r="BE841" i="1"/>
  <c r="BG1093" i="1"/>
  <c r="BG1035" i="1"/>
  <c r="BG1006" i="1"/>
  <c r="BH977" i="1"/>
  <c r="O859" i="1"/>
  <c r="O237" i="1"/>
  <c r="P179" i="1"/>
  <c r="O411" i="1"/>
  <c r="BI835" i="1"/>
  <c r="BI748" i="1"/>
  <c r="BI213" i="1"/>
  <c r="BD1069" i="1"/>
  <c r="BF1064" i="1"/>
  <c r="S1143" i="1"/>
  <c r="S1172" i="1" s="1"/>
  <c r="Z1143" i="1"/>
  <c r="Z1172" i="1" s="1"/>
  <c r="AH1143" i="1"/>
  <c r="AH1172" i="1" s="1"/>
  <c r="AP1143" i="1"/>
  <c r="AP1172" i="1" s="1"/>
  <c r="AW1143" i="1"/>
  <c r="AW1172" i="1" s="1"/>
  <c r="BF1143" i="1"/>
  <c r="BF1172" i="1" s="1"/>
  <c r="L1114" i="1"/>
  <c r="R1143" i="1"/>
  <c r="R1172" i="1" s="1"/>
  <c r="AA1143" i="1"/>
  <c r="AA1172" i="1" s="1"/>
  <c r="AI1143" i="1"/>
  <c r="AI1172" i="1" s="1"/>
  <c r="AQ1143" i="1"/>
  <c r="AQ1172" i="1" s="1"/>
  <c r="AY1143" i="1"/>
  <c r="AY1172" i="1" s="1"/>
  <c r="BG1143" i="1"/>
  <c r="BG1172" i="1" s="1"/>
  <c r="K1114" i="1"/>
  <c r="T1143" i="1"/>
  <c r="T1172" i="1" s="1"/>
  <c r="AB1143" i="1"/>
  <c r="AB1172" i="1" s="1"/>
  <c r="AJ1143" i="1"/>
  <c r="AJ1172" i="1" s="1"/>
  <c r="AR1143" i="1"/>
  <c r="AR1172" i="1" s="1"/>
  <c r="AZ1143" i="1"/>
  <c r="AZ1172" i="1" s="1"/>
  <c r="BH1143" i="1"/>
  <c r="BH1172" i="1" s="1"/>
  <c r="U1143" i="1"/>
  <c r="U1172" i="1" s="1"/>
  <c r="AC1143" i="1"/>
  <c r="AC1172" i="1" s="1"/>
  <c r="AK1143" i="1"/>
  <c r="AK1172" i="1" s="1"/>
  <c r="AS1143" i="1"/>
  <c r="AS1172" i="1" s="1"/>
  <c r="BA1143" i="1"/>
  <c r="BA1172" i="1" s="1"/>
  <c r="BI1143" i="1"/>
  <c r="BI1172" i="1" s="1"/>
  <c r="V1143" i="1"/>
  <c r="V1172" i="1" s="1"/>
  <c r="AD1143" i="1"/>
  <c r="AD1172" i="1" s="1"/>
  <c r="AL1143" i="1"/>
  <c r="AL1172" i="1" s="1"/>
  <c r="AT1143" i="1"/>
  <c r="AT1172" i="1" s="1"/>
  <c r="BB1143" i="1"/>
  <c r="BB1172" i="1" s="1"/>
  <c r="BJ1143" i="1"/>
  <c r="BJ1172" i="1" s="1"/>
  <c r="O1143" i="1"/>
  <c r="W1143" i="1"/>
  <c r="W1172" i="1" s="1"/>
  <c r="AE1143" i="1"/>
  <c r="AE1172" i="1" s="1"/>
  <c r="AM1143" i="1"/>
  <c r="AM1172" i="1" s="1"/>
  <c r="AU1143" i="1"/>
  <c r="AU1172" i="1" s="1"/>
  <c r="BC1143" i="1"/>
  <c r="BC1172" i="1" s="1"/>
  <c r="BK1143" i="1"/>
  <c r="BK1172" i="1" s="1"/>
  <c r="P1143" i="1"/>
  <c r="P1172" i="1" s="1"/>
  <c r="X1143" i="1"/>
  <c r="X1172" i="1" s="1"/>
  <c r="AF1143" i="1"/>
  <c r="AF1172" i="1" s="1"/>
  <c r="AN1143" i="1"/>
  <c r="AN1172" i="1" s="1"/>
  <c r="AV1143" i="1"/>
  <c r="AV1172" i="1" s="1"/>
  <c r="BE1143" i="1"/>
  <c r="BE1172" i="1" s="1"/>
  <c r="BL1143" i="1"/>
  <c r="BL1172" i="1" s="1"/>
  <c r="Q1143" i="1"/>
  <c r="Q1172" i="1" s="1"/>
  <c r="Y1143" i="1"/>
  <c r="Y1172" i="1" s="1"/>
  <c r="AG1143" i="1"/>
  <c r="AG1172" i="1" s="1"/>
  <c r="AO1143" i="1"/>
  <c r="AO1172" i="1" s="1"/>
  <c r="AX1143" i="1"/>
  <c r="AX1172" i="1" s="1"/>
  <c r="BD1143" i="1"/>
  <c r="BD1172" i="1" s="1"/>
  <c r="BM1143" i="1"/>
  <c r="BM1172" i="1" s="1"/>
  <c r="BG750" i="1"/>
  <c r="BG215" i="1"/>
  <c r="BG1149" i="1" s="1"/>
  <c r="BG1178" i="1" s="1"/>
  <c r="BG837" i="1"/>
  <c r="BF1096" i="1"/>
  <c r="BF1038" i="1"/>
  <c r="BF1009" i="1"/>
  <c r="BG980" i="1"/>
  <c r="BC222" i="1"/>
  <c r="BC757" i="1"/>
  <c r="BC844" i="1"/>
  <c r="BE221" i="1"/>
  <c r="BE843" i="1"/>
  <c r="BE756" i="1"/>
  <c r="AY845" i="1"/>
  <c r="AY223" i="1"/>
  <c r="AY758" i="1"/>
  <c r="BF1097" i="1"/>
  <c r="BF1010" i="1"/>
  <c r="BF1039" i="1"/>
  <c r="BG981" i="1"/>
  <c r="BE1067" i="1"/>
  <c r="T1148" i="1"/>
  <c r="T1177" i="1" s="1"/>
  <c r="AB1148" i="1"/>
  <c r="AB1177" i="1" s="1"/>
  <c r="AJ1148" i="1"/>
  <c r="AJ1177" i="1" s="1"/>
  <c r="AR1148" i="1"/>
  <c r="AR1177" i="1" s="1"/>
  <c r="AZ1148" i="1"/>
  <c r="AZ1177" i="1" s="1"/>
  <c r="BH1148" i="1"/>
  <c r="BH1177" i="1" s="1"/>
  <c r="U1148" i="1"/>
  <c r="U1177" i="1" s="1"/>
  <c r="AC1148" i="1"/>
  <c r="AC1177" i="1" s="1"/>
  <c r="AK1148" i="1"/>
  <c r="AK1177" i="1" s="1"/>
  <c r="AS1148" i="1"/>
  <c r="AS1177" i="1" s="1"/>
  <c r="BA1148" i="1"/>
  <c r="BA1177" i="1" s="1"/>
  <c r="BI1148" i="1"/>
  <c r="BI1177" i="1" s="1"/>
  <c r="V1148" i="1"/>
  <c r="V1177" i="1" s="1"/>
  <c r="AD1148" i="1"/>
  <c r="AD1177" i="1" s="1"/>
  <c r="AL1148" i="1"/>
  <c r="AL1177" i="1" s="1"/>
  <c r="AT1148" i="1"/>
  <c r="AT1177" i="1" s="1"/>
  <c r="BB1148" i="1"/>
  <c r="BB1177" i="1" s="1"/>
  <c r="BK1148" i="1"/>
  <c r="BK1177" i="1" s="1"/>
  <c r="O1148" i="1"/>
  <c r="W1148" i="1"/>
  <c r="W1177" i="1" s="1"/>
  <c r="AE1148" i="1"/>
  <c r="AE1177" i="1" s="1"/>
  <c r="AM1148" i="1"/>
  <c r="AM1177" i="1" s="1"/>
  <c r="AU1148" i="1"/>
  <c r="AU1177" i="1" s="1"/>
  <c r="BD1148" i="1"/>
  <c r="BD1177" i="1" s="1"/>
  <c r="BJ1148" i="1"/>
  <c r="BJ1177" i="1" s="1"/>
  <c r="P1148" i="1"/>
  <c r="P1177" i="1" s="1"/>
  <c r="X1148" i="1"/>
  <c r="X1177" i="1" s="1"/>
  <c r="AF1148" i="1"/>
  <c r="AF1177" i="1" s="1"/>
  <c r="AN1148" i="1"/>
  <c r="AN1177" i="1" s="1"/>
  <c r="AV1148" i="1"/>
  <c r="AV1177" i="1" s="1"/>
  <c r="BC1148" i="1"/>
  <c r="BC1177" i="1" s="1"/>
  <c r="BL1148" i="1"/>
  <c r="BL1177" i="1" s="1"/>
  <c r="Q1148" i="1"/>
  <c r="Q1177" i="1" s="1"/>
  <c r="Y1148" i="1"/>
  <c r="Y1177" i="1" s="1"/>
  <c r="AG1148" i="1"/>
  <c r="AG1177" i="1" s="1"/>
  <c r="AO1148" i="1"/>
  <c r="AO1177" i="1" s="1"/>
  <c r="AW1148" i="1"/>
  <c r="AW1177" i="1" s="1"/>
  <c r="BE1148" i="1"/>
  <c r="BE1177" i="1" s="1"/>
  <c r="BM1148" i="1"/>
  <c r="BM1177" i="1" s="1"/>
  <c r="R1148" i="1"/>
  <c r="R1177" i="1" s="1"/>
  <c r="Z1148" i="1"/>
  <c r="Z1177" i="1" s="1"/>
  <c r="AH1148" i="1"/>
  <c r="AH1177" i="1" s="1"/>
  <c r="AQ1148" i="1"/>
  <c r="AQ1177" i="1" s="1"/>
  <c r="AY1148" i="1"/>
  <c r="AY1177" i="1" s="1"/>
  <c r="BF1148" i="1"/>
  <c r="BF1177" i="1" s="1"/>
  <c r="L1119" i="1"/>
  <c r="S1148" i="1"/>
  <c r="S1177" i="1" s="1"/>
  <c r="AA1148" i="1"/>
  <c r="AA1177" i="1" s="1"/>
  <c r="AI1148" i="1"/>
  <c r="AI1177" i="1" s="1"/>
  <c r="AP1148" i="1"/>
  <c r="AP1177" i="1" s="1"/>
  <c r="AX1148" i="1"/>
  <c r="AX1177" i="1" s="1"/>
  <c r="BG1148" i="1"/>
  <c r="BG1177" i="1" s="1"/>
  <c r="K1119" i="1"/>
  <c r="S181" i="1"/>
  <c r="Q865" i="1"/>
  <c r="Q894" i="1" s="1"/>
  <c r="U1149" i="1"/>
  <c r="U1178" i="1" s="1"/>
  <c r="AC1149" i="1"/>
  <c r="AC1178" i="1" s="1"/>
  <c r="AK1149" i="1"/>
  <c r="AK1178" i="1" s="1"/>
  <c r="AS1149" i="1"/>
  <c r="AS1178" i="1" s="1"/>
  <c r="BB1149" i="1"/>
  <c r="BB1178" i="1" s="1"/>
  <c r="V1149" i="1"/>
  <c r="V1178" i="1" s="1"/>
  <c r="AD1149" i="1"/>
  <c r="AD1178" i="1" s="1"/>
  <c r="AL1149" i="1"/>
  <c r="AL1178" i="1" s="1"/>
  <c r="AT1149" i="1"/>
  <c r="AT1178" i="1" s="1"/>
  <c r="BA1149" i="1"/>
  <c r="BA1178" i="1" s="1"/>
  <c r="O1149" i="1"/>
  <c r="W1149" i="1"/>
  <c r="W1178" i="1" s="1"/>
  <c r="AE1149" i="1"/>
  <c r="AE1178" i="1" s="1"/>
  <c r="AM1149" i="1"/>
  <c r="AM1178" i="1" s="1"/>
  <c r="AU1149" i="1"/>
  <c r="AU1178" i="1" s="1"/>
  <c r="BC1149" i="1"/>
  <c r="BC1178" i="1" s="1"/>
  <c r="P1149" i="1"/>
  <c r="P1178" i="1" s="1"/>
  <c r="X1149" i="1"/>
  <c r="X1178" i="1" s="1"/>
  <c r="AF1149" i="1"/>
  <c r="AF1178" i="1" s="1"/>
  <c r="AN1149" i="1"/>
  <c r="AN1178" i="1" s="1"/>
  <c r="AV1149" i="1"/>
  <c r="AV1178" i="1" s="1"/>
  <c r="BD1149" i="1"/>
  <c r="BD1178" i="1" s="1"/>
  <c r="Q1149" i="1"/>
  <c r="Q1178" i="1" s="1"/>
  <c r="Y1149" i="1"/>
  <c r="Y1178" i="1" s="1"/>
  <c r="AG1149" i="1"/>
  <c r="AG1178" i="1" s="1"/>
  <c r="AO1149" i="1"/>
  <c r="AO1178" i="1" s="1"/>
  <c r="AW1149" i="1"/>
  <c r="AW1178" i="1" s="1"/>
  <c r="BE1149" i="1"/>
  <c r="BE1178" i="1" s="1"/>
  <c r="S1149" i="1"/>
  <c r="S1178" i="1" s="1"/>
  <c r="AA1149" i="1"/>
  <c r="AA1178" i="1" s="1"/>
  <c r="AI1149" i="1"/>
  <c r="AI1178" i="1" s="1"/>
  <c r="AQ1149" i="1"/>
  <c r="AQ1178" i="1" s="1"/>
  <c r="AY1149" i="1"/>
  <c r="AY1178" i="1" s="1"/>
  <c r="BF1149" i="1"/>
  <c r="BF1178" i="1" s="1"/>
  <c r="K1120" i="1"/>
  <c r="T1149" i="1"/>
  <c r="T1178" i="1" s="1"/>
  <c r="AB1149" i="1"/>
  <c r="AB1178" i="1" s="1"/>
  <c r="AJ1149" i="1"/>
  <c r="AJ1178" i="1" s="1"/>
  <c r="AR1149" i="1"/>
  <c r="AR1178" i="1" s="1"/>
  <c r="AZ1149" i="1"/>
  <c r="AZ1178" i="1" s="1"/>
  <c r="L1120" i="1"/>
  <c r="R1149" i="1"/>
  <c r="R1178" i="1" s="1"/>
  <c r="Z1149" i="1"/>
  <c r="Z1178" i="1" s="1"/>
  <c r="AH1149" i="1"/>
  <c r="AH1178" i="1" s="1"/>
  <c r="AP1149" i="1"/>
  <c r="AP1178" i="1" s="1"/>
  <c r="AX1149" i="1"/>
  <c r="AX1178" i="1" s="1"/>
  <c r="O1244" i="1"/>
  <c r="O1273" i="1"/>
  <c r="BA1099" i="1"/>
  <c r="BA1041" i="1"/>
  <c r="BA1012" i="1"/>
  <c r="BB983" i="1"/>
  <c r="P919" i="1"/>
  <c r="K1166" i="1"/>
  <c r="L1166" i="1"/>
  <c r="K1165" i="1"/>
  <c r="L1165" i="1"/>
  <c r="K1169" i="1"/>
  <c r="L1169" i="1"/>
  <c r="L1167" i="1"/>
  <c r="K1167" i="1"/>
  <c r="Q405" i="1"/>
  <c r="Q231" i="1"/>
  <c r="Q289" i="1" s="1"/>
  <c r="Q853" i="1"/>
  <c r="Q882" i="1" s="1"/>
  <c r="R177" i="1"/>
  <c r="Q416" i="1"/>
  <c r="Q864" i="1"/>
  <c r="Q893" i="1" s="1"/>
  <c r="Q242" i="1"/>
  <c r="Q300" i="1" s="1"/>
  <c r="O319" i="1"/>
  <c r="O377" i="1" s="1"/>
  <c r="V1198" i="1"/>
  <c r="W559" i="1"/>
  <c r="W1198" i="1" s="1"/>
  <c r="O714" i="1"/>
  <c r="R417" i="1"/>
  <c r="R243" i="1"/>
  <c r="R865" i="1"/>
  <c r="R894" i="1" s="1"/>
  <c r="Q409" i="1"/>
  <c r="Q857" i="1"/>
  <c r="Q886" i="1" s="1"/>
  <c r="Q235" i="1"/>
  <c r="R1204" i="1"/>
  <c r="S565" i="1"/>
  <c r="S1239" i="1"/>
  <c r="S1268" i="1"/>
  <c r="P685" i="1"/>
  <c r="R1228" i="1"/>
  <c r="R1286" i="1" s="1"/>
  <c r="R1257" i="1"/>
  <c r="R1206" i="1"/>
  <c r="S567" i="1"/>
  <c r="T567" i="1" s="1"/>
  <c r="P594" i="1"/>
  <c r="Q681" i="1" s="1"/>
  <c r="Q1291" i="1"/>
  <c r="Q1320" i="1" s="1"/>
  <c r="P1291" i="1"/>
  <c r="P1320" i="1" s="1"/>
  <c r="T1227" i="1"/>
  <c r="T1285" i="1" s="1"/>
  <c r="T1256" i="1"/>
  <c r="T1210" i="1"/>
  <c r="V571" i="1"/>
  <c r="S1199" i="1"/>
  <c r="T560" i="1"/>
  <c r="T1200" i="1"/>
  <c r="R1205" i="1"/>
  <c r="R1263" i="1" s="1"/>
  <c r="S566" i="1"/>
  <c r="U1210" i="1"/>
  <c r="P595" i="1"/>
  <c r="P682" i="1" s="1"/>
  <c r="P1292" i="1"/>
  <c r="P1321" i="1" s="1"/>
  <c r="O716" i="1"/>
  <c r="Q1234" i="1"/>
  <c r="Q1263" i="1"/>
  <c r="P590" i="1"/>
  <c r="P677" i="1" s="1"/>
  <c r="Q589" i="1"/>
  <c r="Q676" i="1" s="1"/>
  <c r="Q1286" i="1"/>
  <c r="Q1315" i="1" s="1"/>
  <c r="P596" i="1"/>
  <c r="P683" i="1" s="1"/>
  <c r="S1200" i="1"/>
  <c r="R1200" i="1"/>
  <c r="S1266" i="1"/>
  <c r="Q1258" i="1"/>
  <c r="R412" i="1"/>
  <c r="Q1235" i="1"/>
  <c r="Q1293" i="1" s="1"/>
  <c r="Q1322" i="1" s="1"/>
  <c r="U569" i="1"/>
  <c r="O677" i="1"/>
  <c r="O706" i="1" s="1"/>
  <c r="P1287" i="1"/>
  <c r="P1293" i="1"/>
  <c r="P1322" i="1" s="1"/>
  <c r="O682" i="1"/>
  <c r="R1266" i="1"/>
  <c r="P676" i="1"/>
  <c r="O683" i="1"/>
  <c r="T1208" i="1"/>
  <c r="O681" i="1"/>
  <c r="O710" i="1" s="1"/>
  <c r="R238" i="1"/>
  <c r="Q1229" i="1"/>
  <c r="R1237" i="1"/>
  <c r="S180" i="1"/>
  <c r="R588" i="1"/>
  <c r="R1285" i="1"/>
  <c r="R1314" i="1" s="1"/>
  <c r="S1285" i="1"/>
  <c r="S1314" i="1" s="1"/>
  <c r="U561" i="1"/>
  <c r="O318" i="1"/>
  <c r="R860" i="1"/>
  <c r="R889" i="1" s="1"/>
  <c r="P1147" i="1" l="1"/>
  <c r="P1176" i="1" s="1"/>
  <c r="Q1147" i="1"/>
  <c r="Q1176" i="1" s="1"/>
  <c r="T1147" i="1"/>
  <c r="T1176" i="1" s="1"/>
  <c r="AU1147" i="1"/>
  <c r="AU1176" i="1" s="1"/>
  <c r="AN1147" i="1"/>
  <c r="AN1176" i="1" s="1"/>
  <c r="V1147" i="1"/>
  <c r="V1176" i="1" s="1"/>
  <c r="AQ1147" i="1"/>
  <c r="AQ1176" i="1" s="1"/>
  <c r="K1118" i="1"/>
  <c r="BE1147" i="1"/>
  <c r="BE1176" i="1" s="1"/>
  <c r="AL1147" i="1"/>
  <c r="AL1176" i="1" s="1"/>
  <c r="L1118" i="1"/>
  <c r="AP1147" i="1"/>
  <c r="AP1176" i="1" s="1"/>
  <c r="BD1147" i="1"/>
  <c r="BD1176" i="1" s="1"/>
  <c r="W1147" i="1"/>
  <c r="W1176" i="1" s="1"/>
  <c r="AZ1147" i="1"/>
  <c r="AZ1176" i="1" s="1"/>
  <c r="AB1147" i="1"/>
  <c r="AB1176" i="1" s="1"/>
  <c r="AD1147" i="1"/>
  <c r="AD1176" i="1" s="1"/>
  <c r="BF1147" i="1"/>
  <c r="BF1176" i="1" s="1"/>
  <c r="R1147" i="1"/>
  <c r="R1176" i="1" s="1"/>
  <c r="AV1147" i="1"/>
  <c r="AV1176" i="1" s="1"/>
  <c r="AR1147" i="1"/>
  <c r="AR1176" i="1" s="1"/>
  <c r="AS1147" i="1"/>
  <c r="AS1176" i="1" s="1"/>
  <c r="AA1147" i="1"/>
  <c r="AA1176" i="1" s="1"/>
  <c r="AW1147" i="1"/>
  <c r="AW1176" i="1" s="1"/>
  <c r="X1147" i="1"/>
  <c r="X1176" i="1" s="1"/>
  <c r="AF1147" i="1"/>
  <c r="AF1176" i="1" s="1"/>
  <c r="AJ1147" i="1"/>
  <c r="AJ1176" i="1" s="1"/>
  <c r="AK1147" i="1"/>
  <c r="AK1176" i="1" s="1"/>
  <c r="S1147" i="1"/>
  <c r="S1176" i="1" s="1"/>
  <c r="AO1147" i="1"/>
  <c r="AO1176" i="1" s="1"/>
  <c r="BA1147" i="1"/>
  <c r="BA1176" i="1" s="1"/>
  <c r="BB1147" i="1"/>
  <c r="BB1176" i="1" s="1"/>
  <c r="AC1147" i="1"/>
  <c r="AC1176" i="1" s="1"/>
  <c r="BG1147" i="1"/>
  <c r="BG1176" i="1" s="1"/>
  <c r="AG1147" i="1"/>
  <c r="AG1176" i="1" s="1"/>
  <c r="AM1147" i="1"/>
  <c r="AM1176" i="1" s="1"/>
  <c r="AH1147" i="1"/>
  <c r="AH1176" i="1" s="1"/>
  <c r="AT1147" i="1"/>
  <c r="AT1176" i="1" s="1"/>
  <c r="U1147" i="1"/>
  <c r="U1176" i="1" s="1"/>
  <c r="AX1147" i="1"/>
  <c r="AX1176" i="1" s="1"/>
  <c r="AE1147" i="1"/>
  <c r="AE1176" i="1" s="1"/>
  <c r="BH1147" i="1"/>
  <c r="BH1176" i="1" s="1"/>
  <c r="AY1147" i="1"/>
  <c r="AY1176" i="1" s="1"/>
  <c r="AI1147" i="1"/>
  <c r="AI1176" i="1" s="1"/>
  <c r="Y1147" i="1"/>
  <c r="Y1176" i="1" s="1"/>
  <c r="BC1147" i="1"/>
  <c r="BC1176" i="1" s="1"/>
  <c r="BI1147" i="1"/>
  <c r="BI1176" i="1" s="1"/>
  <c r="Z1147" i="1"/>
  <c r="Z1176" i="1" s="1"/>
  <c r="O1146" i="1"/>
  <c r="O328" i="1" s="1"/>
  <c r="O357" i="1" s="1"/>
  <c r="AM1146" i="1"/>
  <c r="AM1175" i="1" s="1"/>
  <c r="K1117" i="1"/>
  <c r="AD1146" i="1"/>
  <c r="AD1175" i="1" s="1"/>
  <c r="L1117" i="1"/>
  <c r="BH1146" i="1"/>
  <c r="BH1175" i="1" s="1"/>
  <c r="BE1146" i="1"/>
  <c r="BE1175" i="1" s="1"/>
  <c r="AY1146" i="1"/>
  <c r="AY1175" i="1" s="1"/>
  <c r="Q1146" i="1"/>
  <c r="Q1175" i="1" s="1"/>
  <c r="AV1146" i="1"/>
  <c r="AV1175" i="1" s="1"/>
  <c r="BM1146" i="1"/>
  <c r="BM1175" i="1" s="1"/>
  <c r="BD1146" i="1"/>
  <c r="BD1175" i="1" s="1"/>
  <c r="AU1146" i="1"/>
  <c r="AU1175" i="1" s="1"/>
  <c r="AL1146" i="1"/>
  <c r="AL1175" i="1" s="1"/>
  <c r="U1146" i="1"/>
  <c r="U1175" i="1" s="1"/>
  <c r="BG1146" i="1"/>
  <c r="BG1175" i="1" s="1"/>
  <c r="BF1146" i="1"/>
  <c r="BF1175" i="1" s="1"/>
  <c r="AW1146" i="1"/>
  <c r="AW1175" i="1" s="1"/>
  <c r="AN1146" i="1"/>
  <c r="AN1175" i="1" s="1"/>
  <c r="AE1146" i="1"/>
  <c r="AE1175" i="1" s="1"/>
  <c r="V1146" i="1"/>
  <c r="V1175" i="1" s="1"/>
  <c r="AZ1146" i="1"/>
  <c r="AZ1175" i="1" s="1"/>
  <c r="AQ1146" i="1"/>
  <c r="AQ1175" i="1" s="1"/>
  <c r="AX1146" i="1"/>
  <c r="AX1175" i="1" s="1"/>
  <c r="AP1146" i="1"/>
  <c r="AP1175" i="1" s="1"/>
  <c r="AF1146" i="1"/>
  <c r="AF1175" i="1" s="1"/>
  <c r="W1146" i="1"/>
  <c r="W1175" i="1" s="1"/>
  <c r="BI1146" i="1"/>
  <c r="BI1175" i="1" s="1"/>
  <c r="AR1146" i="1"/>
  <c r="AR1175" i="1" s="1"/>
  <c r="AI1146" i="1"/>
  <c r="AI1175" i="1" s="1"/>
  <c r="AO1146" i="1"/>
  <c r="AO1175" i="1" s="1"/>
  <c r="AG1146" i="1"/>
  <c r="AG1175" i="1" s="1"/>
  <c r="X1146" i="1"/>
  <c r="X1175" i="1" s="1"/>
  <c r="BA1146" i="1"/>
  <c r="BA1175" i="1" s="1"/>
  <c r="AJ1146" i="1"/>
  <c r="AJ1175" i="1" s="1"/>
  <c r="Z1146" i="1"/>
  <c r="Z1175" i="1" s="1"/>
  <c r="AH1146" i="1"/>
  <c r="AH1175" i="1" s="1"/>
  <c r="Y1146" i="1"/>
  <c r="Y1175" i="1" s="1"/>
  <c r="BJ1146" i="1"/>
  <c r="BJ1175" i="1" s="1"/>
  <c r="AS1146" i="1"/>
  <c r="AS1175" i="1" s="1"/>
  <c r="AB1146" i="1"/>
  <c r="AB1175" i="1" s="1"/>
  <c r="S1146" i="1"/>
  <c r="S1175" i="1" s="1"/>
  <c r="AA1146" i="1"/>
  <c r="AA1175" i="1" s="1"/>
  <c r="BL1146" i="1"/>
  <c r="BL1175" i="1" s="1"/>
  <c r="BB1146" i="1"/>
  <c r="BB1175" i="1" s="1"/>
  <c r="AK1146" i="1"/>
  <c r="AK1175" i="1" s="1"/>
  <c r="T1146" i="1"/>
  <c r="T1175" i="1" s="1"/>
  <c r="P850" i="1"/>
  <c r="P879" i="1" s="1"/>
  <c r="P908" i="1" s="1"/>
  <c r="R1146" i="1"/>
  <c r="R1175" i="1" s="1"/>
  <c r="BK1146" i="1"/>
  <c r="BK1175" i="1" s="1"/>
  <c r="BC1146" i="1"/>
  <c r="BC1175" i="1" s="1"/>
  <c r="AT1146" i="1"/>
  <c r="AT1175" i="1" s="1"/>
  <c r="AC1146" i="1"/>
  <c r="AC1175" i="1" s="1"/>
  <c r="O908" i="1"/>
  <c r="O916" i="1"/>
  <c r="O920" i="1"/>
  <c r="P1201" i="1"/>
  <c r="P1259" i="1" s="1"/>
  <c r="P1209" i="1"/>
  <c r="P1267" i="1" s="1"/>
  <c r="T1145" i="1"/>
  <c r="T1174" i="1" s="1"/>
  <c r="AB1145" i="1"/>
  <c r="AB1174" i="1" s="1"/>
  <c r="AJ1145" i="1"/>
  <c r="AJ1174" i="1" s="1"/>
  <c r="AR1145" i="1"/>
  <c r="AR1174" i="1" s="1"/>
  <c r="AZ1145" i="1"/>
  <c r="AZ1174" i="1" s="1"/>
  <c r="BH1145" i="1"/>
  <c r="BH1174" i="1" s="1"/>
  <c r="AG1145" i="1"/>
  <c r="AG1174" i="1" s="1"/>
  <c r="K1116" i="1"/>
  <c r="U1145" i="1"/>
  <c r="U1174" i="1" s="1"/>
  <c r="AC1145" i="1"/>
  <c r="AC1174" i="1" s="1"/>
  <c r="AL1145" i="1"/>
  <c r="AL1174" i="1" s="1"/>
  <c r="AS1145" i="1"/>
  <c r="AS1174" i="1" s="1"/>
  <c r="BA1145" i="1"/>
  <c r="BA1174" i="1" s="1"/>
  <c r="BI1145" i="1"/>
  <c r="BI1174" i="1" s="1"/>
  <c r="Y1145" i="1"/>
  <c r="Y1174" i="1" s="1"/>
  <c r="L1116" i="1"/>
  <c r="Z1145" i="1"/>
  <c r="Z1174" i="1" s="1"/>
  <c r="BF1145" i="1"/>
  <c r="BF1174" i="1" s="1"/>
  <c r="V1145" i="1"/>
  <c r="V1174" i="1" s="1"/>
  <c r="AD1145" i="1"/>
  <c r="AD1174" i="1" s="1"/>
  <c r="AK1145" i="1"/>
  <c r="AK1174" i="1" s="1"/>
  <c r="AT1145" i="1"/>
  <c r="AT1174" i="1" s="1"/>
  <c r="BB1145" i="1"/>
  <c r="BB1174" i="1" s="1"/>
  <c r="BJ1145" i="1"/>
  <c r="BJ1174" i="1" s="1"/>
  <c r="AP1145" i="1"/>
  <c r="AP1174" i="1" s="1"/>
  <c r="AO1145" i="1"/>
  <c r="AO1174" i="1" s="1"/>
  <c r="W1145" i="1"/>
  <c r="W1174" i="1" s="1"/>
  <c r="AE1145" i="1"/>
  <c r="AE1174" i="1" s="1"/>
  <c r="AM1145" i="1"/>
  <c r="AM1174" i="1" s="1"/>
  <c r="AU1145" i="1"/>
  <c r="AU1174" i="1" s="1"/>
  <c r="BC1145" i="1"/>
  <c r="BC1174" i="1" s="1"/>
  <c r="BK1145" i="1"/>
  <c r="BK1174" i="1" s="1"/>
  <c r="AW1145" i="1"/>
  <c r="AW1174" i="1" s="1"/>
  <c r="AX1145" i="1"/>
  <c r="AX1174" i="1" s="1"/>
  <c r="X1145" i="1"/>
  <c r="X1174" i="1" s="1"/>
  <c r="AF1145" i="1"/>
  <c r="AF1174" i="1" s="1"/>
  <c r="AN1145" i="1"/>
  <c r="AN1174" i="1" s="1"/>
  <c r="AV1145" i="1"/>
  <c r="AV1174" i="1" s="1"/>
  <c r="BD1145" i="1"/>
  <c r="BD1174" i="1" s="1"/>
  <c r="BL1145" i="1"/>
  <c r="BL1174" i="1" s="1"/>
  <c r="BE1145" i="1"/>
  <c r="BE1174" i="1" s="1"/>
  <c r="S1145" i="1"/>
  <c r="S1174" i="1" s="1"/>
  <c r="AA1145" i="1"/>
  <c r="AA1174" i="1" s="1"/>
  <c r="AI1145" i="1"/>
  <c r="AI1174" i="1" s="1"/>
  <c r="AQ1145" i="1"/>
  <c r="AQ1174" i="1" s="1"/>
  <c r="AY1145" i="1"/>
  <c r="AY1174" i="1" s="1"/>
  <c r="BG1145" i="1"/>
  <c r="BG1174" i="1" s="1"/>
  <c r="R1145" i="1"/>
  <c r="AH1145" i="1"/>
  <c r="AH1174" i="1" s="1"/>
  <c r="BM1145" i="1"/>
  <c r="BM1174" i="1" s="1"/>
  <c r="BH1141" i="1"/>
  <c r="BH1170" i="1" s="1"/>
  <c r="AN1141" i="1"/>
  <c r="AN1170" i="1" s="1"/>
  <c r="K1112" i="1"/>
  <c r="BM1141" i="1"/>
  <c r="BM1170" i="1" s="1"/>
  <c r="L1112" i="1"/>
  <c r="S1141" i="1"/>
  <c r="S1170" i="1" s="1"/>
  <c r="Z1141" i="1"/>
  <c r="Z1170" i="1" s="1"/>
  <c r="AE1141" i="1"/>
  <c r="AE1170" i="1" s="1"/>
  <c r="AP1141" i="1"/>
  <c r="AP1170" i="1" s="1"/>
  <c r="BI1141" i="1"/>
  <c r="BI1170" i="1" s="1"/>
  <c r="BE1141" i="1"/>
  <c r="BE1170" i="1" s="1"/>
  <c r="BD1141" i="1"/>
  <c r="BD1170" i="1" s="1"/>
  <c r="BG1141" i="1"/>
  <c r="BG1170" i="1" s="1"/>
  <c r="AZ1141" i="1"/>
  <c r="AZ1170" i="1" s="1"/>
  <c r="AR1141" i="1"/>
  <c r="AR1170" i="1" s="1"/>
  <c r="R1141" i="1"/>
  <c r="W1141" i="1"/>
  <c r="W1170" i="1" s="1"/>
  <c r="AQ1141" i="1"/>
  <c r="AQ1170" i="1" s="1"/>
  <c r="AD1141" i="1"/>
  <c r="AD1170" i="1" s="1"/>
  <c r="AA1141" i="1"/>
  <c r="AA1170" i="1" s="1"/>
  <c r="BL1141" i="1"/>
  <c r="BL1170" i="1" s="1"/>
  <c r="U1141" i="1"/>
  <c r="U1170" i="1" s="1"/>
  <c r="AF1141" i="1"/>
  <c r="AF1170" i="1" s="1"/>
  <c r="AJ1141" i="1"/>
  <c r="AJ1170" i="1" s="1"/>
  <c r="AW1141" i="1"/>
  <c r="AW1170" i="1" s="1"/>
  <c r="BA1141" i="1"/>
  <c r="BA1170" i="1" s="1"/>
  <c r="BB1141" i="1"/>
  <c r="BB1170" i="1" s="1"/>
  <c r="BJ1141" i="1"/>
  <c r="BJ1170" i="1" s="1"/>
  <c r="BF1141" i="1"/>
  <c r="BF1170" i="1" s="1"/>
  <c r="AB1141" i="1"/>
  <c r="AB1170" i="1" s="1"/>
  <c r="AO1141" i="1"/>
  <c r="AO1170" i="1" s="1"/>
  <c r="AS1141" i="1"/>
  <c r="AS1170" i="1" s="1"/>
  <c r="V1141" i="1"/>
  <c r="V1170" i="1" s="1"/>
  <c r="AV1141" i="1"/>
  <c r="AV1170" i="1" s="1"/>
  <c r="AT1141" i="1"/>
  <c r="AT1170" i="1" s="1"/>
  <c r="T1141" i="1"/>
  <c r="T1170" i="1" s="1"/>
  <c r="AG1141" i="1"/>
  <c r="AG1170" i="1" s="1"/>
  <c r="AK1141" i="1"/>
  <c r="AK1170" i="1" s="1"/>
  <c r="BC1141" i="1"/>
  <c r="BC1170" i="1" s="1"/>
  <c r="AI1141" i="1"/>
  <c r="AI1170" i="1" s="1"/>
  <c r="X1141" i="1"/>
  <c r="X1170" i="1" s="1"/>
  <c r="AX1141" i="1"/>
  <c r="AX1170" i="1" s="1"/>
  <c r="Y1141" i="1"/>
  <c r="Y1170" i="1" s="1"/>
  <c r="AC1141" i="1"/>
  <c r="AC1170" i="1" s="1"/>
  <c r="AY1141" i="1"/>
  <c r="AY1170" i="1" s="1"/>
  <c r="AL1141" i="1"/>
  <c r="AL1170" i="1" s="1"/>
  <c r="AH1141" i="1"/>
  <c r="AH1170" i="1" s="1"/>
  <c r="AM1141" i="1"/>
  <c r="AM1170" i="1" s="1"/>
  <c r="BK1141" i="1"/>
  <c r="BK1170" i="1" s="1"/>
  <c r="AU1141" i="1"/>
  <c r="AU1170" i="1" s="1"/>
  <c r="Q564" i="1"/>
  <c r="P1203" i="1"/>
  <c r="P1261" i="1" s="1"/>
  <c r="AD1133" i="1"/>
  <c r="AD1162" i="1" s="1"/>
  <c r="BA1133" i="1"/>
  <c r="BA1162" i="1" s="1"/>
  <c r="BJ1133" i="1"/>
  <c r="BJ1162" i="1" s="1"/>
  <c r="AL1133" i="1"/>
  <c r="AL1162" i="1" s="1"/>
  <c r="V1133" i="1"/>
  <c r="V1162" i="1" s="1"/>
  <c r="AT1133" i="1"/>
  <c r="AT1162" i="1" s="1"/>
  <c r="AC1133" i="1"/>
  <c r="AC1162" i="1" s="1"/>
  <c r="BB1133" i="1"/>
  <c r="BB1162" i="1" s="1"/>
  <c r="R1133" i="1"/>
  <c r="AW1133" i="1"/>
  <c r="AW1162" i="1" s="1"/>
  <c r="AN1133" i="1"/>
  <c r="AN1162" i="1" s="1"/>
  <c r="AH1133" i="1"/>
  <c r="AH1162" i="1" s="1"/>
  <c r="BK1133" i="1"/>
  <c r="BK1162" i="1" s="1"/>
  <c r="K1104" i="1"/>
  <c r="AO1133" i="1"/>
  <c r="AO1162" i="1" s="1"/>
  <c r="AF1133" i="1"/>
  <c r="AF1162" i="1" s="1"/>
  <c r="BM1133" i="1"/>
  <c r="BM1162" i="1" s="1"/>
  <c r="BC1133" i="1"/>
  <c r="BC1162" i="1" s="1"/>
  <c r="BH1133" i="1"/>
  <c r="BH1162" i="1" s="1"/>
  <c r="BG1133" i="1"/>
  <c r="BG1162" i="1" s="1"/>
  <c r="L1104" i="1"/>
  <c r="AG1133" i="1"/>
  <c r="AG1162" i="1" s="1"/>
  <c r="X1133" i="1"/>
  <c r="X1162" i="1" s="1"/>
  <c r="AU1133" i="1"/>
  <c r="AU1162" i="1" s="1"/>
  <c r="AZ1133" i="1"/>
  <c r="AZ1162" i="1" s="1"/>
  <c r="AY1133" i="1"/>
  <c r="AY1162" i="1" s="1"/>
  <c r="BF1133" i="1"/>
  <c r="BF1162" i="1" s="1"/>
  <c r="AS1133" i="1"/>
  <c r="AS1162" i="1" s="1"/>
  <c r="Y1133" i="1"/>
  <c r="Y1162" i="1" s="1"/>
  <c r="AM1133" i="1"/>
  <c r="AM1162" i="1" s="1"/>
  <c r="AR1133" i="1"/>
  <c r="AR1162" i="1" s="1"/>
  <c r="AQ1133" i="1"/>
  <c r="AQ1162" i="1" s="1"/>
  <c r="AX1133" i="1"/>
  <c r="AX1162" i="1" s="1"/>
  <c r="U1133" i="1"/>
  <c r="U1162" i="1" s="1"/>
  <c r="AK1133" i="1"/>
  <c r="AK1162" i="1" s="1"/>
  <c r="AE1133" i="1"/>
  <c r="AE1162" i="1" s="1"/>
  <c r="AI1133" i="1"/>
  <c r="AI1162" i="1" s="1"/>
  <c r="AJ1133" i="1"/>
  <c r="AJ1162" i="1" s="1"/>
  <c r="AP1133" i="1"/>
  <c r="AP1162" i="1" s="1"/>
  <c r="BL1133" i="1"/>
  <c r="BL1162" i="1" s="1"/>
  <c r="W1133" i="1"/>
  <c r="W1162" i="1" s="1"/>
  <c r="AB1133" i="1"/>
  <c r="AB1162" i="1" s="1"/>
  <c r="AA1133" i="1"/>
  <c r="AA1162" i="1" s="1"/>
  <c r="BD1133" i="1"/>
  <c r="BD1162" i="1" s="1"/>
  <c r="T1133" i="1"/>
  <c r="T1162" i="1" s="1"/>
  <c r="BI1133" i="1"/>
  <c r="BI1162" i="1" s="1"/>
  <c r="S1133" i="1"/>
  <c r="S1162" i="1" s="1"/>
  <c r="Z1133" i="1"/>
  <c r="Z1162" i="1" s="1"/>
  <c r="BE1133" i="1"/>
  <c r="BE1162" i="1" s="1"/>
  <c r="AV1133" i="1"/>
  <c r="AV1162" i="1" s="1"/>
  <c r="Q598" i="1"/>
  <c r="Q685" i="1" s="1"/>
  <c r="O1261" i="1"/>
  <c r="O1232" i="1"/>
  <c r="P410" i="1"/>
  <c r="P236" i="1"/>
  <c r="P294" i="1" s="1"/>
  <c r="P771" i="1"/>
  <c r="P800" i="1" s="1"/>
  <c r="Q178" i="1"/>
  <c r="P858" i="1"/>
  <c r="P887" i="1" s="1"/>
  <c r="R1139" i="1"/>
  <c r="AH1139" i="1"/>
  <c r="AH1168" i="1" s="1"/>
  <c r="BH1139" i="1"/>
  <c r="BH1168" i="1" s="1"/>
  <c r="K1110" i="1"/>
  <c r="BE1139" i="1"/>
  <c r="BE1168" i="1" s="1"/>
  <c r="AV1139" i="1"/>
  <c r="AV1168" i="1" s="1"/>
  <c r="AM1139" i="1"/>
  <c r="AM1168" i="1" s="1"/>
  <c r="AD1139" i="1"/>
  <c r="AD1168" i="1" s="1"/>
  <c r="AY1139" i="1"/>
  <c r="AY1168" i="1" s="1"/>
  <c r="Z1139" i="1"/>
  <c r="Z1168" i="1" s="1"/>
  <c r="AZ1139" i="1"/>
  <c r="AZ1168" i="1" s="1"/>
  <c r="BG1139" i="1"/>
  <c r="BG1168" i="1" s="1"/>
  <c r="AW1139" i="1"/>
  <c r="AW1168" i="1" s="1"/>
  <c r="AN1139" i="1"/>
  <c r="AN1168" i="1" s="1"/>
  <c r="AE1139" i="1"/>
  <c r="AE1168" i="1" s="1"/>
  <c r="AC1139" i="1"/>
  <c r="AC1168" i="1" s="1"/>
  <c r="AU1139" i="1"/>
  <c r="AU1168" i="1" s="1"/>
  <c r="AR1139" i="1"/>
  <c r="AR1168" i="1" s="1"/>
  <c r="AX1139" i="1"/>
  <c r="AX1168" i="1" s="1"/>
  <c r="AO1139" i="1"/>
  <c r="AO1168" i="1" s="1"/>
  <c r="AF1139" i="1"/>
  <c r="AF1168" i="1" s="1"/>
  <c r="W1139" i="1"/>
  <c r="W1168" i="1" s="1"/>
  <c r="S1139" i="1"/>
  <c r="S1168" i="1" s="1"/>
  <c r="BC1139" i="1"/>
  <c r="BC1168" i="1" s="1"/>
  <c r="V1139" i="1"/>
  <c r="V1168" i="1" s="1"/>
  <c r="AJ1139" i="1"/>
  <c r="AJ1168" i="1" s="1"/>
  <c r="AQ1139" i="1"/>
  <c r="AQ1168" i="1" s="1"/>
  <c r="AG1139" i="1"/>
  <c r="AG1168" i="1" s="1"/>
  <c r="X1139" i="1"/>
  <c r="X1168" i="1" s="1"/>
  <c r="BM1139" i="1"/>
  <c r="BM1168" i="1" s="1"/>
  <c r="L1110" i="1"/>
  <c r="BI1139" i="1"/>
  <c r="BI1168" i="1" s="1"/>
  <c r="AB1139" i="1"/>
  <c r="AB1168" i="1" s="1"/>
  <c r="AI1139" i="1"/>
  <c r="AI1168" i="1" s="1"/>
  <c r="Y1139" i="1"/>
  <c r="Y1168" i="1" s="1"/>
  <c r="BJ1139" i="1"/>
  <c r="BJ1168" i="1" s="1"/>
  <c r="BF1139" i="1"/>
  <c r="BF1168" i="1" s="1"/>
  <c r="AS1139" i="1"/>
  <c r="AS1168" i="1" s="1"/>
  <c r="T1139" i="1"/>
  <c r="T1168" i="1" s="1"/>
  <c r="AA1139" i="1"/>
  <c r="AA1168" i="1" s="1"/>
  <c r="BK1139" i="1"/>
  <c r="BK1168" i="1" s="1"/>
  <c r="BB1139" i="1"/>
  <c r="BB1168" i="1" s="1"/>
  <c r="AP1139" i="1"/>
  <c r="AP1168" i="1" s="1"/>
  <c r="U1139" i="1"/>
  <c r="U1168" i="1" s="1"/>
  <c r="AK1139" i="1"/>
  <c r="AK1168" i="1" s="1"/>
  <c r="BL1139" i="1"/>
  <c r="BL1168" i="1" s="1"/>
  <c r="BD1139" i="1"/>
  <c r="BD1168" i="1" s="1"/>
  <c r="AT1139" i="1"/>
  <c r="AT1168" i="1" s="1"/>
  <c r="AL1139" i="1"/>
  <c r="AL1168" i="1" s="1"/>
  <c r="BA1139" i="1"/>
  <c r="BA1168" i="1" s="1"/>
  <c r="P402" i="1"/>
  <c r="P228" i="1"/>
  <c r="P286" i="1" s="1"/>
  <c r="O1195" i="1"/>
  <c r="P556" i="1"/>
  <c r="O914" i="1"/>
  <c r="Q562" i="1"/>
  <c r="R562" i="1" s="1"/>
  <c r="P408" i="1"/>
  <c r="P234" i="1"/>
  <c r="P292" i="1" s="1"/>
  <c r="P856" i="1"/>
  <c r="P885" i="1" s="1"/>
  <c r="P769" i="1"/>
  <c r="P798" i="1" s="1"/>
  <c r="Q176" i="1"/>
  <c r="Q570" i="1"/>
  <c r="Q568" i="1"/>
  <c r="P1207" i="1"/>
  <c r="Q170" i="1"/>
  <c r="P414" i="1"/>
  <c r="P862" i="1"/>
  <c r="P891" i="1" s="1"/>
  <c r="P240" i="1"/>
  <c r="P298" i="1" s="1"/>
  <c r="Q182" i="1"/>
  <c r="P775" i="1"/>
  <c r="P804" i="1" s="1"/>
  <c r="O1259" i="1"/>
  <c r="O1230" i="1"/>
  <c r="O1267" i="1"/>
  <c r="O1238" i="1"/>
  <c r="O1265" i="1"/>
  <c r="O1236" i="1"/>
  <c r="Q776" i="1"/>
  <c r="Q805" i="1" s="1"/>
  <c r="T175" i="1"/>
  <c r="T407" i="1" s="1"/>
  <c r="R853" i="1"/>
  <c r="R882" i="1" s="1"/>
  <c r="R911" i="1" s="1"/>
  <c r="S243" i="1"/>
  <c r="S301" i="1" s="1"/>
  <c r="R242" i="1"/>
  <c r="R300" i="1" s="1"/>
  <c r="P921" i="1"/>
  <c r="S865" i="1"/>
  <c r="S894" i="1" s="1"/>
  <c r="S923" i="1" s="1"/>
  <c r="S417" i="1"/>
  <c r="S183" i="1"/>
  <c r="S415" i="1" s="1"/>
  <c r="T185" i="1"/>
  <c r="T778" i="1" s="1"/>
  <c r="T807" i="1" s="1"/>
  <c r="R231" i="1"/>
  <c r="R289" i="1" s="1"/>
  <c r="Q241" i="1"/>
  <c r="Q299" i="1" s="1"/>
  <c r="Q863" i="1"/>
  <c r="Q892" i="1" s="1"/>
  <c r="Q415" i="1"/>
  <c r="S174" i="1"/>
  <c r="S406" i="1" s="1"/>
  <c r="O1153" i="1"/>
  <c r="O1182" i="1" s="1"/>
  <c r="R232" i="1"/>
  <c r="R290" i="1" s="1"/>
  <c r="BE1153" i="1"/>
  <c r="BE1182" i="1" s="1"/>
  <c r="R854" i="1"/>
  <c r="R883" i="1" s="1"/>
  <c r="R863" i="1"/>
  <c r="R892" i="1" s="1"/>
  <c r="R296" i="1"/>
  <c r="P704" i="1"/>
  <c r="AF1153" i="1"/>
  <c r="AF1182" i="1" s="1"/>
  <c r="AJ1153" i="1"/>
  <c r="AJ1182" i="1" s="1"/>
  <c r="S1153" i="1"/>
  <c r="S1182" i="1" s="1"/>
  <c r="AO1153" i="1"/>
  <c r="AO1182" i="1" s="1"/>
  <c r="AT1153" i="1"/>
  <c r="AT1182" i="1" s="1"/>
  <c r="AN1153" i="1"/>
  <c r="AN1182" i="1" s="1"/>
  <c r="W1153" i="1"/>
  <c r="W1182" i="1" s="1"/>
  <c r="AR1153" i="1"/>
  <c r="AR1182" i="1" s="1"/>
  <c r="AA1153" i="1"/>
  <c r="AA1182" i="1" s="1"/>
  <c r="AW1153" i="1"/>
  <c r="AW1182" i="1" s="1"/>
  <c r="X1153" i="1"/>
  <c r="X1182" i="1" s="1"/>
  <c r="AC1153" i="1"/>
  <c r="AC1182" i="1" s="1"/>
  <c r="L1124" i="1"/>
  <c r="AE1153" i="1"/>
  <c r="AE1182" i="1" s="1"/>
  <c r="Q1153" i="1"/>
  <c r="Q1182" i="1" s="1"/>
  <c r="AS1153" i="1"/>
  <c r="AS1182" i="1" s="1"/>
  <c r="T1153" i="1"/>
  <c r="T1182" i="1" s="1"/>
  <c r="AX1153" i="1"/>
  <c r="AX1182" i="1" s="1"/>
  <c r="Y1153" i="1"/>
  <c r="Y1182" i="1" s="1"/>
  <c r="AK1153" i="1"/>
  <c r="AK1182" i="1" s="1"/>
  <c r="V1153" i="1"/>
  <c r="V1182" i="1" s="1"/>
  <c r="BC1153" i="1"/>
  <c r="BC1182" i="1" s="1"/>
  <c r="AL1153" i="1"/>
  <c r="AL1182" i="1" s="1"/>
  <c r="K1124" i="1"/>
  <c r="AP1153" i="1"/>
  <c r="AP1182" i="1" s="1"/>
  <c r="P1153" i="1"/>
  <c r="P1182" i="1" s="1"/>
  <c r="BB1153" i="1"/>
  <c r="BB1182" i="1" s="1"/>
  <c r="AV1153" i="1"/>
  <c r="AV1182" i="1" s="1"/>
  <c r="AB1153" i="1"/>
  <c r="AB1182" i="1" s="1"/>
  <c r="AY1153" i="1"/>
  <c r="AY1182" i="1" s="1"/>
  <c r="AH1153" i="1"/>
  <c r="AH1182" i="1" s="1"/>
  <c r="BD1153" i="1"/>
  <c r="BD1182" i="1" s="1"/>
  <c r="AM1153" i="1"/>
  <c r="AM1182" i="1" s="1"/>
  <c r="U1153" i="1"/>
  <c r="U1182" i="1" s="1"/>
  <c r="AQ1153" i="1"/>
  <c r="AQ1182" i="1" s="1"/>
  <c r="Z1153" i="1"/>
  <c r="Z1182" i="1" s="1"/>
  <c r="BA1153" i="1"/>
  <c r="BA1182" i="1" s="1"/>
  <c r="AG1153" i="1"/>
  <c r="AG1182" i="1" s="1"/>
  <c r="AU1153" i="1"/>
  <c r="AU1182" i="1" s="1"/>
  <c r="AD1153" i="1"/>
  <c r="AD1182" i="1" s="1"/>
  <c r="AZ1153" i="1"/>
  <c r="AZ1182" i="1" s="1"/>
  <c r="AI1153" i="1"/>
  <c r="AI1182" i="1" s="1"/>
  <c r="R241" i="1"/>
  <c r="Q704" i="1"/>
  <c r="R291" i="1"/>
  <c r="R301" i="1"/>
  <c r="R416" i="1"/>
  <c r="R864" i="1"/>
  <c r="R893" i="1" s="1"/>
  <c r="U1256" i="1"/>
  <c r="R405" i="1"/>
  <c r="R573" i="1"/>
  <c r="S573" i="1" s="1"/>
  <c r="S173" i="1"/>
  <c r="S853" i="1" s="1"/>
  <c r="S882" i="1" s="1"/>
  <c r="Q918" i="1"/>
  <c r="R913" i="1"/>
  <c r="Q923" i="1"/>
  <c r="BM1034" i="1"/>
  <c r="K1034" i="1" s="1"/>
  <c r="BL1063" i="1"/>
  <c r="BM1005" i="1"/>
  <c r="Q913" i="1"/>
  <c r="V1256" i="1"/>
  <c r="U1227" i="1"/>
  <c r="U588" i="1" s="1"/>
  <c r="R767" i="1"/>
  <c r="R796" i="1" s="1"/>
  <c r="R919" i="1"/>
  <c r="Q924" i="1"/>
  <c r="P1212" i="1"/>
  <c r="P1270" i="1" s="1"/>
  <c r="R776" i="1"/>
  <c r="R805" i="1" s="1"/>
  <c r="P248" i="1"/>
  <c r="P306" i="1" s="1"/>
  <c r="P783" i="1"/>
  <c r="P812" i="1" s="1"/>
  <c r="R779" i="1"/>
  <c r="R808" i="1" s="1"/>
  <c r="R924" i="1" s="1"/>
  <c r="P772" i="1"/>
  <c r="S777" i="1"/>
  <c r="S806" i="1" s="1"/>
  <c r="S239" i="1"/>
  <c r="S297" i="1" s="1"/>
  <c r="S774" i="1"/>
  <c r="S803" i="1" s="1"/>
  <c r="S855" i="1"/>
  <c r="S884" i="1" s="1"/>
  <c r="S768" i="1"/>
  <c r="S797" i="1" s="1"/>
  <c r="S773" i="1"/>
  <c r="S802" i="1" s="1"/>
  <c r="R409" i="1"/>
  <c r="R770" i="1"/>
  <c r="R799" i="1" s="1"/>
  <c r="R777" i="1"/>
  <c r="R806" i="1" s="1"/>
  <c r="R418" i="1"/>
  <c r="R244" i="1"/>
  <c r="R302" i="1" s="1"/>
  <c r="S186" i="1"/>
  <c r="S233" i="1"/>
  <c r="S291" i="1" s="1"/>
  <c r="P681" i="1"/>
  <c r="P870" i="1"/>
  <c r="P899" i="1" s="1"/>
  <c r="Q190" i="1"/>
  <c r="Q911" i="1"/>
  <c r="P716" i="1"/>
  <c r="O1241" i="1"/>
  <c r="O602" i="1" s="1"/>
  <c r="P422" i="1"/>
  <c r="O928" i="1"/>
  <c r="Q912" i="1"/>
  <c r="Q716" i="1"/>
  <c r="S413" i="1"/>
  <c r="R716" i="1"/>
  <c r="Q1269" i="1"/>
  <c r="Q1241" i="1"/>
  <c r="Q602" i="1" s="1"/>
  <c r="BK751" i="1"/>
  <c r="BK838" i="1"/>
  <c r="BK216" i="1"/>
  <c r="O322" i="1"/>
  <c r="O351" i="1" s="1"/>
  <c r="S1211" i="1"/>
  <c r="T572" i="1"/>
  <c r="Q1240" i="1"/>
  <c r="Q601" i="1" s="1"/>
  <c r="BE842" i="1"/>
  <c r="BE220" i="1"/>
  <c r="BE755" i="1"/>
  <c r="P601" i="1"/>
  <c r="P1298" i="1"/>
  <c r="P1327" i="1" s="1"/>
  <c r="O688" i="1"/>
  <c r="Q1260" i="1"/>
  <c r="Q1231" i="1"/>
  <c r="Q592" i="1" s="1"/>
  <c r="S563" i="1"/>
  <c r="R1202" i="1"/>
  <c r="BH218" i="1"/>
  <c r="BH753" i="1"/>
  <c r="BH840" i="1"/>
  <c r="R235" i="1"/>
  <c r="R293" i="1" s="1"/>
  <c r="P592" i="1"/>
  <c r="P1289" i="1"/>
  <c r="P1318" i="1" s="1"/>
  <c r="R1215" i="1"/>
  <c r="S177" i="1"/>
  <c r="O1302" i="1"/>
  <c r="O1331" i="1" s="1"/>
  <c r="O605" i="1"/>
  <c r="O692" i="1" s="1"/>
  <c r="O721" i="1" s="1"/>
  <c r="BG1097" i="1"/>
  <c r="BG1039" i="1"/>
  <c r="BG1010" i="1"/>
  <c r="BH981" i="1"/>
  <c r="BD222" i="1"/>
  <c r="BD757" i="1"/>
  <c r="BD844" i="1"/>
  <c r="O1172" i="1"/>
  <c r="L1143" i="1"/>
  <c r="K1143" i="1"/>
  <c r="O801" i="1"/>
  <c r="BH1171" i="1"/>
  <c r="AI1171" i="1"/>
  <c r="Z1171" i="1"/>
  <c r="P1171" i="1"/>
  <c r="BJ1171" i="1"/>
  <c r="U1171" i="1"/>
  <c r="BJ748" i="1"/>
  <c r="BJ213" i="1"/>
  <c r="BJ835" i="1"/>
  <c r="AW1171" i="1"/>
  <c r="R1171" i="1"/>
  <c r="AA1171" i="1"/>
  <c r="Q1171" i="1"/>
  <c r="BK1171" i="1"/>
  <c r="BB1171" i="1"/>
  <c r="BI1171" i="1"/>
  <c r="BG1094" i="1"/>
  <c r="BG1007" i="1"/>
  <c r="BG1036" i="1"/>
  <c r="BH978" i="1"/>
  <c r="L1148" i="1"/>
  <c r="K1148" i="1"/>
  <c r="O1177" i="1"/>
  <c r="BF1068" i="1"/>
  <c r="BH215" i="1"/>
  <c r="BH750" i="1"/>
  <c r="BH837" i="1"/>
  <c r="O330" i="1"/>
  <c r="AS1171" i="1"/>
  <c r="BE1171" i="1"/>
  <c r="S1171" i="1"/>
  <c r="BL1171" i="1"/>
  <c r="BC1171" i="1"/>
  <c r="AT1171" i="1"/>
  <c r="AZ1171" i="1"/>
  <c r="S576" i="1"/>
  <c r="S1215" i="1" s="1"/>
  <c r="BF1065" i="1"/>
  <c r="O1178" i="1"/>
  <c r="BG1096" i="1"/>
  <c r="BG1009" i="1"/>
  <c r="BG1038" i="1"/>
  <c r="BH980" i="1"/>
  <c r="O1176" i="1"/>
  <c r="O1173" i="1"/>
  <c r="L1144" i="1"/>
  <c r="K1144" i="1"/>
  <c r="BA1171" i="1"/>
  <c r="BM1171" i="1"/>
  <c r="BD1171" i="1"/>
  <c r="AU1171" i="1"/>
  <c r="AL1171" i="1"/>
  <c r="AR1171" i="1"/>
  <c r="P1244" i="1"/>
  <c r="T181" i="1"/>
  <c r="S861" i="1"/>
  <c r="S890" i="1" s="1"/>
  <c r="BF221" i="1"/>
  <c r="BF843" i="1"/>
  <c r="BF756" i="1"/>
  <c r="BF1067" i="1"/>
  <c r="P411" i="1"/>
  <c r="Q179" i="1"/>
  <c r="P859" i="1"/>
  <c r="P237" i="1"/>
  <c r="P295" i="1" s="1"/>
  <c r="BH1093" i="1"/>
  <c r="BH1006" i="1"/>
  <c r="BH1035" i="1"/>
  <c r="BI977" i="1"/>
  <c r="AO1171" i="1"/>
  <c r="BG1171" i="1"/>
  <c r="AV1171" i="1"/>
  <c r="AM1171" i="1"/>
  <c r="AD1171" i="1"/>
  <c r="AJ1171" i="1"/>
  <c r="BB1099" i="1"/>
  <c r="BB1041" i="1"/>
  <c r="BB1012" i="1"/>
  <c r="BC983" i="1"/>
  <c r="O295" i="1"/>
  <c r="BF841" i="1"/>
  <c r="BF219" i="1"/>
  <c r="BF754" i="1"/>
  <c r="AG1171" i="1"/>
  <c r="BF1171" i="1"/>
  <c r="AY1171" i="1"/>
  <c r="AN1171" i="1"/>
  <c r="AE1171" i="1"/>
  <c r="V1171" i="1"/>
  <c r="AB1171" i="1"/>
  <c r="Q1215" i="1"/>
  <c r="R857" i="1"/>
  <c r="R886" i="1" s="1"/>
  <c r="BA1070" i="1"/>
  <c r="O888" i="1"/>
  <c r="BG1064" i="1"/>
  <c r="BF1098" i="1"/>
  <c r="BF1040" i="1"/>
  <c r="BF1011" i="1"/>
  <c r="BG982" i="1"/>
  <c r="AX1171" i="1"/>
  <c r="AP1171" i="1"/>
  <c r="AF1171" i="1"/>
  <c r="W1171" i="1"/>
  <c r="AK1171" i="1"/>
  <c r="T1171" i="1"/>
  <c r="BF752" i="1"/>
  <c r="BF839" i="1"/>
  <c r="BF217" i="1"/>
  <c r="AZ223" i="1"/>
  <c r="AZ845" i="1"/>
  <c r="AZ758" i="1"/>
  <c r="BE1069" i="1"/>
  <c r="Y1171" i="1"/>
  <c r="AQ1171" i="1"/>
  <c r="AH1171" i="1"/>
  <c r="X1171" i="1"/>
  <c r="O1171" i="1"/>
  <c r="L1142" i="1"/>
  <c r="K1142" i="1"/>
  <c r="AC1171" i="1"/>
  <c r="T1258" i="1"/>
  <c r="X559" i="1"/>
  <c r="Y559" i="1" s="1"/>
  <c r="S864" i="1"/>
  <c r="S893" i="1" s="1"/>
  <c r="O348" i="1"/>
  <c r="T1314" i="1"/>
  <c r="Q922" i="1"/>
  <c r="R923" i="1"/>
  <c r="Q915" i="1"/>
  <c r="Q293" i="1"/>
  <c r="R1233" i="1"/>
  <c r="R1262" i="1"/>
  <c r="S242" i="1"/>
  <c r="P711" i="1"/>
  <c r="V1227" i="1"/>
  <c r="S416" i="1"/>
  <c r="T184" i="1"/>
  <c r="T565" i="1"/>
  <c r="S1204" i="1"/>
  <c r="S860" i="1"/>
  <c r="S889" i="1" s="1"/>
  <c r="O320" i="1"/>
  <c r="P712" i="1"/>
  <c r="P1316" i="1"/>
  <c r="U1200" i="1"/>
  <c r="V561" i="1"/>
  <c r="W561" i="1" s="1"/>
  <c r="W1200" i="1" s="1"/>
  <c r="R598" i="1"/>
  <c r="S1295" i="1"/>
  <c r="S1324" i="1" s="1"/>
  <c r="Q590" i="1"/>
  <c r="Q1287" i="1"/>
  <c r="Q1316" i="1" s="1"/>
  <c r="S238" i="1"/>
  <c r="S296" i="1" s="1"/>
  <c r="O712" i="1"/>
  <c r="O326" i="1"/>
  <c r="R1295" i="1"/>
  <c r="O324" i="1"/>
  <c r="P706" i="1"/>
  <c r="O467" i="1"/>
  <c r="O496" i="1" s="1"/>
  <c r="O438" i="1"/>
  <c r="S675" i="1"/>
  <c r="R675" i="1"/>
  <c r="Q705" i="1"/>
  <c r="P705" i="1"/>
  <c r="O325" i="1"/>
  <c r="P319" i="1"/>
  <c r="S412" i="1"/>
  <c r="T180" i="1"/>
  <c r="O711" i="1"/>
  <c r="U1208" i="1"/>
  <c r="U1266" i="1" s="1"/>
  <c r="V569" i="1"/>
  <c r="P318" i="1"/>
  <c r="O376" i="1"/>
  <c r="O347" i="1"/>
  <c r="T1266" i="1"/>
  <c r="T1237" i="1"/>
  <c r="T598" i="1" s="1"/>
  <c r="Q595" i="1"/>
  <c r="U1239" i="1"/>
  <c r="U600" i="1" s="1"/>
  <c r="T566" i="1"/>
  <c r="U566" i="1" s="1"/>
  <c r="S1228" i="1"/>
  <c r="S1206" i="1"/>
  <c r="S1264" i="1" s="1"/>
  <c r="Q596" i="1"/>
  <c r="T1199" i="1"/>
  <c r="T1257" i="1" s="1"/>
  <c r="U1268" i="1"/>
  <c r="W571" i="1"/>
  <c r="X571" i="1" s="1"/>
  <c r="S1258" i="1"/>
  <c r="S1229" i="1"/>
  <c r="S590" i="1" s="1"/>
  <c r="T1229" i="1"/>
  <c r="T590" i="1" s="1"/>
  <c r="U560" i="1"/>
  <c r="V1210" i="1"/>
  <c r="V1268" i="1" s="1"/>
  <c r="R589" i="1"/>
  <c r="R676" i="1" s="1"/>
  <c r="W1227" i="1"/>
  <c r="W1256" i="1"/>
  <c r="P714" i="1"/>
  <c r="S600" i="1"/>
  <c r="S1297" i="1"/>
  <c r="S1326" i="1" s="1"/>
  <c r="S1205" i="1"/>
  <c r="S1263" i="1" s="1"/>
  <c r="U567" i="1"/>
  <c r="T1206" i="1"/>
  <c r="R1229" i="1"/>
  <c r="T1268" i="1"/>
  <c r="T1239" i="1"/>
  <c r="R1258" i="1"/>
  <c r="R1264" i="1"/>
  <c r="R1235" i="1"/>
  <c r="R918" i="1"/>
  <c r="Q1292" i="1"/>
  <c r="R1234" i="1"/>
  <c r="R1292" i="1" s="1"/>
  <c r="R1321" i="1" s="1"/>
  <c r="T588" i="1"/>
  <c r="S1257" i="1"/>
  <c r="R1315" i="1"/>
  <c r="S685" i="1" l="1"/>
  <c r="T233" i="1"/>
  <c r="T291" i="1" s="1"/>
  <c r="O386" i="1"/>
  <c r="O476" i="1" s="1"/>
  <c r="O505" i="1" s="1"/>
  <c r="O1175" i="1"/>
  <c r="L1175" i="1" s="1"/>
  <c r="P328" i="1"/>
  <c r="P386" i="1" s="1"/>
  <c r="P447" i="1" s="1"/>
  <c r="K1146" i="1"/>
  <c r="R1201" i="1"/>
  <c r="R1230" i="1" s="1"/>
  <c r="R591" i="1" s="1"/>
  <c r="L1146" i="1"/>
  <c r="S562" i="1"/>
  <c r="S1201" i="1" s="1"/>
  <c r="S1230" i="1" s="1"/>
  <c r="S591" i="1" s="1"/>
  <c r="P920" i="1"/>
  <c r="P914" i="1"/>
  <c r="T855" i="1"/>
  <c r="T884" i="1" s="1"/>
  <c r="T768" i="1"/>
  <c r="T797" i="1" s="1"/>
  <c r="Q1209" i="1"/>
  <c r="K1133" i="1"/>
  <c r="L1133" i="1"/>
  <c r="R1162" i="1"/>
  <c r="R1174" i="1"/>
  <c r="K1145" i="1"/>
  <c r="L1145" i="1"/>
  <c r="Q1207" i="1"/>
  <c r="R176" i="1"/>
  <c r="Q856" i="1"/>
  <c r="Q885" i="1" s="1"/>
  <c r="Q234" i="1"/>
  <c r="Q292" i="1" s="1"/>
  <c r="Q769" i="1"/>
  <c r="Q798" i="1" s="1"/>
  <c r="Q408" i="1"/>
  <c r="U175" i="1"/>
  <c r="U768" i="1" s="1"/>
  <c r="U797" i="1" s="1"/>
  <c r="R1168" i="1"/>
  <c r="L1139" i="1"/>
  <c r="K1139" i="1"/>
  <c r="P1232" i="1"/>
  <c r="P1238" i="1"/>
  <c r="O1290" i="1"/>
  <c r="O1319" i="1" s="1"/>
  <c r="O593" i="1"/>
  <c r="Q1203" i="1"/>
  <c r="R564" i="1"/>
  <c r="Q556" i="1"/>
  <c r="R556" i="1" s="1"/>
  <c r="P1195" i="1"/>
  <c r="P1224" i="1" s="1"/>
  <c r="P585" i="1" s="1"/>
  <c r="Q771" i="1"/>
  <c r="Q800" i="1" s="1"/>
  <c r="Q858" i="1"/>
  <c r="Q887" i="1" s="1"/>
  <c r="R178" i="1"/>
  <c r="Q410" i="1"/>
  <c r="Q236" i="1"/>
  <c r="Q294" i="1" s="1"/>
  <c r="O1296" i="1"/>
  <c r="O1325" i="1" s="1"/>
  <c r="O599" i="1"/>
  <c r="Q402" i="1"/>
  <c r="R170" i="1"/>
  <c r="Q228" i="1"/>
  <c r="Q286" i="1" s="1"/>
  <c r="Q763" i="1"/>
  <c r="Q792" i="1" s="1"/>
  <c r="Q850" i="1"/>
  <c r="Q879" i="1" s="1"/>
  <c r="O1224" i="1"/>
  <c r="O1253" i="1"/>
  <c r="P916" i="1"/>
  <c r="P1230" i="1"/>
  <c r="R182" i="1"/>
  <c r="Q775" i="1"/>
  <c r="Q804" i="1" s="1"/>
  <c r="Q240" i="1"/>
  <c r="Q298" i="1" s="1"/>
  <c r="Q414" i="1"/>
  <c r="Q862" i="1"/>
  <c r="Q891" i="1" s="1"/>
  <c r="O1294" i="1"/>
  <c r="O1323" i="1" s="1"/>
  <c r="O597" i="1"/>
  <c r="O1288" i="1"/>
  <c r="O1317" i="1" s="1"/>
  <c r="O591" i="1"/>
  <c r="P1265" i="1"/>
  <c r="P1236" i="1"/>
  <c r="Q1201" i="1"/>
  <c r="R570" i="1"/>
  <c r="R1170" i="1"/>
  <c r="K1141" i="1"/>
  <c r="L1141" i="1"/>
  <c r="R568" i="1"/>
  <c r="R1207" i="1" s="1"/>
  <c r="R1236" i="1" s="1"/>
  <c r="R597" i="1" s="1"/>
  <c r="Q921" i="1"/>
  <c r="R1212" i="1"/>
  <c r="R1241" i="1" s="1"/>
  <c r="S300" i="1"/>
  <c r="S776" i="1"/>
  <c r="S805" i="1" s="1"/>
  <c r="T417" i="1"/>
  <c r="S863" i="1"/>
  <c r="S892" i="1" s="1"/>
  <c r="S241" i="1"/>
  <c r="S299" i="1" s="1"/>
  <c r="R912" i="1"/>
  <c r="R299" i="1"/>
  <c r="T865" i="1"/>
  <c r="T894" i="1" s="1"/>
  <c r="T923" i="1" s="1"/>
  <c r="T243" i="1"/>
  <c r="T301" i="1" s="1"/>
  <c r="T183" i="1"/>
  <c r="U185" i="1"/>
  <c r="V185" i="1" s="1"/>
  <c r="V865" i="1" s="1"/>
  <c r="V894" i="1" s="1"/>
  <c r="S767" i="1"/>
  <c r="S796" i="1" s="1"/>
  <c r="S232" i="1"/>
  <c r="S290" i="1" s="1"/>
  <c r="S854" i="1"/>
  <c r="S883" i="1" s="1"/>
  <c r="T174" i="1"/>
  <c r="R921" i="1"/>
  <c r="S405" i="1"/>
  <c r="R922" i="1"/>
  <c r="P1241" i="1"/>
  <c r="P1299" i="1" s="1"/>
  <c r="P1328" i="1" s="1"/>
  <c r="U1285" i="1"/>
  <c r="U1314" i="1" s="1"/>
  <c r="Q1270" i="1"/>
  <c r="T173" i="1"/>
  <c r="U173" i="1" s="1"/>
  <c r="S766" i="1"/>
  <c r="S795" i="1" s="1"/>
  <c r="S911" i="1" s="1"/>
  <c r="L1034" i="1"/>
  <c r="I332" i="1" s="1"/>
  <c r="S231" i="1"/>
  <c r="S289" i="1" s="1"/>
  <c r="O1299" i="1"/>
  <c r="O1328" i="1" s="1"/>
  <c r="BM1063" i="1"/>
  <c r="K1005" i="1"/>
  <c r="L1005" i="1"/>
  <c r="J187" i="1" s="1"/>
  <c r="O187" i="1" s="1"/>
  <c r="O780" i="1" s="1"/>
  <c r="S913" i="1"/>
  <c r="S919" i="1"/>
  <c r="T774" i="1"/>
  <c r="T803" i="1" s="1"/>
  <c r="T777" i="1"/>
  <c r="T806" i="1" s="1"/>
  <c r="Q772" i="1"/>
  <c r="Q801" i="1" s="1"/>
  <c r="S770" i="1"/>
  <c r="S799" i="1" s="1"/>
  <c r="X1198" i="1"/>
  <c r="Q422" i="1"/>
  <c r="Q783" i="1"/>
  <c r="Q812" i="1" s="1"/>
  <c r="T177" i="1"/>
  <c r="T770" i="1" s="1"/>
  <c r="T799" i="1" s="1"/>
  <c r="T773" i="1"/>
  <c r="T802" i="1" s="1"/>
  <c r="S244" i="1"/>
  <c r="S302" i="1" s="1"/>
  <c r="S779" i="1"/>
  <c r="S808" i="1" s="1"/>
  <c r="T186" i="1"/>
  <c r="T244" i="1" s="1"/>
  <c r="S866" i="1"/>
  <c r="S895" i="1" s="1"/>
  <c r="Q248" i="1"/>
  <c r="Q306" i="1" s="1"/>
  <c r="S418" i="1"/>
  <c r="P710" i="1"/>
  <c r="Q710" i="1"/>
  <c r="R190" i="1"/>
  <c r="S190" i="1" s="1"/>
  <c r="Q870" i="1"/>
  <c r="Q899" i="1" s="1"/>
  <c r="P928" i="1"/>
  <c r="O380" i="1"/>
  <c r="O470" i="1" s="1"/>
  <c r="O499" i="1" s="1"/>
  <c r="Q679" i="1"/>
  <c r="Q688" i="1"/>
  <c r="T576" i="1"/>
  <c r="U576" i="1" s="1"/>
  <c r="R1273" i="1"/>
  <c r="Q1289" i="1"/>
  <c r="Q1318" i="1" s="1"/>
  <c r="P688" i="1"/>
  <c r="R688" i="1"/>
  <c r="S409" i="1"/>
  <c r="BG1068" i="1"/>
  <c r="S235" i="1"/>
  <c r="S293" i="1" s="1"/>
  <c r="Q1298" i="1"/>
  <c r="Q1327" i="1" s="1"/>
  <c r="S857" i="1"/>
  <c r="S886" i="1" s="1"/>
  <c r="Q859" i="1"/>
  <c r="Q888" i="1" s="1"/>
  <c r="BL216" i="1"/>
  <c r="BL838" i="1"/>
  <c r="BL751" i="1"/>
  <c r="O335" i="1"/>
  <c r="O364" i="1" s="1"/>
  <c r="BF842" i="1"/>
  <c r="BF220" i="1"/>
  <c r="BF755" i="1"/>
  <c r="O717" i="1"/>
  <c r="R1298" i="1"/>
  <c r="R1327" i="1" s="1"/>
  <c r="U572" i="1"/>
  <c r="T1211" i="1"/>
  <c r="S1269" i="1"/>
  <c r="S1240" i="1"/>
  <c r="O331" i="1"/>
  <c r="BI753" i="1"/>
  <c r="BI218" i="1"/>
  <c r="BI840" i="1"/>
  <c r="R1260" i="1"/>
  <c r="R1231" i="1"/>
  <c r="T563" i="1"/>
  <c r="S1202" i="1"/>
  <c r="R179" i="1"/>
  <c r="P679" i="1"/>
  <c r="P708" i="1" s="1"/>
  <c r="R915" i="1"/>
  <c r="BA845" i="1"/>
  <c r="BA758" i="1"/>
  <c r="BA223" i="1"/>
  <c r="BI1093" i="1"/>
  <c r="BI1006" i="1"/>
  <c r="BI1035" i="1"/>
  <c r="BJ977" i="1"/>
  <c r="T413" i="1"/>
  <c r="U181" i="1"/>
  <c r="T861" i="1"/>
  <c r="T890" i="1" s="1"/>
  <c r="T239" i="1"/>
  <c r="T297" i="1" s="1"/>
  <c r="BH1096" i="1"/>
  <c r="BH1009" i="1"/>
  <c r="BH1038" i="1"/>
  <c r="BI980" i="1"/>
  <c r="BI750" i="1"/>
  <c r="BI837" i="1"/>
  <c r="BI215" i="1"/>
  <c r="BH1149" i="1"/>
  <c r="BG1065" i="1"/>
  <c r="K1172" i="1"/>
  <c r="L1172" i="1"/>
  <c r="BG841" i="1"/>
  <c r="BG219" i="1"/>
  <c r="BG754" i="1"/>
  <c r="BF1153" i="1"/>
  <c r="O689" i="1"/>
  <c r="O718" i="1" s="1"/>
  <c r="BH1097" i="1"/>
  <c r="L1171" i="1"/>
  <c r="K1171" i="1"/>
  <c r="BG221" i="1"/>
  <c r="BG756" i="1"/>
  <c r="BG843" i="1"/>
  <c r="BG1067" i="1"/>
  <c r="L1177" i="1"/>
  <c r="K1177" i="1"/>
  <c r="S1212" i="1"/>
  <c r="T573" i="1"/>
  <c r="Q1244" i="1"/>
  <c r="Q605" i="1" s="1"/>
  <c r="S1273" i="1"/>
  <c r="Q1273" i="1"/>
  <c r="BH1064" i="1"/>
  <c r="P888" i="1"/>
  <c r="P1302" i="1"/>
  <c r="P1331" i="1" s="1"/>
  <c r="P605" i="1"/>
  <c r="K1173" i="1"/>
  <c r="L1173" i="1"/>
  <c r="S1244" i="1"/>
  <c r="S605" i="1" s="1"/>
  <c r="BE222" i="1"/>
  <c r="BE757" i="1"/>
  <c r="BE844" i="1"/>
  <c r="R1244" i="1"/>
  <c r="R605" i="1" s="1"/>
  <c r="BG1098" i="1"/>
  <c r="BG1011" i="1"/>
  <c r="BG1040" i="1"/>
  <c r="BH982" i="1"/>
  <c r="Q237" i="1"/>
  <c r="Q411" i="1"/>
  <c r="BF1069" i="1"/>
  <c r="BC1099" i="1"/>
  <c r="BC1012" i="1"/>
  <c r="BC1041" i="1"/>
  <c r="BD983" i="1"/>
  <c r="O359" i="1"/>
  <c r="P330" i="1"/>
  <c r="O388" i="1"/>
  <c r="O917" i="1"/>
  <c r="BB1070" i="1"/>
  <c r="BH1094" i="1"/>
  <c r="BH1007" i="1"/>
  <c r="BH1036" i="1"/>
  <c r="BI978" i="1"/>
  <c r="BK835" i="1"/>
  <c r="BK213" i="1"/>
  <c r="BK748" i="1"/>
  <c r="BJ1147" i="1"/>
  <c r="BH1010" i="1"/>
  <c r="BH1039" i="1"/>
  <c r="BI981" i="1"/>
  <c r="BG752" i="1"/>
  <c r="BG217" i="1"/>
  <c r="BG839" i="1"/>
  <c r="P801" i="1"/>
  <c r="R685" i="1"/>
  <c r="T1264" i="1"/>
  <c r="S922" i="1"/>
  <c r="S918" i="1"/>
  <c r="U233" i="1"/>
  <c r="T685" i="1"/>
  <c r="T860" i="1"/>
  <c r="T889" i="1" s="1"/>
  <c r="U855" i="1"/>
  <c r="U884" i="1" s="1"/>
  <c r="U180" i="1"/>
  <c r="U238" i="1" s="1"/>
  <c r="V175" i="1"/>
  <c r="P376" i="1"/>
  <c r="P466" i="1" s="1"/>
  <c r="P495" i="1" s="1"/>
  <c r="R594" i="1"/>
  <c r="R1291" i="1"/>
  <c r="R1320" i="1" s="1"/>
  <c r="V588" i="1"/>
  <c r="V675" i="1" s="1"/>
  <c r="V1285" i="1"/>
  <c r="V1314" i="1" s="1"/>
  <c r="S1262" i="1"/>
  <c r="S1233" i="1"/>
  <c r="R704" i="1"/>
  <c r="O525" i="1"/>
  <c r="O20" i="1" s="1"/>
  <c r="R49" i="5" s="1"/>
  <c r="T1204" i="1"/>
  <c r="U565" i="1"/>
  <c r="T242" i="1"/>
  <c r="T300" i="1" s="1"/>
  <c r="T864" i="1"/>
  <c r="T893" i="1" s="1"/>
  <c r="T416" i="1"/>
  <c r="U184" i="1"/>
  <c r="R1287" i="1"/>
  <c r="R1316" i="1" s="1"/>
  <c r="R590" i="1"/>
  <c r="R677" i="1" s="1"/>
  <c r="T1287" i="1"/>
  <c r="T1316" i="1" s="1"/>
  <c r="S1287" i="1"/>
  <c r="S1316" i="1" s="1"/>
  <c r="R595" i="1"/>
  <c r="R682" i="1" s="1"/>
  <c r="S1234" i="1"/>
  <c r="T1235" i="1"/>
  <c r="T596" i="1" s="1"/>
  <c r="U1206" i="1"/>
  <c r="U1264" i="1" s="1"/>
  <c r="V567" i="1"/>
  <c r="W567" i="1" s="1"/>
  <c r="U1205" i="1"/>
  <c r="V566" i="1"/>
  <c r="W566" i="1" s="1"/>
  <c r="T675" i="1"/>
  <c r="U675" i="1"/>
  <c r="R596" i="1"/>
  <c r="R683" i="1" s="1"/>
  <c r="T600" i="1"/>
  <c r="T687" i="1" s="1"/>
  <c r="T1297" i="1"/>
  <c r="T1326" i="1" s="1"/>
  <c r="R1293" i="1"/>
  <c r="S687" i="1"/>
  <c r="X1210" i="1"/>
  <c r="Y571" i="1"/>
  <c r="Q1321" i="1"/>
  <c r="U1297" i="1"/>
  <c r="U1326" i="1" s="1"/>
  <c r="Y1198" i="1"/>
  <c r="Z559" i="1"/>
  <c r="T1228" i="1"/>
  <c r="T1286" i="1" s="1"/>
  <c r="T1315" i="1" s="1"/>
  <c r="T1205" i="1"/>
  <c r="Q682" i="1"/>
  <c r="Q319" i="1"/>
  <c r="P348" i="1"/>
  <c r="S704" i="1"/>
  <c r="V1200" i="1"/>
  <c r="V1258" i="1" s="1"/>
  <c r="V560" i="1"/>
  <c r="W1210" i="1"/>
  <c r="P324" i="1"/>
  <c r="O382" i="1"/>
  <c r="O353" i="1"/>
  <c r="U1229" i="1"/>
  <c r="U590" i="1" s="1"/>
  <c r="U1258" i="1"/>
  <c r="U1199" i="1"/>
  <c r="U1257" i="1" s="1"/>
  <c r="Q683" i="1"/>
  <c r="S589" i="1"/>
  <c r="S676" i="1" s="1"/>
  <c r="S1286" i="1"/>
  <c r="Q714" i="1"/>
  <c r="T1295" i="1"/>
  <c r="T1324" i="1" s="1"/>
  <c r="W569" i="1"/>
  <c r="V1208" i="1"/>
  <c r="Q677" i="1"/>
  <c r="X561" i="1"/>
  <c r="Y561" i="1" s="1"/>
  <c r="Y1200" i="1" s="1"/>
  <c r="U407" i="1"/>
  <c r="V1239" i="1"/>
  <c r="R1324" i="1"/>
  <c r="P326" i="1"/>
  <c r="O384" i="1"/>
  <c r="O355" i="1"/>
  <c r="S1235" i="1"/>
  <c r="O437" i="1"/>
  <c r="O466" i="1"/>
  <c r="O495" i="1" s="1"/>
  <c r="W1229" i="1"/>
  <c r="W590" i="1" s="1"/>
  <c r="T238" i="1"/>
  <c r="P377" i="1"/>
  <c r="W588" i="1"/>
  <c r="W1285" i="1"/>
  <c r="W1314" i="1" s="1"/>
  <c r="R705" i="1"/>
  <c r="Q318" i="1"/>
  <c r="P347" i="1"/>
  <c r="U1237" i="1"/>
  <c r="T412" i="1"/>
  <c r="P325" i="1"/>
  <c r="O383" i="1"/>
  <c r="O354" i="1"/>
  <c r="P320" i="1"/>
  <c r="O378" i="1"/>
  <c r="O349" i="1"/>
  <c r="U291" i="1" l="1"/>
  <c r="K1175" i="1"/>
  <c r="P357" i="1"/>
  <c r="Q328" i="1"/>
  <c r="R328" i="1" s="1"/>
  <c r="P476" i="1"/>
  <c r="P505" i="1" s="1"/>
  <c r="O447" i="1"/>
  <c r="O534" i="1" s="1"/>
  <c r="O29" i="1" s="1"/>
  <c r="R58" i="5" s="1"/>
  <c r="R1259" i="1"/>
  <c r="T562" i="1"/>
  <c r="R1270" i="1"/>
  <c r="S568" i="1"/>
  <c r="S1207" i="1" s="1"/>
  <c r="P1253" i="1"/>
  <c r="T913" i="1"/>
  <c r="Q908" i="1"/>
  <c r="Q916" i="1"/>
  <c r="Q920" i="1"/>
  <c r="Q914" i="1"/>
  <c r="R856" i="1"/>
  <c r="R885" i="1" s="1"/>
  <c r="O684" i="1"/>
  <c r="O327" i="1" s="1"/>
  <c r="Q1195" i="1"/>
  <c r="P1296" i="1"/>
  <c r="P1325" i="1" s="1"/>
  <c r="P599" i="1"/>
  <c r="P686" i="1" s="1"/>
  <c r="L1162" i="1"/>
  <c r="K1162" i="1"/>
  <c r="R228" i="1"/>
  <c r="R286" i="1" s="1"/>
  <c r="S170" i="1"/>
  <c r="T170" i="1" s="1"/>
  <c r="R402" i="1"/>
  <c r="R763" i="1"/>
  <c r="R792" i="1" s="1"/>
  <c r="R850" i="1"/>
  <c r="R879" i="1" s="1"/>
  <c r="R240" i="1"/>
  <c r="R298" i="1" s="1"/>
  <c r="R414" i="1"/>
  <c r="R771" i="1"/>
  <c r="R800" i="1" s="1"/>
  <c r="R858" i="1"/>
  <c r="R887" i="1" s="1"/>
  <c r="R236" i="1"/>
  <c r="R294" i="1" s="1"/>
  <c r="S178" i="1"/>
  <c r="R410" i="1"/>
  <c r="S564" i="1"/>
  <c r="R1203" i="1"/>
  <c r="R775" i="1"/>
  <c r="R804" i="1" s="1"/>
  <c r="P593" i="1"/>
  <c r="P680" i="1" s="1"/>
  <c r="R769" i="1"/>
  <c r="R798" i="1" s="1"/>
  <c r="R862" i="1"/>
  <c r="R891" i="1" s="1"/>
  <c r="P1294" i="1"/>
  <c r="P1323" i="1" s="1"/>
  <c r="P597" i="1"/>
  <c r="Q1232" i="1"/>
  <c r="Q1290" i="1" s="1"/>
  <c r="Q1261" i="1"/>
  <c r="Q1236" i="1"/>
  <c r="Q1265" i="1"/>
  <c r="S182" i="1"/>
  <c r="S775" i="1" s="1"/>
  <c r="S804" i="1" s="1"/>
  <c r="P1288" i="1"/>
  <c r="P1317" i="1" s="1"/>
  <c r="P591" i="1"/>
  <c r="P678" i="1" s="1"/>
  <c r="O680" i="1"/>
  <c r="O323" i="1" s="1"/>
  <c r="Q1230" i="1"/>
  <c r="Q1259" i="1"/>
  <c r="S1259" i="1"/>
  <c r="R408" i="1"/>
  <c r="L1170" i="1"/>
  <c r="K1170" i="1"/>
  <c r="O1282" i="1"/>
  <c r="O1311" i="1" s="1"/>
  <c r="P1282" i="1"/>
  <c r="O585" i="1"/>
  <c r="K1168" i="1"/>
  <c r="L1168" i="1"/>
  <c r="S176" i="1"/>
  <c r="S408" i="1" s="1"/>
  <c r="Q1267" i="1"/>
  <c r="Q1238" i="1"/>
  <c r="S556" i="1"/>
  <c r="R1195" i="1"/>
  <c r="R1224" i="1" s="1"/>
  <c r="R585" i="1" s="1"/>
  <c r="S570" i="1"/>
  <c r="R1209" i="1"/>
  <c r="O678" i="1"/>
  <c r="O686" i="1"/>
  <c r="R1265" i="1"/>
  <c r="P1290" i="1"/>
  <c r="P1319" i="1" s="1"/>
  <c r="R234" i="1"/>
  <c r="R292" i="1" s="1"/>
  <c r="L1174" i="1"/>
  <c r="K1174" i="1"/>
  <c r="T235" i="1"/>
  <c r="T293" i="1" s="1"/>
  <c r="S921" i="1"/>
  <c r="T409" i="1"/>
  <c r="U243" i="1"/>
  <c r="U301" i="1" s="1"/>
  <c r="T866" i="1"/>
  <c r="T895" i="1" s="1"/>
  <c r="U417" i="1"/>
  <c r="U865" i="1"/>
  <c r="U894" i="1" s="1"/>
  <c r="T857" i="1"/>
  <c r="T886" i="1" s="1"/>
  <c r="T915" i="1" s="1"/>
  <c r="U177" i="1"/>
  <c r="U770" i="1" s="1"/>
  <c r="U799" i="1" s="1"/>
  <c r="U778" i="1"/>
  <c r="U807" i="1" s="1"/>
  <c r="T776" i="1"/>
  <c r="T805" i="1" s="1"/>
  <c r="T241" i="1"/>
  <c r="T299" i="1" s="1"/>
  <c r="T863" i="1"/>
  <c r="T892" i="1" s="1"/>
  <c r="U183" i="1"/>
  <c r="T415" i="1"/>
  <c r="S912" i="1"/>
  <c r="O867" i="1"/>
  <c r="O896" i="1" s="1"/>
  <c r="P602" i="1"/>
  <c r="P689" i="1" s="1"/>
  <c r="T406" i="1"/>
  <c r="T767" i="1"/>
  <c r="T796" i="1" s="1"/>
  <c r="T854" i="1"/>
  <c r="T883" i="1" s="1"/>
  <c r="T232" i="1"/>
  <c r="T290" i="1" s="1"/>
  <c r="U174" i="1"/>
  <c r="Q1299" i="1"/>
  <c r="Q1328" i="1" s="1"/>
  <c r="O419" i="1"/>
  <c r="O245" i="1"/>
  <c r="O303" i="1" s="1"/>
  <c r="P187" i="1"/>
  <c r="P780" i="1" s="1"/>
  <c r="T1215" i="1"/>
  <c r="T1273" i="1" s="1"/>
  <c r="U186" i="1"/>
  <c r="V186" i="1" s="1"/>
  <c r="T231" i="1"/>
  <c r="T289" i="1" s="1"/>
  <c r="T418" i="1"/>
  <c r="T405" i="1"/>
  <c r="T766" i="1"/>
  <c r="T795" i="1" s="1"/>
  <c r="T853" i="1"/>
  <c r="T882" i="1" s="1"/>
  <c r="V417" i="1"/>
  <c r="X1256" i="1"/>
  <c r="X1227" i="1"/>
  <c r="X1285" i="1" s="1"/>
  <c r="R870" i="1"/>
  <c r="R899" i="1" s="1"/>
  <c r="R422" i="1"/>
  <c r="W185" i="1"/>
  <c r="W243" i="1" s="1"/>
  <c r="R248" i="1"/>
  <c r="R306" i="1" s="1"/>
  <c r="K1063" i="1"/>
  <c r="L1063" i="1"/>
  <c r="H1121" i="1" s="1"/>
  <c r="O1121" i="1" s="1"/>
  <c r="V180" i="1"/>
  <c r="W180" i="1" s="1"/>
  <c r="V778" i="1"/>
  <c r="V807" i="1" s="1"/>
  <c r="V923" i="1" s="1"/>
  <c r="V243" i="1"/>
  <c r="S924" i="1"/>
  <c r="U766" i="1"/>
  <c r="U795" i="1" s="1"/>
  <c r="U774" i="1"/>
  <c r="U803" i="1" s="1"/>
  <c r="W175" i="1"/>
  <c r="W233" i="1" s="1"/>
  <c r="V768" i="1"/>
  <c r="V797" i="1" s="1"/>
  <c r="U860" i="1"/>
  <c r="U889" i="1" s="1"/>
  <c r="R411" i="1"/>
  <c r="R772" i="1"/>
  <c r="R801" i="1" s="1"/>
  <c r="U777" i="1"/>
  <c r="U806" i="1" s="1"/>
  <c r="T779" i="1"/>
  <c r="T808" i="1" s="1"/>
  <c r="U773" i="1"/>
  <c r="U802" i="1" s="1"/>
  <c r="R783" i="1"/>
  <c r="R812" i="1" s="1"/>
  <c r="S783" i="1"/>
  <c r="S812" i="1" s="1"/>
  <c r="V576" i="1"/>
  <c r="W576" i="1" s="1"/>
  <c r="X576" i="1" s="1"/>
  <c r="X1215" i="1" s="1"/>
  <c r="Q928" i="1"/>
  <c r="O441" i="1"/>
  <c r="O528" i="1" s="1"/>
  <c r="O23" i="1" s="1"/>
  <c r="R52" i="5" s="1"/>
  <c r="Q708" i="1"/>
  <c r="S915" i="1"/>
  <c r="T190" i="1"/>
  <c r="S870" i="1"/>
  <c r="S899" i="1" s="1"/>
  <c r="S248" i="1"/>
  <c r="S422" i="1"/>
  <c r="O393" i="1"/>
  <c r="O483" i="1" s="1"/>
  <c r="O512" i="1" s="1"/>
  <c r="P717" i="1"/>
  <c r="Q1302" i="1"/>
  <c r="Q1331" i="1" s="1"/>
  <c r="S179" i="1"/>
  <c r="R714" i="1"/>
  <c r="R717" i="1"/>
  <c r="Q717" i="1"/>
  <c r="R237" i="1"/>
  <c r="R295" i="1" s="1"/>
  <c r="S714" i="1"/>
  <c r="R859" i="1"/>
  <c r="R888" i="1" s="1"/>
  <c r="BM838" i="1"/>
  <c r="BM216" i="1"/>
  <c r="BM751" i="1"/>
  <c r="T1269" i="1"/>
  <c r="T1240" i="1"/>
  <c r="O360" i="1"/>
  <c r="O389" i="1"/>
  <c r="P331" i="1"/>
  <c r="V572" i="1"/>
  <c r="V1211" i="1" s="1"/>
  <c r="U1211" i="1"/>
  <c r="S601" i="1"/>
  <c r="S688" i="1" s="1"/>
  <c r="S1298" i="1"/>
  <c r="S1327" i="1" s="1"/>
  <c r="BH1065" i="1"/>
  <c r="BG220" i="1"/>
  <c r="BG842" i="1"/>
  <c r="BG755" i="1"/>
  <c r="R1302" i="1"/>
  <c r="R1331" i="1" s="1"/>
  <c r="S1260" i="1"/>
  <c r="S1231" i="1"/>
  <c r="U563" i="1"/>
  <c r="V563" i="1" s="1"/>
  <c r="T1202" i="1"/>
  <c r="T1260" i="1" s="1"/>
  <c r="T677" i="1"/>
  <c r="R592" i="1"/>
  <c r="R679" i="1" s="1"/>
  <c r="R1289" i="1"/>
  <c r="R1318" i="1" s="1"/>
  <c r="S1302" i="1"/>
  <c r="S1331" i="1" s="1"/>
  <c r="P322" i="1"/>
  <c r="BJ840" i="1"/>
  <c r="BJ753" i="1"/>
  <c r="BJ218" i="1"/>
  <c r="U687" i="1"/>
  <c r="P388" i="1"/>
  <c r="BF1182" i="1"/>
  <c r="T919" i="1"/>
  <c r="BB758" i="1"/>
  <c r="BB223" i="1"/>
  <c r="BB845" i="1"/>
  <c r="BH752" i="1"/>
  <c r="BH839" i="1"/>
  <c r="BH217" i="1"/>
  <c r="BH1068" i="1"/>
  <c r="U1215" i="1"/>
  <c r="BI1096" i="1"/>
  <c r="BI1038" i="1"/>
  <c r="BI1009" i="1"/>
  <c r="BJ980" i="1"/>
  <c r="BI1064" i="1"/>
  <c r="BJ1176" i="1"/>
  <c r="R1299" i="1"/>
  <c r="R602" i="1"/>
  <c r="BF757" i="1"/>
  <c r="BF222" i="1"/>
  <c r="BF844" i="1"/>
  <c r="BH754" i="1"/>
  <c r="BH219" i="1"/>
  <c r="BH841" i="1"/>
  <c r="BG1153" i="1"/>
  <c r="BG1182" i="1" s="1"/>
  <c r="P917" i="1"/>
  <c r="Q295" i="1"/>
  <c r="U573" i="1"/>
  <c r="V573" i="1" s="1"/>
  <c r="T1212" i="1"/>
  <c r="BH1067" i="1"/>
  <c r="BL213" i="1"/>
  <c r="BL835" i="1"/>
  <c r="BL748" i="1"/>
  <c r="BK1147" i="1"/>
  <c r="BD1099" i="1"/>
  <c r="BD1012" i="1"/>
  <c r="BD1041" i="1"/>
  <c r="BE983" i="1"/>
  <c r="S1270" i="1"/>
  <c r="S1241" i="1"/>
  <c r="BH221" i="1"/>
  <c r="BH843" i="1"/>
  <c r="BH756" i="1"/>
  <c r="U413" i="1"/>
  <c r="V181" i="1"/>
  <c r="U239" i="1"/>
  <c r="U297" i="1" s="1"/>
  <c r="U861" i="1"/>
  <c r="U890" i="1" s="1"/>
  <c r="O478" i="1"/>
  <c r="O507" i="1" s="1"/>
  <c r="O449" i="1"/>
  <c r="BH1098" i="1"/>
  <c r="BH1040" i="1"/>
  <c r="BH1011" i="1"/>
  <c r="BI982" i="1"/>
  <c r="R692" i="1"/>
  <c r="P692" i="1"/>
  <c r="S692" i="1"/>
  <c r="Q692" i="1"/>
  <c r="BH1178" i="1"/>
  <c r="BI1094" i="1"/>
  <c r="BI1007" i="1"/>
  <c r="BI1036" i="1"/>
  <c r="BJ978" i="1"/>
  <c r="Q330" i="1"/>
  <c r="P359" i="1"/>
  <c r="BC1070" i="1"/>
  <c r="O809" i="1"/>
  <c r="BJ215" i="1"/>
  <c r="BJ750" i="1"/>
  <c r="BJ837" i="1"/>
  <c r="BI1149" i="1"/>
  <c r="BJ1093" i="1"/>
  <c r="BJ1006" i="1"/>
  <c r="BJ1035" i="1"/>
  <c r="BK977" i="1"/>
  <c r="Q917" i="1"/>
  <c r="BI1097" i="1"/>
  <c r="BI1010" i="1"/>
  <c r="BI1039" i="1"/>
  <c r="BJ981" i="1"/>
  <c r="BG1069" i="1"/>
  <c r="V855" i="1"/>
  <c r="V884" i="1" s="1"/>
  <c r="T714" i="1"/>
  <c r="U412" i="1"/>
  <c r="U853" i="1"/>
  <c r="U882" i="1" s="1"/>
  <c r="P437" i="1"/>
  <c r="P524" i="1" s="1"/>
  <c r="P19" i="1" s="1"/>
  <c r="S48" i="5" s="1"/>
  <c r="U913" i="1"/>
  <c r="U296" i="1"/>
  <c r="U677" i="1"/>
  <c r="U231" i="1"/>
  <c r="S677" i="1"/>
  <c r="V184" i="1"/>
  <c r="U405" i="1"/>
  <c r="V173" i="1"/>
  <c r="V766" i="1" s="1"/>
  <c r="T922" i="1"/>
  <c r="V407" i="1"/>
  <c r="V233" i="1"/>
  <c r="V291" i="1" s="1"/>
  <c r="P384" i="1"/>
  <c r="P474" i="1" s="1"/>
  <c r="P503" i="1" s="1"/>
  <c r="R1322" i="1"/>
  <c r="U704" i="1"/>
  <c r="T704" i="1"/>
  <c r="R712" i="1"/>
  <c r="Q377" i="1"/>
  <c r="Q467" i="1" s="1"/>
  <c r="Q496" i="1" s="1"/>
  <c r="V704" i="1"/>
  <c r="U864" i="1"/>
  <c r="U893" i="1" s="1"/>
  <c r="R681" i="1"/>
  <c r="P378" i="1"/>
  <c r="P468" i="1" s="1"/>
  <c r="P497" i="1" s="1"/>
  <c r="Q712" i="1"/>
  <c r="Q711" i="1"/>
  <c r="T296" i="1"/>
  <c r="U416" i="1"/>
  <c r="O524" i="1"/>
  <c r="O19" i="1" s="1"/>
  <c r="R48" i="5" s="1"/>
  <c r="U242" i="1"/>
  <c r="U1204" i="1"/>
  <c r="V565" i="1"/>
  <c r="Q376" i="1"/>
  <c r="Q437" i="1" s="1"/>
  <c r="T1233" i="1"/>
  <c r="T1262" i="1"/>
  <c r="S1291" i="1"/>
  <c r="S1320" i="1" s="1"/>
  <c r="S594" i="1"/>
  <c r="R711" i="1"/>
  <c r="T918" i="1"/>
  <c r="O439" i="1"/>
  <c r="O468" i="1"/>
  <c r="O497" i="1" s="1"/>
  <c r="Q325" i="1"/>
  <c r="P354" i="1"/>
  <c r="W1208" i="1"/>
  <c r="X569" i="1"/>
  <c r="O473" i="1"/>
  <c r="O502" i="1" s="1"/>
  <c r="O444" i="1"/>
  <c r="Q320" i="1"/>
  <c r="P349" i="1"/>
  <c r="Q324" i="1"/>
  <c r="P353" i="1"/>
  <c r="Z561" i="1"/>
  <c r="S705" i="1"/>
  <c r="U1295" i="1"/>
  <c r="U598" i="1"/>
  <c r="O445" i="1"/>
  <c r="O474" i="1"/>
  <c r="O503" i="1" s="1"/>
  <c r="V600" i="1"/>
  <c r="V1297" i="1"/>
  <c r="V1326" i="1" s="1"/>
  <c r="W1206" i="1"/>
  <c r="X567" i="1"/>
  <c r="R318" i="1"/>
  <c r="Q347" i="1"/>
  <c r="W675" i="1"/>
  <c r="P467" i="1"/>
  <c r="P496" i="1" s="1"/>
  <c r="P438" i="1"/>
  <c r="Q326" i="1"/>
  <c r="P355" i="1"/>
  <c r="X1200" i="1"/>
  <c r="Y1258" i="1" s="1"/>
  <c r="R706" i="1"/>
  <c r="Y1229" i="1"/>
  <c r="Y590" i="1" s="1"/>
  <c r="P383" i="1"/>
  <c r="S596" i="1"/>
  <c r="S1293" i="1"/>
  <c r="S1322" i="1" s="1"/>
  <c r="T1293" i="1"/>
  <c r="T1322" i="1" s="1"/>
  <c r="Q706" i="1"/>
  <c r="S1315" i="1"/>
  <c r="T589" i="1"/>
  <c r="U1234" i="1"/>
  <c r="U595" i="1" s="1"/>
  <c r="U1235" i="1"/>
  <c r="U1293" i="1" s="1"/>
  <c r="U1322" i="1" s="1"/>
  <c r="U1287" i="1"/>
  <c r="U1316" i="1" s="1"/>
  <c r="V1229" i="1"/>
  <c r="W1287" i="1" s="1"/>
  <c r="W1258" i="1"/>
  <c r="T1234" i="1"/>
  <c r="X1268" i="1"/>
  <c r="Y1210" i="1"/>
  <c r="Y1268" i="1" s="1"/>
  <c r="Z571" i="1"/>
  <c r="T716" i="1"/>
  <c r="Z1198" i="1"/>
  <c r="AA559" i="1"/>
  <c r="AB559" i="1" s="1"/>
  <c r="W1205" i="1"/>
  <c r="X566" i="1"/>
  <c r="S716" i="1"/>
  <c r="S1292" i="1"/>
  <c r="U1228" i="1"/>
  <c r="Y1256" i="1"/>
  <c r="X1239" i="1"/>
  <c r="X600" i="1" s="1"/>
  <c r="V1205" i="1"/>
  <c r="U1263" i="1"/>
  <c r="P382" i="1"/>
  <c r="V1199" i="1"/>
  <c r="W560" i="1"/>
  <c r="R319" i="1"/>
  <c r="Q348" i="1"/>
  <c r="T302" i="1"/>
  <c r="T1263" i="1"/>
  <c r="V1237" i="1"/>
  <c r="V1266" i="1"/>
  <c r="O443" i="1"/>
  <c r="O472" i="1"/>
  <c r="O501" i="1" s="1"/>
  <c r="W1239" i="1"/>
  <c r="W1268" i="1"/>
  <c r="Y1227" i="1"/>
  <c r="V1206" i="1"/>
  <c r="S595" i="1"/>
  <c r="T568" i="1" l="1"/>
  <c r="T1207" i="1" s="1"/>
  <c r="T1236" i="1" s="1"/>
  <c r="T597" i="1" s="1"/>
  <c r="Q386" i="1"/>
  <c r="Q447" i="1" s="1"/>
  <c r="Q357" i="1"/>
  <c r="P534" i="1"/>
  <c r="P29" i="1" s="1"/>
  <c r="S58" i="5" s="1"/>
  <c r="R1328" i="1"/>
  <c r="T1201" i="1"/>
  <c r="U562" i="1"/>
  <c r="T564" i="1"/>
  <c r="U564" i="1" s="1"/>
  <c r="U568" i="1"/>
  <c r="U1207" i="1" s="1"/>
  <c r="U1236" i="1" s="1"/>
  <c r="P1311" i="1"/>
  <c r="T402" i="1"/>
  <c r="T850" i="1"/>
  <c r="T879" i="1" s="1"/>
  <c r="U170" i="1"/>
  <c r="U763" i="1" s="1"/>
  <c r="U792" i="1" s="1"/>
  <c r="S228" i="1"/>
  <c r="S286" i="1" s="1"/>
  <c r="T228" i="1"/>
  <c r="S850" i="1"/>
  <c r="S879" i="1" s="1"/>
  <c r="T763" i="1"/>
  <c r="T792" i="1" s="1"/>
  <c r="Q1319" i="1"/>
  <c r="P707" i="1"/>
  <c r="P709" i="1"/>
  <c r="R1267" i="1"/>
  <c r="R1238" i="1"/>
  <c r="Q1296" i="1"/>
  <c r="Q1325" i="1" s="1"/>
  <c r="Q599" i="1"/>
  <c r="S862" i="1"/>
  <c r="S891" i="1" s="1"/>
  <c r="S920" i="1" s="1"/>
  <c r="T182" i="1"/>
  <c r="S414" i="1"/>
  <c r="R920" i="1"/>
  <c r="S771" i="1"/>
  <c r="S800" i="1" s="1"/>
  <c r="S236" i="1"/>
  <c r="S294" i="1" s="1"/>
  <c r="S410" i="1"/>
  <c r="T178" i="1"/>
  <c r="S858" i="1"/>
  <c r="S887" i="1" s="1"/>
  <c r="O672" i="1"/>
  <c r="Q1224" i="1"/>
  <c r="R1253" i="1"/>
  <c r="Q591" i="1"/>
  <c r="S678" i="1" s="1"/>
  <c r="S1288" i="1"/>
  <c r="S1317" i="1" s="1"/>
  <c r="O352" i="1"/>
  <c r="P323" i="1"/>
  <c r="O381" i="1"/>
  <c r="R916" i="1"/>
  <c r="S1236" i="1"/>
  <c r="P684" i="1"/>
  <c r="P327" i="1" s="1"/>
  <c r="S240" i="1"/>
  <c r="S298" i="1" s="1"/>
  <c r="O715" i="1"/>
  <c r="O329" i="1"/>
  <c r="T570" i="1"/>
  <c r="U570" i="1" s="1"/>
  <c r="S1209" i="1"/>
  <c r="S1267" i="1" s="1"/>
  <c r="S234" i="1"/>
  <c r="S292" i="1" s="1"/>
  <c r="Q593" i="1"/>
  <c r="R908" i="1"/>
  <c r="O713" i="1"/>
  <c r="O707" i="1"/>
  <c r="O321" i="1"/>
  <c r="T556" i="1"/>
  <c r="S1195" i="1"/>
  <c r="S1253" i="1" s="1"/>
  <c r="T176" i="1"/>
  <c r="T856" i="1" s="1"/>
  <c r="T885" i="1" s="1"/>
  <c r="Q1253" i="1"/>
  <c r="R914" i="1"/>
  <c r="R1261" i="1"/>
  <c r="R1232" i="1"/>
  <c r="O356" i="1"/>
  <c r="O385" i="1"/>
  <c r="S856" i="1"/>
  <c r="S885" i="1" s="1"/>
  <c r="P715" i="1"/>
  <c r="S769" i="1"/>
  <c r="S798" i="1" s="1"/>
  <c r="O709" i="1"/>
  <c r="R1288" i="1"/>
  <c r="R1317" i="1" s="1"/>
  <c r="Q597" i="1"/>
  <c r="Q684" i="1" s="1"/>
  <c r="Q1294" i="1"/>
  <c r="Q1323" i="1" s="1"/>
  <c r="R1294" i="1"/>
  <c r="R1323" i="1" s="1"/>
  <c r="S1203" i="1"/>
  <c r="S1265" i="1"/>
  <c r="Q1288" i="1"/>
  <c r="Q1317" i="1" s="1"/>
  <c r="S763" i="1"/>
  <c r="S792" i="1" s="1"/>
  <c r="S402" i="1"/>
  <c r="P672" i="1"/>
  <c r="X588" i="1"/>
  <c r="X675" i="1" s="1"/>
  <c r="V238" i="1"/>
  <c r="V296" i="1" s="1"/>
  <c r="V412" i="1"/>
  <c r="U409" i="1"/>
  <c r="V177" i="1"/>
  <c r="V235" i="1" s="1"/>
  <c r="U235" i="1"/>
  <c r="U293" i="1" s="1"/>
  <c r="U857" i="1"/>
  <c r="U886" i="1" s="1"/>
  <c r="U915" i="1" s="1"/>
  <c r="Q689" i="1"/>
  <c r="Q718" i="1" s="1"/>
  <c r="R689" i="1"/>
  <c r="T924" i="1"/>
  <c r="V301" i="1"/>
  <c r="U923" i="1"/>
  <c r="T921" i="1"/>
  <c r="P718" i="1"/>
  <c r="U866" i="1"/>
  <c r="U895" i="1" s="1"/>
  <c r="U415" i="1"/>
  <c r="V183" i="1"/>
  <c r="U241" i="1"/>
  <c r="U299" i="1" s="1"/>
  <c r="U776" i="1"/>
  <c r="U805" i="1" s="1"/>
  <c r="U863" i="1"/>
  <c r="U892" i="1" s="1"/>
  <c r="U244" i="1"/>
  <c r="U302" i="1" s="1"/>
  <c r="U418" i="1"/>
  <c r="P867" i="1"/>
  <c r="P896" i="1" s="1"/>
  <c r="P419" i="1"/>
  <c r="U779" i="1"/>
  <c r="U808" i="1" s="1"/>
  <c r="T912" i="1"/>
  <c r="Q187" i="1"/>
  <c r="U232" i="1"/>
  <c r="U290" i="1" s="1"/>
  <c r="U854" i="1"/>
  <c r="U883" i="1" s="1"/>
  <c r="U406" i="1"/>
  <c r="U767" i="1"/>
  <c r="U796" i="1" s="1"/>
  <c r="V174" i="1"/>
  <c r="P245" i="1"/>
  <c r="P303" i="1" s="1"/>
  <c r="U1273" i="1"/>
  <c r="T1244" i="1"/>
  <c r="T605" i="1" s="1"/>
  <c r="U289" i="1"/>
  <c r="T911" i="1"/>
  <c r="V860" i="1"/>
  <c r="V889" i="1" s="1"/>
  <c r="V773" i="1"/>
  <c r="V802" i="1" s="1"/>
  <c r="S306" i="1"/>
  <c r="X1314" i="1"/>
  <c r="W855" i="1"/>
  <c r="W884" i="1" s="1"/>
  <c r="X175" i="1"/>
  <c r="X233" i="1" s="1"/>
  <c r="X291" i="1" s="1"/>
  <c r="W407" i="1"/>
  <c r="U919" i="1"/>
  <c r="R928" i="1"/>
  <c r="W778" i="1"/>
  <c r="W807" i="1" s="1"/>
  <c r="W417" i="1"/>
  <c r="V1215" i="1"/>
  <c r="V1244" i="1" s="1"/>
  <c r="V605" i="1" s="1"/>
  <c r="X185" i="1"/>
  <c r="W865" i="1"/>
  <c r="W894" i="1" s="1"/>
  <c r="W768" i="1"/>
  <c r="W797" i="1" s="1"/>
  <c r="BF1150" i="1"/>
  <c r="BF1179" i="1" s="1"/>
  <c r="T1150" i="1"/>
  <c r="T1179" i="1" s="1"/>
  <c r="AK1150" i="1"/>
  <c r="AK1179" i="1" s="1"/>
  <c r="BB1150" i="1"/>
  <c r="BB1179" i="1" s="1"/>
  <c r="Q1150" i="1"/>
  <c r="Q1179" i="1" s="1"/>
  <c r="BC1150" i="1"/>
  <c r="BC1179" i="1" s="1"/>
  <c r="S1150" i="1"/>
  <c r="S1179" i="1" s="1"/>
  <c r="AB1150" i="1"/>
  <c r="AB1179" i="1" s="1"/>
  <c r="AS1150" i="1"/>
  <c r="AS1179" i="1" s="1"/>
  <c r="BJ1150" i="1"/>
  <c r="BJ1179" i="1" s="1"/>
  <c r="Y1150" i="1"/>
  <c r="Y1179" i="1" s="1"/>
  <c r="BK1150" i="1"/>
  <c r="BK1179" i="1" s="1"/>
  <c r="AA1150" i="1"/>
  <c r="AA1179" i="1" s="1"/>
  <c r="AJ1150" i="1"/>
  <c r="AJ1179" i="1" s="1"/>
  <c r="BA1150" i="1"/>
  <c r="BA1179" i="1" s="1"/>
  <c r="P1150" i="1"/>
  <c r="P1179" i="1" s="1"/>
  <c r="AG1150" i="1"/>
  <c r="AG1179" i="1" s="1"/>
  <c r="O1150" i="1"/>
  <c r="R1150" i="1"/>
  <c r="R1179" i="1" s="1"/>
  <c r="AI1150" i="1"/>
  <c r="AI1179" i="1" s="1"/>
  <c r="AR1150" i="1"/>
  <c r="AR1179" i="1" s="1"/>
  <c r="BI1150" i="1"/>
  <c r="BI1179" i="1" s="1"/>
  <c r="X1150" i="1"/>
  <c r="X1179" i="1" s="1"/>
  <c r="AO1150" i="1"/>
  <c r="AO1179" i="1" s="1"/>
  <c r="W1150" i="1"/>
  <c r="W1179" i="1" s="1"/>
  <c r="Z1150" i="1"/>
  <c r="Z1179" i="1" s="1"/>
  <c r="AQ1150" i="1"/>
  <c r="AQ1179" i="1" s="1"/>
  <c r="AZ1150" i="1"/>
  <c r="AZ1179" i="1" s="1"/>
  <c r="V1150" i="1"/>
  <c r="V1179" i="1" s="1"/>
  <c r="AF1150" i="1"/>
  <c r="AF1179" i="1" s="1"/>
  <c r="AW1150" i="1"/>
  <c r="AW1179" i="1" s="1"/>
  <c r="AE1150" i="1"/>
  <c r="AE1179" i="1" s="1"/>
  <c r="AH1150" i="1"/>
  <c r="AH1179" i="1" s="1"/>
  <c r="AY1150" i="1"/>
  <c r="AY1179" i="1" s="1"/>
  <c r="BH1150" i="1"/>
  <c r="BH1179" i="1" s="1"/>
  <c r="AD1150" i="1"/>
  <c r="AD1179" i="1" s="1"/>
  <c r="AN1150" i="1"/>
  <c r="AN1179" i="1" s="1"/>
  <c r="BD1150" i="1"/>
  <c r="BD1179" i="1" s="1"/>
  <c r="AM1150" i="1"/>
  <c r="AM1179" i="1" s="1"/>
  <c r="AP1150" i="1"/>
  <c r="AP1179" i="1" s="1"/>
  <c r="BG1150" i="1"/>
  <c r="BG1179" i="1" s="1"/>
  <c r="U1150" i="1"/>
  <c r="U1179" i="1" s="1"/>
  <c r="AL1150" i="1"/>
  <c r="AL1179" i="1" s="1"/>
  <c r="AV1150" i="1"/>
  <c r="AV1179" i="1" s="1"/>
  <c r="L1121" i="1"/>
  <c r="AX1150" i="1"/>
  <c r="AX1179" i="1" s="1"/>
  <c r="K1121" i="1"/>
  <c r="AC1150" i="1"/>
  <c r="AC1179" i="1" s="1"/>
  <c r="AT1150" i="1"/>
  <c r="AT1179" i="1" s="1"/>
  <c r="BE1150" i="1"/>
  <c r="BE1179" i="1" s="1"/>
  <c r="AU1150" i="1"/>
  <c r="AU1179" i="1" s="1"/>
  <c r="BL1150" i="1"/>
  <c r="BL1179" i="1" s="1"/>
  <c r="O454" i="1"/>
  <c r="O541" i="1" s="1"/>
  <c r="O36" i="1" s="1"/>
  <c r="R65" i="5" s="1"/>
  <c r="W301" i="1"/>
  <c r="U918" i="1"/>
  <c r="S411" i="1"/>
  <c r="S772" i="1"/>
  <c r="S801" i="1" s="1"/>
  <c r="T783" i="1"/>
  <c r="T812" i="1" s="1"/>
  <c r="V779" i="1"/>
  <c r="V808" i="1" s="1"/>
  <c r="V774" i="1"/>
  <c r="V803" i="1" s="1"/>
  <c r="W773" i="1"/>
  <c r="W802" i="1" s="1"/>
  <c r="V864" i="1"/>
  <c r="V893" i="1" s="1"/>
  <c r="V777" i="1"/>
  <c r="V806" i="1" s="1"/>
  <c r="U716" i="1"/>
  <c r="R708" i="1"/>
  <c r="T179" i="1"/>
  <c r="T859" i="1" s="1"/>
  <c r="T888" i="1" s="1"/>
  <c r="S237" i="1"/>
  <c r="S295" i="1" s="1"/>
  <c r="S859" i="1"/>
  <c r="S888" i="1" s="1"/>
  <c r="S928" i="1"/>
  <c r="T248" i="1"/>
  <c r="T306" i="1" s="1"/>
  <c r="T870" i="1"/>
  <c r="T899" i="1" s="1"/>
  <c r="T422" i="1"/>
  <c r="U190" i="1"/>
  <c r="R917" i="1"/>
  <c r="S717" i="1"/>
  <c r="X1244" i="1"/>
  <c r="X605" i="1" s="1"/>
  <c r="L216" i="1"/>
  <c r="BM1150" i="1"/>
  <c r="V913" i="1"/>
  <c r="W572" i="1"/>
  <c r="X572" i="1" s="1"/>
  <c r="X1211" i="1" s="1"/>
  <c r="BH755" i="1"/>
  <c r="BH842" i="1"/>
  <c r="BH220" i="1"/>
  <c r="V1240" i="1"/>
  <c r="V601" i="1" s="1"/>
  <c r="P389" i="1"/>
  <c r="Q331" i="1"/>
  <c r="P360" i="1"/>
  <c r="O479" i="1"/>
  <c r="O508" i="1" s="1"/>
  <c r="O450" i="1"/>
  <c r="T1298" i="1"/>
  <c r="T1327" i="1" s="1"/>
  <c r="T601" i="1"/>
  <c r="U1269" i="1"/>
  <c r="V1269" i="1"/>
  <c r="U1240" i="1"/>
  <c r="BK218" i="1"/>
  <c r="BK840" i="1"/>
  <c r="BK753" i="1"/>
  <c r="S1289" i="1"/>
  <c r="S1318" i="1" s="1"/>
  <c r="S592" i="1"/>
  <c r="P351" i="1"/>
  <c r="P380" i="1"/>
  <c r="Q322" i="1"/>
  <c r="W563" i="1"/>
  <c r="V1202" i="1"/>
  <c r="T1231" i="1"/>
  <c r="T592" i="1" s="1"/>
  <c r="U1202" i="1"/>
  <c r="S721" i="1"/>
  <c r="Q388" i="1"/>
  <c r="P478" i="1"/>
  <c r="P507" i="1" s="1"/>
  <c r="P449" i="1"/>
  <c r="W573" i="1"/>
  <c r="W1212" i="1" s="1"/>
  <c r="V1212" i="1"/>
  <c r="BI1068" i="1"/>
  <c r="BK1093" i="1"/>
  <c r="BK1006" i="1"/>
  <c r="BK1035" i="1"/>
  <c r="BL977" i="1"/>
  <c r="BK750" i="1"/>
  <c r="BK837" i="1"/>
  <c r="BK215" i="1"/>
  <c r="BJ1149" i="1"/>
  <c r="R330" i="1"/>
  <c r="Q359" i="1"/>
  <c r="BG222" i="1"/>
  <c r="BG757" i="1"/>
  <c r="BG844" i="1"/>
  <c r="BI1067" i="1"/>
  <c r="BJ1094" i="1"/>
  <c r="BJ1036" i="1"/>
  <c r="BJ1007" i="1"/>
  <c r="BK978" i="1"/>
  <c r="O536" i="1"/>
  <c r="O31" i="1" s="1"/>
  <c r="R60" i="5" s="1"/>
  <c r="BI754" i="1"/>
  <c r="BI841" i="1"/>
  <c r="BI219" i="1"/>
  <c r="BH1153" i="1"/>
  <c r="BH1182" i="1" s="1"/>
  <c r="P335" i="1"/>
  <c r="BK1176" i="1"/>
  <c r="P809" i="1"/>
  <c r="BJ1064" i="1"/>
  <c r="BI1065" i="1"/>
  <c r="Q721" i="1"/>
  <c r="BI843" i="1"/>
  <c r="BI221" i="1"/>
  <c r="BI756" i="1"/>
  <c r="BE1099" i="1"/>
  <c r="BE1041" i="1"/>
  <c r="BE1012" i="1"/>
  <c r="BF983" i="1"/>
  <c r="BI752" i="1"/>
  <c r="BI217" i="1"/>
  <c r="BI839" i="1"/>
  <c r="O925" i="1"/>
  <c r="U1244" i="1"/>
  <c r="BI1178" i="1"/>
  <c r="P721" i="1"/>
  <c r="BI1098" i="1"/>
  <c r="BI1040" i="1"/>
  <c r="BI1011" i="1"/>
  <c r="BJ982" i="1"/>
  <c r="S1299" i="1"/>
  <c r="S1328" i="1" s="1"/>
  <c r="S602" i="1"/>
  <c r="BD1070" i="1"/>
  <c r="BM835" i="1"/>
  <c r="BM748" i="1"/>
  <c r="BM213" i="1"/>
  <c r="BL1147" i="1"/>
  <c r="T1241" i="1"/>
  <c r="T1270" i="1"/>
  <c r="BJ1097" i="1"/>
  <c r="BJ1010" i="1"/>
  <c r="BJ1039" i="1"/>
  <c r="BK981" i="1"/>
  <c r="R721" i="1"/>
  <c r="BH1069" i="1"/>
  <c r="U1212" i="1"/>
  <c r="U1270" i="1" s="1"/>
  <c r="V413" i="1"/>
  <c r="V239" i="1"/>
  <c r="V297" i="1" s="1"/>
  <c r="V861" i="1"/>
  <c r="V890" i="1" s="1"/>
  <c r="W181" i="1"/>
  <c r="BJ1096" i="1"/>
  <c r="BJ1009" i="1"/>
  <c r="BJ1038" i="1"/>
  <c r="BK980" i="1"/>
  <c r="BC845" i="1"/>
  <c r="BC758" i="1"/>
  <c r="BC223" i="1"/>
  <c r="W1215" i="1"/>
  <c r="Y576" i="1"/>
  <c r="W184" i="1"/>
  <c r="V242" i="1"/>
  <c r="V300" i="1" s="1"/>
  <c r="P439" i="1"/>
  <c r="P526" i="1" s="1"/>
  <c r="P21" i="1" s="1"/>
  <c r="S50" i="5" s="1"/>
  <c r="U911" i="1"/>
  <c r="U922" i="1"/>
  <c r="V795" i="1"/>
  <c r="V416" i="1"/>
  <c r="V418" i="1"/>
  <c r="Q438" i="1"/>
  <c r="Q525" i="1" s="1"/>
  <c r="Q20" i="1" s="1"/>
  <c r="T49" i="5" s="1"/>
  <c r="Q466" i="1"/>
  <c r="Q495" i="1" s="1"/>
  <c r="P445" i="1"/>
  <c r="P532" i="1" s="1"/>
  <c r="P27" i="1" s="1"/>
  <c r="S56" i="5" s="1"/>
  <c r="U706" i="1"/>
  <c r="S706" i="1"/>
  <c r="T706" i="1"/>
  <c r="R376" i="1"/>
  <c r="R437" i="1" s="1"/>
  <c r="V866" i="1"/>
  <c r="V895" i="1" s="1"/>
  <c r="Q378" i="1"/>
  <c r="Q468" i="1" s="1"/>
  <c r="Q497" i="1" s="1"/>
  <c r="U1292" i="1"/>
  <c r="U1321" i="1" s="1"/>
  <c r="V244" i="1"/>
  <c r="W186" i="1"/>
  <c r="V405" i="1"/>
  <c r="V231" i="1"/>
  <c r="V289" i="1" s="1"/>
  <c r="V853" i="1"/>
  <c r="V882" i="1" s="1"/>
  <c r="W173" i="1"/>
  <c r="W291" i="1"/>
  <c r="W1316" i="1"/>
  <c r="P525" i="1"/>
  <c r="P20" i="1" s="1"/>
  <c r="S49" i="5" s="1"/>
  <c r="W704" i="1"/>
  <c r="R710" i="1"/>
  <c r="U300" i="1"/>
  <c r="S681" i="1"/>
  <c r="T594" i="1"/>
  <c r="T681" i="1" s="1"/>
  <c r="T1291" i="1"/>
  <c r="T1320" i="1" s="1"/>
  <c r="V1204" i="1"/>
  <c r="V1262" i="1" s="1"/>
  <c r="W565" i="1"/>
  <c r="Q382" i="1"/>
  <c r="Q472" i="1" s="1"/>
  <c r="Q501" i="1" s="1"/>
  <c r="U1262" i="1"/>
  <c r="U1233" i="1"/>
  <c r="U597" i="1"/>
  <c r="R377" i="1"/>
  <c r="W600" i="1"/>
  <c r="X687" i="1" s="1"/>
  <c r="X1297" i="1"/>
  <c r="X1326" i="1" s="1"/>
  <c r="W1297" i="1"/>
  <c r="W1326" i="1" s="1"/>
  <c r="S319" i="1"/>
  <c r="R348" i="1"/>
  <c r="V598" i="1"/>
  <c r="V1295" i="1"/>
  <c r="V1324" i="1" s="1"/>
  <c r="P472" i="1"/>
  <c r="P501" i="1" s="1"/>
  <c r="P443" i="1"/>
  <c r="O530" i="1"/>
  <c r="O25" i="1" s="1"/>
  <c r="R54" i="5" s="1"/>
  <c r="W1199" i="1"/>
  <c r="W1257" i="1" s="1"/>
  <c r="X560" i="1"/>
  <c r="V1228" i="1"/>
  <c r="V1286" i="1" s="1"/>
  <c r="V1257" i="1"/>
  <c r="S682" i="1"/>
  <c r="S711" i="1" s="1"/>
  <c r="V1235" i="1"/>
  <c r="V1293" i="1" s="1"/>
  <c r="V1264" i="1"/>
  <c r="W1264" i="1"/>
  <c r="Y566" i="1"/>
  <c r="X1205" i="1"/>
  <c r="S328" i="1"/>
  <c r="R357" i="1"/>
  <c r="R326" i="1"/>
  <c r="Q355" i="1"/>
  <c r="Y588" i="1"/>
  <c r="Y1285" i="1"/>
  <c r="Y1314" i="1" s="1"/>
  <c r="Z1227" i="1"/>
  <c r="Z588" i="1" s="1"/>
  <c r="Z1256" i="1"/>
  <c r="W412" i="1"/>
  <c r="X180" i="1"/>
  <c r="W238" i="1"/>
  <c r="W860" i="1"/>
  <c r="W889" i="1" s="1"/>
  <c r="Z1200" i="1"/>
  <c r="AA561" i="1"/>
  <c r="AB1198" i="1"/>
  <c r="AC559" i="1"/>
  <c r="Z1210" i="1"/>
  <c r="Z1268" i="1" s="1"/>
  <c r="AA571" i="1"/>
  <c r="R386" i="1"/>
  <c r="P444" i="1"/>
  <c r="P473" i="1"/>
  <c r="P502" i="1" s="1"/>
  <c r="Q384" i="1"/>
  <c r="U1324" i="1"/>
  <c r="O531" i="1"/>
  <c r="O26" i="1" s="1"/>
  <c r="R55" i="5" s="1"/>
  <c r="Y1239" i="1"/>
  <c r="T1292" i="1"/>
  <c r="T595" i="1"/>
  <c r="V590" i="1"/>
  <c r="V1287" i="1"/>
  <c r="V1316" i="1" s="1"/>
  <c r="X1229" i="1"/>
  <c r="X1287" i="1" s="1"/>
  <c r="X1258" i="1"/>
  <c r="O532" i="1"/>
  <c r="O27" i="1" s="1"/>
  <c r="R56" i="5" s="1"/>
  <c r="W1266" i="1"/>
  <c r="W1237" i="1"/>
  <c r="W598" i="1" s="1"/>
  <c r="U589" i="1"/>
  <c r="U1286" i="1"/>
  <c r="U1315" i="1" s="1"/>
  <c r="T676" i="1"/>
  <c r="T683" i="1"/>
  <c r="S683" i="1"/>
  <c r="S318" i="1"/>
  <c r="R347" i="1"/>
  <c r="X1206" i="1"/>
  <c r="Y567" i="1"/>
  <c r="V687" i="1"/>
  <c r="R320" i="1"/>
  <c r="Q349" i="1"/>
  <c r="Y569" i="1"/>
  <c r="X1208" i="1"/>
  <c r="X1266" i="1" s="1"/>
  <c r="Q383" i="1"/>
  <c r="V1234" i="1"/>
  <c r="W1263" i="1"/>
  <c r="W1234" i="1"/>
  <c r="W595" i="1" s="1"/>
  <c r="AA1198" i="1"/>
  <c r="W1235" i="1"/>
  <c r="W596" i="1" s="1"/>
  <c r="U685" i="1"/>
  <c r="R325" i="1"/>
  <c r="Q354" i="1"/>
  <c r="S1321" i="1"/>
  <c r="V1263" i="1"/>
  <c r="U596" i="1"/>
  <c r="R324" i="1"/>
  <c r="Q353" i="1"/>
  <c r="O526" i="1"/>
  <c r="O21" i="1" s="1"/>
  <c r="R50" i="5" s="1"/>
  <c r="Q476" i="1" l="1"/>
  <c r="Q505" i="1" s="1"/>
  <c r="T1265" i="1"/>
  <c r="U1294" i="1"/>
  <c r="V409" i="1"/>
  <c r="U402" i="1"/>
  <c r="U228" i="1"/>
  <c r="U286" i="1" s="1"/>
  <c r="V170" i="1"/>
  <c r="V228" i="1" s="1"/>
  <c r="U850" i="1"/>
  <c r="U879" i="1" s="1"/>
  <c r="U908" i="1" s="1"/>
  <c r="V770" i="1"/>
  <c r="V799" i="1" s="1"/>
  <c r="V568" i="1"/>
  <c r="V1207" i="1" s="1"/>
  <c r="T1203" i="1"/>
  <c r="T1232" i="1" s="1"/>
  <c r="T593" i="1" s="1"/>
  <c r="T908" i="1"/>
  <c r="V562" i="1"/>
  <c r="W562" i="1" s="1"/>
  <c r="W1201" i="1" s="1"/>
  <c r="W1230" i="1" s="1"/>
  <c r="W591" i="1" s="1"/>
  <c r="U1201" i="1"/>
  <c r="U1230" i="1" s="1"/>
  <c r="U591" i="1" s="1"/>
  <c r="T769" i="1"/>
  <c r="T798" i="1" s="1"/>
  <c r="T914" i="1" s="1"/>
  <c r="T1230" i="1"/>
  <c r="T1259" i="1"/>
  <c r="V564" i="1"/>
  <c r="W564" i="1" s="1"/>
  <c r="W1203" i="1" s="1"/>
  <c r="W1232" i="1" s="1"/>
  <c r="W593" i="1" s="1"/>
  <c r="U1203" i="1"/>
  <c r="U1232" i="1" s="1"/>
  <c r="U593" i="1" s="1"/>
  <c r="T234" i="1"/>
  <c r="T292" i="1" s="1"/>
  <c r="U1265" i="1"/>
  <c r="T286" i="1"/>
  <c r="S908" i="1"/>
  <c r="V1273" i="1"/>
  <c r="P381" i="1"/>
  <c r="P471" i="1" s="1"/>
  <c r="P500" i="1" s="1"/>
  <c r="P701" i="1"/>
  <c r="Q327" i="1"/>
  <c r="P356" i="1"/>
  <c r="Q713" i="1"/>
  <c r="V570" i="1"/>
  <c r="U1209" i="1"/>
  <c r="U1238" i="1" s="1"/>
  <c r="U599" i="1" s="1"/>
  <c r="R1290" i="1"/>
  <c r="R1319" i="1" s="1"/>
  <c r="R593" i="1"/>
  <c r="R680" i="1" s="1"/>
  <c r="T1195" i="1"/>
  <c r="P713" i="1"/>
  <c r="U556" i="1"/>
  <c r="V556" i="1" s="1"/>
  <c r="O350" i="1"/>
  <c r="P321" i="1"/>
  <c r="O379" i="1"/>
  <c r="T862" i="1"/>
  <c r="T891" i="1" s="1"/>
  <c r="T775" i="1"/>
  <c r="T804" i="1" s="1"/>
  <c r="U182" i="1"/>
  <c r="V182" i="1" s="1"/>
  <c r="T240" i="1"/>
  <c r="T298" i="1" s="1"/>
  <c r="T414" i="1"/>
  <c r="P385" i="1"/>
  <c r="Q680" i="1"/>
  <c r="Q709" i="1" s="1"/>
  <c r="P352" i="1"/>
  <c r="S916" i="1"/>
  <c r="O475" i="1"/>
  <c r="O504" i="1" s="1"/>
  <c r="O446" i="1"/>
  <c r="O471" i="1"/>
  <c r="O500" i="1" s="1"/>
  <c r="O442" i="1"/>
  <c r="R684" i="1"/>
  <c r="R713" i="1" s="1"/>
  <c r="T1294" i="1"/>
  <c r="S597" i="1"/>
  <c r="T684" i="1" s="1"/>
  <c r="T410" i="1"/>
  <c r="T236" i="1"/>
  <c r="T294" i="1" s="1"/>
  <c r="T771" i="1"/>
  <c r="T800" i="1" s="1"/>
  <c r="U178" i="1"/>
  <c r="T858" i="1"/>
  <c r="T887" i="1" s="1"/>
  <c r="Q686" i="1"/>
  <c r="Q715" i="1" s="1"/>
  <c r="R1296" i="1"/>
  <c r="R1325" i="1" s="1"/>
  <c r="R599" i="1"/>
  <c r="S1232" i="1"/>
  <c r="S1261" i="1"/>
  <c r="S914" i="1"/>
  <c r="T408" i="1"/>
  <c r="U176" i="1"/>
  <c r="V176" i="1" s="1"/>
  <c r="S1238" i="1"/>
  <c r="S599" i="1" s="1"/>
  <c r="R1282" i="1"/>
  <c r="R1311" i="1" s="1"/>
  <c r="Q1282" i="1"/>
  <c r="Q1311" i="1" s="1"/>
  <c r="Q585" i="1"/>
  <c r="T1209" i="1"/>
  <c r="T1267" i="1" s="1"/>
  <c r="S1294" i="1"/>
  <c r="S1323" i="1" s="1"/>
  <c r="S1224" i="1"/>
  <c r="O358" i="1"/>
  <c r="P329" i="1"/>
  <c r="O387" i="1"/>
  <c r="Q678" i="1"/>
  <c r="Q707" i="1" s="1"/>
  <c r="R678" i="1"/>
  <c r="O701" i="1"/>
  <c r="O315" i="1"/>
  <c r="W296" i="1"/>
  <c r="W177" i="1"/>
  <c r="W770" i="1" s="1"/>
  <c r="W799" i="1" s="1"/>
  <c r="Y175" i="1"/>
  <c r="Z175" i="1" s="1"/>
  <c r="Z855" i="1" s="1"/>
  <c r="Z884" i="1" s="1"/>
  <c r="V857" i="1"/>
  <c r="V886" i="1" s="1"/>
  <c r="V293" i="1"/>
  <c r="T1302" i="1"/>
  <c r="T1331" i="1" s="1"/>
  <c r="R718" i="1"/>
  <c r="U924" i="1"/>
  <c r="U921" i="1"/>
  <c r="V302" i="1"/>
  <c r="V863" i="1"/>
  <c r="V892" i="1" s="1"/>
  <c r="W183" i="1"/>
  <c r="V415" i="1"/>
  <c r="V776" i="1"/>
  <c r="V805" i="1" s="1"/>
  <c r="V241" i="1"/>
  <c r="V299" i="1" s="1"/>
  <c r="W1273" i="1"/>
  <c r="X768" i="1"/>
  <c r="X797" i="1" s="1"/>
  <c r="X855" i="1"/>
  <c r="X884" i="1" s="1"/>
  <c r="X407" i="1"/>
  <c r="U912" i="1"/>
  <c r="V232" i="1"/>
  <c r="V290" i="1" s="1"/>
  <c r="V854" i="1"/>
  <c r="V883" i="1" s="1"/>
  <c r="W174" i="1"/>
  <c r="V767" i="1"/>
  <c r="V796" i="1" s="1"/>
  <c r="V406" i="1"/>
  <c r="Q780" i="1"/>
  <c r="Q809" i="1" s="1"/>
  <c r="R187" i="1"/>
  <c r="Q867" i="1"/>
  <c r="Q896" i="1" s="1"/>
  <c r="Q245" i="1"/>
  <c r="Q303" i="1" s="1"/>
  <c r="Q419" i="1"/>
  <c r="U1302" i="1"/>
  <c r="U1331" i="1" s="1"/>
  <c r="V918" i="1"/>
  <c r="W913" i="1"/>
  <c r="W923" i="1"/>
  <c r="X243" i="1"/>
  <c r="X301" i="1" s="1"/>
  <c r="Y185" i="1"/>
  <c r="X778" i="1"/>
  <c r="X807" i="1" s="1"/>
  <c r="X865" i="1"/>
  <c r="X894" i="1" s="1"/>
  <c r="X417" i="1"/>
  <c r="U179" i="1"/>
  <c r="U859" i="1" s="1"/>
  <c r="U888" i="1" s="1"/>
  <c r="T411" i="1"/>
  <c r="O332" i="1"/>
  <c r="O1179" i="1"/>
  <c r="V922" i="1"/>
  <c r="W779" i="1"/>
  <c r="W808" i="1" s="1"/>
  <c r="T237" i="1"/>
  <c r="T295" i="1" s="1"/>
  <c r="T772" i="1"/>
  <c r="T801" i="1" s="1"/>
  <c r="W231" i="1"/>
  <c r="W289" i="1" s="1"/>
  <c r="W766" i="1"/>
  <c r="W795" i="1" s="1"/>
  <c r="W777" i="1"/>
  <c r="W806" i="1" s="1"/>
  <c r="U783" i="1"/>
  <c r="U812" i="1" s="1"/>
  <c r="X860" i="1"/>
  <c r="X889" i="1" s="1"/>
  <c r="X773" i="1"/>
  <c r="X802" i="1" s="1"/>
  <c r="W242" i="1"/>
  <c r="W300" i="1" s="1"/>
  <c r="W774" i="1"/>
  <c r="W803" i="1" s="1"/>
  <c r="W687" i="1"/>
  <c r="T928" i="1"/>
  <c r="U248" i="1"/>
  <c r="U306" i="1" s="1"/>
  <c r="V190" i="1"/>
  <c r="U422" i="1"/>
  <c r="U870" i="1"/>
  <c r="U899" i="1" s="1"/>
  <c r="BK1094" i="1"/>
  <c r="V1260" i="1"/>
  <c r="X573" i="1"/>
  <c r="X1212" i="1" s="1"/>
  <c r="X1270" i="1" s="1"/>
  <c r="BM1179" i="1"/>
  <c r="K1150" i="1"/>
  <c r="L1150" i="1"/>
  <c r="T1289" i="1"/>
  <c r="T1318" i="1" s="1"/>
  <c r="R331" i="1"/>
  <c r="Q360" i="1"/>
  <c r="P479" i="1"/>
  <c r="P508" i="1" s="1"/>
  <c r="P450" i="1"/>
  <c r="T688" i="1"/>
  <c r="X1240" i="1"/>
  <c r="X601" i="1" s="1"/>
  <c r="BI842" i="1"/>
  <c r="BI755" i="1"/>
  <c r="BI220" i="1"/>
  <c r="U601" i="1"/>
  <c r="U1298" i="1"/>
  <c r="U1327" i="1" s="1"/>
  <c r="V1298" i="1"/>
  <c r="V1327" i="1" s="1"/>
  <c r="O537" i="1"/>
  <c r="O32" i="1" s="1"/>
  <c r="R61" i="5" s="1"/>
  <c r="Q389" i="1"/>
  <c r="W1211" i="1"/>
  <c r="Y572" i="1"/>
  <c r="Q351" i="1"/>
  <c r="R322" i="1"/>
  <c r="P470" i="1"/>
  <c r="P499" i="1" s="1"/>
  <c r="P441" i="1"/>
  <c r="Q380" i="1"/>
  <c r="V1231" i="1"/>
  <c r="V592" i="1" s="1"/>
  <c r="W1202" i="1"/>
  <c r="BL753" i="1"/>
  <c r="BL218" i="1"/>
  <c r="BL840" i="1"/>
  <c r="U1231" i="1"/>
  <c r="U1260" i="1"/>
  <c r="T679" i="1"/>
  <c r="S679" i="1"/>
  <c r="X563" i="1"/>
  <c r="Y563" i="1" s="1"/>
  <c r="V919" i="1"/>
  <c r="P536" i="1"/>
  <c r="P31" i="1" s="1"/>
  <c r="S60" i="5" s="1"/>
  <c r="Q449" i="1"/>
  <c r="Q478" i="1"/>
  <c r="Q507" i="1" s="1"/>
  <c r="BI1069" i="1"/>
  <c r="X1273" i="1"/>
  <c r="BK1007" i="1"/>
  <c r="BK1036" i="1"/>
  <c r="BL978" i="1"/>
  <c r="BD845" i="1"/>
  <c r="BD223" i="1"/>
  <c r="BD758" i="1"/>
  <c r="BK1097" i="1"/>
  <c r="BK1010" i="1"/>
  <c r="BK1039" i="1"/>
  <c r="BL981" i="1"/>
  <c r="BF1099" i="1"/>
  <c r="BF1012" i="1"/>
  <c r="BF1041" i="1"/>
  <c r="BG983" i="1"/>
  <c r="BJ756" i="1"/>
  <c r="BJ221" i="1"/>
  <c r="BJ843" i="1"/>
  <c r="P925" i="1"/>
  <c r="BJ1065" i="1"/>
  <c r="R388" i="1"/>
  <c r="BL1093" i="1"/>
  <c r="BL1035" i="1"/>
  <c r="BL1006" i="1"/>
  <c r="BM977" i="1"/>
  <c r="BK1096" i="1"/>
  <c r="BK1038" i="1"/>
  <c r="BK1009" i="1"/>
  <c r="BL980" i="1"/>
  <c r="BE1070" i="1"/>
  <c r="BJ219" i="1"/>
  <c r="BJ754" i="1"/>
  <c r="BJ841" i="1"/>
  <c r="BI1153" i="1"/>
  <c r="BI1182" i="1" s="1"/>
  <c r="R359" i="1"/>
  <c r="S330" i="1"/>
  <c r="BJ1068" i="1"/>
  <c r="T602" i="1"/>
  <c r="T1299" i="1"/>
  <c r="T1328" i="1" s="1"/>
  <c r="S917" i="1"/>
  <c r="BH844" i="1"/>
  <c r="BH757" i="1"/>
  <c r="BH222" i="1"/>
  <c r="BJ1067" i="1"/>
  <c r="W239" i="1"/>
  <c r="W297" i="1" s="1"/>
  <c r="X181" i="1"/>
  <c r="W861" i="1"/>
  <c r="W890" i="1" s="1"/>
  <c r="W413" i="1"/>
  <c r="U1241" i="1"/>
  <c r="U1299" i="1" s="1"/>
  <c r="U1328" i="1" s="1"/>
  <c r="W1270" i="1"/>
  <c r="V1270" i="1"/>
  <c r="U605" i="1"/>
  <c r="U692" i="1" s="1"/>
  <c r="V1302" i="1"/>
  <c r="BJ839" i="1"/>
  <c r="BJ752" i="1"/>
  <c r="BJ217" i="1"/>
  <c r="T692" i="1"/>
  <c r="BK1064" i="1"/>
  <c r="BL1176" i="1"/>
  <c r="S689" i="1"/>
  <c r="P364" i="1"/>
  <c r="P393" i="1"/>
  <c r="Q335" i="1"/>
  <c r="BJ1178" i="1"/>
  <c r="Y1215" i="1"/>
  <c r="Z576" i="1"/>
  <c r="L213" i="1"/>
  <c r="BM1147" i="1"/>
  <c r="BL215" i="1"/>
  <c r="BL750" i="1"/>
  <c r="BL837" i="1"/>
  <c r="BK1149" i="1"/>
  <c r="V1241" i="1"/>
  <c r="W1244" i="1"/>
  <c r="BJ1098" i="1"/>
  <c r="BJ1040" i="1"/>
  <c r="BJ1011" i="1"/>
  <c r="BK982" i="1"/>
  <c r="W1241" i="1"/>
  <c r="W602" i="1" s="1"/>
  <c r="X184" i="1"/>
  <c r="X242" i="1" s="1"/>
  <c r="W864" i="1"/>
  <c r="W893" i="1" s="1"/>
  <c r="W416" i="1"/>
  <c r="X173" i="1"/>
  <c r="W685" i="1"/>
  <c r="V685" i="1"/>
  <c r="Q439" i="1"/>
  <c r="Q526" i="1" s="1"/>
  <c r="Q21" i="1" s="1"/>
  <c r="T50" i="5" s="1"/>
  <c r="Q443" i="1"/>
  <c r="Q530" i="1" s="1"/>
  <c r="Q25" i="1" s="1"/>
  <c r="T54" i="5" s="1"/>
  <c r="Q524" i="1"/>
  <c r="Q19" i="1" s="1"/>
  <c r="T48" i="5" s="1"/>
  <c r="R466" i="1"/>
  <c r="R495" i="1" s="1"/>
  <c r="V924" i="1"/>
  <c r="X186" i="1"/>
  <c r="X779" i="1" s="1"/>
  <c r="W244" i="1"/>
  <c r="W302" i="1" s="1"/>
  <c r="W866" i="1"/>
  <c r="W895" i="1" s="1"/>
  <c r="W853" i="1"/>
  <c r="W882" i="1" s="1"/>
  <c r="W418" i="1"/>
  <c r="V911" i="1"/>
  <c r="W405" i="1"/>
  <c r="T710" i="1"/>
  <c r="R383" i="1"/>
  <c r="R444" i="1" s="1"/>
  <c r="V716" i="1"/>
  <c r="T1321" i="1"/>
  <c r="S710" i="1"/>
  <c r="S376" i="1"/>
  <c r="S466" i="1" s="1"/>
  <c r="S495" i="1" s="1"/>
  <c r="X565" i="1"/>
  <c r="W1204" i="1"/>
  <c r="V1233" i="1"/>
  <c r="P531" i="1"/>
  <c r="P26" i="1" s="1"/>
  <c r="S55" i="5" s="1"/>
  <c r="X704" i="1"/>
  <c r="U594" i="1"/>
  <c r="U1291" i="1"/>
  <c r="U1320" i="1" s="1"/>
  <c r="AA1227" i="1"/>
  <c r="AA1256" i="1"/>
  <c r="V595" i="1"/>
  <c r="W682" i="1" s="1"/>
  <c r="V1292" i="1"/>
  <c r="Q444" i="1"/>
  <c r="Q473" i="1"/>
  <c r="Q502" i="1" s="1"/>
  <c r="S320" i="1"/>
  <c r="R349" i="1"/>
  <c r="W1293" i="1"/>
  <c r="W1322" i="1" s="1"/>
  <c r="X1316" i="1"/>
  <c r="W1292" i="1"/>
  <c r="W1321" i="1" s="1"/>
  <c r="AA1210" i="1"/>
  <c r="AA1268" i="1" s="1"/>
  <c r="AB571" i="1"/>
  <c r="S326" i="1"/>
  <c r="R355" i="1"/>
  <c r="T682" i="1"/>
  <c r="U682" i="1"/>
  <c r="X412" i="1"/>
  <c r="X238" i="1"/>
  <c r="X296" i="1" s="1"/>
  <c r="X1199" i="1"/>
  <c r="X1257" i="1" s="1"/>
  <c r="Y560" i="1"/>
  <c r="W1295" i="1"/>
  <c r="R438" i="1"/>
  <c r="R467" i="1"/>
  <c r="R496" i="1" s="1"/>
  <c r="Y1206" i="1"/>
  <c r="Y1264" i="1" s="1"/>
  <c r="Z567" i="1"/>
  <c r="S325" i="1"/>
  <c r="R354" i="1"/>
  <c r="U714" i="1"/>
  <c r="U683" i="1"/>
  <c r="U712" i="1" s="1"/>
  <c r="W677" i="1"/>
  <c r="V677" i="1"/>
  <c r="Z1239" i="1"/>
  <c r="T705" i="1"/>
  <c r="Z1285" i="1"/>
  <c r="Z1314" i="1" s="1"/>
  <c r="Y675" i="1"/>
  <c r="P530" i="1"/>
  <c r="P25" i="1" s="1"/>
  <c r="S54" i="5" s="1"/>
  <c r="X1235" i="1"/>
  <c r="X1293" i="1" s="1"/>
  <c r="V596" i="1"/>
  <c r="Z675" i="1"/>
  <c r="W1228" i="1"/>
  <c r="S377" i="1"/>
  <c r="X1237" i="1"/>
  <c r="X598" i="1" s="1"/>
  <c r="S712" i="1"/>
  <c r="Y600" i="1"/>
  <c r="Q445" i="1"/>
  <c r="Q474" i="1"/>
  <c r="Q503" i="1" s="1"/>
  <c r="AC1198" i="1"/>
  <c r="AD559" i="1"/>
  <c r="Y180" i="1"/>
  <c r="W918" i="1"/>
  <c r="V1315" i="1"/>
  <c r="T319" i="1"/>
  <c r="S348" i="1"/>
  <c r="Y1208" i="1"/>
  <c r="Y1266" i="1" s="1"/>
  <c r="Z569" i="1"/>
  <c r="X590" i="1"/>
  <c r="Y1287" i="1"/>
  <c r="R476" i="1"/>
  <c r="R505" i="1" s="1"/>
  <c r="R447" i="1"/>
  <c r="S386" i="1"/>
  <c r="V589" i="1"/>
  <c r="V676" i="1" s="1"/>
  <c r="Y1297" i="1"/>
  <c r="Y1326" i="1" s="1"/>
  <c r="R382" i="1"/>
  <c r="T318" i="1"/>
  <c r="S347" i="1"/>
  <c r="T712" i="1"/>
  <c r="AB1256" i="1"/>
  <c r="AB1227" i="1"/>
  <c r="AB588" i="1" s="1"/>
  <c r="AA1200" i="1"/>
  <c r="AB561" i="1"/>
  <c r="T328" i="1"/>
  <c r="S357" i="1"/>
  <c r="X1234" i="1"/>
  <c r="X595" i="1" s="1"/>
  <c r="X1263" i="1"/>
  <c r="X1264" i="1"/>
  <c r="S324" i="1"/>
  <c r="R353" i="1"/>
  <c r="R378" i="1"/>
  <c r="U676" i="1"/>
  <c r="Z1229" i="1"/>
  <c r="Z1258" i="1"/>
  <c r="R384" i="1"/>
  <c r="Y1205" i="1"/>
  <c r="Y1263" i="1" s="1"/>
  <c r="Z566" i="1"/>
  <c r="V1322" i="1"/>
  <c r="Q534" i="1" l="1"/>
  <c r="Q29" i="1" s="1"/>
  <c r="T58" i="5" s="1"/>
  <c r="U1259" i="1"/>
  <c r="V402" i="1"/>
  <c r="T1323" i="1"/>
  <c r="V850" i="1"/>
  <c r="V879" i="1" s="1"/>
  <c r="V763" i="1"/>
  <c r="V792" i="1" s="1"/>
  <c r="W170" i="1"/>
  <c r="X170" i="1" s="1"/>
  <c r="X402" i="1" s="1"/>
  <c r="U684" i="1"/>
  <c r="U1323" i="1"/>
  <c r="W568" i="1"/>
  <c r="W1207" i="1" s="1"/>
  <c r="V286" i="1"/>
  <c r="T1261" i="1"/>
  <c r="X564" i="1"/>
  <c r="Y564" i="1" s="1"/>
  <c r="Y1203" i="1" s="1"/>
  <c r="V1203" i="1"/>
  <c r="V1232" i="1" s="1"/>
  <c r="V1290" i="1" s="1"/>
  <c r="U1261" i="1"/>
  <c r="V1331" i="1"/>
  <c r="V915" i="1"/>
  <c r="U234" i="1"/>
  <c r="U292" i="1" s="1"/>
  <c r="T591" i="1"/>
  <c r="U1288" i="1"/>
  <c r="T1288" i="1"/>
  <c r="T1317" i="1" s="1"/>
  <c r="W235" i="1"/>
  <c r="W293" i="1" s="1"/>
  <c r="S686" i="1"/>
  <c r="W409" i="1"/>
  <c r="W857" i="1"/>
  <c r="W886" i="1" s="1"/>
  <c r="W915" i="1" s="1"/>
  <c r="X562" i="1"/>
  <c r="V1201" i="1"/>
  <c r="X177" i="1"/>
  <c r="X770" i="1" s="1"/>
  <c r="X799" i="1" s="1"/>
  <c r="U862" i="1"/>
  <c r="U891" i="1" s="1"/>
  <c r="U240" i="1"/>
  <c r="U298" i="1" s="1"/>
  <c r="W182" i="1"/>
  <c r="W862" i="1" s="1"/>
  <c r="W891" i="1" s="1"/>
  <c r="W570" i="1"/>
  <c r="W1209" i="1" s="1"/>
  <c r="W1238" i="1" s="1"/>
  <c r="W599" i="1" s="1"/>
  <c r="V240" i="1"/>
  <c r="U856" i="1"/>
  <c r="U885" i="1" s="1"/>
  <c r="S1296" i="1"/>
  <c r="S1325" i="1" s="1"/>
  <c r="U769" i="1"/>
  <c r="U798" i="1" s="1"/>
  <c r="P442" i="1"/>
  <c r="P529" i="1" s="1"/>
  <c r="P24" i="1" s="1"/>
  <c r="S53" i="5" s="1"/>
  <c r="S707" i="1"/>
  <c r="R707" i="1"/>
  <c r="T920" i="1"/>
  <c r="V408" i="1"/>
  <c r="W556" i="1"/>
  <c r="X556" i="1" s="1"/>
  <c r="V1195" i="1"/>
  <c r="Y855" i="1"/>
  <c r="Y884" i="1" s="1"/>
  <c r="V775" i="1"/>
  <c r="V804" i="1" s="1"/>
  <c r="V414" i="1"/>
  <c r="T916" i="1"/>
  <c r="O533" i="1"/>
  <c r="O28" i="1" s="1"/>
  <c r="U1290" i="1"/>
  <c r="S1290" i="1"/>
  <c r="S1319" i="1" s="1"/>
  <c r="P358" i="1"/>
  <c r="Q329" i="1"/>
  <c r="Q321" i="1"/>
  <c r="P350" i="1"/>
  <c r="O469" i="1"/>
  <c r="O498" i="1" s="1"/>
  <c r="O440" i="1"/>
  <c r="P387" i="1"/>
  <c r="Q672" i="1"/>
  <c r="Q701" i="1" s="1"/>
  <c r="R672" i="1"/>
  <c r="R686" i="1"/>
  <c r="U775" i="1"/>
  <c r="U804" i="1" s="1"/>
  <c r="U414" i="1"/>
  <c r="V862" i="1"/>
  <c r="V891" i="1" s="1"/>
  <c r="P379" i="1"/>
  <c r="Q385" i="1"/>
  <c r="O477" i="1"/>
  <c r="O506" i="1" s="1"/>
  <c r="O448" i="1"/>
  <c r="Q323" i="1"/>
  <c r="U1195" i="1"/>
  <c r="U1253" i="1" s="1"/>
  <c r="R327" i="1"/>
  <c r="Q356" i="1"/>
  <c r="U408" i="1"/>
  <c r="V234" i="1"/>
  <c r="W176" i="1"/>
  <c r="W408" i="1" s="1"/>
  <c r="V769" i="1"/>
  <c r="V798" i="1" s="1"/>
  <c r="V856" i="1"/>
  <c r="V885" i="1" s="1"/>
  <c r="S684" i="1"/>
  <c r="T713" i="1" s="1"/>
  <c r="V1236" i="1"/>
  <c r="V1265" i="1"/>
  <c r="T1224" i="1"/>
  <c r="T1253" i="1"/>
  <c r="V1209" i="1"/>
  <c r="V1267" i="1" s="1"/>
  <c r="O344" i="1"/>
  <c r="P315" i="1"/>
  <c r="O373" i="1"/>
  <c r="T1238" i="1"/>
  <c r="U1267" i="1"/>
  <c r="O529" i="1"/>
  <c r="O24" i="1" s="1"/>
  <c r="R53" i="5" s="1"/>
  <c r="P446" i="1"/>
  <c r="P475" i="1"/>
  <c r="P504" i="1" s="1"/>
  <c r="S585" i="1"/>
  <c r="S1282" i="1"/>
  <c r="S1311" i="1" s="1"/>
  <c r="S593" i="1"/>
  <c r="T1290" i="1"/>
  <c r="U410" i="1"/>
  <c r="U771" i="1"/>
  <c r="U800" i="1" s="1"/>
  <c r="U236" i="1"/>
  <c r="U294" i="1" s="1"/>
  <c r="V178" i="1"/>
  <c r="U858" i="1"/>
  <c r="U887" i="1" s="1"/>
  <c r="R709" i="1"/>
  <c r="Y407" i="1"/>
  <c r="Y768" i="1"/>
  <c r="Y797" i="1" s="1"/>
  <c r="Y233" i="1"/>
  <c r="Y291" i="1" s="1"/>
  <c r="U411" i="1"/>
  <c r="AA175" i="1"/>
  <c r="AA768" i="1" s="1"/>
  <c r="AA797" i="1" s="1"/>
  <c r="U237" i="1"/>
  <c r="U295" i="1" s="1"/>
  <c r="Z233" i="1"/>
  <c r="Z407" i="1"/>
  <c r="V179" i="1"/>
  <c r="V411" i="1" s="1"/>
  <c r="V921" i="1"/>
  <c r="W241" i="1"/>
  <c r="W299" i="1" s="1"/>
  <c r="X183" i="1"/>
  <c r="W415" i="1"/>
  <c r="W776" i="1"/>
  <c r="W805" i="1" s="1"/>
  <c r="W863" i="1"/>
  <c r="W892" i="1" s="1"/>
  <c r="X913" i="1"/>
  <c r="V912" i="1"/>
  <c r="Q925" i="1"/>
  <c r="R245" i="1"/>
  <c r="R303" i="1" s="1"/>
  <c r="S187" i="1"/>
  <c r="R867" i="1"/>
  <c r="R896" i="1" s="1"/>
  <c r="R780" i="1"/>
  <c r="R809" i="1" s="1"/>
  <c r="R419" i="1"/>
  <c r="W232" i="1"/>
  <c r="W290" i="1" s="1"/>
  <c r="W406" i="1"/>
  <c r="W767" i="1"/>
  <c r="W796" i="1" s="1"/>
  <c r="X174" i="1"/>
  <c r="W854" i="1"/>
  <c r="W883" i="1" s="1"/>
  <c r="U772" i="1"/>
  <c r="U801" i="1" s="1"/>
  <c r="U917" i="1" s="1"/>
  <c r="X416" i="1"/>
  <c r="W716" i="1"/>
  <c r="Y184" i="1"/>
  <c r="Y864" i="1" s="1"/>
  <c r="Y893" i="1" s="1"/>
  <c r="X923" i="1"/>
  <c r="X918" i="1"/>
  <c r="Z185" i="1"/>
  <c r="Y865" i="1"/>
  <c r="Y894" i="1" s="1"/>
  <c r="Y243" i="1"/>
  <c r="Y301" i="1" s="1"/>
  <c r="Y417" i="1"/>
  <c r="Y778" i="1"/>
  <c r="Y807" i="1" s="1"/>
  <c r="X300" i="1"/>
  <c r="O390" i="1"/>
  <c r="O361" i="1"/>
  <c r="P332" i="1"/>
  <c r="Z768" i="1"/>
  <c r="Z797" i="1" s="1"/>
  <c r="Z913" i="1" s="1"/>
  <c r="X777" i="1"/>
  <c r="X806" i="1" s="1"/>
  <c r="X864" i="1"/>
  <c r="X893" i="1" s="1"/>
  <c r="Y773" i="1"/>
  <c r="Y802" i="1" s="1"/>
  <c r="V783" i="1"/>
  <c r="V812" i="1" s="1"/>
  <c r="X774" i="1"/>
  <c r="X803" i="1" s="1"/>
  <c r="X766" i="1"/>
  <c r="X795" i="1" s="1"/>
  <c r="X716" i="1"/>
  <c r="U928" i="1"/>
  <c r="V248" i="1"/>
  <c r="V306" i="1" s="1"/>
  <c r="V422" i="1"/>
  <c r="V870" i="1"/>
  <c r="V899" i="1" s="1"/>
  <c r="W190" i="1"/>
  <c r="W870" i="1" s="1"/>
  <c r="W899" i="1" s="1"/>
  <c r="Y573" i="1"/>
  <c r="Z573" i="1" s="1"/>
  <c r="V1289" i="1"/>
  <c r="V1318" i="1" s="1"/>
  <c r="X1241" i="1"/>
  <c r="X602" i="1" s="1"/>
  <c r="K1179" i="1"/>
  <c r="L1179" i="1"/>
  <c r="BK1067" i="1"/>
  <c r="R389" i="1"/>
  <c r="R479" i="1" s="1"/>
  <c r="R508" i="1" s="1"/>
  <c r="P528" i="1"/>
  <c r="P23" i="1" s="1"/>
  <c r="S52" i="5" s="1"/>
  <c r="P537" i="1"/>
  <c r="P32" i="1" s="1"/>
  <c r="S61" i="5" s="1"/>
  <c r="W919" i="1"/>
  <c r="W1240" i="1"/>
  <c r="W1269" i="1"/>
  <c r="BJ220" i="1"/>
  <c r="BJ842" i="1"/>
  <c r="BJ755" i="1"/>
  <c r="U688" i="1"/>
  <c r="Q450" i="1"/>
  <c r="Q479" i="1"/>
  <c r="Q508" i="1" s="1"/>
  <c r="X1269" i="1"/>
  <c r="V688" i="1"/>
  <c r="R360" i="1"/>
  <c r="S331" i="1"/>
  <c r="Z572" i="1"/>
  <c r="Y1211" i="1"/>
  <c r="T717" i="1"/>
  <c r="S708" i="1"/>
  <c r="T708" i="1"/>
  <c r="BM753" i="1"/>
  <c r="BM218" i="1"/>
  <c r="L218" i="1" s="1"/>
  <c r="BM840" i="1"/>
  <c r="Q470" i="1"/>
  <c r="Q499" i="1" s="1"/>
  <c r="Q441" i="1"/>
  <c r="Y1202" i="1"/>
  <c r="W1231" i="1"/>
  <c r="W1260" i="1"/>
  <c r="S322" i="1"/>
  <c r="R351" i="1"/>
  <c r="X1202" i="1"/>
  <c r="X1260" i="1" s="1"/>
  <c r="Z563" i="1"/>
  <c r="U592" i="1"/>
  <c r="U1289" i="1"/>
  <c r="U1318" i="1" s="1"/>
  <c r="R380" i="1"/>
  <c r="Q536" i="1"/>
  <c r="Q31" i="1" s="1"/>
  <c r="T60" i="5" s="1"/>
  <c r="Q393" i="1"/>
  <c r="W922" i="1"/>
  <c r="BK1178" i="1"/>
  <c r="R335" i="1"/>
  <c r="Q364" i="1"/>
  <c r="V692" i="1"/>
  <c r="U721" i="1"/>
  <c r="P483" i="1"/>
  <c r="P512" i="1" s="1"/>
  <c r="P454" i="1"/>
  <c r="X861" i="1"/>
  <c r="X890" i="1" s="1"/>
  <c r="X413" i="1"/>
  <c r="Y181" i="1"/>
  <c r="Z181" i="1" s="1"/>
  <c r="T330" i="1"/>
  <c r="S359" i="1"/>
  <c r="BM1093" i="1"/>
  <c r="BM1006" i="1"/>
  <c r="K1006" i="1" s="1"/>
  <c r="BM1035" i="1"/>
  <c r="L977" i="1"/>
  <c r="K977" i="1"/>
  <c r="BG1099" i="1"/>
  <c r="BG1041" i="1"/>
  <c r="BG1012" i="1"/>
  <c r="BH983" i="1"/>
  <c r="BK1068" i="1"/>
  <c r="BL1094" i="1"/>
  <c r="BL1007" i="1"/>
  <c r="BL1036" i="1"/>
  <c r="BM978" i="1"/>
  <c r="T721" i="1"/>
  <c r="X239" i="1"/>
  <c r="X297" i="1" s="1"/>
  <c r="S388" i="1"/>
  <c r="BK1098" i="1"/>
  <c r="BK1040" i="1"/>
  <c r="BK1011" i="1"/>
  <c r="BL982" i="1"/>
  <c r="W605" i="1"/>
  <c r="X692" i="1" s="1"/>
  <c r="X1302" i="1"/>
  <c r="X1331" i="1" s="1"/>
  <c r="BM750" i="1"/>
  <c r="BM215" i="1"/>
  <c r="BL1149" i="1"/>
  <c r="BM837" i="1"/>
  <c r="S718" i="1"/>
  <c r="BK217" i="1"/>
  <c r="BK839" i="1"/>
  <c r="BK752" i="1"/>
  <c r="BI844" i="1"/>
  <c r="BI757" i="1"/>
  <c r="BI222" i="1"/>
  <c r="BL1064" i="1"/>
  <c r="BF1070" i="1"/>
  <c r="BK1065" i="1"/>
  <c r="BJ1069" i="1"/>
  <c r="U602" i="1"/>
  <c r="U689" i="1" s="1"/>
  <c r="W1299" i="1"/>
  <c r="W1328" i="1" s="1"/>
  <c r="BL1096" i="1"/>
  <c r="BL1038" i="1"/>
  <c r="BL1009" i="1"/>
  <c r="BM980" i="1"/>
  <c r="BE758" i="1"/>
  <c r="BE223" i="1"/>
  <c r="BE845" i="1"/>
  <c r="T917" i="1"/>
  <c r="T689" i="1"/>
  <c r="AA576" i="1"/>
  <c r="AB576" i="1" s="1"/>
  <c r="Z1215" i="1"/>
  <c r="W1302" i="1"/>
  <c r="W1331" i="1" s="1"/>
  <c r="R478" i="1"/>
  <c r="R507" i="1" s="1"/>
  <c r="R449" i="1"/>
  <c r="BK843" i="1"/>
  <c r="BK756" i="1"/>
  <c r="BK221" i="1"/>
  <c r="V1299" i="1"/>
  <c r="V1328" i="1" s="1"/>
  <c r="V602" i="1"/>
  <c r="BM1176" i="1"/>
  <c r="L1176" i="1" s="1"/>
  <c r="Y1273" i="1"/>
  <c r="Y1244" i="1"/>
  <c r="K1147" i="1"/>
  <c r="BK754" i="1"/>
  <c r="BK219" i="1"/>
  <c r="BK841" i="1"/>
  <c r="BJ1153" i="1"/>
  <c r="BJ1182" i="1" s="1"/>
  <c r="BL1097" i="1"/>
  <c r="BL1010" i="1"/>
  <c r="BL1039" i="1"/>
  <c r="BM981" i="1"/>
  <c r="L1147" i="1"/>
  <c r="X405" i="1"/>
  <c r="X853" i="1"/>
  <c r="X882" i="1" s="1"/>
  <c r="X231" i="1"/>
  <c r="X289" i="1" s="1"/>
  <c r="Y173" i="1"/>
  <c r="V714" i="1"/>
  <c r="W714" i="1"/>
  <c r="Y186" i="1"/>
  <c r="Y418" i="1" s="1"/>
  <c r="X808" i="1"/>
  <c r="X235" i="1"/>
  <c r="R473" i="1"/>
  <c r="R502" i="1" s="1"/>
  <c r="T711" i="1"/>
  <c r="R524" i="1"/>
  <c r="R19" i="1" s="1"/>
  <c r="U48" i="5" s="1"/>
  <c r="U711" i="1"/>
  <c r="W924" i="1"/>
  <c r="W911" i="1"/>
  <c r="X244" i="1"/>
  <c r="V682" i="1"/>
  <c r="S437" i="1"/>
  <c r="S524" i="1" s="1"/>
  <c r="S19" i="1" s="1"/>
  <c r="V48" i="5" s="1"/>
  <c r="X418" i="1"/>
  <c r="X866" i="1"/>
  <c r="X895" i="1" s="1"/>
  <c r="X1292" i="1"/>
  <c r="X1321" i="1" s="1"/>
  <c r="V594" i="1"/>
  <c r="V681" i="1" s="1"/>
  <c r="V1291" i="1"/>
  <c r="V1320" i="1" s="1"/>
  <c r="U681" i="1"/>
  <c r="W1262" i="1"/>
  <c r="W1233" i="1"/>
  <c r="T377" i="1"/>
  <c r="T467" i="1" s="1"/>
  <c r="T496" i="1" s="1"/>
  <c r="Z704" i="1"/>
  <c r="X1204" i="1"/>
  <c r="Y565" i="1"/>
  <c r="AA1229" i="1"/>
  <c r="AA1287" i="1" s="1"/>
  <c r="AA1258" i="1"/>
  <c r="Y677" i="1"/>
  <c r="X677" i="1"/>
  <c r="Z600" i="1"/>
  <c r="Z687" i="1" s="1"/>
  <c r="Z1297" i="1"/>
  <c r="Z1326" i="1" s="1"/>
  <c r="Z1205" i="1"/>
  <c r="Z1263" i="1" s="1"/>
  <c r="AA566" i="1"/>
  <c r="U705" i="1"/>
  <c r="Y1199" i="1"/>
  <c r="Y1257" i="1" s="1"/>
  <c r="Z560" i="1"/>
  <c r="Y238" i="1"/>
  <c r="Y296" i="1" s="1"/>
  <c r="Q531" i="1"/>
  <c r="Q26" i="1" s="1"/>
  <c r="T55" i="5" s="1"/>
  <c r="AA588" i="1"/>
  <c r="Y1234" i="1"/>
  <c r="Y1292" i="1" s="1"/>
  <c r="Y1321" i="1" s="1"/>
  <c r="S382" i="1"/>
  <c r="T386" i="1"/>
  <c r="T376" i="1"/>
  <c r="W1286" i="1"/>
  <c r="W589" i="1"/>
  <c r="W676" i="1" s="1"/>
  <c r="W705" i="1" s="1"/>
  <c r="V706" i="1"/>
  <c r="X1228" i="1"/>
  <c r="V1321" i="1"/>
  <c r="R445" i="1"/>
  <c r="R474" i="1"/>
  <c r="R503" i="1" s="1"/>
  <c r="T324" i="1"/>
  <c r="S353" i="1"/>
  <c r="U328" i="1"/>
  <c r="T357" i="1"/>
  <c r="U318" i="1"/>
  <c r="T347" i="1"/>
  <c r="X682" i="1"/>
  <c r="Z1208" i="1"/>
  <c r="AA569" i="1"/>
  <c r="U319" i="1"/>
  <c r="T348" i="1"/>
  <c r="AD1198" i="1"/>
  <c r="AE559" i="1"/>
  <c r="X596" i="1"/>
  <c r="X683" i="1" s="1"/>
  <c r="R525" i="1"/>
  <c r="R20" i="1" s="1"/>
  <c r="U49" i="5" s="1"/>
  <c r="Y860" i="1"/>
  <c r="Y889" i="1" s="1"/>
  <c r="AB1210" i="1"/>
  <c r="AB1268" i="1" s="1"/>
  <c r="AC571" i="1"/>
  <c r="Z590" i="1"/>
  <c r="Z1287" i="1"/>
  <c r="Z1316" i="1" s="1"/>
  <c r="Y1237" i="1"/>
  <c r="Y1295" i="1" s="1"/>
  <c r="Y1324" i="1" s="1"/>
  <c r="W1324" i="1"/>
  <c r="S384" i="1"/>
  <c r="AC1256" i="1"/>
  <c r="X1322" i="1"/>
  <c r="S476" i="1"/>
  <c r="S505" i="1" s="1"/>
  <c r="S447" i="1"/>
  <c r="R534" i="1"/>
  <c r="R29" i="1" s="1"/>
  <c r="U58" i="5" s="1"/>
  <c r="AC1227" i="1"/>
  <c r="AC1285" i="1" s="1"/>
  <c r="S467" i="1"/>
  <c r="S496" i="1" s="1"/>
  <c r="S438" i="1"/>
  <c r="Y704" i="1"/>
  <c r="S383" i="1"/>
  <c r="Z1206" i="1"/>
  <c r="Z1264" i="1" s="1"/>
  <c r="AA567" i="1"/>
  <c r="X1295" i="1"/>
  <c r="X1324" i="1" s="1"/>
  <c r="T326" i="1"/>
  <c r="S355" i="1"/>
  <c r="AA1239" i="1"/>
  <c r="AB1200" i="1"/>
  <c r="AC561" i="1"/>
  <c r="T325" i="1"/>
  <c r="S354" i="1"/>
  <c r="Y1235" i="1"/>
  <c r="S378" i="1"/>
  <c r="R439" i="1"/>
  <c r="R468" i="1"/>
  <c r="R497" i="1" s="1"/>
  <c r="R472" i="1"/>
  <c r="R501" i="1" s="1"/>
  <c r="R443" i="1"/>
  <c r="V705" i="1"/>
  <c r="Y1316" i="1"/>
  <c r="AB1285" i="1"/>
  <c r="AB1314" i="1" s="1"/>
  <c r="Y412" i="1"/>
  <c r="Z180" i="1"/>
  <c r="Q532" i="1"/>
  <c r="Q27" i="1" s="1"/>
  <c r="T56" i="5" s="1"/>
  <c r="Y687" i="1"/>
  <c r="X685" i="1"/>
  <c r="X714" i="1" s="1"/>
  <c r="V683" i="1"/>
  <c r="W683" i="1"/>
  <c r="AA1285" i="1"/>
  <c r="AA1314" i="1" s="1"/>
  <c r="W706" i="1"/>
  <c r="T320" i="1"/>
  <c r="S349" i="1"/>
  <c r="R57" i="5" l="1"/>
  <c r="X228" i="1"/>
  <c r="X763" i="1"/>
  <c r="X792" i="1" s="1"/>
  <c r="W228" i="1"/>
  <c r="W286" i="1" s="1"/>
  <c r="X850" i="1"/>
  <c r="X879" i="1" s="1"/>
  <c r="Y170" i="1"/>
  <c r="Y850" i="1" s="1"/>
  <c r="Y879" i="1" s="1"/>
  <c r="W402" i="1"/>
  <c r="W763" i="1"/>
  <c r="W792" i="1" s="1"/>
  <c r="W850" i="1"/>
  <c r="W879" i="1" s="1"/>
  <c r="X409" i="1"/>
  <c r="U1317" i="1"/>
  <c r="X568" i="1"/>
  <c r="X1207" i="1" s="1"/>
  <c r="V908" i="1"/>
  <c r="X857" i="1"/>
  <c r="X886" i="1" s="1"/>
  <c r="X915" i="1" s="1"/>
  <c r="Y177" i="1"/>
  <c r="Y770" i="1" s="1"/>
  <c r="Y799" i="1" s="1"/>
  <c r="V1261" i="1"/>
  <c r="V1319" i="1" s="1"/>
  <c r="W1261" i="1"/>
  <c r="Z564" i="1"/>
  <c r="Z1203" i="1" s="1"/>
  <c r="X1203" i="1"/>
  <c r="X1232" i="1" s="1"/>
  <c r="X593" i="1" s="1"/>
  <c r="T1319" i="1"/>
  <c r="U1319" i="1"/>
  <c r="U914" i="1"/>
  <c r="V292" i="1"/>
  <c r="U920" i="1"/>
  <c r="X293" i="1"/>
  <c r="V298" i="1"/>
  <c r="V1259" i="1"/>
  <c r="V1230" i="1"/>
  <c r="W1259" i="1"/>
  <c r="U678" i="1"/>
  <c r="T678" i="1"/>
  <c r="Y562" i="1"/>
  <c r="X1201" i="1"/>
  <c r="W775" i="1"/>
  <c r="W804" i="1" s="1"/>
  <c r="W920" i="1" s="1"/>
  <c r="W414" i="1"/>
  <c r="U713" i="1"/>
  <c r="W240" i="1"/>
  <c r="W298" i="1" s="1"/>
  <c r="X182" i="1"/>
  <c r="X570" i="1"/>
  <c r="V914" i="1"/>
  <c r="Y913" i="1"/>
  <c r="O527" i="1"/>
  <c r="O22" i="1" s="1"/>
  <c r="O44" i="1" s="1"/>
  <c r="S713" i="1"/>
  <c r="U680" i="1"/>
  <c r="T680" i="1"/>
  <c r="P533" i="1"/>
  <c r="P28" i="1" s="1"/>
  <c r="R715" i="1"/>
  <c r="S715" i="1"/>
  <c r="Q387" i="1"/>
  <c r="R329" i="1"/>
  <c r="Q358" i="1"/>
  <c r="V1253" i="1"/>
  <c r="V1224" i="1"/>
  <c r="W178" i="1"/>
  <c r="W858" i="1" s="1"/>
  <c r="W887" i="1" s="1"/>
  <c r="V858" i="1"/>
  <c r="V887" i="1" s="1"/>
  <c r="V236" i="1"/>
  <c r="V294" i="1" s="1"/>
  <c r="V410" i="1"/>
  <c r="V771" i="1"/>
  <c r="V800" i="1" s="1"/>
  <c r="V597" i="1"/>
  <c r="V1294" i="1"/>
  <c r="V1323" i="1" s="1"/>
  <c r="U1224" i="1"/>
  <c r="Y1232" i="1"/>
  <c r="R701" i="1"/>
  <c r="Q379" i="1"/>
  <c r="W1195" i="1"/>
  <c r="V1238" i="1"/>
  <c r="V1296" i="1" s="1"/>
  <c r="V1325" i="1" s="1"/>
  <c r="R323" i="1"/>
  <c r="Q352" i="1"/>
  <c r="W1267" i="1"/>
  <c r="S680" i="1"/>
  <c r="S672" i="1"/>
  <c r="S701" i="1" s="1"/>
  <c r="Q350" i="1"/>
  <c r="R321" i="1"/>
  <c r="W1290" i="1"/>
  <c r="W769" i="1"/>
  <c r="W798" i="1" s="1"/>
  <c r="U916" i="1"/>
  <c r="O535" i="1"/>
  <c r="O30" i="1" s="1"/>
  <c r="R59" i="5" s="1"/>
  <c r="Q381" i="1"/>
  <c r="T599" i="1"/>
  <c r="W1236" i="1"/>
  <c r="W1265" i="1"/>
  <c r="T1296" i="1"/>
  <c r="T1325" i="1" s="1"/>
  <c r="V920" i="1"/>
  <c r="W856" i="1"/>
  <c r="W885" i="1" s="1"/>
  <c r="O434" i="1"/>
  <c r="O463" i="1"/>
  <c r="O492" i="1" s="1"/>
  <c r="R385" i="1"/>
  <c r="Q475" i="1"/>
  <c r="Q504" i="1" s="1"/>
  <c r="Q446" i="1"/>
  <c r="X176" i="1"/>
  <c r="X769" i="1" s="1"/>
  <c r="X798" i="1" s="1"/>
  <c r="Q315" i="1"/>
  <c r="P344" i="1"/>
  <c r="T585" i="1"/>
  <c r="R356" i="1"/>
  <c r="S327" i="1"/>
  <c r="P440" i="1"/>
  <c r="P469" i="1"/>
  <c r="P498" i="1" s="1"/>
  <c r="Y556" i="1"/>
  <c r="X1195" i="1"/>
  <c r="W234" i="1"/>
  <c r="W292" i="1" s="1"/>
  <c r="P373" i="1"/>
  <c r="U1296" i="1"/>
  <c r="U1325" i="1" s="1"/>
  <c r="T1282" i="1"/>
  <c r="T1311" i="1" s="1"/>
  <c r="P448" i="1"/>
  <c r="P477" i="1"/>
  <c r="P506" i="1" s="1"/>
  <c r="V593" i="1"/>
  <c r="AB175" i="1"/>
  <c r="AB768" i="1" s="1"/>
  <c r="AB797" i="1" s="1"/>
  <c r="AA855" i="1"/>
  <c r="AA884" i="1" s="1"/>
  <c r="AA913" i="1" s="1"/>
  <c r="AA233" i="1"/>
  <c r="AA291" i="1" s="1"/>
  <c r="AA407" i="1"/>
  <c r="Z291" i="1"/>
  <c r="V772" i="1"/>
  <c r="V801" i="1" s="1"/>
  <c r="W179" i="1"/>
  <c r="W411" i="1" s="1"/>
  <c r="V859" i="1"/>
  <c r="V888" i="1" s="1"/>
  <c r="V237" i="1"/>
  <c r="V295" i="1" s="1"/>
  <c r="W921" i="1"/>
  <c r="X863" i="1"/>
  <c r="X892" i="1" s="1"/>
  <c r="X776" i="1"/>
  <c r="X805" i="1" s="1"/>
  <c r="Y183" i="1"/>
  <c r="Z183" i="1" s="1"/>
  <c r="Z415" i="1" s="1"/>
  <c r="X415" i="1"/>
  <c r="X241" i="1"/>
  <c r="X299" i="1" s="1"/>
  <c r="R925" i="1"/>
  <c r="W912" i="1"/>
  <c r="S245" i="1"/>
  <c r="S303" i="1" s="1"/>
  <c r="S419" i="1"/>
  <c r="S867" i="1"/>
  <c r="S896" i="1" s="1"/>
  <c r="S780" i="1"/>
  <c r="S809" i="1" s="1"/>
  <c r="T187" i="1"/>
  <c r="X232" i="1"/>
  <c r="X290" i="1" s="1"/>
  <c r="X406" i="1"/>
  <c r="X854" i="1"/>
  <c r="X883" i="1" s="1"/>
  <c r="Y174" i="1"/>
  <c r="X767" i="1"/>
  <c r="X796" i="1" s="1"/>
  <c r="Y402" i="1"/>
  <c r="Y416" i="1"/>
  <c r="Z184" i="1"/>
  <c r="Z242" i="1" s="1"/>
  <c r="Y777" i="1"/>
  <c r="Y806" i="1" s="1"/>
  <c r="Y922" i="1" s="1"/>
  <c r="Y242" i="1"/>
  <c r="Y300" i="1" s="1"/>
  <c r="Y923" i="1"/>
  <c r="Z865" i="1"/>
  <c r="Z894" i="1" s="1"/>
  <c r="Z778" i="1"/>
  <c r="Z807" i="1" s="1"/>
  <c r="AA185" i="1"/>
  <c r="Z243" i="1"/>
  <c r="Z301" i="1" s="1"/>
  <c r="Z417" i="1"/>
  <c r="P390" i="1"/>
  <c r="Q332" i="1"/>
  <c r="P361" i="1"/>
  <c r="O451" i="1"/>
  <c r="O480" i="1"/>
  <c r="O509" i="1" s="1"/>
  <c r="X922" i="1"/>
  <c r="Y1212" i="1"/>
  <c r="Y1241" i="1" s="1"/>
  <c r="Y766" i="1"/>
  <c r="Y795" i="1" s="1"/>
  <c r="X911" i="1"/>
  <c r="Y779" i="1"/>
  <c r="Y808" i="1" s="1"/>
  <c r="Z773" i="1"/>
  <c r="Z802" i="1" s="1"/>
  <c r="W783" i="1"/>
  <c r="W812" i="1" s="1"/>
  <c r="W928" i="1" s="1"/>
  <c r="Y774" i="1"/>
  <c r="Y803" i="1" s="1"/>
  <c r="Z774" i="1"/>
  <c r="Z803" i="1" s="1"/>
  <c r="X190" i="1"/>
  <c r="V928" i="1"/>
  <c r="X689" i="1"/>
  <c r="W248" i="1"/>
  <c r="W306" i="1" s="1"/>
  <c r="W422" i="1"/>
  <c r="L1006" i="1"/>
  <c r="J188" i="1" s="1"/>
  <c r="O188" i="1" s="1"/>
  <c r="V689" i="1"/>
  <c r="X1299" i="1"/>
  <c r="X1328" i="1" s="1"/>
  <c r="R450" i="1"/>
  <c r="R537" i="1" s="1"/>
  <c r="R32" i="1" s="1"/>
  <c r="U61" i="5" s="1"/>
  <c r="Y866" i="1"/>
  <c r="Y895" i="1" s="1"/>
  <c r="Z186" i="1"/>
  <c r="Z866" i="1" s="1"/>
  <c r="Z895" i="1" s="1"/>
  <c r="Y244" i="1"/>
  <c r="Y302" i="1" s="1"/>
  <c r="X919" i="1"/>
  <c r="S389" i="1"/>
  <c r="S479" i="1" s="1"/>
  <c r="S508" i="1" s="1"/>
  <c r="U717" i="1"/>
  <c r="Y1269" i="1"/>
  <c r="Q537" i="1"/>
  <c r="Q32" i="1" s="1"/>
  <c r="T61" i="5" s="1"/>
  <c r="Y1240" i="1"/>
  <c r="Y1298" i="1" s="1"/>
  <c r="V717" i="1"/>
  <c r="Z1211" i="1"/>
  <c r="AA572" i="1"/>
  <c r="AB572" i="1" s="1"/>
  <c r="W601" i="1"/>
  <c r="X1298" i="1"/>
  <c r="X1327" i="1" s="1"/>
  <c r="W1298" i="1"/>
  <c r="W1327" i="1" s="1"/>
  <c r="T331" i="1"/>
  <c r="S360" i="1"/>
  <c r="BK755" i="1"/>
  <c r="BK220" i="1"/>
  <c r="BK842" i="1"/>
  <c r="V679" i="1"/>
  <c r="U679" i="1"/>
  <c r="Q528" i="1"/>
  <c r="Q23" i="1" s="1"/>
  <c r="T52" i="5" s="1"/>
  <c r="BL1068" i="1"/>
  <c r="BL1067" i="1"/>
  <c r="AA563" i="1"/>
  <c r="AB563" i="1" s="1"/>
  <c r="Z1202" i="1"/>
  <c r="BL1065" i="1"/>
  <c r="X1231" i="1"/>
  <c r="Y1260" i="1"/>
  <c r="W592" i="1"/>
  <c r="W679" i="1" s="1"/>
  <c r="W1289" i="1"/>
  <c r="W1318" i="1" s="1"/>
  <c r="R470" i="1"/>
  <c r="R499" i="1" s="1"/>
  <c r="R441" i="1"/>
  <c r="S380" i="1"/>
  <c r="T322" i="1"/>
  <c r="S351" i="1"/>
  <c r="Y1231" i="1"/>
  <c r="Y592" i="1" s="1"/>
  <c r="R536" i="1"/>
  <c r="R31" i="1" s="1"/>
  <c r="U60" i="5" s="1"/>
  <c r="P541" i="1"/>
  <c r="P36" i="1" s="1"/>
  <c r="S65" i="5" s="1"/>
  <c r="Q454" i="1"/>
  <c r="Q483" i="1"/>
  <c r="Q512" i="1" s="1"/>
  <c r="AB1215" i="1"/>
  <c r="Z413" i="1"/>
  <c r="Z1273" i="1"/>
  <c r="Z1244" i="1"/>
  <c r="BF845" i="1"/>
  <c r="BF223" i="1"/>
  <c r="BF758" i="1"/>
  <c r="BM1096" i="1"/>
  <c r="BL1098" i="1"/>
  <c r="BL1011" i="1"/>
  <c r="BL1040" i="1"/>
  <c r="BM982" i="1"/>
  <c r="BM1097" i="1"/>
  <c r="BM1039" i="1"/>
  <c r="BM1010" i="1"/>
  <c r="L981" i="1"/>
  <c r="K981" i="1"/>
  <c r="BL219" i="1"/>
  <c r="BL754" i="1"/>
  <c r="BL841" i="1"/>
  <c r="BK1153" i="1"/>
  <c r="BK1182" i="1" s="1"/>
  <c r="Y1302" i="1"/>
  <c r="Y1331" i="1" s="1"/>
  <c r="Y605" i="1"/>
  <c r="Y692" i="1" s="1"/>
  <c r="BK1069" i="1"/>
  <c r="Z1212" i="1"/>
  <c r="AA573" i="1"/>
  <c r="T388" i="1"/>
  <c r="R393" i="1"/>
  <c r="AA1215" i="1"/>
  <c r="AC576" i="1"/>
  <c r="AC1215" i="1" s="1"/>
  <c r="AC1244" i="1" s="1"/>
  <c r="U330" i="1"/>
  <c r="T359" i="1"/>
  <c r="Y861" i="1"/>
  <c r="Y890" i="1" s="1"/>
  <c r="R364" i="1"/>
  <c r="S335" i="1"/>
  <c r="BL221" i="1"/>
  <c r="BL756" i="1"/>
  <c r="BL843" i="1"/>
  <c r="T718" i="1"/>
  <c r="U718" i="1"/>
  <c r="BL1178" i="1"/>
  <c r="S478" i="1"/>
  <c r="S507" i="1" s="1"/>
  <c r="S449" i="1"/>
  <c r="W692" i="1"/>
  <c r="L215" i="1"/>
  <c r="BM1149" i="1"/>
  <c r="L1149" i="1" s="1"/>
  <c r="K1035" i="1"/>
  <c r="L1035" i="1"/>
  <c r="W689" i="1"/>
  <c r="K1176" i="1"/>
  <c r="BM1009" i="1"/>
  <c r="BM1038" i="1"/>
  <c r="K980" i="1"/>
  <c r="L980" i="1"/>
  <c r="BL752" i="1"/>
  <c r="BL217" i="1"/>
  <c r="BL839" i="1"/>
  <c r="BH1099" i="1"/>
  <c r="BH1012" i="1"/>
  <c r="BH1041" i="1"/>
  <c r="BI983" i="1"/>
  <c r="BM1064" i="1"/>
  <c r="BG1070" i="1"/>
  <c r="L1093" i="1"/>
  <c r="J574" i="1" s="1"/>
  <c r="O574" i="1" s="1"/>
  <c r="K1093" i="1"/>
  <c r="Y413" i="1"/>
  <c r="Z239" i="1"/>
  <c r="AA181" i="1"/>
  <c r="AA413" i="1" s="1"/>
  <c r="Y239" i="1"/>
  <c r="Y297" i="1" s="1"/>
  <c r="Z861" i="1"/>
  <c r="Z890" i="1" s="1"/>
  <c r="V721" i="1"/>
  <c r="BJ757" i="1"/>
  <c r="BJ844" i="1"/>
  <c r="BJ222" i="1"/>
  <c r="BM1094" i="1"/>
  <c r="BM1036" i="1"/>
  <c r="BM1007" i="1"/>
  <c r="K978" i="1"/>
  <c r="L978" i="1"/>
  <c r="Y853" i="1"/>
  <c r="Y882" i="1" s="1"/>
  <c r="Y231" i="1"/>
  <c r="Y289" i="1" s="1"/>
  <c r="Y405" i="1"/>
  <c r="Z173" i="1"/>
  <c r="Y918" i="1"/>
  <c r="R531" i="1"/>
  <c r="R26" i="1" s="1"/>
  <c r="U55" i="5" s="1"/>
  <c r="AA1316" i="1"/>
  <c r="W711" i="1"/>
  <c r="AC1314" i="1"/>
  <c r="T438" i="1"/>
  <c r="T525" i="1" s="1"/>
  <c r="T20" i="1" s="1"/>
  <c r="W49" i="5" s="1"/>
  <c r="V711" i="1"/>
  <c r="X302" i="1"/>
  <c r="X924" i="1"/>
  <c r="X711" i="1"/>
  <c r="T378" i="1"/>
  <c r="T468" i="1" s="1"/>
  <c r="T497" i="1" s="1"/>
  <c r="Y716" i="1"/>
  <c r="S534" i="1"/>
  <c r="S29" i="1" s="1"/>
  <c r="V58" i="5" s="1"/>
  <c r="U386" i="1"/>
  <c r="U476" i="1" s="1"/>
  <c r="U505" i="1" s="1"/>
  <c r="Y706" i="1"/>
  <c r="V710" i="1"/>
  <c r="Y1204" i="1"/>
  <c r="Z565" i="1"/>
  <c r="R526" i="1"/>
  <c r="R21" i="1" s="1"/>
  <c r="U50" i="5" s="1"/>
  <c r="T382" i="1"/>
  <c r="T443" i="1" s="1"/>
  <c r="X1233" i="1"/>
  <c r="X594" i="1" s="1"/>
  <c r="W594" i="1"/>
  <c r="W1291" i="1"/>
  <c r="W1320" i="1" s="1"/>
  <c r="X1262" i="1"/>
  <c r="U710" i="1"/>
  <c r="S525" i="1"/>
  <c r="S20" i="1" s="1"/>
  <c r="V49" i="5" s="1"/>
  <c r="R532" i="1"/>
  <c r="R27" i="1" s="1"/>
  <c r="U56" i="5" s="1"/>
  <c r="Z238" i="1"/>
  <c r="Z296" i="1" s="1"/>
  <c r="V712" i="1"/>
  <c r="Z860" i="1"/>
  <c r="Z889" i="1" s="1"/>
  <c r="AC1210" i="1"/>
  <c r="AC1268" i="1" s="1"/>
  <c r="AD571" i="1"/>
  <c r="AA1208" i="1"/>
  <c r="AA1266" i="1" s="1"/>
  <c r="AB569" i="1"/>
  <c r="U324" i="1"/>
  <c r="T353" i="1"/>
  <c r="AA590" i="1"/>
  <c r="AA677" i="1" s="1"/>
  <c r="Z412" i="1"/>
  <c r="AA180" i="1"/>
  <c r="AA860" i="1" s="1"/>
  <c r="AA889" i="1" s="1"/>
  <c r="S468" i="1"/>
  <c r="S497" i="1" s="1"/>
  <c r="S439" i="1"/>
  <c r="Y596" i="1"/>
  <c r="AA1297" i="1"/>
  <c r="AA600" i="1"/>
  <c r="Z1235" i="1"/>
  <c r="Z1293" i="1" s="1"/>
  <c r="Z1322" i="1" s="1"/>
  <c r="AC588" i="1"/>
  <c r="AC675" i="1" s="1"/>
  <c r="Y598" i="1"/>
  <c r="Y1293" i="1"/>
  <c r="Z1237" i="1"/>
  <c r="Z1295" i="1" s="1"/>
  <c r="Z1266" i="1"/>
  <c r="X712" i="1"/>
  <c r="AB1239" i="1"/>
  <c r="AB600" i="1" s="1"/>
  <c r="AE1198" i="1"/>
  <c r="AF559" i="1"/>
  <c r="AA1205" i="1"/>
  <c r="AB566" i="1"/>
  <c r="U377" i="1"/>
  <c r="U376" i="1"/>
  <c r="V328" i="1"/>
  <c r="U357" i="1"/>
  <c r="X1286" i="1"/>
  <c r="T437" i="1"/>
  <c r="T466" i="1"/>
  <c r="T495" i="1" s="1"/>
  <c r="T476" i="1"/>
  <c r="T505" i="1" s="1"/>
  <c r="T447" i="1"/>
  <c r="Y595" i="1"/>
  <c r="AB675" i="1"/>
  <c r="AA675" i="1"/>
  <c r="Z1234" i="1"/>
  <c r="AB1258" i="1"/>
  <c r="AC1200" i="1"/>
  <c r="AC1258" i="1" s="1"/>
  <c r="AD561" i="1"/>
  <c r="S474" i="1"/>
  <c r="S503" i="1" s="1"/>
  <c r="S445" i="1"/>
  <c r="AD1227" i="1"/>
  <c r="AD1256" i="1"/>
  <c r="V319" i="1"/>
  <c r="U348" i="1"/>
  <c r="V318" i="1"/>
  <c r="U347" i="1"/>
  <c r="AA1206" i="1"/>
  <c r="AB567" i="1"/>
  <c r="U320" i="1"/>
  <c r="T349" i="1"/>
  <c r="T383" i="1"/>
  <c r="S444" i="1"/>
  <c r="S473" i="1"/>
  <c r="S502" i="1" s="1"/>
  <c r="X589" i="1"/>
  <c r="S472" i="1"/>
  <c r="S501" i="1" s="1"/>
  <c r="S443" i="1"/>
  <c r="Z1199" i="1"/>
  <c r="AA560" i="1"/>
  <c r="X706" i="1"/>
  <c r="Z677" i="1"/>
  <c r="U326" i="1"/>
  <c r="T355" i="1"/>
  <c r="W712" i="1"/>
  <c r="Z716" i="1"/>
  <c r="R530" i="1"/>
  <c r="R25" i="1" s="1"/>
  <c r="U54" i="5" s="1"/>
  <c r="U325" i="1"/>
  <c r="T354" i="1"/>
  <c r="AB1229" i="1"/>
  <c r="T384" i="1"/>
  <c r="AC175" i="1"/>
  <c r="AB233" i="1"/>
  <c r="W1315" i="1"/>
  <c r="Y1228" i="1"/>
  <c r="Z170" i="1" l="1"/>
  <c r="AA170" i="1" s="1"/>
  <c r="Y228" i="1"/>
  <c r="Y286" i="1" s="1"/>
  <c r="Y763" i="1"/>
  <c r="Y792" i="1" s="1"/>
  <c r="R74" i="5"/>
  <c r="S57" i="5"/>
  <c r="O45" i="1"/>
  <c r="R51" i="5"/>
  <c r="R73" i="5" s="1"/>
  <c r="X286" i="1"/>
  <c r="Z177" i="1"/>
  <c r="Z409" i="1" s="1"/>
  <c r="X908" i="1"/>
  <c r="W908" i="1"/>
  <c r="Y409" i="1"/>
  <c r="Y857" i="1"/>
  <c r="Y886" i="1" s="1"/>
  <c r="Y915" i="1" s="1"/>
  <c r="Y235" i="1"/>
  <c r="Y293" i="1" s="1"/>
  <c r="Y568" i="1"/>
  <c r="Z568" i="1" s="1"/>
  <c r="W1319" i="1"/>
  <c r="X1290" i="1"/>
  <c r="X1261" i="1"/>
  <c r="AA564" i="1"/>
  <c r="AA1203" i="1" s="1"/>
  <c r="AA1232" i="1" s="1"/>
  <c r="AA593" i="1" s="1"/>
  <c r="Y1261" i="1"/>
  <c r="W1296" i="1"/>
  <c r="W1325" i="1" s="1"/>
  <c r="AB855" i="1"/>
  <c r="AB884" i="1" s="1"/>
  <c r="AB913" i="1" s="1"/>
  <c r="AB407" i="1"/>
  <c r="W236" i="1"/>
  <c r="W294" i="1" s="1"/>
  <c r="Z562" i="1"/>
  <c r="AA562" i="1" s="1"/>
  <c r="Y1201" i="1"/>
  <c r="Y1230" i="1" s="1"/>
  <c r="Y591" i="1" s="1"/>
  <c r="U707" i="1"/>
  <c r="T707" i="1"/>
  <c r="X1230" i="1"/>
  <c r="X591" i="1" s="1"/>
  <c r="X1259" i="1"/>
  <c r="W1288" i="1"/>
  <c r="W1317" i="1" s="1"/>
  <c r="V591" i="1"/>
  <c r="V1288" i="1"/>
  <c r="V1317" i="1" s="1"/>
  <c r="X1209" i="1"/>
  <c r="Y182" i="1"/>
  <c r="Y240" i="1" s="1"/>
  <c r="X240" i="1"/>
  <c r="X298" i="1" s="1"/>
  <c r="X775" i="1"/>
  <c r="X804" i="1" s="1"/>
  <c r="X862" i="1"/>
  <c r="X891" i="1" s="1"/>
  <c r="X414" i="1"/>
  <c r="Y570" i="1"/>
  <c r="W859" i="1"/>
  <c r="W888" i="1" s="1"/>
  <c r="V916" i="1"/>
  <c r="P527" i="1"/>
  <c r="P22" i="1" s="1"/>
  <c r="Q533" i="1"/>
  <c r="Q28" i="1" s="1"/>
  <c r="O521" i="1"/>
  <c r="O16" i="1" s="1"/>
  <c r="R381" i="1"/>
  <c r="R442" i="1" s="1"/>
  <c r="P535" i="1"/>
  <c r="P30" i="1" s="1"/>
  <c r="S59" i="5" s="1"/>
  <c r="S385" i="1"/>
  <c r="T672" i="1"/>
  <c r="T701" i="1" s="1"/>
  <c r="R379" i="1"/>
  <c r="V599" i="1"/>
  <c r="W686" i="1" s="1"/>
  <c r="X178" i="1"/>
  <c r="P434" i="1"/>
  <c r="P463" i="1"/>
  <c r="P492" i="1" s="1"/>
  <c r="W597" i="1"/>
  <c r="W684" i="1" s="1"/>
  <c r="W1294" i="1"/>
  <c r="W1323" i="1" s="1"/>
  <c r="X1236" i="1"/>
  <c r="X597" i="1" s="1"/>
  <c r="X1265" i="1"/>
  <c r="S356" i="1"/>
  <c r="T327" i="1"/>
  <c r="T709" i="1"/>
  <c r="S709" i="1"/>
  <c r="U709" i="1"/>
  <c r="W1224" i="1"/>
  <c r="W585" i="1" s="1"/>
  <c r="W1253" i="1"/>
  <c r="W771" i="1"/>
  <c r="W800" i="1" s="1"/>
  <c r="W916" i="1" s="1"/>
  <c r="X680" i="1"/>
  <c r="V1282" i="1"/>
  <c r="V1311" i="1" s="1"/>
  <c r="V585" i="1"/>
  <c r="X1253" i="1"/>
  <c r="X1224" i="1"/>
  <c r="X585" i="1" s="1"/>
  <c r="Z1261" i="1"/>
  <c r="Z1232" i="1"/>
  <c r="R387" i="1"/>
  <c r="Y1195" i="1"/>
  <c r="Z556" i="1"/>
  <c r="X856" i="1"/>
  <c r="X885" i="1" s="1"/>
  <c r="X914" i="1" s="1"/>
  <c r="X408" i="1"/>
  <c r="Y176" i="1"/>
  <c r="X234" i="1"/>
  <c r="X292" i="1" s="1"/>
  <c r="R475" i="1"/>
  <c r="R504" i="1" s="1"/>
  <c r="R446" i="1"/>
  <c r="T686" i="1"/>
  <c r="U686" i="1"/>
  <c r="Q440" i="1"/>
  <c r="Q469" i="1"/>
  <c r="Q498" i="1" s="1"/>
  <c r="U585" i="1"/>
  <c r="U672" i="1" s="1"/>
  <c r="S329" i="1"/>
  <c r="R358" i="1"/>
  <c r="W680" i="1"/>
  <c r="W914" i="1"/>
  <c r="S323" i="1"/>
  <c r="R352" i="1"/>
  <c r="Q448" i="1"/>
  <c r="Q477" i="1"/>
  <c r="Q506" i="1" s="1"/>
  <c r="Q373" i="1"/>
  <c r="Q442" i="1"/>
  <c r="Q471" i="1"/>
  <c r="Q500" i="1" s="1"/>
  <c r="V684" i="1"/>
  <c r="V713" i="1" s="1"/>
  <c r="V680" i="1"/>
  <c r="R315" i="1"/>
  <c r="Q344" i="1"/>
  <c r="S321" i="1"/>
  <c r="R350" i="1"/>
  <c r="Y1290" i="1"/>
  <c r="Y593" i="1"/>
  <c r="Y680" i="1" s="1"/>
  <c r="W410" i="1"/>
  <c r="U1282" i="1"/>
  <c r="U1311" i="1" s="1"/>
  <c r="AB291" i="1"/>
  <c r="W237" i="1"/>
  <c r="W295" i="1" s="1"/>
  <c r="W772" i="1"/>
  <c r="W801" i="1" s="1"/>
  <c r="X179" i="1"/>
  <c r="X859" i="1" s="1"/>
  <c r="X888" i="1" s="1"/>
  <c r="V917" i="1"/>
  <c r="Y863" i="1"/>
  <c r="Y892" i="1" s="1"/>
  <c r="Y241" i="1"/>
  <c r="Y299" i="1" s="1"/>
  <c r="X921" i="1"/>
  <c r="X912" i="1"/>
  <c r="Y776" i="1"/>
  <c r="Y805" i="1" s="1"/>
  <c r="Y415" i="1"/>
  <c r="Z776" i="1"/>
  <c r="Z805" i="1" s="1"/>
  <c r="AA183" i="1"/>
  <c r="AA863" i="1" s="1"/>
  <c r="AA892" i="1" s="1"/>
  <c r="Z241" i="1"/>
  <c r="Z863" i="1"/>
  <c r="Z892" i="1" s="1"/>
  <c r="Z763" i="1"/>
  <c r="Z792" i="1" s="1"/>
  <c r="S925" i="1"/>
  <c r="Z850" i="1"/>
  <c r="Z879" i="1" s="1"/>
  <c r="T780" i="1"/>
  <c r="T809" i="1" s="1"/>
  <c r="U187" i="1"/>
  <c r="U867" i="1" s="1"/>
  <c r="U896" i="1" s="1"/>
  <c r="T245" i="1"/>
  <c r="T303" i="1" s="1"/>
  <c r="T419" i="1"/>
  <c r="T867" i="1"/>
  <c r="T896" i="1" s="1"/>
  <c r="Z228" i="1"/>
  <c r="Y767" i="1"/>
  <c r="Y796" i="1" s="1"/>
  <c r="Y406" i="1"/>
  <c r="Z174" i="1"/>
  <c r="Z767" i="1" s="1"/>
  <c r="Z796" i="1" s="1"/>
  <c r="Y232" i="1"/>
  <c r="Y290" i="1" s="1"/>
  <c r="Y854" i="1"/>
  <c r="Y883" i="1" s="1"/>
  <c r="AB170" i="1"/>
  <c r="AB763" i="1" s="1"/>
  <c r="AB792" i="1" s="1"/>
  <c r="AA228" i="1"/>
  <c r="AA850" i="1"/>
  <c r="AA879" i="1" s="1"/>
  <c r="AA763" i="1"/>
  <c r="AA792" i="1" s="1"/>
  <c r="AA402" i="1"/>
  <c r="Y1270" i="1"/>
  <c r="Z777" i="1"/>
  <c r="Z806" i="1" s="1"/>
  <c r="Z416" i="1"/>
  <c r="Y908" i="1"/>
  <c r="AA184" i="1"/>
  <c r="AA242" i="1" s="1"/>
  <c r="AA300" i="1" s="1"/>
  <c r="Z864" i="1"/>
  <c r="Z893" i="1" s="1"/>
  <c r="Z402" i="1"/>
  <c r="Z300" i="1"/>
  <c r="AA186" i="1"/>
  <c r="AA779" i="1" s="1"/>
  <c r="AA808" i="1" s="1"/>
  <c r="Z244" i="1"/>
  <c r="Z302" i="1" s="1"/>
  <c r="Z923" i="1"/>
  <c r="AB185" i="1"/>
  <c r="AA243" i="1"/>
  <c r="AA301" i="1" s="1"/>
  <c r="AA865" i="1"/>
  <c r="AA894" i="1" s="1"/>
  <c r="AA778" i="1"/>
  <c r="AA807" i="1" s="1"/>
  <c r="AA417" i="1"/>
  <c r="Q390" i="1"/>
  <c r="P451" i="1"/>
  <c r="P480" i="1"/>
  <c r="P509" i="1" s="1"/>
  <c r="O538" i="1"/>
  <c r="O33" i="1" s="1"/>
  <c r="R62" i="5" s="1"/>
  <c r="R332" i="1"/>
  <c r="Q361" i="1"/>
  <c r="Z766" i="1"/>
  <c r="Z795" i="1" s="1"/>
  <c r="X783" i="1"/>
  <c r="X812" i="1" s="1"/>
  <c r="AC768" i="1"/>
  <c r="AC797" i="1" s="1"/>
  <c r="AA773" i="1"/>
  <c r="AA802" i="1" s="1"/>
  <c r="AA918" i="1" s="1"/>
  <c r="O781" i="1"/>
  <c r="AC1273" i="1"/>
  <c r="Z418" i="1"/>
  <c r="Z779" i="1"/>
  <c r="Z808" i="1" s="1"/>
  <c r="Z924" i="1" s="1"/>
  <c r="Z770" i="1"/>
  <c r="Z799" i="1" s="1"/>
  <c r="AA774" i="1"/>
  <c r="AA803" i="1" s="1"/>
  <c r="Y924" i="1"/>
  <c r="V718" i="1"/>
  <c r="S450" i="1"/>
  <c r="S537" i="1" s="1"/>
  <c r="S32" i="1" s="1"/>
  <c r="V61" i="5" s="1"/>
  <c r="X870" i="1"/>
  <c r="X899" i="1" s="1"/>
  <c r="X422" i="1"/>
  <c r="Y190" i="1"/>
  <c r="Y870" i="1" s="1"/>
  <c r="Y899" i="1" s="1"/>
  <c r="X248" i="1"/>
  <c r="X306" i="1" s="1"/>
  <c r="Y919" i="1"/>
  <c r="T389" i="1"/>
  <c r="T479" i="1" s="1"/>
  <c r="T508" i="1" s="1"/>
  <c r="Y1327" i="1"/>
  <c r="AB1211" i="1"/>
  <c r="Y601" i="1"/>
  <c r="Y688" i="1" s="1"/>
  <c r="W688" i="1"/>
  <c r="X688" i="1"/>
  <c r="AA1211" i="1"/>
  <c r="AC572" i="1"/>
  <c r="R528" i="1"/>
  <c r="R23" i="1" s="1"/>
  <c r="U52" i="5" s="1"/>
  <c r="U331" i="1"/>
  <c r="T360" i="1"/>
  <c r="Z1240" i="1"/>
  <c r="Z1269" i="1"/>
  <c r="BL220" i="1"/>
  <c r="BL755" i="1"/>
  <c r="BL842" i="1"/>
  <c r="AB1202" i="1"/>
  <c r="AA1202" i="1"/>
  <c r="AA1260" i="1" s="1"/>
  <c r="V708" i="1"/>
  <c r="X1289" i="1"/>
  <c r="X1318" i="1" s="1"/>
  <c r="X592" i="1"/>
  <c r="Y679" i="1" s="1"/>
  <c r="T380" i="1"/>
  <c r="U322" i="1"/>
  <c r="T351" i="1"/>
  <c r="Y1289" i="1"/>
  <c r="Y1318" i="1" s="1"/>
  <c r="U708" i="1"/>
  <c r="S470" i="1"/>
  <c r="S499" i="1" s="1"/>
  <c r="S441" i="1"/>
  <c r="Z1260" i="1"/>
  <c r="Z1231" i="1"/>
  <c r="Z592" i="1" s="1"/>
  <c r="W708" i="1"/>
  <c r="AC563" i="1"/>
  <c r="S536" i="1"/>
  <c r="S31" i="1" s="1"/>
  <c r="V60" i="5" s="1"/>
  <c r="X718" i="1"/>
  <c r="Y721" i="1"/>
  <c r="Z297" i="1"/>
  <c r="Q541" i="1"/>
  <c r="Q36" i="1" s="1"/>
  <c r="T65" i="5" s="1"/>
  <c r="W721" i="1"/>
  <c r="X721" i="1"/>
  <c r="S393" i="1"/>
  <c r="O868" i="1"/>
  <c r="P188" i="1"/>
  <c r="O420" i="1"/>
  <c r="O246" i="1"/>
  <c r="Z1241" i="1"/>
  <c r="Z1270" i="1"/>
  <c r="L1039" i="1"/>
  <c r="K1039" i="1"/>
  <c r="BM1065" i="1"/>
  <c r="K1007" i="1"/>
  <c r="L1007" i="1"/>
  <c r="J189" i="1" s="1"/>
  <c r="BM217" i="1"/>
  <c r="L217" i="1" s="1"/>
  <c r="BM839" i="1"/>
  <c r="BM752" i="1"/>
  <c r="U388" i="1"/>
  <c r="L1097" i="1"/>
  <c r="J578" i="1" s="1"/>
  <c r="O578" i="1" s="1"/>
  <c r="K1097" i="1"/>
  <c r="BM1098" i="1"/>
  <c r="BM1040" i="1"/>
  <c r="BM1011" i="1"/>
  <c r="K982" i="1"/>
  <c r="L982" i="1"/>
  <c r="BG758" i="1"/>
  <c r="BG845" i="1"/>
  <c r="BG223" i="1"/>
  <c r="Z1302" i="1"/>
  <c r="Z1331" i="1" s="1"/>
  <c r="Z605" i="1"/>
  <c r="L1036" i="1"/>
  <c r="K1036" i="1"/>
  <c r="K1064" i="1"/>
  <c r="L1064" i="1"/>
  <c r="H1122" i="1" s="1"/>
  <c r="O1122" i="1" s="1"/>
  <c r="BM221" i="1"/>
  <c r="L221" i="1" s="1"/>
  <c r="BM843" i="1"/>
  <c r="BM756" i="1"/>
  <c r="V330" i="1"/>
  <c r="U359" i="1"/>
  <c r="AD576" i="1"/>
  <c r="K1094" i="1"/>
  <c r="L1094" i="1"/>
  <c r="Z919" i="1"/>
  <c r="W718" i="1"/>
  <c r="T335" i="1"/>
  <c r="S364" i="1"/>
  <c r="R483" i="1"/>
  <c r="R512" i="1" s="1"/>
  <c r="R454" i="1"/>
  <c r="BL1069" i="1"/>
  <c r="AB181" i="1"/>
  <c r="AB1273" i="1"/>
  <c r="AB1244" i="1"/>
  <c r="AB605" i="1" s="1"/>
  <c r="BI1099" i="1"/>
  <c r="BI1012" i="1"/>
  <c r="BI1041" i="1"/>
  <c r="BJ983" i="1"/>
  <c r="Y602" i="1"/>
  <c r="Y1299" i="1"/>
  <c r="BM219" i="1"/>
  <c r="BM754" i="1"/>
  <c r="BM841" i="1"/>
  <c r="BL1153" i="1"/>
  <c r="BL1182" i="1" s="1"/>
  <c r="AA861" i="1"/>
  <c r="AA890" i="1" s="1"/>
  <c r="BK222" i="1"/>
  <c r="BK844" i="1"/>
  <c r="BK757" i="1"/>
  <c r="BH1070" i="1"/>
  <c r="K1038" i="1"/>
  <c r="L1038" i="1"/>
  <c r="BM1178" i="1"/>
  <c r="K1178" i="1" s="1"/>
  <c r="K1149" i="1"/>
  <c r="T478" i="1"/>
  <c r="T507" i="1" s="1"/>
  <c r="T449" i="1"/>
  <c r="O1213" i="1"/>
  <c r="P574" i="1"/>
  <c r="BM1067" i="1"/>
  <c r="K1009" i="1"/>
  <c r="L1009" i="1"/>
  <c r="J191" i="1" s="1"/>
  <c r="O191" i="1" s="1"/>
  <c r="I333" i="1"/>
  <c r="AA1244" i="1"/>
  <c r="AA1302" i="1" s="1"/>
  <c r="AA1212" i="1"/>
  <c r="AB573" i="1"/>
  <c r="BM1068" i="1"/>
  <c r="L1010" i="1"/>
  <c r="J192" i="1" s="1"/>
  <c r="O192" i="1" s="1"/>
  <c r="K1010" i="1"/>
  <c r="L1096" i="1"/>
  <c r="J577" i="1" s="1"/>
  <c r="O577" i="1" s="1"/>
  <c r="K1096" i="1"/>
  <c r="AA1273" i="1"/>
  <c r="AA239" i="1"/>
  <c r="AA297" i="1" s="1"/>
  <c r="Z857" i="1"/>
  <c r="Z886" i="1" s="1"/>
  <c r="X681" i="1"/>
  <c r="AA177" i="1"/>
  <c r="Z235" i="1"/>
  <c r="Y911" i="1"/>
  <c r="Z853" i="1"/>
  <c r="Z882" i="1" s="1"/>
  <c r="Z405" i="1"/>
  <c r="AA173" i="1"/>
  <c r="Z231" i="1"/>
  <c r="Z289" i="1" s="1"/>
  <c r="X1291" i="1"/>
  <c r="X1320" i="1" s="1"/>
  <c r="AB1297" i="1"/>
  <c r="AB1326" i="1" s="1"/>
  <c r="T439" i="1"/>
  <c r="T526" i="1" s="1"/>
  <c r="T21" i="1" s="1"/>
  <c r="W50" i="5" s="1"/>
  <c r="U447" i="1"/>
  <c r="U534" i="1" s="1"/>
  <c r="U29" i="1" s="1"/>
  <c r="X58" i="5" s="1"/>
  <c r="T472" i="1"/>
  <c r="T501" i="1" s="1"/>
  <c r="Z918" i="1"/>
  <c r="Z706" i="1"/>
  <c r="U383" i="1"/>
  <c r="U444" i="1" s="1"/>
  <c r="U378" i="1"/>
  <c r="U468" i="1" s="1"/>
  <c r="U497" i="1" s="1"/>
  <c r="V377" i="1"/>
  <c r="V438" i="1" s="1"/>
  <c r="S532" i="1"/>
  <c r="S27" i="1" s="1"/>
  <c r="V56" i="5" s="1"/>
  <c r="AB704" i="1"/>
  <c r="W681" i="1"/>
  <c r="Z1204" i="1"/>
  <c r="Z1262" i="1" s="1"/>
  <c r="AA565" i="1"/>
  <c r="U384" i="1"/>
  <c r="U474" i="1" s="1"/>
  <c r="U503" i="1" s="1"/>
  <c r="Y1233" i="1"/>
  <c r="Y1262" i="1"/>
  <c r="T524" i="1"/>
  <c r="T19" i="1" s="1"/>
  <c r="W48" i="5" s="1"/>
  <c r="U382" i="1"/>
  <c r="U472" i="1" s="1"/>
  <c r="U501" i="1" s="1"/>
  <c r="W318" i="1"/>
  <c r="V347" i="1"/>
  <c r="X1315" i="1"/>
  <c r="Y1322" i="1"/>
  <c r="AA687" i="1"/>
  <c r="AA716" i="1" s="1"/>
  <c r="AB687" i="1"/>
  <c r="Y589" i="1"/>
  <c r="Y676" i="1" s="1"/>
  <c r="Y1286" i="1"/>
  <c r="T473" i="1"/>
  <c r="T502" i="1" s="1"/>
  <c r="T444" i="1"/>
  <c r="AD1200" i="1"/>
  <c r="AD1258" i="1" s="1"/>
  <c r="AE561" i="1"/>
  <c r="AB1205" i="1"/>
  <c r="AB1263" i="1" s="1"/>
  <c r="AC566" i="1"/>
  <c r="AC233" i="1"/>
  <c r="AC291" i="1" s="1"/>
  <c r="AA1326" i="1"/>
  <c r="V324" i="1"/>
  <c r="U353" i="1"/>
  <c r="AA1237" i="1"/>
  <c r="X676" i="1"/>
  <c r="T534" i="1"/>
  <c r="T29" i="1" s="1"/>
  <c r="W58" i="5" s="1"/>
  <c r="V386" i="1"/>
  <c r="AA1263" i="1"/>
  <c r="AA1234" i="1"/>
  <c r="AA595" i="1" s="1"/>
  <c r="Z598" i="1"/>
  <c r="Z685" i="1" s="1"/>
  <c r="Y685" i="1"/>
  <c r="Y714" i="1" s="1"/>
  <c r="AA1264" i="1"/>
  <c r="Z596" i="1"/>
  <c r="Z683" i="1" s="1"/>
  <c r="S526" i="1"/>
  <c r="S21" i="1" s="1"/>
  <c r="V50" i="5" s="1"/>
  <c r="AD1210" i="1"/>
  <c r="AE571" i="1"/>
  <c r="AC407" i="1"/>
  <c r="AD175" i="1"/>
  <c r="AA1199" i="1"/>
  <c r="AA1257" i="1" s="1"/>
  <c r="AB560" i="1"/>
  <c r="AB1206" i="1"/>
  <c r="AC567" i="1"/>
  <c r="AC1229" i="1"/>
  <c r="AC590" i="1" s="1"/>
  <c r="W328" i="1"/>
  <c r="V357" i="1"/>
  <c r="AE1256" i="1"/>
  <c r="T445" i="1"/>
  <c r="T474" i="1"/>
  <c r="T503" i="1" s="1"/>
  <c r="V326" i="1"/>
  <c r="U355" i="1"/>
  <c r="S530" i="1"/>
  <c r="S25" i="1" s="1"/>
  <c r="V54" i="5" s="1"/>
  <c r="W319" i="1"/>
  <c r="V348" i="1"/>
  <c r="AC855" i="1"/>
  <c r="AC884" i="1" s="1"/>
  <c r="U466" i="1"/>
  <c r="U495" i="1" s="1"/>
  <c r="U437" i="1"/>
  <c r="AC1239" i="1"/>
  <c r="AB590" i="1"/>
  <c r="AB1287" i="1"/>
  <c r="AB1316" i="1" s="1"/>
  <c r="Z1228" i="1"/>
  <c r="Z1286" i="1" s="1"/>
  <c r="Z1257" i="1"/>
  <c r="AA1235" i="1"/>
  <c r="Y682" i="1"/>
  <c r="Y711" i="1" s="1"/>
  <c r="AF1198" i="1"/>
  <c r="AF1256" i="1" s="1"/>
  <c r="AG559" i="1"/>
  <c r="Y683" i="1"/>
  <c r="V325" i="1"/>
  <c r="U354" i="1"/>
  <c r="S531" i="1"/>
  <c r="S26" i="1" s="1"/>
  <c r="V55" i="5" s="1"/>
  <c r="V320" i="1"/>
  <c r="U349" i="1"/>
  <c r="AC605" i="1"/>
  <c r="Z1324" i="1"/>
  <c r="AC704" i="1"/>
  <c r="AA706" i="1"/>
  <c r="V376" i="1"/>
  <c r="AD588" i="1"/>
  <c r="AD1285" i="1"/>
  <c r="Z595" i="1"/>
  <c r="Z1292" i="1"/>
  <c r="AA704" i="1"/>
  <c r="U467" i="1"/>
  <c r="U496" i="1" s="1"/>
  <c r="U438" i="1"/>
  <c r="AE1227" i="1"/>
  <c r="AA412" i="1"/>
  <c r="AB180" i="1"/>
  <c r="AA238" i="1"/>
  <c r="AA296" i="1" s="1"/>
  <c r="AB1208" i="1"/>
  <c r="AC569" i="1"/>
  <c r="S74" i="5" l="1"/>
  <c r="T57" i="5"/>
  <c r="P45" i="1"/>
  <c r="S51" i="5"/>
  <c r="S73" i="5" s="1"/>
  <c r="P44" i="1"/>
  <c r="R45" i="5"/>
  <c r="Z293" i="1"/>
  <c r="Y1207" i="1"/>
  <c r="Y1236" i="1" s="1"/>
  <c r="Y597" i="1" s="1"/>
  <c r="Y684" i="1" s="1"/>
  <c r="Y1319" i="1"/>
  <c r="AB564" i="1"/>
  <c r="AB1203" i="1" s="1"/>
  <c r="X1319" i="1"/>
  <c r="AA1261" i="1"/>
  <c r="AA1290" i="1"/>
  <c r="X1294" i="1"/>
  <c r="X1323" i="1" s="1"/>
  <c r="W1282" i="1"/>
  <c r="W1311" i="1" s="1"/>
  <c r="W917" i="1"/>
  <c r="X684" i="1"/>
  <c r="X713" i="1" s="1"/>
  <c r="AA1201" i="1"/>
  <c r="AA1230" i="1" s="1"/>
  <c r="AA591" i="1" s="1"/>
  <c r="Y298" i="1"/>
  <c r="Y1288" i="1"/>
  <c r="V678" i="1"/>
  <c r="X678" i="1"/>
  <c r="W678" i="1"/>
  <c r="X1288" i="1"/>
  <c r="X1317" i="1" s="1"/>
  <c r="Z1201" i="1"/>
  <c r="AB562" i="1"/>
  <c r="AB1201" i="1" s="1"/>
  <c r="AB1230" i="1" s="1"/>
  <c r="AB591" i="1" s="1"/>
  <c r="Y1259" i="1"/>
  <c r="Y179" i="1"/>
  <c r="Y237" i="1" s="1"/>
  <c r="Y414" i="1"/>
  <c r="Y862" i="1"/>
  <c r="Y891" i="1" s="1"/>
  <c r="Z182" i="1"/>
  <c r="V686" i="1"/>
  <c r="W715" i="1" s="1"/>
  <c r="Z570" i="1"/>
  <c r="Y1209" i="1"/>
  <c r="X1238" i="1"/>
  <c r="X1267" i="1"/>
  <c r="X920" i="1"/>
  <c r="Y775" i="1"/>
  <c r="Y804" i="1" s="1"/>
  <c r="R471" i="1"/>
  <c r="R500" i="1" s="1"/>
  <c r="X709" i="1"/>
  <c r="X1282" i="1"/>
  <c r="X1311" i="1" s="1"/>
  <c r="V672" i="1"/>
  <c r="V701" i="1" s="1"/>
  <c r="S381" i="1"/>
  <c r="S442" i="1" s="1"/>
  <c r="W713" i="1"/>
  <c r="S379" i="1"/>
  <c r="S440" i="1" s="1"/>
  <c r="Q535" i="1"/>
  <c r="Q30" i="1" s="1"/>
  <c r="T59" i="5" s="1"/>
  <c r="Q529" i="1"/>
  <c r="Q24" i="1" s="1"/>
  <c r="T53" i="5" s="1"/>
  <c r="S475" i="1"/>
  <c r="S504" i="1" s="1"/>
  <c r="S446" i="1"/>
  <c r="S387" i="1"/>
  <c r="Y1224" i="1"/>
  <c r="T385" i="1"/>
  <c r="R373" i="1"/>
  <c r="T715" i="1"/>
  <c r="Z593" i="1"/>
  <c r="Z1290" i="1"/>
  <c r="Z1319" i="1" s="1"/>
  <c r="Y709" i="1"/>
  <c r="V709" i="1"/>
  <c r="X410" i="1"/>
  <c r="S315" i="1"/>
  <c r="R344" i="1"/>
  <c r="U715" i="1"/>
  <c r="R477" i="1"/>
  <c r="R506" i="1" s="1"/>
  <c r="R448" i="1"/>
  <c r="W709" i="1"/>
  <c r="T329" i="1"/>
  <c r="S358" i="1"/>
  <c r="X858" i="1"/>
  <c r="X887" i="1" s="1"/>
  <c r="X672" i="1"/>
  <c r="U701" i="1"/>
  <c r="W672" i="1"/>
  <c r="R533" i="1"/>
  <c r="R28" i="1" s="1"/>
  <c r="Y1253" i="1"/>
  <c r="R469" i="1"/>
  <c r="R498" i="1" s="1"/>
  <c r="R440" i="1"/>
  <c r="Y178" i="1"/>
  <c r="Y410" i="1" s="1"/>
  <c r="X771" i="1"/>
  <c r="X800" i="1" s="1"/>
  <c r="Y678" i="1"/>
  <c r="Z1195" i="1"/>
  <c r="AA556" i="1"/>
  <c r="Z1207" i="1"/>
  <c r="AA568" i="1"/>
  <c r="Q434" i="1"/>
  <c r="Q463" i="1"/>
  <c r="Q492" i="1" s="1"/>
  <c r="X236" i="1"/>
  <c r="X294" i="1" s="1"/>
  <c r="S350" i="1"/>
  <c r="T321" i="1"/>
  <c r="T323" i="1"/>
  <c r="S352" i="1"/>
  <c r="Q527" i="1"/>
  <c r="Q22" i="1" s="1"/>
  <c r="Y234" i="1"/>
  <c r="Y292" i="1" s="1"/>
  <c r="Y769" i="1"/>
  <c r="Y798" i="1" s="1"/>
  <c r="Y856" i="1"/>
  <c r="Y885" i="1" s="1"/>
  <c r="Y408" i="1"/>
  <c r="Z176" i="1"/>
  <c r="U327" i="1"/>
  <c r="T356" i="1"/>
  <c r="P521" i="1"/>
  <c r="P16" i="1" s="1"/>
  <c r="X411" i="1"/>
  <c r="X237" i="1"/>
  <c r="X295" i="1" s="1"/>
  <c r="X772" i="1"/>
  <c r="X801" i="1" s="1"/>
  <c r="X917" i="1" s="1"/>
  <c r="Z299" i="1"/>
  <c r="Y921" i="1"/>
  <c r="AA777" i="1"/>
  <c r="AA806" i="1" s="1"/>
  <c r="Z921" i="1"/>
  <c r="AB183" i="1"/>
  <c r="AA415" i="1"/>
  <c r="AA776" i="1"/>
  <c r="AA805" i="1" s="1"/>
  <c r="AA921" i="1" s="1"/>
  <c r="AA241" i="1"/>
  <c r="AA299" i="1" s="1"/>
  <c r="Z908" i="1"/>
  <c r="AA866" i="1"/>
  <c r="AA895" i="1" s="1"/>
  <c r="AA924" i="1" s="1"/>
  <c r="AC170" i="1"/>
  <c r="AC402" i="1" s="1"/>
  <c r="AB186" i="1"/>
  <c r="AB418" i="1" s="1"/>
  <c r="AA244" i="1"/>
  <c r="AA302" i="1" s="1"/>
  <c r="AB850" i="1"/>
  <c r="AB879" i="1" s="1"/>
  <c r="AB908" i="1" s="1"/>
  <c r="AA418" i="1"/>
  <c r="AB402" i="1"/>
  <c r="AB228" i="1"/>
  <c r="AB286" i="1" s="1"/>
  <c r="AA286" i="1"/>
  <c r="Z286" i="1"/>
  <c r="V187" i="1"/>
  <c r="V867" i="1" s="1"/>
  <c r="V896" i="1" s="1"/>
  <c r="Z232" i="1"/>
  <c r="Z290" i="1" s="1"/>
  <c r="Z406" i="1"/>
  <c r="AA174" i="1"/>
  <c r="Z854" i="1"/>
  <c r="Z883" i="1" s="1"/>
  <c r="Z912" i="1" s="1"/>
  <c r="U419" i="1"/>
  <c r="U245" i="1"/>
  <c r="U303" i="1" s="1"/>
  <c r="Y912" i="1"/>
  <c r="T925" i="1"/>
  <c r="U780" i="1"/>
  <c r="U809" i="1" s="1"/>
  <c r="U925" i="1" s="1"/>
  <c r="AA908" i="1"/>
  <c r="Z922" i="1"/>
  <c r="Y1328" i="1"/>
  <c r="AA864" i="1"/>
  <c r="AA893" i="1" s="1"/>
  <c r="AB184" i="1"/>
  <c r="AB777" i="1" s="1"/>
  <c r="AB806" i="1" s="1"/>
  <c r="AA416" i="1"/>
  <c r="AA923" i="1"/>
  <c r="AB865" i="1"/>
  <c r="AB894" i="1" s="1"/>
  <c r="AB778" i="1"/>
  <c r="AB807" i="1" s="1"/>
  <c r="AB243" i="1"/>
  <c r="AB301" i="1" s="1"/>
  <c r="AB417" i="1"/>
  <c r="AC185" i="1"/>
  <c r="P538" i="1"/>
  <c r="P33" i="1" s="1"/>
  <c r="S62" i="5" s="1"/>
  <c r="R390" i="1"/>
  <c r="Q451" i="1"/>
  <c r="Q480" i="1"/>
  <c r="Q509" i="1" s="1"/>
  <c r="R361" i="1"/>
  <c r="S332" i="1"/>
  <c r="AA1292" i="1"/>
  <c r="AA1321" i="1" s="1"/>
  <c r="Y783" i="1"/>
  <c r="Y812" i="1" s="1"/>
  <c r="Y928" i="1" s="1"/>
  <c r="X928" i="1"/>
  <c r="O784" i="1"/>
  <c r="O813" i="1" s="1"/>
  <c r="AB773" i="1"/>
  <c r="AB802" i="1" s="1"/>
  <c r="AA766" i="1"/>
  <c r="AA795" i="1" s="1"/>
  <c r="AB774" i="1"/>
  <c r="AB803" i="1" s="1"/>
  <c r="AD768" i="1"/>
  <c r="AD797" i="1" s="1"/>
  <c r="O785" i="1"/>
  <c r="O814" i="1" s="1"/>
  <c r="P781" i="1"/>
  <c r="P810" i="1" s="1"/>
  <c r="AA770" i="1"/>
  <c r="AA799" i="1" s="1"/>
  <c r="Y422" i="1"/>
  <c r="X710" i="1"/>
  <c r="AC1302" i="1"/>
  <c r="AC1331" i="1" s="1"/>
  <c r="Y248" i="1"/>
  <c r="Y306" i="1" s="1"/>
  <c r="Z190" i="1"/>
  <c r="AA235" i="1"/>
  <c r="AA293" i="1" s="1"/>
  <c r="AB1269" i="1"/>
  <c r="AA1269" i="1"/>
  <c r="Z679" i="1"/>
  <c r="T450" i="1"/>
  <c r="T537" i="1" s="1"/>
  <c r="T32" i="1" s="1"/>
  <c r="W61" i="5" s="1"/>
  <c r="AB177" i="1"/>
  <c r="AC177" i="1" s="1"/>
  <c r="U389" i="1"/>
  <c r="U450" i="1" s="1"/>
  <c r="S528" i="1"/>
  <c r="S23" i="1" s="1"/>
  <c r="V52" i="5" s="1"/>
  <c r="Y717" i="1"/>
  <c r="V331" i="1"/>
  <c r="U360" i="1"/>
  <c r="W717" i="1"/>
  <c r="Z1289" i="1"/>
  <c r="Z1318" i="1" s="1"/>
  <c r="BM842" i="1"/>
  <c r="BM755" i="1"/>
  <c r="BM220" i="1"/>
  <c r="L220" i="1" s="1"/>
  <c r="AC1211" i="1"/>
  <c r="U380" i="1"/>
  <c r="AA1240" i="1"/>
  <c r="AA1298" i="1" s="1"/>
  <c r="X717" i="1"/>
  <c r="Z601" i="1"/>
  <c r="Z1298" i="1"/>
  <c r="Z1327" i="1" s="1"/>
  <c r="AD572" i="1"/>
  <c r="AB1240" i="1"/>
  <c r="AB601" i="1" s="1"/>
  <c r="AC1202" i="1"/>
  <c r="V322" i="1"/>
  <c r="U351" i="1"/>
  <c r="AA1231" i="1"/>
  <c r="AB1260" i="1"/>
  <c r="T470" i="1"/>
  <c r="T499" i="1" s="1"/>
  <c r="T441" i="1"/>
  <c r="Q188" i="1"/>
  <c r="AD563" i="1"/>
  <c r="X679" i="1"/>
  <c r="Y708" i="1" s="1"/>
  <c r="AB1231" i="1"/>
  <c r="AB592" i="1" s="1"/>
  <c r="L1178" i="1"/>
  <c r="T536" i="1"/>
  <c r="T31" i="1" s="1"/>
  <c r="W60" i="5" s="1"/>
  <c r="S483" i="1"/>
  <c r="S512" i="1" s="1"/>
  <c r="S454" i="1"/>
  <c r="R541" i="1"/>
  <c r="R36" i="1" s="1"/>
  <c r="U65" i="5" s="1"/>
  <c r="V388" i="1"/>
  <c r="AA919" i="1"/>
  <c r="BL844" i="1"/>
  <c r="BL757" i="1"/>
  <c r="BL222" i="1"/>
  <c r="Y689" i="1"/>
  <c r="L1098" i="1"/>
  <c r="J579" i="1" s="1"/>
  <c r="O579" i="1" s="1"/>
  <c r="K1098" i="1"/>
  <c r="P246" i="1"/>
  <c r="P304" i="1" s="1"/>
  <c r="P192" i="1"/>
  <c r="P872" i="1" s="1"/>
  <c r="P901" i="1" s="1"/>
  <c r="O250" i="1"/>
  <c r="O308" i="1" s="1"/>
  <c r="O872" i="1"/>
  <c r="O901" i="1" s="1"/>
  <c r="O424" i="1"/>
  <c r="T393" i="1"/>
  <c r="V359" i="1"/>
  <c r="W330" i="1"/>
  <c r="BH223" i="1"/>
  <c r="BH758" i="1"/>
  <c r="BH845" i="1"/>
  <c r="L1068" i="1"/>
  <c r="H1126" i="1" s="1"/>
  <c r="O1126" i="1" s="1"/>
  <c r="K1068" i="1"/>
  <c r="O871" i="1"/>
  <c r="O900" i="1" s="1"/>
  <c r="O249" i="1"/>
  <c r="O307" i="1" s="1"/>
  <c r="O423" i="1"/>
  <c r="P191" i="1"/>
  <c r="P249" i="1" s="1"/>
  <c r="Q574" i="1"/>
  <c r="P1213" i="1"/>
  <c r="P1271" i="1" s="1"/>
  <c r="I336" i="1"/>
  <c r="U335" i="1"/>
  <c r="T364" i="1"/>
  <c r="I334" i="1"/>
  <c r="J575" i="1"/>
  <c r="O575" i="1" s="1"/>
  <c r="P578" i="1"/>
  <c r="Q578" i="1" s="1"/>
  <c r="Q1217" i="1" s="1"/>
  <c r="O1217" i="1"/>
  <c r="I337" i="1"/>
  <c r="AB1212" i="1"/>
  <c r="AC573" i="1"/>
  <c r="AC1212" i="1" s="1"/>
  <c r="AC1241" i="1" s="1"/>
  <c r="O1271" i="1"/>
  <c r="O1242" i="1"/>
  <c r="O189" i="1"/>
  <c r="O304" i="1"/>
  <c r="AA1241" i="1"/>
  <c r="AA1270" i="1"/>
  <c r="K1067" i="1"/>
  <c r="L1067" i="1"/>
  <c r="H1125" i="1" s="1"/>
  <c r="O1125" i="1" s="1"/>
  <c r="BJ1099" i="1"/>
  <c r="BJ1041" i="1"/>
  <c r="BJ1012" i="1"/>
  <c r="BK983" i="1"/>
  <c r="Z602" i="1"/>
  <c r="Z689" i="1" s="1"/>
  <c r="Z1299" i="1"/>
  <c r="Z1328" i="1" s="1"/>
  <c r="O810" i="1"/>
  <c r="AA605" i="1"/>
  <c r="AA692" i="1" s="1"/>
  <c r="AB1302" i="1"/>
  <c r="AB1331" i="1" s="1"/>
  <c r="AB413" i="1"/>
  <c r="AB239" i="1"/>
  <c r="AB297" i="1" s="1"/>
  <c r="AC181" i="1"/>
  <c r="AB861" i="1"/>
  <c r="AB890" i="1" s="1"/>
  <c r="Q1151" i="1"/>
  <c r="Y1151" i="1"/>
  <c r="AG1151" i="1"/>
  <c r="AO1151" i="1"/>
  <c r="AW1151" i="1"/>
  <c r="BE1151" i="1"/>
  <c r="BM1151" i="1"/>
  <c r="R1151" i="1"/>
  <c r="Z1151" i="1"/>
  <c r="AH1151" i="1"/>
  <c r="AP1151" i="1"/>
  <c r="AX1151" i="1"/>
  <c r="BF1151" i="1"/>
  <c r="L1122" i="1"/>
  <c r="S1151" i="1"/>
  <c r="AA1151" i="1"/>
  <c r="AI1151" i="1"/>
  <c r="AQ1151" i="1"/>
  <c r="AY1151" i="1"/>
  <c r="BG1151" i="1"/>
  <c r="K1122" i="1"/>
  <c r="T1151" i="1"/>
  <c r="AB1151" i="1"/>
  <c r="AJ1151" i="1"/>
  <c r="AR1151" i="1"/>
  <c r="AZ1151" i="1"/>
  <c r="BI1151" i="1"/>
  <c r="U1151" i="1"/>
  <c r="AC1151" i="1"/>
  <c r="AK1151" i="1"/>
  <c r="AS1151" i="1"/>
  <c r="BA1151" i="1"/>
  <c r="BH1151" i="1"/>
  <c r="V1151" i="1"/>
  <c r="AD1151" i="1"/>
  <c r="AL1151" i="1"/>
  <c r="AT1151" i="1"/>
  <c r="BC1151" i="1"/>
  <c r="BJ1151" i="1"/>
  <c r="O1151" i="1"/>
  <c r="W1151" i="1"/>
  <c r="AE1151" i="1"/>
  <c r="AM1151" i="1"/>
  <c r="AV1151" i="1"/>
  <c r="BB1151" i="1"/>
  <c r="BK1151" i="1"/>
  <c r="P1151" i="1"/>
  <c r="X1151" i="1"/>
  <c r="AF1151" i="1"/>
  <c r="AN1151" i="1"/>
  <c r="AU1151" i="1"/>
  <c r="BD1151" i="1"/>
  <c r="BL1151" i="1"/>
  <c r="U449" i="1"/>
  <c r="U478" i="1"/>
  <c r="U507" i="1" s="1"/>
  <c r="L1065" i="1"/>
  <c r="H1123" i="1" s="1"/>
  <c r="O1123" i="1" s="1"/>
  <c r="K1065" i="1"/>
  <c r="Z915" i="1"/>
  <c r="L219" i="1"/>
  <c r="BM1153" i="1"/>
  <c r="BI1070" i="1"/>
  <c r="Z692" i="1"/>
  <c r="BM1069" i="1"/>
  <c r="K1011" i="1"/>
  <c r="L1011" i="1"/>
  <c r="J193" i="1" s="1"/>
  <c r="O193" i="1" s="1"/>
  <c r="P868" i="1"/>
  <c r="P420" i="1"/>
  <c r="O1216" i="1"/>
  <c r="P577" i="1"/>
  <c r="AD1215" i="1"/>
  <c r="AE576" i="1"/>
  <c r="AA1331" i="1"/>
  <c r="L1040" i="1"/>
  <c r="K1040" i="1"/>
  <c r="O897" i="1"/>
  <c r="Z911" i="1"/>
  <c r="AA857" i="1"/>
  <c r="AA886" i="1" s="1"/>
  <c r="AA409" i="1"/>
  <c r="AC1287" i="1"/>
  <c r="AC1316" i="1" s="1"/>
  <c r="AA231" i="1"/>
  <c r="AA289" i="1" s="1"/>
  <c r="AA405" i="1"/>
  <c r="AB173" i="1"/>
  <c r="AB766" i="1" s="1"/>
  <c r="AA853" i="1"/>
  <c r="AA882" i="1" s="1"/>
  <c r="U473" i="1"/>
  <c r="U502" i="1" s="1"/>
  <c r="V467" i="1"/>
  <c r="V496" i="1" s="1"/>
  <c r="U445" i="1"/>
  <c r="U532" i="1" s="1"/>
  <c r="U27" i="1" s="1"/>
  <c r="X56" i="5" s="1"/>
  <c r="Z1315" i="1"/>
  <c r="T530" i="1"/>
  <c r="T25" i="1" s="1"/>
  <c r="W54" i="5" s="1"/>
  <c r="U439" i="1"/>
  <c r="U526" i="1" s="1"/>
  <c r="U21" i="1" s="1"/>
  <c r="X50" i="5" s="1"/>
  <c r="U443" i="1"/>
  <c r="U530" i="1" s="1"/>
  <c r="U25" i="1" s="1"/>
  <c r="X54" i="5" s="1"/>
  <c r="W376" i="1"/>
  <c r="W466" i="1" s="1"/>
  <c r="W495" i="1" s="1"/>
  <c r="T532" i="1"/>
  <c r="T27" i="1" s="1"/>
  <c r="W56" i="5" s="1"/>
  <c r="W710" i="1"/>
  <c r="V378" i="1"/>
  <c r="V468" i="1" s="1"/>
  <c r="V497" i="1" s="1"/>
  <c r="Z1233" i="1"/>
  <c r="Y594" i="1"/>
  <c r="Y1291" i="1"/>
  <c r="Y1320" i="1" s="1"/>
  <c r="AC913" i="1"/>
  <c r="U524" i="1"/>
  <c r="U19" i="1" s="1"/>
  <c r="X48" i="5" s="1"/>
  <c r="W386" i="1"/>
  <c r="W476" i="1" s="1"/>
  <c r="W505" i="1" s="1"/>
  <c r="AA1204" i="1"/>
  <c r="AB565" i="1"/>
  <c r="AE1285" i="1"/>
  <c r="AE1314" i="1" s="1"/>
  <c r="AE588" i="1"/>
  <c r="U525" i="1"/>
  <c r="U20" i="1" s="1"/>
  <c r="X49" i="5" s="1"/>
  <c r="V437" i="1"/>
  <c r="V466" i="1"/>
  <c r="V495" i="1" s="1"/>
  <c r="AA682" i="1"/>
  <c r="V384" i="1"/>
  <c r="AC677" i="1"/>
  <c r="AD407" i="1"/>
  <c r="AE175" i="1"/>
  <c r="AD233" i="1"/>
  <c r="AD291" i="1" s="1"/>
  <c r="Z714" i="1"/>
  <c r="W324" i="1"/>
  <c r="V353" i="1"/>
  <c r="AB1264" i="1"/>
  <c r="AB1234" i="1"/>
  <c r="AD1229" i="1"/>
  <c r="Y705" i="1"/>
  <c r="AB412" i="1"/>
  <c r="AC180" i="1"/>
  <c r="AB238" i="1"/>
  <c r="AB296" i="1" s="1"/>
  <c r="AB860" i="1"/>
  <c r="AB889" i="1" s="1"/>
  <c r="AD1314" i="1"/>
  <c r="Z682" i="1"/>
  <c r="W326" i="1"/>
  <c r="V355" i="1"/>
  <c r="AC1206" i="1"/>
  <c r="AD567" i="1"/>
  <c r="AA1228" i="1"/>
  <c r="AA1286" i="1" s="1"/>
  <c r="V383" i="1"/>
  <c r="AG1198" i="1"/>
  <c r="AG1256" i="1" s="1"/>
  <c r="AH559" i="1"/>
  <c r="W377" i="1"/>
  <c r="X318" i="1"/>
  <c r="W347" i="1"/>
  <c r="W325" i="1"/>
  <c r="V354" i="1"/>
  <c r="X319" i="1"/>
  <c r="W348" i="1"/>
  <c r="AB1235" i="1"/>
  <c r="AB1293" i="1" s="1"/>
  <c r="AD855" i="1"/>
  <c r="AD884" i="1" s="1"/>
  <c r="Y1315" i="1"/>
  <c r="AB716" i="1"/>
  <c r="AD675" i="1"/>
  <c r="AD704" i="1" s="1"/>
  <c r="W320" i="1"/>
  <c r="V349" i="1"/>
  <c r="AF1227" i="1"/>
  <c r="Z589" i="1"/>
  <c r="X328" i="1"/>
  <c r="W357" i="1"/>
  <c r="Y712" i="1"/>
  <c r="AC1208" i="1"/>
  <c r="AD569" i="1"/>
  <c r="Z1321" i="1"/>
  <c r="AB677" i="1"/>
  <c r="AB706" i="1" s="1"/>
  <c r="AC1297" i="1"/>
  <c r="AC600" i="1"/>
  <c r="AE1210" i="1"/>
  <c r="AF571" i="1"/>
  <c r="Z712" i="1"/>
  <c r="AB1237" i="1"/>
  <c r="AB1266" i="1"/>
  <c r="AA1295" i="1"/>
  <c r="AA598" i="1"/>
  <c r="AC1205" i="1"/>
  <c r="AD566" i="1"/>
  <c r="AA1293" i="1"/>
  <c r="AA1322" i="1" s="1"/>
  <c r="AA596" i="1"/>
  <c r="AB1199" i="1"/>
  <c r="AC560" i="1"/>
  <c r="AD1268" i="1"/>
  <c r="AD1239" i="1"/>
  <c r="V476" i="1"/>
  <c r="V505" i="1" s="1"/>
  <c r="V447" i="1"/>
  <c r="X705" i="1"/>
  <c r="V382" i="1"/>
  <c r="AE1200" i="1"/>
  <c r="AF561" i="1"/>
  <c r="T531" i="1"/>
  <c r="T26" i="1" s="1"/>
  <c r="W55" i="5" s="1"/>
  <c r="T74" i="5" l="1"/>
  <c r="J9" i="30" s="1"/>
  <c r="K9" i="30" s="1"/>
  <c r="Q45" i="1"/>
  <c r="U57" i="5"/>
  <c r="T51" i="5"/>
  <c r="T73" i="5" s="1"/>
  <c r="Q44" i="1"/>
  <c r="S45" i="5"/>
  <c r="Y1294" i="1"/>
  <c r="Y1265" i="1"/>
  <c r="Z179" i="1"/>
  <c r="Z411" i="1" s="1"/>
  <c r="Y411" i="1"/>
  <c r="Y859" i="1"/>
  <c r="Y888" i="1" s="1"/>
  <c r="AC564" i="1"/>
  <c r="AD564" i="1" s="1"/>
  <c r="AE564" i="1" s="1"/>
  <c r="AE1203" i="1" s="1"/>
  <c r="Y713" i="1"/>
  <c r="Y920" i="1"/>
  <c r="AA1319" i="1"/>
  <c r="Y772" i="1"/>
  <c r="Y801" i="1" s="1"/>
  <c r="Y707" i="1"/>
  <c r="AB1259" i="1"/>
  <c r="V715" i="1"/>
  <c r="Y1317" i="1"/>
  <c r="V707" i="1"/>
  <c r="W707" i="1"/>
  <c r="Z1230" i="1"/>
  <c r="Z1259" i="1"/>
  <c r="AA1259" i="1"/>
  <c r="AC562" i="1"/>
  <c r="X707" i="1"/>
  <c r="Y1267" i="1"/>
  <c r="Y1238" i="1"/>
  <c r="Z862" i="1"/>
  <c r="Z891" i="1" s="1"/>
  <c r="AA182" i="1"/>
  <c r="Z240" i="1"/>
  <c r="Z298" i="1" s="1"/>
  <c r="Z414" i="1"/>
  <c r="Z775" i="1"/>
  <c r="Z804" i="1" s="1"/>
  <c r="Z1209" i="1"/>
  <c r="Z1238" i="1" s="1"/>
  <c r="Z599" i="1" s="1"/>
  <c r="X1296" i="1"/>
  <c r="X1325" i="1" s="1"/>
  <c r="X599" i="1"/>
  <c r="AA570" i="1"/>
  <c r="R529" i="1"/>
  <c r="R24" i="1" s="1"/>
  <c r="U53" i="5" s="1"/>
  <c r="W701" i="1"/>
  <c r="S471" i="1"/>
  <c r="S500" i="1" s="1"/>
  <c r="S469" i="1"/>
  <c r="S498" i="1" s="1"/>
  <c r="Q521" i="1"/>
  <c r="Q16" i="1" s="1"/>
  <c r="X701" i="1"/>
  <c r="X916" i="1"/>
  <c r="S533" i="1"/>
  <c r="S28" i="1" s="1"/>
  <c r="T387" i="1"/>
  <c r="T477" i="1" s="1"/>
  <c r="T506" i="1" s="1"/>
  <c r="Y914" i="1"/>
  <c r="U329" i="1"/>
  <c r="T358" i="1"/>
  <c r="U385" i="1"/>
  <c r="Z1224" i="1"/>
  <c r="Z585" i="1" s="1"/>
  <c r="S373" i="1"/>
  <c r="AB1232" i="1"/>
  <c r="AB1261" i="1"/>
  <c r="U356" i="1"/>
  <c r="V327" i="1"/>
  <c r="T381" i="1"/>
  <c r="R527" i="1"/>
  <c r="R22" i="1" s="1"/>
  <c r="T315" i="1"/>
  <c r="S344" i="1"/>
  <c r="T475" i="1"/>
  <c r="T504" i="1" s="1"/>
  <c r="T446" i="1"/>
  <c r="S448" i="1"/>
  <c r="S477" i="1"/>
  <c r="S506" i="1" s="1"/>
  <c r="Z408" i="1"/>
  <c r="AA176" i="1"/>
  <c r="Z234" i="1"/>
  <c r="Z292" i="1" s="1"/>
  <c r="Z856" i="1"/>
  <c r="Z885" i="1" s="1"/>
  <c r="Z769" i="1"/>
  <c r="Z798" i="1" s="1"/>
  <c r="U323" i="1"/>
  <c r="T352" i="1"/>
  <c r="AB568" i="1"/>
  <c r="AA1207" i="1"/>
  <c r="Z1253" i="1"/>
  <c r="Z1236" i="1"/>
  <c r="Z1265" i="1"/>
  <c r="R535" i="1"/>
  <c r="R30" i="1" s="1"/>
  <c r="U59" i="5" s="1"/>
  <c r="Z178" i="1"/>
  <c r="Z771" i="1" s="1"/>
  <c r="Z800" i="1" s="1"/>
  <c r="R434" i="1"/>
  <c r="R463" i="1"/>
  <c r="R492" i="1" s="1"/>
  <c r="AB556" i="1"/>
  <c r="AA1195" i="1"/>
  <c r="AA1253" i="1" s="1"/>
  <c r="Y771" i="1"/>
  <c r="Y800" i="1" s="1"/>
  <c r="U321" i="1"/>
  <c r="T350" i="1"/>
  <c r="Y858" i="1"/>
  <c r="Y887" i="1" s="1"/>
  <c r="Z680" i="1"/>
  <c r="Z709" i="1" s="1"/>
  <c r="AA680" i="1"/>
  <c r="T379" i="1"/>
  <c r="Y236" i="1"/>
  <c r="Y294" i="1" s="1"/>
  <c r="Y585" i="1"/>
  <c r="Y1282" i="1"/>
  <c r="Y1311" i="1" s="1"/>
  <c r="Y295" i="1"/>
  <c r="AB866" i="1"/>
  <c r="AB895" i="1" s="1"/>
  <c r="AB242" i="1"/>
  <c r="AB300" i="1" s="1"/>
  <c r="AC184" i="1"/>
  <c r="AC777" i="1" s="1"/>
  <c r="AC806" i="1" s="1"/>
  <c r="AB416" i="1"/>
  <c r="AB864" i="1"/>
  <c r="AB893" i="1" s="1"/>
  <c r="AB922" i="1" s="1"/>
  <c r="AB244" i="1"/>
  <c r="AB302" i="1" s="1"/>
  <c r="AC186" i="1"/>
  <c r="AC779" i="1" s="1"/>
  <c r="AC808" i="1" s="1"/>
  <c r="AB779" i="1"/>
  <c r="AB808" i="1" s="1"/>
  <c r="AA922" i="1"/>
  <c r="AC850" i="1"/>
  <c r="AC879" i="1" s="1"/>
  <c r="AC228" i="1"/>
  <c r="AC286" i="1" s="1"/>
  <c r="AD170" i="1"/>
  <c r="AD763" i="1" s="1"/>
  <c r="AD792" i="1" s="1"/>
  <c r="AC763" i="1"/>
  <c r="AC792" i="1" s="1"/>
  <c r="AB863" i="1"/>
  <c r="AB892" i="1" s="1"/>
  <c r="AB415" i="1"/>
  <c r="AB776" i="1"/>
  <c r="AB805" i="1" s="1"/>
  <c r="AC183" i="1"/>
  <c r="AD183" i="1" s="1"/>
  <c r="AB241" i="1"/>
  <c r="AB299" i="1" s="1"/>
  <c r="AA179" i="1"/>
  <c r="AA772" i="1" s="1"/>
  <c r="AA801" i="1" s="1"/>
  <c r="Z772" i="1"/>
  <c r="Z801" i="1" s="1"/>
  <c r="Z237" i="1"/>
  <c r="Z295" i="1" s="1"/>
  <c r="AA232" i="1"/>
  <c r="AA290" i="1" s="1"/>
  <c r="AA767" i="1"/>
  <c r="AA796" i="1" s="1"/>
  <c r="AA406" i="1"/>
  <c r="AB174" i="1"/>
  <c r="AA854" i="1"/>
  <c r="AA883" i="1" s="1"/>
  <c r="V245" i="1"/>
  <c r="V303" i="1" s="1"/>
  <c r="V780" i="1"/>
  <c r="V809" i="1" s="1"/>
  <c r="V925" i="1" s="1"/>
  <c r="V419" i="1"/>
  <c r="W187" i="1"/>
  <c r="AB857" i="1"/>
  <c r="AB886" i="1" s="1"/>
  <c r="Q538" i="1"/>
  <c r="Q33" i="1" s="1"/>
  <c r="AB923" i="1"/>
  <c r="AC243" i="1"/>
  <c r="AC301" i="1" s="1"/>
  <c r="AD185" i="1"/>
  <c r="AC865" i="1"/>
  <c r="AC894" i="1" s="1"/>
  <c r="AC417" i="1"/>
  <c r="AC778" i="1"/>
  <c r="AC807" i="1" s="1"/>
  <c r="R451" i="1"/>
  <c r="R480" i="1"/>
  <c r="R509" i="1" s="1"/>
  <c r="T332" i="1"/>
  <c r="S361" i="1"/>
  <c r="S390" i="1"/>
  <c r="O786" i="1"/>
  <c r="O815" i="1" s="1"/>
  <c r="AC774" i="1"/>
  <c r="AC803" i="1" s="1"/>
  <c r="AE768" i="1"/>
  <c r="AE797" i="1" s="1"/>
  <c r="Z783" i="1"/>
  <c r="Z812" i="1" s="1"/>
  <c r="AC770" i="1"/>
  <c r="AC799" i="1" s="1"/>
  <c r="AA915" i="1"/>
  <c r="P785" i="1"/>
  <c r="P814" i="1" s="1"/>
  <c r="P930" i="1" s="1"/>
  <c r="P784" i="1"/>
  <c r="P813" i="1" s="1"/>
  <c r="AC238" i="1"/>
  <c r="AC296" i="1" s="1"/>
  <c r="Z870" i="1"/>
  <c r="Z899" i="1" s="1"/>
  <c r="O782" i="1"/>
  <c r="Q781" i="1"/>
  <c r="Q810" i="1" s="1"/>
  <c r="AB770" i="1"/>
  <c r="AB799" i="1" s="1"/>
  <c r="AC773" i="1"/>
  <c r="AC802" i="1" s="1"/>
  <c r="AA1327" i="1"/>
  <c r="AB235" i="1"/>
  <c r="AB293" i="1" s="1"/>
  <c r="AB409" i="1"/>
  <c r="Z248" i="1"/>
  <c r="Z306" i="1" s="1"/>
  <c r="Z422" i="1"/>
  <c r="AA190" i="1"/>
  <c r="AA870" i="1" s="1"/>
  <c r="AA899" i="1" s="1"/>
  <c r="I338" i="1"/>
  <c r="R188" i="1"/>
  <c r="R420" i="1" s="1"/>
  <c r="Q246" i="1"/>
  <c r="Q304" i="1" s="1"/>
  <c r="Q868" i="1"/>
  <c r="Q897" i="1" s="1"/>
  <c r="U479" i="1"/>
  <c r="U508" i="1" s="1"/>
  <c r="Q420" i="1"/>
  <c r="V380" i="1"/>
  <c r="U531" i="1"/>
  <c r="U26" i="1" s="1"/>
  <c r="X55" i="5" s="1"/>
  <c r="V389" i="1"/>
  <c r="V450" i="1" s="1"/>
  <c r="AC1240" i="1"/>
  <c r="AC1298" i="1" s="1"/>
  <c r="AC1269" i="1"/>
  <c r="AB1298" i="1"/>
  <c r="AB1327" i="1" s="1"/>
  <c r="AD1211" i="1"/>
  <c r="AA601" i="1"/>
  <c r="U470" i="1"/>
  <c r="U499" i="1" s="1"/>
  <c r="U441" i="1"/>
  <c r="AC1270" i="1"/>
  <c r="U393" i="1"/>
  <c r="Z688" i="1"/>
  <c r="V360" i="1"/>
  <c r="W331" i="1"/>
  <c r="AE572" i="1"/>
  <c r="R578" i="1"/>
  <c r="S578" i="1" s="1"/>
  <c r="AA592" i="1"/>
  <c r="AB1289" i="1"/>
  <c r="AB1318" i="1" s="1"/>
  <c r="AA1289" i="1"/>
  <c r="AA1318" i="1" s="1"/>
  <c r="AD1202" i="1"/>
  <c r="W322" i="1"/>
  <c r="V351" i="1"/>
  <c r="AE563" i="1"/>
  <c r="AF563" i="1" s="1"/>
  <c r="AF1202" i="1" s="1"/>
  <c r="T528" i="1"/>
  <c r="T23" i="1" s="1"/>
  <c r="W52" i="5" s="1"/>
  <c r="Z708" i="1"/>
  <c r="AC1231" i="1"/>
  <c r="AC1260" i="1"/>
  <c r="X708" i="1"/>
  <c r="U536" i="1"/>
  <c r="U31" i="1" s="1"/>
  <c r="X60" i="5" s="1"/>
  <c r="AB919" i="1"/>
  <c r="Z718" i="1"/>
  <c r="Y718" i="1"/>
  <c r="V449" i="1"/>
  <c r="V478" i="1"/>
  <c r="V507" i="1" s="1"/>
  <c r="O930" i="1"/>
  <c r="S541" i="1"/>
  <c r="S36" i="1" s="1"/>
  <c r="V65" i="5" s="1"/>
  <c r="P307" i="1"/>
  <c r="P1216" i="1"/>
  <c r="P1274" i="1" s="1"/>
  <c r="BD1180" i="1"/>
  <c r="AV1180" i="1"/>
  <c r="AL1180" i="1"/>
  <c r="U1180" i="1"/>
  <c r="BG1180" i="1"/>
  <c r="AX1180" i="1"/>
  <c r="AO1180" i="1"/>
  <c r="P1154" i="1"/>
  <c r="P1183" i="1" s="1"/>
  <c r="X1154" i="1"/>
  <c r="X1183" i="1" s="1"/>
  <c r="AG1154" i="1"/>
  <c r="AG1183" i="1" s="1"/>
  <c r="AN1154" i="1"/>
  <c r="AN1183" i="1" s="1"/>
  <c r="AV1154" i="1"/>
  <c r="AV1183" i="1" s="1"/>
  <c r="BD1154" i="1"/>
  <c r="BD1183" i="1" s="1"/>
  <c r="BL1154" i="1"/>
  <c r="BL1183" i="1" s="1"/>
  <c r="Q1154" i="1"/>
  <c r="Q1183" i="1" s="1"/>
  <c r="Y1154" i="1"/>
  <c r="Y1183" i="1" s="1"/>
  <c r="AF1154" i="1"/>
  <c r="AF1183" i="1" s="1"/>
  <c r="AO1154" i="1"/>
  <c r="AO1183" i="1" s="1"/>
  <c r="AW1154" i="1"/>
  <c r="AW1183" i="1" s="1"/>
  <c r="BE1154" i="1"/>
  <c r="BE1183" i="1" s="1"/>
  <c r="BM1154" i="1"/>
  <c r="BM1183" i="1" s="1"/>
  <c r="S1154" i="1"/>
  <c r="S1183" i="1" s="1"/>
  <c r="Z1154" i="1"/>
  <c r="Z1183" i="1" s="1"/>
  <c r="AH1154" i="1"/>
  <c r="AH1183" i="1" s="1"/>
  <c r="AP1154" i="1"/>
  <c r="AP1183" i="1" s="1"/>
  <c r="AX1154" i="1"/>
  <c r="AX1183" i="1" s="1"/>
  <c r="BF1154" i="1"/>
  <c r="BF1183" i="1" s="1"/>
  <c r="L1125" i="1"/>
  <c r="R1154" i="1"/>
  <c r="R1183" i="1" s="1"/>
  <c r="AA1154" i="1"/>
  <c r="AA1183" i="1" s="1"/>
  <c r="AI1154" i="1"/>
  <c r="AI1183" i="1" s="1"/>
  <c r="AQ1154" i="1"/>
  <c r="AQ1183" i="1" s="1"/>
  <c r="AY1154" i="1"/>
  <c r="AY1183" i="1" s="1"/>
  <c r="BG1154" i="1"/>
  <c r="BG1183" i="1" s="1"/>
  <c r="K1125" i="1"/>
  <c r="T1154" i="1"/>
  <c r="T1183" i="1" s="1"/>
  <c r="AB1154" i="1"/>
  <c r="AB1183" i="1" s="1"/>
  <c r="AJ1154" i="1"/>
  <c r="AJ1183" i="1" s="1"/>
  <c r="AR1154" i="1"/>
  <c r="AR1183" i="1" s="1"/>
  <c r="AZ1154" i="1"/>
  <c r="AZ1183" i="1" s="1"/>
  <c r="BH1154" i="1"/>
  <c r="BH1183" i="1" s="1"/>
  <c r="V1154" i="1"/>
  <c r="V1183" i="1" s="1"/>
  <c r="AC1154" i="1"/>
  <c r="AC1183" i="1" s="1"/>
  <c r="AK1154" i="1"/>
  <c r="AK1183" i="1" s="1"/>
  <c r="AT1154" i="1"/>
  <c r="AT1183" i="1" s="1"/>
  <c r="BB1154" i="1"/>
  <c r="BB1183" i="1" s="1"/>
  <c r="BJ1154" i="1"/>
  <c r="BJ1183" i="1" s="1"/>
  <c r="O1154" i="1"/>
  <c r="W1154" i="1"/>
  <c r="W1183" i="1" s="1"/>
  <c r="AE1154" i="1"/>
  <c r="AE1183" i="1" s="1"/>
  <c r="AM1154" i="1"/>
  <c r="AM1183" i="1" s="1"/>
  <c r="AU1154" i="1"/>
  <c r="AU1183" i="1" s="1"/>
  <c r="BC1154" i="1"/>
  <c r="BC1183" i="1" s="1"/>
  <c r="BK1154" i="1"/>
  <c r="BK1183" i="1" s="1"/>
  <c r="U1154" i="1"/>
  <c r="U1183" i="1" s="1"/>
  <c r="AD1154" i="1"/>
  <c r="AD1183" i="1" s="1"/>
  <c r="AL1154" i="1"/>
  <c r="AL1183" i="1" s="1"/>
  <c r="AS1154" i="1"/>
  <c r="AS1183" i="1" s="1"/>
  <c r="BA1154" i="1"/>
  <c r="BA1183" i="1" s="1"/>
  <c r="BI1154" i="1"/>
  <c r="BI1183" i="1" s="1"/>
  <c r="Q1246" i="1"/>
  <c r="Q607" i="1" s="1"/>
  <c r="Q191" i="1"/>
  <c r="P423" i="1"/>
  <c r="P250" i="1"/>
  <c r="P308" i="1" s="1"/>
  <c r="O1274" i="1"/>
  <c r="O1245" i="1"/>
  <c r="P897" i="1"/>
  <c r="P926" i="1" s="1"/>
  <c r="BM1182" i="1"/>
  <c r="K1153" i="1"/>
  <c r="L1153" i="1"/>
  <c r="AU1180" i="1"/>
  <c r="AM1180" i="1"/>
  <c r="AD1180" i="1"/>
  <c r="BI1180" i="1"/>
  <c r="AY1180" i="1"/>
  <c r="AP1180" i="1"/>
  <c r="AG1180" i="1"/>
  <c r="AB1270" i="1"/>
  <c r="AB1241" i="1"/>
  <c r="AC1299" i="1" s="1"/>
  <c r="O1275" i="1"/>
  <c r="O1246" i="1"/>
  <c r="P1242" i="1"/>
  <c r="P1300" i="1" s="1"/>
  <c r="P1329" i="1" s="1"/>
  <c r="P871" i="1"/>
  <c r="P900" i="1" s="1"/>
  <c r="BM222" i="1"/>
  <c r="L222" i="1" s="1"/>
  <c r="BM757" i="1"/>
  <c r="BM844" i="1"/>
  <c r="O425" i="1"/>
  <c r="P193" i="1"/>
  <c r="P251" i="1" s="1"/>
  <c r="O873" i="1"/>
  <c r="O902" i="1" s="1"/>
  <c r="O251" i="1"/>
  <c r="O309" i="1" s="1"/>
  <c r="AN1180" i="1"/>
  <c r="AE1180" i="1"/>
  <c r="V1180" i="1"/>
  <c r="AZ1180" i="1"/>
  <c r="AQ1180" i="1"/>
  <c r="AH1180" i="1"/>
  <c r="Y1180" i="1"/>
  <c r="AC413" i="1"/>
  <c r="AC861" i="1"/>
  <c r="AC890" i="1" s="1"/>
  <c r="AC239" i="1"/>
  <c r="AC297" i="1" s="1"/>
  <c r="AD181" i="1"/>
  <c r="AA721" i="1"/>
  <c r="AB692" i="1"/>
  <c r="P1217" i="1"/>
  <c r="Q1213" i="1"/>
  <c r="BI223" i="1"/>
  <c r="BI758" i="1"/>
  <c r="BI845" i="1"/>
  <c r="R1152" i="1"/>
  <c r="R1181" i="1" s="1"/>
  <c r="Z1152" i="1"/>
  <c r="Z1181" i="1" s="1"/>
  <c r="AH1152" i="1"/>
  <c r="AH1181" i="1" s="1"/>
  <c r="AP1152" i="1"/>
  <c r="AP1181" i="1" s="1"/>
  <c r="AY1152" i="1"/>
  <c r="AY1181" i="1" s="1"/>
  <c r="BF1152" i="1"/>
  <c r="BF1181" i="1" s="1"/>
  <c r="L1123" i="1"/>
  <c r="S1152" i="1"/>
  <c r="S1181" i="1" s="1"/>
  <c r="AA1152" i="1"/>
  <c r="AA1181" i="1" s="1"/>
  <c r="AI1152" i="1"/>
  <c r="AI1181" i="1" s="1"/>
  <c r="AQ1152" i="1"/>
  <c r="AQ1181" i="1" s="1"/>
  <c r="AX1152" i="1"/>
  <c r="AX1181" i="1" s="1"/>
  <c r="BG1152" i="1"/>
  <c r="BG1181" i="1" s="1"/>
  <c r="BM1152" i="1"/>
  <c r="BM1181" i="1" s="1"/>
  <c r="T1152" i="1"/>
  <c r="T1181" i="1" s="1"/>
  <c r="AB1152" i="1"/>
  <c r="AB1181" i="1" s="1"/>
  <c r="AJ1152" i="1"/>
  <c r="AJ1181" i="1" s="1"/>
  <c r="AR1152" i="1"/>
  <c r="AR1181" i="1" s="1"/>
  <c r="AZ1152" i="1"/>
  <c r="AZ1181" i="1" s="1"/>
  <c r="BH1152" i="1"/>
  <c r="BH1181" i="1" s="1"/>
  <c r="U1152" i="1"/>
  <c r="U1181" i="1" s="1"/>
  <c r="AD1152" i="1"/>
  <c r="AD1181" i="1" s="1"/>
  <c r="AL1152" i="1"/>
  <c r="AL1181" i="1" s="1"/>
  <c r="AS1152" i="1"/>
  <c r="AS1181" i="1" s="1"/>
  <c r="BA1152" i="1"/>
  <c r="BA1181" i="1" s="1"/>
  <c r="BI1152" i="1"/>
  <c r="BI1181" i="1" s="1"/>
  <c r="V1152" i="1"/>
  <c r="V1181" i="1" s="1"/>
  <c r="AC1152" i="1"/>
  <c r="AC1181" i="1" s="1"/>
  <c r="AK1152" i="1"/>
  <c r="AK1181" i="1" s="1"/>
  <c r="AT1152" i="1"/>
  <c r="AT1181" i="1" s="1"/>
  <c r="BB1152" i="1"/>
  <c r="BB1181" i="1" s="1"/>
  <c r="BJ1152" i="1"/>
  <c r="BJ1181" i="1" s="1"/>
  <c r="O1152" i="1"/>
  <c r="W1152" i="1"/>
  <c r="W1181" i="1" s="1"/>
  <c r="AE1152" i="1"/>
  <c r="AE1181" i="1" s="1"/>
  <c r="AM1152" i="1"/>
  <c r="AM1181" i="1" s="1"/>
  <c r="AU1152" i="1"/>
  <c r="AU1181" i="1" s="1"/>
  <c r="BC1152" i="1"/>
  <c r="BC1181" i="1" s="1"/>
  <c r="BK1152" i="1"/>
  <c r="BK1181" i="1" s="1"/>
  <c r="P1152" i="1"/>
  <c r="P1181" i="1" s="1"/>
  <c r="X1152" i="1"/>
  <c r="X1181" i="1" s="1"/>
  <c r="AF1152" i="1"/>
  <c r="AF1181" i="1" s="1"/>
  <c r="AN1152" i="1"/>
  <c r="AN1181" i="1" s="1"/>
  <c r="AV1152" i="1"/>
  <c r="AV1181" i="1" s="1"/>
  <c r="BD1152" i="1"/>
  <c r="BD1181" i="1" s="1"/>
  <c r="BL1152" i="1"/>
  <c r="BL1181" i="1" s="1"/>
  <c r="Q1152" i="1"/>
  <c r="Q1181" i="1" s="1"/>
  <c r="Y1152" i="1"/>
  <c r="Y1181" i="1" s="1"/>
  <c r="AG1152" i="1"/>
  <c r="AG1181" i="1" s="1"/>
  <c r="AO1152" i="1"/>
  <c r="AO1181" i="1" s="1"/>
  <c r="AW1152" i="1"/>
  <c r="AW1181" i="1" s="1"/>
  <c r="BE1152" i="1"/>
  <c r="BE1181" i="1" s="1"/>
  <c r="K1123" i="1"/>
  <c r="AF1180" i="1"/>
  <c r="W1180" i="1"/>
  <c r="BH1180" i="1"/>
  <c r="AR1180" i="1"/>
  <c r="AI1180" i="1"/>
  <c r="Z1180" i="1"/>
  <c r="Q1180" i="1"/>
  <c r="BK1099" i="1"/>
  <c r="BK1012" i="1"/>
  <c r="BK1041" i="1"/>
  <c r="BL983" i="1"/>
  <c r="AA1299" i="1"/>
  <c r="AA1328" i="1" s="1"/>
  <c r="AA602" i="1"/>
  <c r="AA689" i="1" s="1"/>
  <c r="AA718" i="1" s="1"/>
  <c r="P575" i="1"/>
  <c r="O1214" i="1"/>
  <c r="O929" i="1"/>
  <c r="R574" i="1"/>
  <c r="K1069" i="1"/>
  <c r="L1069" i="1"/>
  <c r="H1127" i="1" s="1"/>
  <c r="O1127" i="1" s="1"/>
  <c r="X1180" i="1"/>
  <c r="O1180" i="1"/>
  <c r="L1151" i="1"/>
  <c r="K1151" i="1"/>
  <c r="BA1180" i="1"/>
  <c r="AJ1180" i="1"/>
  <c r="AA1180" i="1"/>
  <c r="R1180" i="1"/>
  <c r="AA237" i="1"/>
  <c r="BJ1070" i="1"/>
  <c r="AD573" i="1"/>
  <c r="AE1215" i="1"/>
  <c r="AF576" i="1"/>
  <c r="Z721" i="1"/>
  <c r="P1180" i="1"/>
  <c r="BJ1180" i="1"/>
  <c r="AS1180" i="1"/>
  <c r="AB1180" i="1"/>
  <c r="S1180" i="1"/>
  <c r="BM1180" i="1"/>
  <c r="O926" i="1"/>
  <c r="O1300" i="1"/>
  <c r="O603" i="1"/>
  <c r="X330" i="1"/>
  <c r="W359" i="1"/>
  <c r="AD1273" i="1"/>
  <c r="AD1244" i="1"/>
  <c r="BK1180" i="1"/>
  <c r="BC1180" i="1"/>
  <c r="AK1180" i="1"/>
  <c r="T1180" i="1"/>
  <c r="BE1180" i="1"/>
  <c r="V335" i="1"/>
  <c r="U364" i="1"/>
  <c r="O1155" i="1"/>
  <c r="V1155" i="1"/>
  <c r="V1184" i="1" s="1"/>
  <c r="AE1155" i="1"/>
  <c r="AE1184" i="1" s="1"/>
  <c r="AM1155" i="1"/>
  <c r="AM1184" i="1" s="1"/>
  <c r="AU1155" i="1"/>
  <c r="AU1184" i="1" s="1"/>
  <c r="BC1155" i="1"/>
  <c r="BC1184" i="1" s="1"/>
  <c r="BK1155" i="1"/>
  <c r="BK1184" i="1" s="1"/>
  <c r="P1155" i="1"/>
  <c r="P1184" i="1" s="1"/>
  <c r="X1155" i="1"/>
  <c r="X1184" i="1" s="1"/>
  <c r="AF1155" i="1"/>
  <c r="AF1184" i="1" s="1"/>
  <c r="AN1155" i="1"/>
  <c r="AN1184" i="1" s="1"/>
  <c r="AV1155" i="1"/>
  <c r="AV1184" i="1" s="1"/>
  <c r="BE1155" i="1"/>
  <c r="BE1184" i="1" s="1"/>
  <c r="BL1155" i="1"/>
  <c r="BL1184" i="1" s="1"/>
  <c r="Q1155" i="1"/>
  <c r="Q1184" i="1" s="1"/>
  <c r="Z1155" i="1"/>
  <c r="Z1184" i="1" s="1"/>
  <c r="AG1155" i="1"/>
  <c r="AG1184" i="1" s="1"/>
  <c r="AP1155" i="1"/>
  <c r="AP1184" i="1" s="1"/>
  <c r="AW1155" i="1"/>
  <c r="AW1184" i="1" s="1"/>
  <c r="BD1155" i="1"/>
  <c r="BD1184" i="1" s="1"/>
  <c r="BM1155" i="1"/>
  <c r="BM1184" i="1" s="1"/>
  <c r="R1155" i="1"/>
  <c r="R1184" i="1" s="1"/>
  <c r="Y1155" i="1"/>
  <c r="Y1184" i="1" s="1"/>
  <c r="AH1155" i="1"/>
  <c r="AH1184" i="1" s="1"/>
  <c r="AO1155" i="1"/>
  <c r="AO1184" i="1" s="1"/>
  <c r="AX1155" i="1"/>
  <c r="AX1184" i="1" s="1"/>
  <c r="BF1155" i="1"/>
  <c r="BF1184" i="1" s="1"/>
  <c r="L1126" i="1"/>
  <c r="S1155" i="1"/>
  <c r="S1184" i="1" s="1"/>
  <c r="AA1155" i="1"/>
  <c r="AA1184" i="1" s="1"/>
  <c r="AI1155" i="1"/>
  <c r="AI1184" i="1" s="1"/>
  <c r="AQ1155" i="1"/>
  <c r="AQ1184" i="1" s="1"/>
  <c r="AY1155" i="1"/>
  <c r="AY1184" i="1" s="1"/>
  <c r="BG1155" i="1"/>
  <c r="BG1184" i="1" s="1"/>
  <c r="K1126" i="1"/>
  <c r="T1155" i="1"/>
  <c r="T1184" i="1" s="1"/>
  <c r="AB1155" i="1"/>
  <c r="AB1184" i="1" s="1"/>
  <c r="AJ1155" i="1"/>
  <c r="AJ1184" i="1" s="1"/>
  <c r="AR1155" i="1"/>
  <c r="AR1184" i="1" s="1"/>
  <c r="AZ1155" i="1"/>
  <c r="AZ1184" i="1" s="1"/>
  <c r="BH1155" i="1"/>
  <c r="BH1184" i="1" s="1"/>
  <c r="U1155" i="1"/>
  <c r="U1184" i="1" s="1"/>
  <c r="AC1155" i="1"/>
  <c r="AC1184" i="1" s="1"/>
  <c r="AL1155" i="1"/>
  <c r="AL1184" i="1" s="1"/>
  <c r="AS1155" i="1"/>
  <c r="AS1184" i="1" s="1"/>
  <c r="BA1155" i="1"/>
  <c r="BA1184" i="1" s="1"/>
  <c r="BI1155" i="1"/>
  <c r="BI1184" i="1" s="1"/>
  <c r="W1155" i="1"/>
  <c r="W1184" i="1" s="1"/>
  <c r="AD1155" i="1"/>
  <c r="AD1184" i="1" s="1"/>
  <c r="AK1155" i="1"/>
  <c r="AK1184" i="1" s="1"/>
  <c r="AT1155" i="1"/>
  <c r="AT1184" i="1" s="1"/>
  <c r="BB1155" i="1"/>
  <c r="BB1184" i="1" s="1"/>
  <c r="BJ1155" i="1"/>
  <c r="BJ1184" i="1" s="1"/>
  <c r="W388" i="1"/>
  <c r="P424" i="1"/>
  <c r="P579" i="1"/>
  <c r="O1218" i="1"/>
  <c r="AC692" i="1"/>
  <c r="Q577" i="1"/>
  <c r="BL1180" i="1"/>
  <c r="BB1180" i="1"/>
  <c r="AT1180" i="1"/>
  <c r="AC1180" i="1"/>
  <c r="BF1180" i="1"/>
  <c r="AW1180" i="1"/>
  <c r="O869" i="1"/>
  <c r="O421" i="1"/>
  <c r="P189" i="1"/>
  <c r="Q189" i="1" s="1"/>
  <c r="O247" i="1"/>
  <c r="O305" i="1" s="1"/>
  <c r="T483" i="1"/>
  <c r="T512" i="1" s="1"/>
  <c r="T454" i="1"/>
  <c r="Q192" i="1"/>
  <c r="V525" i="1"/>
  <c r="V20" i="1" s="1"/>
  <c r="Y49" i="5" s="1"/>
  <c r="AB853" i="1"/>
  <c r="AB882" i="1" s="1"/>
  <c r="AB405" i="1"/>
  <c r="AC173" i="1"/>
  <c r="AB795" i="1"/>
  <c r="AB231" i="1"/>
  <c r="AB289" i="1" s="1"/>
  <c r="AA911" i="1"/>
  <c r="V439" i="1"/>
  <c r="V526" i="1" s="1"/>
  <c r="V21" i="1" s="1"/>
  <c r="Y50" i="5" s="1"/>
  <c r="AC235" i="1"/>
  <c r="AC857" i="1"/>
  <c r="AC886" i="1" s="1"/>
  <c r="AD177" i="1"/>
  <c r="AC409" i="1"/>
  <c r="W437" i="1"/>
  <c r="W524" i="1" s="1"/>
  <c r="W19" i="1" s="1"/>
  <c r="Z48" i="5" s="1"/>
  <c r="W447" i="1"/>
  <c r="W534" i="1" s="1"/>
  <c r="W29" i="1" s="1"/>
  <c r="Z58" i="5" s="1"/>
  <c r="AB1322" i="1"/>
  <c r="AA711" i="1"/>
  <c r="W378" i="1"/>
  <c r="W468" i="1" s="1"/>
  <c r="W497" i="1" s="1"/>
  <c r="Z711" i="1"/>
  <c r="Y681" i="1"/>
  <c r="Z1291" i="1"/>
  <c r="Z594" i="1"/>
  <c r="X376" i="1"/>
  <c r="X437" i="1" s="1"/>
  <c r="W382" i="1"/>
  <c r="W443" i="1" s="1"/>
  <c r="X386" i="1"/>
  <c r="X447" i="1" s="1"/>
  <c r="W384" i="1"/>
  <c r="W445" i="1" s="1"/>
  <c r="X377" i="1"/>
  <c r="X467" i="1" s="1"/>
  <c r="X496" i="1" s="1"/>
  <c r="AB1204" i="1"/>
  <c r="AB1262" i="1" s="1"/>
  <c r="AC565" i="1"/>
  <c r="AA1233" i="1"/>
  <c r="AA1262" i="1"/>
  <c r="AD600" i="1"/>
  <c r="AD687" i="1" s="1"/>
  <c r="AA1315" i="1"/>
  <c r="AC1326" i="1"/>
  <c r="AC1266" i="1"/>
  <c r="AC1235" i="1"/>
  <c r="AC1264" i="1"/>
  <c r="AC412" i="1"/>
  <c r="AD180" i="1"/>
  <c r="AC1199" i="1"/>
  <c r="AC1257" i="1" s="1"/>
  <c r="AD560" i="1"/>
  <c r="AC687" i="1"/>
  <c r="AC716" i="1" s="1"/>
  <c r="AD1208" i="1"/>
  <c r="AE569" i="1"/>
  <c r="Y328" i="1"/>
  <c r="X357" i="1"/>
  <c r="AC602" i="1"/>
  <c r="X324" i="1"/>
  <c r="W353" i="1"/>
  <c r="AA683" i="1"/>
  <c r="AA712" i="1" s="1"/>
  <c r="AD1205" i="1"/>
  <c r="AD1263" i="1" s="1"/>
  <c r="AE566" i="1"/>
  <c r="AA685" i="1"/>
  <c r="AA714" i="1" s="1"/>
  <c r="AF1285" i="1"/>
  <c r="AF588" i="1"/>
  <c r="W383" i="1"/>
  <c r="Y318" i="1"/>
  <c r="X347" i="1"/>
  <c r="AC706" i="1"/>
  <c r="AA589" i="1"/>
  <c r="AA676" i="1" s="1"/>
  <c r="AC860" i="1"/>
  <c r="AC889" i="1" s="1"/>
  <c r="AB1228" i="1"/>
  <c r="AB1257" i="1"/>
  <c r="AC1234" i="1"/>
  <c r="AC1292" i="1" s="1"/>
  <c r="AC1263" i="1"/>
  <c r="AC1237" i="1"/>
  <c r="X325" i="1"/>
  <c r="W354" i="1"/>
  <c r="V473" i="1"/>
  <c r="V444" i="1"/>
  <c r="AE407" i="1"/>
  <c r="AF175" i="1"/>
  <c r="AF855" i="1" s="1"/>
  <c r="AF884" i="1" s="1"/>
  <c r="AE233" i="1"/>
  <c r="AE291" i="1" s="1"/>
  <c r="AB598" i="1"/>
  <c r="AB1295" i="1"/>
  <c r="AB1324" i="1" s="1"/>
  <c r="X320" i="1"/>
  <c r="W349" i="1"/>
  <c r="AD1297" i="1"/>
  <c r="AD1326" i="1" s="1"/>
  <c r="AH1198" i="1"/>
  <c r="AI559" i="1"/>
  <c r="AB918" i="1"/>
  <c r="AB595" i="1"/>
  <c r="AB1292" i="1"/>
  <c r="AE855" i="1"/>
  <c r="AE884" i="1" s="1"/>
  <c r="V524" i="1"/>
  <c r="V19" i="1" s="1"/>
  <c r="Y48" i="5" s="1"/>
  <c r="AF1200" i="1"/>
  <c r="AG561" i="1"/>
  <c r="V472" i="1"/>
  <c r="V501" i="1" s="1"/>
  <c r="V443" i="1"/>
  <c r="V534" i="1"/>
  <c r="V29" i="1" s="1"/>
  <c r="Y58" i="5" s="1"/>
  <c r="AD913" i="1"/>
  <c r="V474" i="1"/>
  <c r="V503" i="1" s="1"/>
  <c r="V445" i="1"/>
  <c r="AA1324" i="1"/>
  <c r="AF1210" i="1"/>
  <c r="AF1268" i="1" s="1"/>
  <c r="AG571" i="1"/>
  <c r="AB596" i="1"/>
  <c r="AG1227" i="1"/>
  <c r="AD1206" i="1"/>
  <c r="AE567" i="1"/>
  <c r="X326" i="1"/>
  <c r="W355" i="1"/>
  <c r="AD590" i="1"/>
  <c r="AD1287" i="1"/>
  <c r="AE1229" i="1"/>
  <c r="AE1258" i="1"/>
  <c r="AE1239" i="1"/>
  <c r="AE600" i="1" s="1"/>
  <c r="AE1268" i="1"/>
  <c r="Z676" i="1"/>
  <c r="Z705" i="1" s="1"/>
  <c r="Y319" i="1"/>
  <c r="X348" i="1"/>
  <c r="W467" i="1"/>
  <c r="W496" i="1" s="1"/>
  <c r="W438" i="1"/>
  <c r="AE675" i="1"/>
  <c r="U74" i="5" l="1"/>
  <c r="R45" i="1"/>
  <c r="V57" i="5"/>
  <c r="U51" i="5"/>
  <c r="U73" i="5" s="1"/>
  <c r="R44" i="1"/>
  <c r="T45" i="5"/>
  <c r="Z859" i="1"/>
  <c r="Z888" i="1" s="1"/>
  <c r="Z917" i="1" s="1"/>
  <c r="H9" i="30"/>
  <c r="I9" i="30" s="1"/>
  <c r="Y1323" i="1"/>
  <c r="Y917" i="1"/>
  <c r="AD184" i="1"/>
  <c r="AD864" i="1" s="1"/>
  <c r="AD893" i="1" s="1"/>
  <c r="AC864" i="1"/>
  <c r="AC893" i="1" s="1"/>
  <c r="AC922" i="1" s="1"/>
  <c r="AC416" i="1"/>
  <c r="AC242" i="1"/>
  <c r="AC300" i="1" s="1"/>
  <c r="AC1203" i="1"/>
  <c r="AC1261" i="1" s="1"/>
  <c r="AD850" i="1"/>
  <c r="AD879" i="1" s="1"/>
  <c r="AD908" i="1" s="1"/>
  <c r="Z1282" i="1"/>
  <c r="Z1311" i="1" s="1"/>
  <c r="AC1201" i="1"/>
  <c r="AD562" i="1"/>
  <c r="AD1201" i="1" s="1"/>
  <c r="AD1230" i="1" s="1"/>
  <c r="AA1288" i="1"/>
  <c r="AA1317" i="1" s="1"/>
  <c r="Z1288" i="1"/>
  <c r="Z1317" i="1" s="1"/>
  <c r="AB1288" i="1"/>
  <c r="AB1317" i="1" s="1"/>
  <c r="Z591" i="1"/>
  <c r="S529" i="1"/>
  <c r="S24" i="1" s="1"/>
  <c r="V53" i="5" s="1"/>
  <c r="Z858" i="1"/>
  <c r="Z887" i="1" s="1"/>
  <c r="Z916" i="1" s="1"/>
  <c r="AA1209" i="1"/>
  <c r="AA1267" i="1" s="1"/>
  <c r="AB182" i="1"/>
  <c r="AA240" i="1"/>
  <c r="AA298" i="1" s="1"/>
  <c r="AA862" i="1"/>
  <c r="AA891" i="1" s="1"/>
  <c r="AA775" i="1"/>
  <c r="AA804" i="1" s="1"/>
  <c r="AA414" i="1"/>
  <c r="X686" i="1"/>
  <c r="X715" i="1" s="1"/>
  <c r="Z1296" i="1"/>
  <c r="Y599" i="1"/>
  <c r="Z686" i="1" s="1"/>
  <c r="Y1296" i="1"/>
  <c r="Y1325" i="1" s="1"/>
  <c r="Z920" i="1"/>
  <c r="Z1267" i="1"/>
  <c r="AB570" i="1"/>
  <c r="S527" i="1"/>
  <c r="S22" i="1" s="1"/>
  <c r="T448" i="1"/>
  <c r="T535" i="1" s="1"/>
  <c r="T30" i="1" s="1"/>
  <c r="W59" i="5" s="1"/>
  <c r="S535" i="1"/>
  <c r="S30" i="1" s="1"/>
  <c r="V59" i="5" s="1"/>
  <c r="R521" i="1"/>
  <c r="R16" i="1" s="1"/>
  <c r="Z914" i="1"/>
  <c r="T373" i="1"/>
  <c r="T434" i="1" s="1"/>
  <c r="AA709" i="1"/>
  <c r="T533" i="1"/>
  <c r="T28" i="1" s="1"/>
  <c r="U379" i="1"/>
  <c r="U469" i="1" s="1"/>
  <c r="U498" i="1" s="1"/>
  <c r="Z236" i="1"/>
  <c r="Z294" i="1" s="1"/>
  <c r="V385" i="1"/>
  <c r="AB1195" i="1"/>
  <c r="AB1224" i="1" s="1"/>
  <c r="AC556" i="1"/>
  <c r="AD556" i="1" s="1"/>
  <c r="AA178" i="1"/>
  <c r="AA858" i="1" s="1"/>
  <c r="AA887" i="1" s="1"/>
  <c r="V321" i="1"/>
  <c r="U350" i="1"/>
  <c r="AA769" i="1"/>
  <c r="AA798" i="1" s="1"/>
  <c r="AA234" i="1"/>
  <c r="AA292" i="1" s="1"/>
  <c r="AA408" i="1"/>
  <c r="AB176" i="1"/>
  <c r="AA856" i="1"/>
  <c r="AA885" i="1" s="1"/>
  <c r="U315" i="1"/>
  <c r="T344" i="1"/>
  <c r="AB1290" i="1"/>
  <c r="AB1319" i="1" s="1"/>
  <c r="AB593" i="1"/>
  <c r="U387" i="1"/>
  <c r="Z597" i="1"/>
  <c r="Z1294" i="1"/>
  <c r="Z1323" i="1" s="1"/>
  <c r="AA1236" i="1"/>
  <c r="AA1265" i="1"/>
  <c r="S463" i="1"/>
  <c r="S492" i="1" s="1"/>
  <c r="S434" i="1"/>
  <c r="Z672" i="1"/>
  <c r="U358" i="1"/>
  <c r="V329" i="1"/>
  <c r="AE1232" i="1"/>
  <c r="AA1224" i="1"/>
  <c r="AD1203" i="1"/>
  <c r="AC568" i="1"/>
  <c r="AB1207" i="1"/>
  <c r="U446" i="1"/>
  <c r="U475" i="1"/>
  <c r="U504" i="1" s="1"/>
  <c r="T440" i="1"/>
  <c r="T469" i="1"/>
  <c r="T498" i="1" s="1"/>
  <c r="Y916" i="1"/>
  <c r="U381" i="1"/>
  <c r="T471" i="1"/>
  <c r="T500" i="1" s="1"/>
  <c r="T442" i="1"/>
  <c r="AF564" i="1"/>
  <c r="AF1203" i="1" s="1"/>
  <c r="AF1232" i="1" s="1"/>
  <c r="Y672" i="1"/>
  <c r="Y701" i="1" s="1"/>
  <c r="Z410" i="1"/>
  <c r="V323" i="1"/>
  <c r="U352" i="1"/>
  <c r="W327" i="1"/>
  <c r="V356" i="1"/>
  <c r="AE170" i="1"/>
  <c r="AE850" i="1" s="1"/>
  <c r="AE879" i="1" s="1"/>
  <c r="AD228" i="1"/>
  <c r="AD286" i="1" s="1"/>
  <c r="AD402" i="1"/>
  <c r="AB924" i="1"/>
  <c r="AC418" i="1"/>
  <c r="AD186" i="1"/>
  <c r="AD244" i="1" s="1"/>
  <c r="AC866" i="1"/>
  <c r="AC895" i="1" s="1"/>
  <c r="AC924" i="1" s="1"/>
  <c r="AC244" i="1"/>
  <c r="AC302" i="1" s="1"/>
  <c r="AA411" i="1"/>
  <c r="AA859" i="1"/>
  <c r="AA888" i="1" s="1"/>
  <c r="AA917" i="1" s="1"/>
  <c r="AB179" i="1"/>
  <c r="AB859" i="1" s="1"/>
  <c r="AB888" i="1" s="1"/>
  <c r="AC908" i="1"/>
  <c r="AB921" i="1"/>
  <c r="AD415" i="1"/>
  <c r="AC415" i="1"/>
  <c r="AD776" i="1"/>
  <c r="AD805" i="1" s="1"/>
  <c r="AD863" i="1"/>
  <c r="AD892" i="1" s="1"/>
  <c r="AD241" i="1"/>
  <c r="AE183" i="1"/>
  <c r="AE415" i="1" s="1"/>
  <c r="AC863" i="1"/>
  <c r="AC892" i="1" s="1"/>
  <c r="AC241" i="1"/>
  <c r="AC299" i="1" s="1"/>
  <c r="AC776" i="1"/>
  <c r="AC805" i="1" s="1"/>
  <c r="AA295" i="1"/>
  <c r="AC174" i="1"/>
  <c r="AB854" i="1"/>
  <c r="AB883" i="1" s="1"/>
  <c r="AB767" i="1"/>
  <c r="AB796" i="1" s="1"/>
  <c r="AB406" i="1"/>
  <c r="AB232" i="1"/>
  <c r="AB290" i="1" s="1"/>
  <c r="W245" i="1"/>
  <c r="W303" i="1" s="1"/>
  <c r="W419" i="1"/>
  <c r="W780" i="1"/>
  <c r="W809" i="1" s="1"/>
  <c r="X187" i="1"/>
  <c r="W867" i="1"/>
  <c r="W896" i="1" s="1"/>
  <c r="AA912" i="1"/>
  <c r="R868" i="1"/>
  <c r="R897" i="1" s="1"/>
  <c r="S188" i="1"/>
  <c r="S868" i="1" s="1"/>
  <c r="S897" i="1" s="1"/>
  <c r="R246" i="1"/>
  <c r="R304" i="1" s="1"/>
  <c r="AB915" i="1"/>
  <c r="AC923" i="1"/>
  <c r="R538" i="1"/>
  <c r="R33" i="1" s="1"/>
  <c r="U62" i="5" s="1"/>
  <c r="Q193" i="1"/>
  <c r="Q425" i="1" s="1"/>
  <c r="AD417" i="1"/>
  <c r="AE185" i="1"/>
  <c r="AD865" i="1"/>
  <c r="AD894" i="1" s="1"/>
  <c r="AD243" i="1"/>
  <c r="AD301" i="1" s="1"/>
  <c r="AD778" i="1"/>
  <c r="AD807" i="1" s="1"/>
  <c r="S480" i="1"/>
  <c r="S509" i="1" s="1"/>
  <c r="S451" i="1"/>
  <c r="T390" i="1"/>
  <c r="U332" i="1"/>
  <c r="T361" i="1"/>
  <c r="R1217" i="1"/>
  <c r="R1275" i="1" s="1"/>
  <c r="AC915" i="1"/>
  <c r="Z928" i="1"/>
  <c r="AC1328" i="1"/>
  <c r="AD773" i="1"/>
  <c r="AD802" i="1" s="1"/>
  <c r="Q784" i="1"/>
  <c r="Q813" i="1" s="1"/>
  <c r="Q782" i="1"/>
  <c r="AE177" i="1"/>
  <c r="AE409" i="1" s="1"/>
  <c r="AD861" i="1"/>
  <c r="AD890" i="1" s="1"/>
  <c r="P782" i="1"/>
  <c r="P811" i="1" s="1"/>
  <c r="AD770" i="1"/>
  <c r="AD799" i="1" s="1"/>
  <c r="AF768" i="1"/>
  <c r="AF797" i="1" s="1"/>
  <c r="AF913" i="1" s="1"/>
  <c r="AA783" i="1"/>
  <c r="AA812" i="1" s="1"/>
  <c r="AA928" i="1" s="1"/>
  <c r="AD774" i="1"/>
  <c r="AD803" i="1" s="1"/>
  <c r="AC766" i="1"/>
  <c r="AC795" i="1" s="1"/>
  <c r="R781" i="1"/>
  <c r="R810" i="1" s="1"/>
  <c r="Q785" i="1"/>
  <c r="Q814" i="1" s="1"/>
  <c r="P786" i="1"/>
  <c r="P815" i="1" s="1"/>
  <c r="AC293" i="1"/>
  <c r="AA248" i="1"/>
  <c r="AA306" i="1" s="1"/>
  <c r="AA422" i="1"/>
  <c r="AB190" i="1"/>
  <c r="AB783" i="1" s="1"/>
  <c r="U537" i="1"/>
  <c r="U32" i="1" s="1"/>
  <c r="X61" i="5" s="1"/>
  <c r="V479" i="1"/>
  <c r="V508" i="1" s="1"/>
  <c r="P929" i="1"/>
  <c r="AC1327" i="1"/>
  <c r="V470" i="1"/>
  <c r="V499" i="1" s="1"/>
  <c r="V441" i="1"/>
  <c r="W389" i="1"/>
  <c r="W450" i="1" s="1"/>
  <c r="AA688" i="1"/>
  <c r="U528" i="1"/>
  <c r="U23" i="1" s="1"/>
  <c r="X52" i="5" s="1"/>
  <c r="Z717" i="1"/>
  <c r="AD1240" i="1"/>
  <c r="AD1298" i="1" s="1"/>
  <c r="U483" i="1"/>
  <c r="U512" i="1" s="1"/>
  <c r="U454" i="1"/>
  <c r="AB688" i="1"/>
  <c r="AE1211" i="1"/>
  <c r="AC601" i="1"/>
  <c r="AC688" i="1" s="1"/>
  <c r="W360" i="1"/>
  <c r="X331" i="1"/>
  <c r="AD1269" i="1"/>
  <c r="AF572" i="1"/>
  <c r="T578" i="1"/>
  <c r="T1217" i="1" s="1"/>
  <c r="S1217" i="1"/>
  <c r="AD1260" i="1"/>
  <c r="AD1231" i="1"/>
  <c r="AF1231" i="1"/>
  <c r="AF592" i="1" s="1"/>
  <c r="AE1202" i="1"/>
  <c r="AF1260" i="1" s="1"/>
  <c r="AC1289" i="1"/>
  <c r="AC1318" i="1" s="1"/>
  <c r="AC592" i="1"/>
  <c r="AC679" i="1" s="1"/>
  <c r="W380" i="1"/>
  <c r="AA679" i="1"/>
  <c r="AB679" i="1"/>
  <c r="X322" i="1"/>
  <c r="W351" i="1"/>
  <c r="P869" i="1"/>
  <c r="P898" i="1" s="1"/>
  <c r="AG563" i="1"/>
  <c r="AH563" i="1" s="1"/>
  <c r="P873" i="1"/>
  <c r="P902" i="1" s="1"/>
  <c r="V393" i="1"/>
  <c r="X388" i="1"/>
  <c r="V536" i="1"/>
  <c r="V31" i="1" s="1"/>
  <c r="Y60" i="5" s="1"/>
  <c r="P309" i="1"/>
  <c r="O931" i="1"/>
  <c r="Q421" i="1"/>
  <c r="O1329" i="1"/>
  <c r="AF1215" i="1"/>
  <c r="AG576" i="1"/>
  <c r="BL1099" i="1"/>
  <c r="BL1012" i="1"/>
  <c r="BL1041" i="1"/>
  <c r="BM983" i="1"/>
  <c r="AB721" i="1"/>
  <c r="AC721" i="1"/>
  <c r="O1304" i="1"/>
  <c r="O1333" i="1" s="1"/>
  <c r="O607" i="1"/>
  <c r="O1303" i="1"/>
  <c r="O1332" i="1" s="1"/>
  <c r="O606" i="1"/>
  <c r="T541" i="1"/>
  <c r="T36" i="1" s="1"/>
  <c r="W65" i="5" s="1"/>
  <c r="P247" i="1"/>
  <c r="P305" i="1" s="1"/>
  <c r="W478" i="1"/>
  <c r="W507" i="1" s="1"/>
  <c r="W449" i="1"/>
  <c r="AD605" i="1"/>
  <c r="AD1302" i="1"/>
  <c r="AD1331" i="1" s="1"/>
  <c r="AE1244" i="1"/>
  <c r="AE1273" i="1"/>
  <c r="K1180" i="1"/>
  <c r="L1180" i="1"/>
  <c r="R1213" i="1"/>
  <c r="T62" i="5"/>
  <c r="Q1242" i="1"/>
  <c r="Q1271" i="1"/>
  <c r="P603" i="1"/>
  <c r="P690" i="1" s="1"/>
  <c r="O811" i="1"/>
  <c r="O1276" i="1"/>
  <c r="O1247" i="1"/>
  <c r="BK1070" i="1"/>
  <c r="AE181" i="1"/>
  <c r="AD239" i="1"/>
  <c r="AD297" i="1" s="1"/>
  <c r="AD413" i="1"/>
  <c r="P425" i="1"/>
  <c r="L1182" i="1"/>
  <c r="K1182" i="1"/>
  <c r="Q423" i="1"/>
  <c r="Q249" i="1"/>
  <c r="Q307" i="1" s="1"/>
  <c r="R191" i="1"/>
  <c r="R249" i="1" s="1"/>
  <c r="Q871" i="1"/>
  <c r="Q900" i="1" s="1"/>
  <c r="P1245" i="1"/>
  <c r="R189" i="1"/>
  <c r="Q579" i="1"/>
  <c r="R579" i="1" s="1"/>
  <c r="R1218" i="1" s="1"/>
  <c r="P1218" i="1"/>
  <c r="W335" i="1"/>
  <c r="V364" i="1"/>
  <c r="AD1212" i="1"/>
  <c r="AE573" i="1"/>
  <c r="Q250" i="1"/>
  <c r="Q308" i="1" s="1"/>
  <c r="AB1299" i="1"/>
  <c r="AB1328" i="1" s="1"/>
  <c r="AB602" i="1"/>
  <c r="AC689" i="1" s="1"/>
  <c r="O1183" i="1"/>
  <c r="L1154" i="1"/>
  <c r="K1154" i="1"/>
  <c r="P421" i="1"/>
  <c r="O690" i="1"/>
  <c r="P1156" i="1"/>
  <c r="P1185" i="1" s="1"/>
  <c r="X1156" i="1"/>
  <c r="X1185" i="1" s="1"/>
  <c r="AF1156" i="1"/>
  <c r="AF1185" i="1" s="1"/>
  <c r="AN1156" i="1"/>
  <c r="AN1185" i="1" s="1"/>
  <c r="AV1156" i="1"/>
  <c r="AV1185" i="1" s="1"/>
  <c r="BD1156" i="1"/>
  <c r="BD1185" i="1" s="1"/>
  <c r="BL1156" i="1"/>
  <c r="R1156" i="1"/>
  <c r="R1185" i="1" s="1"/>
  <c r="Y1156" i="1"/>
  <c r="Y1185" i="1" s="1"/>
  <c r="AG1156" i="1"/>
  <c r="AG1185" i="1" s="1"/>
  <c r="AO1156" i="1"/>
  <c r="AO1185" i="1" s="1"/>
  <c r="AW1156" i="1"/>
  <c r="AW1185" i="1" s="1"/>
  <c r="BE1156" i="1"/>
  <c r="BE1185" i="1" s="1"/>
  <c r="BM1156" i="1"/>
  <c r="BM1185" i="1" s="1"/>
  <c r="Q1156" i="1"/>
  <c r="Q1185" i="1" s="1"/>
  <c r="Z1156" i="1"/>
  <c r="Z1185" i="1" s="1"/>
  <c r="AH1156" i="1"/>
  <c r="AH1185" i="1" s="1"/>
  <c r="AP1156" i="1"/>
  <c r="AP1185" i="1" s="1"/>
  <c r="AX1156" i="1"/>
  <c r="AX1185" i="1" s="1"/>
  <c r="BF1156" i="1"/>
  <c r="L1127" i="1"/>
  <c r="S1156" i="1"/>
  <c r="S1185" i="1" s="1"/>
  <c r="AB1156" i="1"/>
  <c r="AB1185" i="1" s="1"/>
  <c r="AI1156" i="1"/>
  <c r="AI1185" i="1" s="1"/>
  <c r="AQ1156" i="1"/>
  <c r="AQ1185" i="1" s="1"/>
  <c r="AY1156" i="1"/>
  <c r="AY1185" i="1" s="1"/>
  <c r="BG1156" i="1"/>
  <c r="BG1185" i="1" s="1"/>
  <c r="K1127" i="1"/>
  <c r="T1156" i="1"/>
  <c r="T1185" i="1" s="1"/>
  <c r="AA1156" i="1"/>
  <c r="AA1185" i="1" s="1"/>
  <c r="AJ1156" i="1"/>
  <c r="AJ1185" i="1" s="1"/>
  <c r="AR1156" i="1"/>
  <c r="AR1185" i="1" s="1"/>
  <c r="AZ1156" i="1"/>
  <c r="AZ1185" i="1" s="1"/>
  <c r="BH1156" i="1"/>
  <c r="BH1185" i="1" s="1"/>
  <c r="U1156" i="1"/>
  <c r="U1185" i="1" s="1"/>
  <c r="AC1156" i="1"/>
  <c r="AK1156" i="1"/>
  <c r="AK1185" i="1" s="1"/>
  <c r="AT1156" i="1"/>
  <c r="AT1185" i="1" s="1"/>
  <c r="BA1156" i="1"/>
  <c r="BA1185" i="1" s="1"/>
  <c r="BI1156" i="1"/>
  <c r="BI1185" i="1" s="1"/>
  <c r="V1156" i="1"/>
  <c r="V1185" i="1" s="1"/>
  <c r="AD1156" i="1"/>
  <c r="AD1185" i="1" s="1"/>
  <c r="AL1156" i="1"/>
  <c r="AL1185" i="1" s="1"/>
  <c r="AS1156" i="1"/>
  <c r="AS1185" i="1" s="1"/>
  <c r="BB1156" i="1"/>
  <c r="BB1185" i="1" s="1"/>
  <c r="BJ1156" i="1"/>
  <c r="BJ1185" i="1" s="1"/>
  <c r="O1156" i="1"/>
  <c r="W1156" i="1"/>
  <c r="W1185" i="1" s="1"/>
  <c r="AE1156" i="1"/>
  <c r="AE1185" i="1" s="1"/>
  <c r="AM1156" i="1"/>
  <c r="AM1185" i="1" s="1"/>
  <c r="AU1156" i="1"/>
  <c r="AU1185" i="1" s="1"/>
  <c r="BC1156" i="1"/>
  <c r="BC1185" i="1" s="1"/>
  <c r="BK1156" i="1"/>
  <c r="P1246" i="1"/>
  <c r="AC919" i="1"/>
  <c r="Q1216" i="1"/>
  <c r="Q926" i="1"/>
  <c r="O1272" i="1"/>
  <c r="O1243" i="1"/>
  <c r="R192" i="1"/>
  <c r="Q1275" i="1"/>
  <c r="Q424" i="1"/>
  <c r="Q247" i="1"/>
  <c r="O898" i="1"/>
  <c r="R577" i="1"/>
  <c r="Y330" i="1"/>
  <c r="X359" i="1"/>
  <c r="Q575" i="1"/>
  <c r="P1214" i="1"/>
  <c r="S574" i="1"/>
  <c r="P1275" i="1"/>
  <c r="Q869" i="1"/>
  <c r="O1184" i="1"/>
  <c r="L1155" i="1"/>
  <c r="K1155" i="1"/>
  <c r="Q872" i="1"/>
  <c r="Q901" i="1" s="1"/>
  <c r="O1181" i="1"/>
  <c r="L1152" i="1"/>
  <c r="K1152" i="1"/>
  <c r="BJ223" i="1"/>
  <c r="BJ758" i="1"/>
  <c r="BJ845" i="1"/>
  <c r="AB911" i="1"/>
  <c r="AC405" i="1"/>
  <c r="AD173" i="1"/>
  <c r="AC853" i="1"/>
  <c r="AC882" i="1" s="1"/>
  <c r="AC231" i="1"/>
  <c r="AC289" i="1" s="1"/>
  <c r="AD857" i="1"/>
  <c r="AD886" i="1" s="1"/>
  <c r="AD409" i="1"/>
  <c r="AD235" i="1"/>
  <c r="AD293" i="1" s="1"/>
  <c r="AC918" i="1"/>
  <c r="W439" i="1"/>
  <c r="W526" i="1" s="1"/>
  <c r="W21" i="1" s="1"/>
  <c r="Z50" i="5" s="1"/>
  <c r="X438" i="1"/>
  <c r="X525" i="1" s="1"/>
  <c r="X20" i="1" s="1"/>
  <c r="AA49" i="5" s="1"/>
  <c r="X466" i="1"/>
  <c r="X495" i="1" s="1"/>
  <c r="W474" i="1"/>
  <c r="W503" i="1" s="1"/>
  <c r="X476" i="1"/>
  <c r="X505" i="1" s="1"/>
  <c r="X382" i="1"/>
  <c r="X443" i="1" s="1"/>
  <c r="X383" i="1"/>
  <c r="X444" i="1" s="1"/>
  <c r="W472" i="1"/>
  <c r="W501" i="1" s="1"/>
  <c r="V530" i="1"/>
  <c r="V25" i="1" s="1"/>
  <c r="Y54" i="5" s="1"/>
  <c r="V532" i="1"/>
  <c r="V27" i="1" s="1"/>
  <c r="Y56" i="5" s="1"/>
  <c r="Y377" i="1"/>
  <c r="Y438" i="1" s="1"/>
  <c r="AA594" i="1"/>
  <c r="AA1291" i="1"/>
  <c r="W525" i="1"/>
  <c r="W20" i="1" s="1"/>
  <c r="Z49" i="5" s="1"/>
  <c r="AC1204" i="1"/>
  <c r="AD565" i="1"/>
  <c r="AB1233" i="1"/>
  <c r="AB594" i="1" s="1"/>
  <c r="Z681" i="1"/>
  <c r="Y710" i="1"/>
  <c r="Z1320" i="1"/>
  <c r="Y386" i="1"/>
  <c r="Y447" i="1" s="1"/>
  <c r="AE704" i="1"/>
  <c r="AE1287" i="1"/>
  <c r="AE1316" i="1" s="1"/>
  <c r="X384" i="1"/>
  <c r="AD1235" i="1"/>
  <c r="AD1293" i="1" s="1"/>
  <c r="AG1200" i="1"/>
  <c r="AG1258" i="1" s="1"/>
  <c r="AH561" i="1"/>
  <c r="AF407" i="1"/>
  <c r="AG175" i="1"/>
  <c r="AF233" i="1"/>
  <c r="AF291" i="1" s="1"/>
  <c r="AC595" i="1"/>
  <c r="AC682" i="1" s="1"/>
  <c r="AA705" i="1"/>
  <c r="AF675" i="1"/>
  <c r="Z328" i="1"/>
  <c r="Y357" i="1"/>
  <c r="AD1199" i="1"/>
  <c r="AE560" i="1"/>
  <c r="AD716" i="1"/>
  <c r="Y326" i="1"/>
  <c r="X355" i="1"/>
  <c r="AH1227" i="1"/>
  <c r="AH1256" i="1"/>
  <c r="AF1258" i="1"/>
  <c r="AD412" i="1"/>
  <c r="AE180" i="1"/>
  <c r="AE238" i="1" s="1"/>
  <c r="AD238" i="1"/>
  <c r="AD296" i="1" s="1"/>
  <c r="AD860" i="1"/>
  <c r="AD889" i="1" s="1"/>
  <c r="AD677" i="1"/>
  <c r="AD706" i="1" s="1"/>
  <c r="AB683" i="1"/>
  <c r="AF1229" i="1"/>
  <c r="AB682" i="1"/>
  <c r="AE1208" i="1"/>
  <c r="AE1266" i="1" s="1"/>
  <c r="AF569" i="1"/>
  <c r="AC1228" i="1"/>
  <c r="AG1285" i="1"/>
  <c r="AG1314" i="1" s="1"/>
  <c r="AG588" i="1"/>
  <c r="AG1210" i="1"/>
  <c r="AH571" i="1"/>
  <c r="AB1321" i="1"/>
  <c r="X378" i="1"/>
  <c r="V502" i="1"/>
  <c r="W473" i="1"/>
  <c r="W502" i="1" s="1"/>
  <c r="W444" i="1"/>
  <c r="AB1286" i="1"/>
  <c r="AE1297" i="1"/>
  <c r="AE1326" i="1" s="1"/>
  <c r="Y320" i="1"/>
  <c r="X349" i="1"/>
  <c r="AE913" i="1"/>
  <c r="Y376" i="1"/>
  <c r="AF1314" i="1"/>
  <c r="AE1205" i="1"/>
  <c r="AF566" i="1"/>
  <c r="AD1237" i="1"/>
  <c r="AD1295" i="1" s="1"/>
  <c r="AD1266" i="1"/>
  <c r="AD1264" i="1"/>
  <c r="AD1316" i="1"/>
  <c r="AF1239" i="1"/>
  <c r="AF600" i="1" s="1"/>
  <c r="AC1295" i="1"/>
  <c r="AC1324" i="1" s="1"/>
  <c r="AC598" i="1"/>
  <c r="AC685" i="1" s="1"/>
  <c r="AB589" i="1"/>
  <c r="Z318" i="1"/>
  <c r="Y347" i="1"/>
  <c r="AB685" i="1"/>
  <c r="AC1293" i="1"/>
  <c r="AC596" i="1"/>
  <c r="Z319" i="1"/>
  <c r="Y348" i="1"/>
  <c r="AE1206" i="1"/>
  <c r="AF567" i="1"/>
  <c r="Y325" i="1"/>
  <c r="X354" i="1"/>
  <c r="AC1321" i="1"/>
  <c r="AD1234" i="1"/>
  <c r="AE687" i="1"/>
  <c r="AE590" i="1"/>
  <c r="AI1198" i="1"/>
  <c r="AJ559" i="1"/>
  <c r="Y324" i="1"/>
  <c r="X353" i="1"/>
  <c r="J10" i="30" l="1"/>
  <c r="K10" i="30" s="1"/>
  <c r="V74" i="5"/>
  <c r="J11" i="30" s="1"/>
  <c r="K11" i="30" s="1"/>
  <c r="S45" i="1"/>
  <c r="W57" i="5"/>
  <c r="W74" i="5" s="1"/>
  <c r="T45" i="1"/>
  <c r="V51" i="5"/>
  <c r="V73" i="5" s="1"/>
  <c r="S44" i="1"/>
  <c r="U45" i="5"/>
  <c r="AD416" i="1"/>
  <c r="AD242" i="1"/>
  <c r="AD300" i="1" s="1"/>
  <c r="AE184" i="1"/>
  <c r="AE242" i="1" s="1"/>
  <c r="AD777" i="1"/>
  <c r="AD806" i="1" s="1"/>
  <c r="AD922" i="1" s="1"/>
  <c r="H10" i="30"/>
  <c r="I10" i="30" s="1"/>
  <c r="AE1261" i="1"/>
  <c r="AE402" i="1"/>
  <c r="AC1232" i="1"/>
  <c r="AC593" i="1" s="1"/>
  <c r="AF593" i="1"/>
  <c r="AD1259" i="1"/>
  <c r="AE763" i="1"/>
  <c r="AE792" i="1" s="1"/>
  <c r="AE908" i="1" s="1"/>
  <c r="AE228" i="1"/>
  <c r="AE286" i="1" s="1"/>
  <c r="AA920" i="1"/>
  <c r="AA236" i="1"/>
  <c r="AA294" i="1" s="1"/>
  <c r="U440" i="1"/>
  <c r="U527" i="1" s="1"/>
  <c r="U22" i="1" s="1"/>
  <c r="AA771" i="1"/>
  <c r="AA800" i="1" s="1"/>
  <c r="AA916" i="1" s="1"/>
  <c r="AB178" i="1"/>
  <c r="AB410" i="1" s="1"/>
  <c r="AG564" i="1"/>
  <c r="AG1203" i="1" s="1"/>
  <c r="AG1232" i="1" s="1"/>
  <c r="Z678" i="1"/>
  <c r="Z707" i="1" s="1"/>
  <c r="AA678" i="1"/>
  <c r="AB678" i="1"/>
  <c r="Y686" i="1"/>
  <c r="AC1259" i="1"/>
  <c r="AC1230" i="1"/>
  <c r="AD1288" i="1" s="1"/>
  <c r="AE562" i="1"/>
  <c r="AB1209" i="1"/>
  <c r="AC570" i="1"/>
  <c r="Z1325" i="1"/>
  <c r="AB862" i="1"/>
  <c r="AB891" i="1" s="1"/>
  <c r="AB414" i="1"/>
  <c r="AB240" i="1"/>
  <c r="AB298" i="1" s="1"/>
  <c r="AB775" i="1"/>
  <c r="AB804" i="1" s="1"/>
  <c r="AC182" i="1"/>
  <c r="AA1238" i="1"/>
  <c r="Z701" i="1"/>
  <c r="U373" i="1"/>
  <c r="U463" i="1" s="1"/>
  <c r="U492" i="1" s="1"/>
  <c r="T463" i="1"/>
  <c r="T492" i="1" s="1"/>
  <c r="V379" i="1"/>
  <c r="V469" i="1" s="1"/>
  <c r="V498" i="1" s="1"/>
  <c r="T527" i="1"/>
  <c r="T22" i="1" s="1"/>
  <c r="V381" i="1"/>
  <c r="V442" i="1" s="1"/>
  <c r="W385" i="1"/>
  <c r="T529" i="1"/>
  <c r="T24" i="1" s="1"/>
  <c r="W53" i="5" s="1"/>
  <c r="AA597" i="1"/>
  <c r="AA1294" i="1"/>
  <c r="AA1323" i="1" s="1"/>
  <c r="AB585" i="1"/>
  <c r="V446" i="1"/>
  <c r="V475" i="1"/>
  <c r="V504" i="1" s="1"/>
  <c r="X327" i="1"/>
  <c r="W356" i="1"/>
  <c r="U471" i="1"/>
  <c r="U500" i="1" s="1"/>
  <c r="U442" i="1"/>
  <c r="U533" i="1"/>
  <c r="U28" i="1" s="1"/>
  <c r="AD1232" i="1"/>
  <c r="AF1261" i="1"/>
  <c r="AD1261" i="1"/>
  <c r="W329" i="1"/>
  <c r="V358" i="1"/>
  <c r="Z684" i="1"/>
  <c r="Z713" i="1" s="1"/>
  <c r="U344" i="1"/>
  <c r="V315" i="1"/>
  <c r="W323" i="1"/>
  <c r="V352" i="1"/>
  <c r="AD1195" i="1"/>
  <c r="AD1224" i="1" s="1"/>
  <c r="AD585" i="1" s="1"/>
  <c r="V387" i="1"/>
  <c r="W321" i="1"/>
  <c r="V350" i="1"/>
  <c r="AD591" i="1"/>
  <c r="AB1265" i="1"/>
  <c r="AB1236" i="1"/>
  <c r="U448" i="1"/>
  <c r="U477" i="1"/>
  <c r="U506" i="1" s="1"/>
  <c r="AB234" i="1"/>
  <c r="AB292" i="1" s="1"/>
  <c r="AB408" i="1"/>
  <c r="AB769" i="1"/>
  <c r="AB798" i="1" s="1"/>
  <c r="AC176" i="1"/>
  <c r="AB856" i="1"/>
  <c r="AB885" i="1" s="1"/>
  <c r="AC1207" i="1"/>
  <c r="AD568" i="1"/>
  <c r="AA410" i="1"/>
  <c r="AA1282" i="1"/>
  <c r="AA1311" i="1" s="1"/>
  <c r="AB1282" i="1"/>
  <c r="AA585" i="1"/>
  <c r="S521" i="1"/>
  <c r="S16" i="1" s="1"/>
  <c r="AB1253" i="1"/>
  <c r="AB680" i="1"/>
  <c r="AB709" i="1" s="1"/>
  <c r="AA914" i="1"/>
  <c r="AC1195" i="1"/>
  <c r="AC1253" i="1" s="1"/>
  <c r="AE556" i="1"/>
  <c r="AF556" i="1" s="1"/>
  <c r="AE593" i="1"/>
  <c r="AF170" i="1"/>
  <c r="AF763" i="1" s="1"/>
  <c r="AF792" i="1" s="1"/>
  <c r="AD866" i="1"/>
  <c r="AD895" i="1" s="1"/>
  <c r="AD779" i="1"/>
  <c r="AD808" i="1" s="1"/>
  <c r="AD418" i="1"/>
  <c r="AE186" i="1"/>
  <c r="AE779" i="1" s="1"/>
  <c r="AE808" i="1" s="1"/>
  <c r="AB237" i="1"/>
  <c r="AB295" i="1" s="1"/>
  <c r="AC179" i="1"/>
  <c r="AC411" i="1" s="1"/>
  <c r="AB772" i="1"/>
  <c r="AB801" i="1" s="1"/>
  <c r="AB917" i="1" s="1"/>
  <c r="AB411" i="1"/>
  <c r="AD302" i="1"/>
  <c r="AE776" i="1"/>
  <c r="AE805" i="1" s="1"/>
  <c r="AE241" i="1"/>
  <c r="AE299" i="1" s="1"/>
  <c r="AD921" i="1"/>
  <c r="AC921" i="1"/>
  <c r="T188" i="1"/>
  <c r="T868" i="1" s="1"/>
  <c r="T897" i="1" s="1"/>
  <c r="AE863" i="1"/>
  <c r="AE892" i="1" s="1"/>
  <c r="AF183" i="1"/>
  <c r="AD299" i="1"/>
  <c r="S246" i="1"/>
  <c r="S304" i="1" s="1"/>
  <c r="S781" i="1"/>
  <c r="S810" i="1" s="1"/>
  <c r="S420" i="1"/>
  <c r="AB912" i="1"/>
  <c r="AF177" i="1"/>
  <c r="AF409" i="1" s="1"/>
  <c r="AE235" i="1"/>
  <c r="AE293" i="1" s="1"/>
  <c r="AE857" i="1"/>
  <c r="AE886" i="1" s="1"/>
  <c r="Y187" i="1"/>
  <c r="Y867" i="1" s="1"/>
  <c r="Y896" i="1" s="1"/>
  <c r="X245" i="1"/>
  <c r="X303" i="1" s="1"/>
  <c r="X780" i="1"/>
  <c r="X809" i="1" s="1"/>
  <c r="X419" i="1"/>
  <c r="X867" i="1"/>
  <c r="X896" i="1" s="1"/>
  <c r="AC406" i="1"/>
  <c r="AD174" i="1"/>
  <c r="AC232" i="1"/>
  <c r="AC290" i="1" s="1"/>
  <c r="AC854" i="1"/>
  <c r="AC883" i="1" s="1"/>
  <c r="AC767" i="1"/>
  <c r="AC796" i="1" s="1"/>
  <c r="W925" i="1"/>
  <c r="U578" i="1"/>
  <c r="V578" i="1" s="1"/>
  <c r="W578" i="1" s="1"/>
  <c r="W1217" i="1" s="1"/>
  <c r="Q251" i="1"/>
  <c r="Q309" i="1" s="1"/>
  <c r="R193" i="1"/>
  <c r="S193" i="1" s="1"/>
  <c r="Q873" i="1"/>
  <c r="Q902" i="1" s="1"/>
  <c r="Q786" i="1"/>
  <c r="Q815" i="1" s="1"/>
  <c r="AD923" i="1"/>
  <c r="AE778" i="1"/>
  <c r="AE807" i="1" s="1"/>
  <c r="AE417" i="1"/>
  <c r="AF185" i="1"/>
  <c r="AE865" i="1"/>
  <c r="AE894" i="1" s="1"/>
  <c r="AE243" i="1"/>
  <c r="AE301" i="1" s="1"/>
  <c r="S538" i="1"/>
  <c r="S33" i="1" s="1"/>
  <c r="V62" i="5" s="1"/>
  <c r="U390" i="1"/>
  <c r="V332" i="1"/>
  <c r="U361" i="1"/>
  <c r="T480" i="1"/>
  <c r="T509" i="1" s="1"/>
  <c r="T451" i="1"/>
  <c r="R1246" i="1"/>
  <c r="R607" i="1" s="1"/>
  <c r="S1275" i="1"/>
  <c r="AD919" i="1"/>
  <c r="R785" i="1"/>
  <c r="R814" i="1" s="1"/>
  <c r="AE777" i="1"/>
  <c r="AE806" i="1" s="1"/>
  <c r="R782" i="1"/>
  <c r="R811" i="1" s="1"/>
  <c r="AE774" i="1"/>
  <c r="AE803" i="1" s="1"/>
  <c r="AD766" i="1"/>
  <c r="AD795" i="1" s="1"/>
  <c r="R784" i="1"/>
  <c r="R813" i="1" s="1"/>
  <c r="AE773" i="1"/>
  <c r="AE802" i="1" s="1"/>
  <c r="AG768" i="1"/>
  <c r="AG797" i="1" s="1"/>
  <c r="AE770" i="1"/>
  <c r="AE799" i="1" s="1"/>
  <c r="V537" i="1"/>
  <c r="V32" i="1" s="1"/>
  <c r="Y61" i="5" s="1"/>
  <c r="S189" i="1"/>
  <c r="T189" i="1" s="1"/>
  <c r="T247" i="1" s="1"/>
  <c r="R869" i="1"/>
  <c r="R898" i="1" s="1"/>
  <c r="AB248" i="1"/>
  <c r="AB306" i="1" s="1"/>
  <c r="AB422" i="1"/>
  <c r="AC190" i="1"/>
  <c r="AC783" i="1" s="1"/>
  <c r="AB870" i="1"/>
  <c r="AB899" i="1" s="1"/>
  <c r="S1246" i="1"/>
  <c r="S607" i="1" s="1"/>
  <c r="AB812" i="1"/>
  <c r="V528" i="1"/>
  <c r="V23" i="1" s="1"/>
  <c r="Y52" i="5" s="1"/>
  <c r="U541" i="1"/>
  <c r="U36" i="1" s="1"/>
  <c r="X65" i="5" s="1"/>
  <c r="W479" i="1"/>
  <c r="W508" i="1" s="1"/>
  <c r="AB717" i="1"/>
  <c r="R872" i="1"/>
  <c r="R901" i="1" s="1"/>
  <c r="AF1211" i="1"/>
  <c r="AF1269" i="1" s="1"/>
  <c r="AE1269" i="1"/>
  <c r="AE1240" i="1"/>
  <c r="AD1327" i="1"/>
  <c r="P931" i="1"/>
  <c r="AA717" i="1"/>
  <c r="AD601" i="1"/>
  <c r="AG572" i="1"/>
  <c r="R250" i="1"/>
  <c r="R308" i="1" s="1"/>
  <c r="X389" i="1"/>
  <c r="Y331" i="1"/>
  <c r="X360" i="1"/>
  <c r="AC717" i="1"/>
  <c r="AH1202" i="1"/>
  <c r="AC708" i="1"/>
  <c r="AB708" i="1"/>
  <c r="AG1202" i="1"/>
  <c r="AI563" i="1"/>
  <c r="AI1202" i="1" s="1"/>
  <c r="AI1231" i="1" s="1"/>
  <c r="AE1231" i="1"/>
  <c r="AF1289" i="1" s="1"/>
  <c r="AF1318" i="1" s="1"/>
  <c r="AE1260" i="1"/>
  <c r="AD592" i="1"/>
  <c r="AD1289" i="1"/>
  <c r="AD1318" i="1" s="1"/>
  <c r="X380" i="1"/>
  <c r="AA708" i="1"/>
  <c r="Y322" i="1"/>
  <c r="X351" i="1"/>
  <c r="W441" i="1"/>
  <c r="W470" i="1"/>
  <c r="W499" i="1" s="1"/>
  <c r="R307" i="1"/>
  <c r="X478" i="1"/>
  <c r="X507" i="1" s="1"/>
  <c r="X449" i="1"/>
  <c r="V483" i="1"/>
  <c r="V512" i="1" s="1"/>
  <c r="V454" i="1"/>
  <c r="W393" i="1"/>
  <c r="K1181" i="1"/>
  <c r="L1181" i="1"/>
  <c r="R424" i="1"/>
  <c r="O1301" i="1"/>
  <c r="O604" i="1"/>
  <c r="R421" i="1"/>
  <c r="Q1304" i="1"/>
  <c r="Q1333" i="1" s="1"/>
  <c r="T1275" i="1"/>
  <c r="S579" i="1"/>
  <c r="T579" i="1" s="1"/>
  <c r="T1218" i="1" s="1"/>
  <c r="R1247" i="1"/>
  <c r="R608" i="1" s="1"/>
  <c r="Y388" i="1"/>
  <c r="O333" i="1"/>
  <c r="R423" i="1"/>
  <c r="AF181" i="1"/>
  <c r="AE413" i="1"/>
  <c r="AE239" i="1"/>
  <c r="AE297" i="1" s="1"/>
  <c r="AE861" i="1"/>
  <c r="AE890" i="1" s="1"/>
  <c r="W536" i="1"/>
  <c r="W31" i="1" s="1"/>
  <c r="Z60" i="5" s="1"/>
  <c r="BM1099" i="1"/>
  <c r="BM1012" i="1"/>
  <c r="BM1041" i="1"/>
  <c r="L983" i="1"/>
  <c r="K983" i="1"/>
  <c r="P1272" i="1"/>
  <c r="P1243" i="1"/>
  <c r="Z330" i="1"/>
  <c r="Y359" i="1"/>
  <c r="O1185" i="1"/>
  <c r="K1156" i="1"/>
  <c r="L1156" i="1"/>
  <c r="BL1185" i="1"/>
  <c r="AE1212" i="1"/>
  <c r="AF573" i="1"/>
  <c r="P1276" i="1"/>
  <c r="Q603" i="1"/>
  <c r="Q1300" i="1"/>
  <c r="R1271" i="1"/>
  <c r="R1242" i="1"/>
  <c r="R1300" i="1" s="1"/>
  <c r="AE605" i="1"/>
  <c r="AE692" i="1" s="1"/>
  <c r="AE1302" i="1"/>
  <c r="AE1331" i="1" s="1"/>
  <c r="R926" i="1"/>
  <c r="AG1215" i="1"/>
  <c r="AH576" i="1"/>
  <c r="T574" i="1"/>
  <c r="U574" i="1" s="1"/>
  <c r="V574" i="1" s="1"/>
  <c r="S1213" i="1"/>
  <c r="Q1214" i="1"/>
  <c r="Q1272" i="1" s="1"/>
  <c r="R575" i="1"/>
  <c r="S577" i="1"/>
  <c r="T577" i="1" s="1"/>
  <c r="U577" i="1" s="1"/>
  <c r="R1216" i="1"/>
  <c r="R1274" i="1" s="1"/>
  <c r="K1183" i="1"/>
  <c r="L1183" i="1"/>
  <c r="AD1270" i="1"/>
  <c r="AD1241" i="1"/>
  <c r="X335" i="1"/>
  <c r="W364" i="1"/>
  <c r="S192" i="1"/>
  <c r="O693" i="1"/>
  <c r="O722" i="1" s="1"/>
  <c r="BL1070" i="1"/>
  <c r="AF1244" i="1"/>
  <c r="AF1273" i="1"/>
  <c r="R247" i="1"/>
  <c r="R305" i="1" s="1"/>
  <c r="BK845" i="1"/>
  <c r="BK223" i="1"/>
  <c r="BK758" i="1"/>
  <c r="Q1245" i="1"/>
  <c r="Q1303" i="1" s="1"/>
  <c r="Q1274" i="1"/>
  <c r="BK1185" i="1"/>
  <c r="R871" i="1"/>
  <c r="R900" i="1" s="1"/>
  <c r="Q929" i="1"/>
  <c r="O927" i="1"/>
  <c r="AD692" i="1"/>
  <c r="P1304" i="1"/>
  <c r="P1333" i="1" s="1"/>
  <c r="P607" i="1"/>
  <c r="Q694" i="1" s="1"/>
  <c r="AC1185" i="1"/>
  <c r="BF1185" i="1"/>
  <c r="P719" i="1"/>
  <c r="Q898" i="1"/>
  <c r="Q305" i="1"/>
  <c r="AB689" i="1"/>
  <c r="T1246" i="1"/>
  <c r="P1247" i="1"/>
  <c r="P1303" i="1"/>
  <c r="P1332" i="1" s="1"/>
  <c r="P606" i="1"/>
  <c r="P927" i="1"/>
  <c r="O694" i="1"/>
  <c r="O723" i="1" s="1"/>
  <c r="Q811" i="1"/>
  <c r="K1184" i="1"/>
  <c r="L1184" i="1"/>
  <c r="O719" i="1"/>
  <c r="Q1218" i="1"/>
  <c r="Q1276" i="1" s="1"/>
  <c r="S191" i="1"/>
  <c r="O1305" i="1"/>
  <c r="O1334" i="1" s="1"/>
  <c r="O608" i="1"/>
  <c r="Q930" i="1"/>
  <c r="AB681" i="1"/>
  <c r="AE173" i="1"/>
  <c r="AD405" i="1"/>
  <c r="AD231" i="1"/>
  <c r="AD289" i="1" s="1"/>
  <c r="AD853" i="1"/>
  <c r="AD882" i="1" s="1"/>
  <c r="AC911" i="1"/>
  <c r="AD918" i="1"/>
  <c r="AD915" i="1"/>
  <c r="AA681" i="1"/>
  <c r="AE864" i="1"/>
  <c r="AE893" i="1" s="1"/>
  <c r="X473" i="1"/>
  <c r="X502" i="1" s="1"/>
  <c r="W532" i="1"/>
  <c r="W27" i="1" s="1"/>
  <c r="Z56" i="5" s="1"/>
  <c r="Y476" i="1"/>
  <c r="Y505" i="1" s="1"/>
  <c r="X524" i="1"/>
  <c r="X19" i="1" s="1"/>
  <c r="AA48" i="5" s="1"/>
  <c r="W530" i="1"/>
  <c r="W25" i="1" s="1"/>
  <c r="Z54" i="5" s="1"/>
  <c r="X534" i="1"/>
  <c r="X29" i="1" s="1"/>
  <c r="AA58" i="5" s="1"/>
  <c r="X472" i="1"/>
  <c r="X501" i="1" s="1"/>
  <c r="Y467" i="1"/>
  <c r="Y496" i="1" s="1"/>
  <c r="W531" i="1"/>
  <c r="W26" i="1" s="1"/>
  <c r="Z55" i="5" s="1"/>
  <c r="AD1324" i="1"/>
  <c r="Y383" i="1"/>
  <c r="Y473" i="1" s="1"/>
  <c r="Y502" i="1" s="1"/>
  <c r="AB712" i="1"/>
  <c r="Z377" i="1"/>
  <c r="Z467" i="1" s="1"/>
  <c r="Z496" i="1" s="1"/>
  <c r="AB714" i="1"/>
  <c r="AB1291" i="1"/>
  <c r="AB1320" i="1" s="1"/>
  <c r="AE860" i="1"/>
  <c r="AE889" i="1" s="1"/>
  <c r="AD1204" i="1"/>
  <c r="AD1262" i="1" s="1"/>
  <c r="AE565" i="1"/>
  <c r="AE1204" i="1" s="1"/>
  <c r="AE1233" i="1" s="1"/>
  <c r="AA1320" i="1"/>
  <c r="AC1233" i="1"/>
  <c r="AC1262" i="1"/>
  <c r="AE416" i="1"/>
  <c r="AF184" i="1"/>
  <c r="Z710" i="1"/>
  <c r="Y382" i="1"/>
  <c r="AA319" i="1"/>
  <c r="Z348" i="1"/>
  <c r="Z376" i="1"/>
  <c r="Y378" i="1"/>
  <c r="AC589" i="1"/>
  <c r="AF1208" i="1"/>
  <c r="AF1266" i="1" s="1"/>
  <c r="AG569" i="1"/>
  <c r="Z324" i="1"/>
  <c r="Y353" i="1"/>
  <c r="AD1292" i="1"/>
  <c r="AD1321" i="1" s="1"/>
  <c r="AD595" i="1"/>
  <c r="AC1322" i="1"/>
  <c r="AA318" i="1"/>
  <c r="Z347" i="1"/>
  <c r="AF1297" i="1"/>
  <c r="Z320" i="1"/>
  <c r="Y349" i="1"/>
  <c r="AB711" i="1"/>
  <c r="AF1287" i="1"/>
  <c r="AF1316" i="1" s="1"/>
  <c r="AF590" i="1"/>
  <c r="AF677" i="1" s="1"/>
  <c r="AC1286" i="1"/>
  <c r="AG675" i="1"/>
  <c r="AG704" i="1" s="1"/>
  <c r="AJ1198" i="1"/>
  <c r="AK559" i="1"/>
  <c r="AC714" i="1"/>
  <c r="AE1237" i="1"/>
  <c r="Y384" i="1"/>
  <c r="AH1200" i="1"/>
  <c r="AH1258" i="1" s="1"/>
  <c r="AI561" i="1"/>
  <c r="Z325" i="1"/>
  <c r="Y354" i="1"/>
  <c r="AB676" i="1"/>
  <c r="X439" i="1"/>
  <c r="X468" i="1"/>
  <c r="X497" i="1" s="1"/>
  <c r="AE412" i="1"/>
  <c r="AF180" i="1"/>
  <c r="AE296" i="1"/>
  <c r="Z326" i="1"/>
  <c r="Y355" i="1"/>
  <c r="AE1199" i="1"/>
  <c r="AE1257" i="1" s="1"/>
  <c r="AF560" i="1"/>
  <c r="Z386" i="1"/>
  <c r="AF704" i="1"/>
  <c r="AI1227" i="1"/>
  <c r="AI1256" i="1"/>
  <c r="AD598" i="1"/>
  <c r="AF1205" i="1"/>
  <c r="AG566" i="1"/>
  <c r="AH1210" i="1"/>
  <c r="AI571" i="1"/>
  <c r="AE677" i="1"/>
  <c r="AH1285" i="1"/>
  <c r="AH588" i="1"/>
  <c r="AH675" i="1" s="1"/>
  <c r="AA328" i="1"/>
  <c r="Z357" i="1"/>
  <c r="AC711" i="1"/>
  <c r="AG1229" i="1"/>
  <c r="AE1264" i="1"/>
  <c r="AG1268" i="1"/>
  <c r="AG1239" i="1"/>
  <c r="AG600" i="1" s="1"/>
  <c r="AE716" i="1"/>
  <c r="AF687" i="1"/>
  <c r="AF1206" i="1"/>
  <c r="AG567" i="1"/>
  <c r="AD1322" i="1"/>
  <c r="AE1234" i="1"/>
  <c r="AE595" i="1" s="1"/>
  <c r="AE1263" i="1"/>
  <c r="Y466" i="1"/>
  <c r="Y437" i="1"/>
  <c r="AB1315" i="1"/>
  <c r="V531" i="1"/>
  <c r="AD1228" i="1"/>
  <c r="AD1257" i="1"/>
  <c r="AG407" i="1"/>
  <c r="AH175" i="1"/>
  <c r="AG233" i="1"/>
  <c r="AG291" i="1" s="1"/>
  <c r="AG855" i="1"/>
  <c r="AG884" i="1" s="1"/>
  <c r="AD596" i="1"/>
  <c r="AD683" i="1" s="1"/>
  <c r="AC683" i="1"/>
  <c r="AE1235" i="1"/>
  <c r="X474" i="1"/>
  <c r="X445" i="1"/>
  <c r="X57" i="5" l="1"/>
  <c r="W51" i="5"/>
  <c r="W73" i="5" s="1"/>
  <c r="T44" i="1"/>
  <c r="X51" i="5"/>
  <c r="V45" i="5"/>
  <c r="AE300" i="1"/>
  <c r="AC1290" i="1"/>
  <c r="AC1319" i="1" s="1"/>
  <c r="H11" i="30"/>
  <c r="I11" i="30" s="1"/>
  <c r="J12" i="30"/>
  <c r="K12" i="30" s="1"/>
  <c r="AD1317" i="1"/>
  <c r="AG593" i="1"/>
  <c r="AE1290" i="1"/>
  <c r="AE1319" i="1" s="1"/>
  <c r="AH564" i="1"/>
  <c r="AH1203" i="1" s="1"/>
  <c r="AB858" i="1"/>
  <c r="AB887" i="1" s="1"/>
  <c r="AB236" i="1"/>
  <c r="AB294" i="1" s="1"/>
  <c r="AC178" i="1"/>
  <c r="AC236" i="1" s="1"/>
  <c r="AB771" i="1"/>
  <c r="AB800" i="1" s="1"/>
  <c r="AF850" i="1"/>
  <c r="AF879" i="1" s="1"/>
  <c r="AF908" i="1" s="1"/>
  <c r="AF402" i="1"/>
  <c r="AF228" i="1"/>
  <c r="AF286" i="1" s="1"/>
  <c r="AG170" i="1"/>
  <c r="AG402" i="1" s="1"/>
  <c r="AG1261" i="1"/>
  <c r="AC1288" i="1"/>
  <c r="AC1317" i="1" s="1"/>
  <c r="AC591" i="1"/>
  <c r="AC678" i="1" s="1"/>
  <c r="AC707" i="1" s="1"/>
  <c r="Y715" i="1"/>
  <c r="Z715" i="1"/>
  <c r="AE244" i="1"/>
  <c r="AE302" i="1" s="1"/>
  <c r="AB1311" i="1"/>
  <c r="AF186" i="1"/>
  <c r="AG186" i="1" s="1"/>
  <c r="AH186" i="1" s="1"/>
  <c r="AH418" i="1" s="1"/>
  <c r="AB707" i="1"/>
  <c r="AE866" i="1"/>
  <c r="AE895" i="1" s="1"/>
  <c r="AE924" i="1" s="1"/>
  <c r="AE418" i="1"/>
  <c r="AA707" i="1"/>
  <c r="AE1201" i="1"/>
  <c r="AF562" i="1"/>
  <c r="AC1209" i="1"/>
  <c r="AD570" i="1"/>
  <c r="AE570" i="1" s="1"/>
  <c r="AF570" i="1" s="1"/>
  <c r="AA599" i="1"/>
  <c r="AA1296" i="1"/>
  <c r="AA1325" i="1" s="1"/>
  <c r="AC862" i="1"/>
  <c r="AC891" i="1" s="1"/>
  <c r="AD182" i="1"/>
  <c r="AC775" i="1"/>
  <c r="AC804" i="1" s="1"/>
  <c r="AC414" i="1"/>
  <c r="AC240" i="1"/>
  <c r="AC298" i="1" s="1"/>
  <c r="AG1290" i="1"/>
  <c r="AB920" i="1"/>
  <c r="AB1238" i="1"/>
  <c r="AB599" i="1" s="1"/>
  <c r="AB1267" i="1"/>
  <c r="T521" i="1"/>
  <c r="T16" i="1" s="1"/>
  <c r="U434" i="1"/>
  <c r="U521" i="1" s="1"/>
  <c r="U16" i="1" s="1"/>
  <c r="V440" i="1"/>
  <c r="V527" i="1" s="1"/>
  <c r="V22" i="1" s="1"/>
  <c r="V471" i="1"/>
  <c r="V500" i="1" s="1"/>
  <c r="AB914" i="1"/>
  <c r="W379" i="1"/>
  <c r="W469" i="1" s="1"/>
  <c r="W498" i="1" s="1"/>
  <c r="V373" i="1"/>
  <c r="V463" i="1" s="1"/>
  <c r="V492" i="1" s="1"/>
  <c r="W387" i="1"/>
  <c r="W448" i="1" s="1"/>
  <c r="X385" i="1"/>
  <c r="W381" i="1"/>
  <c r="AA684" i="1"/>
  <c r="U529" i="1"/>
  <c r="U24" i="1" s="1"/>
  <c r="X53" i="5" s="1"/>
  <c r="AD1207" i="1"/>
  <c r="AE568" i="1"/>
  <c r="W358" i="1"/>
  <c r="X329" i="1"/>
  <c r="U535" i="1"/>
  <c r="U30" i="1" s="1"/>
  <c r="X59" i="5" s="1"/>
  <c r="AE1195" i="1"/>
  <c r="AC680" i="1"/>
  <c r="AC709" i="1" s="1"/>
  <c r="AC1265" i="1"/>
  <c r="AC1236" i="1"/>
  <c r="AB597" i="1"/>
  <c r="AB684" i="1" s="1"/>
  <c r="AB1294" i="1"/>
  <c r="AB1323" i="1" s="1"/>
  <c r="W350" i="1"/>
  <c r="X321" i="1"/>
  <c r="Y327" i="1"/>
  <c r="X356" i="1"/>
  <c r="AC769" i="1"/>
  <c r="AC798" i="1" s="1"/>
  <c r="AC408" i="1"/>
  <c r="AC234" i="1"/>
  <c r="AC292" i="1" s="1"/>
  <c r="AD176" i="1"/>
  <c r="AC856" i="1"/>
  <c r="AC885" i="1" s="1"/>
  <c r="V477" i="1"/>
  <c r="V506" i="1" s="1"/>
  <c r="V448" i="1"/>
  <c r="W475" i="1"/>
  <c r="W504" i="1" s="1"/>
  <c r="W446" i="1"/>
  <c r="AG556" i="1"/>
  <c r="AF1195" i="1"/>
  <c r="AF1224" i="1" s="1"/>
  <c r="AF585" i="1" s="1"/>
  <c r="AA672" i="1"/>
  <c r="AB672" i="1"/>
  <c r="V344" i="1"/>
  <c r="W315" i="1"/>
  <c r="AF1290" i="1"/>
  <c r="AF1319" i="1" s="1"/>
  <c r="AD1290" i="1"/>
  <c r="AD1319" i="1" s="1"/>
  <c r="AD593" i="1"/>
  <c r="V533" i="1"/>
  <c r="V28" i="1" s="1"/>
  <c r="X323" i="1"/>
  <c r="W352" i="1"/>
  <c r="AC1224" i="1"/>
  <c r="AD1282" i="1" s="1"/>
  <c r="AD1253" i="1"/>
  <c r="AD924" i="1"/>
  <c r="AC237" i="1"/>
  <c r="AC295" i="1" s="1"/>
  <c r="AC772" i="1"/>
  <c r="AC801" i="1" s="1"/>
  <c r="AC859" i="1"/>
  <c r="AC888" i="1" s="1"/>
  <c r="AD179" i="1"/>
  <c r="AD411" i="1" s="1"/>
  <c r="AE921" i="1"/>
  <c r="T781" i="1"/>
  <c r="T810" i="1" s="1"/>
  <c r="T926" i="1" s="1"/>
  <c r="T246" i="1"/>
  <c r="T304" i="1" s="1"/>
  <c r="AG177" i="1"/>
  <c r="AG770" i="1" s="1"/>
  <c r="AG799" i="1" s="1"/>
  <c r="U188" i="1"/>
  <c r="U246" i="1" s="1"/>
  <c r="T420" i="1"/>
  <c r="AF235" i="1"/>
  <c r="AF293" i="1" s="1"/>
  <c r="V1217" i="1"/>
  <c r="V1246" i="1" s="1"/>
  <c r="AF863" i="1"/>
  <c r="AF892" i="1" s="1"/>
  <c r="AF415" i="1"/>
  <c r="AG183" i="1"/>
  <c r="AF241" i="1"/>
  <c r="AF299" i="1" s="1"/>
  <c r="AF776" i="1"/>
  <c r="AF805" i="1" s="1"/>
  <c r="AF857" i="1"/>
  <c r="AF886" i="1" s="1"/>
  <c r="U1217" i="1"/>
  <c r="U1275" i="1" s="1"/>
  <c r="AF770" i="1"/>
  <c r="AF799" i="1" s="1"/>
  <c r="AE915" i="1"/>
  <c r="R425" i="1"/>
  <c r="Z187" i="1"/>
  <c r="Z419" i="1" s="1"/>
  <c r="Y780" i="1"/>
  <c r="Y809" i="1" s="1"/>
  <c r="Y925" i="1" s="1"/>
  <c r="X578" i="1"/>
  <c r="Y578" i="1" s="1"/>
  <c r="Y1217" i="1" s="1"/>
  <c r="Y245" i="1"/>
  <c r="Y303" i="1" s="1"/>
  <c r="X925" i="1"/>
  <c r="AC912" i="1"/>
  <c r="AD406" i="1"/>
  <c r="AE174" i="1"/>
  <c r="AE767" i="1" s="1"/>
  <c r="AE796" i="1" s="1"/>
  <c r="AD767" i="1"/>
  <c r="AD796" i="1" s="1"/>
  <c r="AD854" i="1"/>
  <c r="AD883" i="1" s="1"/>
  <c r="AD232" i="1"/>
  <c r="AD290" i="1" s="1"/>
  <c r="Y419" i="1"/>
  <c r="R251" i="1"/>
  <c r="R309" i="1" s="1"/>
  <c r="R873" i="1"/>
  <c r="R902" i="1" s="1"/>
  <c r="R786" i="1"/>
  <c r="R815" i="1" s="1"/>
  <c r="Q931" i="1"/>
  <c r="T538" i="1"/>
  <c r="T33" i="1" s="1"/>
  <c r="AF417" i="1"/>
  <c r="AG185" i="1"/>
  <c r="AF778" i="1"/>
  <c r="AF807" i="1" s="1"/>
  <c r="AF865" i="1"/>
  <c r="AF894" i="1" s="1"/>
  <c r="AF243" i="1"/>
  <c r="AF301" i="1" s="1"/>
  <c r="AE923" i="1"/>
  <c r="V390" i="1"/>
  <c r="R1304" i="1"/>
  <c r="R1333" i="1" s="1"/>
  <c r="V361" i="1"/>
  <c r="W332" i="1"/>
  <c r="U480" i="1"/>
  <c r="U509" i="1" s="1"/>
  <c r="U451" i="1"/>
  <c r="S1304" i="1"/>
  <c r="S1333" i="1" s="1"/>
  <c r="AI1260" i="1"/>
  <c r="S869" i="1"/>
  <c r="S898" i="1" s="1"/>
  <c r="S247" i="1"/>
  <c r="T305" i="1" s="1"/>
  <c r="R930" i="1"/>
  <c r="R927" i="1"/>
  <c r="S421" i="1"/>
  <c r="S782" i="1"/>
  <c r="S811" i="1" s="1"/>
  <c r="AE766" i="1"/>
  <c r="AE795" i="1" s="1"/>
  <c r="AF774" i="1"/>
  <c r="AF803" i="1" s="1"/>
  <c r="S872" i="1"/>
  <c r="S901" i="1" s="1"/>
  <c r="AF239" i="1"/>
  <c r="AF297" i="1" s="1"/>
  <c r="S786" i="1"/>
  <c r="S815" i="1" s="1"/>
  <c r="T782" i="1"/>
  <c r="T811" i="1" s="1"/>
  <c r="AH768" i="1"/>
  <c r="AH797" i="1" s="1"/>
  <c r="S785" i="1"/>
  <c r="S814" i="1" s="1"/>
  <c r="S784" i="1"/>
  <c r="S813" i="1" s="1"/>
  <c r="S251" i="1"/>
  <c r="AC422" i="1"/>
  <c r="AF777" i="1"/>
  <c r="AF806" i="1" s="1"/>
  <c r="AF773" i="1"/>
  <c r="AF802" i="1" s="1"/>
  <c r="AG850" i="1"/>
  <c r="AG879" i="1" s="1"/>
  <c r="AE721" i="1"/>
  <c r="AB928" i="1"/>
  <c r="AC248" i="1"/>
  <c r="AC306" i="1" s="1"/>
  <c r="AC870" i="1"/>
  <c r="AC899" i="1" s="1"/>
  <c r="AC812" i="1"/>
  <c r="AD190" i="1"/>
  <c r="AD783" i="1" s="1"/>
  <c r="T869" i="1"/>
  <c r="T898" i="1" s="1"/>
  <c r="U189" i="1"/>
  <c r="W537" i="1"/>
  <c r="W32" i="1" s="1"/>
  <c r="Z61" i="5" s="1"/>
  <c r="Y389" i="1"/>
  <c r="Y479" i="1" s="1"/>
  <c r="Y508" i="1" s="1"/>
  <c r="AH572" i="1"/>
  <c r="AH1211" i="1" s="1"/>
  <c r="U579" i="1"/>
  <c r="U1218" i="1" s="1"/>
  <c r="Y380" i="1"/>
  <c r="Z331" i="1"/>
  <c r="Y360" i="1"/>
  <c r="X479" i="1"/>
  <c r="X508" i="1" s="1"/>
  <c r="X450" i="1"/>
  <c r="AF1240" i="1"/>
  <c r="R694" i="1"/>
  <c r="AG1211" i="1"/>
  <c r="AD688" i="1"/>
  <c r="AE601" i="1"/>
  <c r="AE1298" i="1"/>
  <c r="AE1327" i="1" s="1"/>
  <c r="AE1289" i="1"/>
  <c r="AE1318" i="1" s="1"/>
  <c r="AE592" i="1"/>
  <c r="AF679" i="1" s="1"/>
  <c r="X441" i="1"/>
  <c r="X470" i="1"/>
  <c r="X499" i="1" s="1"/>
  <c r="AG1231" i="1"/>
  <c r="AG592" i="1" s="1"/>
  <c r="W528" i="1"/>
  <c r="W23" i="1" s="1"/>
  <c r="Z52" i="5" s="1"/>
  <c r="AD679" i="1"/>
  <c r="AG1260" i="1"/>
  <c r="AJ563" i="1"/>
  <c r="AG181" i="1"/>
  <c r="AG413" i="1" s="1"/>
  <c r="Z322" i="1"/>
  <c r="Y351" i="1"/>
  <c r="AH1260" i="1"/>
  <c r="AH1231" i="1"/>
  <c r="X536" i="1"/>
  <c r="X31" i="1" s="1"/>
  <c r="AA60" i="5" s="1"/>
  <c r="AE919" i="1"/>
  <c r="AD721" i="1"/>
  <c r="V541" i="1"/>
  <c r="V36" i="1" s="1"/>
  <c r="Y65" i="5" s="1"/>
  <c r="AB718" i="1"/>
  <c r="W483" i="1"/>
  <c r="W512" i="1" s="1"/>
  <c r="W454" i="1"/>
  <c r="V1213" i="1"/>
  <c r="W574" i="1"/>
  <c r="X574" i="1" s="1"/>
  <c r="R1329" i="1"/>
  <c r="O337" i="1"/>
  <c r="U1216" i="1"/>
  <c r="P694" i="1"/>
  <c r="P693" i="1"/>
  <c r="AD1299" i="1"/>
  <c r="AD1328" i="1" s="1"/>
  <c r="AD602" i="1"/>
  <c r="L1185" i="1"/>
  <c r="K1185" i="1"/>
  <c r="S425" i="1"/>
  <c r="S873" i="1"/>
  <c r="S902" i="1" s="1"/>
  <c r="T193" i="1"/>
  <c r="Q1247" i="1"/>
  <c r="S694" i="1"/>
  <c r="BL845" i="1"/>
  <c r="BL758" i="1"/>
  <c r="BL223" i="1"/>
  <c r="O336" i="1"/>
  <c r="P1301" i="1"/>
  <c r="P604" i="1"/>
  <c r="O691" i="1"/>
  <c r="T607" i="1"/>
  <c r="U1213" i="1"/>
  <c r="T1247" i="1"/>
  <c r="T608" i="1" s="1"/>
  <c r="S575" i="1"/>
  <c r="R603" i="1"/>
  <c r="R690" i="1" s="1"/>
  <c r="AC718" i="1"/>
  <c r="Q927" i="1"/>
  <c r="T1216" i="1"/>
  <c r="AH1215" i="1"/>
  <c r="AI576" i="1"/>
  <c r="T421" i="1"/>
  <c r="AF413" i="1"/>
  <c r="T191" i="1"/>
  <c r="T871" i="1" s="1"/>
  <c r="T900" i="1" s="1"/>
  <c r="Q1332" i="1"/>
  <c r="S424" i="1"/>
  <c r="S250" i="1"/>
  <c r="S308" i="1" s="1"/>
  <c r="T192" i="1"/>
  <c r="R1214" i="1"/>
  <c r="S1271" i="1"/>
  <c r="S1242" i="1"/>
  <c r="AG1244" i="1"/>
  <c r="AG1273" i="1"/>
  <c r="L1041" i="1"/>
  <c r="K1041" i="1"/>
  <c r="S1218" i="1"/>
  <c r="S1276" i="1" s="1"/>
  <c r="O1330" i="1"/>
  <c r="O695" i="1"/>
  <c r="O724" i="1" s="1"/>
  <c r="S423" i="1"/>
  <c r="S249" i="1"/>
  <c r="S307" i="1" s="1"/>
  <c r="S871" i="1"/>
  <c r="R929" i="1"/>
  <c r="R1245" i="1"/>
  <c r="T1213" i="1"/>
  <c r="Q1329" i="1"/>
  <c r="Z388" i="1"/>
  <c r="BM1070" i="1"/>
  <c r="K1012" i="1"/>
  <c r="L1012" i="1"/>
  <c r="J194" i="1" s="1"/>
  <c r="AF861" i="1"/>
  <c r="AF890" i="1" s="1"/>
  <c r="P333" i="1"/>
  <c r="O391" i="1"/>
  <c r="O362" i="1"/>
  <c r="W1246" i="1"/>
  <c r="W607" i="1" s="1"/>
  <c r="AF605" i="1"/>
  <c r="AF1302" i="1"/>
  <c r="AF1331" i="1" s="1"/>
  <c r="X393" i="1"/>
  <c r="S1216" i="1"/>
  <c r="V577" i="1"/>
  <c r="Q690" i="1"/>
  <c r="Q719" i="1" s="1"/>
  <c r="AG573" i="1"/>
  <c r="AF1212" i="1"/>
  <c r="AA330" i="1"/>
  <c r="Z359" i="1"/>
  <c r="S926" i="1"/>
  <c r="L1099" i="1"/>
  <c r="J580" i="1" s="1"/>
  <c r="O580" i="1" s="1"/>
  <c r="K1099" i="1"/>
  <c r="Y478" i="1"/>
  <c r="Y507" i="1" s="1"/>
  <c r="Y449" i="1"/>
  <c r="P1305" i="1"/>
  <c r="P1334" i="1" s="1"/>
  <c r="P608" i="1"/>
  <c r="T1304" i="1"/>
  <c r="T1333" i="1" s="1"/>
  <c r="Q606" i="1"/>
  <c r="Y335" i="1"/>
  <c r="X364" i="1"/>
  <c r="Q1243" i="1"/>
  <c r="AE1241" i="1"/>
  <c r="AE1270" i="1"/>
  <c r="R1276" i="1"/>
  <c r="AE853" i="1"/>
  <c r="AE882" i="1" s="1"/>
  <c r="AE405" i="1"/>
  <c r="AF173" i="1"/>
  <c r="AE231" i="1"/>
  <c r="AE289" i="1" s="1"/>
  <c r="AD911" i="1"/>
  <c r="AE922" i="1"/>
  <c r="AB710" i="1"/>
  <c r="AA710" i="1"/>
  <c r="X531" i="1"/>
  <c r="X26" i="1" s="1"/>
  <c r="AA55" i="5" s="1"/>
  <c r="Y534" i="1"/>
  <c r="Y29" i="1" s="1"/>
  <c r="AB58" i="5" s="1"/>
  <c r="Z438" i="1"/>
  <c r="Z525" i="1" s="1"/>
  <c r="Z20" i="1" s="1"/>
  <c r="AC49" i="5" s="1"/>
  <c r="X530" i="1"/>
  <c r="X25" i="1" s="1"/>
  <c r="AA54" i="5" s="1"/>
  <c r="Z382" i="1"/>
  <c r="Z443" i="1" s="1"/>
  <c r="Y525" i="1"/>
  <c r="Y20" i="1" s="1"/>
  <c r="AB49" i="5" s="1"/>
  <c r="Y444" i="1"/>
  <c r="Y531" i="1" s="1"/>
  <c r="Y26" i="1" s="1"/>
  <c r="AB55" i="5" s="1"/>
  <c r="AE1262" i="1"/>
  <c r="AA386" i="1"/>
  <c r="AA476" i="1" s="1"/>
  <c r="AA505" i="1" s="1"/>
  <c r="Z378" i="1"/>
  <c r="Z439" i="1" s="1"/>
  <c r="Z384" i="1"/>
  <c r="Z445" i="1" s="1"/>
  <c r="AC1291" i="1"/>
  <c r="AC1320" i="1" s="1"/>
  <c r="AC594" i="1"/>
  <c r="AD1233" i="1"/>
  <c r="AE1291" i="1" s="1"/>
  <c r="AG184" i="1"/>
  <c r="AF242" i="1"/>
  <c r="AF300" i="1" s="1"/>
  <c r="AF864" i="1"/>
  <c r="AF893" i="1" s="1"/>
  <c r="AF416" i="1"/>
  <c r="AG913" i="1"/>
  <c r="Z383" i="1"/>
  <c r="Z473" i="1" s="1"/>
  <c r="Z502" i="1" s="1"/>
  <c r="AA376" i="1"/>
  <c r="AA466" i="1" s="1"/>
  <c r="AA495" i="1" s="1"/>
  <c r="AE918" i="1"/>
  <c r="AF565" i="1"/>
  <c r="AH704" i="1"/>
  <c r="AF716" i="1"/>
  <c r="AF1199" i="1"/>
  <c r="AG560" i="1"/>
  <c r="AJ1227" i="1"/>
  <c r="AJ1285" i="1" s="1"/>
  <c r="AA320" i="1"/>
  <c r="Z349" i="1"/>
  <c r="AC676" i="1"/>
  <c r="AC705" i="1" s="1"/>
  <c r="AA377" i="1"/>
  <c r="AE1292" i="1"/>
  <c r="AE1321" i="1" s="1"/>
  <c r="X503" i="1"/>
  <c r="AH855" i="1"/>
  <c r="AH884" i="1" s="1"/>
  <c r="AG687" i="1"/>
  <c r="AE706" i="1"/>
  <c r="AG1287" i="1"/>
  <c r="AG1316" i="1" s="1"/>
  <c r="AC1315" i="1"/>
  <c r="AB319" i="1"/>
  <c r="AA348" i="1"/>
  <c r="AE596" i="1"/>
  <c r="AE683" i="1" s="1"/>
  <c r="AE1293" i="1"/>
  <c r="AE1322" i="1" s="1"/>
  <c r="AD589" i="1"/>
  <c r="AD1286" i="1"/>
  <c r="AD1315" i="1" s="1"/>
  <c r="AG1206" i="1"/>
  <c r="AG1264" i="1" s="1"/>
  <c r="AH567" i="1"/>
  <c r="AH1314" i="1"/>
  <c r="AG1205" i="1"/>
  <c r="AH566" i="1"/>
  <c r="AE1228" i="1"/>
  <c r="AF412" i="1"/>
  <c r="AG180" i="1"/>
  <c r="AG860" i="1" s="1"/>
  <c r="AG889" i="1" s="1"/>
  <c r="AF860" i="1"/>
  <c r="AF889" i="1" s="1"/>
  <c r="AF238" i="1"/>
  <c r="AF296" i="1" s="1"/>
  <c r="AF1326" i="1"/>
  <c r="Z437" i="1"/>
  <c r="Z466" i="1"/>
  <c r="Z495" i="1" s="1"/>
  <c r="V26" i="1"/>
  <c r="AI1210" i="1"/>
  <c r="AJ571" i="1"/>
  <c r="AF1263" i="1"/>
  <c r="AF1234" i="1"/>
  <c r="AF1292" i="1" s="1"/>
  <c r="AJ1256" i="1"/>
  <c r="AA324" i="1"/>
  <c r="Z353" i="1"/>
  <c r="AG1297" i="1"/>
  <c r="AG1326" i="1" s="1"/>
  <c r="Y439" i="1"/>
  <c r="Y468" i="1"/>
  <c r="Y443" i="1"/>
  <c r="Y472" i="1"/>
  <c r="AD712" i="1"/>
  <c r="Y495" i="1"/>
  <c r="Y524" i="1" s="1"/>
  <c r="AF1235" i="1"/>
  <c r="AF1264" i="1"/>
  <c r="AH1239" i="1"/>
  <c r="AH1268" i="1"/>
  <c r="AE1295" i="1"/>
  <c r="AE1324" i="1" s="1"/>
  <c r="AE598" i="1"/>
  <c r="AF706" i="1"/>
  <c r="AD685" i="1"/>
  <c r="AD714" i="1" s="1"/>
  <c r="AH407" i="1"/>
  <c r="AI175" i="1"/>
  <c r="AI233" i="1" s="1"/>
  <c r="AG590" i="1"/>
  <c r="Z476" i="1"/>
  <c r="Z447" i="1"/>
  <c r="AA326" i="1"/>
  <c r="Z355" i="1"/>
  <c r="AI1200" i="1"/>
  <c r="AJ561" i="1"/>
  <c r="AB318" i="1"/>
  <c r="AA347" i="1"/>
  <c r="AG1208" i="1"/>
  <c r="AH569" i="1"/>
  <c r="AC712" i="1"/>
  <c r="AB328" i="1"/>
  <c r="AA357" i="1"/>
  <c r="AI1285" i="1"/>
  <c r="AI1314" i="1" s="1"/>
  <c r="AI588" i="1"/>
  <c r="X526" i="1"/>
  <c r="X21" i="1" s="1"/>
  <c r="AA50" i="5" s="1"/>
  <c r="AB705" i="1"/>
  <c r="AA325" i="1"/>
  <c r="Z354" i="1"/>
  <c r="Y474" i="1"/>
  <c r="Y503" i="1" s="1"/>
  <c r="Y445" i="1"/>
  <c r="AK1198" i="1"/>
  <c r="AL559" i="1"/>
  <c r="AD682" i="1"/>
  <c r="AE682" i="1"/>
  <c r="AI592" i="1"/>
  <c r="AH233" i="1"/>
  <c r="AH291" i="1" s="1"/>
  <c r="AH1229" i="1"/>
  <c r="AH590" i="1" s="1"/>
  <c r="AE594" i="1"/>
  <c r="AF1237" i="1"/>
  <c r="AF866" i="1" l="1"/>
  <c r="AF895" i="1" s="1"/>
  <c r="AF779" i="1"/>
  <c r="AF808" i="1" s="1"/>
  <c r="AF244" i="1"/>
  <c r="AF302" i="1" s="1"/>
  <c r="AF418" i="1"/>
  <c r="X74" i="5"/>
  <c r="U45" i="1"/>
  <c r="Y57" i="5"/>
  <c r="X73" i="5"/>
  <c r="H13" i="30" s="1"/>
  <c r="I13" i="30" s="1"/>
  <c r="Y51" i="5"/>
  <c r="U44" i="1"/>
  <c r="X45" i="5"/>
  <c r="W45" i="5"/>
  <c r="H12" i="30"/>
  <c r="I12" i="30" s="1"/>
  <c r="AG680" i="1"/>
  <c r="AG228" i="1"/>
  <c r="AG286" i="1" s="1"/>
  <c r="AG763" i="1"/>
  <c r="AG792" i="1" s="1"/>
  <c r="AG908" i="1" s="1"/>
  <c r="AD178" i="1"/>
  <c r="AD410" i="1" s="1"/>
  <c r="AC771" i="1"/>
  <c r="AC800" i="1" s="1"/>
  <c r="AI564" i="1"/>
  <c r="AI1203" i="1" s="1"/>
  <c r="AI1232" i="1" s="1"/>
  <c r="AC410" i="1"/>
  <c r="AC858" i="1"/>
  <c r="AC887" i="1" s="1"/>
  <c r="AB916" i="1"/>
  <c r="AC294" i="1"/>
  <c r="AH170" i="1"/>
  <c r="AI170" i="1" s="1"/>
  <c r="AG1319" i="1"/>
  <c r="AC920" i="1"/>
  <c r="AF1201" i="1"/>
  <c r="AG562" i="1"/>
  <c r="AE1230" i="1"/>
  <c r="AE1259" i="1"/>
  <c r="AD678" i="1"/>
  <c r="AD707" i="1" s="1"/>
  <c r="AF1209" i="1"/>
  <c r="AF1238" i="1" s="1"/>
  <c r="AF599" i="1" s="1"/>
  <c r="AG570" i="1"/>
  <c r="AG1209" i="1" s="1"/>
  <c r="AG1238" i="1" s="1"/>
  <c r="AA686" i="1"/>
  <c r="AB686" i="1"/>
  <c r="AB1296" i="1"/>
  <c r="AB1325" i="1" s="1"/>
  <c r="AD240" i="1"/>
  <c r="AD298" i="1" s="1"/>
  <c r="AD862" i="1"/>
  <c r="AD891" i="1" s="1"/>
  <c r="AE182" i="1"/>
  <c r="AD775" i="1"/>
  <c r="AD804" i="1" s="1"/>
  <c r="AD414" i="1"/>
  <c r="AE1209" i="1"/>
  <c r="AE1238" i="1" s="1"/>
  <c r="AE599" i="1" s="1"/>
  <c r="AD1209" i="1"/>
  <c r="AC1238" i="1"/>
  <c r="AC599" i="1" s="1"/>
  <c r="AC1267" i="1"/>
  <c r="AF1253" i="1"/>
  <c r="V434" i="1"/>
  <c r="V521" i="1" s="1"/>
  <c r="V16" i="1" s="1"/>
  <c r="W477" i="1"/>
  <c r="W506" i="1" s="1"/>
  <c r="V529" i="1"/>
  <c r="V24" i="1" s="1"/>
  <c r="Y53" i="5" s="1"/>
  <c r="W440" i="1"/>
  <c r="W527" i="1" s="1"/>
  <c r="W22" i="1" s="1"/>
  <c r="AB713" i="1"/>
  <c r="AB701" i="1"/>
  <c r="X381" i="1"/>
  <c r="X442" i="1" s="1"/>
  <c r="AA701" i="1"/>
  <c r="X387" i="1"/>
  <c r="X477" i="1" s="1"/>
  <c r="X506" i="1" s="1"/>
  <c r="X446" i="1"/>
  <c r="X475" i="1"/>
  <c r="X504" i="1" s="1"/>
  <c r="AC585" i="1"/>
  <c r="AC1282" i="1"/>
  <c r="AC1311" i="1" s="1"/>
  <c r="V535" i="1"/>
  <c r="V30" i="1" s="1"/>
  <c r="Y59" i="5" s="1"/>
  <c r="AE1207" i="1"/>
  <c r="AE1236" i="1" s="1"/>
  <c r="AE597" i="1" s="1"/>
  <c r="AF568" i="1"/>
  <c r="X315" i="1"/>
  <c r="W344" i="1"/>
  <c r="Y323" i="1"/>
  <c r="X352" i="1"/>
  <c r="W373" i="1"/>
  <c r="X379" i="1"/>
  <c r="Y329" i="1"/>
  <c r="X358" i="1"/>
  <c r="W471" i="1"/>
  <c r="W500" i="1" s="1"/>
  <c r="W442" i="1"/>
  <c r="AD1265" i="1"/>
  <c r="AD1236" i="1"/>
  <c r="AH556" i="1"/>
  <c r="AI556" i="1" s="1"/>
  <c r="AG1195" i="1"/>
  <c r="AG1253" i="1" s="1"/>
  <c r="AD856" i="1"/>
  <c r="AD885" i="1" s="1"/>
  <c r="AD408" i="1"/>
  <c r="AD234" i="1"/>
  <c r="AD292" i="1" s="1"/>
  <c r="AE176" i="1"/>
  <c r="AD769" i="1"/>
  <c r="AD798" i="1" s="1"/>
  <c r="AA713" i="1"/>
  <c r="AF680" i="1"/>
  <c r="AE1224" i="1"/>
  <c r="AF1282" i="1" s="1"/>
  <c r="AE1253" i="1"/>
  <c r="AH1232" i="1"/>
  <c r="AH1261" i="1"/>
  <c r="AC597" i="1"/>
  <c r="AC1294" i="1"/>
  <c r="AC1323" i="1" s="1"/>
  <c r="AD680" i="1"/>
  <c r="AD709" i="1" s="1"/>
  <c r="W533" i="1"/>
  <c r="W28" i="1" s="1"/>
  <c r="AC914" i="1"/>
  <c r="Y385" i="1"/>
  <c r="Y321" i="1"/>
  <c r="X350" i="1"/>
  <c r="AD1311" i="1"/>
  <c r="AD771" i="1"/>
  <c r="AD800" i="1" s="1"/>
  <c r="Z327" i="1"/>
  <c r="Y356" i="1"/>
  <c r="AE680" i="1"/>
  <c r="AD237" i="1"/>
  <c r="AD295" i="1" s="1"/>
  <c r="AD859" i="1"/>
  <c r="AD888" i="1" s="1"/>
  <c r="V188" i="1"/>
  <c r="W188" i="1" s="1"/>
  <c r="W420" i="1" s="1"/>
  <c r="U868" i="1"/>
  <c r="U897" i="1" s="1"/>
  <c r="U420" i="1"/>
  <c r="U781" i="1"/>
  <c r="U810" i="1" s="1"/>
  <c r="AH177" i="1"/>
  <c r="AH770" i="1" s="1"/>
  <c r="AH799" i="1" s="1"/>
  <c r="AE179" i="1"/>
  <c r="AE859" i="1" s="1"/>
  <c r="AE888" i="1" s="1"/>
  <c r="AD772" i="1"/>
  <c r="AD801" i="1" s="1"/>
  <c r="AG409" i="1"/>
  <c r="AG857" i="1"/>
  <c r="AG886" i="1" s="1"/>
  <c r="AG915" i="1" s="1"/>
  <c r="AG235" i="1"/>
  <c r="AG293" i="1" s="1"/>
  <c r="AC917" i="1"/>
  <c r="U304" i="1"/>
  <c r="V1275" i="1"/>
  <c r="W1275" i="1"/>
  <c r="U1246" i="1"/>
  <c r="U1304" i="1" s="1"/>
  <c r="U1333" i="1" s="1"/>
  <c r="AF921" i="1"/>
  <c r="AF915" i="1"/>
  <c r="Z867" i="1"/>
  <c r="Z896" i="1" s="1"/>
  <c r="Z245" i="1"/>
  <c r="Z303" i="1" s="1"/>
  <c r="AG863" i="1"/>
  <c r="AG892" i="1" s="1"/>
  <c r="AG415" i="1"/>
  <c r="AG776" i="1"/>
  <c r="AG805" i="1" s="1"/>
  <c r="AH183" i="1"/>
  <c r="AG241" i="1"/>
  <c r="AG299" i="1" s="1"/>
  <c r="Z780" i="1"/>
  <c r="Z809" i="1" s="1"/>
  <c r="X1217" i="1"/>
  <c r="X1275" i="1" s="1"/>
  <c r="AA187" i="1"/>
  <c r="AA419" i="1" s="1"/>
  <c r="Z578" i="1"/>
  <c r="Z1217" i="1" s="1"/>
  <c r="AD912" i="1"/>
  <c r="R931" i="1"/>
  <c r="S309" i="1"/>
  <c r="AE854" i="1"/>
  <c r="AE883" i="1" s="1"/>
  <c r="AE912" i="1" s="1"/>
  <c r="AF174" i="1"/>
  <c r="AE406" i="1"/>
  <c r="AE232" i="1"/>
  <c r="AE290" i="1" s="1"/>
  <c r="AF923" i="1"/>
  <c r="AG778" i="1"/>
  <c r="AG807" i="1" s="1"/>
  <c r="AG865" i="1"/>
  <c r="AG894" i="1" s="1"/>
  <c r="AG417" i="1"/>
  <c r="AG243" i="1"/>
  <c r="AG301" i="1" s="1"/>
  <c r="AH185" i="1"/>
  <c r="V451" i="1"/>
  <c r="V480" i="1"/>
  <c r="V509" i="1" s="1"/>
  <c r="U538" i="1"/>
  <c r="U33" i="1" s="1"/>
  <c r="X62" i="5" s="1"/>
  <c r="X332" i="1"/>
  <c r="W361" i="1"/>
  <c r="W390" i="1"/>
  <c r="S930" i="1"/>
  <c r="S927" i="1"/>
  <c r="S305" i="1"/>
  <c r="AG861" i="1"/>
  <c r="AG890" i="1" s="1"/>
  <c r="AH181" i="1"/>
  <c r="AH861" i="1" s="1"/>
  <c r="AH890" i="1" s="1"/>
  <c r="AG239" i="1"/>
  <c r="AG297" i="1" s="1"/>
  <c r="U421" i="1"/>
  <c r="AF766" i="1"/>
  <c r="AF795" i="1" s="1"/>
  <c r="T784" i="1"/>
  <c r="T813" i="1" s="1"/>
  <c r="AG774" i="1"/>
  <c r="AG803" i="1" s="1"/>
  <c r="AG777" i="1"/>
  <c r="AG806" i="1" s="1"/>
  <c r="V189" i="1"/>
  <c r="W189" i="1" s="1"/>
  <c r="AH779" i="1"/>
  <c r="AH808" i="1" s="1"/>
  <c r="AG779" i="1"/>
  <c r="AG808" i="1" s="1"/>
  <c r="U782" i="1"/>
  <c r="U811" i="1" s="1"/>
  <c r="AI768" i="1"/>
  <c r="AI797" i="1" s="1"/>
  <c r="T785" i="1"/>
  <c r="T814" i="1" s="1"/>
  <c r="U247" i="1"/>
  <c r="U305" i="1" s="1"/>
  <c r="AG773" i="1"/>
  <c r="AG802" i="1" s="1"/>
  <c r="AG918" i="1" s="1"/>
  <c r="AH763" i="1"/>
  <c r="AH792" i="1" s="1"/>
  <c r="T786" i="1"/>
  <c r="T815" i="1" s="1"/>
  <c r="U869" i="1"/>
  <c r="U898" i="1" s="1"/>
  <c r="T927" i="1"/>
  <c r="AC928" i="1"/>
  <c r="AE190" i="1"/>
  <c r="AE248" i="1" s="1"/>
  <c r="AI1289" i="1"/>
  <c r="AI1318" i="1" s="1"/>
  <c r="AD870" i="1"/>
  <c r="AD899" i="1" s="1"/>
  <c r="AD422" i="1"/>
  <c r="AD812" i="1"/>
  <c r="T249" i="1"/>
  <c r="T307" i="1" s="1"/>
  <c r="AD248" i="1"/>
  <c r="AD306" i="1" s="1"/>
  <c r="S931" i="1"/>
  <c r="V579" i="1"/>
  <c r="V1218" i="1" s="1"/>
  <c r="V1276" i="1" s="1"/>
  <c r="U191" i="1"/>
  <c r="U871" i="1" s="1"/>
  <c r="U900" i="1" s="1"/>
  <c r="Y450" i="1"/>
  <c r="Y537" i="1" s="1"/>
  <c r="Y32" i="1" s="1"/>
  <c r="AB61" i="5" s="1"/>
  <c r="AH1269" i="1"/>
  <c r="U1271" i="1"/>
  <c r="AH1240" i="1"/>
  <c r="AH601" i="1" s="1"/>
  <c r="T251" i="1"/>
  <c r="T309" i="1" s="1"/>
  <c r="AI572" i="1"/>
  <c r="AF919" i="1"/>
  <c r="Z380" i="1"/>
  <c r="Z389" i="1"/>
  <c r="Z479" i="1" s="1"/>
  <c r="Z508" i="1" s="1"/>
  <c r="Y441" i="1"/>
  <c r="Y470" i="1"/>
  <c r="Y499" i="1" s="1"/>
  <c r="AE688" i="1"/>
  <c r="AF601" i="1"/>
  <c r="AF688" i="1" s="1"/>
  <c r="AF1298" i="1"/>
  <c r="AF1327" i="1" s="1"/>
  <c r="AD717" i="1"/>
  <c r="X537" i="1"/>
  <c r="X32" i="1" s="1"/>
  <c r="AA61" i="5" s="1"/>
  <c r="AA331" i="1"/>
  <c r="Z360" i="1"/>
  <c r="AG1269" i="1"/>
  <c r="AG1240" i="1"/>
  <c r="AJ1202" i="1"/>
  <c r="AK563" i="1"/>
  <c r="AH1289" i="1"/>
  <c r="AH1318" i="1" s="1"/>
  <c r="AH592" i="1"/>
  <c r="AH679" i="1" s="1"/>
  <c r="T1271" i="1"/>
  <c r="X528" i="1"/>
  <c r="X23" i="1" s="1"/>
  <c r="AA52" i="5" s="1"/>
  <c r="AA322" i="1"/>
  <c r="Z351" i="1"/>
  <c r="AD708" i="1"/>
  <c r="AG679" i="1"/>
  <c r="AE679" i="1"/>
  <c r="AG1289" i="1"/>
  <c r="AG1318" i="1" s="1"/>
  <c r="P722" i="1"/>
  <c r="W541" i="1"/>
  <c r="W36" i="1" s="1"/>
  <c r="Z65" i="5" s="1"/>
  <c r="R719" i="1"/>
  <c r="Y393" i="1"/>
  <c r="AF1241" i="1"/>
  <c r="AF1270" i="1"/>
  <c r="Q333" i="1"/>
  <c r="P362" i="1"/>
  <c r="S1247" i="1"/>
  <c r="S1305" i="1" s="1"/>
  <c r="S1334" i="1" s="1"/>
  <c r="T1276" i="1"/>
  <c r="V607" i="1"/>
  <c r="U1242" i="1"/>
  <c r="S723" i="1"/>
  <c r="AD689" i="1"/>
  <c r="R723" i="1"/>
  <c r="P723" i="1"/>
  <c r="Q723" i="1"/>
  <c r="Z335" i="1"/>
  <c r="Y364" i="1"/>
  <c r="AG1212" i="1"/>
  <c r="AH573" i="1"/>
  <c r="Z478" i="1"/>
  <c r="Z507" i="1" s="1"/>
  <c r="Z449" i="1"/>
  <c r="T1242" i="1"/>
  <c r="T1300" i="1" s="1"/>
  <c r="Y1246" i="1"/>
  <c r="Y607" i="1" s="1"/>
  <c r="T424" i="1"/>
  <c r="T872" i="1"/>
  <c r="T901" i="1" s="1"/>
  <c r="T250" i="1"/>
  <c r="T308" i="1" s="1"/>
  <c r="U1247" i="1"/>
  <c r="AF692" i="1"/>
  <c r="T694" i="1"/>
  <c r="W1213" i="1"/>
  <c r="Q604" i="1"/>
  <c r="Q1301" i="1"/>
  <c r="O1219" i="1"/>
  <c r="P580" i="1"/>
  <c r="Q580" i="1" s="1"/>
  <c r="S1245" i="1"/>
  <c r="U1274" i="1"/>
  <c r="P695" i="1"/>
  <c r="R1272" i="1"/>
  <c r="R1243" i="1"/>
  <c r="R1301" i="1" s="1"/>
  <c r="P1330" i="1"/>
  <c r="BM845" i="1"/>
  <c r="BM223" i="1"/>
  <c r="L223" i="1" s="1"/>
  <c r="BM758" i="1"/>
  <c r="Q608" i="1"/>
  <c r="R1305" i="1"/>
  <c r="R1334" i="1" s="1"/>
  <c r="Y536" i="1"/>
  <c r="Y31" i="1" s="1"/>
  <c r="AB60" i="5" s="1"/>
  <c r="X483" i="1"/>
  <c r="X512" i="1" s="1"/>
  <c r="X454" i="1"/>
  <c r="O194" i="1"/>
  <c r="R1303" i="1"/>
  <c r="R1332" i="1" s="1"/>
  <c r="R606" i="1"/>
  <c r="R693" i="1" s="1"/>
  <c r="S1300" i="1"/>
  <c r="S603" i="1"/>
  <c r="X1213" i="1"/>
  <c r="Y574" i="1"/>
  <c r="P691" i="1"/>
  <c r="P720" i="1" s="1"/>
  <c r="S1274" i="1"/>
  <c r="P391" i="1"/>
  <c r="O338" i="1"/>
  <c r="AG605" i="1"/>
  <c r="AG692" i="1" s="1"/>
  <c r="AG1302" i="1"/>
  <c r="AG1331" i="1" s="1"/>
  <c r="T1245" i="1"/>
  <c r="T606" i="1" s="1"/>
  <c r="O720" i="1"/>
  <c r="O334" i="1"/>
  <c r="U1276" i="1"/>
  <c r="T873" i="1"/>
  <c r="T902" i="1" s="1"/>
  <c r="T425" i="1"/>
  <c r="U193" i="1"/>
  <c r="U1245" i="1"/>
  <c r="U606" i="1" s="1"/>
  <c r="AE1299" i="1"/>
  <c r="AE1328" i="1" s="1"/>
  <c r="AE602" i="1"/>
  <c r="AA388" i="1"/>
  <c r="Q693" i="1"/>
  <c r="O481" i="1"/>
  <c r="O452" i="1"/>
  <c r="L1070" i="1"/>
  <c r="H1128" i="1" s="1"/>
  <c r="O1128" i="1" s="1"/>
  <c r="K1070" i="1"/>
  <c r="I339" i="1"/>
  <c r="U192" i="1"/>
  <c r="AI1215" i="1"/>
  <c r="AJ576" i="1"/>
  <c r="O365" i="1"/>
  <c r="P336" i="1"/>
  <c r="O394" i="1"/>
  <c r="Q1305" i="1"/>
  <c r="Q1334" i="1" s="1"/>
  <c r="V1271" i="1"/>
  <c r="V1242" i="1"/>
  <c r="W62" i="5"/>
  <c r="AB330" i="1"/>
  <c r="AA359" i="1"/>
  <c r="V1216" i="1"/>
  <c r="V1274" i="1" s="1"/>
  <c r="W577" i="1"/>
  <c r="S900" i="1"/>
  <c r="S929" i="1" s="1"/>
  <c r="T423" i="1"/>
  <c r="AH1244" i="1"/>
  <c r="AH1273" i="1"/>
  <c r="S1214" i="1"/>
  <c r="T575" i="1"/>
  <c r="T1274" i="1"/>
  <c r="P337" i="1"/>
  <c r="O366" i="1"/>
  <c r="O395" i="1"/>
  <c r="AE911" i="1"/>
  <c r="AF231" i="1"/>
  <c r="AF289" i="1" s="1"/>
  <c r="AG173" i="1"/>
  <c r="AF405" i="1"/>
  <c r="AF853" i="1"/>
  <c r="AF882" i="1" s="1"/>
  <c r="AF924" i="1"/>
  <c r="Z472" i="1"/>
  <c r="Z501" i="1" s="1"/>
  <c r="AH913" i="1"/>
  <c r="Z468" i="1"/>
  <c r="Z497" i="1" s="1"/>
  <c r="Z444" i="1"/>
  <c r="Z531" i="1" s="1"/>
  <c r="AE1320" i="1"/>
  <c r="AA437" i="1"/>
  <c r="AA524" i="1" s="1"/>
  <c r="AA19" i="1" s="1"/>
  <c r="AD48" i="5" s="1"/>
  <c r="Y532" i="1"/>
  <c r="Y27" i="1" s="1"/>
  <c r="AB56" i="5" s="1"/>
  <c r="AG244" i="1"/>
  <c r="AG302" i="1" s="1"/>
  <c r="AG418" i="1"/>
  <c r="AG866" i="1"/>
  <c r="AG895" i="1" s="1"/>
  <c r="AI186" i="1"/>
  <c r="AA447" i="1"/>
  <c r="AA534" i="1" s="1"/>
  <c r="AA29" i="1" s="1"/>
  <c r="AD58" i="5" s="1"/>
  <c r="AH244" i="1"/>
  <c r="Z474" i="1"/>
  <c r="Z503" i="1" s="1"/>
  <c r="AH866" i="1"/>
  <c r="AH895" i="1" s="1"/>
  <c r="AI855" i="1"/>
  <c r="AI884" i="1" s="1"/>
  <c r="AG242" i="1"/>
  <c r="AG300" i="1" s="1"/>
  <c r="AJ1314" i="1"/>
  <c r="AF1321" i="1"/>
  <c r="AB377" i="1"/>
  <c r="AB438" i="1" s="1"/>
  <c r="AA378" i="1"/>
  <c r="AA468" i="1" s="1"/>
  <c r="AA497" i="1" s="1"/>
  <c r="AF922" i="1"/>
  <c r="AA384" i="1"/>
  <c r="AA474" i="1" s="1"/>
  <c r="AA503" i="1" s="1"/>
  <c r="AA383" i="1"/>
  <c r="AA444" i="1" s="1"/>
  <c r="AF918" i="1"/>
  <c r="AC681" i="1"/>
  <c r="AA382" i="1"/>
  <c r="AA443" i="1" s="1"/>
  <c r="AG416" i="1"/>
  <c r="AH184" i="1"/>
  <c r="AG864" i="1"/>
  <c r="AG893" i="1" s="1"/>
  <c r="AF1204" i="1"/>
  <c r="AG565" i="1"/>
  <c r="AD1291" i="1"/>
  <c r="AD1320" i="1" s="1"/>
  <c r="AD594" i="1"/>
  <c r="AD681" i="1" s="1"/>
  <c r="Y19" i="1"/>
  <c r="AB48" i="5" s="1"/>
  <c r="AB325" i="1"/>
  <c r="AA354" i="1"/>
  <c r="AB386" i="1"/>
  <c r="AH1208" i="1"/>
  <c r="AI569" i="1"/>
  <c r="Y501" i="1"/>
  <c r="Y530" i="1" s="1"/>
  <c r="Y25" i="1" s="1"/>
  <c r="AB54" i="5" s="1"/>
  <c r="AB324" i="1"/>
  <c r="AA353" i="1"/>
  <c r="AI1239" i="1"/>
  <c r="AI1297" i="1" s="1"/>
  <c r="AD676" i="1"/>
  <c r="AD705" i="1" s="1"/>
  <c r="AC319" i="1"/>
  <c r="AB348" i="1"/>
  <c r="AE685" i="1"/>
  <c r="AC328" i="1"/>
  <c r="AB357" i="1"/>
  <c r="AF595" i="1"/>
  <c r="AG412" i="1"/>
  <c r="AH180" i="1"/>
  <c r="AG1234" i="1"/>
  <c r="AG1263" i="1"/>
  <c r="AF1293" i="1"/>
  <c r="AF1322" i="1" s="1"/>
  <c r="AA467" i="1"/>
  <c r="AA438" i="1"/>
  <c r="AJ588" i="1"/>
  <c r="AJ675" i="1" s="1"/>
  <c r="AF598" i="1"/>
  <c r="AF685" i="1" s="1"/>
  <c r="AG1237" i="1"/>
  <c r="AG598" i="1" s="1"/>
  <c r="AG1266" i="1"/>
  <c r="Y497" i="1"/>
  <c r="Y526" i="1" s="1"/>
  <c r="AI593" i="1"/>
  <c r="AG716" i="1"/>
  <c r="AH677" i="1"/>
  <c r="AE711" i="1"/>
  <c r="AB376" i="1"/>
  <c r="AG677" i="1"/>
  <c r="AE1286" i="1"/>
  <c r="AE589" i="1"/>
  <c r="AE712" i="1"/>
  <c r="AL1198" i="1"/>
  <c r="AL1256" i="1" s="1"/>
  <c r="AM559" i="1"/>
  <c r="AC318" i="1"/>
  <c r="AB347" i="1"/>
  <c r="AJ1200" i="1"/>
  <c r="AJ1258" i="1" s="1"/>
  <c r="AK561" i="1"/>
  <c r="Z524" i="1"/>
  <c r="Z19" i="1" s="1"/>
  <c r="AC48" i="5" s="1"/>
  <c r="AH1206" i="1"/>
  <c r="AI567" i="1"/>
  <c r="AB320" i="1"/>
  <c r="AA349" i="1"/>
  <c r="AD711" i="1"/>
  <c r="AK1227" i="1"/>
  <c r="AK1285" i="1" s="1"/>
  <c r="AK1256" i="1"/>
  <c r="AI1229" i="1"/>
  <c r="AI1258" i="1"/>
  <c r="Z505" i="1"/>
  <c r="AF1295" i="1"/>
  <c r="AF1324" i="1" s="1"/>
  <c r="AH600" i="1"/>
  <c r="AF596" i="1"/>
  <c r="Y55" i="5"/>
  <c r="AH1297" i="1"/>
  <c r="AH1326" i="1" s="1"/>
  <c r="AG238" i="1"/>
  <c r="AG296" i="1" s="1"/>
  <c r="AI1268" i="1"/>
  <c r="AI675" i="1"/>
  <c r="AI704" i="1" s="1"/>
  <c r="AG1199" i="1"/>
  <c r="AG1257" i="1" s="1"/>
  <c r="AH560" i="1"/>
  <c r="AI407" i="1"/>
  <c r="AJ175" i="1"/>
  <c r="AI291" i="1"/>
  <c r="AH1287" i="1"/>
  <c r="AH1316" i="1" s="1"/>
  <c r="AJ1210" i="1"/>
  <c r="AK571" i="1"/>
  <c r="AG1235" i="1"/>
  <c r="AG1293" i="1" s="1"/>
  <c r="AG1322" i="1" s="1"/>
  <c r="X532" i="1"/>
  <c r="AB326" i="1"/>
  <c r="AA355" i="1"/>
  <c r="AH1205" i="1"/>
  <c r="AI566" i="1"/>
  <c r="AF1228" i="1"/>
  <c r="AF1257" i="1"/>
  <c r="Y73" i="5" l="1"/>
  <c r="Y74" i="5"/>
  <c r="J14" i="30" s="1"/>
  <c r="K14" i="30" s="1"/>
  <c r="Z57" i="5"/>
  <c r="V45" i="1"/>
  <c r="J13" i="30"/>
  <c r="K13" i="30" s="1"/>
  <c r="V44" i="1"/>
  <c r="Z51" i="5"/>
  <c r="Y45" i="5"/>
  <c r="AD858" i="1"/>
  <c r="AD887" i="1" s="1"/>
  <c r="AD916" i="1" s="1"/>
  <c r="AD236" i="1"/>
  <c r="AD294" i="1" s="1"/>
  <c r="AE178" i="1"/>
  <c r="AE771" i="1" s="1"/>
  <c r="AE800" i="1" s="1"/>
  <c r="AC916" i="1"/>
  <c r="AJ564" i="1"/>
  <c r="AJ1203" i="1" s="1"/>
  <c r="AI1290" i="1"/>
  <c r="AI1261" i="1"/>
  <c r="AH850" i="1"/>
  <c r="AH879" i="1" s="1"/>
  <c r="AH908" i="1" s="1"/>
  <c r="AH402" i="1"/>
  <c r="AH228" i="1"/>
  <c r="AH286" i="1" s="1"/>
  <c r="AB715" i="1"/>
  <c r="AE1294" i="1"/>
  <c r="AD920" i="1"/>
  <c r="AG1267" i="1"/>
  <c r="AE591" i="1"/>
  <c r="AE678" i="1" s="1"/>
  <c r="AE707" i="1" s="1"/>
  <c r="AE1288" i="1"/>
  <c r="AE1317" i="1" s="1"/>
  <c r="AG1201" i="1"/>
  <c r="AH562" i="1"/>
  <c r="AF1259" i="1"/>
  <c r="AF1230" i="1"/>
  <c r="AA715" i="1"/>
  <c r="AC1296" i="1"/>
  <c r="AC1325" i="1" s="1"/>
  <c r="AC686" i="1"/>
  <c r="AC715" i="1" s="1"/>
  <c r="AE775" i="1"/>
  <c r="AE804" i="1" s="1"/>
  <c r="AE414" i="1"/>
  <c r="AF182" i="1"/>
  <c r="AE862" i="1"/>
  <c r="AE891" i="1" s="1"/>
  <c r="AE240" i="1"/>
  <c r="AE298" i="1" s="1"/>
  <c r="AH570" i="1"/>
  <c r="AD1238" i="1"/>
  <c r="AG1296" i="1" s="1"/>
  <c r="AF1267" i="1"/>
  <c r="AD1267" i="1"/>
  <c r="AE1267" i="1"/>
  <c r="AE1265" i="1"/>
  <c r="AF1311" i="1"/>
  <c r="W535" i="1"/>
  <c r="W30" i="1" s="1"/>
  <c r="Z59" i="5" s="1"/>
  <c r="X471" i="1"/>
  <c r="X500" i="1" s="1"/>
  <c r="Z385" i="1"/>
  <c r="Y379" i="1"/>
  <c r="Y440" i="1" s="1"/>
  <c r="X448" i="1"/>
  <c r="X535" i="1" s="1"/>
  <c r="X30" i="1" s="1"/>
  <c r="AA59" i="5" s="1"/>
  <c r="X533" i="1"/>
  <c r="X28" i="1" s="1"/>
  <c r="Y381" i="1"/>
  <c r="Y471" i="1" s="1"/>
  <c r="Y500" i="1" s="1"/>
  <c r="AE709" i="1"/>
  <c r="W529" i="1"/>
  <c r="W24" i="1" s="1"/>
  <c r="Z53" i="5" s="1"/>
  <c r="Y387" i="1"/>
  <c r="Y448" i="1" s="1"/>
  <c r="X373" i="1"/>
  <c r="X463" i="1" s="1"/>
  <c r="X492" i="1" s="1"/>
  <c r="Y475" i="1"/>
  <c r="Y504" i="1" s="1"/>
  <c r="Y446" i="1"/>
  <c r="AC684" i="1"/>
  <c r="AC713" i="1" s="1"/>
  <c r="AE585" i="1"/>
  <c r="AE672" i="1" s="1"/>
  <c r="Z323" i="1"/>
  <c r="Y352" i="1"/>
  <c r="AF1207" i="1"/>
  <c r="AG568" i="1"/>
  <c r="AD672" i="1"/>
  <c r="AC672" i="1"/>
  <c r="AH593" i="1"/>
  <c r="AH680" i="1" s="1"/>
  <c r="AH709" i="1" s="1"/>
  <c r="AH1290" i="1"/>
  <c r="AH1319" i="1" s="1"/>
  <c r="AG1224" i="1"/>
  <c r="AE1282" i="1"/>
  <c r="AE1311" i="1" s="1"/>
  <c r="AA327" i="1"/>
  <c r="Z356" i="1"/>
  <c r="Z321" i="1"/>
  <c r="Y350" i="1"/>
  <c r="AF709" i="1"/>
  <c r="AH1195" i="1"/>
  <c r="Z329" i="1"/>
  <c r="Y358" i="1"/>
  <c r="W434" i="1"/>
  <c r="W463" i="1"/>
  <c r="W492" i="1" s="1"/>
  <c r="AD914" i="1"/>
  <c r="AG709" i="1"/>
  <c r="AJ556" i="1"/>
  <c r="AI1195" i="1"/>
  <c r="AE856" i="1"/>
  <c r="AE885" i="1" s="1"/>
  <c r="AE408" i="1"/>
  <c r="AF176" i="1"/>
  <c r="AE234" i="1"/>
  <c r="AE292" i="1" s="1"/>
  <c r="AE769" i="1"/>
  <c r="AE798" i="1" s="1"/>
  <c r="AD597" i="1"/>
  <c r="AD684" i="1" s="1"/>
  <c r="AD1294" i="1"/>
  <c r="AD1323" i="1" s="1"/>
  <c r="X440" i="1"/>
  <c r="X469" i="1"/>
  <c r="X498" i="1" s="1"/>
  <c r="X344" i="1"/>
  <c r="Y315" i="1"/>
  <c r="AE410" i="1"/>
  <c r="AE236" i="1"/>
  <c r="AG599" i="1"/>
  <c r="AH409" i="1"/>
  <c r="U926" i="1"/>
  <c r="AD917" i="1"/>
  <c r="W868" i="1"/>
  <c r="W897" i="1" s="1"/>
  <c r="W781" i="1"/>
  <c r="W810" i="1" s="1"/>
  <c r="AF179" i="1"/>
  <c r="AF237" i="1" s="1"/>
  <c r="AE772" i="1"/>
  <c r="AE801" i="1" s="1"/>
  <c r="AE917" i="1" s="1"/>
  <c r="AE411" i="1"/>
  <c r="AE237" i="1"/>
  <c r="AE295" i="1" s="1"/>
  <c r="X188" i="1"/>
  <c r="X868" i="1" s="1"/>
  <c r="X897" i="1" s="1"/>
  <c r="V246" i="1"/>
  <c r="V304" i="1" s="1"/>
  <c r="V420" i="1"/>
  <c r="V868" i="1"/>
  <c r="V897" i="1" s="1"/>
  <c r="V781" i="1"/>
  <c r="V810" i="1" s="1"/>
  <c r="W246" i="1"/>
  <c r="AI177" i="1"/>
  <c r="AI235" i="1" s="1"/>
  <c r="AH235" i="1"/>
  <c r="AH293" i="1" s="1"/>
  <c r="AH857" i="1"/>
  <c r="AH886" i="1" s="1"/>
  <c r="AH915" i="1" s="1"/>
  <c r="V1304" i="1"/>
  <c r="V1333" i="1" s="1"/>
  <c r="U607" i="1"/>
  <c r="U694" i="1" s="1"/>
  <c r="W1304" i="1"/>
  <c r="W1333" i="1" s="1"/>
  <c r="X1246" i="1"/>
  <c r="X607" i="1" s="1"/>
  <c r="Y1275" i="1"/>
  <c r="Z1275" i="1"/>
  <c r="AB187" i="1"/>
  <c r="AB780" i="1" s="1"/>
  <c r="AB809" i="1" s="1"/>
  <c r="AA578" i="1"/>
  <c r="AB578" i="1" s="1"/>
  <c r="AB1217" i="1" s="1"/>
  <c r="AA867" i="1"/>
  <c r="AA896" i="1" s="1"/>
  <c r="AA245" i="1"/>
  <c r="AA303" i="1" s="1"/>
  <c r="AA780" i="1"/>
  <c r="AA809" i="1" s="1"/>
  <c r="Z925" i="1"/>
  <c r="AG921" i="1"/>
  <c r="AH776" i="1"/>
  <c r="AH805" i="1" s="1"/>
  <c r="AI183" i="1"/>
  <c r="AH241" i="1"/>
  <c r="AH299" i="1" s="1"/>
  <c r="AH415" i="1"/>
  <c r="AH863" i="1"/>
  <c r="AH892" i="1" s="1"/>
  <c r="AF854" i="1"/>
  <c r="AF883" i="1" s="1"/>
  <c r="AF232" i="1"/>
  <c r="AF290" i="1" s="1"/>
  <c r="AF767" i="1"/>
  <c r="AF796" i="1" s="1"/>
  <c r="AF406" i="1"/>
  <c r="AG174" i="1"/>
  <c r="W579" i="1"/>
  <c r="X579" i="1" s="1"/>
  <c r="X1218" i="1" s="1"/>
  <c r="U249" i="1"/>
  <c r="U307" i="1" s="1"/>
  <c r="AH865" i="1"/>
  <c r="AH894" i="1" s="1"/>
  <c r="AH243" i="1"/>
  <c r="AH301" i="1" s="1"/>
  <c r="AH417" i="1"/>
  <c r="AI185" i="1"/>
  <c r="AH778" i="1"/>
  <c r="AH807" i="1" s="1"/>
  <c r="AG923" i="1"/>
  <c r="AI181" i="1"/>
  <c r="AI774" i="1" s="1"/>
  <c r="AI803" i="1" s="1"/>
  <c r="AH774" i="1"/>
  <c r="AH803" i="1" s="1"/>
  <c r="AH919" i="1" s="1"/>
  <c r="AH413" i="1"/>
  <c r="AH239" i="1"/>
  <c r="AH297" i="1" s="1"/>
  <c r="V538" i="1"/>
  <c r="V33" i="1" s="1"/>
  <c r="Y62" i="5" s="1"/>
  <c r="X390" i="1"/>
  <c r="W480" i="1"/>
  <c r="W509" i="1" s="1"/>
  <c r="W451" i="1"/>
  <c r="Y332" i="1"/>
  <c r="X361" i="1"/>
  <c r="AG919" i="1"/>
  <c r="T1305" i="1"/>
  <c r="T1334" i="1" s="1"/>
  <c r="V247" i="1"/>
  <c r="V305" i="1" s="1"/>
  <c r="V421" i="1"/>
  <c r="W782" i="1"/>
  <c r="V782" i="1"/>
  <c r="V811" i="1" s="1"/>
  <c r="U786" i="1"/>
  <c r="U815" i="1" s="1"/>
  <c r="V869" i="1"/>
  <c r="V898" i="1" s="1"/>
  <c r="AJ768" i="1"/>
  <c r="AJ797" i="1" s="1"/>
  <c r="V191" i="1"/>
  <c r="V871" i="1" s="1"/>
  <c r="V900" i="1" s="1"/>
  <c r="U872" i="1"/>
  <c r="U901" i="1" s="1"/>
  <c r="O787" i="1"/>
  <c r="T931" i="1"/>
  <c r="AI779" i="1"/>
  <c r="AI808" i="1" s="1"/>
  <c r="AF190" i="1"/>
  <c r="AF422" i="1" s="1"/>
  <c r="AH777" i="1"/>
  <c r="AH806" i="1" s="1"/>
  <c r="AE783" i="1"/>
  <c r="AE812" i="1" s="1"/>
  <c r="AH773" i="1"/>
  <c r="AH802" i="1" s="1"/>
  <c r="U785" i="1"/>
  <c r="U814" i="1" s="1"/>
  <c r="U784" i="1"/>
  <c r="U813" i="1" s="1"/>
  <c r="AG766" i="1"/>
  <c r="AG795" i="1" s="1"/>
  <c r="AI763" i="1"/>
  <c r="AI792" i="1" s="1"/>
  <c r="AI850" i="1"/>
  <c r="AI879" i="1" s="1"/>
  <c r="AI228" i="1"/>
  <c r="AI402" i="1"/>
  <c r="AJ170" i="1"/>
  <c r="AD928" i="1"/>
  <c r="U423" i="1"/>
  <c r="AE306" i="1"/>
  <c r="AE422" i="1"/>
  <c r="AE870" i="1"/>
  <c r="AE899" i="1" s="1"/>
  <c r="Z530" i="1"/>
  <c r="Z25" i="1" s="1"/>
  <c r="AC54" i="5" s="1"/>
  <c r="T1329" i="1"/>
  <c r="AH1298" i="1"/>
  <c r="AH1327" i="1" s="1"/>
  <c r="AI679" i="1"/>
  <c r="AI708" i="1" s="1"/>
  <c r="AA389" i="1"/>
  <c r="AA479" i="1" s="1"/>
  <c r="AA508" i="1" s="1"/>
  <c r="Y528" i="1"/>
  <c r="Y23" i="1" s="1"/>
  <c r="AB52" i="5" s="1"/>
  <c r="AJ572" i="1"/>
  <c r="AI1211" i="1"/>
  <c r="AH708" i="1"/>
  <c r="X541" i="1"/>
  <c r="X36" i="1" s="1"/>
  <c r="Z450" i="1"/>
  <c r="Z537" i="1" s="1"/>
  <c r="Z32" i="1" s="1"/>
  <c r="AC61" i="5" s="1"/>
  <c r="Z441" i="1"/>
  <c r="Z470" i="1"/>
  <c r="Z499" i="1" s="1"/>
  <c r="AA360" i="1"/>
  <c r="AB331" i="1"/>
  <c r="AG601" i="1"/>
  <c r="AF717" i="1"/>
  <c r="AG1298" i="1"/>
  <c r="AG1327" i="1" s="1"/>
  <c r="AE717" i="1"/>
  <c r="AA380" i="1"/>
  <c r="T1303" i="1"/>
  <c r="T1332" i="1" s="1"/>
  <c r="AB322" i="1"/>
  <c r="AA351" i="1"/>
  <c r="AE708" i="1"/>
  <c r="AG708" i="1"/>
  <c r="AF708" i="1"/>
  <c r="AK1202" i="1"/>
  <c r="AL563" i="1"/>
  <c r="AJ1260" i="1"/>
  <c r="AJ1231" i="1"/>
  <c r="Z536" i="1"/>
  <c r="Z31" i="1" s="1"/>
  <c r="AC60" i="5" s="1"/>
  <c r="P395" i="1"/>
  <c r="P456" i="1" s="1"/>
  <c r="AG721" i="1"/>
  <c r="P724" i="1"/>
  <c r="T723" i="1"/>
  <c r="Z393" i="1"/>
  <c r="R1330" i="1"/>
  <c r="Q1219" i="1"/>
  <c r="AH1302" i="1"/>
  <c r="AH1331" i="1" s="1"/>
  <c r="AH605" i="1"/>
  <c r="AH692" i="1" s="1"/>
  <c r="S1157" i="1"/>
  <c r="AA1157" i="1"/>
  <c r="AI1157" i="1"/>
  <c r="AQ1157" i="1"/>
  <c r="AY1157" i="1"/>
  <c r="BG1157" i="1"/>
  <c r="K1128" i="1"/>
  <c r="T1157" i="1"/>
  <c r="AB1157" i="1"/>
  <c r="AJ1157" i="1"/>
  <c r="AR1157" i="1"/>
  <c r="AZ1157" i="1"/>
  <c r="BH1157" i="1"/>
  <c r="U1157" i="1"/>
  <c r="AC1157" i="1"/>
  <c r="AL1157" i="1"/>
  <c r="AS1157" i="1"/>
  <c r="BA1157" i="1"/>
  <c r="BI1157" i="1"/>
  <c r="V1157" i="1"/>
  <c r="AD1157" i="1"/>
  <c r="AK1157" i="1"/>
  <c r="AT1157" i="1"/>
  <c r="BB1157" i="1"/>
  <c r="BJ1157" i="1"/>
  <c r="O1157" i="1"/>
  <c r="W1157" i="1"/>
  <c r="AE1157" i="1"/>
  <c r="AM1157" i="1"/>
  <c r="AU1157" i="1"/>
  <c r="BC1157" i="1"/>
  <c r="BK1157" i="1"/>
  <c r="Q1157" i="1"/>
  <c r="Y1157" i="1"/>
  <c r="AG1157" i="1"/>
  <c r="AP1157" i="1"/>
  <c r="AW1157" i="1"/>
  <c r="BE1157" i="1"/>
  <c r="L1128" i="1"/>
  <c r="R1157" i="1"/>
  <c r="Z1157" i="1"/>
  <c r="AH1157" i="1"/>
  <c r="AO1157" i="1"/>
  <c r="AX1157" i="1"/>
  <c r="BF1157" i="1"/>
  <c r="BM1157" i="1"/>
  <c r="P1157" i="1"/>
  <c r="X1157" i="1"/>
  <c r="AF1157" i="1"/>
  <c r="AN1157" i="1"/>
  <c r="AV1157" i="1"/>
  <c r="BD1157" i="1"/>
  <c r="BL1157" i="1"/>
  <c r="AA449" i="1"/>
  <c r="AA478" i="1"/>
  <c r="AA507" i="1" s="1"/>
  <c r="Y1213" i="1"/>
  <c r="Y1271" i="1" s="1"/>
  <c r="Z574" i="1"/>
  <c r="V192" i="1"/>
  <c r="S606" i="1"/>
  <c r="S693" i="1" s="1"/>
  <c r="U1303" i="1"/>
  <c r="U1332" i="1" s="1"/>
  <c r="V1247" i="1"/>
  <c r="O485" i="1"/>
  <c r="O514" i="1" s="1"/>
  <c r="O456" i="1"/>
  <c r="Q691" i="1"/>
  <c r="Q720" i="1" s="1"/>
  <c r="X189" i="1"/>
  <c r="R695" i="1"/>
  <c r="U250" i="1"/>
  <c r="AA335" i="1"/>
  <c r="Z364" i="1"/>
  <c r="U1300" i="1"/>
  <c r="U603" i="1"/>
  <c r="S1303" i="1"/>
  <c r="S1332" i="1" s="1"/>
  <c r="T1214" i="1"/>
  <c r="S1243" i="1"/>
  <c r="S1272" i="1"/>
  <c r="W1216" i="1"/>
  <c r="U424" i="1"/>
  <c r="AE689" i="1"/>
  <c r="P334" i="1"/>
  <c r="O392" i="1"/>
  <c r="O363" i="1"/>
  <c r="P338" i="1"/>
  <c r="O396" i="1"/>
  <c r="O367" i="1"/>
  <c r="R580" i="1"/>
  <c r="P366" i="1"/>
  <c r="Q337" i="1"/>
  <c r="U425" i="1"/>
  <c r="U251" i="1"/>
  <c r="U309" i="1" s="1"/>
  <c r="U873" i="1"/>
  <c r="V193" i="1"/>
  <c r="X1271" i="1"/>
  <c r="X1242" i="1"/>
  <c r="S690" i="1"/>
  <c r="S719" i="1" s="1"/>
  <c r="P194" i="1"/>
  <c r="P874" i="1" s="1"/>
  <c r="O874" i="1"/>
  <c r="O426" i="1"/>
  <c r="O252" i="1"/>
  <c r="R604" i="1"/>
  <c r="Q1330" i="1"/>
  <c r="AF721" i="1"/>
  <c r="AH1212" i="1"/>
  <c r="AI573" i="1"/>
  <c r="AF1299" i="1"/>
  <c r="AF1328" i="1" s="1"/>
  <c r="AF602" i="1"/>
  <c r="AF689" i="1" s="1"/>
  <c r="V1245" i="1"/>
  <c r="W869" i="1"/>
  <c r="W421" i="1"/>
  <c r="O484" i="1"/>
  <c r="O513" i="1" s="1"/>
  <c r="O455" i="1"/>
  <c r="AJ1215" i="1"/>
  <c r="AK576" i="1"/>
  <c r="O510" i="1"/>
  <c r="O539" i="1" s="1"/>
  <c r="P452" i="1"/>
  <c r="P481" i="1"/>
  <c r="P1219" i="1"/>
  <c r="AG1270" i="1"/>
  <c r="AG1241" i="1"/>
  <c r="U927" i="1"/>
  <c r="AB388" i="1"/>
  <c r="P394" i="1"/>
  <c r="Q336" i="1"/>
  <c r="P365" i="1"/>
  <c r="AI1273" i="1"/>
  <c r="AI1244" i="1"/>
  <c r="O1248" i="1"/>
  <c r="O1277" i="1"/>
  <c r="T603" i="1"/>
  <c r="S608" i="1"/>
  <c r="Q391" i="1"/>
  <c r="X577" i="1"/>
  <c r="U575" i="1"/>
  <c r="R722" i="1"/>
  <c r="AC330" i="1"/>
  <c r="AB359" i="1"/>
  <c r="V603" i="1"/>
  <c r="V1300" i="1"/>
  <c r="W1242" i="1"/>
  <c r="W1271" i="1"/>
  <c r="W247" i="1"/>
  <c r="T929" i="1"/>
  <c r="Q695" i="1"/>
  <c r="Y454" i="1"/>
  <c r="Y483" i="1"/>
  <c r="Y512" i="1" s="1"/>
  <c r="Q722" i="1"/>
  <c r="Z1246" i="1"/>
  <c r="S1329" i="1"/>
  <c r="U1305" i="1"/>
  <c r="U1334" i="1" s="1"/>
  <c r="U608" i="1"/>
  <c r="AD718" i="1"/>
  <c r="T930" i="1"/>
  <c r="R333" i="1"/>
  <c r="Q362" i="1"/>
  <c r="AE681" i="1"/>
  <c r="AF911" i="1"/>
  <c r="AG231" i="1"/>
  <c r="AG289" i="1" s="1"/>
  <c r="AG405" i="1"/>
  <c r="AH173" i="1"/>
  <c r="AG853" i="1"/>
  <c r="AG882" i="1" s="1"/>
  <c r="AG924" i="1"/>
  <c r="AG922" i="1"/>
  <c r="AG1295" i="1"/>
  <c r="AG1324" i="1" s="1"/>
  <c r="Z532" i="1"/>
  <c r="Z27" i="1" s="1"/>
  <c r="AC56" i="5" s="1"/>
  <c r="AA445" i="1"/>
  <c r="AA532" i="1" s="1"/>
  <c r="AA27" i="1" s="1"/>
  <c r="AD56" i="5" s="1"/>
  <c r="Z526" i="1"/>
  <c r="Z21" i="1" s="1"/>
  <c r="AC50" i="5" s="1"/>
  <c r="AA473" i="1"/>
  <c r="AA502" i="1" s="1"/>
  <c r="AA531" i="1" s="1"/>
  <c r="AA26" i="1" s="1"/>
  <c r="AD55" i="5" s="1"/>
  <c r="AB467" i="1"/>
  <c r="AB496" i="1" s="1"/>
  <c r="AD710" i="1"/>
  <c r="AH924" i="1"/>
  <c r="AH302" i="1"/>
  <c r="AI418" i="1"/>
  <c r="AI866" i="1"/>
  <c r="AI895" i="1" s="1"/>
  <c r="AI913" i="1"/>
  <c r="AI244" i="1"/>
  <c r="AI302" i="1" s="1"/>
  <c r="AJ186" i="1"/>
  <c r="AK1314" i="1"/>
  <c r="AA439" i="1"/>
  <c r="AA526" i="1" s="1"/>
  <c r="AA21" i="1" s="1"/>
  <c r="AD50" i="5" s="1"/>
  <c r="AG706" i="1"/>
  <c r="AA472" i="1"/>
  <c r="AA501" i="1" s="1"/>
  <c r="AB383" i="1"/>
  <c r="AB444" i="1" s="1"/>
  <c r="AB378" i="1"/>
  <c r="AB468" i="1" s="1"/>
  <c r="AC710" i="1"/>
  <c r="AC376" i="1"/>
  <c r="AC437" i="1" s="1"/>
  <c r="AH706" i="1"/>
  <c r="AG1204" i="1"/>
  <c r="AH565" i="1"/>
  <c r="AB382" i="1"/>
  <c r="AB472" i="1" s="1"/>
  <c r="AB501" i="1" s="1"/>
  <c r="AF1262" i="1"/>
  <c r="AF1233" i="1"/>
  <c r="AH416" i="1"/>
  <c r="AH864" i="1"/>
  <c r="AH893" i="1" s="1"/>
  <c r="AI184" i="1"/>
  <c r="AH242" i="1"/>
  <c r="AH300" i="1" s="1"/>
  <c r="AK1210" i="1"/>
  <c r="AK1268" i="1" s="1"/>
  <c r="AL571" i="1"/>
  <c r="AJ1229" i="1"/>
  <c r="AJ1287" i="1" s="1"/>
  <c r="AJ1316" i="1" s="1"/>
  <c r="AM1198" i="1"/>
  <c r="AN559" i="1"/>
  <c r="AB466" i="1"/>
  <c r="AB437" i="1"/>
  <c r="AF714" i="1"/>
  <c r="AG685" i="1"/>
  <c r="AC324" i="1"/>
  <c r="AB353" i="1"/>
  <c r="AH1237" i="1"/>
  <c r="AH1295" i="1" s="1"/>
  <c r="AH1266" i="1"/>
  <c r="AE1315" i="1"/>
  <c r="AJ704" i="1"/>
  <c r="AI600" i="1"/>
  <c r="AI687" i="1" s="1"/>
  <c r="AC325" i="1"/>
  <c r="AB354" i="1"/>
  <c r="AF589" i="1"/>
  <c r="AF676" i="1" s="1"/>
  <c r="AI1205" i="1"/>
  <c r="AI1263" i="1" s="1"/>
  <c r="AJ566" i="1"/>
  <c r="AI1326" i="1"/>
  <c r="AJ1239" i="1"/>
  <c r="AJ407" i="1"/>
  <c r="AK175" i="1"/>
  <c r="AJ233" i="1"/>
  <c r="AJ291" i="1" s="1"/>
  <c r="Z534" i="1"/>
  <c r="AL1227" i="1"/>
  <c r="AL1285" i="1" s="1"/>
  <c r="AL1314" i="1" s="1"/>
  <c r="AH1263" i="1"/>
  <c r="AH412" i="1"/>
  <c r="AI180" i="1"/>
  <c r="AH860" i="1"/>
  <c r="AH889" i="1" s="1"/>
  <c r="AH238" i="1"/>
  <c r="AH296" i="1" s="1"/>
  <c r="AF682" i="1"/>
  <c r="X27" i="1"/>
  <c r="AG596" i="1"/>
  <c r="AJ855" i="1"/>
  <c r="AJ884" i="1" s="1"/>
  <c r="AF683" i="1"/>
  <c r="AC320" i="1"/>
  <c r="AB349" i="1"/>
  <c r="AD318" i="1"/>
  <c r="AC347" i="1"/>
  <c r="AC386" i="1"/>
  <c r="AC377" i="1"/>
  <c r="AJ1268" i="1"/>
  <c r="AC326" i="1"/>
  <c r="AB355" i="1"/>
  <c r="AH1234" i="1"/>
  <c r="AH1292" i="1" s="1"/>
  <c r="AH687" i="1"/>
  <c r="AI1206" i="1"/>
  <c r="AJ567" i="1"/>
  <c r="AD328" i="1"/>
  <c r="AC357" i="1"/>
  <c r="AD319" i="1"/>
  <c r="AC348" i="1"/>
  <c r="AB447" i="1"/>
  <c r="AB476" i="1"/>
  <c r="AH1199" i="1"/>
  <c r="AI560" i="1"/>
  <c r="AF1286" i="1"/>
  <c r="AI590" i="1"/>
  <c r="AK588" i="1"/>
  <c r="Z26" i="1"/>
  <c r="AG1292" i="1"/>
  <c r="AG1321" i="1" s="1"/>
  <c r="AG595" i="1"/>
  <c r="AB384" i="1"/>
  <c r="AG1228" i="1"/>
  <c r="AH1235" i="1"/>
  <c r="AH1264" i="1"/>
  <c r="AK1200" i="1"/>
  <c r="AL561" i="1"/>
  <c r="Y21" i="1"/>
  <c r="AA496" i="1"/>
  <c r="AI1287" i="1"/>
  <c r="AI1316" i="1" s="1"/>
  <c r="AE714" i="1"/>
  <c r="AE676" i="1"/>
  <c r="AE705" i="1" s="1"/>
  <c r="AI1208" i="1"/>
  <c r="AJ569" i="1"/>
  <c r="Z74" i="5" l="1"/>
  <c r="J15" i="30" s="1"/>
  <c r="K15" i="30" s="1"/>
  <c r="H14" i="30"/>
  <c r="I14" i="30" s="1"/>
  <c r="AA57" i="5"/>
  <c r="AA74" i="5" s="1"/>
  <c r="X45" i="1"/>
  <c r="W45" i="1"/>
  <c r="W44" i="1"/>
  <c r="Z73" i="5"/>
  <c r="V694" i="1"/>
  <c r="V723" i="1" s="1"/>
  <c r="W694" i="1"/>
  <c r="AE294" i="1"/>
  <c r="AI1319" i="1"/>
  <c r="AE858" i="1"/>
  <c r="AE887" i="1" s="1"/>
  <c r="AE916" i="1" s="1"/>
  <c r="AF178" i="1"/>
  <c r="AF410" i="1" s="1"/>
  <c r="AK564" i="1"/>
  <c r="AL564" i="1" s="1"/>
  <c r="AI286" i="1"/>
  <c r="AG1325" i="1"/>
  <c r="AE1323" i="1"/>
  <c r="AE684" i="1"/>
  <c r="AE713" i="1" s="1"/>
  <c r="AI562" i="1"/>
  <c r="AH1201" i="1"/>
  <c r="AG1259" i="1"/>
  <c r="AG1230" i="1"/>
  <c r="AG591" i="1" s="1"/>
  <c r="AE920" i="1"/>
  <c r="AF591" i="1"/>
  <c r="AF1288" i="1"/>
  <c r="AF1317" i="1" s="1"/>
  <c r="AG182" i="1"/>
  <c r="AF862" i="1"/>
  <c r="AF891" i="1" s="1"/>
  <c r="AF775" i="1"/>
  <c r="AF804" i="1" s="1"/>
  <c r="AF414" i="1"/>
  <c r="AF240" i="1"/>
  <c r="AF298" i="1" s="1"/>
  <c r="AD599" i="1"/>
  <c r="AG686" i="1" s="1"/>
  <c r="AF1296" i="1"/>
  <c r="AF1325" i="1" s="1"/>
  <c r="AH1209" i="1"/>
  <c r="AI570" i="1"/>
  <c r="AE1296" i="1"/>
  <c r="AE1325" i="1" s="1"/>
  <c r="AD1296" i="1"/>
  <c r="AD1325" i="1" s="1"/>
  <c r="AI680" i="1"/>
  <c r="AI709" i="1" s="1"/>
  <c r="X529" i="1"/>
  <c r="X24" i="1" s="1"/>
  <c r="AA53" i="5" s="1"/>
  <c r="Y533" i="1"/>
  <c r="Y28" i="1" s="1"/>
  <c r="Y469" i="1"/>
  <c r="Y498" i="1" s="1"/>
  <c r="Y527" i="1" s="1"/>
  <c r="Y22" i="1" s="1"/>
  <c r="Y442" i="1"/>
  <c r="Y529" i="1" s="1"/>
  <c r="Y24" i="1" s="1"/>
  <c r="AB53" i="5" s="1"/>
  <c r="Z387" i="1"/>
  <c r="Z477" i="1" s="1"/>
  <c r="Z506" i="1" s="1"/>
  <c r="Z446" i="1"/>
  <c r="Z475" i="1"/>
  <c r="Z504" i="1" s="1"/>
  <c r="X434" i="1"/>
  <c r="X521" i="1" s="1"/>
  <c r="X16" i="1" s="1"/>
  <c r="Y477" i="1"/>
  <c r="Y506" i="1" s="1"/>
  <c r="Z381" i="1"/>
  <c r="Z471" i="1" s="1"/>
  <c r="Z500" i="1" s="1"/>
  <c r="X527" i="1"/>
  <c r="X22" i="1" s="1"/>
  <c r="AE914" i="1"/>
  <c r="AE701" i="1"/>
  <c r="Y373" i="1"/>
  <c r="Y434" i="1" s="1"/>
  <c r="AA385" i="1"/>
  <c r="AJ1261" i="1"/>
  <c r="AJ1232" i="1"/>
  <c r="AH1224" i="1"/>
  <c r="AH1253" i="1"/>
  <c r="AD701" i="1"/>
  <c r="AF1236" i="1"/>
  <c r="AF1265" i="1"/>
  <c r="AG178" i="1"/>
  <c r="AF236" i="1"/>
  <c r="AF294" i="1" s="1"/>
  <c r="Z379" i="1"/>
  <c r="AG1282" i="1"/>
  <c r="AG1311" i="1" s="1"/>
  <c r="AG585" i="1"/>
  <c r="AC701" i="1"/>
  <c r="Z352" i="1"/>
  <c r="AA323" i="1"/>
  <c r="AD713" i="1"/>
  <c r="AA321" i="1"/>
  <c r="Z350" i="1"/>
  <c r="AI1253" i="1"/>
  <c r="AI1224" i="1"/>
  <c r="AI585" i="1" s="1"/>
  <c r="AJ1195" i="1"/>
  <c r="AJ1253" i="1" s="1"/>
  <c r="AK556" i="1"/>
  <c r="AA329" i="1"/>
  <c r="Z358" i="1"/>
  <c r="AA356" i="1"/>
  <c r="AB327" i="1"/>
  <c r="AF672" i="1"/>
  <c r="AF701" i="1" s="1"/>
  <c r="Z315" i="1"/>
  <c r="Y344" i="1"/>
  <c r="AF234" i="1"/>
  <c r="AF292" i="1" s="1"/>
  <c r="AF856" i="1"/>
  <c r="AF885" i="1" s="1"/>
  <c r="AG176" i="1"/>
  <c r="AF408" i="1"/>
  <c r="AF769" i="1"/>
  <c r="AF798" i="1" s="1"/>
  <c r="W521" i="1"/>
  <c r="W16" i="1" s="1"/>
  <c r="AH568" i="1"/>
  <c r="AG1207" i="1"/>
  <c r="AJ177" i="1"/>
  <c r="AJ409" i="1" s="1"/>
  <c r="W926" i="1"/>
  <c r="AF295" i="1"/>
  <c r="AI409" i="1"/>
  <c r="AI770" i="1"/>
  <c r="AI799" i="1" s="1"/>
  <c r="AI857" i="1"/>
  <c r="AI886" i="1" s="1"/>
  <c r="AF772" i="1"/>
  <c r="AF801" i="1" s="1"/>
  <c r="AF859" i="1"/>
  <c r="AF888" i="1" s="1"/>
  <c r="AG179" i="1"/>
  <c r="AG237" i="1" s="1"/>
  <c r="AG295" i="1" s="1"/>
  <c r="AF411" i="1"/>
  <c r="Y1304" i="1"/>
  <c r="Y1333" i="1" s="1"/>
  <c r="V926" i="1"/>
  <c r="Y188" i="1"/>
  <c r="Y420" i="1" s="1"/>
  <c r="X420" i="1"/>
  <c r="W304" i="1"/>
  <c r="X246" i="1"/>
  <c r="X304" i="1" s="1"/>
  <c r="X781" i="1"/>
  <c r="X810" i="1" s="1"/>
  <c r="X926" i="1" s="1"/>
  <c r="AI293" i="1"/>
  <c r="Y694" i="1"/>
  <c r="X1304" i="1"/>
  <c r="X1333" i="1" s="1"/>
  <c r="AC578" i="1"/>
  <c r="AC1217" i="1" s="1"/>
  <c r="AA1217" i="1"/>
  <c r="AA1275" i="1" s="1"/>
  <c r="AB245" i="1"/>
  <c r="AB303" i="1" s="1"/>
  <c r="AB867" i="1"/>
  <c r="AB896" i="1" s="1"/>
  <c r="AB925" i="1" s="1"/>
  <c r="AC187" i="1"/>
  <c r="AD187" i="1" s="1"/>
  <c r="AD780" i="1" s="1"/>
  <c r="AD809" i="1" s="1"/>
  <c r="AB419" i="1"/>
  <c r="AJ181" i="1"/>
  <c r="AJ774" i="1" s="1"/>
  <c r="AJ803" i="1" s="1"/>
  <c r="AA925" i="1"/>
  <c r="Y579" i="1"/>
  <c r="Z579" i="1" s="1"/>
  <c r="AI861" i="1"/>
  <c r="AI890" i="1" s="1"/>
  <c r="AI919" i="1" s="1"/>
  <c r="AI413" i="1"/>
  <c r="AI776" i="1"/>
  <c r="AI805" i="1" s="1"/>
  <c r="AI415" i="1"/>
  <c r="AJ183" i="1"/>
  <c r="AI241" i="1"/>
  <c r="AI299" i="1" s="1"/>
  <c r="AI863" i="1"/>
  <c r="AI892" i="1" s="1"/>
  <c r="AH921" i="1"/>
  <c r="AI239" i="1"/>
  <c r="AI297" i="1" s="1"/>
  <c r="AG854" i="1"/>
  <c r="AG883" i="1" s="1"/>
  <c r="AH174" i="1"/>
  <c r="AH406" i="1" s="1"/>
  <c r="AG767" i="1"/>
  <c r="AG796" i="1" s="1"/>
  <c r="AG232" i="1"/>
  <c r="AG290" i="1" s="1"/>
  <c r="AG406" i="1"/>
  <c r="AF912" i="1"/>
  <c r="W1218" i="1"/>
  <c r="W1276" i="1" s="1"/>
  <c r="AF870" i="1"/>
  <c r="AF899" i="1" s="1"/>
  <c r="AF248" i="1"/>
  <c r="AF306" i="1" s="1"/>
  <c r="AG190" i="1"/>
  <c r="AG422" i="1" s="1"/>
  <c r="AH923" i="1"/>
  <c r="AI778" i="1"/>
  <c r="AI807" i="1" s="1"/>
  <c r="AI243" i="1"/>
  <c r="AI301" i="1" s="1"/>
  <c r="AI417" i="1"/>
  <c r="AI865" i="1"/>
  <c r="AI894" i="1" s="1"/>
  <c r="AJ185" i="1"/>
  <c r="Y390" i="1"/>
  <c r="X451" i="1"/>
  <c r="X480" i="1"/>
  <c r="X509" i="1" s="1"/>
  <c r="W538" i="1"/>
  <c r="W33" i="1" s="1"/>
  <c r="Z62" i="5" s="1"/>
  <c r="V927" i="1"/>
  <c r="Z332" i="1"/>
  <c r="Y361" i="1"/>
  <c r="V249" i="1"/>
  <c r="V307" i="1" s="1"/>
  <c r="V784" i="1"/>
  <c r="V813" i="1" s="1"/>
  <c r="V929" i="1" s="1"/>
  <c r="Q1277" i="1"/>
  <c r="U930" i="1"/>
  <c r="AI773" i="1"/>
  <c r="AI802" i="1" s="1"/>
  <c r="AJ779" i="1"/>
  <c r="AJ808" i="1" s="1"/>
  <c r="AI777" i="1"/>
  <c r="AI806" i="1" s="1"/>
  <c r="V423" i="1"/>
  <c r="W191" i="1"/>
  <c r="AK186" i="1"/>
  <c r="AK866" i="1" s="1"/>
  <c r="AK895" i="1" s="1"/>
  <c r="Y189" i="1"/>
  <c r="Y421" i="1" s="1"/>
  <c r="V872" i="1"/>
  <c r="V901" i="1" s="1"/>
  <c r="AJ763" i="1"/>
  <c r="AJ792" i="1" s="1"/>
  <c r="V786" i="1"/>
  <c r="V815" i="1" s="1"/>
  <c r="AH766" i="1"/>
  <c r="AH795" i="1" s="1"/>
  <c r="AK768" i="1"/>
  <c r="AK797" i="1" s="1"/>
  <c r="AF783" i="1"/>
  <c r="AF812" i="1" s="1"/>
  <c r="X782" i="1"/>
  <c r="X811" i="1" s="1"/>
  <c r="P787" i="1"/>
  <c r="P816" i="1" s="1"/>
  <c r="V785" i="1"/>
  <c r="V814" i="1" s="1"/>
  <c r="AI908" i="1"/>
  <c r="AH721" i="1"/>
  <c r="V250" i="1"/>
  <c r="V308" i="1" s="1"/>
  <c r="AJ402" i="1"/>
  <c r="AJ228" i="1"/>
  <c r="AJ286" i="1" s="1"/>
  <c r="AK170" i="1"/>
  <c r="AJ850" i="1"/>
  <c r="AJ879" i="1" s="1"/>
  <c r="AE928" i="1"/>
  <c r="Q194" i="1"/>
  <c r="Q874" i="1" s="1"/>
  <c r="P252" i="1"/>
  <c r="P310" i="1" s="1"/>
  <c r="AA450" i="1"/>
  <c r="AA537" i="1" s="1"/>
  <c r="AA32" i="1" s="1"/>
  <c r="AD61" i="5" s="1"/>
  <c r="X247" i="1"/>
  <c r="X305" i="1" s="1"/>
  <c r="AF718" i="1"/>
  <c r="AI1269" i="1"/>
  <c r="AI1240" i="1"/>
  <c r="AJ1211" i="1"/>
  <c r="AK572" i="1"/>
  <c r="AE710" i="1"/>
  <c r="P485" i="1"/>
  <c r="P514" i="1" s="1"/>
  <c r="AB380" i="1"/>
  <c r="AB389" i="1"/>
  <c r="AB479" i="1" s="1"/>
  <c r="AB508" i="1" s="1"/>
  <c r="Z528" i="1"/>
  <c r="Z23" i="1" s="1"/>
  <c r="AC52" i="5" s="1"/>
  <c r="AC331" i="1"/>
  <c r="AB360" i="1"/>
  <c r="AG688" i="1"/>
  <c r="AG717" i="1" s="1"/>
  <c r="AH688" i="1"/>
  <c r="W193" i="1"/>
  <c r="W425" i="1" s="1"/>
  <c r="V873" i="1"/>
  <c r="V902" i="1" s="1"/>
  <c r="AJ1289" i="1"/>
  <c r="AJ1318" i="1" s="1"/>
  <c r="AJ592" i="1"/>
  <c r="AL1202" i="1"/>
  <c r="AM563" i="1"/>
  <c r="AC322" i="1"/>
  <c r="AB351" i="1"/>
  <c r="AK1231" i="1"/>
  <c r="AK1260" i="1"/>
  <c r="AA470" i="1"/>
  <c r="AA499" i="1" s="1"/>
  <c r="AA441" i="1"/>
  <c r="S722" i="1"/>
  <c r="O542" i="1"/>
  <c r="O37" i="1" s="1"/>
  <c r="R66" i="5" s="1"/>
  <c r="P396" i="1"/>
  <c r="P486" i="1" s="1"/>
  <c r="P515" i="1" s="1"/>
  <c r="AA393" i="1"/>
  <c r="AA536" i="1"/>
  <c r="AA31" i="1" s="1"/>
  <c r="AD60" i="5" s="1"/>
  <c r="AE718" i="1"/>
  <c r="U723" i="1"/>
  <c r="Z483" i="1"/>
  <c r="Z512" i="1" s="1"/>
  <c r="Z454" i="1"/>
  <c r="AC388" i="1"/>
  <c r="O34" i="1"/>
  <c r="Q724" i="1"/>
  <c r="W1300" i="1"/>
  <c r="W1329" i="1" s="1"/>
  <c r="W603" i="1"/>
  <c r="W690" i="1" s="1"/>
  <c r="U1214" i="1"/>
  <c r="T695" i="1"/>
  <c r="S695" i="1"/>
  <c r="S724" i="1" s="1"/>
  <c r="O816" i="1"/>
  <c r="T690" i="1"/>
  <c r="T719" i="1" s="1"/>
  <c r="R1219" i="1"/>
  <c r="O486" i="1"/>
  <c r="O515" i="1" s="1"/>
  <c r="O457" i="1"/>
  <c r="T1243" i="1"/>
  <c r="X869" i="1"/>
  <c r="U929" i="1"/>
  <c r="T693" i="1"/>
  <c r="BL1186" i="1"/>
  <c r="BF1186" i="1"/>
  <c r="AW1186" i="1"/>
  <c r="AM1186" i="1"/>
  <c r="AD1186" i="1"/>
  <c r="BH1186" i="1"/>
  <c r="AY1186" i="1"/>
  <c r="T1272" i="1"/>
  <c r="V1329" i="1"/>
  <c r="Q394" i="1"/>
  <c r="R724" i="1"/>
  <c r="AI1212" i="1"/>
  <c r="AJ573" i="1"/>
  <c r="R691" i="1"/>
  <c r="R720" i="1" s="1"/>
  <c r="V425" i="1"/>
  <c r="V251" i="1"/>
  <c r="V309" i="1" s="1"/>
  <c r="Q338" i="1"/>
  <c r="P367" i="1"/>
  <c r="V424" i="1"/>
  <c r="W192" i="1"/>
  <c r="BD1186" i="1"/>
  <c r="AX1186" i="1"/>
  <c r="AP1186" i="1"/>
  <c r="AE1186" i="1"/>
  <c r="V1186" i="1"/>
  <c r="AZ1186" i="1"/>
  <c r="AQ1186" i="1"/>
  <c r="R336" i="1"/>
  <c r="Q365" i="1"/>
  <c r="AH1270" i="1"/>
  <c r="AH1241" i="1"/>
  <c r="X1247" i="1"/>
  <c r="X608" i="1" s="1"/>
  <c r="O903" i="1"/>
  <c r="Q395" i="1"/>
  <c r="R337" i="1"/>
  <c r="Q366" i="1"/>
  <c r="U690" i="1"/>
  <c r="W1274" i="1"/>
  <c r="S580" i="1"/>
  <c r="Z1213" i="1"/>
  <c r="AA574" i="1"/>
  <c r="AV1186" i="1"/>
  <c r="AO1186" i="1"/>
  <c r="AG1186" i="1"/>
  <c r="W1186" i="1"/>
  <c r="BI1186" i="1"/>
  <c r="AR1186" i="1"/>
  <c r="AI1186" i="1"/>
  <c r="Z607" i="1"/>
  <c r="X1216" i="1"/>
  <c r="Y577" i="1"/>
  <c r="P455" i="1"/>
  <c r="P484" i="1"/>
  <c r="P513" i="1" s="1"/>
  <c r="P426" i="1"/>
  <c r="U308" i="1"/>
  <c r="AN1186" i="1"/>
  <c r="AH1186" i="1"/>
  <c r="Y1186" i="1"/>
  <c r="L1157" i="1"/>
  <c r="K1157" i="1"/>
  <c r="O1186" i="1"/>
  <c r="BA1186" i="1"/>
  <c r="AJ1186" i="1"/>
  <c r="AA1186" i="1"/>
  <c r="AB1246" i="1"/>
  <c r="AB607" i="1" s="1"/>
  <c r="W305" i="1"/>
  <c r="AG1299" i="1"/>
  <c r="AG1328" i="1" s="1"/>
  <c r="AG602" i="1"/>
  <c r="AG689" i="1" s="1"/>
  <c r="AK1215" i="1"/>
  <c r="AL576" i="1"/>
  <c r="U695" i="1"/>
  <c r="P392" i="1"/>
  <c r="U1329" i="1"/>
  <c r="O543" i="1"/>
  <c r="O38" i="1" s="1"/>
  <c r="R67" i="5" s="1"/>
  <c r="AF1186" i="1"/>
  <c r="Z1186" i="1"/>
  <c r="Q1186" i="1"/>
  <c r="BJ1186" i="1"/>
  <c r="AS1186" i="1"/>
  <c r="AB1186" i="1"/>
  <c r="S1186" i="1"/>
  <c r="R391" i="1"/>
  <c r="AD330" i="1"/>
  <c r="AC359" i="1"/>
  <c r="Q452" i="1"/>
  <c r="Q481" i="1"/>
  <c r="P1277" i="1"/>
  <c r="P1248" i="1"/>
  <c r="P1306" i="1" s="1"/>
  <c r="AJ1244" i="1"/>
  <c r="AJ1273" i="1"/>
  <c r="W898" i="1"/>
  <c r="P903" i="1"/>
  <c r="X603" i="1"/>
  <c r="O453" i="1"/>
  <c r="O482" i="1"/>
  <c r="S1301" i="1"/>
  <c r="S604" i="1"/>
  <c r="Z1304" i="1"/>
  <c r="Z1333" i="1" s="1"/>
  <c r="X1186" i="1"/>
  <c r="R1186" i="1"/>
  <c r="BK1186" i="1"/>
  <c r="BB1186" i="1"/>
  <c r="AL1186" i="1"/>
  <c r="T1186" i="1"/>
  <c r="O1306" i="1"/>
  <c r="O609" i="1"/>
  <c r="AB478" i="1"/>
  <c r="AB507" i="1" s="1"/>
  <c r="AB449" i="1"/>
  <c r="V1303" i="1"/>
  <c r="V1332" i="1" s="1"/>
  <c r="V606" i="1"/>
  <c r="Q334" i="1"/>
  <c r="P363" i="1"/>
  <c r="W1245" i="1"/>
  <c r="W1303" i="1" s="1"/>
  <c r="AB335" i="1"/>
  <c r="AA364" i="1"/>
  <c r="P1186" i="1"/>
  <c r="BC1186" i="1"/>
  <c r="AT1186" i="1"/>
  <c r="AC1186" i="1"/>
  <c r="Q1248" i="1"/>
  <c r="X694" i="1"/>
  <c r="S333" i="1"/>
  <c r="R362" i="1"/>
  <c r="W811" i="1"/>
  <c r="Y541" i="1"/>
  <c r="Y36" i="1" s="1"/>
  <c r="AB65" i="5" s="1"/>
  <c r="AI1302" i="1"/>
  <c r="AI1331" i="1" s="1"/>
  <c r="AI605" i="1"/>
  <c r="AI692" i="1" s="1"/>
  <c r="AI721" i="1" s="1"/>
  <c r="P510" i="1"/>
  <c r="P539" i="1" s="1"/>
  <c r="O310" i="1"/>
  <c r="V690" i="1"/>
  <c r="U902" i="1"/>
  <c r="U931" i="1" s="1"/>
  <c r="V575" i="1"/>
  <c r="X421" i="1"/>
  <c r="V608" i="1"/>
  <c r="V1305" i="1"/>
  <c r="V1334" i="1" s="1"/>
  <c r="Y1242" i="1"/>
  <c r="BM1186" i="1"/>
  <c r="BE1186" i="1"/>
  <c r="AU1186" i="1"/>
  <c r="AK1186" i="1"/>
  <c r="U1186" i="1"/>
  <c r="BG1186" i="1"/>
  <c r="X1300" i="1"/>
  <c r="U693" i="1"/>
  <c r="AH853" i="1"/>
  <c r="AH882" i="1" s="1"/>
  <c r="AI173" i="1"/>
  <c r="AH231" i="1"/>
  <c r="AH289" i="1" s="1"/>
  <c r="AH405" i="1"/>
  <c r="AG911" i="1"/>
  <c r="AJ866" i="1"/>
  <c r="AJ895" i="1" s="1"/>
  <c r="AK233" i="1"/>
  <c r="AK291" i="1" s="1"/>
  <c r="AJ418" i="1"/>
  <c r="AJ244" i="1"/>
  <c r="AJ302" i="1" s="1"/>
  <c r="AB443" i="1"/>
  <c r="AB530" i="1" s="1"/>
  <c r="AB439" i="1"/>
  <c r="AB525" i="1"/>
  <c r="AB20" i="1" s="1"/>
  <c r="AE49" i="5" s="1"/>
  <c r="AH1321" i="1"/>
  <c r="AB473" i="1"/>
  <c r="AB502" i="1" s="1"/>
  <c r="AG714" i="1"/>
  <c r="AA530" i="1"/>
  <c r="AA25" i="1" s="1"/>
  <c r="AD54" i="5" s="1"/>
  <c r="AI242" i="1"/>
  <c r="AI300" i="1" s="1"/>
  <c r="AI864" i="1"/>
  <c r="AI893" i="1" s="1"/>
  <c r="AI924" i="1"/>
  <c r="AC466" i="1"/>
  <c r="AC495" i="1" s="1"/>
  <c r="AH1324" i="1"/>
  <c r="AD376" i="1"/>
  <c r="AD466" i="1" s="1"/>
  <c r="AD495" i="1" s="1"/>
  <c r="AF712" i="1"/>
  <c r="AC382" i="1"/>
  <c r="AC443" i="1" s="1"/>
  <c r="AF594" i="1"/>
  <c r="AF1291" i="1"/>
  <c r="AF1320" i="1" s="1"/>
  <c r="AH922" i="1"/>
  <c r="AH1204" i="1"/>
  <c r="AI565" i="1"/>
  <c r="AJ184" i="1"/>
  <c r="AI416" i="1"/>
  <c r="AG1233" i="1"/>
  <c r="AG594" i="1" s="1"/>
  <c r="AG1262" i="1"/>
  <c r="AI1199" i="1"/>
  <c r="AJ560" i="1"/>
  <c r="AE328" i="1"/>
  <c r="AD357" i="1"/>
  <c r="AH595" i="1"/>
  <c r="AH682" i="1" s="1"/>
  <c r="AH1293" i="1"/>
  <c r="AH1322" i="1" s="1"/>
  <c r="AL1210" i="1"/>
  <c r="AM571" i="1"/>
  <c r="AJ1208" i="1"/>
  <c r="AJ1266" i="1" s="1"/>
  <c r="AK569" i="1"/>
  <c r="AA65" i="5"/>
  <c r="AE318" i="1"/>
  <c r="AD347" i="1"/>
  <c r="AG683" i="1"/>
  <c r="AG682" i="1"/>
  <c r="AI412" i="1"/>
  <c r="AJ180" i="1"/>
  <c r="AJ860" i="1" s="1"/>
  <c r="AJ889" i="1" s="1"/>
  <c r="AJ1205" i="1"/>
  <c r="AJ1263" i="1" s="1"/>
  <c r="AK566" i="1"/>
  <c r="AK675" i="1"/>
  <c r="AM1227" i="1"/>
  <c r="AM1256" i="1"/>
  <c r="AB50" i="5"/>
  <c r="AG589" i="1"/>
  <c r="AG1286" i="1"/>
  <c r="AH1228" i="1"/>
  <c r="AH1286" i="1" s="1"/>
  <c r="AH1257" i="1"/>
  <c r="AD377" i="1"/>
  <c r="AJ1206" i="1"/>
  <c r="AK567" i="1"/>
  <c r="AC378" i="1"/>
  <c r="AA56" i="5"/>
  <c r="AH918" i="1"/>
  <c r="Z29" i="1"/>
  <c r="AK855" i="1"/>
  <c r="AK884" i="1" s="1"/>
  <c r="AK1239" i="1"/>
  <c r="AK600" i="1" s="1"/>
  <c r="AI1237" i="1"/>
  <c r="AI1266" i="1"/>
  <c r="AB474" i="1"/>
  <c r="AB445" i="1"/>
  <c r="AE319" i="1"/>
  <c r="AD348" i="1"/>
  <c r="AH716" i="1"/>
  <c r="AD320" i="1"/>
  <c r="AC349" i="1"/>
  <c r="AJ600" i="1"/>
  <c r="AJ1297" i="1"/>
  <c r="AJ1326" i="1" s="1"/>
  <c r="AI1234" i="1"/>
  <c r="AH598" i="1"/>
  <c r="AL1200" i="1"/>
  <c r="AL1258" i="1" s="1"/>
  <c r="AM561" i="1"/>
  <c r="AI1235" i="1"/>
  <c r="AI1293" i="1" s="1"/>
  <c r="AI1264" i="1"/>
  <c r="AC476" i="1"/>
  <c r="AC505" i="1" s="1"/>
  <c r="AC447" i="1"/>
  <c r="AI860" i="1"/>
  <c r="AI889" i="1" s="1"/>
  <c r="AJ913" i="1"/>
  <c r="AF1315" i="1"/>
  <c r="AD324" i="1"/>
  <c r="AC353" i="1"/>
  <c r="AH596" i="1"/>
  <c r="AA525" i="1"/>
  <c r="AF711" i="1"/>
  <c r="AB497" i="1"/>
  <c r="AK407" i="1"/>
  <c r="AL175" i="1"/>
  <c r="AJ590" i="1"/>
  <c r="AJ677" i="1" s="1"/>
  <c r="AK1229" i="1"/>
  <c r="AK1287" i="1" s="1"/>
  <c r="AK1258" i="1"/>
  <c r="AC55" i="5"/>
  <c r="AB505" i="1"/>
  <c r="AB534" i="1" s="1"/>
  <c r="AB29" i="1" s="1"/>
  <c r="AE58" i="5" s="1"/>
  <c r="AC384" i="1"/>
  <c r="AC467" i="1"/>
  <c r="AC438" i="1"/>
  <c r="AI238" i="1"/>
  <c r="AI296" i="1" s="1"/>
  <c r="AL588" i="1"/>
  <c r="AF705" i="1"/>
  <c r="AC383" i="1"/>
  <c r="AI716" i="1"/>
  <c r="AB495" i="1"/>
  <c r="AB524" i="1" s="1"/>
  <c r="AI677" i="1"/>
  <c r="AD386" i="1"/>
  <c r="AD326" i="1"/>
  <c r="AC355" i="1"/>
  <c r="AD325" i="1"/>
  <c r="AC354" i="1"/>
  <c r="AN1198" i="1"/>
  <c r="AO559" i="1"/>
  <c r="W723" i="1" l="1"/>
  <c r="AA51" i="5"/>
  <c r="AA73" i="5" s="1"/>
  <c r="X44" i="1"/>
  <c r="AB51" i="5"/>
  <c r="AB73" i="5" s="1"/>
  <c r="Y44" i="1"/>
  <c r="H15" i="30"/>
  <c r="I15" i="30" s="1"/>
  <c r="Z45" i="5"/>
  <c r="AA45" i="5"/>
  <c r="AG411" i="1"/>
  <c r="J16" i="30"/>
  <c r="K16" i="30" s="1"/>
  <c r="AF858" i="1"/>
  <c r="AF887" i="1" s="1"/>
  <c r="AF771" i="1"/>
  <c r="AF800" i="1" s="1"/>
  <c r="AK1203" i="1"/>
  <c r="AK1232" i="1" s="1"/>
  <c r="AJ770" i="1"/>
  <c r="AJ799" i="1" s="1"/>
  <c r="AJ857" i="1"/>
  <c r="AJ886" i="1" s="1"/>
  <c r="AJ235" i="1"/>
  <c r="AJ293" i="1" s="1"/>
  <c r="AK177" i="1"/>
  <c r="AK770" i="1" s="1"/>
  <c r="AK799" i="1" s="1"/>
  <c r="AF678" i="1"/>
  <c r="AF707" i="1" s="1"/>
  <c r="AG678" i="1"/>
  <c r="AF920" i="1"/>
  <c r="AH1230" i="1"/>
  <c r="AH1259" i="1"/>
  <c r="AI1201" i="1"/>
  <c r="AJ562" i="1"/>
  <c r="AG1288" i="1"/>
  <c r="AG1317" i="1" s="1"/>
  <c r="AD686" i="1"/>
  <c r="AD715" i="1" s="1"/>
  <c r="AF686" i="1"/>
  <c r="AE686" i="1"/>
  <c r="AI1209" i="1"/>
  <c r="AJ570" i="1"/>
  <c r="AG775" i="1"/>
  <c r="AG804" i="1" s="1"/>
  <c r="AG414" i="1"/>
  <c r="AH182" i="1"/>
  <c r="AG862" i="1"/>
  <c r="AG891" i="1" s="1"/>
  <c r="AG240" i="1"/>
  <c r="AG298" i="1" s="1"/>
  <c r="AH1238" i="1"/>
  <c r="AH1267" i="1"/>
  <c r="AF914" i="1"/>
  <c r="Z442" i="1"/>
  <c r="Z529" i="1" s="1"/>
  <c r="Z24" i="1" s="1"/>
  <c r="AC53" i="5" s="1"/>
  <c r="Y463" i="1"/>
  <c r="Y492" i="1" s="1"/>
  <c r="Z373" i="1"/>
  <c r="Z463" i="1" s="1"/>
  <c r="Z492" i="1" s="1"/>
  <c r="Z448" i="1"/>
  <c r="Z535" i="1" s="1"/>
  <c r="Z30" i="1" s="1"/>
  <c r="AC59" i="5" s="1"/>
  <c r="Y535" i="1"/>
  <c r="Y30" i="1" s="1"/>
  <c r="AB59" i="5" s="1"/>
  <c r="Z533" i="1"/>
  <c r="Z28" i="1" s="1"/>
  <c r="AA381" i="1"/>
  <c r="AA471" i="1" s="1"/>
  <c r="AA500" i="1" s="1"/>
  <c r="AB385" i="1"/>
  <c r="AA387" i="1"/>
  <c r="AA477" i="1" s="1"/>
  <c r="AA506" i="1" s="1"/>
  <c r="AA475" i="1"/>
  <c r="AA504" i="1" s="1"/>
  <c r="AA446" i="1"/>
  <c r="AB1275" i="1"/>
  <c r="AG1265" i="1"/>
  <c r="AG1236" i="1"/>
  <c r="AH176" i="1"/>
  <c r="AG856" i="1"/>
  <c r="AG885" i="1" s="1"/>
  <c r="AG769" i="1"/>
  <c r="AG798" i="1" s="1"/>
  <c r="AG234" i="1"/>
  <c r="AG292" i="1" s="1"/>
  <c r="AG408" i="1"/>
  <c r="AK1195" i="1"/>
  <c r="AK1224" i="1" s="1"/>
  <c r="AK585" i="1" s="1"/>
  <c r="AB323" i="1"/>
  <c r="AA352" i="1"/>
  <c r="AC327" i="1"/>
  <c r="AB356" i="1"/>
  <c r="AJ1224" i="1"/>
  <c r="AJ1282" i="1" s="1"/>
  <c r="AJ1311" i="1" s="1"/>
  <c r="AA379" i="1"/>
  <c r="AF1294" i="1"/>
  <c r="AF1323" i="1" s="1"/>
  <c r="AF597" i="1"/>
  <c r="AF684" i="1" s="1"/>
  <c r="AF713" i="1" s="1"/>
  <c r="AB321" i="1"/>
  <c r="AA350" i="1"/>
  <c r="AJ593" i="1"/>
  <c r="AJ1290" i="1"/>
  <c r="AJ1319" i="1" s="1"/>
  <c r="AL1203" i="1"/>
  <c r="AM564" i="1"/>
  <c r="AA315" i="1"/>
  <c r="Z344" i="1"/>
  <c r="AG672" i="1"/>
  <c r="AG701" i="1" s="1"/>
  <c r="AH585" i="1"/>
  <c r="AH672" i="1" s="1"/>
  <c r="AI1282" i="1"/>
  <c r="AI1311" i="1" s="1"/>
  <c r="AA1246" i="1"/>
  <c r="AA1304" i="1" s="1"/>
  <c r="AA1333" i="1" s="1"/>
  <c r="AB329" i="1"/>
  <c r="AA358" i="1"/>
  <c r="AG858" i="1"/>
  <c r="AG887" i="1" s="1"/>
  <c r="AH178" i="1"/>
  <c r="AG236" i="1"/>
  <c r="AG294" i="1" s="1"/>
  <c r="AG771" i="1"/>
  <c r="AG800" i="1" s="1"/>
  <c r="AG410" i="1"/>
  <c r="AH1207" i="1"/>
  <c r="AI568" i="1"/>
  <c r="AI1207" i="1" s="1"/>
  <c r="AI1236" i="1" s="1"/>
  <c r="AH1282" i="1"/>
  <c r="AH1311" i="1" s="1"/>
  <c r="AL556" i="1"/>
  <c r="Z440" i="1"/>
  <c r="Z469" i="1"/>
  <c r="Z498" i="1" s="1"/>
  <c r="AI915" i="1"/>
  <c r="AH179" i="1"/>
  <c r="AH772" i="1" s="1"/>
  <c r="AH801" i="1" s="1"/>
  <c r="AG772" i="1"/>
  <c r="AG801" i="1" s="1"/>
  <c r="AG859" i="1"/>
  <c r="AG888" i="1" s="1"/>
  <c r="AC1275" i="1"/>
  <c r="AF917" i="1"/>
  <c r="AD578" i="1"/>
  <c r="AD1217" i="1" s="1"/>
  <c r="Z188" i="1"/>
  <c r="Z246" i="1" s="1"/>
  <c r="Y781" i="1"/>
  <c r="Y810" i="1" s="1"/>
  <c r="Y246" i="1"/>
  <c r="Y304" i="1" s="1"/>
  <c r="Y868" i="1"/>
  <c r="Y897" i="1" s="1"/>
  <c r="AD419" i="1"/>
  <c r="AD245" i="1"/>
  <c r="AC780" i="1"/>
  <c r="AC809" i="1" s="1"/>
  <c r="AC245" i="1"/>
  <c r="AC303" i="1" s="1"/>
  <c r="AC419" i="1"/>
  <c r="AD867" i="1"/>
  <c r="AD896" i="1" s="1"/>
  <c r="AD925" i="1" s="1"/>
  <c r="AC867" i="1"/>
  <c r="AC896" i="1" s="1"/>
  <c r="AE187" i="1"/>
  <c r="AE780" i="1" s="1"/>
  <c r="AE809" i="1" s="1"/>
  <c r="Y1218" i="1"/>
  <c r="Y1247" i="1" s="1"/>
  <c r="AJ239" i="1"/>
  <c r="AJ297" i="1" s="1"/>
  <c r="AK181" i="1"/>
  <c r="AK774" i="1" s="1"/>
  <c r="AK803" i="1" s="1"/>
  <c r="AJ861" i="1"/>
  <c r="AJ890" i="1" s="1"/>
  <c r="AJ919" i="1" s="1"/>
  <c r="AJ413" i="1"/>
  <c r="AH767" i="1"/>
  <c r="AH796" i="1" s="1"/>
  <c r="AH232" i="1"/>
  <c r="AH290" i="1" s="1"/>
  <c r="AI174" i="1"/>
  <c r="AI854" i="1" s="1"/>
  <c r="AI883" i="1" s="1"/>
  <c r="AH854" i="1"/>
  <c r="AH883" i="1" s="1"/>
  <c r="AI921" i="1"/>
  <c r="AJ241" i="1"/>
  <c r="AJ299" i="1" s="1"/>
  <c r="AJ415" i="1"/>
  <c r="AJ863" i="1"/>
  <c r="AJ892" i="1" s="1"/>
  <c r="AJ776" i="1"/>
  <c r="AJ805" i="1" s="1"/>
  <c r="AK183" i="1"/>
  <c r="W1247" i="1"/>
  <c r="W1305" i="1" s="1"/>
  <c r="W1334" i="1" s="1"/>
  <c r="AK418" i="1"/>
  <c r="AL186" i="1"/>
  <c r="AL779" i="1" s="1"/>
  <c r="AL808" i="1" s="1"/>
  <c r="X1276" i="1"/>
  <c r="AG912" i="1"/>
  <c r="AG783" i="1"/>
  <c r="AG812" i="1" s="1"/>
  <c r="AH190" i="1"/>
  <c r="AH422" i="1" s="1"/>
  <c r="AG870" i="1"/>
  <c r="AG899" i="1" s="1"/>
  <c r="AG248" i="1"/>
  <c r="AG306" i="1" s="1"/>
  <c r="AF928" i="1"/>
  <c r="AK244" i="1"/>
  <c r="AK302" i="1" s="1"/>
  <c r="Y782" i="1"/>
  <c r="Y811" i="1" s="1"/>
  <c r="Y869" i="1"/>
  <c r="Y898" i="1" s="1"/>
  <c r="Z189" i="1"/>
  <c r="Z869" i="1" s="1"/>
  <c r="Z898" i="1" s="1"/>
  <c r="Y247" i="1"/>
  <c r="Y305" i="1" s="1"/>
  <c r="AI923" i="1"/>
  <c r="AJ417" i="1"/>
  <c r="AJ865" i="1"/>
  <c r="AJ894" i="1" s="1"/>
  <c r="AK185" i="1"/>
  <c r="AK778" i="1" s="1"/>
  <c r="AK807" i="1" s="1"/>
  <c r="AJ778" i="1"/>
  <c r="AJ807" i="1" s="1"/>
  <c r="AJ243" i="1"/>
  <c r="AJ301" i="1" s="1"/>
  <c r="X538" i="1"/>
  <c r="X33" i="1" s="1"/>
  <c r="AA62" i="5" s="1"/>
  <c r="Y451" i="1"/>
  <c r="Y480" i="1"/>
  <c r="Y509" i="1" s="1"/>
  <c r="AK779" i="1"/>
  <c r="AK808" i="1" s="1"/>
  <c r="AK924" i="1" s="1"/>
  <c r="Z390" i="1"/>
  <c r="Z361" i="1"/>
  <c r="AA332" i="1"/>
  <c r="AK763" i="1"/>
  <c r="AK792" i="1" s="1"/>
  <c r="Q787" i="1"/>
  <c r="Q816" i="1" s="1"/>
  <c r="AJ777" i="1"/>
  <c r="AJ806" i="1" s="1"/>
  <c r="V931" i="1"/>
  <c r="AL768" i="1"/>
  <c r="AL797" i="1" s="1"/>
  <c r="AI766" i="1"/>
  <c r="AI795" i="1" s="1"/>
  <c r="W785" i="1"/>
  <c r="W786" i="1"/>
  <c r="W815" i="1" s="1"/>
  <c r="W249" i="1"/>
  <c r="W307" i="1" s="1"/>
  <c r="W423" i="1"/>
  <c r="W784" i="1"/>
  <c r="W813" i="1" s="1"/>
  <c r="W871" i="1"/>
  <c r="W900" i="1" s="1"/>
  <c r="X191" i="1"/>
  <c r="X871" i="1" s="1"/>
  <c r="X900" i="1" s="1"/>
  <c r="AJ773" i="1"/>
  <c r="AJ802" i="1" s="1"/>
  <c r="AJ918" i="1" s="1"/>
  <c r="Q252" i="1"/>
  <c r="Q426" i="1"/>
  <c r="P543" i="1"/>
  <c r="P38" i="1" s="1"/>
  <c r="S67" i="5" s="1"/>
  <c r="Q903" i="1"/>
  <c r="W873" i="1"/>
  <c r="W902" i="1" s="1"/>
  <c r="AJ908" i="1"/>
  <c r="AK228" i="1"/>
  <c r="AK286" i="1" s="1"/>
  <c r="AK402" i="1"/>
  <c r="AL170" i="1"/>
  <c r="AK850" i="1"/>
  <c r="AK879" i="1" s="1"/>
  <c r="P457" i="1"/>
  <c r="P544" i="1" s="1"/>
  <c r="P39" i="1" s="1"/>
  <c r="S68" i="5" s="1"/>
  <c r="V719" i="1"/>
  <c r="R194" i="1"/>
  <c r="AK1211" i="1"/>
  <c r="AL572" i="1"/>
  <c r="AL1211" i="1" s="1"/>
  <c r="X193" i="1"/>
  <c r="X425" i="1" s="1"/>
  <c r="AJ1240" i="1"/>
  <c r="AJ601" i="1" s="1"/>
  <c r="AI601" i="1"/>
  <c r="AI1298" i="1"/>
  <c r="AI1327" i="1" s="1"/>
  <c r="AJ1269" i="1"/>
  <c r="AB441" i="1"/>
  <c r="AB470" i="1"/>
  <c r="AB499" i="1" s="1"/>
  <c r="AB450" i="1"/>
  <c r="AB537" i="1" s="1"/>
  <c r="AB32" i="1" s="1"/>
  <c r="AE61" i="5" s="1"/>
  <c r="AH717" i="1"/>
  <c r="AA528" i="1"/>
  <c r="AA23" i="1" s="1"/>
  <c r="AD52" i="5" s="1"/>
  <c r="W251" i="1"/>
  <c r="W309" i="1" s="1"/>
  <c r="AC380" i="1"/>
  <c r="AC389" i="1"/>
  <c r="AD331" i="1"/>
  <c r="AC360" i="1"/>
  <c r="AK1289" i="1"/>
  <c r="AK1318" i="1" s="1"/>
  <c r="AK592" i="1"/>
  <c r="AK679" i="1" s="1"/>
  <c r="AD322" i="1"/>
  <c r="AC351" i="1"/>
  <c r="AN563" i="1"/>
  <c r="AM1202" i="1"/>
  <c r="AM1260" i="1" s="1"/>
  <c r="AL1260" i="1"/>
  <c r="AL1231" i="1"/>
  <c r="AJ679" i="1"/>
  <c r="AJ924" i="1"/>
  <c r="Z541" i="1"/>
  <c r="Z36" i="1" s="1"/>
  <c r="AC65" i="5" s="1"/>
  <c r="AG718" i="1"/>
  <c r="AB536" i="1"/>
  <c r="AB31" i="1" s="1"/>
  <c r="AE60" i="5" s="1"/>
  <c r="AB393" i="1"/>
  <c r="AA454" i="1"/>
  <c r="AA483" i="1"/>
  <c r="AA512" i="1" s="1"/>
  <c r="AC478" i="1"/>
  <c r="AC507" i="1" s="1"/>
  <c r="AC449" i="1"/>
  <c r="Q396" i="1"/>
  <c r="Q457" i="1" s="1"/>
  <c r="O544" i="1"/>
  <c r="O39" i="1" s="1"/>
  <c r="R68" i="5" s="1"/>
  <c r="P34" i="1"/>
  <c r="S391" i="1"/>
  <c r="O1335" i="1"/>
  <c r="AD388" i="1"/>
  <c r="X1245" i="1"/>
  <c r="Z1242" i="1"/>
  <c r="Z1300" i="1" s="1"/>
  <c r="Z1271" i="1"/>
  <c r="Q485" i="1"/>
  <c r="Q514" i="1" s="1"/>
  <c r="Q456" i="1"/>
  <c r="V693" i="1"/>
  <c r="X898" i="1"/>
  <c r="Q392" i="1"/>
  <c r="AE330" i="1"/>
  <c r="AD359" i="1"/>
  <c r="V930" i="1"/>
  <c r="K1186" i="1"/>
  <c r="L1186" i="1"/>
  <c r="V695" i="1"/>
  <c r="Q455" i="1"/>
  <c r="Q484" i="1"/>
  <c r="Q513" i="1" s="1"/>
  <c r="T722" i="1"/>
  <c r="R1248" i="1"/>
  <c r="O932" i="1"/>
  <c r="T724" i="1"/>
  <c r="Y603" i="1"/>
  <c r="Y690" i="1" s="1"/>
  <c r="Y1300" i="1"/>
  <c r="T333" i="1"/>
  <c r="S362" i="1"/>
  <c r="AC335" i="1"/>
  <c r="AB364" i="1"/>
  <c r="R334" i="1"/>
  <c r="Q363" i="1"/>
  <c r="P542" i="1"/>
  <c r="P37" i="1" s="1"/>
  <c r="S66" i="5" s="1"/>
  <c r="T580" i="1"/>
  <c r="S1219" i="1"/>
  <c r="AJ1212" i="1"/>
  <c r="AK573" i="1"/>
  <c r="U1243" i="1"/>
  <c r="U1272" i="1"/>
  <c r="S691" i="1"/>
  <c r="W575" i="1"/>
  <c r="V1214" i="1"/>
  <c r="V1272" i="1" s="1"/>
  <c r="O696" i="1"/>
  <c r="O725" i="1" s="1"/>
  <c r="O511" i="1"/>
  <c r="O540" i="1" s="1"/>
  <c r="AH602" i="1"/>
  <c r="AH1299" i="1"/>
  <c r="AH1328" i="1" s="1"/>
  <c r="R338" i="1"/>
  <c r="Q367" i="1"/>
  <c r="AI1241" i="1"/>
  <c r="AI1270" i="1"/>
  <c r="T604" i="1"/>
  <c r="T1301" i="1"/>
  <c r="R63" i="5"/>
  <c r="R1277" i="1"/>
  <c r="X723" i="1"/>
  <c r="P932" i="1"/>
  <c r="Z1218" i="1"/>
  <c r="AA579" i="1"/>
  <c r="R394" i="1"/>
  <c r="U719" i="1"/>
  <c r="AC1246" i="1"/>
  <c r="U724" i="1"/>
  <c r="X690" i="1"/>
  <c r="X719" i="1" s="1"/>
  <c r="U722" i="1"/>
  <c r="W927" i="1"/>
  <c r="AJ1302" i="1"/>
  <c r="AJ1331" i="1" s="1"/>
  <c r="AJ605" i="1"/>
  <c r="AJ692" i="1" s="1"/>
  <c r="Y1216" i="1"/>
  <c r="Z577" i="1"/>
  <c r="AA1213" i="1"/>
  <c r="AB574" i="1"/>
  <c r="S336" i="1"/>
  <c r="R365" i="1"/>
  <c r="W424" i="1"/>
  <c r="X192" i="1"/>
  <c r="W250" i="1"/>
  <c r="W872" i="1"/>
  <c r="W719" i="1"/>
  <c r="Y723" i="1"/>
  <c r="W606" i="1"/>
  <c r="Q510" i="1"/>
  <c r="Q539" i="1" s="1"/>
  <c r="R452" i="1"/>
  <c r="R481" i="1"/>
  <c r="P453" i="1"/>
  <c r="P482" i="1"/>
  <c r="AL1215" i="1"/>
  <c r="AM576" i="1"/>
  <c r="Z694" i="1"/>
  <c r="X1329" i="1"/>
  <c r="Q1306" i="1"/>
  <c r="Q609" i="1"/>
  <c r="P1335" i="1"/>
  <c r="S1330" i="1"/>
  <c r="P609" i="1"/>
  <c r="AK1273" i="1"/>
  <c r="AK1244" i="1"/>
  <c r="W1332" i="1"/>
  <c r="R395" i="1"/>
  <c r="S337" i="1"/>
  <c r="R366" i="1"/>
  <c r="X1274" i="1"/>
  <c r="AH911" i="1"/>
  <c r="AI853" i="1"/>
  <c r="AI882" i="1" s="1"/>
  <c r="AJ173" i="1"/>
  <c r="AI405" i="1"/>
  <c r="AI231" i="1"/>
  <c r="AI289" i="1" s="1"/>
  <c r="AJ864" i="1"/>
  <c r="AJ893" i="1" s="1"/>
  <c r="AI918" i="1"/>
  <c r="AI922" i="1"/>
  <c r="AB526" i="1"/>
  <c r="AB21" i="1" s="1"/>
  <c r="AC524" i="1"/>
  <c r="AC19" i="1" s="1"/>
  <c r="AF48" i="5" s="1"/>
  <c r="AB531" i="1"/>
  <c r="AB26" i="1" s="1"/>
  <c r="AK913" i="1"/>
  <c r="AD437" i="1"/>
  <c r="AD524" i="1" s="1"/>
  <c r="AD19" i="1" s="1"/>
  <c r="AG48" i="5" s="1"/>
  <c r="AC472" i="1"/>
  <c r="AC501" i="1" s="1"/>
  <c r="AC530" i="1" s="1"/>
  <c r="AC25" i="1" s="1"/>
  <c r="AF54" i="5" s="1"/>
  <c r="AG1291" i="1"/>
  <c r="AG1320" i="1" s="1"/>
  <c r="AC534" i="1"/>
  <c r="AC29" i="1" s="1"/>
  <c r="AF58" i="5" s="1"/>
  <c r="AK1297" i="1"/>
  <c r="AK1326" i="1" s="1"/>
  <c r="AE377" i="1"/>
  <c r="AE467" i="1" s="1"/>
  <c r="AE496" i="1" s="1"/>
  <c r="AI1204" i="1"/>
  <c r="AJ565" i="1"/>
  <c r="AK1316" i="1"/>
  <c r="AH1233" i="1"/>
  <c r="AH1262" i="1"/>
  <c r="AF681" i="1"/>
  <c r="AG681" i="1"/>
  <c r="AD383" i="1"/>
  <c r="AD473" i="1" s="1"/>
  <c r="AD502" i="1" s="1"/>
  <c r="AD382" i="1"/>
  <c r="AD443" i="1" s="1"/>
  <c r="AJ416" i="1"/>
  <c r="AK184" i="1"/>
  <c r="AJ242" i="1"/>
  <c r="AJ300" i="1" s="1"/>
  <c r="AB19" i="1"/>
  <c r="AK590" i="1"/>
  <c r="AJ1264" i="1"/>
  <c r="AF319" i="1"/>
  <c r="AE348" i="1"/>
  <c r="AC468" i="1"/>
  <c r="AC439" i="1"/>
  <c r="AM1210" i="1"/>
  <c r="AN571" i="1"/>
  <c r="AE386" i="1"/>
  <c r="AI1257" i="1"/>
  <c r="AI1228" i="1"/>
  <c r="AO1198" i="1"/>
  <c r="AO1256" i="1" s="1"/>
  <c r="AP559" i="1"/>
  <c r="AI706" i="1"/>
  <c r="AL675" i="1"/>
  <c r="AC496" i="1"/>
  <c r="AI1322" i="1"/>
  <c r="AD378" i="1"/>
  <c r="AC58" i="5"/>
  <c r="AH1315" i="1"/>
  <c r="AJ1234" i="1"/>
  <c r="AJ595" i="1" s="1"/>
  <c r="AK1208" i="1"/>
  <c r="AL569" i="1"/>
  <c r="AH711" i="1"/>
  <c r="AF328" i="1"/>
  <c r="AE357" i="1"/>
  <c r="AJ1235" i="1"/>
  <c r="AC444" i="1"/>
  <c r="AC473" i="1"/>
  <c r="AA20" i="1"/>
  <c r="AM1200" i="1"/>
  <c r="AN561" i="1"/>
  <c r="AE320" i="1"/>
  <c r="AD349" i="1"/>
  <c r="AG1315" i="1"/>
  <c r="AM1285" i="1"/>
  <c r="AM1314" i="1" s="1"/>
  <c r="AM588" i="1"/>
  <c r="AM675" i="1" s="1"/>
  <c r="AJ412" i="1"/>
  <c r="AK180" i="1"/>
  <c r="AJ238" i="1"/>
  <c r="AJ296" i="1" s="1"/>
  <c r="AL1239" i="1"/>
  <c r="AL1268" i="1"/>
  <c r="AE326" i="1"/>
  <c r="AD355" i="1"/>
  <c r="AN1227" i="1"/>
  <c r="AB57" i="5"/>
  <c r="AE324" i="1"/>
  <c r="AD353" i="1"/>
  <c r="AB503" i="1"/>
  <c r="AB532" i="1" s="1"/>
  <c r="AD438" i="1"/>
  <c r="AD467" i="1"/>
  <c r="AD496" i="1" s="1"/>
  <c r="AN1256" i="1"/>
  <c r="AJ1237" i="1"/>
  <c r="AK1205" i="1"/>
  <c r="AL566" i="1"/>
  <c r="AD476" i="1"/>
  <c r="AD447" i="1"/>
  <c r="AC474" i="1"/>
  <c r="AC503" i="1" s="1"/>
  <c r="AC445" i="1"/>
  <c r="AL1229" i="1"/>
  <c r="AL1287" i="1" s="1"/>
  <c r="AL1316" i="1" s="1"/>
  <c r="AH685" i="1"/>
  <c r="AI1295" i="1"/>
  <c r="AI1324" i="1" s="1"/>
  <c r="AI598" i="1"/>
  <c r="AH589" i="1"/>
  <c r="AE376" i="1"/>
  <c r="AE325" i="1"/>
  <c r="AD354" i="1"/>
  <c r="AJ706" i="1"/>
  <c r="AL407" i="1"/>
  <c r="AM175" i="1"/>
  <c r="AM855" i="1" s="1"/>
  <c r="AM884" i="1" s="1"/>
  <c r="AL233" i="1"/>
  <c r="AL291" i="1" s="1"/>
  <c r="AL855" i="1"/>
  <c r="AL884" i="1" s="1"/>
  <c r="AG711" i="1"/>
  <c r="AJ687" i="1"/>
  <c r="AK687" i="1"/>
  <c r="AK1206" i="1"/>
  <c r="AL567" i="1"/>
  <c r="AF318" i="1"/>
  <c r="AE347" i="1"/>
  <c r="AI1292" i="1"/>
  <c r="AI1321" i="1" s="1"/>
  <c r="AI595" i="1"/>
  <c r="AD384" i="1"/>
  <c r="AB25" i="1"/>
  <c r="AH683" i="1"/>
  <c r="AI596" i="1"/>
  <c r="AG676" i="1"/>
  <c r="AG705" i="1" s="1"/>
  <c r="AG712" i="1"/>
  <c r="AK704" i="1"/>
  <c r="AJ1199" i="1"/>
  <c r="AK560" i="1"/>
  <c r="AB1304" i="1" l="1"/>
  <c r="AB1333" i="1" s="1"/>
  <c r="AA607" i="1"/>
  <c r="AA694" i="1" s="1"/>
  <c r="AA723" i="1" s="1"/>
  <c r="AC1304" i="1"/>
  <c r="AC1333" i="1" s="1"/>
  <c r="AC57" i="5"/>
  <c r="AC74" i="5" s="1"/>
  <c r="Z45" i="1"/>
  <c r="Y45" i="1"/>
  <c r="AH859" i="1"/>
  <c r="AH888" i="1" s="1"/>
  <c r="AH917" i="1" s="1"/>
  <c r="AK1261" i="1"/>
  <c r="H17" i="30"/>
  <c r="I17" i="30" s="1"/>
  <c r="H16" i="30"/>
  <c r="I16" i="30" s="1"/>
  <c r="Y1276" i="1"/>
  <c r="AF916" i="1"/>
  <c r="AK409" i="1"/>
  <c r="AK857" i="1"/>
  <c r="AK886" i="1" s="1"/>
  <c r="AK915" i="1" s="1"/>
  <c r="AL177" i="1"/>
  <c r="AK235" i="1"/>
  <c r="AK293" i="1" s="1"/>
  <c r="AI1265" i="1"/>
  <c r="AB74" i="5"/>
  <c r="AJ915" i="1"/>
  <c r="AF715" i="1"/>
  <c r="AH411" i="1"/>
  <c r="AI1259" i="1"/>
  <c r="AI1230" i="1"/>
  <c r="AH1288" i="1"/>
  <c r="AH1317" i="1" s="1"/>
  <c r="AH591" i="1"/>
  <c r="AH678" i="1" s="1"/>
  <c r="AH707" i="1" s="1"/>
  <c r="AH237" i="1"/>
  <c r="AH295" i="1" s="1"/>
  <c r="AG707" i="1"/>
  <c r="AI179" i="1"/>
  <c r="AJ1201" i="1"/>
  <c r="AK562" i="1"/>
  <c r="AG920" i="1"/>
  <c r="AK570" i="1"/>
  <c r="AJ1209" i="1"/>
  <c r="AI1267" i="1"/>
  <c r="AI1238" i="1"/>
  <c r="AH599" i="1"/>
  <c r="AH686" i="1" s="1"/>
  <c r="AH715" i="1" s="1"/>
  <c r="AH1296" i="1"/>
  <c r="AH1325" i="1" s="1"/>
  <c r="AG715" i="1"/>
  <c r="AH775" i="1"/>
  <c r="AH804" i="1" s="1"/>
  <c r="AH240" i="1"/>
  <c r="AH298" i="1" s="1"/>
  <c r="AH414" i="1"/>
  <c r="AI182" i="1"/>
  <c r="AH862" i="1"/>
  <c r="AH891" i="1" s="1"/>
  <c r="AE715" i="1"/>
  <c r="AK1253" i="1"/>
  <c r="Y521" i="1"/>
  <c r="Y16" i="1" s="1"/>
  <c r="AA448" i="1"/>
  <c r="AA535" i="1" s="1"/>
  <c r="AA30" i="1" s="1"/>
  <c r="AD59" i="5" s="1"/>
  <c r="AA442" i="1"/>
  <c r="AA529" i="1" s="1"/>
  <c r="AA24" i="1" s="1"/>
  <c r="AD53" i="5" s="1"/>
  <c r="Z434" i="1"/>
  <c r="Z521" i="1" s="1"/>
  <c r="Z16" i="1" s="1"/>
  <c r="AA533" i="1"/>
  <c r="AA28" i="1" s="1"/>
  <c r="Z527" i="1"/>
  <c r="Z22" i="1" s="1"/>
  <c r="AG916" i="1"/>
  <c r="AB475" i="1"/>
  <c r="AB504" i="1" s="1"/>
  <c r="AB446" i="1"/>
  <c r="AB379" i="1"/>
  <c r="AB469" i="1" s="1"/>
  <c r="AB498" i="1" s="1"/>
  <c r="AC385" i="1"/>
  <c r="AB381" i="1"/>
  <c r="AB442" i="1" s="1"/>
  <c r="AJ680" i="1"/>
  <c r="AJ709" i="1" s="1"/>
  <c r="AH771" i="1"/>
  <c r="AH800" i="1" s="1"/>
  <c r="AH410" i="1"/>
  <c r="AH236" i="1"/>
  <c r="AH294" i="1" s="1"/>
  <c r="AI178" i="1"/>
  <c r="AH858" i="1"/>
  <c r="AH887" i="1" s="1"/>
  <c r="AK593" i="1"/>
  <c r="AK680" i="1" s="1"/>
  <c r="AK1290" i="1"/>
  <c r="AA469" i="1"/>
  <c r="AA498" i="1" s="1"/>
  <c r="AA440" i="1"/>
  <c r="AC323" i="1"/>
  <c r="AB352" i="1"/>
  <c r="AH408" i="1"/>
  <c r="AI176" i="1"/>
  <c r="AH856" i="1"/>
  <c r="AH885" i="1" s="1"/>
  <c r="AH234" i="1"/>
  <c r="AH292" i="1" s="1"/>
  <c r="AH769" i="1"/>
  <c r="AH798" i="1" s="1"/>
  <c r="AG1294" i="1"/>
  <c r="AG1323" i="1" s="1"/>
  <c r="AG597" i="1"/>
  <c r="AG684" i="1" s="1"/>
  <c r="AG713" i="1" s="1"/>
  <c r="AA373" i="1"/>
  <c r="AC321" i="1"/>
  <c r="AB350" i="1"/>
  <c r="AJ585" i="1"/>
  <c r="AK672" i="1" s="1"/>
  <c r="AI672" i="1"/>
  <c r="AI701" i="1" s="1"/>
  <c r="AA344" i="1"/>
  <c r="AB315" i="1"/>
  <c r="AK1282" i="1"/>
  <c r="AH1236" i="1"/>
  <c r="AI1294" i="1" s="1"/>
  <c r="AH1265" i="1"/>
  <c r="AB387" i="1"/>
  <c r="AN564" i="1"/>
  <c r="AM1203" i="1"/>
  <c r="AD327" i="1"/>
  <c r="AC356" i="1"/>
  <c r="AC329" i="1"/>
  <c r="AB358" i="1"/>
  <c r="AL1261" i="1"/>
  <c r="AL1232" i="1"/>
  <c r="AL1195" i="1"/>
  <c r="AM556" i="1"/>
  <c r="AH701" i="1"/>
  <c r="AG914" i="1"/>
  <c r="AJ568" i="1"/>
  <c r="AE578" i="1"/>
  <c r="AE1217" i="1" s="1"/>
  <c r="AG917" i="1"/>
  <c r="Z868" i="1"/>
  <c r="Z897" i="1" s="1"/>
  <c r="Z420" i="1"/>
  <c r="Z304" i="1"/>
  <c r="Y926" i="1"/>
  <c r="AA188" i="1"/>
  <c r="AA781" i="1" s="1"/>
  <c r="AA810" i="1" s="1"/>
  <c r="Z781" i="1"/>
  <c r="Z810" i="1" s="1"/>
  <c r="AC925" i="1"/>
  <c r="AD303" i="1"/>
  <c r="AF187" i="1"/>
  <c r="AF867" i="1" s="1"/>
  <c r="AF896" i="1" s="1"/>
  <c r="AE419" i="1"/>
  <c r="AE245" i="1"/>
  <c r="AE303" i="1" s="1"/>
  <c r="AE867" i="1"/>
  <c r="AE896" i="1" s="1"/>
  <c r="AE925" i="1" s="1"/>
  <c r="AL181" i="1"/>
  <c r="AL774" i="1" s="1"/>
  <c r="AL803" i="1" s="1"/>
  <c r="W608" i="1"/>
  <c r="X695" i="1" s="1"/>
  <c r="X1305" i="1"/>
  <c r="X1334" i="1" s="1"/>
  <c r="AK413" i="1"/>
  <c r="AK239" i="1"/>
  <c r="AK297" i="1" s="1"/>
  <c r="AK861" i="1"/>
  <c r="AK890" i="1" s="1"/>
  <c r="AK919" i="1" s="1"/>
  <c r="AJ174" i="1"/>
  <c r="AJ854" i="1" s="1"/>
  <c r="AJ883" i="1" s="1"/>
  <c r="AI767" i="1"/>
  <c r="AI796" i="1" s="1"/>
  <c r="AI912" i="1" s="1"/>
  <c r="AH912" i="1"/>
  <c r="AI232" i="1"/>
  <c r="AI290" i="1" s="1"/>
  <c r="AI406" i="1"/>
  <c r="AH783" i="1"/>
  <c r="AH812" i="1" s="1"/>
  <c r="AJ921" i="1"/>
  <c r="AK415" i="1"/>
  <c r="AL183" i="1"/>
  <c r="AK241" i="1"/>
  <c r="AK299" i="1" s="1"/>
  <c r="AK863" i="1"/>
  <c r="AK892" i="1" s="1"/>
  <c r="AK776" i="1"/>
  <c r="AK805" i="1" s="1"/>
  <c r="AG928" i="1"/>
  <c r="AL418" i="1"/>
  <c r="AL244" i="1"/>
  <c r="AL302" i="1" s="1"/>
  <c r="AL866" i="1"/>
  <c r="AL895" i="1" s="1"/>
  <c r="AL924" i="1" s="1"/>
  <c r="AM186" i="1"/>
  <c r="AM779" i="1" s="1"/>
  <c r="AM808" i="1" s="1"/>
  <c r="X251" i="1"/>
  <c r="X309" i="1" s="1"/>
  <c r="AH248" i="1"/>
  <c r="AH306" i="1" s="1"/>
  <c r="AI190" i="1"/>
  <c r="AI783" i="1" s="1"/>
  <c r="AI812" i="1" s="1"/>
  <c r="AH870" i="1"/>
  <c r="AH899" i="1" s="1"/>
  <c r="Z782" i="1"/>
  <c r="Z811" i="1" s="1"/>
  <c r="AA189" i="1"/>
  <c r="AA782" i="1" s="1"/>
  <c r="AA811" i="1" s="1"/>
  <c r="Z421" i="1"/>
  <c r="Z247" i="1"/>
  <c r="Z305" i="1" s="1"/>
  <c r="Y538" i="1"/>
  <c r="Y33" i="1" s="1"/>
  <c r="AJ923" i="1"/>
  <c r="AK417" i="1"/>
  <c r="AK865" i="1"/>
  <c r="AK894" i="1" s="1"/>
  <c r="AK923" i="1" s="1"/>
  <c r="AK243" i="1"/>
  <c r="AK301" i="1" s="1"/>
  <c r="AL185" i="1"/>
  <c r="AB332" i="1"/>
  <c r="AA361" i="1"/>
  <c r="AA390" i="1"/>
  <c r="Z480" i="1"/>
  <c r="Z509" i="1" s="1"/>
  <c r="Z451" i="1"/>
  <c r="Q310" i="1"/>
  <c r="W929" i="1"/>
  <c r="AI772" i="1"/>
  <c r="AI801" i="1" s="1"/>
  <c r="AK773" i="1"/>
  <c r="AK802" i="1" s="1"/>
  <c r="R787" i="1"/>
  <c r="X423" i="1"/>
  <c r="Y191" i="1"/>
  <c r="Y249" i="1" s="1"/>
  <c r="AM768" i="1"/>
  <c r="AM797" i="1" s="1"/>
  <c r="AM913" i="1" s="1"/>
  <c r="X785" i="1"/>
  <c r="AJ766" i="1"/>
  <c r="AJ795" i="1" s="1"/>
  <c r="X786" i="1"/>
  <c r="X815" i="1" s="1"/>
  <c r="AK777" i="1"/>
  <c r="AK806" i="1" s="1"/>
  <c r="X249" i="1"/>
  <c r="X307" i="1" s="1"/>
  <c r="X784" i="1"/>
  <c r="X813" i="1" s="1"/>
  <c r="X929" i="1" s="1"/>
  <c r="X250" i="1"/>
  <c r="X308" i="1" s="1"/>
  <c r="AL763" i="1"/>
  <c r="AL792" i="1" s="1"/>
  <c r="AL770" i="1"/>
  <c r="AL799" i="1" s="1"/>
  <c r="Q932" i="1"/>
  <c r="W931" i="1"/>
  <c r="V722" i="1"/>
  <c r="AK908" i="1"/>
  <c r="AL850" i="1"/>
  <c r="AL879" i="1" s="1"/>
  <c r="AL228" i="1"/>
  <c r="AL286" i="1" s="1"/>
  <c r="AL402" i="1"/>
  <c r="AM170" i="1"/>
  <c r="AB694" i="1"/>
  <c r="Y193" i="1"/>
  <c r="Y425" i="1" s="1"/>
  <c r="Q486" i="1"/>
  <c r="Q515" i="1" s="1"/>
  <c r="S194" i="1"/>
  <c r="R874" i="1"/>
  <c r="R426" i="1"/>
  <c r="R252" i="1"/>
  <c r="AL1269" i="1"/>
  <c r="AL1240" i="1"/>
  <c r="AL601" i="1" s="1"/>
  <c r="AM572" i="1"/>
  <c r="AJ1298" i="1"/>
  <c r="AJ1327" i="1" s="1"/>
  <c r="AK1269" i="1"/>
  <c r="AK1240" i="1"/>
  <c r="AJ688" i="1"/>
  <c r="AI688" i="1"/>
  <c r="X873" i="1"/>
  <c r="X902" i="1" s="1"/>
  <c r="AB528" i="1"/>
  <c r="AB23" i="1" s="1"/>
  <c r="AE52" i="5" s="1"/>
  <c r="AD380" i="1"/>
  <c r="AK708" i="1"/>
  <c r="AD389" i="1"/>
  <c r="AD450" i="1" s="1"/>
  <c r="AC450" i="1"/>
  <c r="AC479" i="1"/>
  <c r="AC508" i="1" s="1"/>
  <c r="AC470" i="1"/>
  <c r="AC499" i="1" s="1"/>
  <c r="AC441" i="1"/>
  <c r="AE331" i="1"/>
  <c r="AD360" i="1"/>
  <c r="AM1231" i="1"/>
  <c r="AN1202" i="1"/>
  <c r="AO563" i="1"/>
  <c r="AJ708" i="1"/>
  <c r="AE322" i="1"/>
  <c r="AD351" i="1"/>
  <c r="AL1289" i="1"/>
  <c r="AL1318" i="1" s="1"/>
  <c r="AL592" i="1"/>
  <c r="AL679" i="1" s="1"/>
  <c r="Q542" i="1"/>
  <c r="Q37" i="1" s="1"/>
  <c r="T66" i="5" s="1"/>
  <c r="AA541" i="1"/>
  <c r="AA36" i="1" s="1"/>
  <c r="AD65" i="5" s="1"/>
  <c r="AB454" i="1"/>
  <c r="AB483" i="1"/>
  <c r="AB512" i="1" s="1"/>
  <c r="AJ721" i="1"/>
  <c r="Z723" i="1"/>
  <c r="AC393" i="1"/>
  <c r="Y719" i="1"/>
  <c r="AC536" i="1"/>
  <c r="AC31" i="1" s="1"/>
  <c r="AF60" i="5" s="1"/>
  <c r="AE388" i="1"/>
  <c r="S395" i="1"/>
  <c r="X872" i="1"/>
  <c r="AA1242" i="1"/>
  <c r="U1301" i="1"/>
  <c r="U1330" i="1" s="1"/>
  <c r="U604" i="1"/>
  <c r="W693" i="1"/>
  <c r="T337" i="1"/>
  <c r="S366" i="1"/>
  <c r="R510" i="1"/>
  <c r="R539" i="1" s="1"/>
  <c r="S1248" i="1"/>
  <c r="S1306" i="1" s="1"/>
  <c r="S1277" i="1"/>
  <c r="Q543" i="1"/>
  <c r="Q38" i="1" s="1"/>
  <c r="T67" i="5" s="1"/>
  <c r="R485" i="1"/>
  <c r="R514" i="1" s="1"/>
  <c r="R456" i="1"/>
  <c r="AK1302" i="1"/>
  <c r="AK1331" i="1" s="1"/>
  <c r="AK605" i="1"/>
  <c r="Z1216" i="1"/>
  <c r="Z1274" i="1" s="1"/>
  <c r="AA577" i="1"/>
  <c r="Q696" i="1"/>
  <c r="AK1212" i="1"/>
  <c r="AL573" i="1"/>
  <c r="T1219" i="1"/>
  <c r="T1277" i="1" s="1"/>
  <c r="Y1305" i="1"/>
  <c r="Y608" i="1"/>
  <c r="T391" i="1"/>
  <c r="T691" i="1"/>
  <c r="AD1275" i="1"/>
  <c r="AD1246" i="1"/>
  <c r="AD607" i="1" s="1"/>
  <c r="Z603" i="1"/>
  <c r="R1306" i="1"/>
  <c r="AJ922" i="1"/>
  <c r="Q34" i="1"/>
  <c r="P511" i="1"/>
  <c r="P540" i="1" s="1"/>
  <c r="AC607" i="1"/>
  <c r="AC694" i="1" s="1"/>
  <c r="R396" i="1"/>
  <c r="V1243" i="1"/>
  <c r="AJ1270" i="1"/>
  <c r="AJ1241" i="1"/>
  <c r="U580" i="1"/>
  <c r="Y1329" i="1"/>
  <c r="V724" i="1"/>
  <c r="W814" i="1"/>
  <c r="S63" i="5"/>
  <c r="P696" i="1"/>
  <c r="P725" i="1" s="1"/>
  <c r="AM1215" i="1"/>
  <c r="AN576" i="1"/>
  <c r="AJ179" i="1"/>
  <c r="AI237" i="1"/>
  <c r="AI859" i="1"/>
  <c r="AI888" i="1" s="1"/>
  <c r="AI411" i="1"/>
  <c r="W901" i="1"/>
  <c r="S394" i="1"/>
  <c r="Y1245" i="1"/>
  <c r="R455" i="1"/>
  <c r="R484" i="1"/>
  <c r="R513" i="1" s="1"/>
  <c r="AA1218" i="1"/>
  <c r="AA1276" i="1" s="1"/>
  <c r="AB579" i="1"/>
  <c r="O35" i="1"/>
  <c r="S338" i="1"/>
  <c r="R367" i="1"/>
  <c r="W1214" i="1"/>
  <c r="X575" i="1"/>
  <c r="Y927" i="1"/>
  <c r="R392" i="1"/>
  <c r="U333" i="1"/>
  <c r="T362" i="1"/>
  <c r="X1303" i="1"/>
  <c r="X1332" i="1" s="1"/>
  <c r="X606" i="1"/>
  <c r="AL1273" i="1"/>
  <c r="AL1244" i="1"/>
  <c r="X424" i="1"/>
  <c r="Y192" i="1"/>
  <c r="Y872" i="1" s="1"/>
  <c r="T336" i="1"/>
  <c r="S365" i="1"/>
  <c r="AB1213" i="1"/>
  <c r="AC574" i="1"/>
  <c r="Z1247" i="1"/>
  <c r="Z1276" i="1"/>
  <c r="T1330" i="1"/>
  <c r="AI602" i="1"/>
  <c r="AI689" i="1" s="1"/>
  <c r="AI1299" i="1"/>
  <c r="AI1328" i="1" s="1"/>
  <c r="AH689" i="1"/>
  <c r="O339" i="1"/>
  <c r="S334" i="1"/>
  <c r="R363" i="1"/>
  <c r="Q453" i="1"/>
  <c r="Q482" i="1"/>
  <c r="Q1335" i="1"/>
  <c r="AF330" i="1"/>
  <c r="AE359" i="1"/>
  <c r="AA1271" i="1"/>
  <c r="AD478" i="1"/>
  <c r="AD507" i="1" s="1"/>
  <c r="AD449" i="1"/>
  <c r="S481" i="1"/>
  <c r="S452" i="1"/>
  <c r="W308" i="1"/>
  <c r="AD335" i="1"/>
  <c r="AC364" i="1"/>
  <c r="R609" i="1"/>
  <c r="X927" i="1"/>
  <c r="Z1329" i="1"/>
  <c r="Y1274" i="1"/>
  <c r="S720" i="1"/>
  <c r="AJ1292" i="1"/>
  <c r="AJ1321" i="1" s="1"/>
  <c r="AM233" i="1"/>
  <c r="AM291" i="1" s="1"/>
  <c r="AJ231" i="1"/>
  <c r="AJ289" i="1" s="1"/>
  <c r="AJ405" i="1"/>
  <c r="AK173" i="1"/>
  <c r="AJ853" i="1"/>
  <c r="AJ882" i="1" s="1"/>
  <c r="AI911" i="1"/>
  <c r="AK860" i="1"/>
  <c r="AK889" i="1" s="1"/>
  <c r="AL235" i="1"/>
  <c r="AM177" i="1"/>
  <c r="AL857" i="1"/>
  <c r="AL886" i="1" s="1"/>
  <c r="AL409" i="1"/>
  <c r="AK242" i="1"/>
  <c r="AK300" i="1" s="1"/>
  <c r="AD444" i="1"/>
  <c r="AD531" i="1" s="1"/>
  <c r="AD26" i="1" s="1"/>
  <c r="AG55" i="5" s="1"/>
  <c r="AE438" i="1"/>
  <c r="AE525" i="1" s="1"/>
  <c r="AE20" i="1" s="1"/>
  <c r="AH49" i="5" s="1"/>
  <c r="AD472" i="1"/>
  <c r="AD501" i="1" s="1"/>
  <c r="AD530" i="1" s="1"/>
  <c r="AK864" i="1"/>
  <c r="AK893" i="1" s="1"/>
  <c r="AE383" i="1"/>
  <c r="AE444" i="1" s="1"/>
  <c r="AF386" i="1"/>
  <c r="AF447" i="1" s="1"/>
  <c r="AC532" i="1"/>
  <c r="AC27" i="1" s="1"/>
  <c r="AF56" i="5" s="1"/>
  <c r="AG710" i="1"/>
  <c r="AJ1204" i="1"/>
  <c r="AK565" i="1"/>
  <c r="AI1233" i="1"/>
  <c r="AI1262" i="1"/>
  <c r="AE378" i="1"/>
  <c r="AE468" i="1" s="1"/>
  <c r="AE497" i="1" s="1"/>
  <c r="AH594" i="1"/>
  <c r="AH1291" i="1"/>
  <c r="AL704" i="1"/>
  <c r="AI597" i="1"/>
  <c r="AK416" i="1"/>
  <c r="AL184" i="1"/>
  <c r="AF710" i="1"/>
  <c r="AB27" i="1"/>
  <c r="AK1234" i="1"/>
  <c r="AK1292" i="1" s="1"/>
  <c r="AK1263" i="1"/>
  <c r="AL600" i="1"/>
  <c r="AL1297" i="1"/>
  <c r="AL1326" i="1" s="1"/>
  <c r="AL1208" i="1"/>
  <c r="AL1266" i="1" s="1"/>
  <c r="AM569" i="1"/>
  <c r="AF377" i="1"/>
  <c r="AE48" i="5"/>
  <c r="AJ1228" i="1"/>
  <c r="AJ1257" i="1"/>
  <c r="AI683" i="1"/>
  <c r="AF376" i="1"/>
  <c r="AI685" i="1"/>
  <c r="AH714" i="1"/>
  <c r="AM704" i="1"/>
  <c r="AC502" i="1"/>
  <c r="AC531" i="1" s="1"/>
  <c r="AG319" i="1"/>
  <c r="AF348" i="1"/>
  <c r="AG318" i="1"/>
  <c r="AF347" i="1"/>
  <c r="AJ1295" i="1"/>
  <c r="AJ1324" i="1" s="1"/>
  <c r="AJ598" i="1"/>
  <c r="AJ685" i="1" s="1"/>
  <c r="AN1200" i="1"/>
  <c r="AN1258" i="1" s="1"/>
  <c r="AO561" i="1"/>
  <c r="AK1237" i="1"/>
  <c r="AK1295" i="1" s="1"/>
  <c r="AK1266" i="1"/>
  <c r="AI589" i="1"/>
  <c r="AI1286" i="1"/>
  <c r="AC525" i="1"/>
  <c r="AL1206" i="1"/>
  <c r="AL1264" i="1" s="1"/>
  <c r="AM567" i="1"/>
  <c r="AE437" i="1"/>
  <c r="AE466" i="1"/>
  <c r="AD525" i="1"/>
  <c r="AD20" i="1" s="1"/>
  <c r="AG49" i="5" s="1"/>
  <c r="AD49" i="5"/>
  <c r="AG328" i="1"/>
  <c r="AF357" i="1"/>
  <c r="AE55" i="5"/>
  <c r="AN1210" i="1"/>
  <c r="AO571" i="1"/>
  <c r="AL913" i="1"/>
  <c r="AK1264" i="1"/>
  <c r="AD505" i="1"/>
  <c r="AD534" i="1" s="1"/>
  <c r="AE382" i="1"/>
  <c r="AN1285" i="1"/>
  <c r="AN1314" i="1" s="1"/>
  <c r="AN588" i="1"/>
  <c r="AN675" i="1" s="1"/>
  <c r="AE384" i="1"/>
  <c r="AM1229" i="1"/>
  <c r="AM1287" i="1" s="1"/>
  <c r="AM1258" i="1"/>
  <c r="AJ596" i="1"/>
  <c r="AJ683" i="1" s="1"/>
  <c r="AJ1293" i="1"/>
  <c r="AJ1322" i="1" s="1"/>
  <c r="AE447" i="1"/>
  <c r="AE476" i="1"/>
  <c r="AE505" i="1" s="1"/>
  <c r="AH712" i="1"/>
  <c r="AK1235" i="1"/>
  <c r="AM407" i="1"/>
  <c r="AN175" i="1"/>
  <c r="AL590" i="1"/>
  <c r="AF324" i="1"/>
  <c r="AE353" i="1"/>
  <c r="AF326" i="1"/>
  <c r="AE355" i="1"/>
  <c r="AK412" i="1"/>
  <c r="AL180" i="1"/>
  <c r="AL238" i="1" s="1"/>
  <c r="AK238" i="1"/>
  <c r="AK296" i="1" s="1"/>
  <c r="AP1198" i="1"/>
  <c r="AQ559" i="1"/>
  <c r="AM1239" i="1"/>
  <c r="AM1268" i="1"/>
  <c r="AJ682" i="1"/>
  <c r="AI682" i="1"/>
  <c r="AF325" i="1"/>
  <c r="AE354" i="1"/>
  <c r="AH676" i="1"/>
  <c r="AH705" i="1" s="1"/>
  <c r="AL1205" i="1"/>
  <c r="AM566" i="1"/>
  <c r="AF320" i="1"/>
  <c r="AE349" i="1"/>
  <c r="AK716" i="1"/>
  <c r="AK677" i="1"/>
  <c r="AK1199" i="1"/>
  <c r="AL560" i="1"/>
  <c r="AE54" i="5"/>
  <c r="AD445" i="1"/>
  <c r="AD474" i="1"/>
  <c r="AD503" i="1" s="1"/>
  <c r="AJ716" i="1"/>
  <c r="AD439" i="1"/>
  <c r="AD468" i="1"/>
  <c r="AD497" i="1" s="1"/>
  <c r="AO1227" i="1"/>
  <c r="AO588" i="1" s="1"/>
  <c r="AE50" i="5"/>
  <c r="AC497" i="1"/>
  <c r="AB723" i="1" l="1"/>
  <c r="AL293" i="1"/>
  <c r="AF578" i="1"/>
  <c r="AG578" i="1" s="1"/>
  <c r="AA45" i="1"/>
  <c r="AC51" i="5"/>
  <c r="AC73" i="5" s="1"/>
  <c r="Z44" i="1"/>
  <c r="AC45" i="5"/>
  <c r="AB45" i="5"/>
  <c r="Y1334" i="1"/>
  <c r="AK1319" i="1"/>
  <c r="J18" i="30"/>
  <c r="K18" i="30" s="1"/>
  <c r="J17" i="30"/>
  <c r="K17" i="30" s="1"/>
  <c r="AI1323" i="1"/>
  <c r="AK1311" i="1"/>
  <c r="AI295" i="1"/>
  <c r="AI1288" i="1"/>
  <c r="AI1317" i="1" s="1"/>
  <c r="AI591" i="1"/>
  <c r="AI678" i="1" s="1"/>
  <c r="AI707" i="1" s="1"/>
  <c r="AK1201" i="1"/>
  <c r="AL562" i="1"/>
  <c r="AJ1259" i="1"/>
  <c r="AJ1230" i="1"/>
  <c r="AI599" i="1"/>
  <c r="AI1296" i="1"/>
  <c r="AI1325" i="1" s="1"/>
  <c r="AI414" i="1"/>
  <c r="AI775" i="1"/>
  <c r="AI804" i="1" s="1"/>
  <c r="AJ182" i="1"/>
  <c r="AI240" i="1"/>
  <c r="AI298" i="1" s="1"/>
  <c r="AI862" i="1"/>
  <c r="AI891" i="1" s="1"/>
  <c r="AJ1267" i="1"/>
  <c r="AJ1238" i="1"/>
  <c r="AK1209" i="1"/>
  <c r="AL570" i="1"/>
  <c r="AH920" i="1"/>
  <c r="AB440" i="1"/>
  <c r="AB527" i="1" s="1"/>
  <c r="AB22" i="1" s="1"/>
  <c r="AC381" i="1"/>
  <c r="AC442" i="1" s="1"/>
  <c r="AB533" i="1"/>
  <c r="AB28" i="1" s="1"/>
  <c r="AA527" i="1"/>
  <c r="AA22" i="1" s="1"/>
  <c r="AC387" i="1"/>
  <c r="AC477" i="1" s="1"/>
  <c r="AC506" i="1" s="1"/>
  <c r="AH914" i="1"/>
  <c r="AB471" i="1"/>
  <c r="AB500" i="1" s="1"/>
  <c r="AC475" i="1"/>
  <c r="AC504" i="1" s="1"/>
  <c r="AC446" i="1"/>
  <c r="AH1294" i="1"/>
  <c r="AH1323" i="1" s="1"/>
  <c r="AH597" i="1"/>
  <c r="AH684" i="1" s="1"/>
  <c r="AI769" i="1"/>
  <c r="AI798" i="1" s="1"/>
  <c r="AI234" i="1"/>
  <c r="AI292" i="1" s="1"/>
  <c r="AI856" i="1"/>
  <c r="AI885" i="1" s="1"/>
  <c r="AI408" i="1"/>
  <c r="AJ176" i="1"/>
  <c r="AJ1207" i="1"/>
  <c r="AK568" i="1"/>
  <c r="AM1195" i="1"/>
  <c r="AM1253" i="1" s="1"/>
  <c r="AN556" i="1"/>
  <c r="AO556" i="1" s="1"/>
  <c r="AP556" i="1" s="1"/>
  <c r="AD385" i="1"/>
  <c r="AC379" i="1"/>
  <c r="AI771" i="1"/>
  <c r="AI800" i="1" s="1"/>
  <c r="AI410" i="1"/>
  <c r="AJ178" i="1"/>
  <c r="AI236" i="1"/>
  <c r="AI294" i="1" s="1"/>
  <c r="AI858" i="1"/>
  <c r="AI887" i="1" s="1"/>
  <c r="AD356" i="1"/>
  <c r="AE327" i="1"/>
  <c r="AC315" i="1"/>
  <c r="AB344" i="1"/>
  <c r="AC350" i="1"/>
  <c r="AD321" i="1"/>
  <c r="AL1253" i="1"/>
  <c r="AL1224" i="1"/>
  <c r="AM1261" i="1"/>
  <c r="AM1232" i="1"/>
  <c r="AB373" i="1"/>
  <c r="AA463" i="1"/>
  <c r="AA492" i="1" s="1"/>
  <c r="AA434" i="1"/>
  <c r="AD323" i="1"/>
  <c r="AC352" i="1"/>
  <c r="AL593" i="1"/>
  <c r="AL680" i="1" s="1"/>
  <c r="AL709" i="1" s="1"/>
  <c r="AL1290" i="1"/>
  <c r="AL1319" i="1" s="1"/>
  <c r="AN1203" i="1"/>
  <c r="AO564" i="1"/>
  <c r="AH916" i="1"/>
  <c r="AB477" i="1"/>
  <c r="AB506" i="1" s="1"/>
  <c r="AB448" i="1"/>
  <c r="AD329" i="1"/>
  <c r="AC358" i="1"/>
  <c r="AJ672" i="1"/>
  <c r="AJ701" i="1" s="1"/>
  <c r="AK709" i="1"/>
  <c r="AA246" i="1"/>
  <c r="AA304" i="1" s="1"/>
  <c r="AA868" i="1"/>
  <c r="AA897" i="1" s="1"/>
  <c r="AA926" i="1" s="1"/>
  <c r="AA420" i="1"/>
  <c r="Z926" i="1"/>
  <c r="AB188" i="1"/>
  <c r="AB246" i="1" s="1"/>
  <c r="AG187" i="1"/>
  <c r="AG780" i="1" s="1"/>
  <c r="AG809" i="1" s="1"/>
  <c r="AF419" i="1"/>
  <c r="AF245" i="1"/>
  <c r="AF303" i="1" s="1"/>
  <c r="AF780" i="1"/>
  <c r="AF809" i="1" s="1"/>
  <c r="AF925" i="1" s="1"/>
  <c r="AL239" i="1"/>
  <c r="AL297" i="1" s="1"/>
  <c r="AM181" i="1"/>
  <c r="AM413" i="1" s="1"/>
  <c r="AL861" i="1"/>
  <c r="AL890" i="1" s="1"/>
  <c r="AL919" i="1" s="1"/>
  <c r="AL413" i="1"/>
  <c r="Y695" i="1"/>
  <c r="W695" i="1"/>
  <c r="X724" i="1" s="1"/>
  <c r="AK174" i="1"/>
  <c r="AK854" i="1" s="1"/>
  <c r="AK883" i="1" s="1"/>
  <c r="AJ767" i="1"/>
  <c r="AJ796" i="1" s="1"/>
  <c r="AJ912" i="1" s="1"/>
  <c r="AN186" i="1"/>
  <c r="AN244" i="1" s="1"/>
  <c r="AJ406" i="1"/>
  <c r="AM418" i="1"/>
  <c r="AM244" i="1"/>
  <c r="AM302" i="1" s="1"/>
  <c r="AJ232" i="1"/>
  <c r="AJ290" i="1" s="1"/>
  <c r="AM866" i="1"/>
  <c r="AM895" i="1" s="1"/>
  <c r="AM924" i="1" s="1"/>
  <c r="AI870" i="1"/>
  <c r="AI899" i="1" s="1"/>
  <c r="AI928" i="1" s="1"/>
  <c r="AH928" i="1"/>
  <c r="AK921" i="1"/>
  <c r="AL241" i="1"/>
  <c r="AL299" i="1" s="1"/>
  <c r="AL863" i="1"/>
  <c r="AL892" i="1" s="1"/>
  <c r="AL415" i="1"/>
  <c r="AM183" i="1"/>
  <c r="AL776" i="1"/>
  <c r="AL805" i="1" s="1"/>
  <c r="AI248" i="1"/>
  <c r="AI306" i="1" s="1"/>
  <c r="AI422" i="1"/>
  <c r="AJ190" i="1"/>
  <c r="AJ870" i="1" s="1"/>
  <c r="AJ899" i="1" s="1"/>
  <c r="AA869" i="1"/>
  <c r="AA898" i="1" s="1"/>
  <c r="AA927" i="1" s="1"/>
  <c r="AB189" i="1"/>
  <c r="AB247" i="1" s="1"/>
  <c r="AA247" i="1"/>
  <c r="AA305" i="1" s="1"/>
  <c r="AA421" i="1"/>
  <c r="Y873" i="1"/>
  <c r="Y902" i="1" s="1"/>
  <c r="AL243" i="1"/>
  <c r="AL301" i="1" s="1"/>
  <c r="AL417" i="1"/>
  <c r="AL778" i="1"/>
  <c r="AL807" i="1" s="1"/>
  <c r="AL865" i="1"/>
  <c r="AL894" i="1" s="1"/>
  <c r="AM185" i="1"/>
  <c r="AB390" i="1"/>
  <c r="Z538" i="1"/>
  <c r="Z33" i="1" s="1"/>
  <c r="AC62" i="5" s="1"/>
  <c r="AA480" i="1"/>
  <c r="AA509" i="1" s="1"/>
  <c r="AA451" i="1"/>
  <c r="AB361" i="1"/>
  <c r="AC332" i="1"/>
  <c r="Y251" i="1"/>
  <c r="Y309" i="1" s="1"/>
  <c r="Z193" i="1"/>
  <c r="AA193" i="1" s="1"/>
  <c r="AA873" i="1" s="1"/>
  <c r="AA902" i="1" s="1"/>
  <c r="Y871" i="1"/>
  <c r="Y900" i="1" s="1"/>
  <c r="Y786" i="1"/>
  <c r="Y815" i="1" s="1"/>
  <c r="AJ772" i="1"/>
  <c r="AJ801" i="1" s="1"/>
  <c r="AM770" i="1"/>
  <c r="AM799" i="1" s="1"/>
  <c r="AL773" i="1"/>
  <c r="AL802" i="1" s="1"/>
  <c r="AK766" i="1"/>
  <c r="AK795" i="1" s="1"/>
  <c r="AM774" i="1"/>
  <c r="AM803" i="1" s="1"/>
  <c r="Z191" i="1"/>
  <c r="Z784" i="1" s="1"/>
  <c r="Z813" i="1" s="1"/>
  <c r="Y423" i="1"/>
  <c r="Y784" i="1"/>
  <c r="Y813" i="1" s="1"/>
  <c r="AM763" i="1"/>
  <c r="AM792" i="1" s="1"/>
  <c r="S787" i="1"/>
  <c r="Y785" i="1"/>
  <c r="AL777" i="1"/>
  <c r="AL806" i="1" s="1"/>
  <c r="X931" i="1"/>
  <c r="Y307" i="1"/>
  <c r="AN768" i="1"/>
  <c r="AN797" i="1" s="1"/>
  <c r="Q544" i="1"/>
  <c r="Q39" i="1" s="1"/>
  <c r="T68" i="5" s="1"/>
  <c r="AM850" i="1"/>
  <c r="AM879" i="1" s="1"/>
  <c r="AM228" i="1"/>
  <c r="AM286" i="1" s="1"/>
  <c r="AM402" i="1"/>
  <c r="AN170" i="1"/>
  <c r="AL908" i="1"/>
  <c r="AL1298" i="1"/>
  <c r="AL1327" i="1" s="1"/>
  <c r="AL708" i="1"/>
  <c r="R310" i="1"/>
  <c r="R903" i="1"/>
  <c r="S874" i="1"/>
  <c r="T194" i="1"/>
  <c r="T874" i="1" s="1"/>
  <c r="S252" i="1"/>
  <c r="S426" i="1"/>
  <c r="R816" i="1"/>
  <c r="AM1211" i="1"/>
  <c r="AN572" i="1"/>
  <c r="AK601" i="1"/>
  <c r="AL688" i="1" s="1"/>
  <c r="AK1298" i="1"/>
  <c r="AK1327" i="1" s="1"/>
  <c r="AI717" i="1"/>
  <c r="AJ717" i="1"/>
  <c r="AD470" i="1"/>
  <c r="AD499" i="1" s="1"/>
  <c r="AD441" i="1"/>
  <c r="AD479" i="1"/>
  <c r="AD508" i="1" s="1"/>
  <c r="AE380" i="1"/>
  <c r="AF331" i="1"/>
  <c r="AE360" i="1"/>
  <c r="AC528" i="1"/>
  <c r="AC23" i="1" s="1"/>
  <c r="AF52" i="5" s="1"/>
  <c r="AD694" i="1"/>
  <c r="AE389" i="1"/>
  <c r="AC537" i="1"/>
  <c r="AC32" i="1" s="1"/>
  <c r="AF61" i="5" s="1"/>
  <c r="AF322" i="1"/>
  <c r="AE351" i="1"/>
  <c r="AO1202" i="1"/>
  <c r="AP563" i="1"/>
  <c r="AN1231" i="1"/>
  <c r="AN1260" i="1"/>
  <c r="AM1289" i="1"/>
  <c r="AM1318" i="1" s="1"/>
  <c r="AM592" i="1"/>
  <c r="AM679" i="1" s="1"/>
  <c r="AK918" i="1"/>
  <c r="AB541" i="1"/>
  <c r="AB36" i="1" s="1"/>
  <c r="AE65" i="5" s="1"/>
  <c r="AE449" i="1"/>
  <c r="AE478" i="1"/>
  <c r="AE507" i="1" s="1"/>
  <c r="AC454" i="1"/>
  <c r="AC483" i="1"/>
  <c r="AC512" i="1" s="1"/>
  <c r="P339" i="1"/>
  <c r="O397" i="1"/>
  <c r="O368" i="1"/>
  <c r="AH718" i="1"/>
  <c r="AC1213" i="1"/>
  <c r="AD574" i="1"/>
  <c r="Y1303" i="1"/>
  <c r="Y1332" i="1" s="1"/>
  <c r="V333" i="1"/>
  <c r="U362" i="1"/>
  <c r="S396" i="1"/>
  <c r="AB1218" i="1"/>
  <c r="AC579" i="1"/>
  <c r="T63" i="5"/>
  <c r="AM573" i="1"/>
  <c r="AL1212" i="1"/>
  <c r="T395" i="1"/>
  <c r="AE1246" i="1"/>
  <c r="Y901" i="1"/>
  <c r="Q511" i="1"/>
  <c r="Q540" i="1" s="1"/>
  <c r="X1214" i="1"/>
  <c r="X1272" i="1" s="1"/>
  <c r="Y575" i="1"/>
  <c r="T338" i="1"/>
  <c r="S367" i="1"/>
  <c r="AC723" i="1"/>
  <c r="Z690" i="1"/>
  <c r="Z1305" i="1"/>
  <c r="Z1334" i="1" s="1"/>
  <c r="AK1241" i="1"/>
  <c r="AK1270" i="1"/>
  <c r="AK692" i="1"/>
  <c r="U337" i="1"/>
  <c r="T366" i="1"/>
  <c r="V1301" i="1"/>
  <c r="S456" i="1"/>
  <c r="S485" i="1"/>
  <c r="S514" i="1" s="1"/>
  <c r="R696" i="1"/>
  <c r="R725" i="1" s="1"/>
  <c r="S392" i="1"/>
  <c r="R482" i="1"/>
  <c r="R453" i="1"/>
  <c r="P35" i="1"/>
  <c r="U1219" i="1"/>
  <c r="Z927" i="1"/>
  <c r="AF388" i="1"/>
  <c r="AB62" i="5"/>
  <c r="T334" i="1"/>
  <c r="S363" i="1"/>
  <c r="AI718" i="1"/>
  <c r="AB1242" i="1"/>
  <c r="W1243" i="1"/>
  <c r="W1301" i="1" s="1"/>
  <c r="R64" i="5"/>
  <c r="AN1215" i="1"/>
  <c r="AO576" i="1"/>
  <c r="W1272" i="1"/>
  <c r="R486" i="1"/>
  <c r="R515" i="1" s="1"/>
  <c r="R457" i="1"/>
  <c r="AA1216" i="1"/>
  <c r="AB577" i="1"/>
  <c r="R543" i="1"/>
  <c r="R38" i="1" s="1"/>
  <c r="U67" i="5" s="1"/>
  <c r="S609" i="1"/>
  <c r="AD393" i="1"/>
  <c r="AG330" i="1"/>
  <c r="AF359" i="1"/>
  <c r="T394" i="1"/>
  <c r="Y424" i="1"/>
  <c r="Z192" i="1"/>
  <c r="Z250" i="1" s="1"/>
  <c r="Y250" i="1"/>
  <c r="AL605" i="1"/>
  <c r="AL692" i="1" s="1"/>
  <c r="AL1302" i="1"/>
  <c r="AL1331" i="1" s="1"/>
  <c r="AA1247" i="1"/>
  <c r="Y606" i="1"/>
  <c r="AM1273" i="1"/>
  <c r="AM1244" i="1"/>
  <c r="T452" i="1"/>
  <c r="T481" i="1"/>
  <c r="AG1217" i="1"/>
  <c r="AE335" i="1"/>
  <c r="AD364" i="1"/>
  <c r="X814" i="1"/>
  <c r="U336" i="1"/>
  <c r="T365" i="1"/>
  <c r="AJ602" i="1"/>
  <c r="AJ689" i="1" s="1"/>
  <c r="AJ1299" i="1"/>
  <c r="AJ1328" i="1" s="1"/>
  <c r="AE1275" i="1"/>
  <c r="Z1245" i="1"/>
  <c r="AB1271" i="1"/>
  <c r="W722" i="1"/>
  <c r="U691" i="1"/>
  <c r="X901" i="1"/>
  <c r="S1335" i="1"/>
  <c r="S510" i="1"/>
  <c r="S539" i="1" s="1"/>
  <c r="Z608" i="1"/>
  <c r="U391" i="1"/>
  <c r="R542" i="1"/>
  <c r="R37" i="1" s="1"/>
  <c r="U66" i="5" s="1"/>
  <c r="AJ411" i="1"/>
  <c r="AK179" i="1"/>
  <c r="AK772" i="1" s="1"/>
  <c r="AJ859" i="1"/>
  <c r="AJ888" i="1" s="1"/>
  <c r="AJ237" i="1"/>
  <c r="AJ295" i="1" s="1"/>
  <c r="W930" i="1"/>
  <c r="R1335" i="1"/>
  <c r="T720" i="1"/>
  <c r="AA603" i="1"/>
  <c r="AA1300" i="1"/>
  <c r="AA1329" i="1" s="1"/>
  <c r="X693" i="1"/>
  <c r="AF1217" i="1"/>
  <c r="AF1275" i="1" s="1"/>
  <c r="AH578" i="1"/>
  <c r="AD536" i="1"/>
  <c r="AD31" i="1" s="1"/>
  <c r="AG60" i="5" s="1"/>
  <c r="S484" i="1"/>
  <c r="S513" i="1" s="1"/>
  <c r="S455" i="1"/>
  <c r="AI917" i="1"/>
  <c r="V604" i="1"/>
  <c r="T1248" i="1"/>
  <c r="R34" i="1"/>
  <c r="Q725" i="1"/>
  <c r="V580" i="1"/>
  <c r="AD1304" i="1"/>
  <c r="AD1333" i="1" s="1"/>
  <c r="AL173" i="1"/>
  <c r="AL853" i="1" s="1"/>
  <c r="AL882" i="1" s="1"/>
  <c r="AK231" i="1"/>
  <c r="AK289" i="1" s="1"/>
  <c r="AK405" i="1"/>
  <c r="AK853" i="1"/>
  <c r="AK882" i="1" s="1"/>
  <c r="AJ911" i="1"/>
  <c r="AL915" i="1"/>
  <c r="AM235" i="1"/>
  <c r="AM293" i="1" s="1"/>
  <c r="AM409" i="1"/>
  <c r="AN177" i="1"/>
  <c r="AM857" i="1"/>
  <c r="AM886" i="1" s="1"/>
  <c r="AE473" i="1"/>
  <c r="AE502" i="1" s="1"/>
  <c r="AF476" i="1"/>
  <c r="AF505" i="1" s="1"/>
  <c r="AK922" i="1"/>
  <c r="AM1316" i="1"/>
  <c r="AF383" i="1"/>
  <c r="AF473" i="1" s="1"/>
  <c r="AF502" i="1" s="1"/>
  <c r="AI714" i="1"/>
  <c r="AI712" i="1"/>
  <c r="AE439" i="1"/>
  <c r="AE526" i="1" s="1"/>
  <c r="AE21" i="1" s="1"/>
  <c r="AH50" i="5" s="1"/>
  <c r="AF384" i="1"/>
  <c r="AF445" i="1" s="1"/>
  <c r="AI594" i="1"/>
  <c r="AI681" i="1" s="1"/>
  <c r="AI1291" i="1"/>
  <c r="AI1320" i="1" s="1"/>
  <c r="AL416" i="1"/>
  <c r="AM184" i="1"/>
  <c r="AM242" i="1" s="1"/>
  <c r="AL864" i="1"/>
  <c r="AL893" i="1" s="1"/>
  <c r="AL242" i="1"/>
  <c r="AL300" i="1" s="1"/>
  <c r="AH681" i="1"/>
  <c r="AH1320" i="1"/>
  <c r="AD526" i="1"/>
  <c r="AD21" i="1" s="1"/>
  <c r="AG50" i="5" s="1"/>
  <c r="AF382" i="1"/>
  <c r="AF472" i="1" s="1"/>
  <c r="AF501" i="1" s="1"/>
  <c r="AE534" i="1"/>
  <c r="AE29" i="1" s="1"/>
  <c r="AH58" i="5" s="1"/>
  <c r="AO675" i="1"/>
  <c r="AG376" i="1"/>
  <c r="AG466" i="1" s="1"/>
  <c r="AG495" i="1" s="1"/>
  <c r="AK1204" i="1"/>
  <c r="AL565" i="1"/>
  <c r="AI711" i="1"/>
  <c r="AJ1262" i="1"/>
  <c r="AJ1233" i="1"/>
  <c r="AJ594" i="1" s="1"/>
  <c r="AD29" i="1"/>
  <c r="AD25" i="1"/>
  <c r="AG320" i="1"/>
  <c r="AF349" i="1"/>
  <c r="AP1227" i="1"/>
  <c r="AP1285" i="1" s="1"/>
  <c r="AP1256" i="1"/>
  <c r="AM590" i="1"/>
  <c r="AN1229" i="1"/>
  <c r="AN1287" i="1" s="1"/>
  <c r="AN1316" i="1" s="1"/>
  <c r="AJ714" i="1"/>
  <c r="AF466" i="1"/>
  <c r="AF495" i="1" s="1"/>
  <c r="AF437" i="1"/>
  <c r="AK1228" i="1"/>
  <c r="AM1205" i="1"/>
  <c r="AM1263" i="1" s="1"/>
  <c r="AN566" i="1"/>
  <c r="AG326" i="1"/>
  <c r="AF355" i="1"/>
  <c r="AJ712" i="1"/>
  <c r="AE474" i="1"/>
  <c r="AE503" i="1" s="1"/>
  <c r="AE445" i="1"/>
  <c r="AD57" i="5"/>
  <c r="AD74" i="5" s="1"/>
  <c r="AO1210" i="1"/>
  <c r="AP571" i="1"/>
  <c r="AL860" i="1"/>
  <c r="AL889" i="1" s="1"/>
  <c r="AL1235" i="1"/>
  <c r="AL1293" i="1" s="1"/>
  <c r="AL1322" i="1" s="1"/>
  <c r="AI1315" i="1"/>
  <c r="AK598" i="1"/>
  <c r="AG377" i="1"/>
  <c r="AJ1286" i="1"/>
  <c r="AJ589" i="1"/>
  <c r="AJ676" i="1" s="1"/>
  <c r="AL1237" i="1"/>
  <c r="AL687" i="1"/>
  <c r="AL677" i="1"/>
  <c r="AH319" i="1"/>
  <c r="AG348" i="1"/>
  <c r="AE56" i="5"/>
  <c r="AK706" i="1"/>
  <c r="AL1263" i="1"/>
  <c r="AL1234" i="1"/>
  <c r="AM600" i="1"/>
  <c r="AM687" i="1" s="1"/>
  <c r="AN1239" i="1"/>
  <c r="AN600" i="1" s="1"/>
  <c r="AN1268" i="1"/>
  <c r="AF467" i="1"/>
  <c r="AF438" i="1"/>
  <c r="AD532" i="1"/>
  <c r="AG325" i="1"/>
  <c r="AF354" i="1"/>
  <c r="AJ711" i="1"/>
  <c r="AG324" i="1"/>
  <c r="AF353" i="1"/>
  <c r="AK1293" i="1"/>
  <c r="AK1322" i="1" s="1"/>
  <c r="AK596" i="1"/>
  <c r="AK683" i="1" s="1"/>
  <c r="AN704" i="1"/>
  <c r="AC20" i="1"/>
  <c r="AI676" i="1"/>
  <c r="AI705" i="1" s="1"/>
  <c r="AC26" i="1"/>
  <c r="AK1324" i="1"/>
  <c r="AH318" i="1"/>
  <c r="AG347" i="1"/>
  <c r="AM1297" i="1"/>
  <c r="AM1326" i="1" s="1"/>
  <c r="AL412" i="1"/>
  <c r="AL296" i="1"/>
  <c r="AM180" i="1"/>
  <c r="AN407" i="1"/>
  <c r="AO175" i="1"/>
  <c r="AO768" i="1" s="1"/>
  <c r="AN855" i="1"/>
  <c r="AN884" i="1" s="1"/>
  <c r="AN233" i="1"/>
  <c r="AN291" i="1" s="1"/>
  <c r="AE495" i="1"/>
  <c r="AE524" i="1" s="1"/>
  <c r="AK1257" i="1"/>
  <c r="AO1285" i="1"/>
  <c r="AO1314" i="1" s="1"/>
  <c r="AC526" i="1"/>
  <c r="AQ1198" i="1"/>
  <c r="AR559" i="1"/>
  <c r="AG386" i="1"/>
  <c r="AO1200" i="1"/>
  <c r="AO1258" i="1" s="1"/>
  <c r="AP561" i="1"/>
  <c r="AK1321" i="1"/>
  <c r="AL1199" i="1"/>
  <c r="AM560" i="1"/>
  <c r="AF378" i="1"/>
  <c r="AE472" i="1"/>
  <c r="AE443" i="1"/>
  <c r="AH328" i="1"/>
  <c r="AG357" i="1"/>
  <c r="AM1206" i="1"/>
  <c r="AN567" i="1"/>
  <c r="AM1208" i="1"/>
  <c r="AN569" i="1"/>
  <c r="AK595" i="1"/>
  <c r="H18" i="30" l="1"/>
  <c r="I18" i="30" s="1"/>
  <c r="AE57" i="5"/>
  <c r="AD51" i="5"/>
  <c r="AD73" i="5" s="1"/>
  <c r="AA44" i="1"/>
  <c r="AE51" i="5"/>
  <c r="AM239" i="1"/>
  <c r="AM297" i="1" s="1"/>
  <c r="J19" i="30"/>
  <c r="K19" i="30" s="1"/>
  <c r="AN181" i="1"/>
  <c r="AM861" i="1"/>
  <c r="AM890" i="1" s="1"/>
  <c r="AM919" i="1" s="1"/>
  <c r="AI684" i="1"/>
  <c r="AI713" i="1" s="1"/>
  <c r="AB781" i="1"/>
  <c r="AB810" i="1" s="1"/>
  <c r="AG245" i="1"/>
  <c r="AG303" i="1" s="1"/>
  <c r="AJ591" i="1"/>
  <c r="AJ1288" i="1"/>
  <c r="AJ1317" i="1" s="1"/>
  <c r="AH713" i="1"/>
  <c r="AL1201" i="1"/>
  <c r="AM562" i="1"/>
  <c r="AK1230" i="1"/>
  <c r="AK591" i="1" s="1"/>
  <c r="AK1259" i="1"/>
  <c r="AK182" i="1"/>
  <c r="AJ775" i="1"/>
  <c r="AJ804" i="1" s="1"/>
  <c r="AJ862" i="1"/>
  <c r="AJ891" i="1" s="1"/>
  <c r="AJ240" i="1"/>
  <c r="AJ298" i="1" s="1"/>
  <c r="AJ414" i="1"/>
  <c r="AI920" i="1"/>
  <c r="AL1209" i="1"/>
  <c r="AM570" i="1"/>
  <c r="AK1267" i="1"/>
  <c r="AK1238" i="1"/>
  <c r="AJ1296" i="1"/>
  <c r="AJ1325" i="1" s="1"/>
  <c r="AJ599" i="1"/>
  <c r="AJ686" i="1" s="1"/>
  <c r="AI686" i="1"/>
  <c r="AI715" i="1" s="1"/>
  <c r="AC448" i="1"/>
  <c r="AC535" i="1" s="1"/>
  <c r="AC30" i="1" s="1"/>
  <c r="AF59" i="5" s="1"/>
  <c r="AC471" i="1"/>
  <c r="AC500" i="1" s="1"/>
  <c r="AC533" i="1"/>
  <c r="AC28" i="1" s="1"/>
  <c r="AC373" i="1"/>
  <c r="AC434" i="1" s="1"/>
  <c r="AB529" i="1"/>
  <c r="AB24" i="1" s="1"/>
  <c r="AE53" i="5" s="1"/>
  <c r="AB535" i="1"/>
  <c r="AB30" i="1" s="1"/>
  <c r="AE59" i="5" s="1"/>
  <c r="AK701" i="1"/>
  <c r="AD387" i="1"/>
  <c r="AD448" i="1" s="1"/>
  <c r="AD381" i="1"/>
  <c r="AD442" i="1" s="1"/>
  <c r="AI914" i="1"/>
  <c r="AF327" i="1"/>
  <c r="AE356" i="1"/>
  <c r="AC469" i="1"/>
  <c r="AC498" i="1" s="1"/>
  <c r="AC440" i="1"/>
  <c r="AJ856" i="1"/>
  <c r="AJ885" i="1" s="1"/>
  <c r="AJ769" i="1"/>
  <c r="AJ798" i="1" s="1"/>
  <c r="AJ408" i="1"/>
  <c r="AK176" i="1"/>
  <c r="AJ234" i="1"/>
  <c r="AJ292" i="1" s="1"/>
  <c r="AB463" i="1"/>
  <c r="AB492" i="1" s="1"/>
  <c r="AB434" i="1"/>
  <c r="AE385" i="1"/>
  <c r="AD475" i="1"/>
  <c r="AD504" i="1" s="1"/>
  <c r="AD446" i="1"/>
  <c r="AM1290" i="1"/>
  <c r="AM1319" i="1" s="1"/>
  <c r="AM593" i="1"/>
  <c r="AM680" i="1" s="1"/>
  <c r="AM709" i="1" s="1"/>
  <c r="AN1195" i="1"/>
  <c r="AE321" i="1"/>
  <c r="AD350" i="1"/>
  <c r="AJ771" i="1"/>
  <c r="AJ800" i="1" s="1"/>
  <c r="AJ236" i="1"/>
  <c r="AJ294" i="1" s="1"/>
  <c r="AK178" i="1"/>
  <c r="AJ858" i="1"/>
  <c r="AJ887" i="1" s="1"/>
  <c r="AJ410" i="1"/>
  <c r="AE329" i="1"/>
  <c r="AD358" i="1"/>
  <c r="AO1203" i="1"/>
  <c r="AP564" i="1"/>
  <c r="AD379" i="1"/>
  <c r="AM1224" i="1"/>
  <c r="AM585" i="1" s="1"/>
  <c r="AO1195" i="1"/>
  <c r="AO1224" i="1" s="1"/>
  <c r="AO585" i="1" s="1"/>
  <c r="AN1261" i="1"/>
  <c r="AN1232" i="1"/>
  <c r="AE323" i="1"/>
  <c r="AD352" i="1"/>
  <c r="AL1282" i="1"/>
  <c r="AL1311" i="1" s="1"/>
  <c r="AL585" i="1"/>
  <c r="AI916" i="1"/>
  <c r="AK1207" i="1"/>
  <c r="AL568" i="1"/>
  <c r="AP1195" i="1"/>
  <c r="AA521" i="1"/>
  <c r="AA16" i="1" s="1"/>
  <c r="AC344" i="1"/>
  <c r="AD315" i="1"/>
  <c r="AQ556" i="1"/>
  <c r="AJ1265" i="1"/>
  <c r="AJ1236" i="1"/>
  <c r="AG867" i="1"/>
  <c r="AG896" i="1" s="1"/>
  <c r="AG925" i="1" s="1"/>
  <c r="AH187" i="1"/>
  <c r="AH780" i="1" s="1"/>
  <c r="AH809" i="1" s="1"/>
  <c r="AG419" i="1"/>
  <c r="AB304" i="1"/>
  <c r="AB420" i="1"/>
  <c r="AC188" i="1"/>
  <c r="AC781" i="1" s="1"/>
  <c r="AC810" i="1" s="1"/>
  <c r="AB868" i="1"/>
  <c r="AB897" i="1" s="1"/>
  <c r="W724" i="1"/>
  <c r="Y724" i="1"/>
  <c r="AO186" i="1"/>
  <c r="AP186" i="1" s="1"/>
  <c r="AP418" i="1" s="1"/>
  <c r="AN866" i="1"/>
  <c r="AN895" i="1" s="1"/>
  <c r="AN779" i="1"/>
  <c r="AN808" i="1" s="1"/>
  <c r="AK767" i="1"/>
  <c r="AK796" i="1" s="1"/>
  <c r="AK912" i="1" s="1"/>
  <c r="AN418" i="1"/>
  <c r="AK406" i="1"/>
  <c r="AL174" i="1"/>
  <c r="AK232" i="1"/>
  <c r="AK290" i="1" s="1"/>
  <c r="AB421" i="1"/>
  <c r="AN302" i="1"/>
  <c r="AJ783" i="1"/>
  <c r="AJ812" i="1" s="1"/>
  <c r="AJ928" i="1" s="1"/>
  <c r="AC189" i="1"/>
  <c r="AC782" i="1" s="1"/>
  <c r="AB782" i="1"/>
  <c r="AB811" i="1" s="1"/>
  <c r="AB869" i="1"/>
  <c r="AB898" i="1" s="1"/>
  <c r="AB305" i="1"/>
  <c r="AL921" i="1"/>
  <c r="AM863" i="1"/>
  <c r="AM892" i="1" s="1"/>
  <c r="AN183" i="1"/>
  <c r="AM415" i="1"/>
  <c r="AM776" i="1"/>
  <c r="AM805" i="1" s="1"/>
  <c r="AM241" i="1"/>
  <c r="AM299" i="1" s="1"/>
  <c r="AJ248" i="1"/>
  <c r="AJ306" i="1" s="1"/>
  <c r="AK190" i="1"/>
  <c r="AK422" i="1" s="1"/>
  <c r="AJ422" i="1"/>
  <c r="Z873" i="1"/>
  <c r="Z902" i="1" s="1"/>
  <c r="Z425" i="1"/>
  <c r="Z251" i="1"/>
  <c r="Z309" i="1" s="1"/>
  <c r="Z786" i="1"/>
  <c r="Z815" i="1" s="1"/>
  <c r="Y931" i="1"/>
  <c r="AM865" i="1"/>
  <c r="AM894" i="1" s="1"/>
  <c r="AM243" i="1"/>
  <c r="AM301" i="1" s="1"/>
  <c r="AM778" i="1"/>
  <c r="AM807" i="1" s="1"/>
  <c r="AM417" i="1"/>
  <c r="AN185" i="1"/>
  <c r="AL923" i="1"/>
  <c r="AB451" i="1"/>
  <c r="AB480" i="1"/>
  <c r="AB509" i="1" s="1"/>
  <c r="AD332" i="1"/>
  <c r="AC361" i="1"/>
  <c r="AC390" i="1"/>
  <c r="AA538" i="1"/>
  <c r="AA33" i="1" s="1"/>
  <c r="AD62" i="5" s="1"/>
  <c r="Y929" i="1"/>
  <c r="Z785" i="1"/>
  <c r="T787" i="1"/>
  <c r="AN770" i="1"/>
  <c r="AN799" i="1" s="1"/>
  <c r="AA191" i="1"/>
  <c r="AM773" i="1"/>
  <c r="AM802" i="1" s="1"/>
  <c r="AN763" i="1"/>
  <c r="AN792" i="1" s="1"/>
  <c r="AN774" i="1"/>
  <c r="AN803" i="1" s="1"/>
  <c r="Z423" i="1"/>
  <c r="Z249" i="1"/>
  <c r="Z307" i="1" s="1"/>
  <c r="Z871" i="1"/>
  <c r="Z900" i="1" s="1"/>
  <c r="Z929" i="1" s="1"/>
  <c r="AA786" i="1"/>
  <c r="AA815" i="1" s="1"/>
  <c r="AA931" i="1" s="1"/>
  <c r="AL766" i="1"/>
  <c r="AL795" i="1" s="1"/>
  <c r="AL911" i="1" s="1"/>
  <c r="AM777" i="1"/>
  <c r="AM806" i="1" s="1"/>
  <c r="AM908" i="1"/>
  <c r="AN850" i="1"/>
  <c r="AN879" i="1" s="1"/>
  <c r="AN402" i="1"/>
  <c r="AO170" i="1"/>
  <c r="AN228" i="1"/>
  <c r="AN286" i="1" s="1"/>
  <c r="AD723" i="1"/>
  <c r="AL721" i="1"/>
  <c r="AM708" i="1"/>
  <c r="T903" i="1"/>
  <c r="S816" i="1"/>
  <c r="T426" i="1"/>
  <c r="U194" i="1"/>
  <c r="T252" i="1"/>
  <c r="S903" i="1"/>
  <c r="R932" i="1"/>
  <c r="S310" i="1"/>
  <c r="AN1211" i="1"/>
  <c r="AO572" i="1"/>
  <c r="AO1211" i="1" s="1"/>
  <c r="AO1240" i="1" s="1"/>
  <c r="AD528" i="1"/>
  <c r="AD23" i="1" s="1"/>
  <c r="AG52" i="5" s="1"/>
  <c r="AM1269" i="1"/>
  <c r="AM1240" i="1"/>
  <c r="AK688" i="1"/>
  <c r="AF389" i="1"/>
  <c r="AF450" i="1" s="1"/>
  <c r="AD537" i="1"/>
  <c r="AD32" i="1" s="1"/>
  <c r="AG61" i="5" s="1"/>
  <c r="AE479" i="1"/>
  <c r="AE508" i="1" s="1"/>
  <c r="AE450" i="1"/>
  <c r="AG331" i="1"/>
  <c r="AF360" i="1"/>
  <c r="AE470" i="1"/>
  <c r="AE499" i="1" s="1"/>
  <c r="AE441" i="1"/>
  <c r="AN1289" i="1"/>
  <c r="AN1318" i="1" s="1"/>
  <c r="AN592" i="1"/>
  <c r="AN679" i="1" s="1"/>
  <c r="AP1202" i="1"/>
  <c r="AQ563" i="1"/>
  <c r="AO1260" i="1"/>
  <c r="AO1231" i="1"/>
  <c r="AF380" i="1"/>
  <c r="AG322" i="1"/>
  <c r="AF351" i="1"/>
  <c r="AJ917" i="1"/>
  <c r="AE393" i="1"/>
  <c r="T396" i="1"/>
  <c r="T486" i="1" s="1"/>
  <c r="T515" i="1" s="1"/>
  <c r="AJ718" i="1"/>
  <c r="AC541" i="1"/>
  <c r="AC36" i="1" s="1"/>
  <c r="AF65" i="5" s="1"/>
  <c r="S543" i="1"/>
  <c r="S38" i="1" s="1"/>
  <c r="V67" i="5" s="1"/>
  <c r="R544" i="1"/>
  <c r="R39" i="1" s="1"/>
  <c r="U68" i="5" s="1"/>
  <c r="U395" i="1"/>
  <c r="U456" i="1" s="1"/>
  <c r="AE536" i="1"/>
  <c r="AE31" i="1" s="1"/>
  <c r="AH60" i="5" s="1"/>
  <c r="S34" i="1"/>
  <c r="V1219" i="1"/>
  <c r="AK411" i="1"/>
  <c r="AK801" i="1"/>
  <c r="AK859" i="1"/>
  <c r="AK888" i="1" s="1"/>
  <c r="AL179" i="1"/>
  <c r="AK237" i="1"/>
  <c r="AK295" i="1" s="1"/>
  <c r="AG1275" i="1"/>
  <c r="AG1246" i="1"/>
  <c r="AG607" i="1" s="1"/>
  <c r="T510" i="1"/>
  <c r="T539" i="1" s="1"/>
  <c r="AB1216" i="1"/>
  <c r="AC577" i="1"/>
  <c r="AO1215" i="1"/>
  <c r="AP576" i="1"/>
  <c r="V337" i="1"/>
  <c r="U366" i="1"/>
  <c r="Y1214" i="1"/>
  <c r="Y1272" i="1" s="1"/>
  <c r="Z575" i="1"/>
  <c r="U63" i="5"/>
  <c r="T455" i="1"/>
  <c r="T484" i="1"/>
  <c r="T513" i="1" s="1"/>
  <c r="AA1274" i="1"/>
  <c r="AA1245" i="1"/>
  <c r="AA1303" i="1" s="1"/>
  <c r="AN1244" i="1"/>
  <c r="AN605" i="1" s="1"/>
  <c r="AN1273" i="1"/>
  <c r="AF478" i="1"/>
  <c r="AF507" i="1" s="1"/>
  <c r="AF449" i="1"/>
  <c r="R511" i="1"/>
  <c r="AA251" i="1"/>
  <c r="AB1247" i="1"/>
  <c r="AB1276" i="1"/>
  <c r="AD1213" i="1"/>
  <c r="AE574" i="1"/>
  <c r="AF574" i="1" s="1"/>
  <c r="T1306" i="1"/>
  <c r="AB1300" i="1"/>
  <c r="AB603" i="1"/>
  <c r="AA425" i="1"/>
  <c r="AB193" i="1"/>
  <c r="S482" i="1"/>
  <c r="S453" i="1"/>
  <c r="AE1304" i="1"/>
  <c r="AE1333" i="1" s="1"/>
  <c r="AE607" i="1"/>
  <c r="S457" i="1"/>
  <c r="S486" i="1"/>
  <c r="S515" i="1" s="1"/>
  <c r="P397" i="1"/>
  <c r="AA690" i="1"/>
  <c r="AA719" i="1" s="1"/>
  <c r="U720" i="1"/>
  <c r="AA1305" i="1"/>
  <c r="AA1334" i="1" s="1"/>
  <c r="AA608" i="1"/>
  <c r="Y308" i="1"/>
  <c r="AD454" i="1"/>
  <c r="AD483" i="1"/>
  <c r="AD512" i="1" s="1"/>
  <c r="U1277" i="1"/>
  <c r="U1248" i="1"/>
  <c r="U1306" i="1" s="1"/>
  <c r="AK1299" i="1"/>
  <c r="AK1328" i="1" s="1"/>
  <c r="AK602" i="1"/>
  <c r="U338" i="1"/>
  <c r="T367" i="1"/>
  <c r="X1243" i="1"/>
  <c r="AL1270" i="1"/>
  <c r="AL1241" i="1"/>
  <c r="V391" i="1"/>
  <c r="O458" i="1"/>
  <c r="O487" i="1"/>
  <c r="AN239" i="1"/>
  <c r="AN861" i="1"/>
  <c r="AN890" i="1" s="1"/>
  <c r="AN413" i="1"/>
  <c r="AO181" i="1"/>
  <c r="Z1303" i="1"/>
  <c r="Z1332" i="1" s="1"/>
  <c r="Z606" i="1"/>
  <c r="Y693" i="1"/>
  <c r="S64" i="5"/>
  <c r="X722" i="1"/>
  <c r="Q35" i="1"/>
  <c r="AM1212" i="1"/>
  <c r="AN573" i="1"/>
  <c r="AC1271" i="1"/>
  <c r="AC1242" i="1"/>
  <c r="V691" i="1"/>
  <c r="AH1217" i="1"/>
  <c r="AH1275" i="1" s="1"/>
  <c r="AI578" i="1"/>
  <c r="AJ578" i="1" s="1"/>
  <c r="Y814" i="1"/>
  <c r="Z695" i="1"/>
  <c r="W580" i="1"/>
  <c r="Z872" i="1"/>
  <c r="V1330" i="1"/>
  <c r="T456" i="1"/>
  <c r="T485" i="1"/>
  <c r="T514" i="1" s="1"/>
  <c r="W333" i="1"/>
  <c r="V362" i="1"/>
  <c r="Q339" i="1"/>
  <c r="P368" i="1"/>
  <c r="W1330" i="1"/>
  <c r="S542" i="1"/>
  <c r="S37" i="1" s="1"/>
  <c r="V66" i="5" s="1"/>
  <c r="U452" i="1"/>
  <c r="U481" i="1"/>
  <c r="U394" i="1"/>
  <c r="X930" i="1"/>
  <c r="AF335" i="1"/>
  <c r="AE364" i="1"/>
  <c r="AG388" i="1"/>
  <c r="W604" i="1"/>
  <c r="T392" i="1"/>
  <c r="S696" i="1"/>
  <c r="S725" i="1" s="1"/>
  <c r="AK721" i="1"/>
  <c r="Z719" i="1"/>
  <c r="T609" i="1"/>
  <c r="AF1246" i="1"/>
  <c r="V336" i="1"/>
  <c r="U365" i="1"/>
  <c r="AM1302" i="1"/>
  <c r="AM1331" i="1" s="1"/>
  <c r="AM605" i="1"/>
  <c r="AM692" i="1" s="1"/>
  <c r="Z424" i="1"/>
  <c r="Z308" i="1"/>
  <c r="AA192" i="1"/>
  <c r="AH330" i="1"/>
  <c r="AG359" i="1"/>
  <c r="U334" i="1"/>
  <c r="T363" i="1"/>
  <c r="AC1218" i="1"/>
  <c r="AD579" i="1"/>
  <c r="AN1297" i="1"/>
  <c r="AN1326" i="1" s="1"/>
  <c r="AK911" i="1"/>
  <c r="AL405" i="1"/>
  <c r="AM173" i="1"/>
  <c r="AL231" i="1"/>
  <c r="AL289" i="1" s="1"/>
  <c r="AF443" i="1"/>
  <c r="AF530" i="1" s="1"/>
  <c r="AF25" i="1" s="1"/>
  <c r="AI54" i="5" s="1"/>
  <c r="AM915" i="1"/>
  <c r="AL922" i="1"/>
  <c r="AN235" i="1"/>
  <c r="AN293" i="1" s="1"/>
  <c r="AN857" i="1"/>
  <c r="AN886" i="1" s="1"/>
  <c r="AN409" i="1"/>
  <c r="AO177" i="1"/>
  <c r="AO797" i="1"/>
  <c r="AE531" i="1"/>
  <c r="AE26" i="1" s="1"/>
  <c r="AH55" i="5" s="1"/>
  <c r="AG437" i="1"/>
  <c r="AG524" i="1" s="1"/>
  <c r="AG19" i="1" s="1"/>
  <c r="AJ48" i="5" s="1"/>
  <c r="AF534" i="1"/>
  <c r="AF29" i="1" s="1"/>
  <c r="AI58" i="5" s="1"/>
  <c r="AL918" i="1"/>
  <c r="AF474" i="1"/>
  <c r="AF503" i="1" s="1"/>
  <c r="AP1314" i="1"/>
  <c r="AF444" i="1"/>
  <c r="AF531" i="1" s="1"/>
  <c r="AO704" i="1"/>
  <c r="AH376" i="1"/>
  <c r="AH437" i="1" s="1"/>
  <c r="AH710" i="1"/>
  <c r="AH377" i="1"/>
  <c r="AH438" i="1" s="1"/>
  <c r="AG382" i="1"/>
  <c r="AG472" i="1" s="1"/>
  <c r="AG501" i="1" s="1"/>
  <c r="AF524" i="1"/>
  <c r="AF19" i="1" s="1"/>
  <c r="AI48" i="5" s="1"/>
  <c r="AN913" i="1"/>
  <c r="AM416" i="1"/>
  <c r="AN184" i="1"/>
  <c r="AM300" i="1"/>
  <c r="AM864" i="1"/>
  <c r="AM893" i="1" s="1"/>
  <c r="AJ1291" i="1"/>
  <c r="AJ1320" i="1" s="1"/>
  <c r="AL1204" i="1"/>
  <c r="AM565" i="1"/>
  <c r="AM1204" i="1" s="1"/>
  <c r="AH386" i="1"/>
  <c r="AH447" i="1" s="1"/>
  <c r="AK1233" i="1"/>
  <c r="AK1262" i="1"/>
  <c r="AJ681" i="1"/>
  <c r="AI710" i="1"/>
  <c r="AO407" i="1"/>
  <c r="AP175" i="1"/>
  <c r="AO855" i="1"/>
  <c r="AO884" i="1" s="1"/>
  <c r="AH324" i="1"/>
  <c r="AG353" i="1"/>
  <c r="AM238" i="1"/>
  <c r="AM296" i="1" s="1"/>
  <c r="AN1206" i="1"/>
  <c r="AN1264" i="1" s="1"/>
  <c r="AO567" i="1"/>
  <c r="AO1229" i="1"/>
  <c r="AO1287" i="1" s="1"/>
  <c r="AO1316" i="1" s="1"/>
  <c r="AN687" i="1"/>
  <c r="AJ705" i="1"/>
  <c r="AO1268" i="1"/>
  <c r="AO1239" i="1"/>
  <c r="AM677" i="1"/>
  <c r="AG378" i="1"/>
  <c r="AG54" i="5"/>
  <c r="AG58" i="5"/>
  <c r="AM1199" i="1"/>
  <c r="AN560" i="1"/>
  <c r="AR1198" i="1"/>
  <c r="AR1256" i="1" s="1"/>
  <c r="AS559" i="1"/>
  <c r="AF49" i="5"/>
  <c r="AG383" i="1"/>
  <c r="AG467" i="1"/>
  <c r="AG496" i="1" s="1"/>
  <c r="AG438" i="1"/>
  <c r="AO233" i="1"/>
  <c r="AO291" i="1" s="1"/>
  <c r="AG384" i="1"/>
  <c r="AN1205" i="1"/>
  <c r="AO566" i="1"/>
  <c r="AN590" i="1"/>
  <c r="AH320" i="1"/>
  <c r="AG349" i="1"/>
  <c r="AM1235" i="1"/>
  <c r="AM1264" i="1"/>
  <c r="AE501" i="1"/>
  <c r="AH325" i="1"/>
  <c r="AG354" i="1"/>
  <c r="AH326" i="1"/>
  <c r="AG355" i="1"/>
  <c r="AK682" i="1"/>
  <c r="AN1208" i="1"/>
  <c r="AN1266" i="1" s="1"/>
  <c r="AO569" i="1"/>
  <c r="AF468" i="1"/>
  <c r="AF439" i="1"/>
  <c r="AL1228" i="1"/>
  <c r="AL1286" i="1" s="1"/>
  <c r="AG476" i="1"/>
  <c r="AG447" i="1"/>
  <c r="AQ1227" i="1"/>
  <c r="AK712" i="1"/>
  <c r="AD27" i="1"/>
  <c r="AF496" i="1"/>
  <c r="AL1257" i="1"/>
  <c r="AL706" i="1"/>
  <c r="AM1234" i="1"/>
  <c r="AK589" i="1"/>
  <c r="AK1286" i="1"/>
  <c r="AP588" i="1"/>
  <c r="AE19" i="1"/>
  <c r="AI318" i="1"/>
  <c r="AH347" i="1"/>
  <c r="AM716" i="1"/>
  <c r="AL1292" i="1"/>
  <c r="AL1321" i="1" s="1"/>
  <c r="AL595" i="1"/>
  <c r="AE532" i="1"/>
  <c r="AE27" i="1" s="1"/>
  <c r="AH56" i="5" s="1"/>
  <c r="AQ1256" i="1"/>
  <c r="AM1266" i="1"/>
  <c r="AM1237" i="1"/>
  <c r="AM1295" i="1" s="1"/>
  <c r="AM412" i="1"/>
  <c r="AN180" i="1"/>
  <c r="AM860" i="1"/>
  <c r="AM889" i="1" s="1"/>
  <c r="AI319" i="1"/>
  <c r="AH348" i="1"/>
  <c r="AL1295" i="1"/>
  <c r="AL1324" i="1" s="1"/>
  <c r="AL598" i="1"/>
  <c r="AJ1315" i="1"/>
  <c r="AL596" i="1"/>
  <c r="AI328" i="1"/>
  <c r="AH357" i="1"/>
  <c r="AP1200" i="1"/>
  <c r="AQ561" i="1"/>
  <c r="AC21" i="1"/>
  <c r="AF55" i="5"/>
  <c r="AL716" i="1"/>
  <c r="AK685" i="1"/>
  <c r="AP1210" i="1"/>
  <c r="AQ571" i="1"/>
  <c r="AE73" i="5" l="1"/>
  <c r="AN297" i="1"/>
  <c r="AE74" i="5"/>
  <c r="J20" i="30" s="1"/>
  <c r="K20" i="30" s="1"/>
  <c r="H19" i="30"/>
  <c r="I19" i="30" s="1"/>
  <c r="AF57" i="5"/>
  <c r="AF74" i="5" s="1"/>
  <c r="AC45" i="1"/>
  <c r="AB45" i="1"/>
  <c r="AB44" i="1"/>
  <c r="AD45" i="5"/>
  <c r="AI187" i="1"/>
  <c r="AB926" i="1"/>
  <c r="AH245" i="1"/>
  <c r="AH303" i="1" s="1"/>
  <c r="AH867" i="1"/>
  <c r="AH896" i="1" s="1"/>
  <c r="AH925" i="1" s="1"/>
  <c r="AH419" i="1"/>
  <c r="AK678" i="1"/>
  <c r="AJ715" i="1"/>
  <c r="AN562" i="1"/>
  <c r="AM1201" i="1"/>
  <c r="AL1230" i="1"/>
  <c r="AL591" i="1" s="1"/>
  <c r="AL678" i="1" s="1"/>
  <c r="AL1259" i="1"/>
  <c r="AJ678" i="1"/>
  <c r="AK1288" i="1"/>
  <c r="AK1317" i="1" s="1"/>
  <c r="AN570" i="1"/>
  <c r="AM1209" i="1"/>
  <c r="AL1238" i="1"/>
  <c r="AL1267" i="1"/>
  <c r="AK599" i="1"/>
  <c r="AK686" i="1" s="1"/>
  <c r="AK715" i="1" s="1"/>
  <c r="AK1296" i="1"/>
  <c r="AK1325" i="1" s="1"/>
  <c r="AJ920" i="1"/>
  <c r="AK240" i="1"/>
  <c r="AK298" i="1" s="1"/>
  <c r="AK775" i="1"/>
  <c r="AK804" i="1" s="1"/>
  <c r="AK862" i="1"/>
  <c r="AK891" i="1" s="1"/>
  <c r="AK414" i="1"/>
  <c r="AL182" i="1"/>
  <c r="AM1282" i="1"/>
  <c r="AM1311" i="1" s="1"/>
  <c r="AD477" i="1"/>
  <c r="AD506" i="1" s="1"/>
  <c r="AC529" i="1"/>
  <c r="AC24" i="1" s="1"/>
  <c r="AF53" i="5" s="1"/>
  <c r="AC463" i="1"/>
  <c r="AC492" i="1" s="1"/>
  <c r="AD533" i="1"/>
  <c r="AD28" i="1" s="1"/>
  <c r="AD471" i="1"/>
  <c r="AD500" i="1" s="1"/>
  <c r="AD373" i="1"/>
  <c r="AD463" i="1" s="1"/>
  <c r="AD492" i="1" s="1"/>
  <c r="AE379" i="1"/>
  <c r="AE469" i="1" s="1"/>
  <c r="AE498" i="1" s="1"/>
  <c r="AC527" i="1"/>
  <c r="AC22" i="1" s="1"/>
  <c r="AJ916" i="1"/>
  <c r="AJ597" i="1"/>
  <c r="AJ1294" i="1"/>
  <c r="AJ1323" i="1" s="1"/>
  <c r="AP1253" i="1"/>
  <c r="AP1224" i="1"/>
  <c r="AP585" i="1" s="1"/>
  <c r="AL672" i="1"/>
  <c r="AL701" i="1" s="1"/>
  <c r="AM672" i="1"/>
  <c r="AD440" i="1"/>
  <c r="AD469" i="1"/>
  <c r="AD498" i="1" s="1"/>
  <c r="AE358" i="1"/>
  <c r="AF329" i="1"/>
  <c r="AG327" i="1"/>
  <c r="AF356" i="1"/>
  <c r="AM568" i="1"/>
  <c r="AL1207" i="1"/>
  <c r="AK234" i="1"/>
  <c r="AK292" i="1" s="1"/>
  <c r="AK856" i="1"/>
  <c r="AK885" i="1" s="1"/>
  <c r="AK408" i="1"/>
  <c r="AL176" i="1"/>
  <c r="AQ1195" i="1"/>
  <c r="AQ1253" i="1" s="1"/>
  <c r="AK1236" i="1"/>
  <c r="AK1265" i="1"/>
  <c r="AE446" i="1"/>
  <c r="AE475" i="1"/>
  <c r="AE504" i="1" s="1"/>
  <c r="AE315" i="1"/>
  <c r="AD344" i="1"/>
  <c r="AP1203" i="1"/>
  <c r="AQ564" i="1"/>
  <c r="AK858" i="1"/>
  <c r="AK887" i="1" s="1"/>
  <c r="AK771" i="1"/>
  <c r="AK800" i="1" s="1"/>
  <c r="AK410" i="1"/>
  <c r="AL178" i="1"/>
  <c r="AK236" i="1"/>
  <c r="AK294" i="1" s="1"/>
  <c r="AR556" i="1"/>
  <c r="AS556" i="1" s="1"/>
  <c r="AT556" i="1" s="1"/>
  <c r="AJ914" i="1"/>
  <c r="AO1261" i="1"/>
  <c r="AO1232" i="1"/>
  <c r="AE381" i="1"/>
  <c r="AB521" i="1"/>
  <c r="AB16" i="1" s="1"/>
  <c r="AE352" i="1"/>
  <c r="AF323" i="1"/>
  <c r="AO1253" i="1"/>
  <c r="AN1253" i="1"/>
  <c r="AN1224" i="1"/>
  <c r="AN1290" i="1"/>
  <c r="AN1319" i="1" s="1"/>
  <c r="AN593" i="1"/>
  <c r="AN680" i="1" s="1"/>
  <c r="AN709" i="1" s="1"/>
  <c r="AE387" i="1"/>
  <c r="AE350" i="1"/>
  <c r="AF321" i="1"/>
  <c r="AK769" i="1"/>
  <c r="AK798" i="1" s="1"/>
  <c r="AF385" i="1"/>
  <c r="AC868" i="1"/>
  <c r="AC897" i="1" s="1"/>
  <c r="AC926" i="1" s="1"/>
  <c r="AC246" i="1"/>
  <c r="AC304" i="1" s="1"/>
  <c r="AD188" i="1"/>
  <c r="AD246" i="1" s="1"/>
  <c r="AC420" i="1"/>
  <c r="AQ186" i="1"/>
  <c r="AQ418" i="1" s="1"/>
  <c r="AC247" i="1"/>
  <c r="AC305" i="1" s="1"/>
  <c r="AN924" i="1"/>
  <c r="AP779" i="1"/>
  <c r="AP808" i="1" s="1"/>
  <c r="AO866" i="1"/>
  <c r="AO895" i="1" s="1"/>
  <c r="AO418" i="1"/>
  <c r="AP244" i="1"/>
  <c r="AO244" i="1"/>
  <c r="AO302" i="1" s="1"/>
  <c r="AP866" i="1"/>
  <c r="AP895" i="1" s="1"/>
  <c r="AO779" i="1"/>
  <c r="AO808" i="1" s="1"/>
  <c r="AD189" i="1"/>
  <c r="AE189" i="1" s="1"/>
  <c r="AF189" i="1" s="1"/>
  <c r="AF869" i="1" s="1"/>
  <c r="AF898" i="1" s="1"/>
  <c r="AC869" i="1"/>
  <c r="AC898" i="1" s="1"/>
  <c r="AC421" i="1"/>
  <c r="AL232" i="1"/>
  <c r="AL290" i="1" s="1"/>
  <c r="AL767" i="1"/>
  <c r="AL796" i="1" s="1"/>
  <c r="AL854" i="1"/>
  <c r="AL883" i="1" s="1"/>
  <c r="AL406" i="1"/>
  <c r="AM174" i="1"/>
  <c r="AK870" i="1"/>
  <c r="AK899" i="1" s="1"/>
  <c r="AB927" i="1"/>
  <c r="AK248" i="1"/>
  <c r="AK306" i="1" s="1"/>
  <c r="AK783" i="1"/>
  <c r="AK812" i="1" s="1"/>
  <c r="AL190" i="1"/>
  <c r="AL783" i="1" s="1"/>
  <c r="AL812" i="1" s="1"/>
  <c r="AM921" i="1"/>
  <c r="Z931" i="1"/>
  <c r="AN863" i="1"/>
  <c r="AN892" i="1" s="1"/>
  <c r="AN241" i="1"/>
  <c r="AN299" i="1" s="1"/>
  <c r="AN415" i="1"/>
  <c r="AN776" i="1"/>
  <c r="AN805" i="1" s="1"/>
  <c r="AO183" i="1"/>
  <c r="AA309" i="1"/>
  <c r="AI780" i="1"/>
  <c r="AI809" i="1" s="1"/>
  <c r="AJ187" i="1"/>
  <c r="AI867" i="1"/>
  <c r="AI896" i="1" s="1"/>
  <c r="AI245" i="1"/>
  <c r="AI419" i="1"/>
  <c r="AB538" i="1"/>
  <c r="AB33" i="1" s="1"/>
  <c r="AM923" i="1"/>
  <c r="AN865" i="1"/>
  <c r="AN894" i="1" s="1"/>
  <c r="AN417" i="1"/>
  <c r="AO185" i="1"/>
  <c r="AN243" i="1"/>
  <c r="AN301" i="1" s="1"/>
  <c r="AN778" i="1"/>
  <c r="AN807" i="1" s="1"/>
  <c r="AC451" i="1"/>
  <c r="AC480" i="1"/>
  <c r="AC509" i="1" s="1"/>
  <c r="AD390" i="1"/>
  <c r="AE332" i="1"/>
  <c r="AD361" i="1"/>
  <c r="AL772" i="1"/>
  <c r="AL801" i="1" s="1"/>
  <c r="AO774" i="1"/>
  <c r="AO803" i="1" s="1"/>
  <c r="AP768" i="1"/>
  <c r="AP797" i="1" s="1"/>
  <c r="AP233" i="1"/>
  <c r="AP291" i="1" s="1"/>
  <c r="AN1302" i="1"/>
  <c r="AN1331" i="1" s="1"/>
  <c r="AO763" i="1"/>
  <c r="AO792" i="1" s="1"/>
  <c r="AA249" i="1"/>
  <c r="AA307" i="1" s="1"/>
  <c r="AA423" i="1"/>
  <c r="AA784" i="1"/>
  <c r="AA813" i="1" s="1"/>
  <c r="AA871" i="1"/>
  <c r="AA900" i="1" s="1"/>
  <c r="AB191" i="1"/>
  <c r="AN242" i="1"/>
  <c r="AN300" i="1" s="1"/>
  <c r="AN777" i="1"/>
  <c r="AN806" i="1" s="1"/>
  <c r="AN773" i="1"/>
  <c r="AN802" i="1" s="1"/>
  <c r="AB786" i="1"/>
  <c r="AB815" i="1" s="1"/>
  <c r="AO235" i="1"/>
  <c r="AO293" i="1" s="1"/>
  <c r="AL237" i="1"/>
  <c r="AL295" i="1" s="1"/>
  <c r="AA250" i="1"/>
  <c r="AA308" i="1" s="1"/>
  <c r="AM766" i="1"/>
  <c r="AM795" i="1" s="1"/>
  <c r="AO770" i="1"/>
  <c r="AO799" i="1" s="1"/>
  <c r="U787" i="1"/>
  <c r="AA785" i="1"/>
  <c r="AA814" i="1" s="1"/>
  <c r="AN692" i="1"/>
  <c r="AN708" i="1"/>
  <c r="AA1332" i="1"/>
  <c r="AN908" i="1"/>
  <c r="AO402" i="1"/>
  <c r="AO850" i="1"/>
  <c r="AO879" i="1" s="1"/>
  <c r="AO228" i="1"/>
  <c r="AO286" i="1" s="1"/>
  <c r="AP170" i="1"/>
  <c r="U485" i="1"/>
  <c r="U514" i="1" s="1"/>
  <c r="AG443" i="1"/>
  <c r="AG530" i="1" s="1"/>
  <c r="AG25" i="1" s="1"/>
  <c r="AJ54" i="5" s="1"/>
  <c r="T457" i="1"/>
  <c r="T544" i="1" s="1"/>
  <c r="T39" i="1" s="1"/>
  <c r="W68" i="5" s="1"/>
  <c r="AF479" i="1"/>
  <c r="AF508" i="1" s="1"/>
  <c r="T310" i="1"/>
  <c r="U426" i="1"/>
  <c r="U252" i="1"/>
  <c r="V194" i="1"/>
  <c r="U874" i="1"/>
  <c r="S932" i="1"/>
  <c r="T816" i="1"/>
  <c r="AP572" i="1"/>
  <c r="AP1211" i="1" s="1"/>
  <c r="AP1269" i="1" s="1"/>
  <c r="AO1269" i="1"/>
  <c r="AL717" i="1"/>
  <c r="AM601" i="1"/>
  <c r="AM1298" i="1"/>
  <c r="AM1327" i="1" s="1"/>
  <c r="AK717" i="1"/>
  <c r="AN1240" i="1"/>
  <c r="AO1298" i="1" s="1"/>
  <c r="AN1269" i="1"/>
  <c r="AM721" i="1"/>
  <c r="AE537" i="1"/>
  <c r="AE32" i="1" s="1"/>
  <c r="AH61" i="5" s="1"/>
  <c r="AG380" i="1"/>
  <c r="AG360" i="1"/>
  <c r="AH331" i="1"/>
  <c r="AE528" i="1"/>
  <c r="AE23" i="1" s="1"/>
  <c r="AH52" i="5" s="1"/>
  <c r="AG389" i="1"/>
  <c r="AO601" i="1"/>
  <c r="AQ1202" i="1"/>
  <c r="AR563" i="1"/>
  <c r="AP1231" i="1"/>
  <c r="AP1260" i="1"/>
  <c r="AG351" i="1"/>
  <c r="AH322" i="1"/>
  <c r="AF470" i="1"/>
  <c r="AF499" i="1" s="1"/>
  <c r="AF441" i="1"/>
  <c r="AO592" i="1"/>
  <c r="AO1289" i="1"/>
  <c r="AO1318" i="1" s="1"/>
  <c r="AE454" i="1"/>
  <c r="AE483" i="1"/>
  <c r="AE512" i="1" s="1"/>
  <c r="T543" i="1"/>
  <c r="T38" i="1" s="1"/>
  <c r="W67" i="5" s="1"/>
  <c r="T542" i="1"/>
  <c r="T37" i="1" s="1"/>
  <c r="W66" i="5" s="1"/>
  <c r="Z724" i="1"/>
  <c r="AD541" i="1"/>
  <c r="AD36" i="1" s="1"/>
  <c r="AG65" i="5" s="1"/>
  <c r="AH476" i="1"/>
  <c r="AH505" i="1" s="1"/>
  <c r="U396" i="1"/>
  <c r="U486" i="1" s="1"/>
  <c r="U515" i="1" s="1"/>
  <c r="AF1213" i="1"/>
  <c r="AG574" i="1"/>
  <c r="U1335" i="1"/>
  <c r="T34" i="1"/>
  <c r="AF393" i="1"/>
  <c r="AK689" i="1"/>
  <c r="AC811" i="1"/>
  <c r="AF536" i="1"/>
  <c r="AF31" i="1" s="1"/>
  <c r="AI60" i="5" s="1"/>
  <c r="V63" i="5"/>
  <c r="AC1276" i="1"/>
  <c r="AC1247" i="1"/>
  <c r="AC1305" i="1" s="1"/>
  <c r="T482" i="1"/>
  <c r="T453" i="1"/>
  <c r="AG449" i="1"/>
  <c r="AG478" i="1"/>
  <c r="AG507" i="1" s="1"/>
  <c r="AG335" i="1"/>
  <c r="AF364" i="1"/>
  <c r="Q397" i="1"/>
  <c r="Y930" i="1"/>
  <c r="T1335" i="1"/>
  <c r="AB1305" i="1"/>
  <c r="AB1334" i="1" s="1"/>
  <c r="AB608" i="1"/>
  <c r="AB690" i="1"/>
  <c r="V1248" i="1"/>
  <c r="V1277" i="1"/>
  <c r="AH388" i="1"/>
  <c r="AI1217" i="1"/>
  <c r="AO239" i="1"/>
  <c r="AO297" i="1" s="1"/>
  <c r="AO413" i="1"/>
  <c r="AO861" i="1"/>
  <c r="AO890" i="1" s="1"/>
  <c r="AP181" i="1"/>
  <c r="AK578" i="1"/>
  <c r="AL578" i="1" s="1"/>
  <c r="V395" i="1"/>
  <c r="AI330" i="1"/>
  <c r="AH359" i="1"/>
  <c r="AF607" i="1"/>
  <c r="AF694" i="1" s="1"/>
  <c r="AG1304" i="1"/>
  <c r="AG1333" i="1" s="1"/>
  <c r="AA872" i="1"/>
  <c r="U510" i="1"/>
  <c r="U539" i="1" s="1"/>
  <c r="R339" i="1"/>
  <c r="Q368" i="1"/>
  <c r="V720" i="1"/>
  <c r="AO573" i="1"/>
  <c r="AN1212" i="1"/>
  <c r="O516" i="1"/>
  <c r="AL602" i="1"/>
  <c r="AL689" i="1" s="1"/>
  <c r="AL1299" i="1"/>
  <c r="AL1328" i="1" s="1"/>
  <c r="X1301" i="1"/>
  <c r="X604" i="1"/>
  <c r="AE1213" i="1"/>
  <c r="W337" i="1"/>
  <c r="V366" i="1"/>
  <c r="AD1218" i="1"/>
  <c r="AE579" i="1"/>
  <c r="Z814" i="1"/>
  <c r="AA424" i="1"/>
  <c r="AB192" i="1"/>
  <c r="T696" i="1"/>
  <c r="T725" i="1" s="1"/>
  <c r="U484" i="1"/>
  <c r="U513" i="1" s="1"/>
  <c r="U455" i="1"/>
  <c r="AM1241" i="1"/>
  <c r="AM1270" i="1"/>
  <c r="AN919" i="1"/>
  <c r="U609" i="1"/>
  <c r="AE694" i="1"/>
  <c r="Z1214" i="1"/>
  <c r="Z1272" i="1" s="1"/>
  <c r="AA575" i="1"/>
  <c r="AM179" i="1"/>
  <c r="AL859" i="1"/>
  <c r="AL888" i="1" s="1"/>
  <c r="AL411" i="1"/>
  <c r="V394" i="1"/>
  <c r="W391" i="1"/>
  <c r="AH1246" i="1"/>
  <c r="Y722" i="1"/>
  <c r="P487" i="1"/>
  <c r="P458" i="1"/>
  <c r="AF1304" i="1"/>
  <c r="AF1333" i="1" s="1"/>
  <c r="S511" i="1"/>
  <c r="AB425" i="1"/>
  <c r="AB873" i="1"/>
  <c r="AB902" i="1" s="1"/>
  <c r="AC193" i="1"/>
  <c r="AC251" i="1" s="1"/>
  <c r="AB251" i="1"/>
  <c r="AA606" i="1"/>
  <c r="AA693" i="1" s="1"/>
  <c r="AB1329" i="1"/>
  <c r="AC1216" i="1"/>
  <c r="AD577" i="1"/>
  <c r="AJ1217" i="1"/>
  <c r="U392" i="1"/>
  <c r="W336" i="1"/>
  <c r="V365" i="1"/>
  <c r="W691" i="1"/>
  <c r="Z901" i="1"/>
  <c r="V452" i="1"/>
  <c r="V481" i="1"/>
  <c r="V338" i="1"/>
  <c r="U367" i="1"/>
  <c r="AD1242" i="1"/>
  <c r="AD1271" i="1"/>
  <c r="AP1215" i="1"/>
  <c r="AQ576" i="1"/>
  <c r="AK917" i="1"/>
  <c r="V334" i="1"/>
  <c r="U363" i="1"/>
  <c r="X333" i="1"/>
  <c r="W362" i="1"/>
  <c r="W1219" i="1"/>
  <c r="X580" i="1"/>
  <c r="AC603" i="1"/>
  <c r="AC1300" i="1"/>
  <c r="T64" i="5"/>
  <c r="Z693" i="1"/>
  <c r="S544" i="1"/>
  <c r="S39" i="1" s="1"/>
  <c r="V68" i="5" s="1"/>
  <c r="AA695" i="1"/>
  <c r="Y1243" i="1"/>
  <c r="R540" i="1"/>
  <c r="AO1273" i="1"/>
  <c r="AO1244" i="1"/>
  <c r="AB1245" i="1"/>
  <c r="AB1274" i="1"/>
  <c r="AM1262" i="1"/>
  <c r="AM918" i="1"/>
  <c r="AM231" i="1"/>
  <c r="AM289" i="1" s="1"/>
  <c r="AM405" i="1"/>
  <c r="AN173" i="1"/>
  <c r="AM853" i="1"/>
  <c r="AM882" i="1" s="1"/>
  <c r="AH467" i="1"/>
  <c r="AH496" i="1" s="1"/>
  <c r="AO857" i="1"/>
  <c r="AO886" i="1" s="1"/>
  <c r="AO409" i="1"/>
  <c r="AP177" i="1"/>
  <c r="AN864" i="1"/>
  <c r="AN893" i="1" s="1"/>
  <c r="AM1233" i="1"/>
  <c r="AM594" i="1" s="1"/>
  <c r="AN915" i="1"/>
  <c r="AF532" i="1"/>
  <c r="AF27" i="1" s="1"/>
  <c r="AI56" i="5" s="1"/>
  <c r="AH466" i="1"/>
  <c r="AH495" i="1" s="1"/>
  <c r="AH524" i="1" s="1"/>
  <c r="AN716" i="1"/>
  <c r="AM922" i="1"/>
  <c r="AJ710" i="1"/>
  <c r="AO913" i="1"/>
  <c r="AN416" i="1"/>
  <c r="AO184" i="1"/>
  <c r="AL1233" i="1"/>
  <c r="AL1262" i="1"/>
  <c r="AI377" i="1"/>
  <c r="AI467" i="1" s="1"/>
  <c r="AI496" i="1" s="1"/>
  <c r="AI376" i="1"/>
  <c r="AI466" i="1" s="1"/>
  <c r="AI495" i="1" s="1"/>
  <c r="AH383" i="1"/>
  <c r="AH444" i="1" s="1"/>
  <c r="AG525" i="1"/>
  <c r="AG20" i="1" s="1"/>
  <c r="AJ49" i="5" s="1"/>
  <c r="AN565" i="1"/>
  <c r="AK1291" i="1"/>
  <c r="AK1320" i="1" s="1"/>
  <c r="AK594" i="1"/>
  <c r="AM1292" i="1"/>
  <c r="AM1321" i="1" s="1"/>
  <c r="AM595" i="1"/>
  <c r="AP1239" i="1"/>
  <c r="AP1297" i="1" s="1"/>
  <c r="AP1268" i="1"/>
  <c r="AF50" i="5"/>
  <c r="AI386" i="1"/>
  <c r="AM598" i="1"/>
  <c r="AM685" i="1" s="1"/>
  <c r="AJ318" i="1"/>
  <c r="AI347" i="1"/>
  <c r="AN1237" i="1"/>
  <c r="AN1295" i="1" s="1"/>
  <c r="AN1324" i="1" s="1"/>
  <c r="AM1293" i="1"/>
  <c r="AM1322" i="1" s="1"/>
  <c r="AM596" i="1"/>
  <c r="AM683" i="1" s="1"/>
  <c r="AG445" i="1"/>
  <c r="AG474" i="1"/>
  <c r="AG503" i="1" s="1"/>
  <c r="AG444" i="1"/>
  <c r="AG473" i="1"/>
  <c r="AG502" i="1" s="1"/>
  <c r="AO1297" i="1"/>
  <c r="AO1326" i="1" s="1"/>
  <c r="AO600" i="1"/>
  <c r="AO590" i="1"/>
  <c r="AO1205" i="1"/>
  <c r="AO1263" i="1" s="1"/>
  <c r="AP566" i="1"/>
  <c r="AJ328" i="1"/>
  <c r="AI357" i="1"/>
  <c r="AL682" i="1"/>
  <c r="AH384" i="1"/>
  <c r="AF525" i="1"/>
  <c r="AH378" i="1"/>
  <c r="AM1257" i="1"/>
  <c r="AM1228" i="1"/>
  <c r="AH382" i="1"/>
  <c r="AI326" i="1"/>
  <c r="AH355" i="1"/>
  <c r="AL683" i="1"/>
  <c r="AJ319" i="1"/>
  <c r="AI348" i="1"/>
  <c r="AH48" i="5"/>
  <c r="AP675" i="1"/>
  <c r="AQ1285" i="1"/>
  <c r="AQ1314" i="1" s="1"/>
  <c r="AQ588" i="1"/>
  <c r="AL589" i="1"/>
  <c r="AL676" i="1" s="1"/>
  <c r="AK711" i="1"/>
  <c r="AI325" i="1"/>
  <c r="AH354" i="1"/>
  <c r="AP407" i="1"/>
  <c r="AQ175" i="1"/>
  <c r="AP855" i="1"/>
  <c r="AP884" i="1" s="1"/>
  <c r="AI324" i="1"/>
  <c r="AH353" i="1"/>
  <c r="AQ1200" i="1"/>
  <c r="AQ1258" i="1" s="1"/>
  <c r="AR561" i="1"/>
  <c r="AM1324" i="1"/>
  <c r="AN412" i="1"/>
  <c r="AO180" i="1"/>
  <c r="AN238" i="1"/>
  <c r="AN296" i="1" s="1"/>
  <c r="AK1315" i="1"/>
  <c r="AN1234" i="1"/>
  <c r="AN1263" i="1"/>
  <c r="AF26" i="1"/>
  <c r="AS1198" i="1"/>
  <c r="AT559" i="1"/>
  <c r="AN677" i="1"/>
  <c r="AL685" i="1"/>
  <c r="AG56" i="5"/>
  <c r="AE530" i="1"/>
  <c r="AQ1210" i="1"/>
  <c r="AR571" i="1"/>
  <c r="AP1258" i="1"/>
  <c r="AP1229" i="1"/>
  <c r="AL1315" i="1"/>
  <c r="AK676" i="1"/>
  <c r="AK705" i="1" s="1"/>
  <c r="AF497" i="1"/>
  <c r="AF526" i="1" s="1"/>
  <c r="AO1208" i="1"/>
  <c r="AP569" i="1"/>
  <c r="AR1227" i="1"/>
  <c r="AM706" i="1"/>
  <c r="AO1206" i="1"/>
  <c r="AP567" i="1"/>
  <c r="AN860" i="1"/>
  <c r="AN889" i="1" s="1"/>
  <c r="AI320" i="1"/>
  <c r="AH349" i="1"/>
  <c r="AG505" i="1"/>
  <c r="AG534" i="1" s="1"/>
  <c r="AN1199" i="1"/>
  <c r="AO560" i="1"/>
  <c r="AG468" i="1"/>
  <c r="AG497" i="1" s="1"/>
  <c r="AG439" i="1"/>
  <c r="AK714" i="1"/>
  <c r="AN1235" i="1"/>
  <c r="H20" i="30" l="1"/>
  <c r="I20" i="30" s="1"/>
  <c r="AQ244" i="1"/>
  <c r="AQ302" i="1" s="1"/>
  <c r="AG57" i="5"/>
  <c r="AF51" i="5"/>
  <c r="AF73" i="5" s="1"/>
  <c r="AC44" i="1"/>
  <c r="AE45" i="5"/>
  <c r="J21" i="30"/>
  <c r="K21" i="30" s="1"/>
  <c r="AI303" i="1"/>
  <c r="AL1288" i="1"/>
  <c r="AL1317" i="1" s="1"/>
  <c r="AK707" i="1"/>
  <c r="AJ707" i="1"/>
  <c r="AL707" i="1"/>
  <c r="AK920" i="1"/>
  <c r="AM1230" i="1"/>
  <c r="AM1259" i="1"/>
  <c r="AO562" i="1"/>
  <c r="AN1201" i="1"/>
  <c r="AL775" i="1"/>
  <c r="AL804" i="1" s="1"/>
  <c r="AL414" i="1"/>
  <c r="AL240" i="1"/>
  <c r="AL298" i="1" s="1"/>
  <c r="AL862" i="1"/>
  <c r="AL891" i="1" s="1"/>
  <c r="AM182" i="1"/>
  <c r="AL599" i="1"/>
  <c r="AL686" i="1" s="1"/>
  <c r="AL1296" i="1"/>
  <c r="AL1325" i="1" s="1"/>
  <c r="AM1267" i="1"/>
  <c r="AM1238" i="1"/>
  <c r="AN1209" i="1"/>
  <c r="AO570" i="1"/>
  <c r="AD535" i="1"/>
  <c r="AD30" i="1" s="1"/>
  <c r="AG59" i="5" s="1"/>
  <c r="AC521" i="1"/>
  <c r="AC16" i="1" s="1"/>
  <c r="AD434" i="1"/>
  <c r="AD521" i="1" s="1"/>
  <c r="AD16" i="1" s="1"/>
  <c r="AE440" i="1"/>
  <c r="AE527" i="1" s="1"/>
  <c r="AE22" i="1" s="1"/>
  <c r="AF379" i="1"/>
  <c r="AF469" i="1" s="1"/>
  <c r="AF498" i="1" s="1"/>
  <c r="AD529" i="1"/>
  <c r="AD24" i="1" s="1"/>
  <c r="AG53" i="5" s="1"/>
  <c r="AF387" i="1"/>
  <c r="AF448" i="1" s="1"/>
  <c r="AG385" i="1"/>
  <c r="AG475" i="1" s="1"/>
  <c r="AG504" i="1" s="1"/>
  <c r="AK914" i="1"/>
  <c r="AK916" i="1"/>
  <c r="AD527" i="1"/>
  <c r="AD22" i="1" s="1"/>
  <c r="AM701" i="1"/>
  <c r="AT1195" i="1"/>
  <c r="AT1224" i="1" s="1"/>
  <c r="AT585" i="1" s="1"/>
  <c r="AG321" i="1"/>
  <c r="AF350" i="1"/>
  <c r="AE533" i="1"/>
  <c r="AE28" i="1" s="1"/>
  <c r="AQ1203" i="1"/>
  <c r="AR564" i="1"/>
  <c r="AE477" i="1"/>
  <c r="AE506" i="1" s="1"/>
  <c r="AE448" i="1"/>
  <c r="AE442" i="1"/>
  <c r="AE471" i="1"/>
  <c r="AE500" i="1" s="1"/>
  <c r="AP1261" i="1"/>
  <c r="AP1232" i="1"/>
  <c r="AM176" i="1"/>
  <c r="AL408" i="1"/>
  <c r="AL234" i="1"/>
  <c r="AL292" i="1" s="1"/>
  <c r="AL769" i="1"/>
  <c r="AL798" i="1" s="1"/>
  <c r="AL856" i="1"/>
  <c r="AL885" i="1" s="1"/>
  <c r="AL1236" i="1"/>
  <c r="AL1265" i="1"/>
  <c r="AR1195" i="1"/>
  <c r="AE373" i="1"/>
  <c r="AM1207" i="1"/>
  <c r="AN568" i="1"/>
  <c r="AG323" i="1"/>
  <c r="AF352" i="1"/>
  <c r="AO593" i="1"/>
  <c r="AO1290" i="1"/>
  <c r="AO1319" i="1" s="1"/>
  <c r="AF315" i="1"/>
  <c r="AE344" i="1"/>
  <c r="AK597" i="1"/>
  <c r="AK684" i="1" s="1"/>
  <c r="AK1294" i="1"/>
  <c r="AK1323" i="1" s="1"/>
  <c r="AS1195" i="1"/>
  <c r="AS1224" i="1" s="1"/>
  <c r="AS585" i="1" s="1"/>
  <c r="AF381" i="1"/>
  <c r="AL410" i="1"/>
  <c r="AL236" i="1"/>
  <c r="AL294" i="1" s="1"/>
  <c r="AL771" i="1"/>
  <c r="AL800" i="1" s="1"/>
  <c r="AL858" i="1"/>
  <c r="AL887" i="1" s="1"/>
  <c r="AM178" i="1"/>
  <c r="AU556" i="1"/>
  <c r="AU1195" i="1" s="1"/>
  <c r="AU1224" i="1" s="1"/>
  <c r="AH327" i="1"/>
  <c r="AG356" i="1"/>
  <c r="AF446" i="1"/>
  <c r="AF475" i="1"/>
  <c r="AF504" i="1" s="1"/>
  <c r="AG329" i="1"/>
  <c r="AF358" i="1"/>
  <c r="AJ684" i="1"/>
  <c r="AJ713" i="1" s="1"/>
  <c r="AO1282" i="1"/>
  <c r="AO1311" i="1" s="1"/>
  <c r="AN585" i="1"/>
  <c r="AN1282" i="1"/>
  <c r="AN1311" i="1" s="1"/>
  <c r="AP1282" i="1"/>
  <c r="AP1311" i="1" s="1"/>
  <c r="AQ1224" i="1"/>
  <c r="AQ1282" i="1" s="1"/>
  <c r="AQ1311" i="1" s="1"/>
  <c r="AD420" i="1"/>
  <c r="AR186" i="1"/>
  <c r="AR779" i="1" s="1"/>
  <c r="AR808" i="1" s="1"/>
  <c r="AQ779" i="1"/>
  <c r="AQ808" i="1" s="1"/>
  <c r="AQ866" i="1"/>
  <c r="AQ895" i="1" s="1"/>
  <c r="AE188" i="1"/>
  <c r="AE781" i="1" s="1"/>
  <c r="AE810" i="1" s="1"/>
  <c r="AD781" i="1"/>
  <c r="AD810" i="1" s="1"/>
  <c r="AD304" i="1"/>
  <c r="AD868" i="1"/>
  <c r="AD897" i="1" s="1"/>
  <c r="AP924" i="1"/>
  <c r="AP302" i="1"/>
  <c r="AO924" i="1"/>
  <c r="AD869" i="1"/>
  <c r="AD898" i="1" s="1"/>
  <c r="AD421" i="1"/>
  <c r="AM190" i="1"/>
  <c r="AN190" i="1" s="1"/>
  <c r="AD782" i="1"/>
  <c r="AD811" i="1" s="1"/>
  <c r="AD247" i="1"/>
  <c r="AD305" i="1" s="1"/>
  <c r="AL870" i="1"/>
  <c r="AL899" i="1" s="1"/>
  <c r="AL928" i="1" s="1"/>
  <c r="AL422" i="1"/>
  <c r="AL248" i="1"/>
  <c r="AL306" i="1" s="1"/>
  <c r="AM232" i="1"/>
  <c r="AM290" i="1" s="1"/>
  <c r="AM406" i="1"/>
  <c r="AN174" i="1"/>
  <c r="AM767" i="1"/>
  <c r="AM796" i="1" s="1"/>
  <c r="AM854" i="1"/>
  <c r="AM883" i="1" s="1"/>
  <c r="AL912" i="1"/>
  <c r="AK928" i="1"/>
  <c r="AE869" i="1"/>
  <c r="AE898" i="1" s="1"/>
  <c r="AE247" i="1"/>
  <c r="AN921" i="1"/>
  <c r="AO241" i="1"/>
  <c r="AO299" i="1" s="1"/>
  <c r="AO415" i="1"/>
  <c r="AO776" i="1"/>
  <c r="AO805" i="1" s="1"/>
  <c r="AP183" i="1"/>
  <c r="AO863" i="1"/>
  <c r="AO892" i="1" s="1"/>
  <c r="AJ780" i="1"/>
  <c r="AJ809" i="1" s="1"/>
  <c r="AJ245" i="1"/>
  <c r="AJ303" i="1" s="1"/>
  <c r="AJ867" i="1"/>
  <c r="AJ896" i="1" s="1"/>
  <c r="AJ419" i="1"/>
  <c r="AK187" i="1"/>
  <c r="AI925" i="1"/>
  <c r="AN923" i="1"/>
  <c r="AC538" i="1"/>
  <c r="AC33" i="1" s="1"/>
  <c r="AO243" i="1"/>
  <c r="AO301" i="1" s="1"/>
  <c r="AO778" i="1"/>
  <c r="AO807" i="1" s="1"/>
  <c r="AO865" i="1"/>
  <c r="AO894" i="1" s="1"/>
  <c r="AP185" i="1"/>
  <c r="AO417" i="1"/>
  <c r="AN721" i="1"/>
  <c r="AE390" i="1"/>
  <c r="AF332" i="1"/>
  <c r="AE361" i="1"/>
  <c r="AD480" i="1"/>
  <c r="AD509" i="1" s="1"/>
  <c r="AD451" i="1"/>
  <c r="AE421" i="1"/>
  <c r="W194" i="1"/>
  <c r="X194" i="1" s="1"/>
  <c r="X874" i="1" s="1"/>
  <c r="AC786" i="1"/>
  <c r="AC815" i="1" s="1"/>
  <c r="AB784" i="1"/>
  <c r="AB813" i="1" s="1"/>
  <c r="V787" i="1"/>
  <c r="AF782" i="1"/>
  <c r="AF811" i="1" s="1"/>
  <c r="AF927" i="1" s="1"/>
  <c r="AP774" i="1"/>
  <c r="AP803" i="1" s="1"/>
  <c r="AP770" i="1"/>
  <c r="AP799" i="1" s="1"/>
  <c r="AN766" i="1"/>
  <c r="AN795" i="1" s="1"/>
  <c r="AM772" i="1"/>
  <c r="AM801" i="1" s="1"/>
  <c r="AB871" i="1"/>
  <c r="AB900" i="1" s="1"/>
  <c r="AB423" i="1"/>
  <c r="AC191" i="1"/>
  <c r="AC249" i="1" s="1"/>
  <c r="AB249" i="1"/>
  <c r="AB307" i="1" s="1"/>
  <c r="AQ768" i="1"/>
  <c r="AQ797" i="1" s="1"/>
  <c r="AO773" i="1"/>
  <c r="AO802" i="1" s="1"/>
  <c r="AE782" i="1"/>
  <c r="AE811" i="1" s="1"/>
  <c r="AB785" i="1"/>
  <c r="AB814" i="1" s="1"/>
  <c r="AO777" i="1"/>
  <c r="AO806" i="1" s="1"/>
  <c r="AP763" i="1"/>
  <c r="AP792" i="1" s="1"/>
  <c r="AA929" i="1"/>
  <c r="U543" i="1"/>
  <c r="U38" i="1" s="1"/>
  <c r="X67" i="5" s="1"/>
  <c r="AO1327" i="1"/>
  <c r="AP850" i="1"/>
  <c r="AP879" i="1" s="1"/>
  <c r="AP228" i="1"/>
  <c r="AP286" i="1" s="1"/>
  <c r="AP402" i="1"/>
  <c r="AQ170" i="1"/>
  <c r="AO908" i="1"/>
  <c r="V874" i="1"/>
  <c r="V903" i="1" s="1"/>
  <c r="AH534" i="1"/>
  <c r="AH29" i="1" s="1"/>
  <c r="AK58" i="5" s="1"/>
  <c r="AF537" i="1"/>
  <c r="AF32" i="1" s="1"/>
  <c r="AI61" i="5" s="1"/>
  <c r="AP1240" i="1"/>
  <c r="AP1298" i="1" s="1"/>
  <c r="AP1327" i="1" s="1"/>
  <c r="AH525" i="1"/>
  <c r="AH20" i="1" s="1"/>
  <c r="AK49" i="5" s="1"/>
  <c r="AG536" i="1"/>
  <c r="AG31" i="1" s="1"/>
  <c r="AJ60" i="5" s="1"/>
  <c r="U310" i="1"/>
  <c r="U903" i="1"/>
  <c r="V252" i="1"/>
  <c r="V426" i="1"/>
  <c r="T932" i="1"/>
  <c r="U816" i="1"/>
  <c r="AQ572" i="1"/>
  <c r="U457" i="1"/>
  <c r="U544" i="1" s="1"/>
  <c r="U39" i="1" s="1"/>
  <c r="X68" i="5" s="1"/>
  <c r="AN1298" i="1"/>
  <c r="AN1327" i="1" s="1"/>
  <c r="AN601" i="1"/>
  <c r="AC873" i="1"/>
  <c r="AC902" i="1" s="1"/>
  <c r="AM688" i="1"/>
  <c r="AL718" i="1"/>
  <c r="AG441" i="1"/>
  <c r="AG470" i="1"/>
  <c r="AG499" i="1" s="1"/>
  <c r="AF528" i="1"/>
  <c r="AF23" i="1" s="1"/>
  <c r="AI52" i="5" s="1"/>
  <c r="AG450" i="1"/>
  <c r="AG479" i="1"/>
  <c r="AG508" i="1" s="1"/>
  <c r="AI331" i="1"/>
  <c r="AH360" i="1"/>
  <c r="AH389" i="1"/>
  <c r="AJ1275" i="1"/>
  <c r="AH351" i="1"/>
  <c r="AI322" i="1"/>
  <c r="AH380" i="1"/>
  <c r="AO679" i="1"/>
  <c r="AP592" i="1"/>
  <c r="AP679" i="1" s="1"/>
  <c r="AP1289" i="1"/>
  <c r="AP1318" i="1" s="1"/>
  <c r="AG189" i="1"/>
  <c r="AG247" i="1" s="1"/>
  <c r="AR1202" i="1"/>
  <c r="AS563" i="1"/>
  <c r="AQ1260" i="1"/>
  <c r="AQ1231" i="1"/>
  <c r="AC309" i="1"/>
  <c r="U542" i="1"/>
  <c r="U37" i="1" s="1"/>
  <c r="X66" i="5" s="1"/>
  <c r="O545" i="1"/>
  <c r="O40" i="1" s="1"/>
  <c r="AE541" i="1"/>
  <c r="AE36" i="1" s="1"/>
  <c r="AH65" i="5" s="1"/>
  <c r="Z722" i="1"/>
  <c r="AC1334" i="1"/>
  <c r="AG393" i="1"/>
  <c r="AE723" i="1"/>
  <c r="AI388" i="1"/>
  <c r="AO919" i="1"/>
  <c r="Y604" i="1"/>
  <c r="AC1329" i="1"/>
  <c r="W338" i="1"/>
  <c r="V367" i="1"/>
  <c r="U482" i="1"/>
  <c r="U453" i="1"/>
  <c r="AL917" i="1"/>
  <c r="Z1243" i="1"/>
  <c r="Z1301" i="1" s="1"/>
  <c r="AB424" i="1"/>
  <c r="AC192" i="1"/>
  <c r="AC250" i="1" s="1"/>
  <c r="Y1301" i="1"/>
  <c r="AL1217" i="1"/>
  <c r="AC927" i="1"/>
  <c r="AB931" i="1"/>
  <c r="AC690" i="1"/>
  <c r="AC719" i="1" s="1"/>
  <c r="X1219" i="1"/>
  <c r="X1277" i="1" s="1"/>
  <c r="Y580" i="1"/>
  <c r="Y333" i="1"/>
  <c r="X362" i="1"/>
  <c r="V392" i="1"/>
  <c r="AB309" i="1"/>
  <c r="AE1242" i="1"/>
  <c r="AE1271" i="1"/>
  <c r="AF1271" i="1"/>
  <c r="AM578" i="1"/>
  <c r="AN578" i="1" s="1"/>
  <c r="AF421" i="1"/>
  <c r="AF247" i="1"/>
  <c r="AK1217" i="1"/>
  <c r="AP413" i="1"/>
  <c r="AQ181" i="1"/>
  <c r="AP861" i="1"/>
  <c r="AP890" i="1" s="1"/>
  <c r="AP239" i="1"/>
  <c r="AP297" i="1" s="1"/>
  <c r="AH449" i="1"/>
  <c r="AH478" i="1"/>
  <c r="AH507" i="1" s="1"/>
  <c r="AB695" i="1"/>
  <c r="Q458" i="1"/>
  <c r="Q487" i="1"/>
  <c r="T511" i="1"/>
  <c r="T540" i="1" s="1"/>
  <c r="AF483" i="1"/>
  <c r="AF512" i="1" s="1"/>
  <c r="AF454" i="1"/>
  <c r="AB606" i="1"/>
  <c r="AB693" i="1" s="1"/>
  <c r="AB1303" i="1"/>
  <c r="AB1332" i="1" s="1"/>
  <c r="W334" i="1"/>
  <c r="V363" i="1"/>
  <c r="AM1299" i="1"/>
  <c r="AM1328" i="1" s="1"/>
  <c r="AM602" i="1"/>
  <c r="AM689" i="1" s="1"/>
  <c r="AE1218" i="1"/>
  <c r="AF579" i="1"/>
  <c r="V456" i="1"/>
  <c r="V485" i="1"/>
  <c r="V514" i="1" s="1"/>
  <c r="AB719" i="1"/>
  <c r="AK718" i="1"/>
  <c r="W63" i="5"/>
  <c r="AO1302" i="1"/>
  <c r="AO1331" i="1" s="1"/>
  <c r="AO605" i="1"/>
  <c r="AQ1215" i="1"/>
  <c r="AR576" i="1"/>
  <c r="W394" i="1"/>
  <c r="AC425" i="1"/>
  <c r="AD193" i="1"/>
  <c r="P516" i="1"/>
  <c r="AM237" i="1"/>
  <c r="AM295" i="1" s="1"/>
  <c r="AM859" i="1"/>
  <c r="AM888" i="1" s="1"/>
  <c r="AM411" i="1"/>
  <c r="AN179" i="1"/>
  <c r="AN772" i="1" s="1"/>
  <c r="AB250" i="1"/>
  <c r="Z930" i="1"/>
  <c r="R397" i="1"/>
  <c r="AA901" i="1"/>
  <c r="AJ330" i="1"/>
  <c r="AI359" i="1"/>
  <c r="AI1275" i="1"/>
  <c r="AI1246" i="1"/>
  <c r="W720" i="1"/>
  <c r="AH335" i="1"/>
  <c r="AG364" i="1"/>
  <c r="AC608" i="1"/>
  <c r="AG1213" i="1"/>
  <c r="AH574" i="1"/>
  <c r="W1277" i="1"/>
  <c r="W1248" i="1"/>
  <c r="AP1273" i="1"/>
  <c r="AP1244" i="1"/>
  <c r="AP605" i="1" s="1"/>
  <c r="AD1300" i="1"/>
  <c r="AD1329" i="1" s="1"/>
  <c r="AD603" i="1"/>
  <c r="V510" i="1"/>
  <c r="V539" i="1" s="1"/>
  <c r="X336" i="1"/>
  <c r="W365" i="1"/>
  <c r="AJ1246" i="1"/>
  <c r="AJ607" i="1" s="1"/>
  <c r="AD1216" i="1"/>
  <c r="AD1274" i="1" s="1"/>
  <c r="AE577" i="1"/>
  <c r="AH607" i="1"/>
  <c r="AA724" i="1"/>
  <c r="AD1247" i="1"/>
  <c r="AD1305" i="1" s="1"/>
  <c r="W395" i="1"/>
  <c r="V1306" i="1"/>
  <c r="V609" i="1"/>
  <c r="AA722" i="1"/>
  <c r="S540" i="1"/>
  <c r="U34" i="1"/>
  <c r="X337" i="1"/>
  <c r="W366" i="1"/>
  <c r="R368" i="1"/>
  <c r="S339" i="1"/>
  <c r="AD1276" i="1"/>
  <c r="R35" i="1"/>
  <c r="AC1245" i="1"/>
  <c r="AC1274" i="1"/>
  <c r="AA1214" i="1"/>
  <c r="AB575" i="1"/>
  <c r="AB872" i="1"/>
  <c r="X691" i="1"/>
  <c r="X720" i="1" s="1"/>
  <c r="X1330" i="1"/>
  <c r="AN1241" i="1"/>
  <c r="AN1270" i="1"/>
  <c r="AH1304" i="1"/>
  <c r="AH1333" i="1" s="1"/>
  <c r="AF1242" i="1"/>
  <c r="X391" i="1"/>
  <c r="V396" i="1"/>
  <c r="W452" i="1"/>
  <c r="W481" i="1"/>
  <c r="V484" i="1"/>
  <c r="V513" i="1" s="1"/>
  <c r="V455" i="1"/>
  <c r="AF723" i="1"/>
  <c r="U696" i="1"/>
  <c r="U725" i="1" s="1"/>
  <c r="AO1212" i="1"/>
  <c r="AP573" i="1"/>
  <c r="AE62" i="5"/>
  <c r="AG694" i="1"/>
  <c r="AM911" i="1"/>
  <c r="AN853" i="1"/>
  <c r="AN882" i="1" s="1"/>
  <c r="AN231" i="1"/>
  <c r="AN289" i="1" s="1"/>
  <c r="AN405" i="1"/>
  <c r="AO173" i="1"/>
  <c r="AN922" i="1"/>
  <c r="AP913" i="1"/>
  <c r="AO915" i="1"/>
  <c r="AQ233" i="1"/>
  <c r="AQ291" i="1" s="1"/>
  <c r="AP409" i="1"/>
  <c r="AQ177" i="1"/>
  <c r="AP235" i="1"/>
  <c r="AP293" i="1" s="1"/>
  <c r="AP857" i="1"/>
  <c r="AP886" i="1" s="1"/>
  <c r="AI437" i="1"/>
  <c r="AI524" i="1" s="1"/>
  <c r="AI19" i="1" s="1"/>
  <c r="AL48" i="5" s="1"/>
  <c r="AH473" i="1"/>
  <c r="AH502" i="1" s="1"/>
  <c r="AP1326" i="1"/>
  <c r="AO860" i="1"/>
  <c r="AO889" i="1" s="1"/>
  <c r="AI384" i="1"/>
  <c r="AI445" i="1" s="1"/>
  <c r="AI438" i="1"/>
  <c r="AI525" i="1" s="1"/>
  <c r="AI20" i="1" s="1"/>
  <c r="AL49" i="5" s="1"/>
  <c r="AI382" i="1"/>
  <c r="AI472" i="1" s="1"/>
  <c r="AI501" i="1" s="1"/>
  <c r="AJ377" i="1"/>
  <c r="AJ438" i="1" s="1"/>
  <c r="AK681" i="1"/>
  <c r="AN706" i="1"/>
  <c r="AG526" i="1"/>
  <c r="AG21" i="1" s="1"/>
  <c r="AJ50" i="5" s="1"/>
  <c r="AN1204" i="1"/>
  <c r="AO565" i="1"/>
  <c r="AL1291" i="1"/>
  <c r="AL594" i="1"/>
  <c r="AM1291" i="1"/>
  <c r="AM1320" i="1" s="1"/>
  <c r="AO416" i="1"/>
  <c r="AP184" i="1"/>
  <c r="AP864" i="1" s="1"/>
  <c r="AP893" i="1" s="1"/>
  <c r="AO242" i="1"/>
  <c r="AO300" i="1" s="1"/>
  <c r="AO864" i="1"/>
  <c r="AO893" i="1" s="1"/>
  <c r="AG29" i="1"/>
  <c r="AF21" i="1"/>
  <c r="AK318" i="1"/>
  <c r="AJ347" i="1"/>
  <c r="AM714" i="1"/>
  <c r="AP590" i="1"/>
  <c r="AP677" i="1" s="1"/>
  <c r="AN595" i="1"/>
  <c r="AJ324" i="1"/>
  <c r="AI353" i="1"/>
  <c r="AI383" i="1"/>
  <c r="AL705" i="1"/>
  <c r="AL712" i="1"/>
  <c r="AN1257" i="1"/>
  <c r="AH474" i="1"/>
  <c r="AH503" i="1" s="1"/>
  <c r="AH445" i="1"/>
  <c r="AL711" i="1"/>
  <c r="AP1205" i="1"/>
  <c r="AQ566" i="1"/>
  <c r="AG531" i="1"/>
  <c r="AG26" i="1" s="1"/>
  <c r="AJ55" i="5" s="1"/>
  <c r="AO677" i="1"/>
  <c r="AR588" i="1"/>
  <c r="AQ407" i="1"/>
  <c r="AR175" i="1"/>
  <c r="AR233" i="1" s="1"/>
  <c r="AQ855" i="1"/>
  <c r="AQ884" i="1" s="1"/>
  <c r="AJ325" i="1"/>
  <c r="AI354" i="1"/>
  <c r="AR1285" i="1"/>
  <c r="AR1314" i="1" s="1"/>
  <c r="AP704" i="1"/>
  <c r="AO1234" i="1"/>
  <c r="AO1292" i="1" s="1"/>
  <c r="AO1321" i="1" s="1"/>
  <c r="AO687" i="1"/>
  <c r="AM712" i="1"/>
  <c r="AN1293" i="1"/>
  <c r="AN1322" i="1" s="1"/>
  <c r="AN1292" i="1"/>
  <c r="AN1321" i="1" s="1"/>
  <c r="AK328" i="1"/>
  <c r="AJ357" i="1"/>
  <c r="AO1199" i="1"/>
  <c r="AO1257" i="1" s="1"/>
  <c r="AP560" i="1"/>
  <c r="AP1206" i="1"/>
  <c r="AP1264" i="1" s="1"/>
  <c r="AQ567" i="1"/>
  <c r="AP1208" i="1"/>
  <c r="AP1266" i="1" s="1"/>
  <c r="AQ569" i="1"/>
  <c r="AQ675" i="1"/>
  <c r="AF20" i="1"/>
  <c r="AP1287" i="1"/>
  <c r="AP1316" i="1" s="1"/>
  <c r="AG532" i="1"/>
  <c r="AR1210" i="1"/>
  <c r="AS571" i="1"/>
  <c r="AT1198" i="1"/>
  <c r="AU559" i="1"/>
  <c r="AI55" i="5"/>
  <c r="AH19" i="1"/>
  <c r="AO412" i="1"/>
  <c r="AP180" i="1"/>
  <c r="AR1200" i="1"/>
  <c r="AR1258" i="1" s="1"/>
  <c r="AS561" i="1"/>
  <c r="AI447" i="1"/>
  <c r="AI476" i="1"/>
  <c r="AI505" i="1" s="1"/>
  <c r="AP600" i="1"/>
  <c r="AM682" i="1"/>
  <c r="AH439" i="1"/>
  <c r="AH468" i="1"/>
  <c r="AH497" i="1" s="1"/>
  <c r="AN596" i="1"/>
  <c r="AN1228" i="1"/>
  <c r="AN1286" i="1" s="1"/>
  <c r="AO1235" i="1"/>
  <c r="AO1293" i="1" s="1"/>
  <c r="AO1264" i="1"/>
  <c r="AO1237" i="1"/>
  <c r="AO1266" i="1"/>
  <c r="AN918" i="1"/>
  <c r="AN598" i="1"/>
  <c r="AJ320" i="1"/>
  <c r="AI349" i="1"/>
  <c r="AQ1268" i="1"/>
  <c r="AQ1239" i="1"/>
  <c r="AE25" i="1"/>
  <c r="AS1227" i="1"/>
  <c r="AS1256" i="1"/>
  <c r="AQ1229" i="1"/>
  <c r="AK319" i="1"/>
  <c r="AJ348" i="1"/>
  <c r="AJ326" i="1"/>
  <c r="AI355" i="1"/>
  <c r="AH472" i="1"/>
  <c r="AH501" i="1" s="1"/>
  <c r="AH443" i="1"/>
  <c r="AM1286" i="1"/>
  <c r="AM589" i="1"/>
  <c r="AO238" i="1"/>
  <c r="AO296" i="1" s="1"/>
  <c r="AI378" i="1"/>
  <c r="AJ386" i="1"/>
  <c r="AJ376" i="1"/>
  <c r="AL714" i="1"/>
  <c r="AU585" i="1"/>
  <c r="AG74" i="5" l="1"/>
  <c r="AH57" i="5"/>
  <c r="AD45" i="1"/>
  <c r="AH51" i="5"/>
  <c r="AG51" i="5"/>
  <c r="AG73" i="5" s="1"/>
  <c r="AD44" i="1"/>
  <c r="AG45" i="5"/>
  <c r="AF45" i="5"/>
  <c r="AR244" i="1"/>
  <c r="AR302" i="1" s="1"/>
  <c r="AS186" i="1"/>
  <c r="AR866" i="1"/>
  <c r="AR895" i="1" s="1"/>
  <c r="AR418" i="1"/>
  <c r="H21" i="30"/>
  <c r="I21" i="30" s="1"/>
  <c r="AO1201" i="1"/>
  <c r="AO1230" i="1" s="1"/>
  <c r="AO591" i="1" s="1"/>
  <c r="AP562" i="1"/>
  <c r="AM1288" i="1"/>
  <c r="AM1317" i="1" s="1"/>
  <c r="AM591" i="1"/>
  <c r="AM678" i="1" s="1"/>
  <c r="AM707" i="1" s="1"/>
  <c r="AN1230" i="1"/>
  <c r="AN1259" i="1"/>
  <c r="AL715" i="1"/>
  <c r="AM240" i="1"/>
  <c r="AM298" i="1" s="1"/>
  <c r="AM775" i="1"/>
  <c r="AM804" i="1" s="1"/>
  <c r="AM862" i="1"/>
  <c r="AM891" i="1" s="1"/>
  <c r="AM414" i="1"/>
  <c r="AN182" i="1"/>
  <c r="AP570" i="1"/>
  <c r="AP1209" i="1" s="1"/>
  <c r="AO1209" i="1"/>
  <c r="AN1238" i="1"/>
  <c r="AN1267" i="1"/>
  <c r="AM1296" i="1"/>
  <c r="AM1325" i="1" s="1"/>
  <c r="AM599" i="1"/>
  <c r="AM686" i="1" s="1"/>
  <c r="AM715" i="1" s="1"/>
  <c r="AL920" i="1"/>
  <c r="AV556" i="1"/>
  <c r="AV1195" i="1" s="1"/>
  <c r="AV1224" i="1" s="1"/>
  <c r="AF477" i="1"/>
  <c r="AF506" i="1" s="1"/>
  <c r="AF535" i="1" s="1"/>
  <c r="AF30" i="1" s="1"/>
  <c r="AI59" i="5" s="1"/>
  <c r="AL914" i="1"/>
  <c r="AF440" i="1"/>
  <c r="AF527" i="1" s="1"/>
  <c r="AF22" i="1" s="1"/>
  <c r="AE535" i="1"/>
  <c r="AE30" i="1" s="1"/>
  <c r="AH59" i="5" s="1"/>
  <c r="AG446" i="1"/>
  <c r="AG533" i="1" s="1"/>
  <c r="AG28" i="1" s="1"/>
  <c r="AE529" i="1"/>
  <c r="AE24" i="1" s="1"/>
  <c r="AH53" i="5" s="1"/>
  <c r="AK713" i="1"/>
  <c r="AG379" i="1"/>
  <c r="AG440" i="1" s="1"/>
  <c r="AF533" i="1"/>
  <c r="AF28" i="1" s="1"/>
  <c r="AL916" i="1"/>
  <c r="AG387" i="1"/>
  <c r="AG448" i="1" s="1"/>
  <c r="AH385" i="1"/>
  <c r="AF373" i="1"/>
  <c r="AE434" i="1"/>
  <c r="AE463" i="1"/>
  <c r="AE492" i="1" s="1"/>
  <c r="AI327" i="1"/>
  <c r="AH356" i="1"/>
  <c r="AG315" i="1"/>
  <c r="AF344" i="1"/>
  <c r="AR1203" i="1"/>
  <c r="AS564" i="1"/>
  <c r="AG358" i="1"/>
  <c r="AH329" i="1"/>
  <c r="AF442" i="1"/>
  <c r="AF471" i="1"/>
  <c r="AF500" i="1" s="1"/>
  <c r="AN176" i="1"/>
  <c r="AM769" i="1"/>
  <c r="AM798" i="1" s="1"/>
  <c r="AM408" i="1"/>
  <c r="AM856" i="1"/>
  <c r="AM885" i="1" s="1"/>
  <c r="AM234" i="1"/>
  <c r="AM292" i="1" s="1"/>
  <c r="AQ1261" i="1"/>
  <c r="AQ1232" i="1"/>
  <c r="AO680" i="1"/>
  <c r="AO709" i="1" s="1"/>
  <c r="AR1224" i="1"/>
  <c r="AS1282" i="1" s="1"/>
  <c r="AS1253" i="1"/>
  <c r="AU1253" i="1"/>
  <c r="AR1253" i="1"/>
  <c r="AH321" i="1"/>
  <c r="AG350" i="1"/>
  <c r="AT1253" i="1"/>
  <c r="AN672" i="1"/>
  <c r="AN701" i="1" s="1"/>
  <c r="AO672" i="1"/>
  <c r="AP672" i="1"/>
  <c r="AG381" i="1"/>
  <c r="AQ585" i="1"/>
  <c r="AM771" i="1"/>
  <c r="AM800" i="1" s="1"/>
  <c r="AM858" i="1"/>
  <c r="AM887" i="1" s="1"/>
  <c r="AM410" i="1"/>
  <c r="AN178" i="1"/>
  <c r="AM236" i="1"/>
  <c r="AM294" i="1" s="1"/>
  <c r="AH323" i="1"/>
  <c r="AG352" i="1"/>
  <c r="AL597" i="1"/>
  <c r="AL1294" i="1"/>
  <c r="AL1323" i="1" s="1"/>
  <c r="AP593" i="1"/>
  <c r="AP680" i="1" s="1"/>
  <c r="AP1290" i="1"/>
  <c r="AP1319" i="1" s="1"/>
  <c r="AN1207" i="1"/>
  <c r="AO568" i="1"/>
  <c r="AM1236" i="1"/>
  <c r="AM1265" i="1"/>
  <c r="AQ924" i="1"/>
  <c r="AE420" i="1"/>
  <c r="AE246" i="1"/>
  <c r="AE304" i="1" s="1"/>
  <c r="AE868" i="1"/>
  <c r="AE897" i="1" s="1"/>
  <c r="AE926" i="1" s="1"/>
  <c r="AF188" i="1"/>
  <c r="AF781" i="1" s="1"/>
  <c r="AF810" i="1" s="1"/>
  <c r="AD926" i="1"/>
  <c r="AM422" i="1"/>
  <c r="AM248" i="1"/>
  <c r="AM306" i="1" s="1"/>
  <c r="AM783" i="1"/>
  <c r="AM812" i="1" s="1"/>
  <c r="AM870" i="1"/>
  <c r="AM899" i="1" s="1"/>
  <c r="AD927" i="1"/>
  <c r="AE305" i="1"/>
  <c r="AM912" i="1"/>
  <c r="AO174" i="1"/>
  <c r="AN854" i="1"/>
  <c r="AN883" i="1" s="1"/>
  <c r="AN232" i="1"/>
  <c r="AN290" i="1" s="1"/>
  <c r="AN767" i="1"/>
  <c r="AN796" i="1" s="1"/>
  <c r="AN406" i="1"/>
  <c r="AF305" i="1"/>
  <c r="AP863" i="1"/>
  <c r="AP892" i="1" s="1"/>
  <c r="AQ183" i="1"/>
  <c r="AP776" i="1"/>
  <c r="AP805" i="1" s="1"/>
  <c r="AP415" i="1"/>
  <c r="AP241" i="1"/>
  <c r="AP299" i="1" s="1"/>
  <c r="AO921" i="1"/>
  <c r="AL187" i="1"/>
  <c r="AK780" i="1"/>
  <c r="AK809" i="1" s="1"/>
  <c r="AK867" i="1"/>
  <c r="AK896" i="1" s="1"/>
  <c r="AK419" i="1"/>
  <c r="AK245" i="1"/>
  <c r="AK303" i="1" s="1"/>
  <c r="AJ925" i="1"/>
  <c r="AP778" i="1"/>
  <c r="AP807" i="1" s="1"/>
  <c r="AP417" i="1"/>
  <c r="AQ185" i="1"/>
  <c r="AP865" i="1"/>
  <c r="AP894" i="1" s="1"/>
  <c r="AP243" i="1"/>
  <c r="AP301" i="1" s="1"/>
  <c r="AO923" i="1"/>
  <c r="W252" i="1"/>
  <c r="W310" i="1" s="1"/>
  <c r="AF390" i="1"/>
  <c r="W426" i="1"/>
  <c r="AE480" i="1"/>
  <c r="AE509" i="1" s="1"/>
  <c r="AE451" i="1"/>
  <c r="AD538" i="1"/>
  <c r="AD33" i="1" s="1"/>
  <c r="AG62" i="5" s="1"/>
  <c r="AF361" i="1"/>
  <c r="AG332" i="1"/>
  <c r="AP601" i="1"/>
  <c r="AP688" i="1" s="1"/>
  <c r="W787" i="1"/>
  <c r="W816" i="1" s="1"/>
  <c r="W874" i="1"/>
  <c r="W903" i="1" s="1"/>
  <c r="X787" i="1"/>
  <c r="X816" i="1" s="1"/>
  <c r="AN911" i="1"/>
  <c r="AC307" i="1"/>
  <c r="AQ763" i="1"/>
  <c r="AQ792" i="1" s="1"/>
  <c r="AS779" i="1"/>
  <c r="AS808" i="1" s="1"/>
  <c r="AC871" i="1"/>
  <c r="AC900" i="1" s="1"/>
  <c r="AC784" i="1"/>
  <c r="AC813" i="1" s="1"/>
  <c r="AP777" i="1"/>
  <c r="AP806" i="1" s="1"/>
  <c r="AP922" i="1" s="1"/>
  <c r="AQ770" i="1"/>
  <c r="AQ799" i="1" s="1"/>
  <c r="AD786" i="1"/>
  <c r="AD815" i="1" s="1"/>
  <c r="AN783" i="1"/>
  <c r="AN812" i="1" s="1"/>
  <c r="AQ774" i="1"/>
  <c r="AQ803" i="1" s="1"/>
  <c r="AC785" i="1"/>
  <c r="AC814" i="1" s="1"/>
  <c r="AG782" i="1"/>
  <c r="AG811" i="1" s="1"/>
  <c r="AP773" i="1"/>
  <c r="AP802" i="1" s="1"/>
  <c r="AR768" i="1"/>
  <c r="AR797" i="1" s="1"/>
  <c r="AO766" i="1"/>
  <c r="AO795" i="1" s="1"/>
  <c r="AB929" i="1"/>
  <c r="AC423" i="1"/>
  <c r="AD191" i="1"/>
  <c r="AP908" i="1"/>
  <c r="AQ850" i="1"/>
  <c r="AQ879" i="1" s="1"/>
  <c r="AQ402" i="1"/>
  <c r="AR170" i="1"/>
  <c r="AQ228" i="1"/>
  <c r="AQ286" i="1" s="1"/>
  <c r="AC931" i="1"/>
  <c r="Y194" i="1"/>
  <c r="AP692" i="1"/>
  <c r="X252" i="1"/>
  <c r="AC872" i="1"/>
  <c r="AC901" i="1" s="1"/>
  <c r="AN870" i="1"/>
  <c r="AN899" i="1" s="1"/>
  <c r="AN248" i="1"/>
  <c r="AN422" i="1"/>
  <c r="AO190" i="1"/>
  <c r="X903" i="1"/>
  <c r="V310" i="1"/>
  <c r="V816" i="1"/>
  <c r="X426" i="1"/>
  <c r="U932" i="1"/>
  <c r="AQ1211" i="1"/>
  <c r="AR572" i="1"/>
  <c r="AM717" i="1"/>
  <c r="AN688" i="1"/>
  <c r="AO688" i="1"/>
  <c r="AI389" i="1"/>
  <c r="AI479" i="1" s="1"/>
  <c r="AI508" i="1" s="1"/>
  <c r="AG528" i="1"/>
  <c r="AG23" i="1" s="1"/>
  <c r="AJ52" i="5" s="1"/>
  <c r="AH450" i="1"/>
  <c r="AH479" i="1"/>
  <c r="AH508" i="1" s="1"/>
  <c r="AJ331" i="1"/>
  <c r="AI360" i="1"/>
  <c r="AG537" i="1"/>
  <c r="AG32" i="1" s="1"/>
  <c r="AJ61" i="5" s="1"/>
  <c r="AO708" i="1"/>
  <c r="AS1202" i="1"/>
  <c r="AT563" i="1"/>
  <c r="AR1260" i="1"/>
  <c r="AR1231" i="1"/>
  <c r="AR592" i="1" s="1"/>
  <c r="AH470" i="1"/>
  <c r="AH499" i="1" s="1"/>
  <c r="AH441" i="1"/>
  <c r="AG421" i="1"/>
  <c r="AG869" i="1"/>
  <c r="AG898" i="1" s="1"/>
  <c r="AH189" i="1"/>
  <c r="AI351" i="1"/>
  <c r="AJ322" i="1"/>
  <c r="AI380" i="1"/>
  <c r="AQ592" i="1"/>
  <c r="AQ679" i="1" s="1"/>
  <c r="AQ1289" i="1"/>
  <c r="AQ1318" i="1" s="1"/>
  <c r="AP708" i="1"/>
  <c r="AM718" i="1"/>
  <c r="X395" i="1"/>
  <c r="X456" i="1" s="1"/>
  <c r="AM917" i="1"/>
  <c r="V543" i="1"/>
  <c r="V38" i="1" s="1"/>
  <c r="Y67" i="5" s="1"/>
  <c r="AI478" i="1"/>
  <c r="AI507" i="1" s="1"/>
  <c r="AI449" i="1"/>
  <c r="AG454" i="1"/>
  <c r="AG483" i="1"/>
  <c r="AG512" i="1" s="1"/>
  <c r="T35" i="1"/>
  <c r="AN1217" i="1"/>
  <c r="AC606" i="1"/>
  <c r="AQ1273" i="1"/>
  <c r="AQ1244" i="1"/>
  <c r="Z333" i="1"/>
  <c r="Y362" i="1"/>
  <c r="Y1330" i="1"/>
  <c r="Y691" i="1"/>
  <c r="Y720" i="1" s="1"/>
  <c r="AG305" i="1"/>
  <c r="V457" i="1"/>
  <c r="V486" i="1"/>
  <c r="V515" i="1" s="1"/>
  <c r="U64" i="5"/>
  <c r="Y337" i="1"/>
  <c r="X366" i="1"/>
  <c r="V1335" i="1"/>
  <c r="AD608" i="1"/>
  <c r="AD695" i="1" s="1"/>
  <c r="AE1216" i="1"/>
  <c r="AE1274" i="1" s="1"/>
  <c r="AF577" i="1"/>
  <c r="AI1304" i="1"/>
  <c r="AI1333" i="1" s="1"/>
  <c r="AI607" i="1"/>
  <c r="AI694" i="1" s="1"/>
  <c r="AJ1304" i="1"/>
  <c r="AJ1333" i="1" s="1"/>
  <c r="R458" i="1"/>
  <c r="R487" i="1"/>
  <c r="W392" i="1"/>
  <c r="AH536" i="1"/>
  <c r="AH31" i="1" s="1"/>
  <c r="AK60" i="5" s="1"/>
  <c r="AO578" i="1"/>
  <c r="AO1217" i="1" s="1"/>
  <c r="AE603" i="1"/>
  <c r="AE690" i="1" s="1"/>
  <c r="Y1219" i="1"/>
  <c r="Z580" i="1"/>
  <c r="AG723" i="1"/>
  <c r="AG1242" i="1"/>
  <c r="AG1271" i="1"/>
  <c r="AB308" i="1"/>
  <c r="W455" i="1"/>
  <c r="W484" i="1"/>
  <c r="W513" i="1" s="1"/>
  <c r="AF1218" i="1"/>
  <c r="AF1276" i="1" s="1"/>
  <c r="AG579" i="1"/>
  <c r="X334" i="1"/>
  <c r="W363" i="1"/>
  <c r="AP1212" i="1"/>
  <c r="AQ573" i="1"/>
  <c r="W510" i="1"/>
  <c r="W539" i="1" s="1"/>
  <c r="AF1300" i="1"/>
  <c r="AF1329" i="1" s="1"/>
  <c r="AF603" i="1"/>
  <c r="AN1299" i="1"/>
  <c r="AN1328" i="1" s="1"/>
  <c r="AN602" i="1"/>
  <c r="T339" i="1"/>
  <c r="S368" i="1"/>
  <c r="AD1245" i="1"/>
  <c r="AD1303" i="1" s="1"/>
  <c r="AD1332" i="1" s="1"/>
  <c r="AH393" i="1"/>
  <c r="AO692" i="1"/>
  <c r="AB724" i="1"/>
  <c r="AK1275" i="1"/>
  <c r="AK1246" i="1"/>
  <c r="AD690" i="1"/>
  <c r="Z1330" i="1"/>
  <c r="AO1270" i="1"/>
  <c r="AO1241" i="1"/>
  <c r="AB901" i="1"/>
  <c r="AB1214" i="1"/>
  <c r="AC575" i="1"/>
  <c r="S397" i="1"/>
  <c r="R69" i="5"/>
  <c r="AH694" i="1"/>
  <c r="W1306" i="1"/>
  <c r="W609" i="1"/>
  <c r="AC695" i="1"/>
  <c r="AI335" i="1"/>
  <c r="AH364" i="1"/>
  <c r="AJ388" i="1"/>
  <c r="AN801" i="1"/>
  <c r="AN411" i="1"/>
  <c r="AO179" i="1"/>
  <c r="AN859" i="1"/>
  <c r="AN888" i="1" s="1"/>
  <c r="AN237" i="1"/>
  <c r="AN295" i="1" s="1"/>
  <c r="AD251" i="1"/>
  <c r="AD309" i="1" s="1"/>
  <c r="AD425" i="1"/>
  <c r="AD873" i="1"/>
  <c r="AD902" i="1" s="1"/>
  <c r="AE193" i="1"/>
  <c r="AP1302" i="1"/>
  <c r="AP1331" i="1" s="1"/>
  <c r="AE1276" i="1"/>
  <c r="AE1247" i="1"/>
  <c r="P545" i="1"/>
  <c r="Q516" i="1"/>
  <c r="AL1246" i="1"/>
  <c r="AL607" i="1" s="1"/>
  <c r="AC308" i="1"/>
  <c r="X63" i="5"/>
  <c r="S35" i="1"/>
  <c r="AD1334" i="1"/>
  <c r="AJ359" i="1"/>
  <c r="AK330" i="1"/>
  <c r="AF62" i="5"/>
  <c r="V453" i="1"/>
  <c r="V482" i="1"/>
  <c r="X452" i="1"/>
  <c r="X481" i="1"/>
  <c r="AA1272" i="1"/>
  <c r="AA1243" i="1"/>
  <c r="AB722" i="1"/>
  <c r="X394" i="1"/>
  <c r="AE927" i="1"/>
  <c r="AQ413" i="1"/>
  <c r="AQ239" i="1"/>
  <c r="AQ297" i="1" s="1"/>
  <c r="AQ861" i="1"/>
  <c r="AQ890" i="1" s="1"/>
  <c r="AR181" i="1"/>
  <c r="AR774" i="1" s="1"/>
  <c r="AA930" i="1"/>
  <c r="Y391" i="1"/>
  <c r="Z604" i="1"/>
  <c r="W396" i="1"/>
  <c r="AL1275" i="1"/>
  <c r="V542" i="1"/>
  <c r="V37" i="1" s="1"/>
  <c r="Y66" i="5" s="1"/>
  <c r="V34" i="1"/>
  <c r="W456" i="1"/>
  <c r="W485" i="1"/>
  <c r="W514" i="1" s="1"/>
  <c r="AC1303" i="1"/>
  <c r="AC1332" i="1" s="1"/>
  <c r="Y336" i="1"/>
  <c r="X365" i="1"/>
  <c r="AH1213" i="1"/>
  <c r="AI574" i="1"/>
  <c r="AJ574" i="1" s="1"/>
  <c r="AR1215" i="1"/>
  <c r="AS576" i="1"/>
  <c r="AF541" i="1"/>
  <c r="AF36" i="1" s="1"/>
  <c r="AI65" i="5" s="1"/>
  <c r="AP919" i="1"/>
  <c r="AM1217" i="1"/>
  <c r="V696" i="1"/>
  <c r="X1248" i="1"/>
  <c r="AC424" i="1"/>
  <c r="AD192" i="1"/>
  <c r="U511" i="1"/>
  <c r="U540" i="1" s="1"/>
  <c r="X338" i="1"/>
  <c r="W367" i="1"/>
  <c r="AE1300" i="1"/>
  <c r="AP242" i="1"/>
  <c r="AP300" i="1" s="1"/>
  <c r="AO853" i="1"/>
  <c r="AO882" i="1" s="1"/>
  <c r="AO405" i="1"/>
  <c r="AP173" i="1"/>
  <c r="AP766" i="1" s="1"/>
  <c r="AO231" i="1"/>
  <c r="AO289" i="1" s="1"/>
  <c r="AP915" i="1"/>
  <c r="AP860" i="1"/>
  <c r="AP889" i="1" s="1"/>
  <c r="AQ235" i="1"/>
  <c r="AQ293" i="1" s="1"/>
  <c r="AQ409" i="1"/>
  <c r="AR177" i="1"/>
  <c r="AQ857" i="1"/>
  <c r="AQ886" i="1" s="1"/>
  <c r="AO918" i="1"/>
  <c r="AH531" i="1"/>
  <c r="AH26" i="1" s="1"/>
  <c r="AK55" i="5" s="1"/>
  <c r="AI474" i="1"/>
  <c r="AI503" i="1" s="1"/>
  <c r="AI443" i="1"/>
  <c r="AI530" i="1" s="1"/>
  <c r="AI25" i="1" s="1"/>
  <c r="AL54" i="5" s="1"/>
  <c r="AN1315" i="1"/>
  <c r="AJ467" i="1"/>
  <c r="AJ496" i="1" s="1"/>
  <c r="AR924" i="1"/>
  <c r="AS866" i="1"/>
  <c r="AS895" i="1" s="1"/>
  <c r="AS418" i="1"/>
  <c r="AT186" i="1"/>
  <c r="AS244" i="1"/>
  <c r="AS302" i="1" s="1"/>
  <c r="AO1322" i="1"/>
  <c r="AH526" i="1"/>
  <c r="AH21" i="1" s="1"/>
  <c r="AK50" i="5" s="1"/>
  <c r="AJ383" i="1"/>
  <c r="AJ473" i="1" s="1"/>
  <c r="AJ502" i="1" s="1"/>
  <c r="AH532" i="1"/>
  <c r="AH27" i="1" s="1"/>
  <c r="AK56" i="5" s="1"/>
  <c r="AK710" i="1"/>
  <c r="AO922" i="1"/>
  <c r="AN1262" i="1"/>
  <c r="AN1233" i="1"/>
  <c r="AI534" i="1"/>
  <c r="AI29" i="1" s="1"/>
  <c r="AL58" i="5" s="1"/>
  <c r="AP416" i="1"/>
  <c r="AQ184" i="1"/>
  <c r="AL681" i="1"/>
  <c r="AM681" i="1"/>
  <c r="AL1320" i="1"/>
  <c r="AP565" i="1"/>
  <c r="AO1204" i="1"/>
  <c r="AJ437" i="1"/>
  <c r="AJ466" i="1"/>
  <c r="AJ495" i="1" s="1"/>
  <c r="AI468" i="1"/>
  <c r="AI497" i="1" s="1"/>
  <c r="AI439" i="1"/>
  <c r="AM676" i="1"/>
  <c r="AQ590" i="1"/>
  <c r="AS1285" i="1"/>
  <c r="AS1314" i="1" s="1"/>
  <c r="AN683" i="1"/>
  <c r="AK377" i="1"/>
  <c r="AJ378" i="1"/>
  <c r="AK386" i="1"/>
  <c r="AJ447" i="1"/>
  <c r="AJ476" i="1"/>
  <c r="AJ505" i="1" s="1"/>
  <c r="AL319" i="1"/>
  <c r="AK348" i="1"/>
  <c r="AK320" i="1"/>
  <c r="AJ349" i="1"/>
  <c r="AK48" i="5"/>
  <c r="AS1210" i="1"/>
  <c r="AS1268" i="1" s="1"/>
  <c r="AT571" i="1"/>
  <c r="AL328" i="1"/>
  <c r="AK357" i="1"/>
  <c r="AP238" i="1"/>
  <c r="AP296" i="1" s="1"/>
  <c r="AR675" i="1"/>
  <c r="AP706" i="1"/>
  <c r="AK376" i="1"/>
  <c r="AJ58" i="5"/>
  <c r="AN685" i="1"/>
  <c r="AQ704" i="1"/>
  <c r="AQ1205" i="1"/>
  <c r="AR566" i="1"/>
  <c r="AL318" i="1"/>
  <c r="AK347" i="1"/>
  <c r="AS1200" i="1"/>
  <c r="AS1258" i="1" s="1"/>
  <c r="AT561" i="1"/>
  <c r="AP412" i="1"/>
  <c r="AQ180" i="1"/>
  <c r="AR1239" i="1"/>
  <c r="AR600" i="1" s="1"/>
  <c r="AR1268" i="1"/>
  <c r="AG27" i="1"/>
  <c r="AQ1208" i="1"/>
  <c r="AR569" i="1"/>
  <c r="AQ1206" i="1"/>
  <c r="AR567" i="1"/>
  <c r="AQ913" i="1"/>
  <c r="AJ382" i="1"/>
  <c r="AH530" i="1"/>
  <c r="AJ384" i="1"/>
  <c r="AS588" i="1"/>
  <c r="AO1295" i="1"/>
  <c r="AO1324" i="1" s="1"/>
  <c r="AO598" i="1"/>
  <c r="AO685" i="1" s="1"/>
  <c r="AO596" i="1"/>
  <c r="AU1198" i="1"/>
  <c r="AV559" i="1"/>
  <c r="AI49" i="5"/>
  <c r="AP1237" i="1"/>
  <c r="AP1199" i="1"/>
  <c r="AP1257" i="1" s="1"/>
  <c r="AQ560" i="1"/>
  <c r="AP687" i="1"/>
  <c r="AR407" i="1"/>
  <c r="AS175" i="1"/>
  <c r="AR291" i="1"/>
  <c r="AR855" i="1"/>
  <c r="AR884" i="1" s="1"/>
  <c r="AP1234" i="1"/>
  <c r="AP1263" i="1"/>
  <c r="AI473" i="1"/>
  <c r="AI502" i="1" s="1"/>
  <c r="AI444" i="1"/>
  <c r="AK324" i="1"/>
  <c r="AJ353" i="1"/>
  <c r="AQ1287" i="1"/>
  <c r="AQ1316" i="1" s="1"/>
  <c r="AK326" i="1"/>
  <c r="AJ355" i="1"/>
  <c r="AQ600" i="1"/>
  <c r="AQ1297" i="1"/>
  <c r="AQ1326" i="1" s="1"/>
  <c r="AN589" i="1"/>
  <c r="AR1229" i="1"/>
  <c r="AP1235" i="1"/>
  <c r="AO716" i="1"/>
  <c r="AO595" i="1"/>
  <c r="AO682" i="1" s="1"/>
  <c r="AN682" i="1"/>
  <c r="AM1315" i="1"/>
  <c r="AH54" i="5"/>
  <c r="AM711" i="1"/>
  <c r="AT1227" i="1"/>
  <c r="AT1256" i="1"/>
  <c r="AO1228" i="1"/>
  <c r="AK325" i="1"/>
  <c r="AJ354" i="1"/>
  <c r="AO706" i="1"/>
  <c r="AI50" i="5"/>
  <c r="AH73" i="5" l="1"/>
  <c r="H23" i="30" s="1"/>
  <c r="I23" i="30" s="1"/>
  <c r="AH74" i="5"/>
  <c r="J22" i="30"/>
  <c r="K22" i="30" s="1"/>
  <c r="AI57" i="5"/>
  <c r="AI74" i="5" s="1"/>
  <c r="AF45" i="1"/>
  <c r="AE45" i="1"/>
  <c r="AI51" i="5"/>
  <c r="AE44" i="1"/>
  <c r="H22" i="30"/>
  <c r="I22" i="30" s="1"/>
  <c r="AO1288" i="1"/>
  <c r="AV585" i="1"/>
  <c r="AF246" i="1"/>
  <c r="AF304" i="1" s="1"/>
  <c r="AW556" i="1"/>
  <c r="AX556" i="1" s="1"/>
  <c r="AP1267" i="1"/>
  <c r="AN1288" i="1"/>
  <c r="AN1317" i="1" s="1"/>
  <c r="AN591" i="1"/>
  <c r="AN678" i="1" s="1"/>
  <c r="AN707" i="1" s="1"/>
  <c r="AQ562" i="1"/>
  <c r="AP1201" i="1"/>
  <c r="AO1259" i="1"/>
  <c r="AT1282" i="1"/>
  <c r="AT1311" i="1" s="1"/>
  <c r="AN240" i="1"/>
  <c r="AN298" i="1" s="1"/>
  <c r="AN775" i="1"/>
  <c r="AN804" i="1" s="1"/>
  <c r="AO182" i="1"/>
  <c r="AN862" i="1"/>
  <c r="AN891" i="1" s="1"/>
  <c r="AN414" i="1"/>
  <c r="AP1238" i="1"/>
  <c r="AM920" i="1"/>
  <c r="AN599" i="1"/>
  <c r="AN1296" i="1"/>
  <c r="AN1325" i="1" s="1"/>
  <c r="AO1267" i="1"/>
  <c r="AO1238" i="1"/>
  <c r="AQ570" i="1"/>
  <c r="AV1282" i="1"/>
  <c r="AV1253" i="1"/>
  <c r="AO701" i="1"/>
  <c r="AI385" i="1"/>
  <c r="AI446" i="1" s="1"/>
  <c r="AH381" i="1"/>
  <c r="AH442" i="1" s="1"/>
  <c r="AG469" i="1"/>
  <c r="AG498" i="1" s="1"/>
  <c r="AM916" i="1"/>
  <c r="AS1311" i="1"/>
  <c r="AG477" i="1"/>
  <c r="AG506" i="1" s="1"/>
  <c r="AH379" i="1"/>
  <c r="AH440" i="1" s="1"/>
  <c r="AP701" i="1"/>
  <c r="AM914" i="1"/>
  <c r="AN1265" i="1"/>
  <c r="AN1236" i="1"/>
  <c r="AI323" i="1"/>
  <c r="AH352" i="1"/>
  <c r="AQ672" i="1"/>
  <c r="AQ701" i="1" s="1"/>
  <c r="AQ593" i="1"/>
  <c r="AQ680" i="1" s="1"/>
  <c r="AQ709" i="1" s="1"/>
  <c r="AQ1290" i="1"/>
  <c r="AQ1319" i="1" s="1"/>
  <c r="AF529" i="1"/>
  <c r="AF24" i="1" s="1"/>
  <c r="AI53" i="5" s="1"/>
  <c r="AJ327" i="1"/>
  <c r="AI356" i="1"/>
  <c r="AI329" i="1"/>
  <c r="AH358" i="1"/>
  <c r="AG188" i="1"/>
  <c r="AG781" i="1" s="1"/>
  <c r="AG810" i="1" s="1"/>
  <c r="AN236" i="1"/>
  <c r="AN294" i="1" s="1"/>
  <c r="AN771" i="1"/>
  <c r="AN800" i="1" s="1"/>
  <c r="AO178" i="1"/>
  <c r="AN410" i="1"/>
  <c r="AN858" i="1"/>
  <c r="AN887" i="1" s="1"/>
  <c r="AI321" i="1"/>
  <c r="AH350" i="1"/>
  <c r="AH387" i="1"/>
  <c r="AF420" i="1"/>
  <c r="AM1294" i="1"/>
  <c r="AM1323" i="1" s="1"/>
  <c r="AM597" i="1"/>
  <c r="AG471" i="1"/>
  <c r="AG500" i="1" s="1"/>
  <c r="AG442" i="1"/>
  <c r="AT564" i="1"/>
  <c r="AS1203" i="1"/>
  <c r="AO1207" i="1"/>
  <c r="AP568" i="1"/>
  <c r="AP1207" i="1" s="1"/>
  <c r="AP1236" i="1" s="1"/>
  <c r="AP709" i="1"/>
  <c r="AR1232" i="1"/>
  <c r="AR1261" i="1"/>
  <c r="AE521" i="1"/>
  <c r="AE16" i="1" s="1"/>
  <c r="AG373" i="1"/>
  <c r="AF434" i="1"/>
  <c r="AF463" i="1"/>
  <c r="AF492" i="1" s="1"/>
  <c r="AL684" i="1"/>
  <c r="AL713" i="1" s="1"/>
  <c r="AR1282" i="1"/>
  <c r="AR1311" i="1" s="1"/>
  <c r="AR585" i="1"/>
  <c r="AU1282" i="1"/>
  <c r="AU1311" i="1" s="1"/>
  <c r="AN856" i="1"/>
  <c r="AN885" i="1" s="1"/>
  <c r="AN408" i="1"/>
  <c r="AO176" i="1"/>
  <c r="AN769" i="1"/>
  <c r="AN798" i="1" s="1"/>
  <c r="AN234" i="1"/>
  <c r="AN292" i="1" s="1"/>
  <c r="AG344" i="1"/>
  <c r="AH315" i="1"/>
  <c r="AH446" i="1"/>
  <c r="AH475" i="1"/>
  <c r="AH504" i="1" s="1"/>
  <c r="AF868" i="1"/>
  <c r="AF897" i="1" s="1"/>
  <c r="AF926" i="1" s="1"/>
  <c r="AN306" i="1"/>
  <c r="AM928" i="1"/>
  <c r="AN912" i="1"/>
  <c r="AO767" i="1"/>
  <c r="AO796" i="1" s="1"/>
  <c r="AO854" i="1"/>
  <c r="AO883" i="1" s="1"/>
  <c r="AO232" i="1"/>
  <c r="AO290" i="1" s="1"/>
  <c r="AO406" i="1"/>
  <c r="AP174" i="1"/>
  <c r="AP921" i="1"/>
  <c r="AQ776" i="1"/>
  <c r="AQ805" i="1" s="1"/>
  <c r="AR183" i="1"/>
  <c r="AQ241" i="1"/>
  <c r="AQ299" i="1" s="1"/>
  <c r="AQ863" i="1"/>
  <c r="AQ892" i="1" s="1"/>
  <c r="AQ415" i="1"/>
  <c r="AK925" i="1"/>
  <c r="AM187" i="1"/>
  <c r="AL867" i="1"/>
  <c r="AL896" i="1" s="1"/>
  <c r="AL419" i="1"/>
  <c r="AL780" i="1"/>
  <c r="AL809" i="1" s="1"/>
  <c r="AL245" i="1"/>
  <c r="AL303" i="1" s="1"/>
  <c r="AQ243" i="1"/>
  <c r="AQ301" i="1" s="1"/>
  <c r="AQ865" i="1"/>
  <c r="AQ894" i="1" s="1"/>
  <c r="AQ778" i="1"/>
  <c r="AQ807" i="1" s="1"/>
  <c r="AR185" i="1"/>
  <c r="AQ417" i="1"/>
  <c r="AP923" i="1"/>
  <c r="AE538" i="1"/>
  <c r="AE33" i="1" s="1"/>
  <c r="AF451" i="1"/>
  <c r="AF480" i="1"/>
  <c r="AF509" i="1" s="1"/>
  <c r="AH332" i="1"/>
  <c r="AG361" i="1"/>
  <c r="AG390" i="1"/>
  <c r="AC929" i="1"/>
  <c r="AD423" i="1"/>
  <c r="AD249" i="1"/>
  <c r="AD307" i="1" s="1"/>
  <c r="AD785" i="1"/>
  <c r="AR770" i="1"/>
  <c r="AR799" i="1" s="1"/>
  <c r="AS768" i="1"/>
  <c r="AS797" i="1" s="1"/>
  <c r="AE191" i="1"/>
  <c r="AE249" i="1" s="1"/>
  <c r="AQ773" i="1"/>
  <c r="AQ802" i="1" s="1"/>
  <c r="AE251" i="1"/>
  <c r="AE309" i="1" s="1"/>
  <c r="AQ777" i="1"/>
  <c r="AQ806" i="1" s="1"/>
  <c r="AR763" i="1"/>
  <c r="AR792" i="1" s="1"/>
  <c r="AD871" i="1"/>
  <c r="AD900" i="1" s="1"/>
  <c r="AS233" i="1"/>
  <c r="AS291" i="1" s="1"/>
  <c r="Y426" i="1"/>
  <c r="Y787" i="1"/>
  <c r="Y816" i="1" s="1"/>
  <c r="AE786" i="1"/>
  <c r="AE815" i="1" s="1"/>
  <c r="AO772" i="1"/>
  <c r="AO801" i="1" s="1"/>
  <c r="AO783" i="1"/>
  <c r="AO812" i="1" s="1"/>
  <c r="AD784" i="1"/>
  <c r="AD813" i="1" s="1"/>
  <c r="AT866" i="1"/>
  <c r="AT895" i="1" s="1"/>
  <c r="AT779" i="1"/>
  <c r="AT808" i="1" s="1"/>
  <c r="AH782" i="1"/>
  <c r="AH811" i="1" s="1"/>
  <c r="AQ908" i="1"/>
  <c r="Y252" i="1"/>
  <c r="Z194" i="1"/>
  <c r="AA194" i="1" s="1"/>
  <c r="AR850" i="1"/>
  <c r="AR879" i="1" s="1"/>
  <c r="AR402" i="1"/>
  <c r="AS170" i="1"/>
  <c r="AR228" i="1"/>
  <c r="AR286" i="1" s="1"/>
  <c r="X310" i="1"/>
  <c r="Y874" i="1"/>
  <c r="AN928" i="1"/>
  <c r="AN1275" i="1"/>
  <c r="AO870" i="1"/>
  <c r="AO899" i="1" s="1"/>
  <c r="AO248" i="1"/>
  <c r="AO306" i="1" s="1"/>
  <c r="AP190" i="1"/>
  <c r="AO422" i="1"/>
  <c r="AR679" i="1"/>
  <c r="AG927" i="1"/>
  <c r="V932" i="1"/>
  <c r="X932" i="1"/>
  <c r="W932" i="1"/>
  <c r="AF690" i="1"/>
  <c r="AF719" i="1" s="1"/>
  <c r="AR1211" i="1"/>
  <c r="AS572" i="1"/>
  <c r="AS1211" i="1" s="1"/>
  <c r="AS1240" i="1" s="1"/>
  <c r="AQ1240" i="1"/>
  <c r="AQ1269" i="1"/>
  <c r="AJ694" i="1"/>
  <c r="AI450" i="1"/>
  <c r="AI537" i="1" s="1"/>
  <c r="AI32" i="1" s="1"/>
  <c r="AL61" i="5" s="1"/>
  <c r="AN717" i="1"/>
  <c r="AO717" i="1"/>
  <c r="AJ380" i="1"/>
  <c r="AP721" i="1"/>
  <c r="AJ389" i="1"/>
  <c r="AJ450" i="1" s="1"/>
  <c r="AE719" i="1"/>
  <c r="AK331" i="1"/>
  <c r="AJ360" i="1"/>
  <c r="AR1289" i="1"/>
  <c r="AR1318" i="1" s="1"/>
  <c r="AP717" i="1"/>
  <c r="AH537" i="1"/>
  <c r="AH32" i="1" s="1"/>
  <c r="AK61" i="5" s="1"/>
  <c r="AH421" i="1"/>
  <c r="AH869" i="1"/>
  <c r="AH898" i="1" s="1"/>
  <c r="AH247" i="1"/>
  <c r="AH305" i="1" s="1"/>
  <c r="AI189" i="1"/>
  <c r="AI782" i="1" s="1"/>
  <c r="AT1202" i="1"/>
  <c r="AU563" i="1"/>
  <c r="AQ708" i="1"/>
  <c r="AS1231" i="1"/>
  <c r="AS1260" i="1"/>
  <c r="AP578" i="1"/>
  <c r="AP1217" i="1" s="1"/>
  <c r="AI470" i="1"/>
  <c r="AI499" i="1" s="1"/>
  <c r="AI441" i="1"/>
  <c r="AH528" i="1"/>
  <c r="AH23" i="1" s="1"/>
  <c r="AK52" i="5" s="1"/>
  <c r="AK322" i="1"/>
  <c r="AJ351" i="1"/>
  <c r="X485" i="1"/>
  <c r="X514" i="1" s="1"/>
  <c r="AI536" i="1"/>
  <c r="AI31" i="1" s="1"/>
  <c r="AL60" i="5" s="1"/>
  <c r="Q545" i="1"/>
  <c r="Q40" i="1" s="1"/>
  <c r="AG541" i="1"/>
  <c r="AG36" i="1" s="1"/>
  <c r="AJ65" i="5" s="1"/>
  <c r="Y394" i="1"/>
  <c r="Y455" i="1" s="1"/>
  <c r="W542" i="1"/>
  <c r="W37" i="1" s="1"/>
  <c r="Z66" i="5" s="1"/>
  <c r="V544" i="1"/>
  <c r="V39" i="1" s="1"/>
  <c r="Y68" i="5" s="1"/>
  <c r="W543" i="1"/>
  <c r="W38" i="1" s="1"/>
  <c r="Z67" i="5" s="1"/>
  <c r="AH723" i="1"/>
  <c r="AB930" i="1"/>
  <c r="U35" i="1"/>
  <c r="AD724" i="1"/>
  <c r="AJ1213" i="1"/>
  <c r="AK574" i="1"/>
  <c r="X609" i="1"/>
  <c r="X696" i="1" s="1"/>
  <c r="AJ335" i="1"/>
  <c r="AI364" i="1"/>
  <c r="W1335" i="1"/>
  <c r="AP1241" i="1"/>
  <c r="AP1270" i="1"/>
  <c r="X392" i="1"/>
  <c r="AF1247" i="1"/>
  <c r="AF608" i="1" s="1"/>
  <c r="Z1219" i="1"/>
  <c r="Z1277" i="1" s="1"/>
  <c r="AA580" i="1"/>
  <c r="AA333" i="1"/>
  <c r="Z362" i="1"/>
  <c r="AH1271" i="1"/>
  <c r="AH1242" i="1"/>
  <c r="AR239" i="1"/>
  <c r="AR297" i="1" s="1"/>
  <c r="AR861" i="1"/>
  <c r="AR890" i="1" s="1"/>
  <c r="AR413" i="1"/>
  <c r="AR803" i="1"/>
  <c r="AS181" i="1"/>
  <c r="X510" i="1"/>
  <c r="X539" i="1" s="1"/>
  <c r="AL330" i="1"/>
  <c r="AK359" i="1"/>
  <c r="AC724" i="1"/>
  <c r="AD719" i="1"/>
  <c r="AO721" i="1"/>
  <c r="Y334" i="1"/>
  <c r="X363" i="1"/>
  <c r="AO1246" i="1"/>
  <c r="AO607" i="1" s="1"/>
  <c r="W453" i="1"/>
  <c r="W482" i="1"/>
  <c r="R516" i="1"/>
  <c r="AD424" i="1"/>
  <c r="AE192" i="1"/>
  <c r="Y452" i="1"/>
  <c r="Y481" i="1"/>
  <c r="AQ919" i="1"/>
  <c r="AK388" i="1"/>
  <c r="P40" i="1"/>
  <c r="AE873" i="1"/>
  <c r="AE902" i="1" s="1"/>
  <c r="AO237" i="1"/>
  <c r="AO295" i="1" s="1"/>
  <c r="AO411" i="1"/>
  <c r="AO859" i="1"/>
  <c r="AO888" i="1" s="1"/>
  <c r="AP179" i="1"/>
  <c r="AP772" i="1" s="1"/>
  <c r="AC1214" i="1"/>
  <c r="AD575" i="1"/>
  <c r="AK1304" i="1"/>
  <c r="AK1333" i="1" s="1"/>
  <c r="AL1304" i="1"/>
  <c r="AL1333" i="1" s="1"/>
  <c r="AK607" i="1"/>
  <c r="AK694" i="1" s="1"/>
  <c r="AG603" i="1"/>
  <c r="AG690" i="1" s="1"/>
  <c r="Y1277" i="1"/>
  <c r="Y1248" i="1"/>
  <c r="AF1216" i="1"/>
  <c r="AG577" i="1"/>
  <c r="V725" i="1"/>
  <c r="Y395" i="1"/>
  <c r="AS1215" i="1"/>
  <c r="AT576" i="1"/>
  <c r="Y63" i="5"/>
  <c r="V64" i="5"/>
  <c r="Z337" i="1"/>
  <c r="Y366" i="1"/>
  <c r="AD872" i="1"/>
  <c r="AR1273" i="1"/>
  <c r="AR1244" i="1"/>
  <c r="Z336" i="1"/>
  <c r="Y365" i="1"/>
  <c r="AA604" i="1"/>
  <c r="AA1301" i="1"/>
  <c r="V511" i="1"/>
  <c r="V540" i="1" s="1"/>
  <c r="AN917" i="1"/>
  <c r="W696" i="1"/>
  <c r="W725" i="1" s="1"/>
  <c r="AI723" i="1"/>
  <c r="S458" i="1"/>
  <c r="S487" i="1"/>
  <c r="AB1272" i="1"/>
  <c r="AB1243" i="1"/>
  <c r="AD606" i="1"/>
  <c r="AD693" i="1" s="1"/>
  <c r="T397" i="1"/>
  <c r="AE1245" i="1"/>
  <c r="AQ605" i="1"/>
  <c r="AQ692" i="1" s="1"/>
  <c r="AQ1302" i="1"/>
  <c r="AQ1331" i="1" s="1"/>
  <c r="X396" i="1"/>
  <c r="AD250" i="1"/>
  <c r="AM1275" i="1"/>
  <c r="AM1246" i="1"/>
  <c r="AO1275" i="1"/>
  <c r="Z691" i="1"/>
  <c r="X1306" i="1"/>
  <c r="W34" i="1"/>
  <c r="Y338" i="1"/>
  <c r="X367" i="1"/>
  <c r="AI1213" i="1"/>
  <c r="AE1329" i="1"/>
  <c r="X484" i="1"/>
  <c r="X513" i="1" s="1"/>
  <c r="X455" i="1"/>
  <c r="AJ478" i="1"/>
  <c r="AJ507" i="1" s="1"/>
  <c r="AJ449" i="1"/>
  <c r="AC930" i="1"/>
  <c r="AD931" i="1"/>
  <c r="U339" i="1"/>
  <c r="T368" i="1"/>
  <c r="AG1218" i="1"/>
  <c r="AH579" i="1"/>
  <c r="AG1300" i="1"/>
  <c r="AG1329" i="1" s="1"/>
  <c r="Z391" i="1"/>
  <c r="AC693" i="1"/>
  <c r="AN1246" i="1"/>
  <c r="W64" i="5"/>
  <c r="W457" i="1"/>
  <c r="W486" i="1"/>
  <c r="W515" i="1" s="1"/>
  <c r="AE1305" i="1"/>
  <c r="AE1334" i="1" s="1"/>
  <c r="AE608" i="1"/>
  <c r="AE425" i="1"/>
  <c r="AF193" i="1"/>
  <c r="AI393" i="1"/>
  <c r="AO602" i="1"/>
  <c r="AO689" i="1" s="1"/>
  <c r="AO1299" i="1"/>
  <c r="AO1328" i="1" s="1"/>
  <c r="AH454" i="1"/>
  <c r="AH483" i="1"/>
  <c r="AH512" i="1" s="1"/>
  <c r="AN689" i="1"/>
  <c r="AQ1212" i="1"/>
  <c r="AR573" i="1"/>
  <c r="AO911" i="1"/>
  <c r="AP853" i="1"/>
  <c r="AP882" i="1" s="1"/>
  <c r="AP405" i="1"/>
  <c r="AQ173" i="1"/>
  <c r="AP231" i="1"/>
  <c r="AP289" i="1" s="1"/>
  <c r="AP795" i="1"/>
  <c r="AP918" i="1"/>
  <c r="AI532" i="1"/>
  <c r="AI27" i="1" s="1"/>
  <c r="AL56" i="5" s="1"/>
  <c r="AQ915" i="1"/>
  <c r="AS177" i="1"/>
  <c r="AR235" i="1"/>
  <c r="AR293" i="1" s="1"/>
  <c r="AR857" i="1"/>
  <c r="AR886" i="1" s="1"/>
  <c r="AR409" i="1"/>
  <c r="AJ525" i="1"/>
  <c r="AJ20" i="1" s="1"/>
  <c r="AR913" i="1"/>
  <c r="AN714" i="1"/>
  <c r="AS924" i="1"/>
  <c r="AU186" i="1"/>
  <c r="AT244" i="1"/>
  <c r="AT302" i="1" s="1"/>
  <c r="AT418" i="1"/>
  <c r="AR1297" i="1"/>
  <c r="AR1326" i="1" s="1"/>
  <c r="AJ444" i="1"/>
  <c r="AJ531" i="1" s="1"/>
  <c r="AJ26" i="1" s="1"/>
  <c r="AM55" i="5" s="1"/>
  <c r="AL377" i="1"/>
  <c r="AL438" i="1" s="1"/>
  <c r="AJ524" i="1"/>
  <c r="AJ19" i="1" s="1"/>
  <c r="AM48" i="5" s="1"/>
  <c r="AJ534" i="1"/>
  <c r="AJ29" i="1" s="1"/>
  <c r="AM58" i="5" s="1"/>
  <c r="AQ416" i="1"/>
  <c r="AR184" i="1"/>
  <c r="AQ864" i="1"/>
  <c r="AQ893" i="1" s="1"/>
  <c r="AQ242" i="1"/>
  <c r="AQ300" i="1" s="1"/>
  <c r="AM710" i="1"/>
  <c r="AL710" i="1"/>
  <c r="AN594" i="1"/>
  <c r="AN1291" i="1"/>
  <c r="AO1262" i="1"/>
  <c r="AO1233" i="1"/>
  <c r="AK384" i="1"/>
  <c r="AK474" i="1" s="1"/>
  <c r="AK503" i="1" s="1"/>
  <c r="AK378" i="1"/>
  <c r="AK439" i="1" s="1"/>
  <c r="AP1204" i="1"/>
  <c r="AQ565" i="1"/>
  <c r="AT588" i="1"/>
  <c r="AT675" i="1" s="1"/>
  <c r="AN711" i="1"/>
  <c r="AQ238" i="1"/>
  <c r="AQ296" i="1" s="1"/>
  <c r="AM318" i="1"/>
  <c r="AL347" i="1"/>
  <c r="AS1239" i="1"/>
  <c r="AS1297" i="1" s="1"/>
  <c r="AS1326" i="1" s="1"/>
  <c r="AK383" i="1"/>
  <c r="AK382" i="1"/>
  <c r="AQ1199" i="1"/>
  <c r="AQ1257" i="1" s="1"/>
  <c r="AR560" i="1"/>
  <c r="AU1227" i="1"/>
  <c r="AU1285" i="1" s="1"/>
  <c r="AU1256" i="1"/>
  <c r="AQ1237" i="1"/>
  <c r="AQ598" i="1" s="1"/>
  <c r="AQ1266" i="1"/>
  <c r="AT1200" i="1"/>
  <c r="AU561" i="1"/>
  <c r="AQ1263" i="1"/>
  <c r="AQ1234" i="1"/>
  <c r="AQ1292" i="1" s="1"/>
  <c r="AK437" i="1"/>
  <c r="AK466" i="1"/>
  <c r="AK495" i="1" s="1"/>
  <c r="AL386" i="1"/>
  <c r="AL320" i="1"/>
  <c r="AK349" i="1"/>
  <c r="AQ677" i="1"/>
  <c r="AL325" i="1"/>
  <c r="AK354" i="1"/>
  <c r="AL324" i="1"/>
  <c r="AK353" i="1"/>
  <c r="AM328" i="1"/>
  <c r="AL357" i="1"/>
  <c r="AL326" i="1"/>
  <c r="AK355" i="1"/>
  <c r="AI531" i="1"/>
  <c r="AI26" i="1" s="1"/>
  <c r="AL55" i="5" s="1"/>
  <c r="AS407" i="1"/>
  <c r="AT175" i="1"/>
  <c r="AS855" i="1"/>
  <c r="AS884" i="1" s="1"/>
  <c r="AP1228" i="1"/>
  <c r="AJ474" i="1"/>
  <c r="AJ503" i="1" s="1"/>
  <c r="AJ445" i="1"/>
  <c r="AJ443" i="1"/>
  <c r="AJ472" i="1"/>
  <c r="AJ501" i="1" s="1"/>
  <c r="AS1229" i="1"/>
  <c r="AP716" i="1"/>
  <c r="AR704" i="1"/>
  <c r="AP1293" i="1"/>
  <c r="AP1322" i="1" s="1"/>
  <c r="AJ439" i="1"/>
  <c r="AJ468" i="1"/>
  <c r="AJ497" i="1" s="1"/>
  <c r="AM705" i="1"/>
  <c r="AT1285" i="1"/>
  <c r="AT1314" i="1" s="1"/>
  <c r="AH25" i="1"/>
  <c r="AR1206" i="1"/>
  <c r="AR1264" i="1" s="1"/>
  <c r="AS567" i="1"/>
  <c r="AM319" i="1"/>
  <c r="AL348" i="1"/>
  <c r="AK447" i="1"/>
  <c r="AK476" i="1"/>
  <c r="AK505" i="1" s="1"/>
  <c r="AJ57" i="5"/>
  <c r="AO711" i="1"/>
  <c r="AR1287" i="1"/>
  <c r="AR1316" i="1" s="1"/>
  <c r="AR590" i="1"/>
  <c r="AP1292" i="1"/>
  <c r="AP1321" i="1" s="1"/>
  <c r="AP595" i="1"/>
  <c r="AP598" i="1"/>
  <c r="AP1295" i="1"/>
  <c r="AP1324" i="1" s="1"/>
  <c r="AS675" i="1"/>
  <c r="AO589" i="1"/>
  <c r="AO676" i="1" s="1"/>
  <c r="AO1286" i="1"/>
  <c r="AP596" i="1"/>
  <c r="AQ1235" i="1"/>
  <c r="AQ1264" i="1"/>
  <c r="AJ56" i="5"/>
  <c r="AQ412" i="1"/>
  <c r="AR180" i="1"/>
  <c r="AQ860" i="1"/>
  <c r="AQ889" i="1" s="1"/>
  <c r="AN676" i="1"/>
  <c r="AT1210" i="1"/>
  <c r="AU571" i="1"/>
  <c r="AK438" i="1"/>
  <c r="AK467" i="1"/>
  <c r="AK496" i="1" s="1"/>
  <c r="AO683" i="1"/>
  <c r="AV1198" i="1"/>
  <c r="AW559" i="1"/>
  <c r="AO714" i="1"/>
  <c r="AR1208" i="1"/>
  <c r="AR1266" i="1" s="1"/>
  <c r="AS569" i="1"/>
  <c r="AL376" i="1"/>
  <c r="AR1205" i="1"/>
  <c r="AS566" i="1"/>
  <c r="AR687" i="1"/>
  <c r="AQ687" i="1"/>
  <c r="AN712" i="1"/>
  <c r="AI526" i="1"/>
  <c r="AI21" i="1" s="1"/>
  <c r="J23" i="30" l="1"/>
  <c r="K23" i="30" s="1"/>
  <c r="AI73" i="5"/>
  <c r="H24" i="30" s="1"/>
  <c r="I24" i="30" s="1"/>
  <c r="AF44" i="1"/>
  <c r="AH45" i="5"/>
  <c r="J24" i="30"/>
  <c r="K24" i="30" s="1"/>
  <c r="AW1195" i="1"/>
  <c r="AW1224" i="1" s="1"/>
  <c r="AV672" i="1"/>
  <c r="AO1317" i="1"/>
  <c r="AO678" i="1"/>
  <c r="AO707" i="1" s="1"/>
  <c r="AP1296" i="1"/>
  <c r="AP1325" i="1" s="1"/>
  <c r="AH188" i="1"/>
  <c r="AH420" i="1" s="1"/>
  <c r="AR562" i="1"/>
  <c r="AQ1201" i="1"/>
  <c r="AP1259" i="1"/>
  <c r="AP1230" i="1"/>
  <c r="AG246" i="1"/>
  <c r="AG304" i="1" s="1"/>
  <c r="AG868" i="1"/>
  <c r="AG897" i="1" s="1"/>
  <c r="AG926" i="1" s="1"/>
  <c r="AG420" i="1"/>
  <c r="AP599" i="1"/>
  <c r="AQ1209" i="1"/>
  <c r="AR570" i="1"/>
  <c r="AO1296" i="1"/>
  <c r="AO1325" i="1" s="1"/>
  <c r="AO599" i="1"/>
  <c r="AO686" i="1" s="1"/>
  <c r="AO240" i="1"/>
  <c r="AO298" i="1" s="1"/>
  <c r="AP182" i="1"/>
  <c r="AO862" i="1"/>
  <c r="AO891" i="1" s="1"/>
  <c r="AO414" i="1"/>
  <c r="AO775" i="1"/>
  <c r="AO804" i="1" s="1"/>
  <c r="AQ568" i="1"/>
  <c r="AN920" i="1"/>
  <c r="AN686" i="1"/>
  <c r="AV1311" i="1"/>
  <c r="AS672" i="1"/>
  <c r="AP1265" i="1"/>
  <c r="AH471" i="1"/>
  <c r="AH500" i="1" s="1"/>
  <c r="AI475" i="1"/>
  <c r="AI504" i="1" s="1"/>
  <c r="AG535" i="1"/>
  <c r="AG30" i="1" s="1"/>
  <c r="AG527" i="1"/>
  <c r="AG22" i="1" s="1"/>
  <c r="AH373" i="1"/>
  <c r="AH463" i="1" s="1"/>
  <c r="AH492" i="1" s="1"/>
  <c r="AH469" i="1"/>
  <c r="AH498" i="1" s="1"/>
  <c r="AH533" i="1"/>
  <c r="AH28" i="1" s="1"/>
  <c r="AF521" i="1"/>
  <c r="AF16" i="1" s="1"/>
  <c r="AH344" i="1"/>
  <c r="AI315" i="1"/>
  <c r="AU672" i="1"/>
  <c r="AT672" i="1"/>
  <c r="AX1195" i="1"/>
  <c r="AY556" i="1"/>
  <c r="AH477" i="1"/>
  <c r="AH506" i="1" s="1"/>
  <c r="AH448" i="1"/>
  <c r="AO410" i="1"/>
  <c r="AP178" i="1"/>
  <c r="AO236" i="1"/>
  <c r="AO294" i="1" s="1"/>
  <c r="AO858" i="1"/>
  <c r="AO887" i="1" s="1"/>
  <c r="AO771" i="1"/>
  <c r="AO800" i="1" s="1"/>
  <c r="AG529" i="1"/>
  <c r="AG24" i="1" s="1"/>
  <c r="AJ53" i="5" s="1"/>
  <c r="AN916" i="1"/>
  <c r="AJ385" i="1"/>
  <c r="AI381" i="1"/>
  <c r="AN914" i="1"/>
  <c r="AG434" i="1"/>
  <c r="AG463" i="1"/>
  <c r="AG492" i="1" s="1"/>
  <c r="AR1290" i="1"/>
  <c r="AR1319" i="1" s="1"/>
  <c r="AR593" i="1"/>
  <c r="AK327" i="1"/>
  <c r="AJ356" i="1"/>
  <c r="AJ323" i="1"/>
  <c r="AI352" i="1"/>
  <c r="AO769" i="1"/>
  <c r="AO798" i="1" s="1"/>
  <c r="AO856" i="1"/>
  <c r="AO885" i="1" s="1"/>
  <c r="AO408" i="1"/>
  <c r="AP176" i="1"/>
  <c r="AO234" i="1"/>
  <c r="AO292" i="1" s="1"/>
  <c r="AR672" i="1"/>
  <c r="AO1236" i="1"/>
  <c r="AP1294" i="1" s="1"/>
  <c r="AO1265" i="1"/>
  <c r="AM684" i="1"/>
  <c r="AM713" i="1" s="1"/>
  <c r="AI379" i="1"/>
  <c r="AN597" i="1"/>
  <c r="AN1294" i="1"/>
  <c r="AN1323" i="1" s="1"/>
  <c r="AS1261" i="1"/>
  <c r="AS1232" i="1"/>
  <c r="AJ321" i="1"/>
  <c r="AI350" i="1"/>
  <c r="AI387" i="1"/>
  <c r="AU564" i="1"/>
  <c r="AT1203" i="1"/>
  <c r="AI358" i="1"/>
  <c r="AJ329" i="1"/>
  <c r="AI188" i="1"/>
  <c r="AP767" i="1"/>
  <c r="AP796" i="1" s="1"/>
  <c r="AP232" i="1"/>
  <c r="AP290" i="1" s="1"/>
  <c r="AP854" i="1"/>
  <c r="AP883" i="1" s="1"/>
  <c r="AQ174" i="1"/>
  <c r="AP406" i="1"/>
  <c r="AO912" i="1"/>
  <c r="AS183" i="1"/>
  <c r="AR241" i="1"/>
  <c r="AR299" i="1" s="1"/>
  <c r="AR863" i="1"/>
  <c r="AR892" i="1" s="1"/>
  <c r="AR776" i="1"/>
  <c r="AR805" i="1" s="1"/>
  <c r="AR415" i="1"/>
  <c r="AQ921" i="1"/>
  <c r="AL925" i="1"/>
  <c r="AM419" i="1"/>
  <c r="AN187" i="1"/>
  <c r="AM780" i="1"/>
  <c r="AM809" i="1" s="1"/>
  <c r="AM245" i="1"/>
  <c r="AM303" i="1" s="1"/>
  <c r="AM867" i="1"/>
  <c r="AM896" i="1" s="1"/>
  <c r="Z252" i="1"/>
  <c r="Z310" i="1" s="1"/>
  <c r="AF538" i="1"/>
  <c r="AF33" i="1" s="1"/>
  <c r="AI62" i="5" s="1"/>
  <c r="AQ923" i="1"/>
  <c r="AR243" i="1"/>
  <c r="AR301" i="1" s="1"/>
  <c r="AS185" i="1"/>
  <c r="AR417" i="1"/>
  <c r="AR865" i="1"/>
  <c r="AR894" i="1" s="1"/>
  <c r="AR778" i="1"/>
  <c r="AR807" i="1" s="1"/>
  <c r="Z874" i="1"/>
  <c r="Z426" i="1"/>
  <c r="AE307" i="1"/>
  <c r="AH390" i="1"/>
  <c r="AE784" i="1"/>
  <c r="AE813" i="1" s="1"/>
  <c r="AG480" i="1"/>
  <c r="AG509" i="1" s="1"/>
  <c r="AG451" i="1"/>
  <c r="AH361" i="1"/>
  <c r="AI332" i="1"/>
  <c r="AD929" i="1"/>
  <c r="AT924" i="1"/>
  <c r="AF786" i="1"/>
  <c r="AF815" i="1" s="1"/>
  <c r="AE871" i="1"/>
  <c r="AE900" i="1" s="1"/>
  <c r="AS770" i="1"/>
  <c r="AS799" i="1" s="1"/>
  <c r="AP783" i="1"/>
  <c r="AP812" i="1" s="1"/>
  <c r="AS763" i="1"/>
  <c r="AS792" i="1" s="1"/>
  <c r="AT768" i="1"/>
  <c r="AT797" i="1" s="1"/>
  <c r="AE785" i="1"/>
  <c r="AE814" i="1" s="1"/>
  <c r="AR777" i="1"/>
  <c r="AR806" i="1" s="1"/>
  <c r="AI247" i="1"/>
  <c r="AI305" i="1" s="1"/>
  <c r="AA787" i="1"/>
  <c r="AA816" i="1" s="1"/>
  <c r="AR773" i="1"/>
  <c r="AR802" i="1" s="1"/>
  <c r="Z787" i="1"/>
  <c r="Z816" i="1" s="1"/>
  <c r="AF191" i="1"/>
  <c r="AF784" i="1" s="1"/>
  <c r="AF813" i="1" s="1"/>
  <c r="AU779" i="1"/>
  <c r="AU808" i="1" s="1"/>
  <c r="AQ766" i="1"/>
  <c r="AQ795" i="1" s="1"/>
  <c r="AE423" i="1"/>
  <c r="AS774" i="1"/>
  <c r="AS803" i="1" s="1"/>
  <c r="AQ721" i="1"/>
  <c r="Y310" i="1"/>
  <c r="AR908" i="1"/>
  <c r="AS228" i="1"/>
  <c r="AS286" i="1" s="1"/>
  <c r="AS402" i="1"/>
  <c r="AT170" i="1"/>
  <c r="AS850" i="1"/>
  <c r="AS879" i="1" s="1"/>
  <c r="Y903" i="1"/>
  <c r="AR708" i="1"/>
  <c r="AP870" i="1"/>
  <c r="AP899" i="1" s="1"/>
  <c r="AP422" i="1"/>
  <c r="AQ190" i="1"/>
  <c r="AP248" i="1"/>
  <c r="AP306" i="1" s="1"/>
  <c r="AO928" i="1"/>
  <c r="AQ578" i="1"/>
  <c r="AQ1217" i="1" s="1"/>
  <c r="AA252" i="1"/>
  <c r="AA426" i="1"/>
  <c r="AB194" i="1"/>
  <c r="AS1269" i="1"/>
  <c r="AA874" i="1"/>
  <c r="AJ723" i="1"/>
  <c r="AT572" i="1"/>
  <c r="AT1211" i="1" s="1"/>
  <c r="AT1240" i="1" s="1"/>
  <c r="AQ601" i="1"/>
  <c r="AQ1298" i="1"/>
  <c r="AQ1327" i="1" s="1"/>
  <c r="AR1240" i="1"/>
  <c r="AR601" i="1" s="1"/>
  <c r="AR1269" i="1"/>
  <c r="AJ479" i="1"/>
  <c r="AJ508" i="1" s="1"/>
  <c r="AJ441" i="1"/>
  <c r="AJ470" i="1"/>
  <c r="AJ499" i="1" s="1"/>
  <c r="AK389" i="1"/>
  <c r="AK450" i="1" s="1"/>
  <c r="AS601" i="1"/>
  <c r="AJ189" i="1"/>
  <c r="AH927" i="1"/>
  <c r="AL331" i="1"/>
  <c r="AK360" i="1"/>
  <c r="AQ685" i="1"/>
  <c r="AI528" i="1"/>
  <c r="AI23" i="1" s="1"/>
  <c r="AL52" i="5" s="1"/>
  <c r="AU1202" i="1"/>
  <c r="AV563" i="1"/>
  <c r="AP1275" i="1"/>
  <c r="AP1246" i="1"/>
  <c r="AP607" i="1" s="1"/>
  <c r="AT1231" i="1"/>
  <c r="AK380" i="1"/>
  <c r="AI421" i="1"/>
  <c r="AL322" i="1"/>
  <c r="AK351" i="1"/>
  <c r="AI811" i="1"/>
  <c r="AI869" i="1"/>
  <c r="AI898" i="1" s="1"/>
  <c r="Y484" i="1"/>
  <c r="Y513" i="1" s="1"/>
  <c r="AT1260" i="1"/>
  <c r="AS1289" i="1"/>
  <c r="AS1318" i="1" s="1"/>
  <c r="AS592" i="1"/>
  <c r="AQ1295" i="1"/>
  <c r="AQ1324" i="1" s="1"/>
  <c r="AF1305" i="1"/>
  <c r="AF1334" i="1" s="1"/>
  <c r="X543" i="1"/>
  <c r="X38" i="1" s="1"/>
  <c r="AA67" i="5" s="1"/>
  <c r="AE931" i="1"/>
  <c r="R545" i="1"/>
  <c r="R40" i="1" s="1"/>
  <c r="AO917" i="1"/>
  <c r="Y396" i="1"/>
  <c r="Y457" i="1" s="1"/>
  <c r="AJ393" i="1"/>
  <c r="X542" i="1"/>
  <c r="X37" i="1" s="1"/>
  <c r="AA66" i="5" s="1"/>
  <c r="Z395" i="1"/>
  <c r="Z485" i="1" s="1"/>
  <c r="Z514" i="1" s="1"/>
  <c r="AR919" i="1"/>
  <c r="AO718" i="1"/>
  <c r="AN1304" i="1"/>
  <c r="AN1333" i="1" s="1"/>
  <c r="AN607" i="1"/>
  <c r="X457" i="1"/>
  <c r="X486" i="1"/>
  <c r="X515" i="1" s="1"/>
  <c r="AD901" i="1"/>
  <c r="Y456" i="1"/>
  <c r="Y485" i="1"/>
  <c r="Y514" i="1" s="1"/>
  <c r="AD1214" i="1"/>
  <c r="AD1272" i="1" s="1"/>
  <c r="AE575" i="1"/>
  <c r="AH62" i="5"/>
  <c r="AA391" i="1"/>
  <c r="AA1219" i="1"/>
  <c r="AB580" i="1"/>
  <c r="W544" i="1"/>
  <c r="W39" i="1" s="1"/>
  <c r="Z68" i="5" s="1"/>
  <c r="AC722" i="1"/>
  <c r="Z338" i="1"/>
  <c r="Y367" i="1"/>
  <c r="X1335" i="1"/>
  <c r="AF251" i="1"/>
  <c r="AF309" i="1" s="1"/>
  <c r="AL388" i="1"/>
  <c r="AF695" i="1"/>
  <c r="AF425" i="1"/>
  <c r="AG193" i="1"/>
  <c r="AF873" i="1"/>
  <c r="AF902" i="1" s="1"/>
  <c r="S516" i="1"/>
  <c r="Z394" i="1"/>
  <c r="AL694" i="1"/>
  <c r="AK723" i="1"/>
  <c r="AC1243" i="1"/>
  <c r="AC1272" i="1"/>
  <c r="AK478" i="1"/>
  <c r="AK507" i="1" s="1"/>
  <c r="AK449" i="1"/>
  <c r="AL359" i="1"/>
  <c r="AM330" i="1"/>
  <c r="AB333" i="1"/>
  <c r="AA362" i="1"/>
  <c r="Z1248" i="1"/>
  <c r="X64" i="5"/>
  <c r="AH541" i="1"/>
  <c r="AH36" i="1" s="1"/>
  <c r="AK65" i="5" s="1"/>
  <c r="Z452" i="1"/>
  <c r="Z481" i="1"/>
  <c r="V35" i="1"/>
  <c r="AE606" i="1"/>
  <c r="AE1303" i="1"/>
  <c r="AE1332" i="1" s="1"/>
  <c r="T487" i="1"/>
  <c r="T458" i="1"/>
  <c r="AA336" i="1"/>
  <c r="Z365" i="1"/>
  <c r="AT1215" i="1"/>
  <c r="AU576" i="1"/>
  <c r="AD814" i="1"/>
  <c r="AR1212" i="1"/>
  <c r="AS573" i="1"/>
  <c r="U397" i="1"/>
  <c r="Z63" i="5"/>
  <c r="Z720" i="1"/>
  <c r="AM1304" i="1"/>
  <c r="AM1333" i="1" s="1"/>
  <c r="AO1304" i="1"/>
  <c r="AO1333" i="1" s="1"/>
  <c r="AM607" i="1"/>
  <c r="AA1330" i="1"/>
  <c r="AS1244" i="1"/>
  <c r="AS1273" i="1"/>
  <c r="AG719" i="1"/>
  <c r="T69" i="5"/>
  <c r="X453" i="1"/>
  <c r="X482" i="1"/>
  <c r="AK1213" i="1"/>
  <c r="AL574" i="1"/>
  <c r="AQ1270" i="1"/>
  <c r="AQ1241" i="1"/>
  <c r="AI454" i="1"/>
  <c r="AI483" i="1"/>
  <c r="AI512" i="1" s="1"/>
  <c r="AE695" i="1"/>
  <c r="AH1218" i="1"/>
  <c r="AI579" i="1"/>
  <c r="V339" i="1"/>
  <c r="U368" i="1"/>
  <c r="AD722" i="1"/>
  <c r="AB604" i="1"/>
  <c r="AB1301" i="1"/>
  <c r="AB1330" i="1" s="1"/>
  <c r="AG1216" i="1"/>
  <c r="AH577" i="1"/>
  <c r="AP237" i="1"/>
  <c r="AP295" i="1" s="1"/>
  <c r="AP801" i="1"/>
  <c r="AP859" i="1"/>
  <c r="AP888" i="1" s="1"/>
  <c r="AP411" i="1"/>
  <c r="AQ179" i="1"/>
  <c r="Y510" i="1"/>
  <c r="Y539" i="1" s="1"/>
  <c r="AE424" i="1"/>
  <c r="AF192" i="1"/>
  <c r="AE250" i="1"/>
  <c r="AE872" i="1"/>
  <c r="AA691" i="1"/>
  <c r="AA720" i="1" s="1"/>
  <c r="W511" i="1"/>
  <c r="W540" i="1" s="1"/>
  <c r="AS239" i="1"/>
  <c r="AS297" i="1" s="1"/>
  <c r="AS861" i="1"/>
  <c r="AS890" i="1" s="1"/>
  <c r="AS413" i="1"/>
  <c r="AT181" i="1"/>
  <c r="AH1300" i="1"/>
  <c r="AH603" i="1"/>
  <c r="AN718" i="1"/>
  <c r="AJ536" i="1"/>
  <c r="AJ31" i="1" s="1"/>
  <c r="AM60" i="5" s="1"/>
  <c r="AR1302" i="1"/>
  <c r="AR1331" i="1" s="1"/>
  <c r="AR605" i="1"/>
  <c r="AA337" i="1"/>
  <c r="Z366" i="1"/>
  <c r="AF1274" i="1"/>
  <c r="AF1245" i="1"/>
  <c r="X34" i="1"/>
  <c r="Y392" i="1"/>
  <c r="X725" i="1"/>
  <c r="AG1247" i="1"/>
  <c r="AG1276" i="1"/>
  <c r="AI1271" i="1"/>
  <c r="AI1242" i="1"/>
  <c r="AD308" i="1"/>
  <c r="Y1306" i="1"/>
  <c r="Y609" i="1"/>
  <c r="S69" i="5"/>
  <c r="Z334" i="1"/>
  <c r="Y363" i="1"/>
  <c r="AP602" i="1"/>
  <c r="AP689" i="1" s="1"/>
  <c r="AP1299" i="1"/>
  <c r="AP1328" i="1" s="1"/>
  <c r="AJ364" i="1"/>
  <c r="AK335" i="1"/>
  <c r="AJ1271" i="1"/>
  <c r="AJ1242" i="1"/>
  <c r="AP911" i="1"/>
  <c r="AR173" i="1"/>
  <c r="AQ231" i="1"/>
  <c r="AQ289" i="1" s="1"/>
  <c r="AQ853" i="1"/>
  <c r="AQ882" i="1" s="1"/>
  <c r="AQ405" i="1"/>
  <c r="AR915" i="1"/>
  <c r="AS857" i="1"/>
  <c r="AS886" i="1" s="1"/>
  <c r="AS235" i="1"/>
  <c r="AS293" i="1" s="1"/>
  <c r="AS409" i="1"/>
  <c r="AT177" i="1"/>
  <c r="AL467" i="1"/>
  <c r="AL496" i="1" s="1"/>
  <c r="AK468" i="1"/>
  <c r="AK497" i="1" s="1"/>
  <c r="AU244" i="1"/>
  <c r="AU302" i="1" s="1"/>
  <c r="AU866" i="1"/>
  <c r="AU895" i="1" s="1"/>
  <c r="AU418" i="1"/>
  <c r="AV186" i="1"/>
  <c r="AV244" i="1" s="1"/>
  <c r="AJ530" i="1"/>
  <c r="AJ25" i="1" s="1"/>
  <c r="AM54" i="5" s="1"/>
  <c r="AU1314" i="1"/>
  <c r="AQ1321" i="1"/>
  <c r="AK534" i="1"/>
  <c r="AK29" i="1" s="1"/>
  <c r="AN58" i="5" s="1"/>
  <c r="AS913" i="1"/>
  <c r="AJ526" i="1"/>
  <c r="AJ21" i="1" s="1"/>
  <c r="AM50" i="5" s="1"/>
  <c r="AL384" i="1"/>
  <c r="AL445" i="1" s="1"/>
  <c r="AL382" i="1"/>
  <c r="AL443" i="1" s="1"/>
  <c r="AO594" i="1"/>
  <c r="AO1291" i="1"/>
  <c r="AO1320" i="1" s="1"/>
  <c r="AM386" i="1"/>
  <c r="AM447" i="1" s="1"/>
  <c r="AL383" i="1"/>
  <c r="AL473" i="1" s="1"/>
  <c r="AL502" i="1" s="1"/>
  <c r="AK445" i="1"/>
  <c r="AK532" i="1" s="1"/>
  <c r="AK27" i="1" s="1"/>
  <c r="AN56" i="5" s="1"/>
  <c r="AP597" i="1"/>
  <c r="AS184" i="1"/>
  <c r="AS777" i="1" s="1"/>
  <c r="AR864" i="1"/>
  <c r="AR893" i="1" s="1"/>
  <c r="AR242" i="1"/>
  <c r="AR300" i="1" s="1"/>
  <c r="AR416" i="1"/>
  <c r="AR565" i="1"/>
  <c r="AQ1204" i="1"/>
  <c r="AP1262" i="1"/>
  <c r="AP1233" i="1"/>
  <c r="AN1320" i="1"/>
  <c r="AN681" i="1"/>
  <c r="AQ922" i="1"/>
  <c r="AS1205" i="1"/>
  <c r="AS1263" i="1" s="1"/>
  <c r="AT566" i="1"/>
  <c r="AL50" i="5"/>
  <c r="AW1198" i="1"/>
  <c r="AW1256" i="1" s="1"/>
  <c r="AX559" i="1"/>
  <c r="AJ532" i="1"/>
  <c r="AJ27" i="1" s="1"/>
  <c r="AM326" i="1"/>
  <c r="AL355" i="1"/>
  <c r="AP683" i="1"/>
  <c r="AQ716" i="1"/>
  <c r="AM325" i="1"/>
  <c r="AL354" i="1"/>
  <c r="AT1258" i="1"/>
  <c r="AT1229" i="1"/>
  <c r="AT1287" i="1" s="1"/>
  <c r="AV1256" i="1"/>
  <c r="AP589" i="1"/>
  <c r="AR1237" i="1"/>
  <c r="AO1315" i="1"/>
  <c r="AN705" i="1"/>
  <c r="AR1199" i="1"/>
  <c r="AS560" i="1"/>
  <c r="AK525" i="1"/>
  <c r="AO705" i="1"/>
  <c r="AS1206" i="1"/>
  <c r="AT567" i="1"/>
  <c r="AN328" i="1"/>
  <c r="AM357" i="1"/>
  <c r="AM324" i="1"/>
  <c r="AL353" i="1"/>
  <c r="AQ706" i="1"/>
  <c r="AL476" i="1"/>
  <c r="AL505" i="1" s="1"/>
  <c r="AL447" i="1"/>
  <c r="AK524" i="1"/>
  <c r="AK19" i="1" s="1"/>
  <c r="AK443" i="1"/>
  <c r="AK472" i="1"/>
  <c r="AK501" i="1" s="1"/>
  <c r="AS600" i="1"/>
  <c r="AM376" i="1"/>
  <c r="AT704" i="1"/>
  <c r="AR412" i="1"/>
  <c r="AS180" i="1"/>
  <c r="AR860" i="1"/>
  <c r="AR889" i="1" s="1"/>
  <c r="AR238" i="1"/>
  <c r="AR296" i="1" s="1"/>
  <c r="AK54" i="5"/>
  <c r="AR1234" i="1"/>
  <c r="AR1292" i="1" s="1"/>
  <c r="AR1263" i="1"/>
  <c r="AU1210" i="1"/>
  <c r="AU1268" i="1" s="1"/>
  <c r="AV571" i="1"/>
  <c r="AQ596" i="1"/>
  <c r="AQ918" i="1"/>
  <c r="AM377" i="1"/>
  <c r="AM49" i="5"/>
  <c r="AQ1228" i="1"/>
  <c r="AK473" i="1"/>
  <c r="AK502" i="1" s="1"/>
  <c r="AK444" i="1"/>
  <c r="AN318" i="1"/>
  <c r="AM347" i="1"/>
  <c r="AP682" i="1"/>
  <c r="AT1239" i="1"/>
  <c r="AP685" i="1"/>
  <c r="AR677" i="1"/>
  <c r="AN319" i="1"/>
  <c r="AM348" i="1"/>
  <c r="AR1235" i="1"/>
  <c r="AT407" i="1"/>
  <c r="AU175" i="1"/>
  <c r="AU855" i="1" s="1"/>
  <c r="AU884" i="1" s="1"/>
  <c r="AT855" i="1"/>
  <c r="AT884" i="1" s="1"/>
  <c r="AO712" i="1"/>
  <c r="AQ595" i="1"/>
  <c r="AT233" i="1"/>
  <c r="AT291" i="1" s="1"/>
  <c r="AL437" i="1"/>
  <c r="AL466" i="1"/>
  <c r="AL495" i="1" s="1"/>
  <c r="AQ1293" i="1"/>
  <c r="AQ1322" i="1" s="1"/>
  <c r="AP1286" i="1"/>
  <c r="AL378" i="1"/>
  <c r="AU1200" i="1"/>
  <c r="AV561" i="1"/>
  <c r="AR716" i="1"/>
  <c r="AV1227" i="1"/>
  <c r="AS590" i="1"/>
  <c r="AS1208" i="1"/>
  <c r="AT569" i="1"/>
  <c r="AS704" i="1"/>
  <c r="AM320" i="1"/>
  <c r="AL349" i="1"/>
  <c r="AU588" i="1"/>
  <c r="AU675" i="1" s="1"/>
  <c r="AS1287" i="1"/>
  <c r="AS1316" i="1" s="1"/>
  <c r="AT1268" i="1"/>
  <c r="AJ59" i="5" l="1"/>
  <c r="AJ74" i="5" s="1"/>
  <c r="AG45" i="1"/>
  <c r="AK57" i="5"/>
  <c r="AJ51" i="5"/>
  <c r="AJ73" i="5" s="1"/>
  <c r="AG44" i="1"/>
  <c r="AI45" i="5"/>
  <c r="AH781" i="1"/>
  <c r="AH810" i="1" s="1"/>
  <c r="AH246" i="1"/>
  <c r="AH304" i="1" s="1"/>
  <c r="AW1253" i="1"/>
  <c r="AH868" i="1"/>
  <c r="AH897" i="1" s="1"/>
  <c r="AP1323" i="1"/>
  <c r="AP591" i="1"/>
  <c r="AP678" i="1" s="1"/>
  <c r="AP707" i="1" s="1"/>
  <c r="AP1288" i="1"/>
  <c r="AP1317" i="1" s="1"/>
  <c r="AQ1259" i="1"/>
  <c r="AQ1230" i="1"/>
  <c r="AR1201" i="1"/>
  <c r="AS562" i="1"/>
  <c r="AP775" i="1"/>
  <c r="AP804" i="1" s="1"/>
  <c r="AP414" i="1"/>
  <c r="AQ182" i="1"/>
  <c r="AP862" i="1"/>
  <c r="AP891" i="1" s="1"/>
  <c r="AP240" i="1"/>
  <c r="AP298" i="1" s="1"/>
  <c r="AN715" i="1"/>
  <c r="AO715" i="1"/>
  <c r="AQ1207" i="1"/>
  <c r="AR568" i="1"/>
  <c r="AO920" i="1"/>
  <c r="AS570" i="1"/>
  <c r="AR1209" i="1"/>
  <c r="AQ1238" i="1"/>
  <c r="AQ1267" i="1"/>
  <c r="AP686" i="1"/>
  <c r="AP715" i="1" s="1"/>
  <c r="AH529" i="1"/>
  <c r="AH24" i="1" s="1"/>
  <c r="AK53" i="5" s="1"/>
  <c r="AI533" i="1"/>
  <c r="AI28" i="1" s="1"/>
  <c r="AO916" i="1"/>
  <c r="AH434" i="1"/>
  <c r="AH521" i="1" s="1"/>
  <c r="AH16" i="1" s="1"/>
  <c r="AK385" i="1"/>
  <c r="AK446" i="1" s="1"/>
  <c r="AJ387" i="1"/>
  <c r="AJ448" i="1" s="1"/>
  <c r="AO914" i="1"/>
  <c r="AH527" i="1"/>
  <c r="AH22" i="1" s="1"/>
  <c r="AJ381" i="1"/>
  <c r="AJ471" i="1" s="1"/>
  <c r="AJ500" i="1" s="1"/>
  <c r="AH535" i="1"/>
  <c r="AH30" i="1" s="1"/>
  <c r="AK59" i="5" s="1"/>
  <c r="AP236" i="1"/>
  <c r="AP294" i="1" s="1"/>
  <c r="AQ178" i="1"/>
  <c r="AQ410" i="1" s="1"/>
  <c r="AP771" i="1"/>
  <c r="AP800" i="1" s="1"/>
  <c r="AP858" i="1"/>
  <c r="AP887" i="1" s="1"/>
  <c r="AP410" i="1"/>
  <c r="AJ358" i="1"/>
  <c r="AK329" i="1"/>
  <c r="AO1294" i="1"/>
  <c r="AO1323" i="1" s="1"/>
  <c r="AO597" i="1"/>
  <c r="AO684" i="1" s="1"/>
  <c r="AK323" i="1"/>
  <c r="AJ352" i="1"/>
  <c r="AW1282" i="1"/>
  <c r="AW585" i="1"/>
  <c r="AW672" i="1" s="1"/>
  <c r="AW701" i="1" s="1"/>
  <c r="AV701" i="1"/>
  <c r="AR701" i="1"/>
  <c r="AI442" i="1"/>
  <c r="AI471" i="1"/>
  <c r="AI500" i="1" s="1"/>
  <c r="AS701" i="1"/>
  <c r="AT1232" i="1"/>
  <c r="AT1261" i="1"/>
  <c r="AI448" i="1"/>
  <c r="AI477" i="1"/>
  <c r="AI506" i="1" s="1"/>
  <c r="AL327" i="1"/>
  <c r="AK356" i="1"/>
  <c r="AJ475" i="1"/>
  <c r="AJ504" i="1" s="1"/>
  <c r="AJ446" i="1"/>
  <c r="AT701" i="1"/>
  <c r="AV564" i="1"/>
  <c r="AU1203" i="1"/>
  <c r="AJ379" i="1"/>
  <c r="AP769" i="1"/>
  <c r="AP798" i="1" s="1"/>
  <c r="AP234" i="1"/>
  <c r="AP292" i="1" s="1"/>
  <c r="AP408" i="1"/>
  <c r="AP856" i="1"/>
  <c r="AP885" i="1" s="1"/>
  <c r="AQ176" i="1"/>
  <c r="AR680" i="1"/>
  <c r="AR709" i="1" s="1"/>
  <c r="AY1195" i="1"/>
  <c r="AZ556" i="1"/>
  <c r="AU701" i="1"/>
  <c r="AK321" i="1"/>
  <c r="AJ350" i="1"/>
  <c r="AI469" i="1"/>
  <c r="AI498" i="1" s="1"/>
  <c r="AI440" i="1"/>
  <c r="AX1253" i="1"/>
  <c r="AX1224" i="1"/>
  <c r="AJ315" i="1"/>
  <c r="AI344" i="1"/>
  <c r="AS1290" i="1"/>
  <c r="AS1319" i="1" s="1"/>
  <c r="AS593" i="1"/>
  <c r="AS680" i="1" s="1"/>
  <c r="AN684" i="1"/>
  <c r="AN713" i="1" s="1"/>
  <c r="AG521" i="1"/>
  <c r="AG16" i="1" s="1"/>
  <c r="AI373" i="1"/>
  <c r="AI781" i="1"/>
  <c r="AI810" i="1" s="1"/>
  <c r="AI420" i="1"/>
  <c r="AJ188" i="1"/>
  <c r="AI868" i="1"/>
  <c r="AI897" i="1" s="1"/>
  <c r="AI246" i="1"/>
  <c r="AQ767" i="1"/>
  <c r="AQ796" i="1" s="1"/>
  <c r="AQ406" i="1"/>
  <c r="AR174" i="1"/>
  <c r="AQ854" i="1"/>
  <c r="AQ883" i="1" s="1"/>
  <c r="AQ232" i="1"/>
  <c r="AQ290" i="1" s="1"/>
  <c r="AP912" i="1"/>
  <c r="AR921" i="1"/>
  <c r="AS863" i="1"/>
  <c r="AS892" i="1" s="1"/>
  <c r="AS776" i="1"/>
  <c r="AS805" i="1" s="1"/>
  <c r="AS241" i="1"/>
  <c r="AS299" i="1" s="1"/>
  <c r="AS415" i="1"/>
  <c r="AT183" i="1"/>
  <c r="AM925" i="1"/>
  <c r="AN245" i="1"/>
  <c r="AN303" i="1" s="1"/>
  <c r="AN419" i="1"/>
  <c r="AO187" i="1"/>
  <c r="AN780" i="1"/>
  <c r="AN809" i="1" s="1"/>
  <c r="AN867" i="1"/>
  <c r="AN896" i="1" s="1"/>
  <c r="AT1269" i="1"/>
  <c r="Z903" i="1"/>
  <c r="AR923" i="1"/>
  <c r="AS865" i="1"/>
  <c r="AS894" i="1" s="1"/>
  <c r="AS417" i="1"/>
  <c r="AS778" i="1"/>
  <c r="AS807" i="1" s="1"/>
  <c r="AT185" i="1"/>
  <c r="AS243" i="1"/>
  <c r="AS301" i="1" s="1"/>
  <c r="AE929" i="1"/>
  <c r="AH480" i="1"/>
  <c r="AH509" i="1" s="1"/>
  <c r="AH451" i="1"/>
  <c r="AJ332" i="1"/>
  <c r="AI361" i="1"/>
  <c r="AI390" i="1"/>
  <c r="AG538" i="1"/>
  <c r="AG33" i="1" s="1"/>
  <c r="AJ62" i="5" s="1"/>
  <c r="AF249" i="1"/>
  <c r="AF307" i="1" s="1"/>
  <c r="AV779" i="1"/>
  <c r="AV808" i="1" s="1"/>
  <c r="AS915" i="1"/>
  <c r="AO694" i="1"/>
  <c r="AJ421" i="1"/>
  <c r="AJ782" i="1"/>
  <c r="AJ811" i="1" s="1"/>
  <c r="AF871" i="1"/>
  <c r="AF900" i="1" s="1"/>
  <c r="AF929" i="1" s="1"/>
  <c r="AF423" i="1"/>
  <c r="AG191" i="1"/>
  <c r="AG784" i="1" s="1"/>
  <c r="AT774" i="1"/>
  <c r="AT803" i="1" s="1"/>
  <c r="AB787" i="1"/>
  <c r="AU768" i="1"/>
  <c r="AU797" i="1" s="1"/>
  <c r="AU913" i="1" s="1"/>
  <c r="AR766" i="1"/>
  <c r="AR795" i="1" s="1"/>
  <c r="AF785" i="1"/>
  <c r="AF814" i="1" s="1"/>
  <c r="AQ783" i="1"/>
  <c r="AQ812" i="1" s="1"/>
  <c r="AQ772" i="1"/>
  <c r="AQ801" i="1" s="1"/>
  <c r="AT770" i="1"/>
  <c r="AT799" i="1" s="1"/>
  <c r="AT763" i="1"/>
  <c r="AT792" i="1" s="1"/>
  <c r="AS773" i="1"/>
  <c r="AS802" i="1" s="1"/>
  <c r="AQ422" i="1"/>
  <c r="AG251" i="1"/>
  <c r="AG309" i="1" s="1"/>
  <c r="AS860" i="1"/>
  <c r="AS889" i="1" s="1"/>
  <c r="AS242" i="1"/>
  <c r="AS300" i="1" s="1"/>
  <c r="AG786" i="1"/>
  <c r="AG815" i="1" s="1"/>
  <c r="AR578" i="1"/>
  <c r="AR1217" i="1" s="1"/>
  <c r="AS908" i="1"/>
  <c r="AS688" i="1"/>
  <c r="AQ248" i="1"/>
  <c r="AQ306" i="1" s="1"/>
  <c r="Y932" i="1"/>
  <c r="AU170" i="1"/>
  <c r="AT228" i="1"/>
  <c r="AT286" i="1" s="1"/>
  <c r="AT850" i="1"/>
  <c r="AT879" i="1" s="1"/>
  <c r="AT402" i="1"/>
  <c r="AR190" i="1"/>
  <c r="AJ869" i="1"/>
  <c r="AJ898" i="1" s="1"/>
  <c r="AP928" i="1"/>
  <c r="AQ870" i="1"/>
  <c r="AQ899" i="1" s="1"/>
  <c r="AP1304" i="1"/>
  <c r="AP1333" i="1" s="1"/>
  <c r="Y542" i="1"/>
  <c r="Y37" i="1" s="1"/>
  <c r="AB66" i="5" s="1"/>
  <c r="AR688" i="1"/>
  <c r="AB252" i="1"/>
  <c r="AB874" i="1"/>
  <c r="AC194" i="1"/>
  <c r="AB426" i="1"/>
  <c r="AA903" i="1"/>
  <c r="AA310" i="1"/>
  <c r="AR1298" i="1"/>
  <c r="AR1327" i="1" s="1"/>
  <c r="AS1298" i="1"/>
  <c r="AS1327" i="1" s="1"/>
  <c r="AU572" i="1"/>
  <c r="AQ688" i="1"/>
  <c r="AK189" i="1"/>
  <c r="AK782" i="1" s="1"/>
  <c r="AK479" i="1"/>
  <c r="AK508" i="1" s="1"/>
  <c r="AJ247" i="1"/>
  <c r="AJ305" i="1" s="1"/>
  <c r="AJ537" i="1"/>
  <c r="AJ32" i="1" s="1"/>
  <c r="AM61" i="5" s="1"/>
  <c r="AJ528" i="1"/>
  <c r="AJ23" i="1" s="1"/>
  <c r="AM52" i="5" s="1"/>
  <c r="AT913" i="1"/>
  <c r="AT601" i="1"/>
  <c r="AT688" i="1" s="1"/>
  <c r="AT1298" i="1"/>
  <c r="AL380" i="1"/>
  <c r="AL441" i="1" s="1"/>
  <c r="AL389" i="1"/>
  <c r="AM331" i="1"/>
  <c r="AL360" i="1"/>
  <c r="AI927" i="1"/>
  <c r="Z456" i="1"/>
  <c r="Z543" i="1" s="1"/>
  <c r="Z38" i="1" s="1"/>
  <c r="AC67" i="5" s="1"/>
  <c r="AS679" i="1"/>
  <c r="AM322" i="1"/>
  <c r="AL351" i="1"/>
  <c r="AK441" i="1"/>
  <c r="AK470" i="1"/>
  <c r="AK499" i="1" s="1"/>
  <c r="AW563" i="1"/>
  <c r="AV1202" i="1"/>
  <c r="AT592" i="1"/>
  <c r="AT1289" i="1"/>
  <c r="AT1318" i="1" s="1"/>
  <c r="AU1260" i="1"/>
  <c r="AU1231" i="1"/>
  <c r="AK393" i="1"/>
  <c r="AK454" i="1" s="1"/>
  <c r="Y486" i="1"/>
  <c r="Y515" i="1" s="1"/>
  <c r="AA394" i="1"/>
  <c r="AA455" i="1" s="1"/>
  <c r="AF931" i="1"/>
  <c r="AQ911" i="1"/>
  <c r="AM388" i="1"/>
  <c r="AK536" i="1"/>
  <c r="AK31" i="1" s="1"/>
  <c r="AN60" i="5" s="1"/>
  <c r="AJ483" i="1"/>
  <c r="AJ512" i="1" s="1"/>
  <c r="AJ454" i="1"/>
  <c r="AP718" i="1"/>
  <c r="AA395" i="1"/>
  <c r="AA456" i="1" s="1"/>
  <c r="AS919" i="1"/>
  <c r="AK364" i="1"/>
  <c r="AL335" i="1"/>
  <c r="AJ1300" i="1"/>
  <c r="AP917" i="1"/>
  <c r="AQ1299" i="1"/>
  <c r="AQ1328" i="1" s="1"/>
  <c r="AQ602" i="1"/>
  <c r="AT1273" i="1"/>
  <c r="AT1244" i="1"/>
  <c r="T516" i="1"/>
  <c r="AH1276" i="1"/>
  <c r="AB391" i="1"/>
  <c r="AC1301" i="1"/>
  <c r="AC1330" i="1" s="1"/>
  <c r="AC604" i="1"/>
  <c r="AF872" i="1"/>
  <c r="AK1271" i="1"/>
  <c r="X544" i="1"/>
  <c r="X39" i="1" s="1"/>
  <c r="AA68" i="5" s="1"/>
  <c r="AF606" i="1"/>
  <c r="AF693" i="1" s="1"/>
  <c r="AU181" i="1"/>
  <c r="AG1245" i="1"/>
  <c r="AG1274" i="1"/>
  <c r="V397" i="1"/>
  <c r="X511" i="1"/>
  <c r="AS1212" i="1"/>
  <c r="AT573" i="1"/>
  <c r="AB1219" i="1"/>
  <c r="AC580" i="1"/>
  <c r="Z392" i="1"/>
  <c r="AI1300" i="1"/>
  <c r="AI603" i="1"/>
  <c r="Y34" i="1"/>
  <c r="AT413" i="1"/>
  <c r="AE901" i="1"/>
  <c r="W339" i="1"/>
  <c r="V368" i="1"/>
  <c r="AL1213" i="1"/>
  <c r="AM574" i="1"/>
  <c r="AN574" i="1" s="1"/>
  <c r="AN694" i="1"/>
  <c r="AP694" i="1"/>
  <c r="AM694" i="1"/>
  <c r="U458" i="1"/>
  <c r="U487" i="1"/>
  <c r="AR1241" i="1"/>
  <c r="AR1270" i="1"/>
  <c r="AF1303" i="1"/>
  <c r="AF1332" i="1" s="1"/>
  <c r="Y64" i="5"/>
  <c r="AC333" i="1"/>
  <c r="AB362" i="1"/>
  <c r="Z396" i="1"/>
  <c r="AJ603" i="1"/>
  <c r="AA334" i="1"/>
  <c r="Z363" i="1"/>
  <c r="AH690" i="1"/>
  <c r="AH719" i="1" s="1"/>
  <c r="AD930" i="1"/>
  <c r="AE693" i="1"/>
  <c r="Z510" i="1"/>
  <c r="AQ1246" i="1"/>
  <c r="AQ1275" i="1"/>
  <c r="AA338" i="1"/>
  <c r="Z367" i="1"/>
  <c r="AA1248" i="1"/>
  <c r="AA1277" i="1"/>
  <c r="U69" i="5"/>
  <c r="Y696" i="1"/>
  <c r="Y725" i="1" s="1"/>
  <c r="AG608" i="1"/>
  <c r="AG1305" i="1"/>
  <c r="AG1334" i="1" s="1"/>
  <c r="AA63" i="5"/>
  <c r="AB337" i="1"/>
  <c r="AA366" i="1"/>
  <c r="AT861" i="1"/>
  <c r="AT890" i="1" s="1"/>
  <c r="AE724" i="1"/>
  <c r="AK1242" i="1"/>
  <c r="AK1300" i="1" s="1"/>
  <c r="AB336" i="1"/>
  <c r="AA365" i="1"/>
  <c r="S545" i="1"/>
  <c r="AN330" i="1"/>
  <c r="AM359" i="1"/>
  <c r="Y543" i="1"/>
  <c r="Y38" i="1" s="1"/>
  <c r="AB67" i="5" s="1"/>
  <c r="Y453" i="1"/>
  <c r="Y482" i="1"/>
  <c r="AR692" i="1"/>
  <c r="AH1329" i="1"/>
  <c r="AQ237" i="1"/>
  <c r="AQ295" i="1" s="1"/>
  <c r="AQ411" i="1"/>
  <c r="AR179" i="1"/>
  <c r="AR772" i="1" s="1"/>
  <c r="AQ859" i="1"/>
  <c r="AQ888" i="1" s="1"/>
  <c r="AI1218" i="1"/>
  <c r="AJ579" i="1"/>
  <c r="AB691" i="1"/>
  <c r="AB720" i="1" s="1"/>
  <c r="Z1306" i="1"/>
  <c r="Z609" i="1"/>
  <c r="AL723" i="1"/>
  <c r="AF724" i="1"/>
  <c r="AA452" i="1"/>
  <c r="AA481" i="1"/>
  <c r="AE1214" i="1"/>
  <c r="AF575" i="1"/>
  <c r="AT239" i="1"/>
  <c r="AT297" i="1" s="1"/>
  <c r="AH1247" i="1"/>
  <c r="AH608" i="1" s="1"/>
  <c r="AI541" i="1"/>
  <c r="AI36" i="1" s="1"/>
  <c r="AL65" i="5" s="1"/>
  <c r="Y1335" i="1"/>
  <c r="W35" i="1"/>
  <c r="AE308" i="1"/>
  <c r="AF424" i="1"/>
  <c r="AG192" i="1"/>
  <c r="AF250" i="1"/>
  <c r="AH1216" i="1"/>
  <c r="AI577" i="1"/>
  <c r="AS605" i="1"/>
  <c r="AS692" i="1" s="1"/>
  <c r="AS1302" i="1"/>
  <c r="AS1331" i="1" s="1"/>
  <c r="AU1215" i="1"/>
  <c r="AV576" i="1"/>
  <c r="Z484" i="1"/>
  <c r="Z513" i="1" s="1"/>
  <c r="Z455" i="1"/>
  <c r="AG425" i="1"/>
  <c r="AG873" i="1"/>
  <c r="AG902" i="1" s="1"/>
  <c r="AH193" i="1"/>
  <c r="AL449" i="1"/>
  <c r="AL478" i="1"/>
  <c r="AL507" i="1" s="1"/>
  <c r="AD1243" i="1"/>
  <c r="AU233" i="1"/>
  <c r="AU291" i="1" s="1"/>
  <c r="AR853" i="1"/>
  <c r="AR882" i="1" s="1"/>
  <c r="AR405" i="1"/>
  <c r="AS173" i="1"/>
  <c r="AS766" i="1" s="1"/>
  <c r="AR231" i="1"/>
  <c r="AR289" i="1" s="1"/>
  <c r="AR922" i="1"/>
  <c r="AS806" i="1"/>
  <c r="AT857" i="1"/>
  <c r="AT886" i="1" s="1"/>
  <c r="AT409" i="1"/>
  <c r="AU177" i="1"/>
  <c r="AT235" i="1"/>
  <c r="AT293" i="1" s="1"/>
  <c r="AL474" i="1"/>
  <c r="AL503" i="1" s="1"/>
  <c r="AL525" i="1"/>
  <c r="AL20" i="1" s="1"/>
  <c r="AO49" i="5" s="1"/>
  <c r="AK526" i="1"/>
  <c r="AK21" i="1" s="1"/>
  <c r="AN50" i="5" s="1"/>
  <c r="AM476" i="1"/>
  <c r="AM505" i="1" s="1"/>
  <c r="AL444" i="1"/>
  <c r="AL531" i="1" s="1"/>
  <c r="AL26" i="1" s="1"/>
  <c r="AO55" i="5" s="1"/>
  <c r="AR1321" i="1"/>
  <c r="AO681" i="1"/>
  <c r="AN386" i="1"/>
  <c r="AN476" i="1" s="1"/>
  <c r="AN505" i="1" s="1"/>
  <c r="AU924" i="1"/>
  <c r="AV302" i="1"/>
  <c r="AW186" i="1"/>
  <c r="AV866" i="1"/>
  <c r="AV895" i="1" s="1"/>
  <c r="AV418" i="1"/>
  <c r="AR918" i="1"/>
  <c r="AT1316" i="1"/>
  <c r="AQ714" i="1"/>
  <c r="AL472" i="1"/>
  <c r="AL501" i="1" s="1"/>
  <c r="AM382" i="1"/>
  <c r="AM443" i="1" s="1"/>
  <c r="AN376" i="1"/>
  <c r="AN466" i="1" s="1"/>
  <c r="AN495" i="1" s="1"/>
  <c r="AP594" i="1"/>
  <c r="AP681" i="1" s="1"/>
  <c r="AP1291" i="1"/>
  <c r="AP1320" i="1" s="1"/>
  <c r="AQ1233" i="1"/>
  <c r="AQ1262" i="1"/>
  <c r="AR706" i="1"/>
  <c r="AK530" i="1"/>
  <c r="AK25" i="1" s="1"/>
  <c r="AN54" i="5" s="1"/>
  <c r="AL534" i="1"/>
  <c r="AL29" i="1" s="1"/>
  <c r="AO58" i="5" s="1"/>
  <c r="AN710" i="1"/>
  <c r="AR1204" i="1"/>
  <c r="AS565" i="1"/>
  <c r="AL524" i="1"/>
  <c r="AL19" i="1" s="1"/>
  <c r="AO48" i="5" s="1"/>
  <c r="AK531" i="1"/>
  <c r="AK26" i="1" s="1"/>
  <c r="AN55" i="5" s="1"/>
  <c r="AP712" i="1"/>
  <c r="AM384" i="1"/>
  <c r="AM445" i="1" s="1"/>
  <c r="AT184" i="1"/>
  <c r="AS864" i="1"/>
  <c r="AS893" i="1" s="1"/>
  <c r="AS416" i="1"/>
  <c r="AM378" i="1"/>
  <c r="AM468" i="1" s="1"/>
  <c r="AM497" i="1" s="1"/>
  <c r="AN320" i="1"/>
  <c r="AM349" i="1"/>
  <c r="AV588" i="1"/>
  <c r="AV675" i="1" s="1"/>
  <c r="AV1285" i="1"/>
  <c r="AV1314" i="1" s="1"/>
  <c r="AR1228" i="1"/>
  <c r="AR1286" i="1" s="1"/>
  <c r="AR1257" i="1"/>
  <c r="AP676" i="1"/>
  <c r="AM56" i="5"/>
  <c r="AX1198" i="1"/>
  <c r="AY559" i="1"/>
  <c r="AS1234" i="1"/>
  <c r="AU407" i="1"/>
  <c r="AV175" i="1"/>
  <c r="AP711" i="1"/>
  <c r="AR1293" i="1"/>
  <c r="AR1322" i="1" s="1"/>
  <c r="AV1210" i="1"/>
  <c r="AW571" i="1"/>
  <c r="AQ683" i="1"/>
  <c r="AV1200" i="1"/>
  <c r="AV1258" i="1" s="1"/>
  <c r="AW561" i="1"/>
  <c r="AQ589" i="1"/>
  <c r="AM466" i="1"/>
  <c r="AM495" i="1" s="1"/>
  <c r="AM437" i="1"/>
  <c r="AT1297" i="1"/>
  <c r="AT1326" i="1" s="1"/>
  <c r="AN326" i="1"/>
  <c r="AM355" i="1"/>
  <c r="AW1227" i="1"/>
  <c r="AT1208" i="1"/>
  <c r="AU569" i="1"/>
  <c r="AU1229" i="1"/>
  <c r="AN377" i="1"/>
  <c r="AO318" i="1"/>
  <c r="AN347" i="1"/>
  <c r="AU1239" i="1"/>
  <c r="AU600" i="1" s="1"/>
  <c r="AS687" i="1"/>
  <c r="AS1266" i="1"/>
  <c r="AN324" i="1"/>
  <c r="AM353" i="1"/>
  <c r="AO328" i="1"/>
  <c r="AN357" i="1"/>
  <c r="AK20" i="1"/>
  <c r="AS677" i="1"/>
  <c r="AT590" i="1"/>
  <c r="AP1315" i="1"/>
  <c r="AO319" i="1"/>
  <c r="AN348" i="1"/>
  <c r="AT600" i="1"/>
  <c r="AT1206" i="1"/>
  <c r="AT1264" i="1" s="1"/>
  <c r="AU567" i="1"/>
  <c r="AS1237" i="1"/>
  <c r="AS1295" i="1" s="1"/>
  <c r="AR596" i="1"/>
  <c r="AR683" i="1" s="1"/>
  <c r="AP714" i="1"/>
  <c r="AM467" i="1"/>
  <c r="AM496" i="1" s="1"/>
  <c r="AM438" i="1"/>
  <c r="AR595" i="1"/>
  <c r="AN48" i="5"/>
  <c r="AS1235" i="1"/>
  <c r="AS1293" i="1" s="1"/>
  <c r="AS1264" i="1"/>
  <c r="AU1258" i="1"/>
  <c r="AM383" i="1"/>
  <c r="AQ682" i="1"/>
  <c r="AS238" i="1"/>
  <c r="AS296" i="1" s="1"/>
  <c r="AS1199" i="1"/>
  <c r="AS1257" i="1" s="1"/>
  <c r="AT560" i="1"/>
  <c r="AR1295" i="1"/>
  <c r="AR1324" i="1" s="1"/>
  <c r="AR598" i="1"/>
  <c r="AN325" i="1"/>
  <c r="AM354" i="1"/>
  <c r="AT1205" i="1"/>
  <c r="AU566" i="1"/>
  <c r="AU704" i="1"/>
  <c r="AL439" i="1"/>
  <c r="AL468" i="1"/>
  <c r="AL497" i="1" s="1"/>
  <c r="AS412" i="1"/>
  <c r="AT180" i="1"/>
  <c r="AT773" i="1" s="1"/>
  <c r="AQ1286" i="1"/>
  <c r="AK74" i="5" l="1"/>
  <c r="J26" i="30" s="1"/>
  <c r="K26" i="30" s="1"/>
  <c r="J25" i="30"/>
  <c r="K25" i="30" s="1"/>
  <c r="AL57" i="5"/>
  <c r="AH45" i="1"/>
  <c r="AK51" i="5"/>
  <c r="AK73" i="5" s="1"/>
  <c r="AH44" i="1"/>
  <c r="AJ45" i="5"/>
  <c r="AK45" i="5"/>
  <c r="H25" i="30"/>
  <c r="I25" i="30" s="1"/>
  <c r="AI304" i="1"/>
  <c r="AH926" i="1"/>
  <c r="AW1311" i="1"/>
  <c r="AQ236" i="1"/>
  <c r="AQ294" i="1" s="1"/>
  <c r="AQ858" i="1"/>
  <c r="AQ887" i="1" s="1"/>
  <c r="AR178" i="1"/>
  <c r="AR410" i="1" s="1"/>
  <c r="AP684" i="1"/>
  <c r="AP713" i="1" s="1"/>
  <c r="AQ771" i="1"/>
  <c r="AQ800" i="1" s="1"/>
  <c r="AT562" i="1"/>
  <c r="AS1201" i="1"/>
  <c r="AR1259" i="1"/>
  <c r="AR1230" i="1"/>
  <c r="AQ591" i="1"/>
  <c r="AQ1288" i="1"/>
  <c r="AQ1317" i="1" s="1"/>
  <c r="AQ1296" i="1"/>
  <c r="AQ1325" i="1" s="1"/>
  <c r="AQ599" i="1"/>
  <c r="AQ686" i="1" s="1"/>
  <c r="AQ715" i="1" s="1"/>
  <c r="AR1267" i="1"/>
  <c r="AR1238" i="1"/>
  <c r="AS1209" i="1"/>
  <c r="AT570" i="1"/>
  <c r="AU570" i="1" s="1"/>
  <c r="AU1209" i="1" s="1"/>
  <c r="AU1238" i="1" s="1"/>
  <c r="AQ414" i="1"/>
  <c r="AR182" i="1"/>
  <c r="AQ862" i="1"/>
  <c r="AQ891" i="1" s="1"/>
  <c r="AQ240" i="1"/>
  <c r="AQ298" i="1" s="1"/>
  <c r="AQ775" i="1"/>
  <c r="AQ804" i="1" s="1"/>
  <c r="AR1207" i="1"/>
  <c r="AS568" i="1"/>
  <c r="AP920" i="1"/>
  <c r="AQ1236" i="1"/>
  <c r="AQ1265" i="1"/>
  <c r="AO713" i="1"/>
  <c r="AJ373" i="1"/>
  <c r="AJ434" i="1" s="1"/>
  <c r="AJ477" i="1"/>
  <c r="AJ506" i="1" s="1"/>
  <c r="AI529" i="1"/>
  <c r="AI24" i="1" s="1"/>
  <c r="AL53" i="5" s="1"/>
  <c r="AK475" i="1"/>
  <c r="AS709" i="1"/>
  <c r="AI527" i="1"/>
  <c r="AI22" i="1" s="1"/>
  <c r="AL385" i="1"/>
  <c r="AJ442" i="1"/>
  <c r="AJ529" i="1" s="1"/>
  <c r="AJ24" i="1" s="1"/>
  <c r="AM53" i="5" s="1"/>
  <c r="AK381" i="1"/>
  <c r="AK471" i="1" s="1"/>
  <c r="AK500" i="1" s="1"/>
  <c r="AK379" i="1"/>
  <c r="AJ440" i="1"/>
  <c r="AJ469" i="1"/>
  <c r="AJ498" i="1" s="1"/>
  <c r="AP916" i="1"/>
  <c r="AL321" i="1"/>
  <c r="AK350" i="1"/>
  <c r="AU1261" i="1"/>
  <c r="AU1232" i="1"/>
  <c r="AL356" i="1"/>
  <c r="AM327" i="1"/>
  <c r="AQ769" i="1"/>
  <c r="AQ798" i="1" s="1"/>
  <c r="AQ856" i="1"/>
  <c r="AQ885" i="1" s="1"/>
  <c r="AQ408" i="1"/>
  <c r="AR176" i="1"/>
  <c r="AQ234" i="1"/>
  <c r="AQ292" i="1" s="1"/>
  <c r="AV1203" i="1"/>
  <c r="AW564" i="1"/>
  <c r="AJ344" i="1"/>
  <c r="AK315" i="1"/>
  <c r="AI535" i="1"/>
  <c r="AI30" i="1" s="1"/>
  <c r="AL59" i="5" s="1"/>
  <c r="AI463" i="1"/>
  <c r="AI492" i="1" s="1"/>
  <c r="AI434" i="1"/>
  <c r="AX585" i="1"/>
  <c r="AX672" i="1" s="1"/>
  <c r="AX701" i="1" s="1"/>
  <c r="AX1282" i="1"/>
  <c r="AX1311" i="1" s="1"/>
  <c r="AZ1195" i="1"/>
  <c r="BA556" i="1"/>
  <c r="AL329" i="1"/>
  <c r="AK358" i="1"/>
  <c r="AY1224" i="1"/>
  <c r="AY1253" i="1"/>
  <c r="AT1290" i="1"/>
  <c r="AT1319" i="1" s="1"/>
  <c r="AT593" i="1"/>
  <c r="AL323" i="1"/>
  <c r="AK352" i="1"/>
  <c r="AK387" i="1"/>
  <c r="AP914" i="1"/>
  <c r="AJ533" i="1"/>
  <c r="AJ28" i="1" s="1"/>
  <c r="AI926" i="1"/>
  <c r="AJ868" i="1"/>
  <c r="AJ897" i="1" s="1"/>
  <c r="AJ781" i="1"/>
  <c r="AJ810" i="1" s="1"/>
  <c r="AK188" i="1"/>
  <c r="AJ420" i="1"/>
  <c r="AJ246" i="1"/>
  <c r="AJ304" i="1" s="1"/>
  <c r="AR767" i="1"/>
  <c r="AR796" i="1" s="1"/>
  <c r="AR406" i="1"/>
  <c r="AS174" i="1"/>
  <c r="AR854" i="1"/>
  <c r="AR883" i="1" s="1"/>
  <c r="AR232" i="1"/>
  <c r="AR290" i="1" s="1"/>
  <c r="AQ912" i="1"/>
  <c r="AS921" i="1"/>
  <c r="AT415" i="1"/>
  <c r="AU183" i="1"/>
  <c r="AT241" i="1"/>
  <c r="AT299" i="1" s="1"/>
  <c r="AT863" i="1"/>
  <c r="AT892" i="1" s="1"/>
  <c r="AT776" i="1"/>
  <c r="AT805" i="1" s="1"/>
  <c r="AN925" i="1"/>
  <c r="AT1327" i="1"/>
  <c r="AO780" i="1"/>
  <c r="AO809" i="1" s="1"/>
  <c r="AO867" i="1"/>
  <c r="AO896" i="1" s="1"/>
  <c r="AO245" i="1"/>
  <c r="AO303" i="1" s="1"/>
  <c r="AO419" i="1"/>
  <c r="AP187" i="1"/>
  <c r="Z932" i="1"/>
  <c r="AS923" i="1"/>
  <c r="AT417" i="1"/>
  <c r="AU185" i="1"/>
  <c r="AT865" i="1"/>
  <c r="AT894" i="1" s="1"/>
  <c r="AT778" i="1"/>
  <c r="AT807" i="1" s="1"/>
  <c r="AT243" i="1"/>
  <c r="AT301" i="1" s="1"/>
  <c r="AJ390" i="1"/>
  <c r="AH538" i="1"/>
  <c r="AH33" i="1" s="1"/>
  <c r="AK62" i="5" s="1"/>
  <c r="AI480" i="1"/>
  <c r="AI509" i="1" s="1"/>
  <c r="AI451" i="1"/>
  <c r="AK332" i="1"/>
  <c r="AJ361" i="1"/>
  <c r="AS918" i="1"/>
  <c r="AV768" i="1"/>
  <c r="AV797" i="1" s="1"/>
  <c r="AC874" i="1"/>
  <c r="AC903" i="1" s="1"/>
  <c r="AR783" i="1"/>
  <c r="AR812" i="1" s="1"/>
  <c r="AC787" i="1"/>
  <c r="AG813" i="1"/>
  <c r="AG423" i="1"/>
  <c r="AG871" i="1"/>
  <c r="AG900" i="1" s="1"/>
  <c r="AG249" i="1"/>
  <c r="AG307" i="1" s="1"/>
  <c r="AU774" i="1"/>
  <c r="AU803" i="1" s="1"/>
  <c r="AS231" i="1"/>
  <c r="AS289" i="1" s="1"/>
  <c r="AG872" i="1"/>
  <c r="AG901" i="1" s="1"/>
  <c r="AG785" i="1"/>
  <c r="AG814" i="1" s="1"/>
  <c r="AK869" i="1"/>
  <c r="AK898" i="1" s="1"/>
  <c r="AT777" i="1"/>
  <c r="AT806" i="1" s="1"/>
  <c r="AH191" i="1"/>
  <c r="AI191" i="1" s="1"/>
  <c r="AH786" i="1"/>
  <c r="AH815" i="1" s="1"/>
  <c r="AU763" i="1"/>
  <c r="AU792" i="1" s="1"/>
  <c r="AU239" i="1"/>
  <c r="AU297" i="1" s="1"/>
  <c r="AU770" i="1"/>
  <c r="AU799" i="1" s="1"/>
  <c r="AW779" i="1"/>
  <c r="AW808" i="1" s="1"/>
  <c r="AS578" i="1"/>
  <c r="AT578" i="1" s="1"/>
  <c r="AT908" i="1"/>
  <c r="AQ928" i="1"/>
  <c r="AU861" i="1"/>
  <c r="AU890" i="1" s="1"/>
  <c r="AV181" i="1"/>
  <c r="AV774" i="1" s="1"/>
  <c r="AV803" i="1" s="1"/>
  <c r="AJ927" i="1"/>
  <c r="AU228" i="1"/>
  <c r="AU286" i="1" s="1"/>
  <c r="AU850" i="1"/>
  <c r="AU879" i="1" s="1"/>
  <c r="AU402" i="1"/>
  <c r="AV170" i="1"/>
  <c r="AV763" i="1" s="1"/>
  <c r="AG931" i="1"/>
  <c r="T545" i="1"/>
  <c r="T40" i="1" s="1"/>
  <c r="AR870" i="1"/>
  <c r="AR899" i="1" s="1"/>
  <c r="AR248" i="1"/>
  <c r="AR306" i="1" s="1"/>
  <c r="AS190" i="1"/>
  <c r="AR422" i="1"/>
  <c r="AK537" i="1"/>
  <c r="AK32" i="1" s="1"/>
  <c r="AN61" i="5" s="1"/>
  <c r="AA484" i="1"/>
  <c r="AA513" i="1" s="1"/>
  <c r="AK421" i="1"/>
  <c r="AK247" i="1"/>
  <c r="AK305" i="1" s="1"/>
  <c r="AK811" i="1"/>
  <c r="AL189" i="1"/>
  <c r="AL247" i="1" s="1"/>
  <c r="AR717" i="1"/>
  <c r="AT717" i="1"/>
  <c r="AD194" i="1"/>
  <c r="AD787" i="1" s="1"/>
  <c r="AC252" i="1"/>
  <c r="AC426" i="1"/>
  <c r="AB816" i="1"/>
  <c r="AA932" i="1"/>
  <c r="AB903" i="1"/>
  <c r="AB310" i="1"/>
  <c r="AL470" i="1"/>
  <c r="AU1211" i="1"/>
  <c r="AV572" i="1"/>
  <c r="AS717" i="1"/>
  <c r="AQ717" i="1"/>
  <c r="Y544" i="1"/>
  <c r="Y39" i="1" s="1"/>
  <c r="AB68" i="5" s="1"/>
  <c r="AA485" i="1"/>
  <c r="AA514" i="1" s="1"/>
  <c r="AK528" i="1"/>
  <c r="AK23" i="1" s="1"/>
  <c r="AN52" i="5" s="1"/>
  <c r="AG250" i="1"/>
  <c r="AG308" i="1" s="1"/>
  <c r="AM389" i="1"/>
  <c r="AN331" i="1"/>
  <c r="AM360" i="1"/>
  <c r="AL450" i="1"/>
  <c r="AL479" i="1"/>
  <c r="AL508" i="1" s="1"/>
  <c r="AM380" i="1"/>
  <c r="AJ690" i="1"/>
  <c r="AN322" i="1"/>
  <c r="AM351" i="1"/>
  <c r="AT679" i="1"/>
  <c r="AV1260" i="1"/>
  <c r="AV1231" i="1"/>
  <c r="AS708" i="1"/>
  <c r="AX563" i="1"/>
  <c r="AW1202" i="1"/>
  <c r="AU1289" i="1"/>
  <c r="AU1318" i="1" s="1"/>
  <c r="AU592" i="1"/>
  <c r="Z542" i="1"/>
  <c r="Z37" i="1" s="1"/>
  <c r="AC66" i="5" s="1"/>
  <c r="AB395" i="1"/>
  <c r="AB456" i="1" s="1"/>
  <c r="AA396" i="1"/>
  <c r="AA486" i="1" s="1"/>
  <c r="AA515" i="1" s="1"/>
  <c r="AK483" i="1"/>
  <c r="AK512" i="1" s="1"/>
  <c r="AK541" i="1" s="1"/>
  <c r="AK36" i="1" s="1"/>
  <c r="AN65" i="5" s="1"/>
  <c r="AN723" i="1"/>
  <c r="AE930" i="1"/>
  <c r="AM478" i="1"/>
  <c r="AM507" i="1" s="1"/>
  <c r="AM449" i="1"/>
  <c r="AS721" i="1"/>
  <c r="AQ917" i="1"/>
  <c r="AN388" i="1"/>
  <c r="AE722" i="1"/>
  <c r="AL393" i="1"/>
  <c r="AJ541" i="1"/>
  <c r="AJ36" i="1" s="1"/>
  <c r="AM65" i="5" s="1"/>
  <c r="AB394" i="1"/>
  <c r="AB455" i="1" s="1"/>
  <c r="AM723" i="1"/>
  <c r="AN1213" i="1"/>
  <c r="AO574" i="1"/>
  <c r="AP574" i="1" s="1"/>
  <c r="AK1329" i="1"/>
  <c r="AH1274" i="1"/>
  <c r="AH1245" i="1"/>
  <c r="AH1303" i="1" s="1"/>
  <c r="AR721" i="1"/>
  <c r="AN359" i="1"/>
  <c r="AO330" i="1"/>
  <c r="AC336" i="1"/>
  <c r="AB365" i="1"/>
  <c r="AC391" i="1"/>
  <c r="AO723" i="1"/>
  <c r="X339" i="1"/>
  <c r="W368" i="1"/>
  <c r="AG1303" i="1"/>
  <c r="AG1332" i="1" s="1"/>
  <c r="AH1305" i="1"/>
  <c r="AH1334" i="1" s="1"/>
  <c r="AB338" i="1"/>
  <c r="AA367" i="1"/>
  <c r="Z539" i="1"/>
  <c r="AR602" i="1"/>
  <c r="AR1299" i="1"/>
  <c r="AR1328" i="1" s="1"/>
  <c r="Z453" i="1"/>
  <c r="Z482" i="1"/>
  <c r="AC691" i="1"/>
  <c r="AC720" i="1" s="1"/>
  <c r="AH251" i="1"/>
  <c r="AH309" i="1" s="1"/>
  <c r="AF308" i="1"/>
  <c r="AF1214" i="1"/>
  <c r="AF1272" i="1" s="1"/>
  <c r="AG575" i="1"/>
  <c r="AR411" i="1"/>
  <c r="AR859" i="1"/>
  <c r="AR888" i="1" s="1"/>
  <c r="AR237" i="1"/>
  <c r="AR295" i="1" s="1"/>
  <c r="AS179" i="1"/>
  <c r="AR801" i="1"/>
  <c r="Z486" i="1"/>
  <c r="Z515" i="1" s="1"/>
  <c r="Z457" i="1"/>
  <c r="AD333" i="1"/>
  <c r="AC362" i="1"/>
  <c r="V487" i="1"/>
  <c r="V458" i="1"/>
  <c r="AG606" i="1"/>
  <c r="AG693" i="1" s="1"/>
  <c r="AB481" i="1"/>
  <c r="AB452" i="1"/>
  <c r="Z1335" i="1"/>
  <c r="AK603" i="1"/>
  <c r="AK690" i="1" s="1"/>
  <c r="AU573" i="1"/>
  <c r="AT1212" i="1"/>
  <c r="AF722" i="1"/>
  <c r="AT1302" i="1"/>
  <c r="AT1331" i="1" s="1"/>
  <c r="AT605" i="1"/>
  <c r="AT692" i="1" s="1"/>
  <c r="AD604" i="1"/>
  <c r="AL536" i="1"/>
  <c r="AL31" i="1" s="1"/>
  <c r="AO60" i="5" s="1"/>
  <c r="AG424" i="1"/>
  <c r="AH192" i="1"/>
  <c r="AE1272" i="1"/>
  <c r="AE1243" i="1"/>
  <c r="AA510" i="1"/>
  <c r="AC337" i="1"/>
  <c r="AB366" i="1"/>
  <c r="AQ607" i="1"/>
  <c r="AQ1304" i="1"/>
  <c r="AQ1333" i="1" s="1"/>
  <c r="AI1329" i="1"/>
  <c r="AS1270" i="1"/>
  <c r="AS1241" i="1"/>
  <c r="AD1301" i="1"/>
  <c r="AJ1218" i="1"/>
  <c r="AJ1276" i="1" s="1"/>
  <c r="AK579" i="1"/>
  <c r="Z696" i="1"/>
  <c r="AA1306" i="1"/>
  <c r="AA609" i="1"/>
  <c r="AR1246" i="1"/>
  <c r="AR1275" i="1"/>
  <c r="U516" i="1"/>
  <c r="X540" i="1"/>
  <c r="AL1242" i="1"/>
  <c r="AL1271" i="1"/>
  <c r="AC1219" i="1"/>
  <c r="AD580" i="1"/>
  <c r="AF901" i="1"/>
  <c r="AJ1329" i="1"/>
  <c r="AM335" i="1"/>
  <c r="AL364" i="1"/>
  <c r="AV1215" i="1"/>
  <c r="AV1273" i="1" s="1"/>
  <c r="AW576" i="1"/>
  <c r="Z64" i="5"/>
  <c r="Y511" i="1"/>
  <c r="S40" i="1"/>
  <c r="AG695" i="1"/>
  <c r="AH695" i="1"/>
  <c r="AA392" i="1"/>
  <c r="AM1213" i="1"/>
  <c r="AB63" i="5"/>
  <c r="AI690" i="1"/>
  <c r="AI719" i="1" s="1"/>
  <c r="AU413" i="1"/>
  <c r="AR911" i="1"/>
  <c r="AH425" i="1"/>
  <c r="AI193" i="1"/>
  <c r="AH873" i="1"/>
  <c r="AH902" i="1" s="1"/>
  <c r="AU1244" i="1"/>
  <c r="AU1273" i="1"/>
  <c r="AI1216" i="1"/>
  <c r="AJ577" i="1"/>
  <c r="AI1276" i="1"/>
  <c r="AI1247" i="1"/>
  <c r="AB334" i="1"/>
  <c r="AA363" i="1"/>
  <c r="AP723" i="1"/>
  <c r="W397" i="1"/>
  <c r="AT919" i="1"/>
  <c r="AB1277" i="1"/>
  <c r="AB1248" i="1"/>
  <c r="AQ689" i="1"/>
  <c r="AS795" i="1"/>
  <c r="AS853" i="1"/>
  <c r="AS882" i="1" s="1"/>
  <c r="AT173" i="1"/>
  <c r="AS405" i="1"/>
  <c r="AL532" i="1"/>
  <c r="AL27" i="1" s="1"/>
  <c r="AO56" i="5" s="1"/>
  <c r="AT915" i="1"/>
  <c r="AU857" i="1"/>
  <c r="AU886" i="1" s="1"/>
  <c r="AU235" i="1"/>
  <c r="AU293" i="1" s="1"/>
  <c r="AU409" i="1"/>
  <c r="AV177" i="1"/>
  <c r="AT802" i="1"/>
  <c r="AR1315" i="1"/>
  <c r="AM534" i="1"/>
  <c r="AM29" i="1" s="1"/>
  <c r="AP58" i="5" s="1"/>
  <c r="AO710" i="1"/>
  <c r="AM472" i="1"/>
  <c r="AM501" i="1" s="1"/>
  <c r="AM439" i="1"/>
  <c r="AM526" i="1" s="1"/>
  <c r="AM21" i="1" s="1"/>
  <c r="AP50" i="5" s="1"/>
  <c r="AN437" i="1"/>
  <c r="AN524" i="1" s="1"/>
  <c r="AN19" i="1" s="1"/>
  <c r="AQ48" i="5" s="1"/>
  <c r="AN447" i="1"/>
  <c r="AN534" i="1" s="1"/>
  <c r="AN29" i="1" s="1"/>
  <c r="AM474" i="1"/>
  <c r="AM503" i="1" s="1"/>
  <c r="AS1324" i="1"/>
  <c r="AW866" i="1"/>
  <c r="AW895" i="1" s="1"/>
  <c r="AW244" i="1"/>
  <c r="AW302" i="1" s="1"/>
  <c r="AW418" i="1"/>
  <c r="AX186" i="1"/>
  <c r="AV924" i="1"/>
  <c r="AL530" i="1"/>
  <c r="AL25" i="1" s="1"/>
  <c r="AO54" i="5" s="1"/>
  <c r="AU1297" i="1"/>
  <c r="AU1326" i="1" s="1"/>
  <c r="AM524" i="1"/>
  <c r="AM19" i="1" s="1"/>
  <c r="AP48" i="5" s="1"/>
  <c r="AS1322" i="1"/>
  <c r="AM525" i="1"/>
  <c r="AM20" i="1" s="1"/>
  <c r="AP49" i="5" s="1"/>
  <c r="AN378" i="1"/>
  <c r="AN439" i="1" s="1"/>
  <c r="AQ712" i="1"/>
  <c r="AP710" i="1"/>
  <c r="AN384" i="1"/>
  <c r="AN445" i="1" s="1"/>
  <c r="AR1262" i="1"/>
  <c r="AN382" i="1"/>
  <c r="AN443" i="1" s="1"/>
  <c r="AL526" i="1"/>
  <c r="AL21" i="1" s="1"/>
  <c r="AO50" i="5" s="1"/>
  <c r="AS922" i="1"/>
  <c r="AS1204" i="1"/>
  <c r="AT565" i="1"/>
  <c r="AR1233" i="1"/>
  <c r="AT416" i="1"/>
  <c r="AU184" i="1"/>
  <c r="AT242" i="1"/>
  <c r="AT300" i="1" s="1"/>
  <c r="AT864" i="1"/>
  <c r="AT893" i="1" s="1"/>
  <c r="AQ1291" i="1"/>
  <c r="AQ1320" i="1" s="1"/>
  <c r="AQ594" i="1"/>
  <c r="AQ681" i="1" s="1"/>
  <c r="AU1205" i="1"/>
  <c r="AU1263" i="1" s="1"/>
  <c r="AV566" i="1"/>
  <c r="AT1199" i="1"/>
  <c r="AT1257" i="1" s="1"/>
  <c r="AU560" i="1"/>
  <c r="AS596" i="1"/>
  <c r="AS683" i="1" s="1"/>
  <c r="AU1208" i="1"/>
  <c r="AV569" i="1"/>
  <c r="AV407" i="1"/>
  <c r="AW175" i="1"/>
  <c r="AV233" i="1"/>
  <c r="AV291" i="1" s="1"/>
  <c r="AO320" i="1"/>
  <c r="AN349" i="1"/>
  <c r="AN383" i="1"/>
  <c r="AS598" i="1"/>
  <c r="AS685" i="1" s="1"/>
  <c r="AU1206" i="1"/>
  <c r="AV567" i="1"/>
  <c r="AO324" i="1"/>
  <c r="AN353" i="1"/>
  <c r="AT687" i="1"/>
  <c r="AW588" i="1"/>
  <c r="AT1234" i="1"/>
  <c r="AT1263" i="1"/>
  <c r="AO325" i="1"/>
  <c r="AN354" i="1"/>
  <c r="AS1228" i="1"/>
  <c r="AO377" i="1"/>
  <c r="AN49" i="5"/>
  <c r="AT1266" i="1"/>
  <c r="AT1237" i="1"/>
  <c r="AT677" i="1"/>
  <c r="AW1200" i="1"/>
  <c r="AX561" i="1"/>
  <c r="AS1292" i="1"/>
  <c r="AS1321" i="1" s="1"/>
  <c r="AS595" i="1"/>
  <c r="AS682" i="1" s="1"/>
  <c r="AV704" i="1"/>
  <c r="AT1235" i="1"/>
  <c r="AP319" i="1"/>
  <c r="AO348" i="1"/>
  <c r="AU687" i="1"/>
  <c r="AQ676" i="1"/>
  <c r="AV1229" i="1"/>
  <c r="AW1210" i="1"/>
  <c r="AW1268" i="1" s="1"/>
  <c r="AX571" i="1"/>
  <c r="AP705" i="1"/>
  <c r="AW1285" i="1"/>
  <c r="AW1314" i="1" s="1"/>
  <c r="AR712" i="1"/>
  <c r="AM473" i="1"/>
  <c r="AM502" i="1" s="1"/>
  <c r="AM444" i="1"/>
  <c r="AS716" i="1"/>
  <c r="AU590" i="1"/>
  <c r="AU677" i="1" s="1"/>
  <c r="AU1287" i="1"/>
  <c r="AU1316" i="1" s="1"/>
  <c r="AO326" i="1"/>
  <c r="AN355" i="1"/>
  <c r="AR682" i="1"/>
  <c r="AV1268" i="1"/>
  <c r="AV1239" i="1"/>
  <c r="AV1297" i="1" s="1"/>
  <c r="AQ1315" i="1"/>
  <c r="AT412" i="1"/>
  <c r="AU180" i="1"/>
  <c r="AU773" i="1" s="1"/>
  <c r="AT238" i="1"/>
  <c r="AT296" i="1" s="1"/>
  <c r="AT860" i="1"/>
  <c r="AT889" i="1" s="1"/>
  <c r="AR685" i="1"/>
  <c r="AQ711" i="1"/>
  <c r="AO386" i="1"/>
  <c r="AO376" i="1"/>
  <c r="AN438" i="1"/>
  <c r="AN467" i="1"/>
  <c r="AN496" i="1" s="1"/>
  <c r="AV855" i="1"/>
  <c r="AV884" i="1" s="1"/>
  <c r="AY1198" i="1"/>
  <c r="AZ559" i="1"/>
  <c r="AR589" i="1"/>
  <c r="AP328" i="1"/>
  <c r="AO357" i="1"/>
  <c r="AP318" i="1"/>
  <c r="AO347" i="1"/>
  <c r="AX1227" i="1"/>
  <c r="AX1256" i="1"/>
  <c r="AS706" i="1"/>
  <c r="AL74" i="5" l="1"/>
  <c r="AI45" i="1"/>
  <c r="AM57" i="5"/>
  <c r="AL51" i="5"/>
  <c r="AL73" i="5" s="1"/>
  <c r="AI44" i="1"/>
  <c r="H26" i="30"/>
  <c r="I26" i="30" s="1"/>
  <c r="AQ916" i="1"/>
  <c r="AR858" i="1"/>
  <c r="AR887" i="1" s="1"/>
  <c r="AS178" i="1"/>
  <c r="AR236" i="1"/>
  <c r="AR294" i="1" s="1"/>
  <c r="AR771" i="1"/>
  <c r="AR800" i="1" s="1"/>
  <c r="AQ678" i="1"/>
  <c r="AQ707" i="1" s="1"/>
  <c r="AR1288" i="1"/>
  <c r="AR1317" i="1" s="1"/>
  <c r="AR591" i="1"/>
  <c r="AR678" i="1" s="1"/>
  <c r="AS1230" i="1"/>
  <c r="AS1259" i="1"/>
  <c r="AT1201" i="1"/>
  <c r="AT1230" i="1" s="1"/>
  <c r="AT591" i="1" s="1"/>
  <c r="AU562" i="1"/>
  <c r="AQ597" i="1"/>
  <c r="AQ1294" i="1"/>
  <c r="AQ1323" i="1" s="1"/>
  <c r="AT568" i="1"/>
  <c r="AS1207" i="1"/>
  <c r="AT1209" i="1"/>
  <c r="AV570" i="1"/>
  <c r="AV1209" i="1" s="1"/>
  <c r="AV1238" i="1" s="1"/>
  <c r="AR1265" i="1"/>
  <c r="AR1236" i="1"/>
  <c r="AS1267" i="1"/>
  <c r="AS1238" i="1"/>
  <c r="AQ920" i="1"/>
  <c r="AR599" i="1"/>
  <c r="AR686" i="1" s="1"/>
  <c r="AR715" i="1" s="1"/>
  <c r="AR1296" i="1"/>
  <c r="AR1325" i="1" s="1"/>
  <c r="AU599" i="1"/>
  <c r="AR414" i="1"/>
  <c r="AS182" i="1"/>
  <c r="AR775" i="1"/>
  <c r="AR804" i="1" s="1"/>
  <c r="AR240" i="1"/>
  <c r="AR298" i="1" s="1"/>
  <c r="AR862" i="1"/>
  <c r="AR891" i="1" s="1"/>
  <c r="AJ535" i="1"/>
  <c r="AJ30" i="1" s="1"/>
  <c r="AM59" i="5" s="1"/>
  <c r="AJ463" i="1"/>
  <c r="AJ492" i="1" s="1"/>
  <c r="AK442" i="1"/>
  <c r="AK529" i="1" s="1"/>
  <c r="AK24" i="1" s="1"/>
  <c r="AN53" i="5" s="1"/>
  <c r="AL387" i="1"/>
  <c r="AL477" i="1" s="1"/>
  <c r="AL506" i="1" s="1"/>
  <c r="AK504" i="1"/>
  <c r="AK533" i="1" s="1"/>
  <c r="AK28" i="1" s="1"/>
  <c r="AQ914" i="1"/>
  <c r="AL446" i="1"/>
  <c r="AL475" i="1"/>
  <c r="AL504" i="1" s="1"/>
  <c r="AI521" i="1"/>
  <c r="AI16" i="1" s="1"/>
  <c r="AM385" i="1"/>
  <c r="AL379" i="1"/>
  <c r="AL469" i="1" s="1"/>
  <c r="AL498" i="1" s="1"/>
  <c r="AY1282" i="1"/>
  <c r="AY1311" i="1" s="1"/>
  <c r="AY585" i="1"/>
  <c r="AV1232" i="1"/>
  <c r="AV1261" i="1"/>
  <c r="AK448" i="1"/>
  <c r="AK477" i="1"/>
  <c r="AK506" i="1" s="1"/>
  <c r="AL381" i="1"/>
  <c r="AM329" i="1"/>
  <c r="AL358" i="1"/>
  <c r="AR408" i="1"/>
  <c r="AS176" i="1"/>
  <c r="AR856" i="1"/>
  <c r="AR885" i="1" s="1"/>
  <c r="AR234" i="1"/>
  <c r="AR292" i="1" s="1"/>
  <c r="AR769" i="1"/>
  <c r="AR798" i="1" s="1"/>
  <c r="AN327" i="1"/>
  <c r="AM356" i="1"/>
  <c r="AM323" i="1"/>
  <c r="AL352" i="1"/>
  <c r="AU593" i="1"/>
  <c r="AU680" i="1" s="1"/>
  <c r="AU1290" i="1"/>
  <c r="AU1319" i="1" s="1"/>
  <c r="AJ527" i="1"/>
  <c r="AJ22" i="1" s="1"/>
  <c r="AT680" i="1"/>
  <c r="AT709" i="1" s="1"/>
  <c r="AK344" i="1"/>
  <c r="AL315" i="1"/>
  <c r="AK440" i="1"/>
  <c r="AK469" i="1"/>
  <c r="AK498" i="1" s="1"/>
  <c r="BA1195" i="1"/>
  <c r="BB556" i="1"/>
  <c r="AK373" i="1"/>
  <c r="AZ1253" i="1"/>
  <c r="AZ1224" i="1"/>
  <c r="AX564" i="1"/>
  <c r="AW1203" i="1"/>
  <c r="AM321" i="1"/>
  <c r="AL350" i="1"/>
  <c r="AJ926" i="1"/>
  <c r="AS1217" i="1"/>
  <c r="AS1275" i="1" s="1"/>
  <c r="AK781" i="1"/>
  <c r="AK810" i="1" s="1"/>
  <c r="AK868" i="1"/>
  <c r="AK897" i="1" s="1"/>
  <c r="AK420" i="1"/>
  <c r="AL188" i="1"/>
  <c r="AK246" i="1"/>
  <c r="AK304" i="1" s="1"/>
  <c r="AS232" i="1"/>
  <c r="AS290" i="1" s="1"/>
  <c r="AS406" i="1"/>
  <c r="AT174" i="1"/>
  <c r="AS767" i="1"/>
  <c r="AS796" i="1" s="1"/>
  <c r="AR912" i="1"/>
  <c r="AS854" i="1"/>
  <c r="AS883" i="1" s="1"/>
  <c r="AT921" i="1"/>
  <c r="AU863" i="1"/>
  <c r="AU892" i="1" s="1"/>
  <c r="AU776" i="1"/>
  <c r="AU805" i="1" s="1"/>
  <c r="AU241" i="1"/>
  <c r="AU299" i="1" s="1"/>
  <c r="AU415" i="1"/>
  <c r="AV183" i="1"/>
  <c r="AO925" i="1"/>
  <c r="AP780" i="1"/>
  <c r="AP809" i="1" s="1"/>
  <c r="AP245" i="1"/>
  <c r="AP303" i="1" s="1"/>
  <c r="AQ187" i="1"/>
  <c r="AP867" i="1"/>
  <c r="AP896" i="1" s="1"/>
  <c r="AP419" i="1"/>
  <c r="AV861" i="1"/>
  <c r="AV890" i="1" s="1"/>
  <c r="AV919" i="1" s="1"/>
  <c r="AV413" i="1"/>
  <c r="AV239" i="1"/>
  <c r="AV297" i="1" s="1"/>
  <c r="AT923" i="1"/>
  <c r="AU778" i="1"/>
  <c r="AU807" i="1" s="1"/>
  <c r="AU243" i="1"/>
  <c r="AU301" i="1" s="1"/>
  <c r="AU865" i="1"/>
  <c r="AU894" i="1" s="1"/>
  <c r="AU417" i="1"/>
  <c r="AV185" i="1"/>
  <c r="AI538" i="1"/>
  <c r="AI33" i="1" s="1"/>
  <c r="AL62" i="5" s="1"/>
  <c r="AJ480" i="1"/>
  <c r="AJ509" i="1" s="1"/>
  <c r="AJ451" i="1"/>
  <c r="AK390" i="1"/>
  <c r="AK361" i="1"/>
  <c r="AL332" i="1"/>
  <c r="AK927" i="1"/>
  <c r="AI423" i="1"/>
  <c r="AS783" i="1"/>
  <c r="AS812" i="1" s="1"/>
  <c r="AI786" i="1"/>
  <c r="AI815" i="1" s="1"/>
  <c r="AH785" i="1"/>
  <c r="AW768" i="1"/>
  <c r="AW797" i="1" s="1"/>
  <c r="AH423" i="1"/>
  <c r="AI784" i="1"/>
  <c r="AI813" i="1" s="1"/>
  <c r="AI871" i="1"/>
  <c r="AI900" i="1" s="1"/>
  <c r="AH872" i="1"/>
  <c r="AH901" i="1" s="1"/>
  <c r="AU919" i="1"/>
  <c r="AH249" i="1"/>
  <c r="AH307" i="1" s="1"/>
  <c r="AU777" i="1"/>
  <c r="AU806" i="1" s="1"/>
  <c r="AJ191" i="1"/>
  <c r="AJ249" i="1" s="1"/>
  <c r="AG929" i="1"/>
  <c r="AH784" i="1"/>
  <c r="AH813" i="1" s="1"/>
  <c r="AH871" i="1"/>
  <c r="AH900" i="1" s="1"/>
  <c r="AS772" i="1"/>
  <c r="AS801" i="1" s="1"/>
  <c r="AT766" i="1"/>
  <c r="AT795" i="1" s="1"/>
  <c r="AV770" i="1"/>
  <c r="AV799" i="1" s="1"/>
  <c r="AV857" i="1"/>
  <c r="AV886" i="1" s="1"/>
  <c r="AX779" i="1"/>
  <c r="AX808" i="1" s="1"/>
  <c r="AI249" i="1"/>
  <c r="AM189" i="1"/>
  <c r="AW181" i="1"/>
  <c r="AW774" i="1" s="1"/>
  <c r="AW803" i="1" s="1"/>
  <c r="AL782" i="1"/>
  <c r="AL811" i="1" s="1"/>
  <c r="AV792" i="1"/>
  <c r="AB484" i="1"/>
  <c r="AB513" i="1" s="1"/>
  <c r="AU908" i="1"/>
  <c r="AL421" i="1"/>
  <c r="AL869" i="1"/>
  <c r="AL898" i="1" s="1"/>
  <c r="AV228" i="1"/>
  <c r="AV286" i="1" s="1"/>
  <c r="AW170" i="1"/>
  <c r="AW763" i="1" s="1"/>
  <c r="AV402" i="1"/>
  <c r="AV850" i="1"/>
  <c r="AV879" i="1" s="1"/>
  <c r="AA542" i="1"/>
  <c r="AA37" i="1" s="1"/>
  <c r="AD66" i="5" s="1"/>
  <c r="AR928" i="1"/>
  <c r="AS870" i="1"/>
  <c r="AS899" i="1" s="1"/>
  <c r="AS248" i="1"/>
  <c r="AS306" i="1" s="1"/>
  <c r="AS422" i="1"/>
  <c r="AT190" i="1"/>
  <c r="AH1332" i="1"/>
  <c r="AL305" i="1"/>
  <c r="AT721" i="1"/>
  <c r="AC310" i="1"/>
  <c r="AB932" i="1"/>
  <c r="AC816" i="1"/>
  <c r="AD426" i="1"/>
  <c r="AE194" i="1"/>
  <c r="AD252" i="1"/>
  <c r="AD874" i="1"/>
  <c r="AV1211" i="1"/>
  <c r="AW572" i="1"/>
  <c r="AW1211" i="1" s="1"/>
  <c r="AU1240" i="1"/>
  <c r="AU1269" i="1"/>
  <c r="AL499" i="1"/>
  <c r="AL528" i="1" s="1"/>
  <c r="AL23" i="1" s="1"/>
  <c r="AO52" i="5" s="1"/>
  <c r="AA457" i="1"/>
  <c r="AA544" i="1" s="1"/>
  <c r="AA39" i="1" s="1"/>
  <c r="AD68" i="5" s="1"/>
  <c r="AB485" i="1"/>
  <c r="AB514" i="1" s="1"/>
  <c r="AA543" i="1"/>
  <c r="AA38" i="1" s="1"/>
  <c r="AD67" i="5" s="1"/>
  <c r="AC395" i="1"/>
  <c r="AC485" i="1" s="1"/>
  <c r="AC514" i="1" s="1"/>
  <c r="AN389" i="1"/>
  <c r="AN479" i="1" s="1"/>
  <c r="AN508" i="1" s="1"/>
  <c r="AM479" i="1"/>
  <c r="AM508" i="1" s="1"/>
  <c r="AM450" i="1"/>
  <c r="AL537" i="1"/>
  <c r="AL32" i="1" s="1"/>
  <c r="AO61" i="5" s="1"/>
  <c r="AO331" i="1"/>
  <c r="AN360" i="1"/>
  <c r="AO322" i="1"/>
  <c r="AN351" i="1"/>
  <c r="AU679" i="1"/>
  <c r="AT708" i="1"/>
  <c r="AV592" i="1"/>
  <c r="AV679" i="1" s="1"/>
  <c r="AV1289" i="1"/>
  <c r="AV1318" i="1" s="1"/>
  <c r="AM441" i="1"/>
  <c r="AM470" i="1"/>
  <c r="AM499" i="1" s="1"/>
  <c r="AW1231" i="1"/>
  <c r="AW1260" i="1"/>
  <c r="AX1202" i="1"/>
  <c r="AY563" i="1"/>
  <c r="AN380" i="1"/>
  <c r="AN474" i="1"/>
  <c r="AN503" i="1" s="1"/>
  <c r="AA1335" i="1"/>
  <c r="AM393" i="1"/>
  <c r="AR917" i="1"/>
  <c r="AO388" i="1"/>
  <c r="AM536" i="1"/>
  <c r="AM31" i="1" s="1"/>
  <c r="AP60" i="5" s="1"/>
  <c r="U545" i="1"/>
  <c r="U40" i="1" s="1"/>
  <c r="AL483" i="1"/>
  <c r="AL512" i="1" s="1"/>
  <c r="AL454" i="1"/>
  <c r="AC394" i="1"/>
  <c r="AC455" i="1" s="1"/>
  <c r="Z544" i="1"/>
  <c r="Z39" i="1" s="1"/>
  <c r="AC68" i="5" s="1"/>
  <c r="AN478" i="1"/>
  <c r="AN507" i="1" s="1"/>
  <c r="AN449" i="1"/>
  <c r="AP1213" i="1"/>
  <c r="AQ574" i="1"/>
  <c r="AA453" i="1"/>
  <c r="AA482" i="1"/>
  <c r="AD1219" i="1"/>
  <c r="AE580" i="1"/>
  <c r="AR607" i="1"/>
  <c r="AR694" i="1" s="1"/>
  <c r="AR1304" i="1"/>
  <c r="AR1333" i="1" s="1"/>
  <c r="AA696" i="1"/>
  <c r="AA725" i="1" s="1"/>
  <c r="AK1218" i="1"/>
  <c r="AL579" i="1"/>
  <c r="AD1330" i="1"/>
  <c r="AD337" i="1"/>
  <c r="AC366" i="1"/>
  <c r="W69" i="5"/>
  <c r="AD691" i="1"/>
  <c r="AB510" i="1"/>
  <c r="AB539" i="1" s="1"/>
  <c r="Z511" i="1"/>
  <c r="Z540" i="1" s="1"/>
  <c r="Z35" i="1" s="1"/>
  <c r="AC64" i="5" s="1"/>
  <c r="AB396" i="1"/>
  <c r="AC481" i="1"/>
  <c r="AC452" i="1"/>
  <c r="AQ718" i="1"/>
  <c r="AI425" i="1"/>
  <c r="AJ193" i="1"/>
  <c r="AJ251" i="1" s="1"/>
  <c r="AI251" i="1"/>
  <c r="AI309" i="1" s="1"/>
  <c r="V69" i="5"/>
  <c r="AL603" i="1"/>
  <c r="AL690" i="1" s="1"/>
  <c r="AE604" i="1"/>
  <c r="AG1214" i="1"/>
  <c r="AH575" i="1"/>
  <c r="AL1300" i="1"/>
  <c r="AC338" i="1"/>
  <c r="AB367" i="1"/>
  <c r="AB392" i="1"/>
  <c r="AM1271" i="1"/>
  <c r="AM1242" i="1"/>
  <c r="AN1271" i="1"/>
  <c r="AC1248" i="1"/>
  <c r="AC1277" i="1"/>
  <c r="AJ1247" i="1"/>
  <c r="AS602" i="1"/>
  <c r="AS689" i="1" s="1"/>
  <c r="AS1299" i="1"/>
  <c r="AS1328" i="1" s="1"/>
  <c r="AI1274" i="1"/>
  <c r="AC334" i="1"/>
  <c r="AB363" i="1"/>
  <c r="AI1305" i="1"/>
  <c r="AI1334" i="1" s="1"/>
  <c r="AI608" i="1"/>
  <c r="AJ1216" i="1"/>
  <c r="AK577" i="1"/>
  <c r="AW1215" i="1"/>
  <c r="AX576" i="1"/>
  <c r="AM364" i="1"/>
  <c r="AN335" i="1"/>
  <c r="AF930" i="1"/>
  <c r="X35" i="1"/>
  <c r="AH424" i="1"/>
  <c r="AI192" i="1"/>
  <c r="AH250" i="1"/>
  <c r="AT1270" i="1"/>
  <c r="AT1241" i="1"/>
  <c r="AG930" i="1"/>
  <c r="V516" i="1"/>
  <c r="AS859" i="1"/>
  <c r="AS888" i="1" s="1"/>
  <c r="AT179" i="1"/>
  <c r="AS237" i="1"/>
  <c r="AS295" i="1" s="1"/>
  <c r="AS411" i="1"/>
  <c r="X397" i="1"/>
  <c r="AO1213" i="1"/>
  <c r="AO1271" i="1" s="1"/>
  <c r="W487" i="1"/>
  <c r="W458" i="1"/>
  <c r="AG724" i="1"/>
  <c r="Y540" i="1"/>
  <c r="AV1244" i="1"/>
  <c r="AQ694" i="1"/>
  <c r="AH724" i="1"/>
  <c r="AV573" i="1"/>
  <c r="AU1212" i="1"/>
  <c r="AK719" i="1"/>
  <c r="AG722" i="1"/>
  <c r="AF1243" i="1"/>
  <c r="Y339" i="1"/>
  <c r="X368" i="1"/>
  <c r="AH606" i="1"/>
  <c r="AI1245" i="1"/>
  <c r="AT1217" i="1"/>
  <c r="AU578" i="1"/>
  <c r="AA539" i="1"/>
  <c r="AD391" i="1"/>
  <c r="AH931" i="1"/>
  <c r="AR689" i="1"/>
  <c r="AD336" i="1"/>
  <c r="AC365" i="1"/>
  <c r="Z725" i="1"/>
  <c r="AI873" i="1"/>
  <c r="AI902" i="1" s="1"/>
  <c r="AP330" i="1"/>
  <c r="AO359" i="1"/>
  <c r="AN1242" i="1"/>
  <c r="AB609" i="1"/>
  <c r="AB1306" i="1"/>
  <c r="AU1302" i="1"/>
  <c r="AU1331" i="1" s="1"/>
  <c r="AU605" i="1"/>
  <c r="AU692" i="1" s="1"/>
  <c r="AJ719" i="1"/>
  <c r="AE1301" i="1"/>
  <c r="AE333" i="1"/>
  <c r="AD362" i="1"/>
  <c r="Z34" i="1"/>
  <c r="AT231" i="1"/>
  <c r="AT289" i="1" s="1"/>
  <c r="AT853" i="1"/>
  <c r="AT882" i="1" s="1"/>
  <c r="AT405" i="1"/>
  <c r="AU173" i="1"/>
  <c r="AS911" i="1"/>
  <c r="AV235" i="1"/>
  <c r="AV293" i="1" s="1"/>
  <c r="AU915" i="1"/>
  <c r="AU802" i="1"/>
  <c r="AW855" i="1"/>
  <c r="AW884" i="1" s="1"/>
  <c r="AV409" i="1"/>
  <c r="AW177" i="1"/>
  <c r="AM530" i="1"/>
  <c r="AM25" i="1" s="1"/>
  <c r="AP54" i="5" s="1"/>
  <c r="AM532" i="1"/>
  <c r="AM27" i="1" s="1"/>
  <c r="AP56" i="5" s="1"/>
  <c r="AV1326" i="1"/>
  <c r="AN468" i="1"/>
  <c r="AN497" i="1" s="1"/>
  <c r="AT706" i="1"/>
  <c r="AQ710" i="1"/>
  <c r="AW924" i="1"/>
  <c r="AX866" i="1"/>
  <c r="AX895" i="1" s="1"/>
  <c r="AX418" i="1"/>
  <c r="AX244" i="1"/>
  <c r="AX302" i="1" s="1"/>
  <c r="AY186" i="1"/>
  <c r="AU860" i="1"/>
  <c r="AU889" i="1" s="1"/>
  <c r="AN472" i="1"/>
  <c r="AN501" i="1" s="1"/>
  <c r="AP376" i="1"/>
  <c r="AP466" i="1" s="1"/>
  <c r="AP495" i="1" s="1"/>
  <c r="AT716" i="1"/>
  <c r="AT918" i="1"/>
  <c r="AO382" i="1"/>
  <c r="AO472" i="1" s="1"/>
  <c r="AO501" i="1" s="1"/>
  <c r="AO383" i="1"/>
  <c r="AO473" i="1" s="1"/>
  <c r="AO502" i="1" s="1"/>
  <c r="AU416" i="1"/>
  <c r="AV184" i="1"/>
  <c r="AV777" i="1" s="1"/>
  <c r="AU864" i="1"/>
  <c r="AU893" i="1" s="1"/>
  <c r="AT1204" i="1"/>
  <c r="AU565" i="1"/>
  <c r="AU242" i="1"/>
  <c r="AU300" i="1" s="1"/>
  <c r="AS1233" i="1"/>
  <c r="AU238" i="1"/>
  <c r="AU296" i="1" s="1"/>
  <c r="AO384" i="1"/>
  <c r="AO445" i="1" s="1"/>
  <c r="AR714" i="1"/>
  <c r="AR594" i="1"/>
  <c r="AR1291" i="1"/>
  <c r="AT922" i="1"/>
  <c r="AS1262" i="1"/>
  <c r="AV600" i="1"/>
  <c r="AW1239" i="1"/>
  <c r="AS1286" i="1"/>
  <c r="AS589" i="1"/>
  <c r="AS676" i="1" s="1"/>
  <c r="AP324" i="1"/>
  <c r="AO353" i="1"/>
  <c r="AV1205" i="1"/>
  <c r="AW566" i="1"/>
  <c r="AZ1198" i="1"/>
  <c r="BA559" i="1"/>
  <c r="AM531" i="1"/>
  <c r="AM26" i="1" s="1"/>
  <c r="AP55" i="5" s="1"/>
  <c r="AT1293" i="1"/>
  <c r="AT1322" i="1" s="1"/>
  <c r="AT596" i="1"/>
  <c r="AS711" i="1"/>
  <c r="AO438" i="1"/>
  <c r="AO467" i="1"/>
  <c r="AO496" i="1" s="1"/>
  <c r="AW407" i="1"/>
  <c r="AX175" i="1"/>
  <c r="AW233" i="1"/>
  <c r="AW291" i="1" s="1"/>
  <c r="AU1199" i="1"/>
  <c r="AV560" i="1"/>
  <c r="AV1287" i="1"/>
  <c r="AV1316" i="1" s="1"/>
  <c r="AV590" i="1"/>
  <c r="AV677" i="1" s="1"/>
  <c r="AS712" i="1"/>
  <c r="AU1234" i="1"/>
  <c r="AU1292" i="1" s="1"/>
  <c r="AU1321" i="1" s="1"/>
  <c r="AY1227" i="1"/>
  <c r="AY1285" i="1" s="1"/>
  <c r="AY1256" i="1"/>
  <c r="AN525" i="1"/>
  <c r="AN20" i="1" s="1"/>
  <c r="AQ49" i="5" s="1"/>
  <c r="AP325" i="1"/>
  <c r="AO354" i="1"/>
  <c r="AU716" i="1"/>
  <c r="AO378" i="1"/>
  <c r="AR711" i="1"/>
  <c r="AT1228" i="1"/>
  <c r="AT1286" i="1" s="1"/>
  <c r="AT1315" i="1" s="1"/>
  <c r="AV599" i="1"/>
  <c r="AX588" i="1"/>
  <c r="AX675" i="1" s="1"/>
  <c r="AQ318" i="1"/>
  <c r="AP347" i="1"/>
  <c r="AX1285" i="1"/>
  <c r="AX1314" i="1" s="1"/>
  <c r="AO466" i="1"/>
  <c r="AO495" i="1" s="1"/>
  <c r="AO437" i="1"/>
  <c r="AO447" i="1"/>
  <c r="AO476" i="1"/>
  <c r="AO505" i="1" s="1"/>
  <c r="AU412" i="1"/>
  <c r="AV180" i="1"/>
  <c r="AV773" i="1" s="1"/>
  <c r="AP326" i="1"/>
  <c r="AO355" i="1"/>
  <c r="AU706" i="1"/>
  <c r="AQ705" i="1"/>
  <c r="AV1206" i="1"/>
  <c r="AV1264" i="1" s="1"/>
  <c r="AW567" i="1"/>
  <c r="AP320" i="1"/>
  <c r="AO349" i="1"/>
  <c r="AP386" i="1"/>
  <c r="AP377" i="1"/>
  <c r="AX1200" i="1"/>
  <c r="AY561" i="1"/>
  <c r="AT1292" i="1"/>
  <c r="AT1321" i="1" s="1"/>
  <c r="AT595" i="1"/>
  <c r="AW675" i="1"/>
  <c r="AN444" i="1"/>
  <c r="AN473" i="1"/>
  <c r="AN502" i="1" s="1"/>
  <c r="AV913" i="1"/>
  <c r="AV1208" i="1"/>
  <c r="AV1266" i="1" s="1"/>
  <c r="AW569" i="1"/>
  <c r="AQ328" i="1"/>
  <c r="AP357" i="1"/>
  <c r="AX1210" i="1"/>
  <c r="AY571" i="1"/>
  <c r="AR676" i="1"/>
  <c r="AR705" i="1" s="1"/>
  <c r="AQ319" i="1"/>
  <c r="AP348" i="1"/>
  <c r="AU1235" i="1"/>
  <c r="AU1264" i="1"/>
  <c r="AQ58" i="5"/>
  <c r="AW1229" i="1"/>
  <c r="AW1258" i="1"/>
  <c r="AT1295" i="1"/>
  <c r="AT1324" i="1" s="1"/>
  <c r="AT598" i="1"/>
  <c r="AS714" i="1"/>
  <c r="AU1237" i="1"/>
  <c r="AU598" i="1" s="1"/>
  <c r="AU1266" i="1"/>
  <c r="J27" i="30" l="1"/>
  <c r="K27" i="30" s="1"/>
  <c r="AM74" i="5"/>
  <c r="J28" i="30" s="1"/>
  <c r="K28" i="30" s="1"/>
  <c r="AN57" i="5"/>
  <c r="AJ45" i="1"/>
  <c r="AM51" i="5"/>
  <c r="AM73" i="5" s="1"/>
  <c r="AJ44" i="1"/>
  <c r="AL45" i="5"/>
  <c r="H27" i="30"/>
  <c r="I27" i="30" s="1"/>
  <c r="AS1246" i="1"/>
  <c r="AR916" i="1"/>
  <c r="AS771" i="1"/>
  <c r="AS800" i="1" s="1"/>
  <c r="AS236" i="1"/>
  <c r="AS294" i="1" s="1"/>
  <c r="AS410" i="1"/>
  <c r="AS858" i="1"/>
  <c r="AS887" i="1" s="1"/>
  <c r="AT178" i="1"/>
  <c r="AR707" i="1"/>
  <c r="AT1259" i="1"/>
  <c r="AS1288" i="1"/>
  <c r="AS1317" i="1" s="1"/>
  <c r="AS591" i="1"/>
  <c r="AT1288" i="1"/>
  <c r="AV562" i="1"/>
  <c r="AU1201" i="1"/>
  <c r="AW570" i="1"/>
  <c r="AU1267" i="1"/>
  <c r="AV1267" i="1"/>
  <c r="AT1267" i="1"/>
  <c r="AT1238" i="1"/>
  <c r="AU1296" i="1" s="1"/>
  <c r="AR920" i="1"/>
  <c r="AS1265" i="1"/>
  <c r="AS1236" i="1"/>
  <c r="AS862" i="1"/>
  <c r="AS891" i="1" s="1"/>
  <c r="AS414" i="1"/>
  <c r="AS240" i="1"/>
  <c r="AS298" i="1" s="1"/>
  <c r="AS775" i="1"/>
  <c r="AS804" i="1" s="1"/>
  <c r="AT182" i="1"/>
  <c r="AS599" i="1"/>
  <c r="AS1296" i="1"/>
  <c r="AS1325" i="1" s="1"/>
  <c r="AT1207" i="1"/>
  <c r="AU568" i="1"/>
  <c r="AR1294" i="1"/>
  <c r="AR1323" i="1" s="1"/>
  <c r="AR597" i="1"/>
  <c r="AQ684" i="1"/>
  <c r="AQ713" i="1" s="1"/>
  <c r="AR914" i="1"/>
  <c r="AJ521" i="1"/>
  <c r="AJ16" i="1" s="1"/>
  <c r="AL440" i="1"/>
  <c r="AL527" i="1" s="1"/>
  <c r="AL22" i="1" s="1"/>
  <c r="AU709" i="1"/>
  <c r="AL448" i="1"/>
  <c r="AL535" i="1" s="1"/>
  <c r="AL30" i="1" s="1"/>
  <c r="AO59" i="5" s="1"/>
  <c r="AK527" i="1"/>
  <c r="AK22" i="1" s="1"/>
  <c r="AL533" i="1"/>
  <c r="AL28" i="1" s="1"/>
  <c r="AM379" i="1"/>
  <c r="AM469" i="1" s="1"/>
  <c r="AM498" i="1" s="1"/>
  <c r="AK535" i="1"/>
  <c r="AK30" i="1" s="1"/>
  <c r="AN59" i="5" s="1"/>
  <c r="AM446" i="1"/>
  <c r="AM475" i="1"/>
  <c r="AM504" i="1" s="1"/>
  <c r="AM315" i="1"/>
  <c r="AL344" i="1"/>
  <c r="AL373" i="1"/>
  <c r="AM350" i="1"/>
  <c r="AN321" i="1"/>
  <c r="AM381" i="1"/>
  <c r="AW1261" i="1"/>
  <c r="AW1232" i="1"/>
  <c r="AK463" i="1"/>
  <c r="AK492" i="1" s="1"/>
  <c r="AK434" i="1"/>
  <c r="AN323" i="1"/>
  <c r="AM352" i="1"/>
  <c r="AS234" i="1"/>
  <c r="AS292" i="1" s="1"/>
  <c r="AT176" i="1"/>
  <c r="AS856" i="1"/>
  <c r="AS885" i="1" s="1"/>
  <c r="AS769" i="1"/>
  <c r="AS798" i="1" s="1"/>
  <c r="AS408" i="1"/>
  <c r="AX1203" i="1"/>
  <c r="AY564" i="1"/>
  <c r="BC556" i="1"/>
  <c r="BB1195" i="1"/>
  <c r="AZ585" i="1"/>
  <c r="AZ1282" i="1"/>
  <c r="AZ1311" i="1" s="1"/>
  <c r="BA1224" i="1"/>
  <c r="BA1253" i="1"/>
  <c r="AM387" i="1"/>
  <c r="AV1290" i="1"/>
  <c r="AV1319" i="1" s="1"/>
  <c r="AV593" i="1"/>
  <c r="AN385" i="1"/>
  <c r="AN329" i="1"/>
  <c r="AM358" i="1"/>
  <c r="AY672" i="1"/>
  <c r="AY701" i="1" s="1"/>
  <c r="AO327" i="1"/>
  <c r="AN356" i="1"/>
  <c r="AL471" i="1"/>
  <c r="AL500" i="1" s="1"/>
  <c r="AL442" i="1"/>
  <c r="AM188" i="1"/>
  <c r="AL868" i="1"/>
  <c r="AL897" i="1" s="1"/>
  <c r="AL420" i="1"/>
  <c r="AL781" i="1"/>
  <c r="AL810" i="1" s="1"/>
  <c r="AL246" i="1"/>
  <c r="AL304" i="1" s="1"/>
  <c r="AK926" i="1"/>
  <c r="AS912" i="1"/>
  <c r="AT767" i="1"/>
  <c r="AT796" i="1" s="1"/>
  <c r="AT406" i="1"/>
  <c r="AU174" i="1"/>
  <c r="AT232" i="1"/>
  <c r="AT290" i="1" s="1"/>
  <c r="AT854" i="1"/>
  <c r="AT883" i="1" s="1"/>
  <c r="AU921" i="1"/>
  <c r="AV415" i="1"/>
  <c r="AW183" i="1"/>
  <c r="AV241" i="1"/>
  <c r="AV299" i="1" s="1"/>
  <c r="AV776" i="1"/>
  <c r="AV805" i="1" s="1"/>
  <c r="AV863" i="1"/>
  <c r="AV892" i="1" s="1"/>
  <c r="AP925" i="1"/>
  <c r="AQ780" i="1"/>
  <c r="AQ809" i="1" s="1"/>
  <c r="AQ245" i="1"/>
  <c r="AQ303" i="1" s="1"/>
  <c r="AR187" i="1"/>
  <c r="AQ867" i="1"/>
  <c r="AQ896" i="1" s="1"/>
  <c r="AQ419" i="1"/>
  <c r="AV778" i="1"/>
  <c r="AV807" i="1" s="1"/>
  <c r="AV417" i="1"/>
  <c r="AW185" i="1"/>
  <c r="AV865" i="1"/>
  <c r="AV894" i="1" s="1"/>
  <c r="AV243" i="1"/>
  <c r="AV301" i="1" s="1"/>
  <c r="AU923" i="1"/>
  <c r="AJ538" i="1"/>
  <c r="AJ33" i="1" s="1"/>
  <c r="AM62" i="5" s="1"/>
  <c r="AJ871" i="1"/>
  <c r="AJ900" i="1" s="1"/>
  <c r="AL361" i="1"/>
  <c r="AM332" i="1"/>
  <c r="AL390" i="1"/>
  <c r="AJ784" i="1"/>
  <c r="AJ813" i="1" s="1"/>
  <c r="AK480" i="1"/>
  <c r="AK509" i="1" s="1"/>
  <c r="AK451" i="1"/>
  <c r="AI307" i="1"/>
  <c r="AL927" i="1"/>
  <c r="AV915" i="1"/>
  <c r="AH929" i="1"/>
  <c r="AT772" i="1"/>
  <c r="AT801" i="1" s="1"/>
  <c r="AT870" i="1"/>
  <c r="AT899" i="1" s="1"/>
  <c r="AI929" i="1"/>
  <c r="AU766" i="1"/>
  <c r="AU795" i="1" s="1"/>
  <c r="AX768" i="1"/>
  <c r="AX797" i="1" s="1"/>
  <c r="AK191" i="1"/>
  <c r="AK249" i="1" s="1"/>
  <c r="AK307" i="1" s="1"/>
  <c r="AM782" i="1"/>
  <c r="AM811" i="1" s="1"/>
  <c r="AI785" i="1"/>
  <c r="AI814" i="1" s="1"/>
  <c r="AE787" i="1"/>
  <c r="AJ423" i="1"/>
  <c r="AJ307" i="1"/>
  <c r="AW770" i="1"/>
  <c r="AW799" i="1" s="1"/>
  <c r="AM421" i="1"/>
  <c r="AN189" i="1"/>
  <c r="AN247" i="1" s="1"/>
  <c r="AX181" i="1"/>
  <c r="AW239" i="1"/>
  <c r="AW297" i="1" s="1"/>
  <c r="AW413" i="1"/>
  <c r="AW861" i="1"/>
  <c r="AW890" i="1" s="1"/>
  <c r="AW919" i="1" s="1"/>
  <c r="AT783" i="1"/>
  <c r="AT812" i="1" s="1"/>
  <c r="AM247" i="1"/>
  <c r="AM305" i="1" s="1"/>
  <c r="AJ873" i="1"/>
  <c r="AJ902" i="1" s="1"/>
  <c r="AM869" i="1"/>
  <c r="AM898" i="1" s="1"/>
  <c r="AY779" i="1"/>
  <c r="AY808" i="1" s="1"/>
  <c r="AJ786" i="1"/>
  <c r="AJ815" i="1" s="1"/>
  <c r="AB542" i="1"/>
  <c r="AB37" i="1" s="1"/>
  <c r="AE66" i="5" s="1"/>
  <c r="AW792" i="1"/>
  <c r="AW1240" i="1"/>
  <c r="AW601" i="1" s="1"/>
  <c r="AW1269" i="1"/>
  <c r="AV908" i="1"/>
  <c r="AW228" i="1"/>
  <c r="AW286" i="1" s="1"/>
  <c r="AW402" i="1"/>
  <c r="AW850" i="1"/>
  <c r="AW879" i="1" s="1"/>
  <c r="AX170" i="1"/>
  <c r="AN532" i="1"/>
  <c r="AN27" i="1" s="1"/>
  <c r="AQ56" i="5" s="1"/>
  <c r="AT248" i="1"/>
  <c r="AT306" i="1" s="1"/>
  <c r="AT422" i="1"/>
  <c r="AU190" i="1"/>
  <c r="AS928" i="1"/>
  <c r="AN1300" i="1"/>
  <c r="AN1329" i="1" s="1"/>
  <c r="AC484" i="1"/>
  <c r="AC513" i="1" s="1"/>
  <c r="AB543" i="1"/>
  <c r="AB38" i="1" s="1"/>
  <c r="AE67" i="5" s="1"/>
  <c r="AU721" i="1"/>
  <c r="AD903" i="1"/>
  <c r="AC932" i="1"/>
  <c r="AD310" i="1"/>
  <c r="AF194" i="1"/>
  <c r="AF252" i="1" s="1"/>
  <c r="AE874" i="1"/>
  <c r="AE252" i="1"/>
  <c r="AE426" i="1"/>
  <c r="AD816" i="1"/>
  <c r="AX572" i="1"/>
  <c r="AX1211" i="1" s="1"/>
  <c r="AU1298" i="1"/>
  <c r="AU1327" i="1" s="1"/>
  <c r="AU601" i="1"/>
  <c r="AU688" i="1" s="1"/>
  <c r="AV1269" i="1"/>
  <c r="AV1240" i="1"/>
  <c r="AO444" i="1"/>
  <c r="AO531" i="1" s="1"/>
  <c r="AO26" i="1" s="1"/>
  <c r="AR55" i="5" s="1"/>
  <c r="AO389" i="1"/>
  <c r="AO479" i="1" s="1"/>
  <c r="AO508" i="1" s="1"/>
  <c r="AC456" i="1"/>
  <c r="AC543" i="1" s="1"/>
  <c r="AC38" i="1" s="1"/>
  <c r="AF67" i="5" s="1"/>
  <c r="AJ309" i="1"/>
  <c r="AO380" i="1"/>
  <c r="AN450" i="1"/>
  <c r="AN537" i="1" s="1"/>
  <c r="AN32" i="1" s="1"/>
  <c r="AQ61" i="5" s="1"/>
  <c r="AM537" i="1"/>
  <c r="AM32" i="1" s="1"/>
  <c r="AP61" i="5" s="1"/>
  <c r="AO360" i="1"/>
  <c r="AP331" i="1"/>
  <c r="AW592" i="1"/>
  <c r="AW679" i="1" s="1"/>
  <c r="AW1289" i="1"/>
  <c r="AW1318" i="1" s="1"/>
  <c r="AU708" i="1"/>
  <c r="AP1271" i="1"/>
  <c r="AN441" i="1"/>
  <c r="AN470" i="1"/>
  <c r="AN499" i="1" s="1"/>
  <c r="AM528" i="1"/>
  <c r="AM23" i="1" s="1"/>
  <c r="AP52" i="5" s="1"/>
  <c r="AY1202" i="1"/>
  <c r="AZ563" i="1"/>
  <c r="AX1260" i="1"/>
  <c r="AX1231" i="1"/>
  <c r="AV708" i="1"/>
  <c r="AP322" i="1"/>
  <c r="AO351" i="1"/>
  <c r="AP388" i="1"/>
  <c r="AM454" i="1"/>
  <c r="AM483" i="1"/>
  <c r="AM512" i="1" s="1"/>
  <c r="AI931" i="1"/>
  <c r="AO449" i="1"/>
  <c r="AO478" i="1"/>
  <c r="AO507" i="1" s="1"/>
  <c r="AS917" i="1"/>
  <c r="AD394" i="1"/>
  <c r="AD455" i="1" s="1"/>
  <c r="AL541" i="1"/>
  <c r="AL36" i="1" s="1"/>
  <c r="AO65" i="5" s="1"/>
  <c r="AN536" i="1"/>
  <c r="AN31" i="1" s="1"/>
  <c r="AQ60" i="5" s="1"/>
  <c r="AD395" i="1"/>
  <c r="AD485" i="1" s="1"/>
  <c r="AD514" i="1" s="1"/>
  <c r="AU1217" i="1"/>
  <c r="AV578" i="1"/>
  <c r="AF604" i="1"/>
  <c r="AF691" i="1" s="1"/>
  <c r="AF1301" i="1"/>
  <c r="AA64" i="5"/>
  <c r="AJ1245" i="1"/>
  <c r="AC392" i="1"/>
  <c r="AC396" i="1"/>
  <c r="AJ425" i="1"/>
  <c r="AK193" i="1"/>
  <c r="AK786" i="1" s="1"/>
  <c r="AE1219" i="1"/>
  <c r="AF580" i="1"/>
  <c r="AC63" i="5"/>
  <c r="AE391" i="1"/>
  <c r="AT1275" i="1"/>
  <c r="AT1246" i="1"/>
  <c r="Y35" i="1"/>
  <c r="AT1299" i="1"/>
  <c r="AT1328" i="1" s="1"/>
  <c r="AT602" i="1"/>
  <c r="AT689" i="1" s="1"/>
  <c r="AI424" i="1"/>
  <c r="AJ192" i="1"/>
  <c r="AJ785" i="1" s="1"/>
  <c r="AI872" i="1"/>
  <c r="AD334" i="1"/>
  <c r="AC363" i="1"/>
  <c r="AD338" i="1"/>
  <c r="AC367" i="1"/>
  <c r="AH1214" i="1"/>
  <c r="AH1272" i="1" s="1"/>
  <c r="AI575" i="1"/>
  <c r="AB486" i="1"/>
  <c r="AB515" i="1" s="1"/>
  <c r="AB457" i="1"/>
  <c r="AK1276" i="1"/>
  <c r="AK1247" i="1"/>
  <c r="AA511" i="1"/>
  <c r="AA540" i="1" s="1"/>
  <c r="AQ1213" i="1"/>
  <c r="AR574" i="1"/>
  <c r="AE336" i="1"/>
  <c r="AD365" i="1"/>
  <c r="AI1303" i="1"/>
  <c r="AI1332" i="1" s="1"/>
  <c r="AI606" i="1"/>
  <c r="AB696" i="1"/>
  <c r="AQ723" i="1"/>
  <c r="AO1242" i="1"/>
  <c r="AO1300" i="1" s="1"/>
  <c r="V545" i="1"/>
  <c r="AJ1305" i="1"/>
  <c r="AJ1334" i="1" s="1"/>
  <c r="AJ608" i="1"/>
  <c r="AB482" i="1"/>
  <c r="AB453" i="1"/>
  <c r="AR723" i="1"/>
  <c r="AD1277" i="1"/>
  <c r="AD1248" i="1"/>
  <c r="AB1335" i="1"/>
  <c r="AJ1274" i="1"/>
  <c r="AF333" i="1"/>
  <c r="AE362" i="1"/>
  <c r="AB34" i="1"/>
  <c r="AO335" i="1"/>
  <c r="AN364" i="1"/>
  <c r="AG1272" i="1"/>
  <c r="AG1243" i="1"/>
  <c r="AL719" i="1"/>
  <c r="AE691" i="1"/>
  <c r="AS1304" i="1"/>
  <c r="AS1333" i="1" s="1"/>
  <c r="AS607" i="1"/>
  <c r="AS694" i="1" s="1"/>
  <c r="AH693" i="1"/>
  <c r="AH308" i="1"/>
  <c r="AN393" i="1"/>
  <c r="AI695" i="1"/>
  <c r="AC609" i="1"/>
  <c r="AC696" i="1" s="1"/>
  <c r="AM1300" i="1"/>
  <c r="AM603" i="1"/>
  <c r="AC1306" i="1"/>
  <c r="AE1330" i="1"/>
  <c r="AR718" i="1"/>
  <c r="AD452" i="1"/>
  <c r="AD481" i="1"/>
  <c r="AU1270" i="1"/>
  <c r="AU1241" i="1"/>
  <c r="X69" i="5"/>
  <c r="X458" i="1"/>
  <c r="X487" i="1"/>
  <c r="AT411" i="1"/>
  <c r="AU179" i="1"/>
  <c r="AU772" i="1" s="1"/>
  <c r="AT859" i="1"/>
  <c r="AT888" i="1" s="1"/>
  <c r="AT237" i="1"/>
  <c r="AT295" i="1" s="1"/>
  <c r="AX1215" i="1"/>
  <c r="AY576" i="1"/>
  <c r="AL1329" i="1"/>
  <c r="AD720" i="1"/>
  <c r="AI250" i="1"/>
  <c r="AN603" i="1"/>
  <c r="AQ330" i="1"/>
  <c r="AP359" i="1"/>
  <c r="AA34" i="1"/>
  <c r="Y397" i="1"/>
  <c r="AV1212" i="1"/>
  <c r="AW573" i="1"/>
  <c r="AV605" i="1"/>
  <c r="AV1302" i="1"/>
  <c r="AV1331" i="1" s="1"/>
  <c r="W516" i="1"/>
  <c r="AW1244" i="1"/>
  <c r="AW1273" i="1"/>
  <c r="AK1216" i="1"/>
  <c r="AL577" i="1"/>
  <c r="AS718" i="1"/>
  <c r="AC510" i="1"/>
  <c r="AP1242" i="1"/>
  <c r="AH814" i="1"/>
  <c r="Z339" i="1"/>
  <c r="Y368" i="1"/>
  <c r="AE337" i="1"/>
  <c r="AD366" i="1"/>
  <c r="AL1218" i="1"/>
  <c r="AM579" i="1"/>
  <c r="AT911" i="1"/>
  <c r="AU405" i="1"/>
  <c r="AV173" i="1"/>
  <c r="AU231" i="1"/>
  <c r="AU289" i="1" s="1"/>
  <c r="AU853" i="1"/>
  <c r="AU882" i="1" s="1"/>
  <c r="AO474" i="1"/>
  <c r="AO503" i="1" s="1"/>
  <c r="AW913" i="1"/>
  <c r="AV238" i="1"/>
  <c r="AV296" i="1" s="1"/>
  <c r="AU918" i="1"/>
  <c r="AV806" i="1"/>
  <c r="AU922" i="1"/>
  <c r="AW857" i="1"/>
  <c r="AW886" i="1" s="1"/>
  <c r="AW235" i="1"/>
  <c r="AW293" i="1" s="1"/>
  <c r="AW409" i="1"/>
  <c r="AX177" i="1"/>
  <c r="AN526" i="1"/>
  <c r="AN21" i="1" s="1"/>
  <c r="AQ50" i="5" s="1"/>
  <c r="AP437" i="1"/>
  <c r="AP524" i="1" s="1"/>
  <c r="AP19" i="1" s="1"/>
  <c r="AS48" i="5" s="1"/>
  <c r="AO443" i="1"/>
  <c r="AO530" i="1" s="1"/>
  <c r="AO25" i="1" s="1"/>
  <c r="AR54" i="5" s="1"/>
  <c r="AN530" i="1"/>
  <c r="AN25" i="1" s="1"/>
  <c r="AQ54" i="5" s="1"/>
  <c r="AX924" i="1"/>
  <c r="AY244" i="1"/>
  <c r="AY302" i="1" s="1"/>
  <c r="AY418" i="1"/>
  <c r="AZ186" i="1"/>
  <c r="AY866" i="1"/>
  <c r="AY895" i="1" s="1"/>
  <c r="AO524" i="1"/>
  <c r="AO19" i="1" s="1"/>
  <c r="AR48" i="5" s="1"/>
  <c r="AP378" i="1"/>
  <c r="AP468" i="1" s="1"/>
  <c r="AP497" i="1" s="1"/>
  <c r="AY1314" i="1"/>
  <c r="AU1204" i="1"/>
  <c r="AU1262" i="1" s="1"/>
  <c r="AV565" i="1"/>
  <c r="AT1262" i="1"/>
  <c r="AT1233" i="1"/>
  <c r="AR1320" i="1"/>
  <c r="AV416" i="1"/>
  <c r="AW184" i="1"/>
  <c r="AV242" i="1"/>
  <c r="AV300" i="1" s="1"/>
  <c r="AV864" i="1"/>
  <c r="AV893" i="1" s="1"/>
  <c r="AR681" i="1"/>
  <c r="AS594" i="1"/>
  <c r="AS681" i="1" s="1"/>
  <c r="AS1291" i="1"/>
  <c r="AS1320" i="1" s="1"/>
  <c r="AQ386" i="1"/>
  <c r="AQ447" i="1" s="1"/>
  <c r="AQ376" i="1"/>
  <c r="AQ437" i="1" s="1"/>
  <c r="AV1199" i="1"/>
  <c r="AV1257" i="1" s="1"/>
  <c r="AW560" i="1"/>
  <c r="AU1295" i="1"/>
  <c r="AU1324" i="1" s="1"/>
  <c r="AQ377" i="1"/>
  <c r="AW1208" i="1"/>
  <c r="AW1266" i="1" s="1"/>
  <c r="AX569" i="1"/>
  <c r="AX1229" i="1"/>
  <c r="AX1258" i="1"/>
  <c r="AW1206" i="1"/>
  <c r="AX567" i="1"/>
  <c r="AV802" i="1"/>
  <c r="AT683" i="1"/>
  <c r="AV1234" i="1"/>
  <c r="AV1263" i="1"/>
  <c r="AP382" i="1"/>
  <c r="AR319" i="1"/>
  <c r="AQ348" i="1"/>
  <c r="AV1237" i="1"/>
  <c r="AP476" i="1"/>
  <c r="AP505" i="1" s="1"/>
  <c r="AP447" i="1"/>
  <c r="AT682" i="1"/>
  <c r="AU1228" i="1"/>
  <c r="AU1286" i="1" s="1"/>
  <c r="AU1257" i="1"/>
  <c r="AQ324" i="1"/>
  <c r="AP353" i="1"/>
  <c r="AW600" i="1"/>
  <c r="AW687" i="1" s="1"/>
  <c r="AW1297" i="1"/>
  <c r="AW1326" i="1" s="1"/>
  <c r="AN531" i="1"/>
  <c r="AN26" i="1" s="1"/>
  <c r="AQ55" i="5" s="1"/>
  <c r="AV1235" i="1"/>
  <c r="AP384" i="1"/>
  <c r="AR318" i="1"/>
  <c r="AQ347" i="1"/>
  <c r="AX704" i="1"/>
  <c r="AT589" i="1"/>
  <c r="AX407" i="1"/>
  <c r="AY175" i="1"/>
  <c r="AX855" i="1"/>
  <c r="AX884" i="1" s="1"/>
  <c r="AX233" i="1"/>
  <c r="AV687" i="1"/>
  <c r="AU685" i="1"/>
  <c r="AT685" i="1"/>
  <c r="AQ326" i="1"/>
  <c r="AP355" i="1"/>
  <c r="AP383" i="1"/>
  <c r="AU595" i="1"/>
  <c r="AU682" i="1" s="1"/>
  <c r="AP438" i="1"/>
  <c r="AP467" i="1"/>
  <c r="AP496" i="1" s="1"/>
  <c r="AQ325" i="1"/>
  <c r="AP354" i="1"/>
  <c r="AV706" i="1"/>
  <c r="AO525" i="1"/>
  <c r="AO20" i="1" s="1"/>
  <c r="AR49" i="5" s="1"/>
  <c r="AS1315" i="1"/>
  <c r="AZ1227" i="1"/>
  <c r="AZ1256" i="1"/>
  <c r="AW590" i="1"/>
  <c r="AU1293" i="1"/>
  <c r="AU1322" i="1" s="1"/>
  <c r="AU596" i="1"/>
  <c r="AY1210" i="1"/>
  <c r="AY1268" i="1" s="1"/>
  <c r="AZ571" i="1"/>
  <c r="AW704" i="1"/>
  <c r="AV412" i="1"/>
  <c r="AW180" i="1"/>
  <c r="AV860" i="1"/>
  <c r="AV889" i="1" s="1"/>
  <c r="AO439" i="1"/>
  <c r="AO468" i="1"/>
  <c r="AO497" i="1" s="1"/>
  <c r="AY588" i="1"/>
  <c r="AW1287" i="1"/>
  <c r="AW1316" i="1" s="1"/>
  <c r="BA1198" i="1"/>
  <c r="BA1256" i="1" s="1"/>
  <c r="BB559" i="1"/>
  <c r="AS705" i="1"/>
  <c r="AX1239" i="1"/>
  <c r="AX1268" i="1"/>
  <c r="AR328" i="1"/>
  <c r="AQ357" i="1"/>
  <c r="AY1200" i="1"/>
  <c r="AZ561" i="1"/>
  <c r="AQ320" i="1"/>
  <c r="AP349" i="1"/>
  <c r="AO534" i="1"/>
  <c r="AO29" i="1" s="1"/>
  <c r="AR58" i="5" s="1"/>
  <c r="AW1205" i="1"/>
  <c r="AX566" i="1"/>
  <c r="AN74" i="5" l="1"/>
  <c r="J29" i="30" s="1"/>
  <c r="K29" i="30" s="1"/>
  <c r="AO57" i="5"/>
  <c r="AO74" i="5" s="1"/>
  <c r="AL45" i="1"/>
  <c r="AK45" i="1"/>
  <c r="H28" i="30"/>
  <c r="I28" i="30" s="1"/>
  <c r="AO51" i="5"/>
  <c r="AN51" i="5"/>
  <c r="AN73" i="5" s="1"/>
  <c r="H29" i="30" s="1"/>
  <c r="I29" i="30" s="1"/>
  <c r="AK44" i="1"/>
  <c r="AM45" i="5"/>
  <c r="AS916" i="1"/>
  <c r="AT858" i="1"/>
  <c r="AT887" i="1" s="1"/>
  <c r="AT410" i="1"/>
  <c r="AU178" i="1"/>
  <c r="AT771" i="1"/>
  <c r="AT800" i="1" s="1"/>
  <c r="AT236" i="1"/>
  <c r="AT294" i="1" s="1"/>
  <c r="AT1317" i="1"/>
  <c r="AU1325" i="1"/>
  <c r="AU1259" i="1"/>
  <c r="AU1230" i="1"/>
  <c r="AW562" i="1"/>
  <c r="AV1201" i="1"/>
  <c r="AS678" i="1"/>
  <c r="AS707" i="1" s="1"/>
  <c r="AT678" i="1"/>
  <c r="AT414" i="1"/>
  <c r="AT862" i="1"/>
  <c r="AT891" i="1" s="1"/>
  <c r="AU182" i="1"/>
  <c r="AT240" i="1"/>
  <c r="AT298" i="1" s="1"/>
  <c r="AT775" i="1"/>
  <c r="AT804" i="1" s="1"/>
  <c r="AR684" i="1"/>
  <c r="AR713" i="1" s="1"/>
  <c r="AS920" i="1"/>
  <c r="AT599" i="1"/>
  <c r="AU686" i="1" s="1"/>
  <c r="AT1296" i="1"/>
  <c r="AT1325" i="1" s="1"/>
  <c r="AV1296" i="1"/>
  <c r="AV1325" i="1" s="1"/>
  <c r="AV568" i="1"/>
  <c r="AU1207" i="1"/>
  <c r="AT1265" i="1"/>
  <c r="AT1236" i="1"/>
  <c r="AW1209" i="1"/>
  <c r="AS686" i="1"/>
  <c r="AS715" i="1" s="1"/>
  <c r="AS597" i="1"/>
  <c r="AS684" i="1" s="1"/>
  <c r="AS1294" i="1"/>
  <c r="AS1323" i="1" s="1"/>
  <c r="AX570" i="1"/>
  <c r="AS914" i="1"/>
  <c r="AM440" i="1"/>
  <c r="AM527" i="1" s="1"/>
  <c r="AM22" i="1" s="1"/>
  <c r="AM373" i="1"/>
  <c r="AM434" i="1" s="1"/>
  <c r="AN379" i="1"/>
  <c r="AN469" i="1" s="1"/>
  <c r="AN498" i="1" s="1"/>
  <c r="AN387" i="1"/>
  <c r="AN448" i="1" s="1"/>
  <c r="AM533" i="1"/>
  <c r="AM28" i="1" s="1"/>
  <c r="AL529" i="1"/>
  <c r="AL24" i="1" s="1"/>
  <c r="AO53" i="5" s="1"/>
  <c r="AO385" i="1"/>
  <c r="AN381" i="1"/>
  <c r="AN471" i="1" s="1"/>
  <c r="AN500" i="1" s="1"/>
  <c r="AW1290" i="1"/>
  <c r="AW1319" i="1" s="1"/>
  <c r="AW593" i="1"/>
  <c r="AW680" i="1" s="1"/>
  <c r="AO329" i="1"/>
  <c r="AN358" i="1"/>
  <c r="AZ672" i="1"/>
  <c r="AZ701" i="1" s="1"/>
  <c r="AN446" i="1"/>
  <c r="AN475" i="1"/>
  <c r="AN504" i="1" s="1"/>
  <c r="AU176" i="1"/>
  <c r="AT234" i="1"/>
  <c r="AT292" i="1" s="1"/>
  <c r="AT769" i="1"/>
  <c r="AT798" i="1" s="1"/>
  <c r="AT856" i="1"/>
  <c r="AT885" i="1" s="1"/>
  <c r="AT408" i="1"/>
  <c r="AM471" i="1"/>
  <c r="AM500" i="1" s="1"/>
  <c r="AM442" i="1"/>
  <c r="AP327" i="1"/>
  <c r="AO356" i="1"/>
  <c r="AV680" i="1"/>
  <c r="AV709" i="1" s="1"/>
  <c r="BB1253" i="1"/>
  <c r="BB1224" i="1"/>
  <c r="AO321" i="1"/>
  <c r="AN350" i="1"/>
  <c r="AN315" i="1"/>
  <c r="AM344" i="1"/>
  <c r="BD556" i="1"/>
  <c r="BC1195" i="1"/>
  <c r="AM477" i="1"/>
  <c r="AM506" i="1" s="1"/>
  <c r="AM448" i="1"/>
  <c r="AZ564" i="1"/>
  <c r="AY1203" i="1"/>
  <c r="AO323" i="1"/>
  <c r="AN352" i="1"/>
  <c r="AX1261" i="1"/>
  <c r="AX1232" i="1"/>
  <c r="AK521" i="1"/>
  <c r="AK16" i="1" s="1"/>
  <c r="BA1282" i="1"/>
  <c r="BA1311" i="1" s="1"/>
  <c r="BA585" i="1"/>
  <c r="BA672" i="1" s="1"/>
  <c r="AL463" i="1"/>
  <c r="AL492" i="1" s="1"/>
  <c r="AL434" i="1"/>
  <c r="AL926" i="1"/>
  <c r="AM420" i="1"/>
  <c r="AM868" i="1"/>
  <c r="AM897" i="1" s="1"/>
  <c r="AN188" i="1"/>
  <c r="AM246" i="1"/>
  <c r="AM304" i="1" s="1"/>
  <c r="AM781" i="1"/>
  <c r="AM810" i="1" s="1"/>
  <c r="AV174" i="1"/>
  <c r="AU232" i="1"/>
  <c r="AU290" i="1" s="1"/>
  <c r="AU767" i="1"/>
  <c r="AU796" i="1" s="1"/>
  <c r="AU854" i="1"/>
  <c r="AU883" i="1" s="1"/>
  <c r="AU406" i="1"/>
  <c r="AT912" i="1"/>
  <c r="AV921" i="1"/>
  <c r="AW241" i="1"/>
  <c r="AW299" i="1" s="1"/>
  <c r="AW776" i="1"/>
  <c r="AW805" i="1" s="1"/>
  <c r="AW863" i="1"/>
  <c r="AW892" i="1" s="1"/>
  <c r="AW415" i="1"/>
  <c r="AX183" i="1"/>
  <c r="AW1298" i="1"/>
  <c r="AW1327" i="1" s="1"/>
  <c r="AR245" i="1"/>
  <c r="AR303" i="1" s="1"/>
  <c r="AR780" i="1"/>
  <c r="AR809" i="1" s="1"/>
  <c r="AR867" i="1"/>
  <c r="AR896" i="1" s="1"/>
  <c r="AS187" i="1"/>
  <c r="AR419" i="1"/>
  <c r="AQ925" i="1"/>
  <c r="AW778" i="1"/>
  <c r="AW807" i="1" s="1"/>
  <c r="AW243" i="1"/>
  <c r="AW301" i="1" s="1"/>
  <c r="AW865" i="1"/>
  <c r="AW894" i="1" s="1"/>
  <c r="AX185" i="1"/>
  <c r="AW417" i="1"/>
  <c r="AV923" i="1"/>
  <c r="AJ929" i="1"/>
  <c r="AM390" i="1"/>
  <c r="AK784" i="1"/>
  <c r="AK813" i="1" s="1"/>
  <c r="AK538" i="1"/>
  <c r="AK33" i="1" s="1"/>
  <c r="AN421" i="1"/>
  <c r="AL480" i="1"/>
  <c r="AL509" i="1" s="1"/>
  <c r="AL451" i="1"/>
  <c r="AN332" i="1"/>
  <c r="AM361" i="1"/>
  <c r="AN869" i="1"/>
  <c r="AN898" i="1" s="1"/>
  <c r="AN782" i="1"/>
  <c r="AN811" i="1" s="1"/>
  <c r="AO189" i="1"/>
  <c r="AP189" i="1" s="1"/>
  <c r="AP421" i="1" s="1"/>
  <c r="AT928" i="1"/>
  <c r="AJ931" i="1"/>
  <c r="AM927" i="1"/>
  <c r="AK815" i="1"/>
  <c r="AY181" i="1"/>
  <c r="AX413" i="1"/>
  <c r="AX239" i="1"/>
  <c r="AX297" i="1" s="1"/>
  <c r="AX861" i="1"/>
  <c r="AX890" i="1" s="1"/>
  <c r="AN305" i="1"/>
  <c r="AX763" i="1"/>
  <c r="AX792" i="1" s="1"/>
  <c r="AC542" i="1"/>
  <c r="AC37" i="1" s="1"/>
  <c r="AF66" i="5" s="1"/>
  <c r="AV766" i="1"/>
  <c r="AV795" i="1" s="1"/>
  <c r="AY768" i="1"/>
  <c r="AY797" i="1" s="1"/>
  <c r="AW773" i="1"/>
  <c r="AW802" i="1" s="1"/>
  <c r="AU783" i="1"/>
  <c r="AU812" i="1" s="1"/>
  <c r="AF787" i="1"/>
  <c r="AW777" i="1"/>
  <c r="AW806" i="1" s="1"/>
  <c r="AZ779" i="1"/>
  <c r="AZ808" i="1" s="1"/>
  <c r="AX770" i="1"/>
  <c r="AX799" i="1" s="1"/>
  <c r="AL191" i="1"/>
  <c r="AL784" i="1" s="1"/>
  <c r="AK423" i="1"/>
  <c r="AK871" i="1"/>
  <c r="AK900" i="1" s="1"/>
  <c r="AX774" i="1"/>
  <c r="AX803" i="1" s="1"/>
  <c r="AS723" i="1"/>
  <c r="AW908" i="1"/>
  <c r="AY170" i="1"/>
  <c r="AY763" i="1" s="1"/>
  <c r="AX402" i="1"/>
  <c r="AX850" i="1"/>
  <c r="AX879" i="1" s="1"/>
  <c r="AX228" i="1"/>
  <c r="AX286" i="1" s="1"/>
  <c r="AU422" i="1"/>
  <c r="AV190" i="1"/>
  <c r="AU248" i="1"/>
  <c r="AU306" i="1" s="1"/>
  <c r="AU870" i="1"/>
  <c r="AU899" i="1" s="1"/>
  <c r="AU717" i="1"/>
  <c r="AX1269" i="1"/>
  <c r="AX1240" i="1"/>
  <c r="AX601" i="1" s="1"/>
  <c r="AF310" i="1"/>
  <c r="AE903" i="1"/>
  <c r="AD932" i="1"/>
  <c r="AF426" i="1"/>
  <c r="AG194" i="1"/>
  <c r="AF874" i="1"/>
  <c r="AD456" i="1"/>
  <c r="AD543" i="1" s="1"/>
  <c r="AD38" i="1" s="1"/>
  <c r="AG67" i="5" s="1"/>
  <c r="AE310" i="1"/>
  <c r="AE816" i="1"/>
  <c r="AV601" i="1"/>
  <c r="AV688" i="1" s="1"/>
  <c r="AV1298" i="1"/>
  <c r="AV1327" i="1" s="1"/>
  <c r="AY572" i="1"/>
  <c r="AP1300" i="1"/>
  <c r="AP1329" i="1" s="1"/>
  <c r="AO450" i="1"/>
  <c r="AO537" i="1" s="1"/>
  <c r="AO32" i="1" s="1"/>
  <c r="AR61" i="5" s="1"/>
  <c r="AJ250" i="1"/>
  <c r="AJ308" i="1" s="1"/>
  <c r="AO470" i="1"/>
  <c r="AO499" i="1" s="1"/>
  <c r="AO441" i="1"/>
  <c r="AP389" i="1"/>
  <c r="AJ872" i="1"/>
  <c r="AJ901" i="1" s="1"/>
  <c r="AQ331" i="1"/>
  <c r="AP360" i="1"/>
  <c r="AY1231" i="1"/>
  <c r="AY1260" i="1"/>
  <c r="AW708" i="1"/>
  <c r="AX1289" i="1"/>
  <c r="AX1318" i="1" s="1"/>
  <c r="AX592" i="1"/>
  <c r="AX679" i="1" s="1"/>
  <c r="AN528" i="1"/>
  <c r="AN23" i="1" s="1"/>
  <c r="AQ52" i="5" s="1"/>
  <c r="AP380" i="1"/>
  <c r="AQ322" i="1"/>
  <c r="AP351" i="1"/>
  <c r="AZ1202" i="1"/>
  <c r="BA563" i="1"/>
  <c r="AH722" i="1"/>
  <c r="AD484" i="1"/>
  <c r="AD513" i="1" s="1"/>
  <c r="AM541" i="1"/>
  <c r="AM36" i="1" s="1"/>
  <c r="AP65" i="5" s="1"/>
  <c r="AP478" i="1"/>
  <c r="AP507" i="1" s="1"/>
  <c r="AP449" i="1"/>
  <c r="AO536" i="1"/>
  <c r="AO31" i="1" s="1"/>
  <c r="AR60" i="5" s="1"/>
  <c r="AE395" i="1"/>
  <c r="AE485" i="1" s="1"/>
  <c r="AE514" i="1" s="1"/>
  <c r="AO393" i="1"/>
  <c r="AA35" i="1"/>
  <c r="AD64" i="5" s="1"/>
  <c r="AO532" i="1"/>
  <c r="AO27" i="1" s="1"/>
  <c r="AR56" i="5" s="1"/>
  <c r="AH930" i="1"/>
  <c r="AC539" i="1"/>
  <c r="AV692" i="1"/>
  <c r="AU859" i="1"/>
  <c r="AU888" i="1" s="1"/>
  <c r="AU411" i="1"/>
  <c r="AU801" i="1"/>
  <c r="AV179" i="1"/>
  <c r="AU237" i="1"/>
  <c r="AU295" i="1" s="1"/>
  <c r="AG333" i="1"/>
  <c r="AF362" i="1"/>
  <c r="AR1213" i="1"/>
  <c r="AR1271" i="1" s="1"/>
  <c r="AS574" i="1"/>
  <c r="AE338" i="1"/>
  <c r="AD367" i="1"/>
  <c r="AE334" i="1"/>
  <c r="AD363" i="1"/>
  <c r="AK425" i="1"/>
  <c r="AK873" i="1"/>
  <c r="AK902" i="1" s="1"/>
  <c r="AL193" i="1"/>
  <c r="AC482" i="1"/>
  <c r="AC453" i="1"/>
  <c r="AF720" i="1"/>
  <c r="AL1247" i="1"/>
  <c r="AX573" i="1"/>
  <c r="AW1212" i="1"/>
  <c r="AY1215" i="1"/>
  <c r="AZ576" i="1"/>
  <c r="AD510" i="1"/>
  <c r="AD539" i="1" s="1"/>
  <c r="AI724" i="1"/>
  <c r="AE394" i="1"/>
  <c r="AB544" i="1"/>
  <c r="AB39" i="1" s="1"/>
  <c r="AE68" i="5" s="1"/>
  <c r="AO1329" i="1"/>
  <c r="AV1270" i="1"/>
  <c r="AV1241" i="1"/>
  <c r="AX1273" i="1"/>
  <c r="AX1244" i="1"/>
  <c r="AC1335" i="1"/>
  <c r="AM690" i="1"/>
  <c r="AM719" i="1" s="1"/>
  <c r="AN690" i="1"/>
  <c r="AF336" i="1"/>
  <c r="AE365" i="1"/>
  <c r="AL1276" i="1"/>
  <c r="AI901" i="1"/>
  <c r="AF337" i="1"/>
  <c r="AE366" i="1"/>
  <c r="Z397" i="1"/>
  <c r="AL1216" i="1"/>
  <c r="AL1274" i="1" s="1"/>
  <c r="AM577" i="1"/>
  <c r="AD63" i="5"/>
  <c r="AD1306" i="1"/>
  <c r="AD609" i="1"/>
  <c r="AD696" i="1" s="1"/>
  <c r="AB511" i="1"/>
  <c r="AQ1242" i="1"/>
  <c r="AJ814" i="1"/>
  <c r="AB725" i="1"/>
  <c r="AF1219" i="1"/>
  <c r="AF1277" i="1" s="1"/>
  <c r="AG580" i="1"/>
  <c r="AK251" i="1"/>
  <c r="AK309" i="1" s="1"/>
  <c r="AC486" i="1"/>
  <c r="AC515" i="1" s="1"/>
  <c r="AC457" i="1"/>
  <c r="AA339" i="1"/>
  <c r="Z368" i="1"/>
  <c r="AQ388" i="1"/>
  <c r="AI308" i="1"/>
  <c r="X516" i="1"/>
  <c r="AJ695" i="1"/>
  <c r="AO603" i="1"/>
  <c r="AK1305" i="1"/>
  <c r="AK1334" i="1" s="1"/>
  <c r="AK608" i="1"/>
  <c r="AI1214" i="1"/>
  <c r="AJ575" i="1"/>
  <c r="AJ424" i="1"/>
  <c r="AK192" i="1"/>
  <c r="AJ606" i="1"/>
  <c r="AJ1303" i="1"/>
  <c r="AJ1332" i="1" s="1"/>
  <c r="AQ1271" i="1"/>
  <c r="AK1245" i="1"/>
  <c r="AK1274" i="1"/>
  <c r="Y487" i="1"/>
  <c r="Y458" i="1"/>
  <c r="AR330" i="1"/>
  <c r="AQ359" i="1"/>
  <c r="AU1299" i="1"/>
  <c r="AU1328" i="1" s="1"/>
  <c r="AU602" i="1"/>
  <c r="AU689" i="1" s="1"/>
  <c r="AM1329" i="1"/>
  <c r="AN483" i="1"/>
  <c r="AN512" i="1" s="1"/>
  <c r="AN454" i="1"/>
  <c r="AE63" i="5"/>
  <c r="AT1304" i="1"/>
  <c r="AT1333" i="1" s="1"/>
  <c r="AT607" i="1"/>
  <c r="AT694" i="1" s="1"/>
  <c r="AE1248" i="1"/>
  <c r="AE1277" i="1"/>
  <c r="AI693" i="1"/>
  <c r="AF391" i="1"/>
  <c r="AH1243" i="1"/>
  <c r="AH1301" i="1" s="1"/>
  <c r="AE452" i="1"/>
  <c r="AE481" i="1"/>
  <c r="AV1217" i="1"/>
  <c r="AV1275" i="1" s="1"/>
  <c r="AW578" i="1"/>
  <c r="AM1218" i="1"/>
  <c r="AN579" i="1"/>
  <c r="AP603" i="1"/>
  <c r="AW605" i="1"/>
  <c r="AW692" i="1" s="1"/>
  <c r="AW1302" i="1"/>
  <c r="AW1331" i="1" s="1"/>
  <c r="AT917" i="1"/>
  <c r="W545" i="1"/>
  <c r="AC725" i="1"/>
  <c r="AG1301" i="1"/>
  <c r="AG604" i="1"/>
  <c r="AP335" i="1"/>
  <c r="AO364" i="1"/>
  <c r="AE720" i="1"/>
  <c r="V40" i="1"/>
  <c r="AD396" i="1"/>
  <c r="AD392" i="1"/>
  <c r="AT718" i="1"/>
  <c r="AB64" i="5"/>
  <c r="AF1330" i="1"/>
  <c r="AU1246" i="1"/>
  <c r="AU1275" i="1"/>
  <c r="AV231" i="1"/>
  <c r="AV289" i="1" s="1"/>
  <c r="AW173" i="1"/>
  <c r="AV853" i="1"/>
  <c r="AV882" i="1" s="1"/>
  <c r="AV405" i="1"/>
  <c r="AU911" i="1"/>
  <c r="AQ466" i="1"/>
  <c r="AQ495" i="1" s="1"/>
  <c r="AX857" i="1"/>
  <c r="AX886" i="1" s="1"/>
  <c r="AY177" i="1"/>
  <c r="AX235" i="1"/>
  <c r="AX293" i="1" s="1"/>
  <c r="AX409" i="1"/>
  <c r="AW915" i="1"/>
  <c r="AS710" i="1"/>
  <c r="AQ476" i="1"/>
  <c r="AQ505" i="1" s="1"/>
  <c r="AT711" i="1"/>
  <c r="AP439" i="1"/>
  <c r="AP526" i="1" s="1"/>
  <c r="AP21" i="1" s="1"/>
  <c r="AS50" i="5" s="1"/>
  <c r="AY924" i="1"/>
  <c r="AZ418" i="1"/>
  <c r="BA186" i="1"/>
  <c r="AZ244" i="1"/>
  <c r="AZ302" i="1" s="1"/>
  <c r="AZ866" i="1"/>
  <c r="AZ895" i="1" s="1"/>
  <c r="AU714" i="1"/>
  <c r="AP534" i="1"/>
  <c r="AP29" i="1" s="1"/>
  <c r="AS58" i="5" s="1"/>
  <c r="AQ382" i="1"/>
  <c r="AQ443" i="1" s="1"/>
  <c r="AQ378" i="1"/>
  <c r="AQ468" i="1" s="1"/>
  <c r="AQ497" i="1" s="1"/>
  <c r="AR386" i="1"/>
  <c r="AR447" i="1" s="1"/>
  <c r="AO526" i="1"/>
  <c r="AO21" i="1" s="1"/>
  <c r="AR50" i="5" s="1"/>
  <c r="AV922" i="1"/>
  <c r="AR710" i="1"/>
  <c r="AW416" i="1"/>
  <c r="AX184" i="1"/>
  <c r="AW864" i="1"/>
  <c r="AW893" i="1" s="1"/>
  <c r="AW242" i="1"/>
  <c r="AW300" i="1" s="1"/>
  <c r="AX913" i="1"/>
  <c r="AV1204" i="1"/>
  <c r="AW565" i="1"/>
  <c r="AT1291" i="1"/>
  <c r="AT594" i="1"/>
  <c r="AU1233" i="1"/>
  <c r="AW412" i="1"/>
  <c r="AX180" i="1"/>
  <c r="AW238" i="1"/>
  <c r="AW296" i="1" s="1"/>
  <c r="AQ467" i="1"/>
  <c r="AQ496" i="1" s="1"/>
  <c r="AQ438" i="1"/>
  <c r="AP525" i="1"/>
  <c r="AP20" i="1" s="1"/>
  <c r="AS49" i="5" s="1"/>
  <c r="AT714" i="1"/>
  <c r="AV716" i="1"/>
  <c r="AR376" i="1"/>
  <c r="AU683" i="1"/>
  <c r="AW1235" i="1"/>
  <c r="AW1264" i="1"/>
  <c r="AX600" i="1"/>
  <c r="AX1297" i="1"/>
  <c r="AX1326" i="1" s="1"/>
  <c r="BB1198" i="1"/>
  <c r="BB1256" i="1" s="1"/>
  <c r="BC559" i="1"/>
  <c r="AZ588" i="1"/>
  <c r="AZ675" i="1" s="1"/>
  <c r="AZ1285" i="1"/>
  <c r="AZ1314" i="1" s="1"/>
  <c r="AT676" i="1"/>
  <c r="AT705" i="1" s="1"/>
  <c r="AS318" i="1"/>
  <c r="AR347" i="1"/>
  <c r="AV596" i="1"/>
  <c r="AV683" i="1" s="1"/>
  <c r="AV1293" i="1"/>
  <c r="AV1322" i="1" s="1"/>
  <c r="AX1208" i="1"/>
  <c r="AX1266" i="1" s="1"/>
  <c r="AY569" i="1"/>
  <c r="AV598" i="1"/>
  <c r="AS319" i="1"/>
  <c r="AR348" i="1"/>
  <c r="AZ1200" i="1"/>
  <c r="AZ1258" i="1" s="1"/>
  <c r="BA561" i="1"/>
  <c r="AQ383" i="1"/>
  <c r="AX291" i="1"/>
  <c r="AR324" i="1"/>
  <c r="AQ353" i="1"/>
  <c r="AW1199" i="1"/>
  <c r="AX560" i="1"/>
  <c r="AR326" i="1"/>
  <c r="AQ355" i="1"/>
  <c r="AY1229" i="1"/>
  <c r="BA1227" i="1"/>
  <c r="BA1285" i="1" s="1"/>
  <c r="BA1314" i="1" s="1"/>
  <c r="AV1295" i="1"/>
  <c r="AV1324" i="1" s="1"/>
  <c r="AR325" i="1"/>
  <c r="AQ354" i="1"/>
  <c r="AY407" i="1"/>
  <c r="AZ175" i="1"/>
  <c r="AY855" i="1"/>
  <c r="AY884" i="1" s="1"/>
  <c r="AY233" i="1"/>
  <c r="AY291" i="1" s="1"/>
  <c r="AU1315" i="1"/>
  <c r="AV595" i="1"/>
  <c r="AV682" i="1" s="1"/>
  <c r="AV1292" i="1"/>
  <c r="AV1321" i="1" s="1"/>
  <c r="AX1287" i="1"/>
  <c r="AX1316" i="1" s="1"/>
  <c r="AX590" i="1"/>
  <c r="AW1237" i="1"/>
  <c r="AW598" i="1" s="1"/>
  <c r="AS328" i="1"/>
  <c r="AR357" i="1"/>
  <c r="AW860" i="1"/>
  <c r="AW889" i="1" s="1"/>
  <c r="AW677" i="1"/>
  <c r="AU711" i="1"/>
  <c r="AP445" i="1"/>
  <c r="AP474" i="1"/>
  <c r="AP503" i="1" s="1"/>
  <c r="AU589" i="1"/>
  <c r="AT712" i="1"/>
  <c r="AV1228" i="1"/>
  <c r="AW1234" i="1"/>
  <c r="AW1263" i="1"/>
  <c r="AX1205" i="1"/>
  <c r="AX1263" i="1" s="1"/>
  <c r="AY566" i="1"/>
  <c r="AZ1210" i="1"/>
  <c r="BA571" i="1"/>
  <c r="AP444" i="1"/>
  <c r="AP473" i="1"/>
  <c r="AP502" i="1" s="1"/>
  <c r="AW716" i="1"/>
  <c r="AR320" i="1"/>
  <c r="AQ349" i="1"/>
  <c r="AY1258" i="1"/>
  <c r="AY675" i="1"/>
  <c r="AY1239" i="1"/>
  <c r="AY600" i="1" s="1"/>
  <c r="AQ384" i="1"/>
  <c r="AR377" i="1"/>
  <c r="AP472" i="1"/>
  <c r="AP501" i="1" s="1"/>
  <c r="AP443" i="1"/>
  <c r="AV918" i="1"/>
  <c r="AX1206" i="1"/>
  <c r="AX1264" i="1" s="1"/>
  <c r="AY567" i="1"/>
  <c r="AO73" i="5" l="1"/>
  <c r="H30" i="30" s="1"/>
  <c r="I30" i="30" s="1"/>
  <c r="AP57" i="5"/>
  <c r="AP51" i="5"/>
  <c r="AL44" i="1"/>
  <c r="AN45" i="5"/>
  <c r="J30" i="30"/>
  <c r="K30" i="30" s="1"/>
  <c r="AT916" i="1"/>
  <c r="AV178" i="1"/>
  <c r="AU858" i="1"/>
  <c r="AU887" i="1" s="1"/>
  <c r="AU236" i="1"/>
  <c r="AU294" i="1" s="1"/>
  <c r="AU410" i="1"/>
  <c r="AU771" i="1"/>
  <c r="AU800" i="1" s="1"/>
  <c r="AT707" i="1"/>
  <c r="AT920" i="1"/>
  <c r="AV1230" i="1"/>
  <c r="AV1259" i="1"/>
  <c r="AW1201" i="1"/>
  <c r="AX562" i="1"/>
  <c r="AU591" i="1"/>
  <c r="AU678" i="1" s="1"/>
  <c r="AU707" i="1" s="1"/>
  <c r="AU1288" i="1"/>
  <c r="AU1317" i="1" s="1"/>
  <c r="AW1267" i="1"/>
  <c r="AW1238" i="1"/>
  <c r="AX1209" i="1"/>
  <c r="AU1265" i="1"/>
  <c r="AU1236" i="1"/>
  <c r="AU597" i="1" s="1"/>
  <c r="AT1294" i="1"/>
  <c r="AT1323" i="1" s="1"/>
  <c r="AT597" i="1"/>
  <c r="AS713" i="1"/>
  <c r="AV1207" i="1"/>
  <c r="AW568" i="1"/>
  <c r="AU775" i="1"/>
  <c r="AU804" i="1" s="1"/>
  <c r="AU240" i="1"/>
  <c r="AU298" i="1" s="1"/>
  <c r="AU862" i="1"/>
  <c r="AU891" i="1" s="1"/>
  <c r="AV182" i="1"/>
  <c r="AU414" i="1"/>
  <c r="AY570" i="1"/>
  <c r="AZ570" i="1" s="1"/>
  <c r="AZ1209" i="1" s="1"/>
  <c r="AZ1238" i="1" s="1"/>
  <c r="AT686" i="1"/>
  <c r="AU715" i="1" s="1"/>
  <c r="AV686" i="1"/>
  <c r="AW709" i="1"/>
  <c r="AM463" i="1"/>
  <c r="AM492" i="1" s="1"/>
  <c r="AM535" i="1"/>
  <c r="AM30" i="1" s="1"/>
  <c r="AP59" i="5" s="1"/>
  <c r="AN442" i="1"/>
  <c r="AN529" i="1" s="1"/>
  <c r="AN24" i="1" s="1"/>
  <c r="AQ53" i="5" s="1"/>
  <c r="AN477" i="1"/>
  <c r="AN506" i="1" s="1"/>
  <c r="AT914" i="1"/>
  <c r="AN440" i="1"/>
  <c r="AN527" i="1" s="1"/>
  <c r="AN22" i="1" s="1"/>
  <c r="AO379" i="1"/>
  <c r="AO440" i="1" s="1"/>
  <c r="BA701" i="1"/>
  <c r="AM529" i="1"/>
  <c r="AM24" i="1" s="1"/>
  <c r="AP53" i="5" s="1"/>
  <c r="AN533" i="1"/>
  <c r="AN28" i="1" s="1"/>
  <c r="AO446" i="1"/>
  <c r="AO475" i="1"/>
  <c r="AO504" i="1" s="1"/>
  <c r="AL521" i="1"/>
  <c r="AL16" i="1" s="1"/>
  <c r="AO387" i="1"/>
  <c r="AO381" i="1"/>
  <c r="AN373" i="1"/>
  <c r="AP385" i="1"/>
  <c r="AP329" i="1"/>
  <c r="AO358" i="1"/>
  <c r="AP323" i="1"/>
  <c r="AO352" i="1"/>
  <c r="AN344" i="1"/>
  <c r="AO315" i="1"/>
  <c r="AQ327" i="1"/>
  <c r="AP356" i="1"/>
  <c r="AY1232" i="1"/>
  <c r="AY1261" i="1"/>
  <c r="AV176" i="1"/>
  <c r="AU856" i="1"/>
  <c r="AU885" i="1" s="1"/>
  <c r="AU769" i="1"/>
  <c r="AU798" i="1" s="1"/>
  <c r="AU234" i="1"/>
  <c r="AU292" i="1" s="1"/>
  <c r="AU408" i="1"/>
  <c r="AZ1203" i="1"/>
  <c r="BA564" i="1"/>
  <c r="AP321" i="1"/>
  <c r="AO350" i="1"/>
  <c r="AX593" i="1"/>
  <c r="AX680" i="1" s="1"/>
  <c r="AX709" i="1" s="1"/>
  <c r="AX1290" i="1"/>
  <c r="AX1319" i="1" s="1"/>
  <c r="BC1253" i="1"/>
  <c r="BC1224" i="1"/>
  <c r="BC585" i="1" s="1"/>
  <c r="BB585" i="1"/>
  <c r="BB672" i="1" s="1"/>
  <c r="BB701" i="1" s="1"/>
  <c r="BB1282" i="1"/>
  <c r="BB1311" i="1" s="1"/>
  <c r="BD1195" i="1"/>
  <c r="BE556" i="1"/>
  <c r="AN246" i="1"/>
  <c r="AN304" i="1" s="1"/>
  <c r="AN868" i="1"/>
  <c r="AN897" i="1" s="1"/>
  <c r="AN420" i="1"/>
  <c r="AN781" i="1"/>
  <c r="AN810" i="1" s="1"/>
  <c r="AO188" i="1"/>
  <c r="AM926" i="1"/>
  <c r="AU912" i="1"/>
  <c r="AO247" i="1"/>
  <c r="AO305" i="1" s="1"/>
  <c r="AV767" i="1"/>
  <c r="AV796" i="1" s="1"/>
  <c r="AV406" i="1"/>
  <c r="AW174" i="1"/>
  <c r="AV232" i="1"/>
  <c r="AV290" i="1" s="1"/>
  <c r="AV854" i="1"/>
  <c r="AV883" i="1" s="1"/>
  <c r="AO869" i="1"/>
  <c r="AO898" i="1" s="1"/>
  <c r="AQ189" i="1"/>
  <c r="AQ782" i="1" s="1"/>
  <c r="AQ811" i="1" s="1"/>
  <c r="AP247" i="1"/>
  <c r="AO421" i="1"/>
  <c r="AP869" i="1"/>
  <c r="AP898" i="1" s="1"/>
  <c r="AW921" i="1"/>
  <c r="AX863" i="1"/>
  <c r="AX892" i="1" s="1"/>
  <c r="AX241" i="1"/>
  <c r="AX299" i="1" s="1"/>
  <c r="AY183" i="1"/>
  <c r="AX776" i="1"/>
  <c r="AX805" i="1" s="1"/>
  <c r="AX415" i="1"/>
  <c r="AS419" i="1"/>
  <c r="AT187" i="1"/>
  <c r="AS780" i="1"/>
  <c r="AS809" i="1" s="1"/>
  <c r="AS245" i="1"/>
  <c r="AS303" i="1" s="1"/>
  <c r="AS867" i="1"/>
  <c r="AS896" i="1" s="1"/>
  <c r="AR925" i="1"/>
  <c r="AO782" i="1"/>
  <c r="AO811" i="1" s="1"/>
  <c r="AM191" i="1"/>
  <c r="AN191" i="1" s="1"/>
  <c r="AN423" i="1" s="1"/>
  <c r="AL538" i="1"/>
  <c r="AL33" i="1" s="1"/>
  <c r="AW923" i="1"/>
  <c r="AX865" i="1"/>
  <c r="AX894" i="1" s="1"/>
  <c r="AX243" i="1"/>
  <c r="AX301" i="1" s="1"/>
  <c r="AX417" i="1"/>
  <c r="AY185" i="1"/>
  <c r="AX778" i="1"/>
  <c r="AX807" i="1" s="1"/>
  <c r="AK929" i="1"/>
  <c r="AP782" i="1"/>
  <c r="AP811" i="1" s="1"/>
  <c r="AK931" i="1"/>
  <c r="AN927" i="1"/>
  <c r="AM451" i="1"/>
  <c r="AM480" i="1"/>
  <c r="AM509" i="1" s="1"/>
  <c r="AN390" i="1"/>
  <c r="AO332" i="1"/>
  <c r="AN361" i="1"/>
  <c r="AX919" i="1"/>
  <c r="AX1298" i="1"/>
  <c r="AX1327" i="1" s="1"/>
  <c r="AW766" i="1"/>
  <c r="AW795" i="1" s="1"/>
  <c r="AK785" i="1"/>
  <c r="AK814" i="1" s="1"/>
  <c r="AL813" i="1"/>
  <c r="AL423" i="1"/>
  <c r="AL871" i="1"/>
  <c r="AL900" i="1" s="1"/>
  <c r="AL249" i="1"/>
  <c r="AL307" i="1" s="1"/>
  <c r="AL786" i="1"/>
  <c r="AL815" i="1" s="1"/>
  <c r="AG787" i="1"/>
  <c r="AY861" i="1"/>
  <c r="AY890" i="1" s="1"/>
  <c r="AY239" i="1"/>
  <c r="AY297" i="1" s="1"/>
  <c r="AY774" i="1"/>
  <c r="AY803" i="1" s="1"/>
  <c r="AY413" i="1"/>
  <c r="AZ181" i="1"/>
  <c r="AY770" i="1"/>
  <c r="AY799" i="1" s="1"/>
  <c r="AV783" i="1"/>
  <c r="AV812" i="1" s="1"/>
  <c r="AZ768" i="1"/>
  <c r="AZ797" i="1" s="1"/>
  <c r="AV772" i="1"/>
  <c r="AV801" i="1" s="1"/>
  <c r="BA779" i="1"/>
  <c r="BA808" i="1" s="1"/>
  <c r="AX777" i="1"/>
  <c r="AX806" i="1" s="1"/>
  <c r="AX773" i="1"/>
  <c r="AX802" i="1" s="1"/>
  <c r="AW688" i="1"/>
  <c r="AW717" i="1" s="1"/>
  <c r="AX688" i="1"/>
  <c r="AX238" i="1"/>
  <c r="AX296" i="1" s="1"/>
  <c r="AX908" i="1"/>
  <c r="AY850" i="1"/>
  <c r="AY879" i="1" s="1"/>
  <c r="AY402" i="1"/>
  <c r="AZ170" i="1"/>
  <c r="AY228" i="1"/>
  <c r="AY286" i="1" s="1"/>
  <c r="AY792" i="1"/>
  <c r="AU928" i="1"/>
  <c r="AX708" i="1"/>
  <c r="AV870" i="1"/>
  <c r="AV899" i="1" s="1"/>
  <c r="AV422" i="1"/>
  <c r="AW190" i="1"/>
  <c r="AV248" i="1"/>
  <c r="AV306" i="1" s="1"/>
  <c r="AU718" i="1"/>
  <c r="AV717" i="1"/>
  <c r="AG252" i="1"/>
  <c r="AG874" i="1"/>
  <c r="AG426" i="1"/>
  <c r="AH194" i="1"/>
  <c r="AF816" i="1"/>
  <c r="AE932" i="1"/>
  <c r="AF903" i="1"/>
  <c r="AY1211" i="1"/>
  <c r="AZ572" i="1"/>
  <c r="AO528" i="1"/>
  <c r="AO23" i="1" s="1"/>
  <c r="AR52" i="5" s="1"/>
  <c r="AK872" i="1"/>
  <c r="AK901" i="1" s="1"/>
  <c r="AQ389" i="1"/>
  <c r="AQ479" i="1" s="1"/>
  <c r="AQ508" i="1" s="1"/>
  <c r="AT723" i="1"/>
  <c r="AE456" i="1"/>
  <c r="AE543" i="1" s="1"/>
  <c r="AE38" i="1" s="1"/>
  <c r="AH67" i="5" s="1"/>
  <c r="AD542" i="1"/>
  <c r="AD37" i="1" s="1"/>
  <c r="AG66" i="5" s="1"/>
  <c r="AQ360" i="1"/>
  <c r="AR331" i="1"/>
  <c r="AP479" i="1"/>
  <c r="AP508" i="1" s="1"/>
  <c r="AP450" i="1"/>
  <c r="AQ380" i="1"/>
  <c r="AQ441" i="1" s="1"/>
  <c r="AP441" i="1"/>
  <c r="AP470" i="1"/>
  <c r="AP499" i="1" s="1"/>
  <c r="BA1202" i="1"/>
  <c r="BB563" i="1"/>
  <c r="AZ1260" i="1"/>
  <c r="AZ1231" i="1"/>
  <c r="AR322" i="1"/>
  <c r="AQ351" i="1"/>
  <c r="AY592" i="1"/>
  <c r="AY679" i="1" s="1"/>
  <c r="AY1289" i="1"/>
  <c r="AY1318" i="1" s="1"/>
  <c r="AP536" i="1"/>
  <c r="AP31" i="1" s="1"/>
  <c r="AS60" i="5" s="1"/>
  <c r="X545" i="1"/>
  <c r="AW721" i="1"/>
  <c r="AR388" i="1"/>
  <c r="AI930" i="1"/>
  <c r="AE396" i="1"/>
  <c r="AE486" i="1" s="1"/>
  <c r="AE515" i="1" s="1"/>
  <c r="AC544" i="1"/>
  <c r="AC39" i="1" s="1"/>
  <c r="AF68" i="5" s="1"/>
  <c r="AF394" i="1"/>
  <c r="AF455" i="1" s="1"/>
  <c r="AO454" i="1"/>
  <c r="AO483" i="1"/>
  <c r="AO512" i="1" s="1"/>
  <c r="AQ524" i="1"/>
  <c r="AQ19" i="1" s="1"/>
  <c r="AT48" i="5" s="1"/>
  <c r="AD457" i="1"/>
  <c r="AD486" i="1"/>
  <c r="AD515" i="1" s="1"/>
  <c r="AG1330" i="1"/>
  <c r="AE1306" i="1"/>
  <c r="AE609" i="1"/>
  <c r="Y516" i="1"/>
  <c r="AG1219" i="1"/>
  <c r="AH580" i="1"/>
  <c r="Z487" i="1"/>
  <c r="Z458" i="1"/>
  <c r="AF338" i="1"/>
  <c r="AE367" i="1"/>
  <c r="AC34" i="1"/>
  <c r="AP393" i="1"/>
  <c r="AN1218" i="1"/>
  <c r="AN1276" i="1" s="1"/>
  <c r="AO579" i="1"/>
  <c r="AG336" i="1"/>
  <c r="AF365" i="1"/>
  <c r="AG391" i="1"/>
  <c r="AQ335" i="1"/>
  <c r="AP364" i="1"/>
  <c r="AH1330" i="1"/>
  <c r="AN541" i="1"/>
  <c r="AN36" i="1" s="1"/>
  <c r="AQ65" i="5" s="1"/>
  <c r="AK424" i="1"/>
  <c r="AL192" i="1"/>
  <c r="AK250" i="1"/>
  <c r="AJ1214" i="1"/>
  <c r="AJ1272" i="1" s="1"/>
  <c r="AK575" i="1"/>
  <c r="AQ478" i="1"/>
  <c r="AQ507" i="1" s="1"/>
  <c r="AQ449" i="1"/>
  <c r="AF1248" i="1"/>
  <c r="AF1306" i="1" s="1"/>
  <c r="AB540" i="1"/>
  <c r="AN719" i="1"/>
  <c r="AV1299" i="1"/>
  <c r="AV1328" i="1" s="1"/>
  <c r="AV602" i="1"/>
  <c r="AL1305" i="1"/>
  <c r="AL1334" i="1" s="1"/>
  <c r="AL608" i="1"/>
  <c r="AS1213" i="1"/>
  <c r="AT574" i="1"/>
  <c r="AM1276" i="1"/>
  <c r="AM1247" i="1"/>
  <c r="AD34" i="1"/>
  <c r="AE484" i="1"/>
  <c r="AE513" i="1" s="1"/>
  <c r="AE455" i="1"/>
  <c r="AL425" i="1"/>
  <c r="AM193" i="1"/>
  <c r="AM251" i="1" s="1"/>
  <c r="AL251" i="1"/>
  <c r="AH333" i="1"/>
  <c r="AG362" i="1"/>
  <c r="AG691" i="1"/>
  <c r="AG720" i="1" s="1"/>
  <c r="W40" i="1"/>
  <c r="AS330" i="1"/>
  <c r="AR359" i="1"/>
  <c r="AI1243" i="1"/>
  <c r="AI1272" i="1"/>
  <c r="AI722" i="1"/>
  <c r="AJ724" i="1"/>
  <c r="AM1216" i="1"/>
  <c r="AN577" i="1"/>
  <c r="AF395" i="1"/>
  <c r="AO690" i="1"/>
  <c r="AX605" i="1"/>
  <c r="AX692" i="1" s="1"/>
  <c r="AX1302" i="1"/>
  <c r="AX1331" i="1" s="1"/>
  <c r="AN62" i="5"/>
  <c r="AZ1215" i="1"/>
  <c r="AZ1273" i="1" s="1"/>
  <c r="BA576" i="1"/>
  <c r="AC511" i="1"/>
  <c r="AC540" i="1" s="1"/>
  <c r="AV859" i="1"/>
  <c r="AV888" i="1" s="1"/>
  <c r="AV237" i="1"/>
  <c r="AV295" i="1" s="1"/>
  <c r="AV411" i="1"/>
  <c r="AW179" i="1"/>
  <c r="AF481" i="1"/>
  <c r="AF452" i="1"/>
  <c r="AK1303" i="1"/>
  <c r="AK1332" i="1" s="1"/>
  <c r="AK606" i="1"/>
  <c r="AJ693" i="1"/>
  <c r="AQ1300" i="1"/>
  <c r="AQ603" i="1"/>
  <c r="AG337" i="1"/>
  <c r="AF366" i="1"/>
  <c r="AY1244" i="1"/>
  <c r="AY1273" i="1"/>
  <c r="AE392" i="1"/>
  <c r="AR1242" i="1"/>
  <c r="AU917" i="1"/>
  <c r="AV721" i="1"/>
  <c r="AW1217" i="1"/>
  <c r="AX578" i="1"/>
  <c r="AH604" i="1"/>
  <c r="AK695" i="1"/>
  <c r="AA397" i="1"/>
  <c r="AJ930" i="1"/>
  <c r="AD1335" i="1"/>
  <c r="AL1245" i="1"/>
  <c r="AP690" i="1"/>
  <c r="AW1241" i="1"/>
  <c r="AW1270" i="1"/>
  <c r="AL873" i="1"/>
  <c r="AL902" i="1" s="1"/>
  <c r="AF334" i="1"/>
  <c r="AE363" i="1"/>
  <c r="AU607" i="1"/>
  <c r="AU1304" i="1"/>
  <c r="AU1333" i="1" s="1"/>
  <c r="AD725" i="1"/>
  <c r="AD482" i="1"/>
  <c r="AD453" i="1"/>
  <c r="Y69" i="5"/>
  <c r="AV1246" i="1"/>
  <c r="AE510" i="1"/>
  <c r="AE539" i="1" s="1"/>
  <c r="AB339" i="1"/>
  <c r="AA368" i="1"/>
  <c r="AX1212" i="1"/>
  <c r="AY573" i="1"/>
  <c r="AW405" i="1"/>
  <c r="AX173" i="1"/>
  <c r="AW853" i="1"/>
  <c r="AW882" i="1" s="1"/>
  <c r="AW231" i="1"/>
  <c r="AW289" i="1" s="1"/>
  <c r="AV911" i="1"/>
  <c r="AX915" i="1"/>
  <c r="AY913" i="1"/>
  <c r="AX860" i="1"/>
  <c r="AX889" i="1" s="1"/>
  <c r="AY857" i="1"/>
  <c r="AY886" i="1" s="1"/>
  <c r="AY235" i="1"/>
  <c r="AY293" i="1" s="1"/>
  <c r="AY409" i="1"/>
  <c r="AZ177" i="1"/>
  <c r="AQ439" i="1"/>
  <c r="AQ526" i="1" s="1"/>
  <c r="AQ21" i="1" s="1"/>
  <c r="AT50" i="5" s="1"/>
  <c r="AR476" i="1"/>
  <c r="AR505" i="1" s="1"/>
  <c r="AQ534" i="1"/>
  <c r="AQ29" i="1" s="1"/>
  <c r="AT58" i="5" s="1"/>
  <c r="AQ472" i="1"/>
  <c r="AQ501" i="1" s="1"/>
  <c r="BA244" i="1"/>
  <c r="BA302" i="1" s="1"/>
  <c r="BA866" i="1"/>
  <c r="BA895" i="1" s="1"/>
  <c r="BA418" i="1"/>
  <c r="BB186" i="1"/>
  <c r="AZ924" i="1"/>
  <c r="AU712" i="1"/>
  <c r="AP531" i="1"/>
  <c r="AP26" i="1" s="1"/>
  <c r="AS55" i="5" s="1"/>
  <c r="AR384" i="1"/>
  <c r="AR445" i="1" s="1"/>
  <c r="AR382" i="1"/>
  <c r="AR472" i="1" s="1"/>
  <c r="AR501" i="1" s="1"/>
  <c r="AQ525" i="1"/>
  <c r="AQ20" i="1" s="1"/>
  <c r="AT49" i="5" s="1"/>
  <c r="AR378" i="1"/>
  <c r="AR468" i="1" s="1"/>
  <c r="AR497" i="1" s="1"/>
  <c r="AS386" i="1"/>
  <c r="AS476" i="1" s="1"/>
  <c r="AS505" i="1" s="1"/>
  <c r="AR383" i="1"/>
  <c r="AR473" i="1" s="1"/>
  <c r="AR502" i="1" s="1"/>
  <c r="AT681" i="1"/>
  <c r="AW1204" i="1"/>
  <c r="AX565" i="1"/>
  <c r="AW922" i="1"/>
  <c r="AT1320" i="1"/>
  <c r="AV1262" i="1"/>
  <c r="AV1233" i="1"/>
  <c r="AX242" i="1"/>
  <c r="AX300" i="1" s="1"/>
  <c r="AX864" i="1"/>
  <c r="AX893" i="1" s="1"/>
  <c r="AX416" i="1"/>
  <c r="AY184" i="1"/>
  <c r="AU1291" i="1"/>
  <c r="AU594" i="1"/>
  <c r="AZ407" i="1"/>
  <c r="BA175" i="1"/>
  <c r="BA855" i="1" s="1"/>
  <c r="BA884" i="1" s="1"/>
  <c r="AZ855" i="1"/>
  <c r="AZ884" i="1" s="1"/>
  <c r="AS320" i="1"/>
  <c r="AR349" i="1"/>
  <c r="AU676" i="1"/>
  <c r="AU705" i="1" s="1"/>
  <c r="AP532" i="1"/>
  <c r="AP27" i="1" s="1"/>
  <c r="AS56" i="5" s="1"/>
  <c r="AX677" i="1"/>
  <c r="AY1287" i="1"/>
  <c r="AY1316" i="1" s="1"/>
  <c r="AY590" i="1"/>
  <c r="AS324" i="1"/>
  <c r="AR353" i="1"/>
  <c r="AX1237" i="1"/>
  <c r="BA1210" i="1"/>
  <c r="BA1268" i="1" s="1"/>
  <c r="BB571" i="1"/>
  <c r="AX1234" i="1"/>
  <c r="AY1297" i="1"/>
  <c r="AY1326" i="1" s="1"/>
  <c r="AS325" i="1"/>
  <c r="AR354" i="1"/>
  <c r="AX1199" i="1"/>
  <c r="AX1257" i="1" s="1"/>
  <c r="AY560" i="1"/>
  <c r="AZ1268" i="1"/>
  <c r="AZ704" i="1"/>
  <c r="AY1205" i="1"/>
  <c r="AY1263" i="1" s="1"/>
  <c r="AZ566" i="1"/>
  <c r="AP530" i="1"/>
  <c r="AP25" i="1" s="1"/>
  <c r="AS54" i="5" s="1"/>
  <c r="AW595" i="1"/>
  <c r="AW682" i="1" s="1"/>
  <c r="AW706" i="1"/>
  <c r="AW1295" i="1"/>
  <c r="AW1324" i="1" s="1"/>
  <c r="AQ444" i="1"/>
  <c r="AQ473" i="1"/>
  <c r="AQ502" i="1" s="1"/>
  <c r="BA1200" i="1"/>
  <c r="BB561" i="1"/>
  <c r="AS377" i="1"/>
  <c r="AZ233" i="1"/>
  <c r="AZ291" i="1" s="1"/>
  <c r="BC1198" i="1"/>
  <c r="BD559" i="1"/>
  <c r="AW1293" i="1"/>
  <c r="AW1322" i="1" s="1"/>
  <c r="AW596" i="1"/>
  <c r="AR466" i="1"/>
  <c r="AR495" i="1" s="1"/>
  <c r="AR437" i="1"/>
  <c r="AX412" i="1"/>
  <c r="AY180" i="1"/>
  <c r="AZ1239" i="1"/>
  <c r="AZ600" i="1" s="1"/>
  <c r="AV711" i="1"/>
  <c r="AW1228" i="1"/>
  <c r="AW1286" i="1" s="1"/>
  <c r="AW1257" i="1"/>
  <c r="AT319" i="1"/>
  <c r="AS348" i="1"/>
  <c r="AS376" i="1"/>
  <c r="BB1227" i="1"/>
  <c r="BB1285" i="1" s="1"/>
  <c r="BB1314" i="1" s="1"/>
  <c r="AX687" i="1"/>
  <c r="AY687" i="1"/>
  <c r="AR467" i="1"/>
  <c r="AR496" i="1" s="1"/>
  <c r="AR438" i="1"/>
  <c r="AQ474" i="1"/>
  <c r="AQ503" i="1" s="1"/>
  <c r="AQ445" i="1"/>
  <c r="AW1292" i="1"/>
  <c r="AW1321" i="1" s="1"/>
  <c r="AZ1229" i="1"/>
  <c r="AV712" i="1"/>
  <c r="AT318" i="1"/>
  <c r="AS347" i="1"/>
  <c r="BA588" i="1"/>
  <c r="AY1206" i="1"/>
  <c r="AZ567" i="1"/>
  <c r="AX1235" i="1"/>
  <c r="AY704" i="1"/>
  <c r="AV1286" i="1"/>
  <c r="AV589" i="1"/>
  <c r="AT328" i="1"/>
  <c r="AS357" i="1"/>
  <c r="AS326" i="1"/>
  <c r="AR355" i="1"/>
  <c r="AW685" i="1"/>
  <c r="AV685" i="1"/>
  <c r="AY1208" i="1"/>
  <c r="AY1266" i="1" s="1"/>
  <c r="AZ569" i="1"/>
  <c r="AW918" i="1"/>
  <c r="AP74" i="5" l="1"/>
  <c r="AP73" i="5"/>
  <c r="AQ57" i="5"/>
  <c r="AM45" i="1"/>
  <c r="AQ51" i="5"/>
  <c r="AQ73" i="5" s="1"/>
  <c r="AN44" i="1"/>
  <c r="AM44" i="1"/>
  <c r="AO45" i="5"/>
  <c r="J31" i="30"/>
  <c r="K31" i="30" s="1"/>
  <c r="H31" i="30"/>
  <c r="I31" i="30" s="1"/>
  <c r="AU916" i="1"/>
  <c r="AV410" i="1"/>
  <c r="AW178" i="1"/>
  <c r="AV236" i="1"/>
  <c r="AV294" i="1" s="1"/>
  <c r="AV771" i="1"/>
  <c r="AV800" i="1" s="1"/>
  <c r="AV858" i="1"/>
  <c r="AV887" i="1" s="1"/>
  <c r="AU1294" i="1"/>
  <c r="AU1323" i="1" s="1"/>
  <c r="AV715" i="1"/>
  <c r="AT715" i="1"/>
  <c r="AX1201" i="1"/>
  <c r="AY562" i="1"/>
  <c r="AW1259" i="1"/>
  <c r="AW1230" i="1"/>
  <c r="AV591" i="1"/>
  <c r="AV1288" i="1"/>
  <c r="AV1317" i="1" s="1"/>
  <c r="AT684" i="1"/>
  <c r="AT713" i="1" s="1"/>
  <c r="AU920" i="1"/>
  <c r="AX568" i="1"/>
  <c r="AW1207" i="1"/>
  <c r="AX1267" i="1"/>
  <c r="AX1238" i="1"/>
  <c r="AX1296" i="1" s="1"/>
  <c r="AV775" i="1"/>
  <c r="AV804" i="1" s="1"/>
  <c r="AV862" i="1"/>
  <c r="AV891" i="1" s="1"/>
  <c r="AV414" i="1"/>
  <c r="AW182" i="1"/>
  <c r="AW414" i="1" s="1"/>
  <c r="AV240" i="1"/>
  <c r="AV298" i="1" s="1"/>
  <c r="AY1209" i="1"/>
  <c r="BA570" i="1"/>
  <c r="AV1236" i="1"/>
  <c r="AV1265" i="1"/>
  <c r="AW599" i="1"/>
  <c r="AW1296" i="1"/>
  <c r="AW1325" i="1" s="1"/>
  <c r="AU684" i="1"/>
  <c r="AM521" i="1"/>
  <c r="AM16" i="1" s="1"/>
  <c r="AO469" i="1"/>
  <c r="AO498" i="1" s="1"/>
  <c r="AN535" i="1"/>
  <c r="AN30" i="1" s="1"/>
  <c r="AQ59" i="5" s="1"/>
  <c r="AU914" i="1"/>
  <c r="AP379" i="1"/>
  <c r="AP469" i="1" s="1"/>
  <c r="AP498" i="1" s="1"/>
  <c r="AQ385" i="1"/>
  <c r="AQ475" i="1" s="1"/>
  <c r="AQ504" i="1" s="1"/>
  <c r="AO533" i="1"/>
  <c r="AO28" i="1" s="1"/>
  <c r="BD1253" i="1"/>
  <c r="BD1224" i="1"/>
  <c r="AQ321" i="1"/>
  <c r="AP350" i="1"/>
  <c r="AP381" i="1"/>
  <c r="AO448" i="1"/>
  <c r="AO477" i="1"/>
  <c r="AO506" i="1" s="1"/>
  <c r="BA1203" i="1"/>
  <c r="BB564" i="1"/>
  <c r="AQ323" i="1"/>
  <c r="AP352" i="1"/>
  <c r="AZ1232" i="1"/>
  <c r="AZ1261" i="1"/>
  <c r="AP387" i="1"/>
  <c r="BC672" i="1"/>
  <c r="BC701" i="1" s="1"/>
  <c r="AY1290" i="1"/>
  <c r="AY1319" i="1" s="1"/>
  <c r="AY593" i="1"/>
  <c r="AY680" i="1" s="1"/>
  <c r="AY709" i="1" s="1"/>
  <c r="AQ329" i="1"/>
  <c r="AP358" i="1"/>
  <c r="AP475" i="1"/>
  <c r="AP504" i="1" s="1"/>
  <c r="AP446" i="1"/>
  <c r="AR327" i="1"/>
  <c r="AQ356" i="1"/>
  <c r="AN434" i="1"/>
  <c r="AN463" i="1"/>
  <c r="AN492" i="1" s="1"/>
  <c r="AP315" i="1"/>
  <c r="AO344" i="1"/>
  <c r="BE1195" i="1"/>
  <c r="BF556" i="1"/>
  <c r="AV769" i="1"/>
  <c r="AV798" i="1" s="1"/>
  <c r="AV234" i="1"/>
  <c r="AV292" i="1" s="1"/>
  <c r="AV408" i="1"/>
  <c r="AW176" i="1"/>
  <c r="AV856" i="1"/>
  <c r="AV885" i="1" s="1"/>
  <c r="AO373" i="1"/>
  <c r="AO471" i="1"/>
  <c r="AO500" i="1" s="1"/>
  <c r="AO442" i="1"/>
  <c r="BC1282" i="1"/>
  <c r="BC1311" i="1" s="1"/>
  <c r="AN926" i="1"/>
  <c r="AP305" i="1"/>
  <c r="AO246" i="1"/>
  <c r="AO304" i="1" s="1"/>
  <c r="AO868" i="1"/>
  <c r="AO897" i="1" s="1"/>
  <c r="AO781" i="1"/>
  <c r="AO810" i="1" s="1"/>
  <c r="AO420" i="1"/>
  <c r="AP188" i="1"/>
  <c r="AQ869" i="1"/>
  <c r="AQ898" i="1" s="1"/>
  <c r="AQ927" i="1" s="1"/>
  <c r="AR189" i="1"/>
  <c r="AR421" i="1" s="1"/>
  <c r="AQ247" i="1"/>
  <c r="AQ305" i="1" s="1"/>
  <c r="AQ421" i="1"/>
  <c r="AW406" i="1"/>
  <c r="AW854" i="1"/>
  <c r="AW883" i="1" s="1"/>
  <c r="AX174" i="1"/>
  <c r="AW232" i="1"/>
  <c r="AW290" i="1" s="1"/>
  <c r="AW767" i="1"/>
  <c r="AW796" i="1" s="1"/>
  <c r="AV912" i="1"/>
  <c r="AO927" i="1"/>
  <c r="AP927" i="1"/>
  <c r="AX921" i="1"/>
  <c r="AY415" i="1"/>
  <c r="AZ183" i="1"/>
  <c r="AY776" i="1"/>
  <c r="AY805" i="1" s="1"/>
  <c r="AY241" i="1"/>
  <c r="AY299" i="1" s="1"/>
  <c r="AY863" i="1"/>
  <c r="AY892" i="1" s="1"/>
  <c r="AM249" i="1"/>
  <c r="AM307" i="1" s="1"/>
  <c r="AN249" i="1"/>
  <c r="AN871" i="1"/>
  <c r="AN900" i="1" s="1"/>
  <c r="AM784" i="1"/>
  <c r="AM813" i="1" s="1"/>
  <c r="AM423" i="1"/>
  <c r="AM871" i="1"/>
  <c r="AM900" i="1" s="1"/>
  <c r="AN784" i="1"/>
  <c r="AN813" i="1" s="1"/>
  <c r="AO191" i="1"/>
  <c r="AP191" i="1" s="1"/>
  <c r="AS925" i="1"/>
  <c r="AT245" i="1"/>
  <c r="AT303" i="1" s="1"/>
  <c r="AT867" i="1"/>
  <c r="AT896" i="1" s="1"/>
  <c r="AT780" i="1"/>
  <c r="AT809" i="1" s="1"/>
  <c r="AT419" i="1"/>
  <c r="AU187" i="1"/>
  <c r="AX923" i="1"/>
  <c r="AZ185" i="1"/>
  <c r="AY865" i="1"/>
  <c r="AY894" i="1" s="1"/>
  <c r="AY778" i="1"/>
  <c r="AY807" i="1" s="1"/>
  <c r="AY243" i="1"/>
  <c r="AY301" i="1" s="1"/>
  <c r="AY417" i="1"/>
  <c r="AM538" i="1"/>
  <c r="AM33" i="1" s="1"/>
  <c r="AO390" i="1"/>
  <c r="AP332" i="1"/>
  <c r="AO361" i="1"/>
  <c r="AN480" i="1"/>
  <c r="AN509" i="1" s="1"/>
  <c r="AN451" i="1"/>
  <c r="AL929" i="1"/>
  <c r="AZ763" i="1"/>
  <c r="AZ792" i="1" s="1"/>
  <c r="AM786" i="1"/>
  <c r="AM815" i="1" s="1"/>
  <c r="AZ861" i="1"/>
  <c r="AZ890" i="1" s="1"/>
  <c r="AZ774" i="1"/>
  <c r="AZ803" i="1" s="1"/>
  <c r="AZ413" i="1"/>
  <c r="BA181" i="1"/>
  <c r="BA774" i="1" s="1"/>
  <c r="BA803" i="1" s="1"/>
  <c r="AZ239" i="1"/>
  <c r="AZ297" i="1" s="1"/>
  <c r="AX766" i="1"/>
  <c r="AX795" i="1" s="1"/>
  <c r="AY773" i="1"/>
  <c r="AY802" i="1" s="1"/>
  <c r="AL785" i="1"/>
  <c r="AZ770" i="1"/>
  <c r="AZ799" i="1" s="1"/>
  <c r="BA768" i="1"/>
  <c r="BA797" i="1" s="1"/>
  <c r="BA913" i="1" s="1"/>
  <c r="AW783" i="1"/>
  <c r="AW812" i="1" s="1"/>
  <c r="BB779" i="1"/>
  <c r="BB808" i="1" s="1"/>
  <c r="AY777" i="1"/>
  <c r="AY806" i="1" s="1"/>
  <c r="AY915" i="1"/>
  <c r="AH787" i="1"/>
  <c r="AW772" i="1"/>
  <c r="AW801" i="1" s="1"/>
  <c r="AY919" i="1"/>
  <c r="AX717" i="1"/>
  <c r="AY908" i="1"/>
  <c r="AZ228" i="1"/>
  <c r="AZ286" i="1" s="1"/>
  <c r="BA170" i="1"/>
  <c r="BA763" i="1" s="1"/>
  <c r="AZ402" i="1"/>
  <c r="AZ850" i="1"/>
  <c r="AZ879" i="1" s="1"/>
  <c r="AV928" i="1"/>
  <c r="AE457" i="1"/>
  <c r="AE544" i="1" s="1"/>
  <c r="AE39" i="1" s="1"/>
  <c r="AH68" i="5" s="1"/>
  <c r="Y545" i="1"/>
  <c r="Y40" i="1" s="1"/>
  <c r="AW422" i="1"/>
  <c r="AX190" i="1"/>
  <c r="AX783" i="1" s="1"/>
  <c r="AW870" i="1"/>
  <c r="AW899" i="1" s="1"/>
  <c r="AW248" i="1"/>
  <c r="AW306" i="1" s="1"/>
  <c r="AY708" i="1"/>
  <c r="AH874" i="1"/>
  <c r="AX721" i="1"/>
  <c r="AG816" i="1"/>
  <c r="AH426" i="1"/>
  <c r="AI194" i="1"/>
  <c r="AH252" i="1"/>
  <c r="AG903" i="1"/>
  <c r="AG310" i="1"/>
  <c r="AF932" i="1"/>
  <c r="AM309" i="1"/>
  <c r="AX918" i="1"/>
  <c r="AZ1211" i="1"/>
  <c r="BA572" i="1"/>
  <c r="AY1269" i="1"/>
  <c r="AY1240" i="1"/>
  <c r="AQ450" i="1"/>
  <c r="AQ537" i="1" s="1"/>
  <c r="AQ32" i="1" s="1"/>
  <c r="AT61" i="5" s="1"/>
  <c r="X40" i="1"/>
  <c r="AA69" i="5" s="1"/>
  <c r="AR389" i="1"/>
  <c r="AR479" i="1" s="1"/>
  <c r="AR508" i="1" s="1"/>
  <c r="AS331" i="1"/>
  <c r="AR360" i="1"/>
  <c r="AQ470" i="1"/>
  <c r="AP537" i="1"/>
  <c r="AP32" i="1" s="1"/>
  <c r="AS61" i="5" s="1"/>
  <c r="BB1202" i="1"/>
  <c r="BC563" i="1"/>
  <c r="BA1231" i="1"/>
  <c r="BA1260" i="1"/>
  <c r="AP528" i="1"/>
  <c r="AP23" i="1" s="1"/>
  <c r="AS52" i="5" s="1"/>
  <c r="AR380" i="1"/>
  <c r="AS322" i="1"/>
  <c r="AR351" i="1"/>
  <c r="AZ592" i="1"/>
  <c r="AZ679" i="1" s="1"/>
  <c r="AZ1289" i="1"/>
  <c r="AZ1318" i="1" s="1"/>
  <c r="AF484" i="1"/>
  <c r="AF513" i="1" s="1"/>
  <c r="AO541" i="1"/>
  <c r="AO36" i="1" s="1"/>
  <c r="AR65" i="5" s="1"/>
  <c r="AK724" i="1"/>
  <c r="AE1335" i="1"/>
  <c r="AP719" i="1"/>
  <c r="AF396" i="1"/>
  <c r="AF486" i="1" s="1"/>
  <c r="AF515" i="1" s="1"/>
  <c r="AR449" i="1"/>
  <c r="AR478" i="1"/>
  <c r="AR507" i="1" s="1"/>
  <c r="AF1335" i="1"/>
  <c r="AC35" i="1"/>
  <c r="AF64" i="5" s="1"/>
  <c r="AE34" i="1"/>
  <c r="AF392" i="1"/>
  <c r="AI1301" i="1"/>
  <c r="AI1330" i="1" s="1"/>
  <c r="AI604" i="1"/>
  <c r="AI691" i="1" s="1"/>
  <c r="Z69" i="5"/>
  <c r="AF63" i="5"/>
  <c r="AG334" i="1"/>
  <c r="AF363" i="1"/>
  <c r="AW1299" i="1"/>
  <c r="AW1328" i="1" s="1"/>
  <c r="AW602" i="1"/>
  <c r="AW689" i="1" s="1"/>
  <c r="AL606" i="1"/>
  <c r="AQ690" i="1"/>
  <c r="AQ719" i="1" s="1"/>
  <c r="BA1215" i="1"/>
  <c r="BB576" i="1"/>
  <c r="AM1245" i="1"/>
  <c r="AM1303" i="1" s="1"/>
  <c r="AO719" i="1"/>
  <c r="AL695" i="1"/>
  <c r="AO62" i="5"/>
  <c r="AX1217" i="1"/>
  <c r="AY578" i="1"/>
  <c r="AG395" i="1"/>
  <c r="AQ1329" i="1"/>
  <c r="AJ722" i="1"/>
  <c r="AZ1244" i="1"/>
  <c r="AF456" i="1"/>
  <c r="AF485" i="1"/>
  <c r="AF514" i="1" s="1"/>
  <c r="AQ536" i="1"/>
  <c r="AQ31" i="1" s="1"/>
  <c r="AT60" i="5" s="1"/>
  <c r="AQ393" i="1"/>
  <c r="AG481" i="1"/>
  <c r="AG452" i="1"/>
  <c r="AP483" i="1"/>
  <c r="AP512" i="1" s="1"/>
  <c r="AP454" i="1"/>
  <c r="AU694" i="1"/>
  <c r="AK930" i="1"/>
  <c r="AW1246" i="1"/>
  <c r="AW1275" i="1"/>
  <c r="AR603" i="1"/>
  <c r="AR1300" i="1"/>
  <c r="AH337" i="1"/>
  <c r="AG366" i="1"/>
  <c r="AL931" i="1"/>
  <c r="AT1213" i="1"/>
  <c r="AU574" i="1"/>
  <c r="AV574" i="1" s="1"/>
  <c r="AV689" i="1"/>
  <c r="AK1214" i="1"/>
  <c r="AK1272" i="1" s="1"/>
  <c r="AL575" i="1"/>
  <c r="AL872" i="1"/>
  <c r="AL250" i="1"/>
  <c r="AL308" i="1" s="1"/>
  <c r="AR335" i="1"/>
  <c r="AQ364" i="1"/>
  <c r="AM1274" i="1"/>
  <c r="Z516" i="1"/>
  <c r="AA487" i="1"/>
  <c r="AA458" i="1"/>
  <c r="AK693" i="1"/>
  <c r="AX179" i="1"/>
  <c r="AW859" i="1"/>
  <c r="AW888" i="1" s="1"/>
  <c r="AW237" i="1"/>
  <c r="AW295" i="1" s="1"/>
  <c r="AW411" i="1"/>
  <c r="AS388" i="1"/>
  <c r="AH391" i="1"/>
  <c r="AG63" i="5"/>
  <c r="AM608" i="1"/>
  <c r="AM1305" i="1"/>
  <c r="AM1334" i="1" s="1"/>
  <c r="AG338" i="1"/>
  <c r="AF367" i="1"/>
  <c r="AD544" i="1"/>
  <c r="AD39" i="1" s="1"/>
  <c r="AG68" i="5" s="1"/>
  <c r="AL1303" i="1"/>
  <c r="AL1332" i="1" s="1"/>
  <c r="AB397" i="1"/>
  <c r="AT330" i="1"/>
  <c r="AS359" i="1"/>
  <c r="AL309" i="1"/>
  <c r="AJ1243" i="1"/>
  <c r="AK308" i="1"/>
  <c r="AG394" i="1"/>
  <c r="AO1218" i="1"/>
  <c r="AP579" i="1"/>
  <c r="AH1219" i="1"/>
  <c r="AH1277" i="1" s="1"/>
  <c r="AI580" i="1"/>
  <c r="AY1212" i="1"/>
  <c r="AZ573" i="1"/>
  <c r="AC339" i="1"/>
  <c r="AB368" i="1"/>
  <c r="AV607" i="1"/>
  <c r="AV1304" i="1"/>
  <c r="AV1333" i="1" s="1"/>
  <c r="AD511" i="1"/>
  <c r="AD540" i="1" s="1"/>
  <c r="AE453" i="1"/>
  <c r="AE482" i="1"/>
  <c r="AY1302" i="1"/>
  <c r="AY1331" i="1" s="1"/>
  <c r="AY605" i="1"/>
  <c r="AV917" i="1"/>
  <c r="AI333" i="1"/>
  <c r="AH362" i="1"/>
  <c r="AM873" i="1"/>
  <c r="AM902" i="1" s="1"/>
  <c r="AE542" i="1"/>
  <c r="AE37" i="1" s="1"/>
  <c r="AH66" i="5" s="1"/>
  <c r="AS1242" i="1"/>
  <c r="AS1271" i="1"/>
  <c r="AH336" i="1"/>
  <c r="AG365" i="1"/>
  <c r="AE696" i="1"/>
  <c r="AE725" i="1" s="1"/>
  <c r="AX1241" i="1"/>
  <c r="AX1270" i="1"/>
  <c r="AH691" i="1"/>
  <c r="AH720" i="1" s="1"/>
  <c r="AF510" i="1"/>
  <c r="AF539" i="1" s="1"/>
  <c r="AN1216" i="1"/>
  <c r="AO577" i="1"/>
  <c r="AM425" i="1"/>
  <c r="AN193" i="1"/>
  <c r="AB35" i="1"/>
  <c r="AF609" i="1"/>
  <c r="AL424" i="1"/>
  <c r="AM192" i="1"/>
  <c r="AN1247" i="1"/>
  <c r="AG1248" i="1"/>
  <c r="AG1277" i="1"/>
  <c r="AX853" i="1"/>
  <c r="AX882" i="1" s="1"/>
  <c r="AX231" i="1"/>
  <c r="AX289" i="1" s="1"/>
  <c r="AX405" i="1"/>
  <c r="AY173" i="1"/>
  <c r="AW911" i="1"/>
  <c r="AR474" i="1"/>
  <c r="AR503" i="1" s="1"/>
  <c r="AR534" i="1"/>
  <c r="AR29" i="1" s="1"/>
  <c r="AU58" i="5" s="1"/>
  <c r="AS447" i="1"/>
  <c r="AS534" i="1" s="1"/>
  <c r="AS29" i="1" s="1"/>
  <c r="AV58" i="5" s="1"/>
  <c r="AQ530" i="1"/>
  <c r="AQ25" i="1" s="1"/>
  <c r="AT54" i="5" s="1"/>
  <c r="AZ409" i="1"/>
  <c r="AZ235" i="1"/>
  <c r="AZ293" i="1" s="1"/>
  <c r="BA177" i="1"/>
  <c r="AZ857" i="1"/>
  <c r="AZ886" i="1" s="1"/>
  <c r="BB866" i="1"/>
  <c r="BB895" i="1" s="1"/>
  <c r="BA924" i="1"/>
  <c r="BB418" i="1"/>
  <c r="BB244" i="1"/>
  <c r="BB302" i="1" s="1"/>
  <c r="BC186" i="1"/>
  <c r="AR439" i="1"/>
  <c r="AR526" i="1" s="1"/>
  <c r="AR21" i="1" s="1"/>
  <c r="AU50" i="5" s="1"/>
  <c r="AR444" i="1"/>
  <c r="AR531" i="1" s="1"/>
  <c r="AR26" i="1" s="1"/>
  <c r="AU55" i="5" s="1"/>
  <c r="BA233" i="1"/>
  <c r="BA291" i="1" s="1"/>
  <c r="AX716" i="1"/>
  <c r="AR443" i="1"/>
  <c r="AR530" i="1" s="1"/>
  <c r="AR25" i="1" s="1"/>
  <c r="AU54" i="5" s="1"/>
  <c r="AT386" i="1"/>
  <c r="AT447" i="1" s="1"/>
  <c r="AR525" i="1"/>
  <c r="AR20" i="1" s="1"/>
  <c r="AU49" i="5" s="1"/>
  <c r="AS383" i="1"/>
  <c r="AS473" i="1" s="1"/>
  <c r="AS502" i="1" s="1"/>
  <c r="AT376" i="1"/>
  <c r="AT466" i="1" s="1"/>
  <c r="AT495" i="1" s="1"/>
  <c r="AX922" i="1"/>
  <c r="AY565" i="1"/>
  <c r="AX1204" i="1"/>
  <c r="AW1262" i="1"/>
  <c r="AW1233" i="1"/>
  <c r="AW594" i="1" s="1"/>
  <c r="AZ1297" i="1"/>
  <c r="AZ1326" i="1" s="1"/>
  <c r="AZ913" i="1"/>
  <c r="AZ184" i="1"/>
  <c r="AY242" i="1"/>
  <c r="AY300" i="1" s="1"/>
  <c r="AY864" i="1"/>
  <c r="AY893" i="1" s="1"/>
  <c r="AY416" i="1"/>
  <c r="AT710" i="1"/>
  <c r="AS378" i="1"/>
  <c r="AS468" i="1" s="1"/>
  <c r="AS497" i="1" s="1"/>
  <c r="AU681" i="1"/>
  <c r="AU1320" i="1"/>
  <c r="AV594" i="1"/>
  <c r="AV1291" i="1"/>
  <c r="AV1320" i="1" s="1"/>
  <c r="BB1200" i="1"/>
  <c r="BB1258" i="1" s="1"/>
  <c r="BC561" i="1"/>
  <c r="AV714" i="1"/>
  <c r="AZ1287" i="1"/>
  <c r="AZ1316" i="1" s="1"/>
  <c r="AZ590" i="1"/>
  <c r="AZ677" i="1" s="1"/>
  <c r="AQ532" i="1"/>
  <c r="AQ27" i="1" s="1"/>
  <c r="AT56" i="5" s="1"/>
  <c r="AT377" i="1"/>
  <c r="AQ531" i="1"/>
  <c r="AQ26" i="1" s="1"/>
  <c r="AT55" i="5" s="1"/>
  <c r="AX1292" i="1"/>
  <c r="AX1321" i="1" s="1"/>
  <c r="AX706" i="1"/>
  <c r="AY412" i="1"/>
  <c r="AZ180" i="1"/>
  <c r="AY860" i="1"/>
  <c r="AY889" i="1" s="1"/>
  <c r="AY238" i="1"/>
  <c r="AY296" i="1" s="1"/>
  <c r="AT324" i="1"/>
  <c r="AS353" i="1"/>
  <c r="AU319" i="1"/>
  <c r="AT348" i="1"/>
  <c r="BA1229" i="1"/>
  <c r="BA1287" i="1" s="1"/>
  <c r="BA1258" i="1"/>
  <c r="BB1210" i="1"/>
  <c r="BB1268" i="1" s="1"/>
  <c r="BC571" i="1"/>
  <c r="AX1295" i="1"/>
  <c r="AX1324" i="1" s="1"/>
  <c r="AX598" i="1"/>
  <c r="AZ1208" i="1"/>
  <c r="AZ1266" i="1" s="1"/>
  <c r="BA569" i="1"/>
  <c r="AW714" i="1"/>
  <c r="AZ1205" i="1"/>
  <c r="BA566" i="1"/>
  <c r="AT325" i="1"/>
  <c r="AS354" i="1"/>
  <c r="BA407" i="1"/>
  <c r="BB175" i="1"/>
  <c r="AY1264" i="1"/>
  <c r="AY1235" i="1"/>
  <c r="AY1293" i="1" s="1"/>
  <c r="AU328" i="1"/>
  <c r="AT357" i="1"/>
  <c r="AX596" i="1"/>
  <c r="AX683" i="1" s="1"/>
  <c r="AX1293" i="1"/>
  <c r="AX1322" i="1" s="1"/>
  <c r="AS437" i="1"/>
  <c r="AS466" i="1"/>
  <c r="AS495" i="1" s="1"/>
  <c r="AW1315" i="1"/>
  <c r="BA1239" i="1"/>
  <c r="BA1297" i="1" s="1"/>
  <c r="BA1326" i="1" s="1"/>
  <c r="AZ599" i="1"/>
  <c r="BC1227" i="1"/>
  <c r="BC1285" i="1" s="1"/>
  <c r="BC1256" i="1"/>
  <c r="AX595" i="1"/>
  <c r="AX682" i="1" s="1"/>
  <c r="AY1237" i="1"/>
  <c r="AY1295" i="1" s="1"/>
  <c r="AY1324" i="1" s="1"/>
  <c r="AS384" i="1"/>
  <c r="AU318" i="1"/>
  <c r="AT347" i="1"/>
  <c r="AZ687" i="1"/>
  <c r="BB588" i="1"/>
  <c r="BB675" i="1" s="1"/>
  <c r="AW683" i="1"/>
  <c r="AY1234" i="1"/>
  <c r="AY1199" i="1"/>
  <c r="AZ560" i="1"/>
  <c r="AT320" i="1"/>
  <c r="AS349" i="1"/>
  <c r="AT326" i="1"/>
  <c r="AS355" i="1"/>
  <c r="AZ1206" i="1"/>
  <c r="BA567" i="1"/>
  <c r="AW589" i="1"/>
  <c r="AR524" i="1"/>
  <c r="AR19" i="1" s="1"/>
  <c r="AU48" i="5" s="1"/>
  <c r="BD1198" i="1"/>
  <c r="BE559" i="1"/>
  <c r="AW711" i="1"/>
  <c r="AY716" i="1"/>
  <c r="AV1315" i="1"/>
  <c r="BA675" i="1"/>
  <c r="AV676" i="1"/>
  <c r="AS467" i="1"/>
  <c r="AS496" i="1" s="1"/>
  <c r="AS438" i="1"/>
  <c r="AX1228" i="1"/>
  <c r="AS382" i="1"/>
  <c r="AY677" i="1"/>
  <c r="AQ74" i="5" l="1"/>
  <c r="J32" i="30" s="1"/>
  <c r="K32" i="30" s="1"/>
  <c r="AN45" i="1"/>
  <c r="AR57" i="5"/>
  <c r="AP45" i="5"/>
  <c r="AX182" i="1"/>
  <c r="AX414" i="1" s="1"/>
  <c r="H32" i="30"/>
  <c r="I32" i="30" s="1"/>
  <c r="AV916" i="1"/>
  <c r="AX178" i="1"/>
  <c r="AW236" i="1"/>
  <c r="AW294" i="1" s="1"/>
  <c r="AW858" i="1"/>
  <c r="AW887" i="1" s="1"/>
  <c r="AW410" i="1"/>
  <c r="AW771" i="1"/>
  <c r="AW800" i="1" s="1"/>
  <c r="AX775" i="1"/>
  <c r="AX804" i="1" s="1"/>
  <c r="AU713" i="1"/>
  <c r="AX1325" i="1"/>
  <c r="AV678" i="1"/>
  <c r="AV707" i="1" s="1"/>
  <c r="AW591" i="1"/>
  <c r="AW678" i="1" s="1"/>
  <c r="AW1288" i="1"/>
  <c r="AW1317" i="1" s="1"/>
  <c r="AZ562" i="1"/>
  <c r="AY1201" i="1"/>
  <c r="AX1230" i="1"/>
  <c r="AX1259" i="1"/>
  <c r="AY568" i="1"/>
  <c r="AX1207" i="1"/>
  <c r="AW686" i="1"/>
  <c r="AW715" i="1" s="1"/>
  <c r="AW240" i="1"/>
  <c r="AV920" i="1"/>
  <c r="AW775" i="1"/>
  <c r="AW804" i="1" s="1"/>
  <c r="AV597" i="1"/>
  <c r="AV1294" i="1"/>
  <c r="AV1323" i="1" s="1"/>
  <c r="AX599" i="1"/>
  <c r="BA1209" i="1"/>
  <c r="BB570" i="1"/>
  <c r="AY1267" i="1"/>
  <c r="AY1238" i="1"/>
  <c r="AZ1267" i="1"/>
  <c r="AW1265" i="1"/>
  <c r="AW1236" i="1"/>
  <c r="AW862" i="1"/>
  <c r="AW891" i="1" s="1"/>
  <c r="AP440" i="1"/>
  <c r="AP527" i="1" s="1"/>
  <c r="AP22" i="1" s="1"/>
  <c r="AO527" i="1"/>
  <c r="AO22" i="1" s="1"/>
  <c r="AQ446" i="1"/>
  <c r="AQ533" i="1" s="1"/>
  <c r="AQ28" i="1" s="1"/>
  <c r="AQ381" i="1"/>
  <c r="AQ442" i="1" s="1"/>
  <c r="AN521" i="1"/>
  <c r="AN16" i="1" s="1"/>
  <c r="AV914" i="1"/>
  <c r="AO529" i="1"/>
  <c r="AO24" i="1" s="1"/>
  <c r="AR53" i="5" s="1"/>
  <c r="BA1261" i="1"/>
  <c r="BA1232" i="1"/>
  <c r="AO434" i="1"/>
  <c r="AO463" i="1"/>
  <c r="AO492" i="1" s="1"/>
  <c r="BG556" i="1"/>
  <c r="BF1195" i="1"/>
  <c r="AR385" i="1"/>
  <c r="AQ387" i="1"/>
  <c r="AO535" i="1"/>
  <c r="AO30" i="1" s="1"/>
  <c r="AR59" i="5" s="1"/>
  <c r="AP477" i="1"/>
  <c r="AP506" i="1" s="1"/>
  <c r="AP448" i="1"/>
  <c r="BE1224" i="1"/>
  <c r="BE1253" i="1"/>
  <c r="AS327" i="1"/>
  <c r="AR356" i="1"/>
  <c r="AQ358" i="1"/>
  <c r="AR329" i="1"/>
  <c r="AP442" i="1"/>
  <c r="AP471" i="1"/>
  <c r="AP500" i="1" s="1"/>
  <c r="AW234" i="1"/>
  <c r="AW292" i="1" s="1"/>
  <c r="AW408" i="1"/>
  <c r="AX176" i="1"/>
  <c r="AW769" i="1"/>
  <c r="AW798" i="1" s="1"/>
  <c r="AW856" i="1"/>
  <c r="AW885" i="1" s="1"/>
  <c r="AZ593" i="1"/>
  <c r="AZ1290" i="1"/>
  <c r="AZ1319" i="1" s="1"/>
  <c r="AQ379" i="1"/>
  <c r="AR321" i="1"/>
  <c r="AQ350" i="1"/>
  <c r="AP373" i="1"/>
  <c r="AP533" i="1"/>
  <c r="AP28" i="1" s="1"/>
  <c r="AR323" i="1"/>
  <c r="AQ352" i="1"/>
  <c r="BD1282" i="1"/>
  <c r="BD1311" i="1" s="1"/>
  <c r="BD585" i="1"/>
  <c r="BD672" i="1" s="1"/>
  <c r="BD701" i="1" s="1"/>
  <c r="AQ315" i="1"/>
  <c r="AP344" i="1"/>
  <c r="BC564" i="1"/>
  <c r="BB1203" i="1"/>
  <c r="AR247" i="1"/>
  <c r="AR305" i="1" s="1"/>
  <c r="AO926" i="1"/>
  <c r="AS189" i="1"/>
  <c r="AS247" i="1" s="1"/>
  <c r="AR869" i="1"/>
  <c r="AR898" i="1" s="1"/>
  <c r="AR782" i="1"/>
  <c r="AR811" i="1" s="1"/>
  <c r="AQ188" i="1"/>
  <c r="AP246" i="1"/>
  <c r="AP304" i="1" s="1"/>
  <c r="AP781" i="1"/>
  <c r="AP810" i="1" s="1"/>
  <c r="AP868" i="1"/>
  <c r="AP897" i="1" s="1"/>
  <c r="AP420" i="1"/>
  <c r="AW912" i="1"/>
  <c r="AX767" i="1"/>
  <c r="AX796" i="1" s="1"/>
  <c r="AX232" i="1"/>
  <c r="AX290" i="1" s="1"/>
  <c r="AX854" i="1"/>
  <c r="AX883" i="1" s="1"/>
  <c r="AX406" i="1"/>
  <c r="AY174" i="1"/>
  <c r="AY921" i="1"/>
  <c r="AZ241" i="1"/>
  <c r="AZ299" i="1" s="1"/>
  <c r="AZ776" i="1"/>
  <c r="AZ805" i="1" s="1"/>
  <c r="AZ415" i="1"/>
  <c r="BA183" i="1"/>
  <c r="AZ863" i="1"/>
  <c r="AZ892" i="1" s="1"/>
  <c r="AN307" i="1"/>
  <c r="AN929" i="1"/>
  <c r="AT925" i="1"/>
  <c r="AM929" i="1"/>
  <c r="AP871" i="1"/>
  <c r="AP900" i="1" s="1"/>
  <c r="AP423" i="1"/>
  <c r="AP784" i="1"/>
  <c r="AP813" i="1" s="1"/>
  <c r="AQ191" i="1"/>
  <c r="AQ249" i="1" s="1"/>
  <c r="AP249" i="1"/>
  <c r="AO784" i="1"/>
  <c r="AO813" i="1" s="1"/>
  <c r="AO871" i="1"/>
  <c r="AO900" i="1" s="1"/>
  <c r="AO423" i="1"/>
  <c r="AO249" i="1"/>
  <c r="AO307" i="1" s="1"/>
  <c r="AU245" i="1"/>
  <c r="AU303" i="1" s="1"/>
  <c r="AU419" i="1"/>
  <c r="AV187" i="1"/>
  <c r="AU780" i="1"/>
  <c r="AU809" i="1" s="1"/>
  <c r="AU867" i="1"/>
  <c r="AU896" i="1" s="1"/>
  <c r="AY923" i="1"/>
  <c r="AZ417" i="1"/>
  <c r="BA185" i="1"/>
  <c r="AZ778" i="1"/>
  <c r="AZ807" i="1" s="1"/>
  <c r="AZ865" i="1"/>
  <c r="AZ894" i="1" s="1"/>
  <c r="AZ243" i="1"/>
  <c r="AZ301" i="1" s="1"/>
  <c r="AN538" i="1"/>
  <c r="AN33" i="1" s="1"/>
  <c r="AQ62" i="5" s="1"/>
  <c r="AP390" i="1"/>
  <c r="AQ332" i="1"/>
  <c r="AP361" i="1"/>
  <c r="AO451" i="1"/>
  <c r="AO480" i="1"/>
  <c r="AO509" i="1" s="1"/>
  <c r="AZ919" i="1"/>
  <c r="AM250" i="1"/>
  <c r="AM308" i="1" s="1"/>
  <c r="AJ194" i="1"/>
  <c r="AJ426" i="1" s="1"/>
  <c r="AH816" i="1"/>
  <c r="AI787" i="1"/>
  <c r="AX772" i="1"/>
  <c r="AX801" i="1" s="1"/>
  <c r="AN786" i="1"/>
  <c r="AN815" i="1" s="1"/>
  <c r="AZ773" i="1"/>
  <c r="AZ802" i="1" s="1"/>
  <c r="BA413" i="1"/>
  <c r="BB181" i="1"/>
  <c r="BB774" i="1" s="1"/>
  <c r="BB803" i="1" s="1"/>
  <c r="BA239" i="1"/>
  <c r="BA297" i="1" s="1"/>
  <c r="BA861" i="1"/>
  <c r="BA890" i="1" s="1"/>
  <c r="BA919" i="1" s="1"/>
  <c r="AY766" i="1"/>
  <c r="AY795" i="1" s="1"/>
  <c r="AZ777" i="1"/>
  <c r="AZ806" i="1" s="1"/>
  <c r="BB768" i="1"/>
  <c r="BB797" i="1" s="1"/>
  <c r="BC779" i="1"/>
  <c r="BC808" i="1" s="1"/>
  <c r="AM785" i="1"/>
  <c r="BA770" i="1"/>
  <c r="BA799" i="1" s="1"/>
  <c r="AZ908" i="1"/>
  <c r="BA792" i="1"/>
  <c r="BA850" i="1"/>
  <c r="BA879" i="1" s="1"/>
  <c r="BA228" i="1"/>
  <c r="BA286" i="1" s="1"/>
  <c r="BA402" i="1"/>
  <c r="BB170" i="1"/>
  <c r="BB763" i="1" s="1"/>
  <c r="AW928" i="1"/>
  <c r="AI874" i="1"/>
  <c r="AI903" i="1" s="1"/>
  <c r="AX812" i="1"/>
  <c r="AX870" i="1"/>
  <c r="AX899" i="1" s="1"/>
  <c r="AX422" i="1"/>
  <c r="AX248" i="1"/>
  <c r="AX306" i="1" s="1"/>
  <c r="AY190" i="1"/>
  <c r="AH903" i="1"/>
  <c r="AH310" i="1"/>
  <c r="AG932" i="1"/>
  <c r="AI252" i="1"/>
  <c r="AI426" i="1"/>
  <c r="AY1298" i="1"/>
  <c r="AY1327" i="1" s="1"/>
  <c r="AY601" i="1"/>
  <c r="BB572" i="1"/>
  <c r="BA1211" i="1"/>
  <c r="AZ1269" i="1"/>
  <c r="AZ1240" i="1"/>
  <c r="AF457" i="1"/>
  <c r="AF544" i="1" s="1"/>
  <c r="AF39" i="1" s="1"/>
  <c r="AI68" i="5" s="1"/>
  <c r="AR450" i="1"/>
  <c r="AR537" i="1" s="1"/>
  <c r="AR32" i="1" s="1"/>
  <c r="AU61" i="5" s="1"/>
  <c r="AS389" i="1"/>
  <c r="AS479" i="1" s="1"/>
  <c r="AS508" i="1" s="1"/>
  <c r="AS380" i="1"/>
  <c r="AS441" i="1" s="1"/>
  <c r="AM1332" i="1"/>
  <c r="AZ708" i="1"/>
  <c r="AF542" i="1"/>
  <c r="AF37" i="1" s="1"/>
  <c r="AI66" i="5" s="1"/>
  <c r="AQ499" i="1"/>
  <c r="AQ528" i="1" s="1"/>
  <c r="AQ23" i="1" s="1"/>
  <c r="AT52" i="5" s="1"/>
  <c r="AT331" i="1"/>
  <c r="AS360" i="1"/>
  <c r="AT322" i="1"/>
  <c r="AS351" i="1"/>
  <c r="BA592" i="1"/>
  <c r="BA1289" i="1"/>
  <c r="BA1318" i="1" s="1"/>
  <c r="BC1202" i="1"/>
  <c r="BD563" i="1"/>
  <c r="BB1260" i="1"/>
  <c r="BB1231" i="1"/>
  <c r="AR441" i="1"/>
  <c r="AR470" i="1"/>
  <c r="AR499" i="1" s="1"/>
  <c r="AR393" i="1"/>
  <c r="AW917" i="1"/>
  <c r="AR536" i="1"/>
  <c r="AR31" i="1" s="1"/>
  <c r="AU60" i="5" s="1"/>
  <c r="AM931" i="1"/>
  <c r="AP541" i="1"/>
  <c r="AP36" i="1" s="1"/>
  <c r="AS65" i="5" s="1"/>
  <c r="AT388" i="1"/>
  <c r="AD35" i="1"/>
  <c r="AV1213" i="1"/>
  <c r="AW574" i="1"/>
  <c r="AX574" i="1" s="1"/>
  <c r="AF34" i="1"/>
  <c r="AN873" i="1"/>
  <c r="AN902" i="1" s="1"/>
  <c r="AE64" i="5"/>
  <c r="AX602" i="1"/>
  <c r="AX689" i="1" s="1"/>
  <c r="AX1299" i="1"/>
  <c r="AX1328" i="1" s="1"/>
  <c r="AI391" i="1"/>
  <c r="AY1270" i="1"/>
  <c r="AY1241" i="1"/>
  <c r="AJ604" i="1"/>
  <c r="AG396" i="1"/>
  <c r="AS335" i="1"/>
  <c r="AR364" i="1"/>
  <c r="AL1214" i="1"/>
  <c r="AL1272" i="1" s="1"/>
  <c r="AM575" i="1"/>
  <c r="AR1329" i="1"/>
  <c r="AG510" i="1"/>
  <c r="AG539" i="1" s="1"/>
  <c r="AF543" i="1"/>
  <c r="AF38" i="1" s="1"/>
  <c r="AI67" i="5" s="1"/>
  <c r="AG609" i="1"/>
  <c r="AG1306" i="1"/>
  <c r="AN1305" i="1"/>
  <c r="AN1334" i="1" s="1"/>
  <c r="AN608" i="1"/>
  <c r="AN695" i="1" s="1"/>
  <c r="AH1248" i="1"/>
  <c r="AO1276" i="1"/>
  <c r="AO1247" i="1"/>
  <c r="AH338" i="1"/>
  <c r="AG367" i="1"/>
  <c r="AQ454" i="1"/>
  <c r="AQ483" i="1"/>
  <c r="AQ512" i="1" s="1"/>
  <c r="AL693" i="1"/>
  <c r="AH63" i="5"/>
  <c r="AS603" i="1"/>
  <c r="AJ333" i="1"/>
  <c r="AI362" i="1"/>
  <c r="AL814" i="1"/>
  <c r="AK1243" i="1"/>
  <c r="AT1242" i="1"/>
  <c r="AT1271" i="1"/>
  <c r="AG485" i="1"/>
  <c r="AG514" i="1" s="1"/>
  <c r="AG456" i="1"/>
  <c r="AK722" i="1"/>
  <c r="AW718" i="1"/>
  <c r="AF482" i="1"/>
  <c r="AF453" i="1"/>
  <c r="AE511" i="1"/>
  <c r="AE540" i="1" s="1"/>
  <c r="AB69" i="5"/>
  <c r="AP62" i="5"/>
  <c r="AV718" i="1"/>
  <c r="AZ1302" i="1"/>
  <c r="AZ1331" i="1" s="1"/>
  <c r="AZ605" i="1"/>
  <c r="AO1216" i="1"/>
  <c r="AP577" i="1"/>
  <c r="AG484" i="1"/>
  <c r="AG513" i="1" s="1"/>
  <c r="AG455" i="1"/>
  <c r="AU330" i="1"/>
  <c r="AT359" i="1"/>
  <c r="AH452" i="1"/>
  <c r="AH481" i="1"/>
  <c r="AL901" i="1"/>
  <c r="AR690" i="1"/>
  <c r="AV694" i="1"/>
  <c r="AN251" i="1"/>
  <c r="AN309" i="1" s="1"/>
  <c r="AL724" i="1"/>
  <c r="AI720" i="1"/>
  <c r="AC397" i="1"/>
  <c r="AS1300" i="1"/>
  <c r="AB487" i="1"/>
  <c r="AB458" i="1"/>
  <c r="AA516" i="1"/>
  <c r="AU723" i="1"/>
  <c r="AY1217" i="1"/>
  <c r="AY1275" i="1" s="1"/>
  <c r="AZ578" i="1"/>
  <c r="BB1215" i="1"/>
  <c r="BC576" i="1"/>
  <c r="AG392" i="1"/>
  <c r="AJ1301" i="1"/>
  <c r="AM424" i="1"/>
  <c r="AN192" i="1"/>
  <c r="AM872" i="1"/>
  <c r="AN1245" i="1"/>
  <c r="AH394" i="1"/>
  <c r="AD339" i="1"/>
  <c r="AC368" i="1"/>
  <c r="AM695" i="1"/>
  <c r="AS449" i="1"/>
  <c r="AS478" i="1"/>
  <c r="AS507" i="1" s="1"/>
  <c r="AX859" i="1"/>
  <c r="AX888" i="1" s="1"/>
  <c r="AX237" i="1"/>
  <c r="AX295" i="1" s="1"/>
  <c r="AX411" i="1"/>
  <c r="AY179" i="1"/>
  <c r="AY772" i="1" s="1"/>
  <c r="AU1213" i="1"/>
  <c r="AH395" i="1"/>
  <c r="AX1275" i="1"/>
  <c r="AX1246" i="1"/>
  <c r="AF696" i="1"/>
  <c r="AN1274" i="1"/>
  <c r="BA1273" i="1"/>
  <c r="BA1244" i="1"/>
  <c r="AH334" i="1"/>
  <c r="AG363" i="1"/>
  <c r="AX911" i="1"/>
  <c r="AN425" i="1"/>
  <c r="AO193" i="1"/>
  <c r="AI336" i="1"/>
  <c r="AH365" i="1"/>
  <c r="AY692" i="1"/>
  <c r="AZ1212" i="1"/>
  <c r="BA573" i="1"/>
  <c r="AI1219" i="1"/>
  <c r="AJ580" i="1"/>
  <c r="AP1218" i="1"/>
  <c r="AQ579" i="1"/>
  <c r="AI337" i="1"/>
  <c r="AH366" i="1"/>
  <c r="AW607" i="1"/>
  <c r="AW694" i="1" s="1"/>
  <c r="AW1304" i="1"/>
  <c r="AW1333" i="1" s="1"/>
  <c r="Z545" i="1"/>
  <c r="AM606" i="1"/>
  <c r="AW1291" i="1"/>
  <c r="AW1320" i="1" s="1"/>
  <c r="AR532" i="1"/>
  <c r="AR27" i="1" s="1"/>
  <c r="AU56" i="5" s="1"/>
  <c r="AY853" i="1"/>
  <c r="AY882" i="1" s="1"/>
  <c r="AY231" i="1"/>
  <c r="AY289" i="1" s="1"/>
  <c r="AY405" i="1"/>
  <c r="AZ173" i="1"/>
  <c r="AZ766" i="1" s="1"/>
  <c r="BB924" i="1"/>
  <c r="AZ915" i="1"/>
  <c r="BA857" i="1"/>
  <c r="BA886" i="1" s="1"/>
  <c r="BB177" i="1"/>
  <c r="BA235" i="1"/>
  <c r="BA293" i="1" s="1"/>
  <c r="BA409" i="1"/>
  <c r="AS439" i="1"/>
  <c r="AS526" i="1" s="1"/>
  <c r="AS21" i="1" s="1"/>
  <c r="AV50" i="5" s="1"/>
  <c r="AT476" i="1"/>
  <c r="AT505" i="1" s="1"/>
  <c r="BA1316" i="1"/>
  <c r="AS444" i="1"/>
  <c r="AS531" i="1" s="1"/>
  <c r="AS26" i="1" s="1"/>
  <c r="AV55" i="5" s="1"/>
  <c r="AZ238" i="1"/>
  <c r="AZ296" i="1" s="1"/>
  <c r="BC418" i="1"/>
  <c r="BC244" i="1"/>
  <c r="BC302" i="1" s="1"/>
  <c r="BD186" i="1"/>
  <c r="BC866" i="1"/>
  <c r="BC895" i="1" s="1"/>
  <c r="AT437" i="1"/>
  <c r="AT524" i="1" s="1"/>
  <c r="AT19" i="1" s="1"/>
  <c r="AW48" i="5" s="1"/>
  <c r="AZ860" i="1"/>
  <c r="AZ889" i="1" s="1"/>
  <c r="AY918" i="1"/>
  <c r="BC1314" i="1"/>
  <c r="AY1322" i="1"/>
  <c r="AT384" i="1"/>
  <c r="AT445" i="1" s="1"/>
  <c r="AT378" i="1"/>
  <c r="AT439" i="1" s="1"/>
  <c r="AX1233" i="1"/>
  <c r="AX1262" i="1"/>
  <c r="AW681" i="1"/>
  <c r="AV681" i="1"/>
  <c r="AZ416" i="1"/>
  <c r="BA184" i="1"/>
  <c r="AZ864" i="1"/>
  <c r="AZ893" i="1" s="1"/>
  <c r="AZ242" i="1"/>
  <c r="AZ300" i="1" s="1"/>
  <c r="AY1204" i="1"/>
  <c r="AZ565" i="1"/>
  <c r="AT383" i="1"/>
  <c r="AT444" i="1" s="1"/>
  <c r="AT382" i="1"/>
  <c r="AT443" i="1" s="1"/>
  <c r="AU710" i="1"/>
  <c r="AY922" i="1"/>
  <c r="BA1205" i="1"/>
  <c r="BA1263" i="1" s="1"/>
  <c r="BB566" i="1"/>
  <c r="AZ706" i="1"/>
  <c r="AV319" i="1"/>
  <c r="AU348" i="1"/>
  <c r="AY706" i="1"/>
  <c r="BA704" i="1"/>
  <c r="AW676" i="1"/>
  <c r="AW712" i="1"/>
  <c r="AY598" i="1"/>
  <c r="AY685" i="1" s="1"/>
  <c r="AS524" i="1"/>
  <c r="AS19" i="1" s="1"/>
  <c r="AV48" i="5" s="1"/>
  <c r="AX712" i="1"/>
  <c r="AU325" i="1"/>
  <c r="AT354" i="1"/>
  <c r="AX685" i="1"/>
  <c r="BC1210" i="1"/>
  <c r="BC1268" i="1" s="1"/>
  <c r="BD571" i="1"/>
  <c r="AZ412" i="1"/>
  <c r="BA180" i="1"/>
  <c r="BA773" i="1" s="1"/>
  <c r="BA1206" i="1"/>
  <c r="BA1264" i="1" s="1"/>
  <c r="BB567" i="1"/>
  <c r="BB704" i="1"/>
  <c r="AX711" i="1"/>
  <c r="AZ1234" i="1"/>
  <c r="AZ1263" i="1"/>
  <c r="AZ716" i="1"/>
  <c r="AU326" i="1"/>
  <c r="AT355" i="1"/>
  <c r="AU320" i="1"/>
  <c r="AT349" i="1"/>
  <c r="AZ1199" i="1"/>
  <c r="AZ1257" i="1" s="1"/>
  <c r="BA560" i="1"/>
  <c r="AU376" i="1"/>
  <c r="BD1256" i="1"/>
  <c r="BA600" i="1"/>
  <c r="AU386" i="1"/>
  <c r="AY596" i="1"/>
  <c r="BB407" i="1"/>
  <c r="BC175" i="1"/>
  <c r="BC768" i="1" s="1"/>
  <c r="BB233" i="1"/>
  <c r="BB291" i="1" s="1"/>
  <c r="BB855" i="1"/>
  <c r="BB884" i="1" s="1"/>
  <c r="BB1239" i="1"/>
  <c r="BA590" i="1"/>
  <c r="AU324" i="1"/>
  <c r="AT353" i="1"/>
  <c r="AT467" i="1"/>
  <c r="AT496" i="1" s="1"/>
  <c r="AT438" i="1"/>
  <c r="BC1200" i="1"/>
  <c r="BD561" i="1"/>
  <c r="AZ1235" i="1"/>
  <c r="AZ1293" i="1" s="1"/>
  <c r="AZ1264" i="1"/>
  <c r="AV318" i="1"/>
  <c r="AU347" i="1"/>
  <c r="AV705" i="1"/>
  <c r="AY1292" i="1"/>
  <c r="AY1321" i="1" s="1"/>
  <c r="AV328" i="1"/>
  <c r="AU357" i="1"/>
  <c r="BA1208" i="1"/>
  <c r="BB569" i="1"/>
  <c r="BD1227" i="1"/>
  <c r="BD1285" i="1" s="1"/>
  <c r="AS443" i="1"/>
  <c r="AS472" i="1"/>
  <c r="AS501" i="1" s="1"/>
  <c r="AX589" i="1"/>
  <c r="AX676" i="1" s="1"/>
  <c r="AX1286" i="1"/>
  <c r="BE1198" i="1"/>
  <c r="BF559" i="1"/>
  <c r="AY1228" i="1"/>
  <c r="AY1257" i="1"/>
  <c r="AS445" i="1"/>
  <c r="AS474" i="1"/>
  <c r="AS503" i="1" s="1"/>
  <c r="BC588" i="1"/>
  <c r="BB1229" i="1"/>
  <c r="AS525" i="1"/>
  <c r="AS20" i="1" s="1"/>
  <c r="AV49" i="5" s="1"/>
  <c r="AY595" i="1"/>
  <c r="AZ1237" i="1"/>
  <c r="AZ1295" i="1" s="1"/>
  <c r="AZ1324" i="1" s="1"/>
  <c r="AU377" i="1"/>
  <c r="AS869" i="1" l="1"/>
  <c r="AS898" i="1" s="1"/>
  <c r="AR74" i="5"/>
  <c r="J33" i="30" s="1"/>
  <c r="K33" i="30" s="1"/>
  <c r="AS57" i="5"/>
  <c r="AT57" i="5"/>
  <c r="AO45" i="1"/>
  <c r="AR51" i="5"/>
  <c r="AR73" i="5" s="1"/>
  <c r="AO44" i="1"/>
  <c r="AS51" i="5"/>
  <c r="AQ45" i="5"/>
  <c r="AX240" i="1"/>
  <c r="AX298" i="1" s="1"/>
  <c r="AY182" i="1"/>
  <c r="AX862" i="1"/>
  <c r="AX891" i="1" s="1"/>
  <c r="AX920" i="1" s="1"/>
  <c r="AS421" i="1"/>
  <c r="AT189" i="1"/>
  <c r="AT869" i="1" s="1"/>
  <c r="AT898" i="1" s="1"/>
  <c r="AS782" i="1"/>
  <c r="AS811" i="1" s="1"/>
  <c r="AW916" i="1"/>
  <c r="AX410" i="1"/>
  <c r="AY178" i="1"/>
  <c r="AX771" i="1"/>
  <c r="AX800" i="1" s="1"/>
  <c r="AX236" i="1"/>
  <c r="AX294" i="1" s="1"/>
  <c r="AX858" i="1"/>
  <c r="AX887" i="1" s="1"/>
  <c r="AW707" i="1"/>
  <c r="AX591" i="1"/>
  <c r="AX1288" i="1"/>
  <c r="AX1317" i="1" s="1"/>
  <c r="AY1259" i="1"/>
  <c r="AY1230" i="1"/>
  <c r="AZ1201" i="1"/>
  <c r="BA562" i="1"/>
  <c r="AY599" i="1"/>
  <c r="AY686" i="1" s="1"/>
  <c r="AZ1296" i="1"/>
  <c r="AZ1325" i="1" s="1"/>
  <c r="AW920" i="1"/>
  <c r="BB1209" i="1"/>
  <c r="BC570" i="1"/>
  <c r="AW298" i="1"/>
  <c r="BA1238" i="1"/>
  <c r="BA1267" i="1"/>
  <c r="AY1296" i="1"/>
  <c r="AY1325" i="1" s="1"/>
  <c r="AW1294" i="1"/>
  <c r="AW1323" i="1" s="1"/>
  <c r="AW597" i="1"/>
  <c r="AW684" i="1" s="1"/>
  <c r="AX686" i="1"/>
  <c r="AX715" i="1" s="1"/>
  <c r="AX1265" i="1"/>
  <c r="AX1236" i="1"/>
  <c r="AV684" i="1"/>
  <c r="AV713" i="1" s="1"/>
  <c r="AY1207" i="1"/>
  <c r="AZ568" i="1"/>
  <c r="AQ471" i="1"/>
  <c r="AQ500" i="1" s="1"/>
  <c r="AR381" i="1"/>
  <c r="AR471" i="1" s="1"/>
  <c r="AR500" i="1" s="1"/>
  <c r="AW914" i="1"/>
  <c r="AO521" i="1"/>
  <c r="AO16" i="1" s="1"/>
  <c r="AP535" i="1"/>
  <c r="AP30" i="1" s="1"/>
  <c r="AS59" i="5" s="1"/>
  <c r="AS385" i="1"/>
  <c r="AQ373" i="1"/>
  <c r="AQ463" i="1" s="1"/>
  <c r="AQ492" i="1" s="1"/>
  <c r="AR379" i="1"/>
  <c r="AR440" i="1" s="1"/>
  <c r="AR315" i="1"/>
  <c r="AQ344" i="1"/>
  <c r="AR350" i="1"/>
  <c r="AS321" i="1"/>
  <c r="BE1282" i="1"/>
  <c r="BE1311" i="1" s="1"/>
  <c r="BE585" i="1"/>
  <c r="BE672" i="1" s="1"/>
  <c r="BE701" i="1" s="1"/>
  <c r="AP529" i="1"/>
  <c r="AP24" i="1" s="1"/>
  <c r="AS53" i="5" s="1"/>
  <c r="BA593" i="1"/>
  <c r="BA680" i="1" s="1"/>
  <c r="BA1290" i="1"/>
  <c r="BA1319" i="1" s="1"/>
  <c r="AS329" i="1"/>
  <c r="AR358" i="1"/>
  <c r="AS323" i="1"/>
  <c r="AR352" i="1"/>
  <c r="AX234" i="1"/>
  <c r="AX292" i="1" s="1"/>
  <c r="AX408" i="1"/>
  <c r="AX769" i="1"/>
  <c r="AX798" i="1" s="1"/>
  <c r="AY176" i="1"/>
  <c r="AX856" i="1"/>
  <c r="AX885" i="1" s="1"/>
  <c r="AR387" i="1"/>
  <c r="AQ477" i="1"/>
  <c r="AQ506" i="1" s="1"/>
  <c r="AQ448" i="1"/>
  <c r="BB1232" i="1"/>
  <c r="BB1261" i="1"/>
  <c r="AQ469" i="1"/>
  <c r="AQ498" i="1" s="1"/>
  <c r="AQ440" i="1"/>
  <c r="AR475" i="1"/>
  <c r="AR504" i="1" s="1"/>
  <c r="AR446" i="1"/>
  <c r="BC1203" i="1"/>
  <c r="BD564" i="1"/>
  <c r="AP434" i="1"/>
  <c r="AP463" i="1"/>
  <c r="AP492" i="1" s="1"/>
  <c r="AS356" i="1"/>
  <c r="AT327" i="1"/>
  <c r="BF1224" i="1"/>
  <c r="BF1253" i="1"/>
  <c r="AZ680" i="1"/>
  <c r="AZ709" i="1" s="1"/>
  <c r="BH556" i="1"/>
  <c r="BG1195" i="1"/>
  <c r="AS305" i="1"/>
  <c r="AR927" i="1"/>
  <c r="AQ423" i="1"/>
  <c r="AP926" i="1"/>
  <c r="AQ868" i="1"/>
  <c r="AQ897" i="1" s="1"/>
  <c r="AQ246" i="1"/>
  <c r="AQ304" i="1" s="1"/>
  <c r="AQ420" i="1"/>
  <c r="AQ781" i="1"/>
  <c r="AQ810" i="1" s="1"/>
  <c r="AR188" i="1"/>
  <c r="AR191" i="1"/>
  <c r="AR784" i="1" s="1"/>
  <c r="AR813" i="1" s="1"/>
  <c r="AQ784" i="1"/>
  <c r="AQ813" i="1" s="1"/>
  <c r="AQ871" i="1"/>
  <c r="AQ900" i="1" s="1"/>
  <c r="AY767" i="1"/>
  <c r="AY796" i="1" s="1"/>
  <c r="AY406" i="1"/>
  <c r="AY854" i="1"/>
  <c r="AY883" i="1" s="1"/>
  <c r="AZ174" i="1"/>
  <c r="AY232" i="1"/>
  <c r="AY290" i="1" s="1"/>
  <c r="AX912" i="1"/>
  <c r="BA863" i="1"/>
  <c r="BA892" i="1" s="1"/>
  <c r="BA776" i="1"/>
  <c r="BA805" i="1" s="1"/>
  <c r="BA415" i="1"/>
  <c r="BB183" i="1"/>
  <c r="BA241" i="1"/>
  <c r="BA299" i="1" s="1"/>
  <c r="AZ921" i="1"/>
  <c r="AP929" i="1"/>
  <c r="AO929" i="1"/>
  <c r="AP307" i="1"/>
  <c r="AQ307" i="1"/>
  <c r="AU925" i="1"/>
  <c r="AV419" i="1"/>
  <c r="AW187" i="1"/>
  <c r="AV245" i="1"/>
  <c r="AV303" i="1" s="1"/>
  <c r="AV867" i="1"/>
  <c r="AV896" i="1" s="1"/>
  <c r="AV780" i="1"/>
  <c r="AV809" i="1" s="1"/>
  <c r="AK194" i="1"/>
  <c r="AK787" i="1" s="1"/>
  <c r="AK816" i="1" s="1"/>
  <c r="AJ874" i="1"/>
  <c r="AJ252" i="1"/>
  <c r="AJ310" i="1" s="1"/>
  <c r="AZ923" i="1"/>
  <c r="BA865" i="1"/>
  <c r="BA894" i="1" s="1"/>
  <c r="BA778" i="1"/>
  <c r="BA807" i="1" s="1"/>
  <c r="BA417" i="1"/>
  <c r="BB185" i="1"/>
  <c r="BA243" i="1"/>
  <c r="BA301" i="1" s="1"/>
  <c r="AO538" i="1"/>
  <c r="AO33" i="1" s="1"/>
  <c r="AR62" i="5" s="1"/>
  <c r="AQ390" i="1"/>
  <c r="AR332" i="1"/>
  <c r="AQ361" i="1"/>
  <c r="AP480" i="1"/>
  <c r="AP509" i="1" s="1"/>
  <c r="AP451" i="1"/>
  <c r="BB770" i="1"/>
  <c r="BB799" i="1" s="1"/>
  <c r="BD779" i="1"/>
  <c r="BD808" i="1" s="1"/>
  <c r="AN785" i="1"/>
  <c r="AN814" i="1" s="1"/>
  <c r="AO786" i="1"/>
  <c r="AO815" i="1" s="1"/>
  <c r="BB239" i="1"/>
  <c r="BB297" i="1" s="1"/>
  <c r="BB861" i="1"/>
  <c r="BB890" i="1" s="1"/>
  <c r="BB919" i="1" s="1"/>
  <c r="BB413" i="1"/>
  <c r="BC181" i="1"/>
  <c r="BC774" i="1" s="1"/>
  <c r="BC803" i="1" s="1"/>
  <c r="AY783" i="1"/>
  <c r="AY812" i="1" s="1"/>
  <c r="BA777" i="1"/>
  <c r="BA806" i="1" s="1"/>
  <c r="AJ787" i="1"/>
  <c r="BA908" i="1"/>
  <c r="BB792" i="1"/>
  <c r="BB228" i="1"/>
  <c r="BB286" i="1" s="1"/>
  <c r="BB402" i="1"/>
  <c r="BC170" i="1"/>
  <c r="BB850" i="1"/>
  <c r="BB879" i="1" s="1"/>
  <c r="AY248" i="1"/>
  <c r="AY306" i="1" s="1"/>
  <c r="AY870" i="1"/>
  <c r="AY899" i="1" s="1"/>
  <c r="AY422" i="1"/>
  <c r="AZ190" i="1"/>
  <c r="AX928" i="1"/>
  <c r="AH932" i="1"/>
  <c r="AI310" i="1"/>
  <c r="AI816" i="1"/>
  <c r="BA1269" i="1"/>
  <c r="BA1240" i="1"/>
  <c r="BC572" i="1"/>
  <c r="BB1211" i="1"/>
  <c r="AS450" i="1"/>
  <c r="AS537" i="1" s="1"/>
  <c r="AS32" i="1" s="1"/>
  <c r="AV61" i="5" s="1"/>
  <c r="AY688" i="1"/>
  <c r="AZ601" i="1"/>
  <c r="AZ688" i="1" s="1"/>
  <c r="AZ1298" i="1"/>
  <c r="AZ1327" i="1" s="1"/>
  <c r="AX718" i="1"/>
  <c r="AS470" i="1"/>
  <c r="AS499" i="1" s="1"/>
  <c r="AN931" i="1"/>
  <c r="AT389" i="1"/>
  <c r="AT479" i="1" s="1"/>
  <c r="AT508" i="1" s="1"/>
  <c r="AU331" i="1"/>
  <c r="AT360" i="1"/>
  <c r="AY574" i="1"/>
  <c r="AZ574" i="1" s="1"/>
  <c r="AR528" i="1"/>
  <c r="AR23" i="1" s="1"/>
  <c r="AU52" i="5" s="1"/>
  <c r="AN250" i="1"/>
  <c r="AN308" i="1" s="1"/>
  <c r="BB592" i="1"/>
  <c r="BB679" i="1" s="1"/>
  <c r="BB1289" i="1"/>
  <c r="BB1318" i="1" s="1"/>
  <c r="BD1202" i="1"/>
  <c r="BE563" i="1"/>
  <c r="BC1260" i="1"/>
  <c r="BC1231" i="1"/>
  <c r="AT380" i="1"/>
  <c r="BA679" i="1"/>
  <c r="AU322" i="1"/>
  <c r="AT351" i="1"/>
  <c r="AM724" i="1"/>
  <c r="AW723" i="1"/>
  <c r="AR483" i="1"/>
  <c r="AR512" i="1" s="1"/>
  <c r="AR454" i="1"/>
  <c r="AX917" i="1"/>
  <c r="AY721" i="1"/>
  <c r="AI395" i="1"/>
  <c r="AI456" i="1" s="1"/>
  <c r="AU388" i="1"/>
  <c r="AH396" i="1"/>
  <c r="AH486" i="1" s="1"/>
  <c r="AH515" i="1" s="1"/>
  <c r="AT478" i="1"/>
  <c r="AT507" i="1" s="1"/>
  <c r="AT449" i="1"/>
  <c r="AG542" i="1"/>
  <c r="AG37" i="1" s="1"/>
  <c r="AJ66" i="5" s="1"/>
  <c r="AJ336" i="1"/>
  <c r="AI365" i="1"/>
  <c r="BA605" i="1"/>
  <c r="BA692" i="1" s="1"/>
  <c r="BA1302" i="1"/>
  <c r="BA1331" i="1" s="1"/>
  <c r="AH456" i="1"/>
  <c r="AH485" i="1"/>
  <c r="AH514" i="1" s="1"/>
  <c r="AD397" i="1"/>
  <c r="AN1303" i="1"/>
  <c r="AN1332" i="1" s="1"/>
  <c r="AN606" i="1"/>
  <c r="AN693" i="1" s="1"/>
  <c r="AB516" i="1"/>
  <c r="AR719" i="1"/>
  <c r="AE35" i="1"/>
  <c r="AF725" i="1"/>
  <c r="AV1271" i="1"/>
  <c r="AI338" i="1"/>
  <c r="AH367" i="1"/>
  <c r="AO1305" i="1"/>
  <c r="AO1334" i="1" s="1"/>
  <c r="AO608" i="1"/>
  <c r="AN724" i="1"/>
  <c r="AG34" i="1"/>
  <c r="AX1304" i="1"/>
  <c r="AX1333" i="1" s="1"/>
  <c r="AX607" i="1"/>
  <c r="AX694" i="1" s="1"/>
  <c r="AE339" i="1"/>
  <c r="AD368" i="1"/>
  <c r="AG453" i="1"/>
  <c r="AG482" i="1"/>
  <c r="AS1329" i="1"/>
  <c r="AA545" i="1"/>
  <c r="AV330" i="1"/>
  <c r="AU359" i="1"/>
  <c r="AJ391" i="1"/>
  <c r="AQ541" i="1"/>
  <c r="AQ36" i="1" s="1"/>
  <c r="AT65" i="5" s="1"/>
  <c r="AG696" i="1"/>
  <c r="AG725" i="1" s="1"/>
  <c r="AY602" i="1"/>
  <c r="AY689" i="1" s="1"/>
  <c r="AY1299" i="1"/>
  <c r="AY1328" i="1" s="1"/>
  <c r="Z40" i="1"/>
  <c r="AQ1218" i="1"/>
  <c r="AQ1276" i="1" s="1"/>
  <c r="AR579" i="1"/>
  <c r="AI1277" i="1"/>
  <c r="AJ691" i="1"/>
  <c r="AV1242" i="1"/>
  <c r="AP1276" i="1"/>
  <c r="AJ1219" i="1"/>
  <c r="AK580" i="1"/>
  <c r="AM901" i="1"/>
  <c r="BC1215" i="1"/>
  <c r="BD576" i="1"/>
  <c r="AP1216" i="1"/>
  <c r="AQ577" i="1"/>
  <c r="AZ692" i="1"/>
  <c r="AK333" i="1"/>
  <c r="AJ362" i="1"/>
  <c r="AL722" i="1"/>
  <c r="AH609" i="1"/>
  <c r="AG1335" i="1"/>
  <c r="AP1247" i="1"/>
  <c r="AI1248" i="1"/>
  <c r="AM814" i="1"/>
  <c r="AX1213" i="1"/>
  <c r="AU1271" i="1"/>
  <c r="AU1242" i="1"/>
  <c r="BB1273" i="1"/>
  <c r="BB1244" i="1"/>
  <c r="AZ1217" i="1"/>
  <c r="BA578" i="1"/>
  <c r="AC458" i="1"/>
  <c r="AC487" i="1"/>
  <c r="AH510" i="1"/>
  <c r="AH539" i="1" s="1"/>
  <c r="AT603" i="1"/>
  <c r="AM1214" i="1"/>
  <c r="AN575" i="1"/>
  <c r="AM693" i="1"/>
  <c r="BA1212" i="1"/>
  <c r="BB573" i="1"/>
  <c r="AS536" i="1"/>
  <c r="AS31" i="1" s="1"/>
  <c r="AV60" i="5" s="1"/>
  <c r="AY1246" i="1"/>
  <c r="AO1245" i="1"/>
  <c r="AO1274" i="1"/>
  <c r="AF511" i="1"/>
  <c r="AV723" i="1"/>
  <c r="AH1306" i="1"/>
  <c r="AL1243" i="1"/>
  <c r="AG486" i="1"/>
  <c r="AG515" i="1" s="1"/>
  <c r="AG457" i="1"/>
  <c r="AI481" i="1"/>
  <c r="AI452" i="1"/>
  <c r="AI63" i="5"/>
  <c r="AZ1270" i="1"/>
  <c r="AZ1241" i="1"/>
  <c r="AH392" i="1"/>
  <c r="AH455" i="1"/>
  <c r="AH484" i="1"/>
  <c r="AH513" i="1" s="1"/>
  <c r="AN424" i="1"/>
  <c r="AN872" i="1"/>
  <c r="AO192" i="1"/>
  <c r="AJ1330" i="1"/>
  <c r="AG543" i="1"/>
  <c r="AG38" i="1" s="1"/>
  <c r="AJ67" i="5" s="1"/>
  <c r="AK604" i="1"/>
  <c r="AS690" i="1"/>
  <c r="AS719" i="1" s="1"/>
  <c r="AS393" i="1"/>
  <c r="AK1301" i="1"/>
  <c r="AG64" i="5"/>
  <c r="AT1300" i="1"/>
  <c r="AJ337" i="1"/>
  <c r="AI366" i="1"/>
  <c r="AI394" i="1"/>
  <c r="AO873" i="1"/>
  <c r="AO902" i="1" s="1"/>
  <c r="AO425" i="1"/>
  <c r="AP193" i="1"/>
  <c r="AO251" i="1"/>
  <c r="AO309" i="1" s="1"/>
  <c r="AI334" i="1"/>
  <c r="AH363" i="1"/>
  <c r="AY801" i="1"/>
  <c r="AY237" i="1"/>
  <c r="AY295" i="1" s="1"/>
  <c r="AY411" i="1"/>
  <c r="AZ179" i="1"/>
  <c r="AY859" i="1"/>
  <c r="AY888" i="1" s="1"/>
  <c r="AL930" i="1"/>
  <c r="AT335" i="1"/>
  <c r="AS364" i="1"/>
  <c r="AW1213" i="1"/>
  <c r="AY911" i="1"/>
  <c r="AZ231" i="1"/>
  <c r="AZ289" i="1" s="1"/>
  <c r="BA173" i="1"/>
  <c r="AZ795" i="1"/>
  <c r="AZ405" i="1"/>
  <c r="AZ853" i="1"/>
  <c r="AZ882" i="1" s="1"/>
  <c r="BA915" i="1"/>
  <c r="AZ922" i="1"/>
  <c r="BC797" i="1"/>
  <c r="BA802" i="1"/>
  <c r="AZ918" i="1"/>
  <c r="BB235" i="1"/>
  <c r="BB293" i="1" s="1"/>
  <c r="BC177" i="1"/>
  <c r="BB857" i="1"/>
  <c r="BB886" i="1" s="1"/>
  <c r="BB409" i="1"/>
  <c r="AT534" i="1"/>
  <c r="AT29" i="1" s="1"/>
  <c r="AW58" i="5" s="1"/>
  <c r="AT473" i="1"/>
  <c r="AT502" i="1" s="1"/>
  <c r="AT474" i="1"/>
  <c r="AT503" i="1" s="1"/>
  <c r="AT472" i="1"/>
  <c r="AT501" i="1" s="1"/>
  <c r="AV377" i="1"/>
  <c r="AV467" i="1" s="1"/>
  <c r="AV496" i="1" s="1"/>
  <c r="AU382" i="1"/>
  <c r="AU443" i="1" s="1"/>
  <c r="BD418" i="1"/>
  <c r="BE186" i="1"/>
  <c r="BD866" i="1"/>
  <c r="BD895" i="1" s="1"/>
  <c r="BD244" i="1"/>
  <c r="BD302" i="1" s="1"/>
  <c r="BC924" i="1"/>
  <c r="AV376" i="1"/>
  <c r="AV437" i="1" s="1"/>
  <c r="AU378" i="1"/>
  <c r="AU468" i="1" s="1"/>
  <c r="AU497" i="1" s="1"/>
  <c r="AT468" i="1"/>
  <c r="AT497" i="1" s="1"/>
  <c r="AX714" i="1"/>
  <c r="AX594" i="1"/>
  <c r="AX1291" i="1"/>
  <c r="AX1320" i="1" s="1"/>
  <c r="BD1314" i="1"/>
  <c r="AZ1322" i="1"/>
  <c r="BA416" i="1"/>
  <c r="BB184" i="1"/>
  <c r="BA242" i="1"/>
  <c r="BA300" i="1" s="1"/>
  <c r="BA864" i="1"/>
  <c r="BA893" i="1" s="1"/>
  <c r="AU384" i="1"/>
  <c r="AU445" i="1" s="1"/>
  <c r="AZ1204" i="1"/>
  <c r="BA565" i="1"/>
  <c r="AU383" i="1"/>
  <c r="AU473" i="1" s="1"/>
  <c r="AU502" i="1" s="1"/>
  <c r="AY1233" i="1"/>
  <c r="AY594" i="1" s="1"/>
  <c r="AY1262" i="1"/>
  <c r="AW710" i="1"/>
  <c r="AV710" i="1"/>
  <c r="AS530" i="1"/>
  <c r="AS25" i="1" s="1"/>
  <c r="AV54" i="5" s="1"/>
  <c r="BD588" i="1"/>
  <c r="BD675" i="1" s="1"/>
  <c r="AU447" i="1"/>
  <c r="AU476" i="1"/>
  <c r="AU505" i="1" s="1"/>
  <c r="BD1210" i="1"/>
  <c r="BE571" i="1"/>
  <c r="AV325" i="1"/>
  <c r="AU354" i="1"/>
  <c r="AY714" i="1"/>
  <c r="BB1205" i="1"/>
  <c r="BC566" i="1"/>
  <c r="AS532" i="1"/>
  <c r="AS27" i="1" s="1"/>
  <c r="AV56" i="5" s="1"/>
  <c r="AY1286" i="1"/>
  <c r="AW318" i="1"/>
  <c r="AV347" i="1"/>
  <c r="AZ596" i="1"/>
  <c r="AZ683" i="1" s="1"/>
  <c r="BC407" i="1"/>
  <c r="BD175" i="1"/>
  <c r="BC855" i="1"/>
  <c r="BC884" i="1" s="1"/>
  <c r="AV320" i="1"/>
  <c r="AU349" i="1"/>
  <c r="AV326" i="1"/>
  <c r="AU355" i="1"/>
  <c r="AZ595" i="1"/>
  <c r="AZ682" i="1" s="1"/>
  <c r="AZ1292" i="1"/>
  <c r="AZ1321" i="1" s="1"/>
  <c r="AW705" i="1"/>
  <c r="AU438" i="1"/>
  <c r="AU467" i="1"/>
  <c r="AU496" i="1" s="1"/>
  <c r="BF1198" i="1"/>
  <c r="BF1256" i="1" s="1"/>
  <c r="BG559" i="1"/>
  <c r="BB1208" i="1"/>
  <c r="BC569" i="1"/>
  <c r="AV386" i="1"/>
  <c r="AT525" i="1"/>
  <c r="AT20" i="1" s="1"/>
  <c r="AW49" i="5" s="1"/>
  <c r="BA677" i="1"/>
  <c r="BC233" i="1"/>
  <c r="BC291" i="1" s="1"/>
  <c r="BA687" i="1"/>
  <c r="AY682" i="1"/>
  <c r="BA412" i="1"/>
  <c r="BB180" i="1"/>
  <c r="BA860" i="1"/>
  <c r="BA889" i="1" s="1"/>
  <c r="BA238" i="1"/>
  <c r="BA296" i="1" s="1"/>
  <c r="BC1239" i="1"/>
  <c r="AW319" i="1"/>
  <c r="AV348" i="1"/>
  <c r="BA1234" i="1"/>
  <c r="BA1292" i="1" s="1"/>
  <c r="BA1321" i="1" s="1"/>
  <c r="AY589" i="1"/>
  <c r="AY676" i="1" s="1"/>
  <c r="BA1237" i="1"/>
  <c r="BA598" i="1" s="1"/>
  <c r="BA1266" i="1"/>
  <c r="AW328" i="1"/>
  <c r="AV357" i="1"/>
  <c r="BD1200" i="1"/>
  <c r="BE561" i="1"/>
  <c r="AU437" i="1"/>
  <c r="AU466" i="1"/>
  <c r="AU495" i="1" s="1"/>
  <c r="BB1206" i="1"/>
  <c r="BB1264" i="1" s="1"/>
  <c r="BC567" i="1"/>
  <c r="BE1227" i="1"/>
  <c r="BB1297" i="1"/>
  <c r="BB1326" i="1" s="1"/>
  <c r="BB600" i="1"/>
  <c r="AY683" i="1"/>
  <c r="BA1199" i="1"/>
  <c r="BB560" i="1"/>
  <c r="AZ598" i="1"/>
  <c r="BB590" i="1"/>
  <c r="BB1287" i="1"/>
  <c r="BB1316" i="1" s="1"/>
  <c r="AX705" i="1"/>
  <c r="BC1258" i="1"/>
  <c r="BC1229" i="1"/>
  <c r="BC590" i="1" s="1"/>
  <c r="BB913" i="1"/>
  <c r="BA1235" i="1"/>
  <c r="BC675" i="1"/>
  <c r="AZ1228" i="1"/>
  <c r="BE1256" i="1"/>
  <c r="AX1315" i="1"/>
  <c r="AV324" i="1"/>
  <c r="AU353" i="1"/>
  <c r="AS927" i="1" l="1"/>
  <c r="AS74" i="5"/>
  <c r="J34" i="30" s="1"/>
  <c r="K34" i="30" s="1"/>
  <c r="AS73" i="5"/>
  <c r="H34" i="30" s="1"/>
  <c r="I34" i="30" s="1"/>
  <c r="AP45" i="1"/>
  <c r="AP44" i="1"/>
  <c r="AR45" i="5"/>
  <c r="AU189" i="1"/>
  <c r="AT247" i="1"/>
  <c r="AT305" i="1" s="1"/>
  <c r="AT421" i="1"/>
  <c r="AT782" i="1"/>
  <c r="AT811" i="1" s="1"/>
  <c r="AT927" i="1" s="1"/>
  <c r="AY775" i="1"/>
  <c r="AY804" i="1" s="1"/>
  <c r="AY240" i="1"/>
  <c r="AY298" i="1" s="1"/>
  <c r="AY414" i="1"/>
  <c r="AZ182" i="1"/>
  <c r="AY862" i="1"/>
  <c r="AY891" i="1" s="1"/>
  <c r="H33" i="30"/>
  <c r="I33" i="30" s="1"/>
  <c r="AX916" i="1"/>
  <c r="AY858" i="1"/>
  <c r="AY887" i="1" s="1"/>
  <c r="AY236" i="1"/>
  <c r="AY294" i="1" s="1"/>
  <c r="AY410" i="1"/>
  <c r="AZ178" i="1"/>
  <c r="AY771" i="1"/>
  <c r="AY800" i="1" s="1"/>
  <c r="AQ529" i="1"/>
  <c r="AQ24" i="1" s="1"/>
  <c r="AT53" i="5" s="1"/>
  <c r="AW713" i="1"/>
  <c r="BA1201" i="1"/>
  <c r="BB562" i="1"/>
  <c r="AZ1230" i="1"/>
  <c r="AZ1259" i="1"/>
  <c r="AY591" i="1"/>
  <c r="AY1288" i="1"/>
  <c r="AY1317" i="1" s="1"/>
  <c r="AX678" i="1"/>
  <c r="AX707" i="1" s="1"/>
  <c r="AZ1207" i="1"/>
  <c r="BA568" i="1"/>
  <c r="BC1209" i="1"/>
  <c r="BD570" i="1"/>
  <c r="AY1265" i="1"/>
  <c r="AY1236" i="1"/>
  <c r="BB1238" i="1"/>
  <c r="BB1267" i="1"/>
  <c r="AZ686" i="1"/>
  <c r="AZ715" i="1" s="1"/>
  <c r="AY715" i="1"/>
  <c r="AX597" i="1"/>
  <c r="AX1294" i="1"/>
  <c r="AX1323" i="1" s="1"/>
  <c r="BA599" i="1"/>
  <c r="BA1296" i="1"/>
  <c r="BA1325" i="1" s="1"/>
  <c r="AR442" i="1"/>
  <c r="AR529" i="1" s="1"/>
  <c r="AR24" i="1" s="1"/>
  <c r="AU53" i="5" s="1"/>
  <c r="AR469" i="1"/>
  <c r="AR498" i="1" s="1"/>
  <c r="AQ434" i="1"/>
  <c r="AQ521" i="1" s="1"/>
  <c r="AQ16" i="1" s="1"/>
  <c r="AR533" i="1"/>
  <c r="AR28" i="1" s="1"/>
  <c r="AQ535" i="1"/>
  <c r="AQ30" i="1" s="1"/>
  <c r="AS381" i="1"/>
  <c r="AS471" i="1" s="1"/>
  <c r="AS500" i="1" s="1"/>
  <c r="AR373" i="1"/>
  <c r="AR463" i="1" s="1"/>
  <c r="AR492" i="1" s="1"/>
  <c r="AS387" i="1"/>
  <c r="AS477" i="1" s="1"/>
  <c r="AS506" i="1" s="1"/>
  <c r="AP521" i="1"/>
  <c r="AP16" i="1" s="1"/>
  <c r="AS446" i="1"/>
  <c r="AS475" i="1"/>
  <c r="AS504" i="1" s="1"/>
  <c r="AT385" i="1"/>
  <c r="AQ527" i="1"/>
  <c r="AQ22" i="1" s="1"/>
  <c r="AR477" i="1"/>
  <c r="AR506" i="1" s="1"/>
  <c r="AR448" i="1"/>
  <c r="AT329" i="1"/>
  <c r="AS358" i="1"/>
  <c r="AY769" i="1"/>
  <c r="AY798" i="1" s="1"/>
  <c r="AY856" i="1"/>
  <c r="AY885" i="1" s="1"/>
  <c r="AY408" i="1"/>
  <c r="AY234" i="1"/>
  <c r="AY292" i="1" s="1"/>
  <c r="AZ176" i="1"/>
  <c r="BD1203" i="1"/>
  <c r="BE564" i="1"/>
  <c r="BB593" i="1"/>
  <c r="BB1290" i="1"/>
  <c r="BB1319" i="1" s="1"/>
  <c r="AX914" i="1"/>
  <c r="BG1253" i="1"/>
  <c r="BG1224" i="1"/>
  <c r="BC1261" i="1"/>
  <c r="BC1232" i="1"/>
  <c r="AT321" i="1"/>
  <c r="AS350" i="1"/>
  <c r="BH1195" i="1"/>
  <c r="BI556" i="1"/>
  <c r="BA709" i="1"/>
  <c r="AS379" i="1"/>
  <c r="BF1282" i="1"/>
  <c r="BF1311" i="1" s="1"/>
  <c r="BF585" i="1"/>
  <c r="BF672" i="1" s="1"/>
  <c r="BF701" i="1" s="1"/>
  <c r="AU327" i="1"/>
  <c r="AT356" i="1"/>
  <c r="AS352" i="1"/>
  <c r="AT323" i="1"/>
  <c r="AS315" i="1"/>
  <c r="AR344" i="1"/>
  <c r="AS191" i="1"/>
  <c r="AS784" i="1" s="1"/>
  <c r="AS813" i="1" s="1"/>
  <c r="AR871" i="1"/>
  <c r="AR900" i="1" s="1"/>
  <c r="AR929" i="1" s="1"/>
  <c r="AR249" i="1"/>
  <c r="AR307" i="1" s="1"/>
  <c r="AR423" i="1"/>
  <c r="AQ926" i="1"/>
  <c r="AS188" i="1"/>
  <c r="AR781" i="1"/>
  <c r="AR810" i="1" s="1"/>
  <c r="AR420" i="1"/>
  <c r="AR868" i="1"/>
  <c r="AR897" i="1" s="1"/>
  <c r="AR246" i="1"/>
  <c r="AR304" i="1" s="1"/>
  <c r="AQ929" i="1"/>
  <c r="AZ232" i="1"/>
  <c r="AZ290" i="1" s="1"/>
  <c r="AZ854" i="1"/>
  <c r="AZ883" i="1" s="1"/>
  <c r="AZ767" i="1"/>
  <c r="AZ796" i="1" s="1"/>
  <c r="AZ406" i="1"/>
  <c r="BA174" i="1"/>
  <c r="AY912" i="1"/>
  <c r="AK426" i="1"/>
  <c r="AK874" i="1"/>
  <c r="AK903" i="1" s="1"/>
  <c r="AL194" i="1"/>
  <c r="AL252" i="1" s="1"/>
  <c r="AK252" i="1"/>
  <c r="AK310" i="1" s="1"/>
  <c r="BA921" i="1"/>
  <c r="BB241" i="1"/>
  <c r="BB299" i="1" s="1"/>
  <c r="BB776" i="1"/>
  <c r="BB805" i="1" s="1"/>
  <c r="BB863" i="1"/>
  <c r="BB892" i="1" s="1"/>
  <c r="BB415" i="1"/>
  <c r="BC183" i="1"/>
  <c r="AV925" i="1"/>
  <c r="AW780" i="1"/>
  <c r="AW809" i="1" s="1"/>
  <c r="AW245" i="1"/>
  <c r="AW303" i="1" s="1"/>
  <c r="AW867" i="1"/>
  <c r="AW896" i="1" s="1"/>
  <c r="AW419" i="1"/>
  <c r="AX187" i="1"/>
  <c r="AJ903" i="1"/>
  <c r="BA923" i="1"/>
  <c r="BB243" i="1"/>
  <c r="BB301" i="1" s="1"/>
  <c r="BC185" i="1"/>
  <c r="BB865" i="1"/>
  <c r="BB894" i="1" s="1"/>
  <c r="BB778" i="1"/>
  <c r="BB807" i="1" s="1"/>
  <c r="BB417" i="1"/>
  <c r="AR390" i="1"/>
  <c r="AP538" i="1"/>
  <c r="AP33" i="1" s="1"/>
  <c r="AS62" i="5" s="1"/>
  <c r="AR361" i="1"/>
  <c r="AS332" i="1"/>
  <c r="AQ480" i="1"/>
  <c r="AQ509" i="1" s="1"/>
  <c r="AQ451" i="1"/>
  <c r="AO931" i="1"/>
  <c r="AZ772" i="1"/>
  <c r="AZ801" i="1" s="1"/>
  <c r="BB773" i="1"/>
  <c r="BB802" i="1" s="1"/>
  <c r="AJ816" i="1"/>
  <c r="AZ783" i="1"/>
  <c r="AZ812" i="1" s="1"/>
  <c r="BD768" i="1"/>
  <c r="BD797" i="1" s="1"/>
  <c r="BA766" i="1"/>
  <c r="BA795" i="1" s="1"/>
  <c r="BB777" i="1"/>
  <c r="BB806" i="1" s="1"/>
  <c r="BE779" i="1"/>
  <c r="BE808" i="1" s="1"/>
  <c r="AO785" i="1"/>
  <c r="AU782" i="1"/>
  <c r="AU811" i="1" s="1"/>
  <c r="AP873" i="1"/>
  <c r="AP902" i="1" s="1"/>
  <c r="BD181" i="1"/>
  <c r="BD774" i="1" s="1"/>
  <c r="BD803" i="1" s="1"/>
  <c r="BC239" i="1"/>
  <c r="BC297" i="1" s="1"/>
  <c r="BC413" i="1"/>
  <c r="BC861" i="1"/>
  <c r="BC890" i="1" s="1"/>
  <c r="BC919" i="1" s="1"/>
  <c r="AP786" i="1"/>
  <c r="AP815" i="1" s="1"/>
  <c r="BC763" i="1"/>
  <c r="BC792" i="1" s="1"/>
  <c r="BC770" i="1"/>
  <c r="BC799" i="1" s="1"/>
  <c r="BB908" i="1"/>
  <c r="BD170" i="1"/>
  <c r="BD763" i="1" s="1"/>
  <c r="BC228" i="1"/>
  <c r="BC286" i="1" s="1"/>
  <c r="BC850" i="1"/>
  <c r="BC879" i="1" s="1"/>
  <c r="BC402" i="1"/>
  <c r="AH457" i="1"/>
  <c r="AH544" i="1" s="1"/>
  <c r="AH39" i="1" s="1"/>
  <c r="AK68" i="5" s="1"/>
  <c r="AY928" i="1"/>
  <c r="AZ248" i="1"/>
  <c r="AZ306" i="1" s="1"/>
  <c r="AZ422" i="1"/>
  <c r="BA190" i="1"/>
  <c r="AZ870" i="1"/>
  <c r="AZ899" i="1" s="1"/>
  <c r="AY718" i="1"/>
  <c r="AT450" i="1"/>
  <c r="AT537" i="1" s="1"/>
  <c r="AT32" i="1" s="1"/>
  <c r="AW61" i="5" s="1"/>
  <c r="AX723" i="1"/>
  <c r="AY717" i="1"/>
  <c r="AI932" i="1"/>
  <c r="BA1295" i="1"/>
  <c r="BA1324" i="1" s="1"/>
  <c r="AZ717" i="1"/>
  <c r="AY681" i="1"/>
  <c r="BB1240" i="1"/>
  <c r="BB1269" i="1"/>
  <c r="BC1211" i="1"/>
  <c r="BD572" i="1"/>
  <c r="BA601" i="1"/>
  <c r="BA1298" i="1"/>
  <c r="BA1327" i="1" s="1"/>
  <c r="AX1271" i="1"/>
  <c r="AZ1213" i="1"/>
  <c r="AZ1242" i="1" s="1"/>
  <c r="AZ603" i="1" s="1"/>
  <c r="BA574" i="1"/>
  <c r="BA1213" i="1" s="1"/>
  <c r="AV1300" i="1"/>
  <c r="AV1329" i="1" s="1"/>
  <c r="AY1213" i="1"/>
  <c r="AY1271" i="1" s="1"/>
  <c r="AS528" i="1"/>
  <c r="AS23" i="1" s="1"/>
  <c r="AV52" i="5" s="1"/>
  <c r="AH542" i="1"/>
  <c r="AH37" i="1" s="1"/>
  <c r="AK66" i="5" s="1"/>
  <c r="AU421" i="1"/>
  <c r="AV189" i="1"/>
  <c r="AU247" i="1"/>
  <c r="AU869" i="1"/>
  <c r="AU898" i="1" s="1"/>
  <c r="AU389" i="1"/>
  <c r="AV331" i="1"/>
  <c r="AU360" i="1"/>
  <c r="AU380" i="1"/>
  <c r="AV322" i="1"/>
  <c r="AU351" i="1"/>
  <c r="BE1202" i="1"/>
  <c r="BF563" i="1"/>
  <c r="BD1231" i="1"/>
  <c r="BD1260" i="1"/>
  <c r="BA708" i="1"/>
  <c r="BB708" i="1"/>
  <c r="AT470" i="1"/>
  <c r="AT499" i="1" s="1"/>
  <c r="AT441" i="1"/>
  <c r="AW1271" i="1"/>
  <c r="BC1289" i="1"/>
  <c r="BC1318" i="1" s="1"/>
  <c r="BC592" i="1"/>
  <c r="BC679" i="1" s="1"/>
  <c r="AT393" i="1"/>
  <c r="AI485" i="1"/>
  <c r="AI514" i="1" s="1"/>
  <c r="AR541" i="1"/>
  <c r="AR36" i="1" s="1"/>
  <c r="AU65" i="5" s="1"/>
  <c r="AJ394" i="1"/>
  <c r="AJ484" i="1" s="1"/>
  <c r="AJ513" i="1" s="1"/>
  <c r="AY917" i="1"/>
  <c r="AT536" i="1"/>
  <c r="AT31" i="1" s="1"/>
  <c r="AW60" i="5" s="1"/>
  <c r="AG544" i="1"/>
  <c r="AG39" i="1" s="1"/>
  <c r="AJ68" i="5" s="1"/>
  <c r="AJ395" i="1"/>
  <c r="AJ456" i="1" s="1"/>
  <c r="AU449" i="1"/>
  <c r="AU478" i="1"/>
  <c r="AU507" i="1" s="1"/>
  <c r="AI392" i="1"/>
  <c r="AS454" i="1"/>
  <c r="AS483" i="1"/>
  <c r="AS512" i="1" s="1"/>
  <c r="AP1245" i="1"/>
  <c r="AP1303" i="1" s="1"/>
  <c r="AJ338" i="1"/>
  <c r="AI367" i="1"/>
  <c r="AJ334" i="1"/>
  <c r="AI363" i="1"/>
  <c r="AT1329" i="1"/>
  <c r="AN1214" i="1"/>
  <c r="AN1272" i="1" s="1"/>
  <c r="AO575" i="1"/>
  <c r="AX1242" i="1"/>
  <c r="AZ721" i="1"/>
  <c r="AJ720" i="1"/>
  <c r="AJ63" i="5"/>
  <c r="AD458" i="1"/>
  <c r="AD487" i="1"/>
  <c r="AZ237" i="1"/>
  <c r="AZ295" i="1" s="1"/>
  <c r="AZ411" i="1"/>
  <c r="BA179" i="1"/>
  <c r="BA411" i="1" s="1"/>
  <c r="AZ859" i="1"/>
  <c r="AZ888" i="1" s="1"/>
  <c r="AL604" i="1"/>
  <c r="BB1212" i="1"/>
  <c r="BC573" i="1"/>
  <c r="AC516" i="1"/>
  <c r="AI609" i="1"/>
  <c r="AI696" i="1" s="1"/>
  <c r="AI1306" i="1"/>
  <c r="AK1219" i="1"/>
  <c r="AL580" i="1"/>
  <c r="AR1218" i="1"/>
  <c r="AS579" i="1"/>
  <c r="AL1301" i="1"/>
  <c r="AO872" i="1"/>
  <c r="AH1335" i="1"/>
  <c r="BA1270" i="1"/>
  <c r="BA1241" i="1"/>
  <c r="AM1272" i="1"/>
  <c r="AM1243" i="1"/>
  <c r="AT690" i="1"/>
  <c r="AT719" i="1" s="1"/>
  <c r="AM930" i="1"/>
  <c r="AP251" i="1"/>
  <c r="AP309" i="1" s="1"/>
  <c r="AQ1247" i="1"/>
  <c r="AQ1305" i="1" s="1"/>
  <c r="AQ1334" i="1" s="1"/>
  <c r="AV388" i="1"/>
  <c r="AN722" i="1"/>
  <c r="AH543" i="1"/>
  <c r="AH38" i="1" s="1"/>
  <c r="AK67" i="5" s="1"/>
  <c r="AK336" i="1"/>
  <c r="AJ365" i="1"/>
  <c r="AO250" i="1"/>
  <c r="AH453" i="1"/>
  <c r="AH482" i="1"/>
  <c r="AO1303" i="1"/>
  <c r="AO1332" i="1" s="1"/>
  <c r="AO606" i="1"/>
  <c r="BA1217" i="1"/>
  <c r="BB578" i="1"/>
  <c r="AU603" i="1"/>
  <c r="AU1300" i="1"/>
  <c r="AP1305" i="1"/>
  <c r="AP1334" i="1" s="1"/>
  <c r="AP608" i="1"/>
  <c r="AP695" i="1" s="1"/>
  <c r="AH696" i="1"/>
  <c r="AH725" i="1" s="1"/>
  <c r="AK391" i="1"/>
  <c r="BE576" i="1"/>
  <c r="BD1215" i="1"/>
  <c r="AJ1277" i="1"/>
  <c r="AJ1248" i="1"/>
  <c r="AK691" i="1"/>
  <c r="AK720" i="1" s="1"/>
  <c r="AW330" i="1"/>
  <c r="AV359" i="1"/>
  <c r="AG511" i="1"/>
  <c r="AG540" i="1" s="1"/>
  <c r="AO695" i="1"/>
  <c r="AI484" i="1"/>
  <c r="AI513" i="1" s="1"/>
  <c r="AI455" i="1"/>
  <c r="AN901" i="1"/>
  <c r="AU335" i="1"/>
  <c r="AT364" i="1"/>
  <c r="AK1330" i="1"/>
  <c r="AO424" i="1"/>
  <c r="AP192" i="1"/>
  <c r="AZ602" i="1"/>
  <c r="AZ689" i="1" s="1"/>
  <c r="AZ1299" i="1"/>
  <c r="AZ1328" i="1" s="1"/>
  <c r="AZ1275" i="1"/>
  <c r="AZ1246" i="1"/>
  <c r="AM722" i="1"/>
  <c r="BC1244" i="1"/>
  <c r="BC1273" i="1"/>
  <c r="AC69" i="5"/>
  <c r="AA40" i="1"/>
  <c r="AE397" i="1"/>
  <c r="AH64" i="5"/>
  <c r="AK337" i="1"/>
  <c r="AJ366" i="1"/>
  <c r="AY1304" i="1"/>
  <c r="AY1333" i="1" s="1"/>
  <c r="AY607" i="1"/>
  <c r="AY694" i="1" s="1"/>
  <c r="AF540" i="1"/>
  <c r="BB605" i="1"/>
  <c r="BB1302" i="1"/>
  <c r="BB1331" i="1" s="1"/>
  <c r="AL333" i="1"/>
  <c r="AK362" i="1"/>
  <c r="AQ1216" i="1"/>
  <c r="AR577" i="1"/>
  <c r="AV603" i="1"/>
  <c r="AF339" i="1"/>
  <c r="AE368" i="1"/>
  <c r="AB545" i="1"/>
  <c r="AW1242" i="1"/>
  <c r="AP425" i="1"/>
  <c r="AQ193" i="1"/>
  <c r="AI510" i="1"/>
  <c r="AH34" i="1"/>
  <c r="AJ452" i="1"/>
  <c r="AJ481" i="1"/>
  <c r="AI396" i="1"/>
  <c r="BA721" i="1"/>
  <c r="AP1274" i="1"/>
  <c r="AZ911" i="1"/>
  <c r="AT532" i="1"/>
  <c r="AT27" i="1" s="1"/>
  <c r="AW56" i="5" s="1"/>
  <c r="BA231" i="1"/>
  <c r="BA289" i="1" s="1"/>
  <c r="BA405" i="1"/>
  <c r="BB173" i="1"/>
  <c r="BB766" i="1" s="1"/>
  <c r="BA853" i="1"/>
  <c r="BA882" i="1" s="1"/>
  <c r="AV438" i="1"/>
  <c r="AV525" i="1" s="1"/>
  <c r="AV20" i="1" s="1"/>
  <c r="AY49" i="5" s="1"/>
  <c r="BA922" i="1"/>
  <c r="BB915" i="1"/>
  <c r="BC857" i="1"/>
  <c r="BC886" i="1" s="1"/>
  <c r="BC409" i="1"/>
  <c r="BD177" i="1"/>
  <c r="BC235" i="1"/>
  <c r="BC293" i="1" s="1"/>
  <c r="AT531" i="1"/>
  <c r="AT26" i="1" s="1"/>
  <c r="AW55" i="5" s="1"/>
  <c r="AT530" i="1"/>
  <c r="AT25" i="1" s="1"/>
  <c r="AW54" i="5" s="1"/>
  <c r="AU472" i="1"/>
  <c r="AU501" i="1" s="1"/>
  <c r="AU444" i="1"/>
  <c r="AU531" i="1" s="1"/>
  <c r="AU26" i="1" s="1"/>
  <c r="AX55" i="5" s="1"/>
  <c r="BD924" i="1"/>
  <c r="AU439" i="1"/>
  <c r="AU526" i="1" s="1"/>
  <c r="AU21" i="1" s="1"/>
  <c r="AX50" i="5" s="1"/>
  <c r="AY711" i="1"/>
  <c r="AU525" i="1"/>
  <c r="AU20" i="1" s="1"/>
  <c r="AX49" i="5" s="1"/>
  <c r="BE418" i="1"/>
  <c r="BF186" i="1"/>
  <c r="BE244" i="1"/>
  <c r="BE302" i="1" s="1"/>
  <c r="BE866" i="1"/>
  <c r="BE895" i="1" s="1"/>
  <c r="BC704" i="1"/>
  <c r="AV466" i="1"/>
  <c r="AV495" i="1" s="1"/>
  <c r="BC677" i="1"/>
  <c r="BB860" i="1"/>
  <c r="BB889" i="1" s="1"/>
  <c r="BB238" i="1"/>
  <c r="BB296" i="1" s="1"/>
  <c r="AU474" i="1"/>
  <c r="AU503" i="1" s="1"/>
  <c r="AT526" i="1"/>
  <c r="AT21" i="1" s="1"/>
  <c r="AW50" i="5" s="1"/>
  <c r="BC913" i="1"/>
  <c r="AW376" i="1"/>
  <c r="AW437" i="1" s="1"/>
  <c r="BA716" i="1"/>
  <c r="AW377" i="1"/>
  <c r="AW438" i="1" s="1"/>
  <c r="AV382" i="1"/>
  <c r="AV472" i="1" s="1"/>
  <c r="AV501" i="1" s="1"/>
  <c r="AW386" i="1"/>
  <c r="AW476" i="1" s="1"/>
  <c r="AW505" i="1" s="1"/>
  <c r="AY1291" i="1"/>
  <c r="AY1320" i="1" s="1"/>
  <c r="BB242" i="1"/>
  <c r="BB300" i="1" s="1"/>
  <c r="BB416" i="1"/>
  <c r="BC184" i="1"/>
  <c r="BB864" i="1"/>
  <c r="BB893" i="1" s="1"/>
  <c r="AX681" i="1"/>
  <c r="AX710" i="1" s="1"/>
  <c r="AU524" i="1"/>
  <c r="AU19" i="1" s="1"/>
  <c r="AX48" i="5" s="1"/>
  <c r="AV384" i="1"/>
  <c r="AV474" i="1" s="1"/>
  <c r="AV503" i="1" s="1"/>
  <c r="BA1204" i="1"/>
  <c r="BB565" i="1"/>
  <c r="AV383" i="1"/>
  <c r="AV473" i="1" s="1"/>
  <c r="AV502" i="1" s="1"/>
  <c r="AZ1233" i="1"/>
  <c r="AZ1262" i="1"/>
  <c r="AW324" i="1"/>
  <c r="AV353" i="1"/>
  <c r="BA1228" i="1"/>
  <c r="BA1286" i="1" s="1"/>
  <c r="BA1257" i="1"/>
  <c r="BE1285" i="1"/>
  <c r="BE1314" i="1" s="1"/>
  <c r="BE588" i="1"/>
  <c r="BB1266" i="1"/>
  <c r="AX319" i="1"/>
  <c r="AW348" i="1"/>
  <c r="BF1227" i="1"/>
  <c r="BF1285" i="1" s="1"/>
  <c r="BF1314" i="1" s="1"/>
  <c r="AW326" i="1"/>
  <c r="AV355" i="1"/>
  <c r="AX318" i="1"/>
  <c r="AW347" i="1"/>
  <c r="BB1237" i="1"/>
  <c r="BE1210" i="1"/>
  <c r="BF571" i="1"/>
  <c r="AY705" i="1"/>
  <c r="AV378" i="1"/>
  <c r="BD1239" i="1"/>
  <c r="BD1297" i="1" s="1"/>
  <c r="BD1268" i="1"/>
  <c r="BA1293" i="1"/>
  <c r="BA1322" i="1" s="1"/>
  <c r="BA596" i="1"/>
  <c r="BB677" i="1"/>
  <c r="BA685" i="1"/>
  <c r="AZ685" i="1"/>
  <c r="BE1200" i="1"/>
  <c r="BF561" i="1"/>
  <c r="BB687" i="1"/>
  <c r="AW320" i="1"/>
  <c r="AV349" i="1"/>
  <c r="BD407" i="1"/>
  <c r="BE175" i="1"/>
  <c r="BE855" i="1" s="1"/>
  <c r="BE884" i="1" s="1"/>
  <c r="BD233" i="1"/>
  <c r="BD291" i="1" s="1"/>
  <c r="BD855" i="1"/>
  <c r="BD884" i="1" s="1"/>
  <c r="AY1315" i="1"/>
  <c r="BA595" i="1"/>
  <c r="BC600" i="1"/>
  <c r="BC1297" i="1"/>
  <c r="BC1326" i="1" s="1"/>
  <c r="AZ712" i="1"/>
  <c r="AU534" i="1"/>
  <c r="AU29" i="1" s="1"/>
  <c r="AX58" i="5" s="1"/>
  <c r="BB1263" i="1"/>
  <c r="BB1234" i="1"/>
  <c r="AZ1286" i="1"/>
  <c r="AZ589" i="1"/>
  <c r="BC1287" i="1"/>
  <c r="BC1316" i="1" s="1"/>
  <c r="AY712" i="1"/>
  <c r="BC1206" i="1"/>
  <c r="BD567" i="1"/>
  <c r="BD1229" i="1"/>
  <c r="BD1287" i="1" s="1"/>
  <c r="BD1258" i="1"/>
  <c r="AX328" i="1"/>
  <c r="AW357" i="1"/>
  <c r="BB412" i="1"/>
  <c r="BC180" i="1"/>
  <c r="AV476" i="1"/>
  <c r="AV505" i="1" s="1"/>
  <c r="AV447" i="1"/>
  <c r="AZ711" i="1"/>
  <c r="AW325" i="1"/>
  <c r="AV354" i="1"/>
  <c r="BA918" i="1"/>
  <c r="BC1208" i="1"/>
  <c r="BD569" i="1"/>
  <c r="BC1205" i="1"/>
  <c r="BD566" i="1"/>
  <c r="BB1199" i="1"/>
  <c r="BC560" i="1"/>
  <c r="BB1235" i="1"/>
  <c r="BA706" i="1"/>
  <c r="BG1198" i="1"/>
  <c r="BH559" i="1"/>
  <c r="BD704" i="1"/>
  <c r="AU305" i="1" l="1"/>
  <c r="AT59" i="5"/>
  <c r="AT74" i="5" s="1"/>
  <c r="J35" i="30" s="1"/>
  <c r="K35" i="30" s="1"/>
  <c r="AQ45" i="1"/>
  <c r="AU57" i="5"/>
  <c r="AT51" i="5"/>
  <c r="AT73" i="5" s="1"/>
  <c r="AQ44" i="1"/>
  <c r="AT45" i="5"/>
  <c r="AS45" i="5"/>
  <c r="AS423" i="1"/>
  <c r="AZ414" i="1"/>
  <c r="AZ240" i="1"/>
  <c r="AZ298" i="1" s="1"/>
  <c r="AZ775" i="1"/>
  <c r="AZ804" i="1" s="1"/>
  <c r="BA182" i="1"/>
  <c r="AZ862" i="1"/>
  <c r="AZ891" i="1" s="1"/>
  <c r="AY920" i="1"/>
  <c r="AS249" i="1"/>
  <c r="AS307" i="1" s="1"/>
  <c r="AS871" i="1"/>
  <c r="AS900" i="1" s="1"/>
  <c r="AS929" i="1" s="1"/>
  <c r="AY916" i="1"/>
  <c r="AZ771" i="1"/>
  <c r="AZ800" i="1" s="1"/>
  <c r="AZ236" i="1"/>
  <c r="AZ294" i="1" s="1"/>
  <c r="AZ858" i="1"/>
  <c r="AZ887" i="1" s="1"/>
  <c r="AZ410" i="1"/>
  <c r="BA178" i="1"/>
  <c r="AY678" i="1"/>
  <c r="AY707" i="1" s="1"/>
  <c r="AZ591" i="1"/>
  <c r="AZ1288" i="1"/>
  <c r="AZ1317" i="1" s="1"/>
  <c r="BB1201" i="1"/>
  <c r="BC562" i="1"/>
  <c r="AT191" i="1"/>
  <c r="AT249" i="1" s="1"/>
  <c r="BA1230" i="1"/>
  <c r="BA591" i="1" s="1"/>
  <c r="BA1259" i="1"/>
  <c r="AY597" i="1"/>
  <c r="AY684" i="1" s="1"/>
  <c r="AY1294" i="1"/>
  <c r="AY1323" i="1" s="1"/>
  <c r="AX684" i="1"/>
  <c r="AX713" i="1" s="1"/>
  <c r="BE570" i="1"/>
  <c r="BD1209" i="1"/>
  <c r="BC1267" i="1"/>
  <c r="BC1238" i="1"/>
  <c r="BB568" i="1"/>
  <c r="BA1207" i="1"/>
  <c r="BB599" i="1"/>
  <c r="BB686" i="1" s="1"/>
  <c r="BB1296" i="1"/>
  <c r="BB1325" i="1" s="1"/>
  <c r="BA686" i="1"/>
  <c r="BA715" i="1" s="1"/>
  <c r="AZ1236" i="1"/>
  <c r="AZ1265" i="1"/>
  <c r="AS442" i="1"/>
  <c r="AS529" i="1" s="1"/>
  <c r="AS24" i="1" s="1"/>
  <c r="AV53" i="5" s="1"/>
  <c r="AR434" i="1"/>
  <c r="AR521" i="1" s="1"/>
  <c r="AR16" i="1" s="1"/>
  <c r="AR527" i="1"/>
  <c r="AR22" i="1" s="1"/>
  <c r="AS448" i="1"/>
  <c r="AS535" i="1" s="1"/>
  <c r="AS30" i="1" s="1"/>
  <c r="AV59" i="5" s="1"/>
  <c r="AU385" i="1"/>
  <c r="AR535" i="1"/>
  <c r="AR30" i="1" s="1"/>
  <c r="AU59" i="5" s="1"/>
  <c r="AT381" i="1"/>
  <c r="AT471" i="1" s="1"/>
  <c r="AT500" i="1" s="1"/>
  <c r="AS533" i="1"/>
  <c r="AS28" i="1" s="1"/>
  <c r="AV327" i="1"/>
  <c r="AU356" i="1"/>
  <c r="BB680" i="1"/>
  <c r="BB709" i="1" s="1"/>
  <c r="AT387" i="1"/>
  <c r="BC593" i="1"/>
  <c r="BC680" i="1" s="1"/>
  <c r="BC1290" i="1"/>
  <c r="BC1319" i="1" s="1"/>
  <c r="BE1203" i="1"/>
  <c r="BF564" i="1"/>
  <c r="AU329" i="1"/>
  <c r="AT358" i="1"/>
  <c r="BD1232" i="1"/>
  <c r="BD1261" i="1"/>
  <c r="AS373" i="1"/>
  <c r="BI1195" i="1"/>
  <c r="BJ556" i="1"/>
  <c r="BG1282" i="1"/>
  <c r="BG1311" i="1" s="1"/>
  <c r="BG585" i="1"/>
  <c r="BG672" i="1" s="1"/>
  <c r="BG701" i="1" s="1"/>
  <c r="AZ769" i="1"/>
  <c r="AZ798" i="1" s="1"/>
  <c r="AZ408" i="1"/>
  <c r="BA176" i="1"/>
  <c r="AZ234" i="1"/>
  <c r="AZ292" i="1" s="1"/>
  <c r="AZ856" i="1"/>
  <c r="AZ885" i="1" s="1"/>
  <c r="AT315" i="1"/>
  <c r="AS344" i="1"/>
  <c r="BH1253" i="1"/>
  <c r="BH1224" i="1"/>
  <c r="AT352" i="1"/>
  <c r="AU323" i="1"/>
  <c r="AT379" i="1"/>
  <c r="AU321" i="1"/>
  <c r="AT350" i="1"/>
  <c r="AS469" i="1"/>
  <c r="AS498" i="1" s="1"/>
  <c r="AS440" i="1"/>
  <c r="AY914" i="1"/>
  <c r="AT475" i="1"/>
  <c r="AT504" i="1" s="1"/>
  <c r="AT446" i="1"/>
  <c r="AL426" i="1"/>
  <c r="AL874" i="1"/>
  <c r="AL903" i="1" s="1"/>
  <c r="AL787" i="1"/>
  <c r="AL816" i="1" s="1"/>
  <c r="AR926" i="1"/>
  <c r="AT188" i="1"/>
  <c r="AS420" i="1"/>
  <c r="AS868" i="1"/>
  <c r="AS897" i="1" s="1"/>
  <c r="AS781" i="1"/>
  <c r="AS810" i="1" s="1"/>
  <c r="AS246" i="1"/>
  <c r="AS304" i="1" s="1"/>
  <c r="AM194" i="1"/>
  <c r="AM787" i="1" s="1"/>
  <c r="AM816" i="1" s="1"/>
  <c r="AZ912" i="1"/>
  <c r="BA767" i="1"/>
  <c r="BA796" i="1" s="1"/>
  <c r="BA232" i="1"/>
  <c r="BA290" i="1" s="1"/>
  <c r="BA406" i="1"/>
  <c r="BB174" i="1"/>
  <c r="BA854" i="1"/>
  <c r="BA883" i="1" s="1"/>
  <c r="AL310" i="1"/>
  <c r="BB921" i="1"/>
  <c r="BD183" i="1"/>
  <c r="BC776" i="1"/>
  <c r="BC805" i="1" s="1"/>
  <c r="BC863" i="1"/>
  <c r="BC892" i="1" s="1"/>
  <c r="BC241" i="1"/>
  <c r="BC299" i="1" s="1"/>
  <c r="BC415" i="1"/>
  <c r="AW925" i="1"/>
  <c r="AX780" i="1"/>
  <c r="AX809" i="1" s="1"/>
  <c r="AX419" i="1"/>
  <c r="AX867" i="1"/>
  <c r="AX896" i="1" s="1"/>
  <c r="AX245" i="1"/>
  <c r="AX303" i="1" s="1"/>
  <c r="AY187" i="1"/>
  <c r="AY780" i="1" s="1"/>
  <c r="AY809" i="1" s="1"/>
  <c r="AK932" i="1"/>
  <c r="BB574" i="1"/>
  <c r="BB1213" i="1" s="1"/>
  <c r="BB923" i="1"/>
  <c r="BC243" i="1"/>
  <c r="BC301" i="1" s="1"/>
  <c r="BC417" i="1"/>
  <c r="BD185" i="1"/>
  <c r="BC778" i="1"/>
  <c r="BC807" i="1" s="1"/>
  <c r="BC865" i="1"/>
  <c r="BC894" i="1" s="1"/>
  <c r="AR451" i="1"/>
  <c r="AR480" i="1"/>
  <c r="AR509" i="1" s="1"/>
  <c r="BA859" i="1"/>
  <c r="BA888" i="1" s="1"/>
  <c r="AZ1271" i="1"/>
  <c r="AY1242" i="1"/>
  <c r="AY603" i="1" s="1"/>
  <c r="AQ538" i="1"/>
  <c r="AQ33" i="1" s="1"/>
  <c r="AT62" i="5" s="1"/>
  <c r="AT332" i="1"/>
  <c r="AS361" i="1"/>
  <c r="AS390" i="1"/>
  <c r="AJ932" i="1"/>
  <c r="AP931" i="1"/>
  <c r="AQ786" i="1"/>
  <c r="AQ815" i="1" s="1"/>
  <c r="BD413" i="1"/>
  <c r="BE181" i="1"/>
  <c r="BE774" i="1" s="1"/>
  <c r="BE803" i="1" s="1"/>
  <c r="BD861" i="1"/>
  <c r="BD890" i="1" s="1"/>
  <c r="BD919" i="1" s="1"/>
  <c r="BD239" i="1"/>
  <c r="BD297" i="1" s="1"/>
  <c r="BE768" i="1"/>
  <c r="BE797" i="1" s="1"/>
  <c r="BE913" i="1" s="1"/>
  <c r="BA772" i="1"/>
  <c r="BA801" i="1" s="1"/>
  <c r="BD770" i="1"/>
  <c r="BD799" i="1" s="1"/>
  <c r="BC242" i="1"/>
  <c r="BC300" i="1" s="1"/>
  <c r="BC777" i="1"/>
  <c r="BC806" i="1" s="1"/>
  <c r="AV782" i="1"/>
  <c r="AV811" i="1" s="1"/>
  <c r="AP785" i="1"/>
  <c r="BF779" i="1"/>
  <c r="BF808" i="1" s="1"/>
  <c r="BA783" i="1"/>
  <c r="BA812" i="1" s="1"/>
  <c r="AP250" i="1"/>
  <c r="AP308" i="1" s="1"/>
  <c r="BC773" i="1"/>
  <c r="BC802" i="1" s="1"/>
  <c r="BD792" i="1"/>
  <c r="BC908" i="1"/>
  <c r="AJ455" i="1"/>
  <c r="AJ542" i="1" s="1"/>
  <c r="AJ37" i="1" s="1"/>
  <c r="AM66" i="5" s="1"/>
  <c r="BD850" i="1"/>
  <c r="BD879" i="1" s="1"/>
  <c r="BD228" i="1"/>
  <c r="BD286" i="1" s="1"/>
  <c r="BD402" i="1"/>
  <c r="BE170" i="1"/>
  <c r="BE763" i="1" s="1"/>
  <c r="AZ928" i="1"/>
  <c r="BA870" i="1"/>
  <c r="BA899" i="1" s="1"/>
  <c r="BA248" i="1"/>
  <c r="BA306" i="1" s="1"/>
  <c r="BA422" i="1"/>
  <c r="BB190" i="1"/>
  <c r="BC708" i="1"/>
  <c r="BA688" i="1"/>
  <c r="BC1269" i="1"/>
  <c r="BC1240" i="1"/>
  <c r="BD1211" i="1"/>
  <c r="BE572" i="1"/>
  <c r="BB1298" i="1"/>
  <c r="BB1327" i="1" s="1"/>
  <c r="BB601" i="1"/>
  <c r="BB688" i="1" s="1"/>
  <c r="AJ485" i="1"/>
  <c r="AJ514" i="1" s="1"/>
  <c r="BA1271" i="1"/>
  <c r="AU927" i="1"/>
  <c r="BA1242" i="1"/>
  <c r="BA603" i="1" s="1"/>
  <c r="AZ718" i="1"/>
  <c r="AV389" i="1"/>
  <c r="AW331" i="1"/>
  <c r="AV360" i="1"/>
  <c r="AV247" i="1"/>
  <c r="AV305" i="1" s="1"/>
  <c r="AV421" i="1"/>
  <c r="AW189" i="1"/>
  <c r="AW782" i="1" s="1"/>
  <c r="AV869" i="1"/>
  <c r="AV898" i="1" s="1"/>
  <c r="AU450" i="1"/>
  <c r="AU479" i="1"/>
  <c r="AU508" i="1" s="1"/>
  <c r="AT528" i="1"/>
  <c r="AT23" i="1" s="1"/>
  <c r="AW52" i="5" s="1"/>
  <c r="BG563" i="1"/>
  <c r="BF1202" i="1"/>
  <c r="BE1260" i="1"/>
  <c r="BE1231" i="1"/>
  <c r="AV380" i="1"/>
  <c r="AW322" i="1"/>
  <c r="AV351" i="1"/>
  <c r="BD1289" i="1"/>
  <c r="BD1318" i="1" s="1"/>
  <c r="BD592" i="1"/>
  <c r="AU441" i="1"/>
  <c r="AU470" i="1"/>
  <c r="AU499" i="1" s="1"/>
  <c r="AI543" i="1"/>
  <c r="AI38" i="1" s="1"/>
  <c r="AL67" i="5" s="1"/>
  <c r="AY723" i="1"/>
  <c r="AT454" i="1"/>
  <c r="AT483" i="1"/>
  <c r="AT512" i="1" s="1"/>
  <c r="AO724" i="1"/>
  <c r="AW388" i="1"/>
  <c r="AC545" i="1"/>
  <c r="AK394" i="1"/>
  <c r="AK455" i="1" s="1"/>
  <c r="AU536" i="1"/>
  <c r="AU31" i="1" s="1"/>
  <c r="AX60" i="5" s="1"/>
  <c r="AJ396" i="1"/>
  <c r="AJ457" i="1" s="1"/>
  <c r="AS541" i="1"/>
  <c r="AS36" i="1" s="1"/>
  <c r="AV65" i="5" s="1"/>
  <c r="AI542" i="1"/>
  <c r="AI37" i="1" s="1"/>
  <c r="AL66" i="5" s="1"/>
  <c r="AL337" i="1"/>
  <c r="AK366" i="1"/>
  <c r="AO693" i="1"/>
  <c r="AH511" i="1"/>
  <c r="AH540" i="1" s="1"/>
  <c r="AS1218" i="1"/>
  <c r="AS1276" i="1" s="1"/>
  <c r="AT579" i="1"/>
  <c r="AK1277" i="1"/>
  <c r="AK1248" i="1"/>
  <c r="BB1270" i="1"/>
  <c r="BB1241" i="1"/>
  <c r="AI453" i="1"/>
  <c r="AI482" i="1"/>
  <c r="AJ510" i="1"/>
  <c r="AJ539" i="1" s="1"/>
  <c r="AW1300" i="1"/>
  <c r="AW603" i="1"/>
  <c r="AQ1274" i="1"/>
  <c r="AQ1245" i="1"/>
  <c r="BB692" i="1"/>
  <c r="AQ873" i="1"/>
  <c r="AQ902" i="1" s="1"/>
  <c r="AP424" i="1"/>
  <c r="AQ192" i="1"/>
  <c r="AQ250" i="1" s="1"/>
  <c r="AW359" i="1"/>
  <c r="AX330" i="1"/>
  <c r="AK481" i="1"/>
  <c r="AK452" i="1"/>
  <c r="AU1329" i="1"/>
  <c r="AV478" i="1"/>
  <c r="AV507" i="1" s="1"/>
  <c r="AV449" i="1"/>
  <c r="AI725" i="1"/>
  <c r="AD516" i="1"/>
  <c r="AN1243" i="1"/>
  <c r="AN1301" i="1" s="1"/>
  <c r="AK338" i="1"/>
  <c r="AJ367" i="1"/>
  <c r="AL691" i="1"/>
  <c r="AL720" i="1" s="1"/>
  <c r="AL391" i="1"/>
  <c r="AF35" i="1"/>
  <c r="AI539" i="1"/>
  <c r="AE487" i="1"/>
  <c r="AE458" i="1"/>
  <c r="AJ1306" i="1"/>
  <c r="AJ609" i="1"/>
  <c r="AU690" i="1"/>
  <c r="AR1247" i="1"/>
  <c r="AR1305" i="1" s="1"/>
  <c r="AR1276" i="1"/>
  <c r="AZ917" i="1"/>
  <c r="BA237" i="1"/>
  <c r="BA295" i="1" s="1"/>
  <c r="AI486" i="1"/>
  <c r="AI515" i="1" s="1"/>
  <c r="AI457" i="1"/>
  <c r="AQ425" i="1"/>
  <c r="AR193" i="1"/>
  <c r="AQ251" i="1"/>
  <c r="AQ309" i="1" s="1"/>
  <c r="AF397" i="1"/>
  <c r="AQ608" i="1"/>
  <c r="BA1299" i="1"/>
  <c r="BA1328" i="1" s="1"/>
  <c r="BA602" i="1"/>
  <c r="BA689" i="1" s="1"/>
  <c r="AO901" i="1"/>
  <c r="BB179" i="1"/>
  <c r="BB772" i="1" s="1"/>
  <c r="AP1332" i="1"/>
  <c r="AG339" i="1"/>
  <c r="AF368" i="1"/>
  <c r="AR1216" i="1"/>
  <c r="AS577" i="1"/>
  <c r="AM333" i="1"/>
  <c r="AL362" i="1"/>
  <c r="AG35" i="1"/>
  <c r="AZ607" i="1"/>
  <c r="AZ1304" i="1"/>
  <c r="AZ1333" i="1" s="1"/>
  <c r="AO308" i="1"/>
  <c r="AV690" i="1"/>
  <c r="AP872" i="1"/>
  <c r="AJ392" i="1"/>
  <c r="AK63" i="5"/>
  <c r="BC605" i="1"/>
  <c r="BC1302" i="1"/>
  <c r="BC1331" i="1" s="1"/>
  <c r="AO814" i="1"/>
  <c r="AP724" i="1"/>
  <c r="BB1217" i="1"/>
  <c r="BC578" i="1"/>
  <c r="AK334" i="1"/>
  <c r="AJ363" i="1"/>
  <c r="AB40" i="1"/>
  <c r="AD69" i="5"/>
  <c r="AU393" i="1"/>
  <c r="BD1273" i="1"/>
  <c r="BD1244" i="1"/>
  <c r="BA1275" i="1"/>
  <c r="BA1246" i="1"/>
  <c r="AL336" i="1"/>
  <c r="AK365" i="1"/>
  <c r="AM604" i="1"/>
  <c r="AL1219" i="1"/>
  <c r="AM580" i="1"/>
  <c r="AX1300" i="1"/>
  <c r="AX603" i="1"/>
  <c r="AO1214" i="1"/>
  <c r="AP575" i="1"/>
  <c r="AN930" i="1"/>
  <c r="AP606" i="1"/>
  <c r="AK395" i="1"/>
  <c r="AV335" i="1"/>
  <c r="AU364" i="1"/>
  <c r="BF576" i="1"/>
  <c r="BE1215" i="1"/>
  <c r="AL1330" i="1"/>
  <c r="AI1335" i="1"/>
  <c r="BC1212" i="1"/>
  <c r="BD573" i="1"/>
  <c r="AM1301" i="1"/>
  <c r="BB231" i="1"/>
  <c r="BB289" i="1" s="1"/>
  <c r="BB795" i="1"/>
  <c r="BB405" i="1"/>
  <c r="BC173" i="1"/>
  <c r="BB853" i="1"/>
  <c r="BB882" i="1" s="1"/>
  <c r="BA911" i="1"/>
  <c r="BC915" i="1"/>
  <c r="BB918" i="1"/>
  <c r="BD235" i="1"/>
  <c r="BD293" i="1" s="1"/>
  <c r="BD857" i="1"/>
  <c r="BD886" i="1" s="1"/>
  <c r="BD409" i="1"/>
  <c r="BE177" i="1"/>
  <c r="AV445" i="1"/>
  <c r="AV532" i="1" s="1"/>
  <c r="AV27" i="1" s="1"/>
  <c r="AY56" i="5" s="1"/>
  <c r="AU530" i="1"/>
  <c r="AU25" i="1" s="1"/>
  <c r="AX54" i="5" s="1"/>
  <c r="AW447" i="1"/>
  <c r="AW534" i="1" s="1"/>
  <c r="AW29" i="1" s="1"/>
  <c r="AZ58" i="5" s="1"/>
  <c r="AV524" i="1"/>
  <c r="AV19" i="1" s="1"/>
  <c r="AY48" i="5" s="1"/>
  <c r="AV444" i="1"/>
  <c r="AV531" i="1" s="1"/>
  <c r="AV26" i="1" s="1"/>
  <c r="AY55" i="5" s="1"/>
  <c r="AV443" i="1"/>
  <c r="AV530" i="1" s="1"/>
  <c r="AV25" i="1" s="1"/>
  <c r="AY54" i="5" s="1"/>
  <c r="AU532" i="1"/>
  <c r="AU27" i="1" s="1"/>
  <c r="AX56" i="5" s="1"/>
  <c r="AY710" i="1"/>
  <c r="AW383" i="1"/>
  <c r="AW444" i="1" s="1"/>
  <c r="BE924" i="1"/>
  <c r="BA714" i="1"/>
  <c r="BF866" i="1"/>
  <c r="BF895" i="1" s="1"/>
  <c r="BG186" i="1"/>
  <c r="BF244" i="1"/>
  <c r="BF302" i="1" s="1"/>
  <c r="BF418" i="1"/>
  <c r="AW467" i="1"/>
  <c r="AW496" i="1" s="1"/>
  <c r="AW384" i="1"/>
  <c r="AW445" i="1" s="1"/>
  <c r="BB716" i="1"/>
  <c r="AW378" i="1"/>
  <c r="AW439" i="1" s="1"/>
  <c r="AW466" i="1"/>
  <c r="AW495" i="1" s="1"/>
  <c r="AX376" i="1"/>
  <c r="AX466" i="1" s="1"/>
  <c r="AX495" i="1" s="1"/>
  <c r="AV534" i="1"/>
  <c r="AV29" i="1" s="1"/>
  <c r="AY58" i="5" s="1"/>
  <c r="BB922" i="1"/>
  <c r="BD1316" i="1"/>
  <c r="AX377" i="1"/>
  <c r="AX467" i="1" s="1"/>
  <c r="AX496" i="1" s="1"/>
  <c r="BC416" i="1"/>
  <c r="BD184" i="1"/>
  <c r="BC864" i="1"/>
  <c r="BC893" i="1" s="1"/>
  <c r="AZ714" i="1"/>
  <c r="AZ594" i="1"/>
  <c r="AZ1291" i="1"/>
  <c r="AZ1320" i="1" s="1"/>
  <c r="BB1204" i="1"/>
  <c r="BB1262" i="1" s="1"/>
  <c r="BC565" i="1"/>
  <c r="BA1262" i="1"/>
  <c r="BA1233" i="1"/>
  <c r="BB595" i="1"/>
  <c r="BB682" i="1" s="1"/>
  <c r="BB1292" i="1"/>
  <c r="BB1321" i="1" s="1"/>
  <c r="BF588" i="1"/>
  <c r="BF675" i="1" s="1"/>
  <c r="BC1199" i="1"/>
  <c r="BD560" i="1"/>
  <c r="BD1206" i="1"/>
  <c r="BD1264" i="1" s="1"/>
  <c r="BE567" i="1"/>
  <c r="BD913" i="1"/>
  <c r="AX326" i="1"/>
  <c r="AW355" i="1"/>
  <c r="AW382" i="1"/>
  <c r="AX386" i="1"/>
  <c r="BC687" i="1"/>
  <c r="BE407" i="1"/>
  <c r="BF175" i="1"/>
  <c r="BE233" i="1"/>
  <c r="BE291" i="1" s="1"/>
  <c r="BB706" i="1"/>
  <c r="BA683" i="1"/>
  <c r="BD600" i="1"/>
  <c r="BA589" i="1"/>
  <c r="BA676" i="1" s="1"/>
  <c r="AX324" i="1"/>
  <c r="AW353" i="1"/>
  <c r="BB1257" i="1"/>
  <c r="BB1228" i="1"/>
  <c r="AY328" i="1"/>
  <c r="AX357" i="1"/>
  <c r="BC1235" i="1"/>
  <c r="BC1293" i="1" s="1"/>
  <c r="BC1264" i="1"/>
  <c r="BC1266" i="1"/>
  <c r="AY318" i="1"/>
  <c r="AX347" i="1"/>
  <c r="BA682" i="1"/>
  <c r="BE1229" i="1"/>
  <c r="BE590" i="1" s="1"/>
  <c r="BE1258" i="1"/>
  <c r="BH1198" i="1"/>
  <c r="BH1256" i="1" s="1"/>
  <c r="BI559" i="1"/>
  <c r="BD1205" i="1"/>
  <c r="BE566" i="1"/>
  <c r="AZ676" i="1"/>
  <c r="AZ705" i="1" s="1"/>
  <c r="AV439" i="1"/>
  <c r="AV468" i="1"/>
  <c r="AV497" i="1" s="1"/>
  <c r="BF1210" i="1"/>
  <c r="BG571" i="1"/>
  <c r="AY319" i="1"/>
  <c r="AX348" i="1"/>
  <c r="BA1315" i="1"/>
  <c r="BC1237" i="1"/>
  <c r="BC1295" i="1" s="1"/>
  <c r="AX325" i="1"/>
  <c r="AW354" i="1"/>
  <c r="AX320" i="1"/>
  <c r="AW349" i="1"/>
  <c r="BE675" i="1"/>
  <c r="BD590" i="1"/>
  <c r="AZ1315" i="1"/>
  <c r="BG1227" i="1"/>
  <c r="BG588" i="1" s="1"/>
  <c r="BC1234" i="1"/>
  <c r="BC595" i="1" s="1"/>
  <c r="BC1263" i="1"/>
  <c r="BF1200" i="1"/>
  <c r="BG561" i="1"/>
  <c r="BE1239" i="1"/>
  <c r="BE1268" i="1"/>
  <c r="BB1293" i="1"/>
  <c r="BB1322" i="1" s="1"/>
  <c r="BB596" i="1"/>
  <c r="BD1208" i="1"/>
  <c r="BD1266" i="1" s="1"/>
  <c r="BE569" i="1"/>
  <c r="BC412" i="1"/>
  <c r="BD180" i="1"/>
  <c r="BD773" i="1" s="1"/>
  <c r="BC238" i="1"/>
  <c r="BC296" i="1" s="1"/>
  <c r="BC860" i="1"/>
  <c r="BC889" i="1" s="1"/>
  <c r="BC706" i="1"/>
  <c r="BD1326" i="1"/>
  <c r="BB598" i="1"/>
  <c r="BB1295" i="1"/>
  <c r="BB1324" i="1" s="1"/>
  <c r="BG1256" i="1"/>
  <c r="AU74" i="5" l="1"/>
  <c r="J36" i="30" s="1"/>
  <c r="K36" i="30" s="1"/>
  <c r="AV57" i="5"/>
  <c r="AV74" i="5" s="1"/>
  <c r="AS45" i="1"/>
  <c r="AR45" i="1"/>
  <c r="AU51" i="5"/>
  <c r="AU73" i="5" s="1"/>
  <c r="H36" i="30" s="1"/>
  <c r="I36" i="30" s="1"/>
  <c r="AR44" i="1"/>
  <c r="AU45" i="5"/>
  <c r="BA240" i="1"/>
  <c r="BA298" i="1" s="1"/>
  <c r="BA775" i="1"/>
  <c r="BA804" i="1" s="1"/>
  <c r="BA414" i="1"/>
  <c r="BB182" i="1"/>
  <c r="BA862" i="1"/>
  <c r="BA891" i="1" s="1"/>
  <c r="AZ920" i="1"/>
  <c r="AT307" i="1"/>
  <c r="AT423" i="1"/>
  <c r="H35" i="30"/>
  <c r="I35" i="30" s="1"/>
  <c r="AT784" i="1"/>
  <c r="AT813" i="1" s="1"/>
  <c r="AT871" i="1"/>
  <c r="AT900" i="1" s="1"/>
  <c r="AU191" i="1"/>
  <c r="AU423" i="1" s="1"/>
  <c r="BA410" i="1"/>
  <c r="BB178" i="1"/>
  <c r="BA771" i="1"/>
  <c r="BA800" i="1" s="1"/>
  <c r="BA858" i="1"/>
  <c r="BA887" i="1" s="1"/>
  <c r="BA236" i="1"/>
  <c r="BA294" i="1" s="1"/>
  <c r="AZ916" i="1"/>
  <c r="BB715" i="1"/>
  <c r="BA1288" i="1"/>
  <c r="BA1317" i="1" s="1"/>
  <c r="BC1201" i="1"/>
  <c r="BD562" i="1"/>
  <c r="BB1259" i="1"/>
  <c r="BB1230" i="1"/>
  <c r="AZ678" i="1"/>
  <c r="BA678" i="1"/>
  <c r="BE1209" i="1"/>
  <c r="BF570" i="1"/>
  <c r="AZ1294" i="1"/>
  <c r="AZ1323" i="1" s="1"/>
  <c r="AZ597" i="1"/>
  <c r="BD1267" i="1"/>
  <c r="BD1238" i="1"/>
  <c r="BA1236" i="1"/>
  <c r="BA597" i="1" s="1"/>
  <c r="BA1265" i="1"/>
  <c r="BC568" i="1"/>
  <c r="BB1207" i="1"/>
  <c r="AY713" i="1"/>
  <c r="BC599" i="1"/>
  <c r="BC1296" i="1"/>
  <c r="BC1325" i="1" s="1"/>
  <c r="AT442" i="1"/>
  <c r="AT529" i="1" s="1"/>
  <c r="AT24" i="1" s="1"/>
  <c r="AW53" i="5" s="1"/>
  <c r="AZ914" i="1"/>
  <c r="AU475" i="1"/>
  <c r="AU504" i="1" s="1"/>
  <c r="AU446" i="1"/>
  <c r="AS527" i="1"/>
  <c r="AS22" i="1" s="1"/>
  <c r="AU387" i="1"/>
  <c r="AU448" i="1" s="1"/>
  <c r="AT533" i="1"/>
  <c r="AT28" i="1" s="1"/>
  <c r="AT373" i="1"/>
  <c r="AT434" i="1" s="1"/>
  <c r="AU379" i="1"/>
  <c r="BH1282" i="1"/>
  <c r="BH1311" i="1" s="1"/>
  <c r="BH585" i="1"/>
  <c r="BH672" i="1" s="1"/>
  <c r="BH701" i="1" s="1"/>
  <c r="AV329" i="1"/>
  <c r="AU358" i="1"/>
  <c r="AV321" i="1"/>
  <c r="AU350" i="1"/>
  <c r="AU315" i="1"/>
  <c r="AT344" i="1"/>
  <c r="BJ1195" i="1"/>
  <c r="BK556" i="1"/>
  <c r="BG564" i="1"/>
  <c r="BF1203" i="1"/>
  <c r="AT440" i="1"/>
  <c r="AT469" i="1"/>
  <c r="AT498" i="1" s="1"/>
  <c r="BI1224" i="1"/>
  <c r="BI1253" i="1"/>
  <c r="BE1261" i="1"/>
  <c r="BE1232" i="1"/>
  <c r="AT477" i="1"/>
  <c r="AT506" i="1" s="1"/>
  <c r="AT448" i="1"/>
  <c r="AV323" i="1"/>
  <c r="AU352" i="1"/>
  <c r="AS434" i="1"/>
  <c r="AS463" i="1"/>
  <c r="AS492" i="1" s="1"/>
  <c r="AU381" i="1"/>
  <c r="BA769" i="1"/>
  <c r="BA798" i="1" s="1"/>
  <c r="BA856" i="1"/>
  <c r="BA885" i="1" s="1"/>
  <c r="BB176" i="1"/>
  <c r="BA234" i="1"/>
  <c r="BA292" i="1" s="1"/>
  <c r="BA408" i="1"/>
  <c r="BC709" i="1"/>
  <c r="AV385" i="1"/>
  <c r="BD1290" i="1"/>
  <c r="BD1319" i="1" s="1"/>
  <c r="BD593" i="1"/>
  <c r="BD680" i="1" s="1"/>
  <c r="AW327" i="1"/>
  <c r="AV356" i="1"/>
  <c r="AL932" i="1"/>
  <c r="AM426" i="1"/>
  <c r="AS926" i="1"/>
  <c r="AT781" i="1"/>
  <c r="AT810" i="1" s="1"/>
  <c r="AT868" i="1"/>
  <c r="AT897" i="1" s="1"/>
  <c r="AT246" i="1"/>
  <c r="AT304" i="1" s="1"/>
  <c r="AT420" i="1"/>
  <c r="AU188" i="1"/>
  <c r="AM874" i="1"/>
  <c r="AM903" i="1" s="1"/>
  <c r="AM932" i="1" s="1"/>
  <c r="AN194" i="1"/>
  <c r="AN426" i="1" s="1"/>
  <c r="AM252" i="1"/>
  <c r="AM310" i="1" s="1"/>
  <c r="BB767" i="1"/>
  <c r="BB796" i="1" s="1"/>
  <c r="BB406" i="1"/>
  <c r="BC174" i="1"/>
  <c r="BB854" i="1"/>
  <c r="BB883" i="1" s="1"/>
  <c r="BB232" i="1"/>
  <c r="BB290" i="1" s="1"/>
  <c r="BA912" i="1"/>
  <c r="BC921" i="1"/>
  <c r="BE183" i="1"/>
  <c r="BD863" i="1"/>
  <c r="BD892" i="1" s="1"/>
  <c r="BD241" i="1"/>
  <c r="BD299" i="1" s="1"/>
  <c r="BD415" i="1"/>
  <c r="BD776" i="1"/>
  <c r="BD805" i="1" s="1"/>
  <c r="AY419" i="1"/>
  <c r="AY245" i="1"/>
  <c r="AY303" i="1" s="1"/>
  <c r="AY867" i="1"/>
  <c r="AY896" i="1" s="1"/>
  <c r="AY925" i="1" s="1"/>
  <c r="AZ187" i="1"/>
  <c r="AX925" i="1"/>
  <c r="BC574" i="1"/>
  <c r="BC1213" i="1" s="1"/>
  <c r="BC923" i="1"/>
  <c r="AR538" i="1"/>
  <c r="AR33" i="1" s="1"/>
  <c r="AU62" i="5" s="1"/>
  <c r="BD865" i="1"/>
  <c r="BD894" i="1" s="1"/>
  <c r="BD243" i="1"/>
  <c r="BD301" i="1" s="1"/>
  <c r="BD417" i="1"/>
  <c r="BE185" i="1"/>
  <c r="BD778" i="1"/>
  <c r="BD807" i="1" s="1"/>
  <c r="BA917" i="1"/>
  <c r="AY1300" i="1"/>
  <c r="AY1329" i="1" s="1"/>
  <c r="AZ1300" i="1"/>
  <c r="AZ1329" i="1" s="1"/>
  <c r="AS480" i="1"/>
  <c r="AS509" i="1" s="1"/>
  <c r="AS451" i="1"/>
  <c r="AT390" i="1"/>
  <c r="AU332" i="1"/>
  <c r="AT361" i="1"/>
  <c r="BC766" i="1"/>
  <c r="BC795" i="1" s="1"/>
  <c r="BE770" i="1"/>
  <c r="BE799" i="1" s="1"/>
  <c r="AY690" i="1"/>
  <c r="BF768" i="1"/>
  <c r="BF797" i="1" s="1"/>
  <c r="BB783" i="1"/>
  <c r="BB812" i="1" s="1"/>
  <c r="BG779" i="1"/>
  <c r="BG808" i="1" s="1"/>
  <c r="BD777" i="1"/>
  <c r="BD806" i="1" s="1"/>
  <c r="BF181" i="1"/>
  <c r="BE861" i="1"/>
  <c r="BE890" i="1" s="1"/>
  <c r="BE919" i="1" s="1"/>
  <c r="BE239" i="1"/>
  <c r="BE297" i="1" s="1"/>
  <c r="BE413" i="1"/>
  <c r="AR786" i="1"/>
  <c r="AR815" i="1" s="1"/>
  <c r="AQ785" i="1"/>
  <c r="BE792" i="1"/>
  <c r="BD908" i="1"/>
  <c r="BE228" i="1"/>
  <c r="BE286" i="1" s="1"/>
  <c r="BF170" i="1"/>
  <c r="BE850" i="1"/>
  <c r="BE879" i="1" s="1"/>
  <c r="BE402" i="1"/>
  <c r="AQ931" i="1"/>
  <c r="AK484" i="1"/>
  <c r="AK513" i="1" s="1"/>
  <c r="BA928" i="1"/>
  <c r="AC40" i="1"/>
  <c r="AJ543" i="1"/>
  <c r="AJ38" i="1" s="1"/>
  <c r="AM67" i="5" s="1"/>
  <c r="BC190" i="1"/>
  <c r="BC783" i="1" s="1"/>
  <c r="BB870" i="1"/>
  <c r="BB899" i="1" s="1"/>
  <c r="BB248" i="1"/>
  <c r="BB306" i="1" s="1"/>
  <c r="BB422" i="1"/>
  <c r="BB717" i="1"/>
  <c r="AV927" i="1"/>
  <c r="BF572" i="1"/>
  <c r="BF1211" i="1" s="1"/>
  <c r="BE1211" i="1"/>
  <c r="BD1269" i="1"/>
  <c r="BD1240" i="1"/>
  <c r="BC1298" i="1"/>
  <c r="BC1327" i="1" s="1"/>
  <c r="BC601" i="1"/>
  <c r="BC688" i="1" s="1"/>
  <c r="AD545" i="1"/>
  <c r="BA717" i="1"/>
  <c r="BA1300" i="1"/>
  <c r="BA1329" i="1" s="1"/>
  <c r="AW389" i="1"/>
  <c r="AW479" i="1" s="1"/>
  <c r="AW508" i="1" s="1"/>
  <c r="BA718" i="1"/>
  <c r="AU537" i="1"/>
  <c r="AU32" i="1" s="1"/>
  <c r="AX61" i="5" s="1"/>
  <c r="AR873" i="1"/>
  <c r="AR902" i="1" s="1"/>
  <c r="AX331" i="1"/>
  <c r="AW360" i="1"/>
  <c r="AW811" i="1"/>
  <c r="AW869" i="1"/>
  <c r="AW898" i="1" s="1"/>
  <c r="AW421" i="1"/>
  <c r="AX189" i="1"/>
  <c r="AW247" i="1"/>
  <c r="AW305" i="1" s="1"/>
  <c r="AV450" i="1"/>
  <c r="AV479" i="1"/>
  <c r="AV508" i="1" s="1"/>
  <c r="AU528" i="1"/>
  <c r="AU23" i="1" s="1"/>
  <c r="AX52" i="5" s="1"/>
  <c r="BD679" i="1"/>
  <c r="BF1260" i="1"/>
  <c r="BF1231" i="1"/>
  <c r="BG1202" i="1"/>
  <c r="BH563" i="1"/>
  <c r="AW380" i="1"/>
  <c r="AX322" i="1"/>
  <c r="AW351" i="1"/>
  <c r="AV470" i="1"/>
  <c r="AV499" i="1" s="1"/>
  <c r="AV441" i="1"/>
  <c r="BE592" i="1"/>
  <c r="BE679" i="1" s="1"/>
  <c r="BE1289" i="1"/>
  <c r="BE1318" i="1" s="1"/>
  <c r="AK396" i="1"/>
  <c r="AK457" i="1" s="1"/>
  <c r="AT541" i="1"/>
  <c r="AT36" i="1" s="1"/>
  <c r="AW65" i="5" s="1"/>
  <c r="AV536" i="1"/>
  <c r="AV31" i="1" s="1"/>
  <c r="AY60" i="5" s="1"/>
  <c r="AW478" i="1"/>
  <c r="AW507" i="1" s="1"/>
  <c r="AW449" i="1"/>
  <c r="AR1334" i="1"/>
  <c r="AJ486" i="1"/>
  <c r="AJ515" i="1" s="1"/>
  <c r="AL394" i="1"/>
  <c r="AL484" i="1" s="1"/>
  <c r="AL513" i="1" s="1"/>
  <c r="AL395" i="1"/>
  <c r="AL485" i="1" s="1"/>
  <c r="AL514" i="1" s="1"/>
  <c r="AX388" i="1"/>
  <c r="AV393" i="1"/>
  <c r="AJ34" i="1"/>
  <c r="AM1219" i="1"/>
  <c r="AN580" i="1"/>
  <c r="BA607" i="1"/>
  <c r="BA694" i="1" s="1"/>
  <c r="BA1304" i="1"/>
  <c r="BA1333" i="1" s="1"/>
  <c r="AK392" i="1"/>
  <c r="BE1244" i="1"/>
  <c r="BE1273" i="1"/>
  <c r="AK485" i="1"/>
  <c r="AK514" i="1" s="1"/>
  <c r="AK456" i="1"/>
  <c r="AX1329" i="1"/>
  <c r="AM691" i="1"/>
  <c r="AM720" i="1" s="1"/>
  <c r="AL334" i="1"/>
  <c r="AK363" i="1"/>
  <c r="AO930" i="1"/>
  <c r="AM391" i="1"/>
  <c r="AR1245" i="1"/>
  <c r="BB237" i="1"/>
  <c r="BB295" i="1" s="1"/>
  <c r="BB801" i="1"/>
  <c r="BB859" i="1"/>
  <c r="BB888" i="1" s="1"/>
  <c r="BC179" i="1"/>
  <c r="BB411" i="1"/>
  <c r="AX690" i="1"/>
  <c r="AI34" i="1"/>
  <c r="AW690" i="1"/>
  <c r="AZ690" i="1"/>
  <c r="BA690" i="1"/>
  <c r="AM337" i="1"/>
  <c r="AL366" i="1"/>
  <c r="AS1216" i="1"/>
  <c r="AS1274" i="1" s="1"/>
  <c r="AT577" i="1"/>
  <c r="AM1330" i="1"/>
  <c r="BF1215" i="1"/>
  <c r="BG576" i="1"/>
  <c r="AL1248" i="1"/>
  <c r="AL1277" i="1"/>
  <c r="BD1302" i="1"/>
  <c r="BD1331" i="1" s="1"/>
  <c r="BD605" i="1"/>
  <c r="BD692" i="1" s="1"/>
  <c r="AP901" i="1"/>
  <c r="AQ695" i="1"/>
  <c r="AN604" i="1"/>
  <c r="AQ308" i="1"/>
  <c r="AT1218" i="1"/>
  <c r="AU579" i="1"/>
  <c r="AN1330" i="1"/>
  <c r="BD1212" i="1"/>
  <c r="BE573" i="1"/>
  <c r="AN333" i="1"/>
  <c r="AM362" i="1"/>
  <c r="AG397" i="1"/>
  <c r="AI64" i="5"/>
  <c r="BB721" i="1"/>
  <c r="AO722" i="1"/>
  <c r="BC1270" i="1"/>
  <c r="BC1241" i="1"/>
  <c r="AP1214" i="1"/>
  <c r="AP1272" i="1" s="1"/>
  <c r="AQ575" i="1"/>
  <c r="AH339" i="1"/>
  <c r="AG368" i="1"/>
  <c r="AJ1335" i="1"/>
  <c r="AQ424" i="1"/>
  <c r="AR192" i="1"/>
  <c r="AQ872" i="1"/>
  <c r="BC692" i="1"/>
  <c r="AW1329" i="1"/>
  <c r="AS1247" i="1"/>
  <c r="AS1305" i="1" s="1"/>
  <c r="AS1334" i="1" s="1"/>
  <c r="AU719" i="1"/>
  <c r="BB1275" i="1"/>
  <c r="BB1246" i="1"/>
  <c r="AV364" i="1"/>
  <c r="AW335" i="1"/>
  <c r="AP814" i="1"/>
  <c r="AJ453" i="1"/>
  <c r="AJ482" i="1"/>
  <c r="AZ694" i="1"/>
  <c r="AR425" i="1"/>
  <c r="AS193" i="1"/>
  <c r="AR251" i="1"/>
  <c r="AR309" i="1" s="1"/>
  <c r="AV719" i="1"/>
  <c r="AL452" i="1"/>
  <c r="AL481" i="1"/>
  <c r="AR1274" i="1"/>
  <c r="BB1299" i="1"/>
  <c r="BB1328" i="1" s="1"/>
  <c r="BB602" i="1"/>
  <c r="AP693" i="1"/>
  <c r="AO1243" i="1"/>
  <c r="AM336" i="1"/>
  <c r="AL365" i="1"/>
  <c r="BB1242" i="1"/>
  <c r="BB1271" i="1"/>
  <c r="AE69" i="5"/>
  <c r="AE516" i="1"/>
  <c r="AL338" i="1"/>
  <c r="AK367" i="1"/>
  <c r="AJ696" i="1"/>
  <c r="AJ725" i="1" s="1"/>
  <c r="AH35" i="1"/>
  <c r="AK510" i="1"/>
  <c r="AQ1303" i="1"/>
  <c r="AQ1332" i="1" s="1"/>
  <c r="AQ606" i="1"/>
  <c r="AI511" i="1"/>
  <c r="AI540" i="1" s="1"/>
  <c r="AI35" i="1" s="1"/>
  <c r="AL64" i="5" s="1"/>
  <c r="AK1306" i="1"/>
  <c r="AK609" i="1"/>
  <c r="AF458" i="1"/>
  <c r="AF487" i="1"/>
  <c r="AU454" i="1"/>
  <c r="AU483" i="1"/>
  <c r="AU512" i="1" s="1"/>
  <c r="BD578" i="1"/>
  <c r="BC1217" i="1"/>
  <c r="BC1275" i="1" s="1"/>
  <c r="AJ64" i="5"/>
  <c r="AI544" i="1"/>
  <c r="AI39" i="1" s="1"/>
  <c r="AL68" i="5" s="1"/>
  <c r="AR608" i="1"/>
  <c r="AO1272" i="1"/>
  <c r="AY330" i="1"/>
  <c r="AX359" i="1"/>
  <c r="BC231" i="1"/>
  <c r="BC289" i="1" s="1"/>
  <c r="BC405" i="1"/>
  <c r="BC853" i="1"/>
  <c r="BC882" i="1" s="1"/>
  <c r="BD173" i="1"/>
  <c r="BB911" i="1"/>
  <c r="BD802" i="1"/>
  <c r="BD915" i="1"/>
  <c r="BE857" i="1"/>
  <c r="BE886" i="1" s="1"/>
  <c r="BE235" i="1"/>
  <c r="BE293" i="1" s="1"/>
  <c r="BE409" i="1"/>
  <c r="BF177" i="1"/>
  <c r="BF770" i="1" s="1"/>
  <c r="AX437" i="1"/>
  <c r="AX524" i="1" s="1"/>
  <c r="AX19" i="1" s="1"/>
  <c r="BA48" i="5" s="1"/>
  <c r="AW473" i="1"/>
  <c r="AW502" i="1" s="1"/>
  <c r="AW468" i="1"/>
  <c r="AW497" i="1" s="1"/>
  <c r="AW525" i="1"/>
  <c r="AW20" i="1" s="1"/>
  <c r="AZ49" i="5" s="1"/>
  <c r="AW474" i="1"/>
  <c r="AW503" i="1" s="1"/>
  <c r="AW524" i="1"/>
  <c r="AW19" i="1" s="1"/>
  <c r="AZ48" i="5" s="1"/>
  <c r="BC922" i="1"/>
  <c r="BC1324" i="1"/>
  <c r="BF924" i="1"/>
  <c r="AX438" i="1"/>
  <c r="AX525" i="1" s="1"/>
  <c r="AX20" i="1" s="1"/>
  <c r="BA49" i="5" s="1"/>
  <c r="BG244" i="1"/>
  <c r="BG302" i="1" s="1"/>
  <c r="BG866" i="1"/>
  <c r="BG895" i="1" s="1"/>
  <c r="BG418" i="1"/>
  <c r="BH186" i="1"/>
  <c r="BH779" i="1" s="1"/>
  <c r="BC918" i="1"/>
  <c r="AY376" i="1"/>
  <c r="AY437" i="1" s="1"/>
  <c r="AY377" i="1"/>
  <c r="AY467" i="1" s="1"/>
  <c r="AY496" i="1" s="1"/>
  <c r="BD238" i="1"/>
  <c r="BD296" i="1" s="1"/>
  <c r="BC1204" i="1"/>
  <c r="BD565" i="1"/>
  <c r="BA594" i="1"/>
  <c r="BA1291" i="1"/>
  <c r="BB1233" i="1"/>
  <c r="AZ681" i="1"/>
  <c r="BA711" i="1"/>
  <c r="BC716" i="1"/>
  <c r="BD416" i="1"/>
  <c r="BE184" i="1"/>
  <c r="BD242" i="1"/>
  <c r="BD300" i="1" s="1"/>
  <c r="BD864" i="1"/>
  <c r="BD893" i="1" s="1"/>
  <c r="BE704" i="1"/>
  <c r="BI1198" i="1"/>
  <c r="BJ559" i="1"/>
  <c r="BB683" i="1"/>
  <c r="BF407" i="1"/>
  <c r="BG175" i="1"/>
  <c r="BF233" i="1"/>
  <c r="BF291" i="1" s="1"/>
  <c r="BF855" i="1"/>
  <c r="BF884" i="1" s="1"/>
  <c r="BD677" i="1"/>
  <c r="BB685" i="1"/>
  <c r="BD860" i="1"/>
  <c r="BD889" i="1" s="1"/>
  <c r="BF1258" i="1"/>
  <c r="BF1229" i="1"/>
  <c r="BF590" i="1" s="1"/>
  <c r="AX383" i="1"/>
  <c r="BA712" i="1"/>
  <c r="BD1234" i="1"/>
  <c r="BD1292" i="1" s="1"/>
  <c r="BE677" i="1"/>
  <c r="BD1263" i="1"/>
  <c r="AY325" i="1"/>
  <c r="AX354" i="1"/>
  <c r="BH1227" i="1"/>
  <c r="BH588" i="1" s="1"/>
  <c r="BH675" i="1" s="1"/>
  <c r="BC596" i="1"/>
  <c r="AW443" i="1"/>
  <c r="AW472" i="1"/>
  <c r="AW501" i="1" s="1"/>
  <c r="BG1200" i="1"/>
  <c r="BG1258" i="1" s="1"/>
  <c r="BH561" i="1"/>
  <c r="BG1285" i="1"/>
  <c r="BG1314" i="1" s="1"/>
  <c r="BG1210" i="1"/>
  <c r="BG1268" i="1" s="1"/>
  <c r="BH571" i="1"/>
  <c r="BD687" i="1"/>
  <c r="BE1297" i="1"/>
  <c r="BE1326" i="1" s="1"/>
  <c r="BE1206" i="1"/>
  <c r="BF567" i="1"/>
  <c r="BD1199" i="1"/>
  <c r="BE560" i="1"/>
  <c r="BD412" i="1"/>
  <c r="BE180" i="1"/>
  <c r="BE773" i="1" s="1"/>
  <c r="BE1208" i="1"/>
  <c r="BE1266" i="1" s="1"/>
  <c r="BF569" i="1"/>
  <c r="BC682" i="1"/>
  <c r="AX378" i="1"/>
  <c r="BE1287" i="1"/>
  <c r="BE1316" i="1" s="1"/>
  <c r="BC598" i="1"/>
  <c r="BC685" i="1" s="1"/>
  <c r="BC1292" i="1"/>
  <c r="BC1321" i="1" s="1"/>
  <c r="AY386" i="1"/>
  <c r="AX382" i="1"/>
  <c r="BA705" i="1"/>
  <c r="AX384" i="1"/>
  <c r="BD1237" i="1"/>
  <c r="BG675" i="1"/>
  <c r="AY320" i="1"/>
  <c r="AX349" i="1"/>
  <c r="BF1268" i="1"/>
  <c r="BF1239" i="1"/>
  <c r="BF600" i="1" s="1"/>
  <c r="BE1205" i="1"/>
  <c r="BF566" i="1"/>
  <c r="AZ328" i="1"/>
  <c r="AY357" i="1"/>
  <c r="BB1286" i="1"/>
  <c r="BB589" i="1"/>
  <c r="AY324" i="1"/>
  <c r="AX353" i="1"/>
  <c r="AX447" i="1"/>
  <c r="AX476" i="1"/>
  <c r="AX505" i="1" s="1"/>
  <c r="AY326" i="1"/>
  <c r="AX355" i="1"/>
  <c r="BD1235" i="1"/>
  <c r="BC1228" i="1"/>
  <c r="BC1257" i="1"/>
  <c r="BE600" i="1"/>
  <c r="AZ319" i="1"/>
  <c r="AY348" i="1"/>
  <c r="AV526" i="1"/>
  <c r="AV21" i="1" s="1"/>
  <c r="AY50" i="5" s="1"/>
  <c r="AZ318" i="1"/>
  <c r="AY347" i="1"/>
  <c r="BC1322" i="1"/>
  <c r="BF704" i="1"/>
  <c r="BB711" i="1"/>
  <c r="AW57" i="5" l="1"/>
  <c r="AV51" i="5"/>
  <c r="AV73" i="5" s="1"/>
  <c r="H37" i="30" s="1"/>
  <c r="I37" i="30" s="1"/>
  <c r="AS44" i="1"/>
  <c r="AU871" i="1"/>
  <c r="AU900" i="1" s="1"/>
  <c r="AU784" i="1"/>
  <c r="AU813" i="1" s="1"/>
  <c r="AU249" i="1"/>
  <c r="AU307" i="1" s="1"/>
  <c r="AV191" i="1"/>
  <c r="AV249" i="1" s="1"/>
  <c r="BB414" i="1"/>
  <c r="BC182" i="1"/>
  <c r="BB862" i="1"/>
  <c r="BB891" i="1" s="1"/>
  <c r="BB775" i="1"/>
  <c r="BB804" i="1" s="1"/>
  <c r="BB240" i="1"/>
  <c r="BB298" i="1" s="1"/>
  <c r="BA920" i="1"/>
  <c r="J37" i="30"/>
  <c r="K37" i="30" s="1"/>
  <c r="AT929" i="1"/>
  <c r="BA916" i="1"/>
  <c r="BB771" i="1"/>
  <c r="BB800" i="1" s="1"/>
  <c r="BB858" i="1"/>
  <c r="BB887" i="1" s="1"/>
  <c r="BB410" i="1"/>
  <c r="BC178" i="1"/>
  <c r="BB236" i="1"/>
  <c r="BB294" i="1" s="1"/>
  <c r="BA707" i="1"/>
  <c r="AZ707" i="1"/>
  <c r="BB1288" i="1"/>
  <c r="BB1317" i="1" s="1"/>
  <c r="BB591" i="1"/>
  <c r="BB678" i="1" s="1"/>
  <c r="BB707" i="1" s="1"/>
  <c r="BD1201" i="1"/>
  <c r="BE562" i="1"/>
  <c r="BC1230" i="1"/>
  <c r="BC1259" i="1"/>
  <c r="BC686" i="1"/>
  <c r="BC715" i="1" s="1"/>
  <c r="BA684" i="1"/>
  <c r="AZ684" i="1"/>
  <c r="BD599" i="1"/>
  <c r="BD1296" i="1"/>
  <c r="BD1325" i="1" s="1"/>
  <c r="BB1265" i="1"/>
  <c r="BB1236" i="1"/>
  <c r="BF1209" i="1"/>
  <c r="BG570" i="1"/>
  <c r="BD568" i="1"/>
  <c r="BC1207" i="1"/>
  <c r="BE1267" i="1"/>
  <c r="BE1238" i="1"/>
  <c r="BE599" i="1" s="1"/>
  <c r="BA1294" i="1"/>
  <c r="BA1323" i="1" s="1"/>
  <c r="AT463" i="1"/>
  <c r="AT492" i="1" s="1"/>
  <c r="AU533" i="1"/>
  <c r="AU28" i="1" s="1"/>
  <c r="BA914" i="1"/>
  <c r="AU477" i="1"/>
  <c r="AU506" i="1" s="1"/>
  <c r="AT527" i="1"/>
  <c r="AT22" i="1" s="1"/>
  <c r="AW385" i="1"/>
  <c r="AV381" i="1"/>
  <c r="AV471" i="1" s="1"/>
  <c r="AV500" i="1" s="1"/>
  <c r="BH564" i="1"/>
  <c r="BH1203" i="1" s="1"/>
  <c r="BH1232" i="1" s="1"/>
  <c r="BG1203" i="1"/>
  <c r="BD709" i="1"/>
  <c r="AW323" i="1"/>
  <c r="AV352" i="1"/>
  <c r="BE1290" i="1"/>
  <c r="BE1319" i="1" s="1"/>
  <c r="BE593" i="1"/>
  <c r="BE680" i="1" s="1"/>
  <c r="BF1232" i="1"/>
  <c r="BF1261" i="1"/>
  <c r="AV387" i="1"/>
  <c r="AU471" i="1"/>
  <c r="AU500" i="1" s="1"/>
  <c r="AU442" i="1"/>
  <c r="BK1195" i="1"/>
  <c r="BL556" i="1"/>
  <c r="BL1195" i="1" s="1"/>
  <c r="AV446" i="1"/>
  <c r="AV475" i="1"/>
  <c r="AV504" i="1" s="1"/>
  <c r="BI1282" i="1"/>
  <c r="BI1311" i="1" s="1"/>
  <c r="BI585" i="1"/>
  <c r="BI672" i="1" s="1"/>
  <c r="BI701" i="1" s="1"/>
  <c r="BJ1253" i="1"/>
  <c r="BJ1224" i="1"/>
  <c r="AW329" i="1"/>
  <c r="AV358" i="1"/>
  <c r="AT535" i="1"/>
  <c r="AT30" i="1" s="1"/>
  <c r="AW59" i="5" s="1"/>
  <c r="AW74" i="5" s="1"/>
  <c r="AU373" i="1"/>
  <c r="AU344" i="1"/>
  <c r="AV315" i="1"/>
  <c r="AW356" i="1"/>
  <c r="AX327" i="1"/>
  <c r="AS521" i="1"/>
  <c r="AS16" i="1" s="1"/>
  <c r="AV379" i="1"/>
  <c r="AU469" i="1"/>
  <c r="AU498" i="1" s="1"/>
  <c r="AU440" i="1"/>
  <c r="BB234" i="1"/>
  <c r="BB292" i="1" s="1"/>
  <c r="BB769" i="1"/>
  <c r="BB798" i="1" s="1"/>
  <c r="BC176" i="1"/>
  <c r="BB408" i="1"/>
  <c r="BB856" i="1"/>
  <c r="BB885" i="1" s="1"/>
  <c r="AV350" i="1"/>
  <c r="AW321" i="1"/>
  <c r="AO194" i="1"/>
  <c r="AO426" i="1" s="1"/>
  <c r="AN874" i="1"/>
  <c r="AN903" i="1" s="1"/>
  <c r="AN252" i="1"/>
  <c r="AN310" i="1" s="1"/>
  <c r="AN787" i="1"/>
  <c r="AN816" i="1" s="1"/>
  <c r="AT926" i="1"/>
  <c r="AU868" i="1"/>
  <c r="AU897" i="1" s="1"/>
  <c r="AU246" i="1"/>
  <c r="AU304" i="1" s="1"/>
  <c r="AU420" i="1"/>
  <c r="AV188" i="1"/>
  <c r="AW188" i="1" s="1"/>
  <c r="AU781" i="1"/>
  <c r="AU810" i="1" s="1"/>
  <c r="BC232" i="1"/>
  <c r="BC290" i="1" s="1"/>
  <c r="BC767" i="1"/>
  <c r="BC796" i="1" s="1"/>
  <c r="BC854" i="1"/>
  <c r="BC883" i="1" s="1"/>
  <c r="BC406" i="1"/>
  <c r="BD174" i="1"/>
  <c r="BB912" i="1"/>
  <c r="BD921" i="1"/>
  <c r="BE241" i="1"/>
  <c r="BE299" i="1" s="1"/>
  <c r="BE415" i="1"/>
  <c r="BE776" i="1"/>
  <c r="BE805" i="1" s="1"/>
  <c r="BE863" i="1"/>
  <c r="BE892" i="1" s="1"/>
  <c r="BF183" i="1"/>
  <c r="BA187" i="1"/>
  <c r="AZ867" i="1"/>
  <c r="AZ896" i="1" s="1"/>
  <c r="AZ245" i="1"/>
  <c r="AZ303" i="1" s="1"/>
  <c r="AZ780" i="1"/>
  <c r="AZ809" i="1" s="1"/>
  <c r="AZ419" i="1"/>
  <c r="BD574" i="1"/>
  <c r="BD1213" i="1" s="1"/>
  <c r="BD923" i="1"/>
  <c r="BE865" i="1"/>
  <c r="BE894" i="1" s="1"/>
  <c r="BE778" i="1"/>
  <c r="BE807" i="1" s="1"/>
  <c r="BE243" i="1"/>
  <c r="BE301" i="1" s="1"/>
  <c r="BF185" i="1"/>
  <c r="BE417" i="1"/>
  <c r="AS538" i="1"/>
  <c r="AS33" i="1" s="1"/>
  <c r="AV62" i="5" s="1"/>
  <c r="AU390" i="1"/>
  <c r="AU361" i="1"/>
  <c r="AV332" i="1"/>
  <c r="AT451" i="1"/>
  <c r="AT480" i="1"/>
  <c r="AT509" i="1" s="1"/>
  <c r="AV784" i="1"/>
  <c r="AV813" i="1" s="1"/>
  <c r="AK542" i="1"/>
  <c r="AK37" i="1" s="1"/>
  <c r="AN66" i="5" s="1"/>
  <c r="BC911" i="1"/>
  <c r="BG572" i="1"/>
  <c r="BG1211" i="1" s="1"/>
  <c r="AR872" i="1"/>
  <c r="AR901" i="1" s="1"/>
  <c r="AS786" i="1"/>
  <c r="AS815" i="1" s="1"/>
  <c r="BF763" i="1"/>
  <c r="BF792" i="1" s="1"/>
  <c r="BC772" i="1"/>
  <c r="BC801" i="1" s="1"/>
  <c r="BG855" i="1"/>
  <c r="BG884" i="1" s="1"/>
  <c r="BG768" i="1"/>
  <c r="BG797" i="1" s="1"/>
  <c r="BF799" i="1"/>
  <c r="AR931" i="1"/>
  <c r="AR785" i="1"/>
  <c r="AR814" i="1" s="1"/>
  <c r="AV871" i="1"/>
  <c r="AV900" i="1" s="1"/>
  <c r="AV423" i="1"/>
  <c r="AW191" i="1"/>
  <c r="BE777" i="1"/>
  <c r="BE806" i="1" s="1"/>
  <c r="AX782" i="1"/>
  <c r="AX811" i="1" s="1"/>
  <c r="BF861" i="1"/>
  <c r="BF890" i="1" s="1"/>
  <c r="BF774" i="1"/>
  <c r="BF803" i="1" s="1"/>
  <c r="BG181" i="1"/>
  <c r="BG774" i="1" s="1"/>
  <c r="BG803" i="1" s="1"/>
  <c r="BF413" i="1"/>
  <c r="BF239" i="1"/>
  <c r="BF297" i="1" s="1"/>
  <c r="BD766" i="1"/>
  <c r="BD795" i="1" s="1"/>
  <c r="AF69" i="5"/>
  <c r="BF1269" i="1"/>
  <c r="AD40" i="1"/>
  <c r="BE908" i="1"/>
  <c r="BF850" i="1"/>
  <c r="BF879" i="1" s="1"/>
  <c r="BG170" i="1"/>
  <c r="BG763" i="1" s="1"/>
  <c r="BF402" i="1"/>
  <c r="BF228" i="1"/>
  <c r="BF286" i="1" s="1"/>
  <c r="BB928" i="1"/>
  <c r="BC870" i="1"/>
  <c r="BC899" i="1" s="1"/>
  <c r="BC812" i="1"/>
  <c r="BC422" i="1"/>
  <c r="BD190" i="1"/>
  <c r="BD783" i="1" s="1"/>
  <c r="BC248" i="1"/>
  <c r="BC306" i="1" s="1"/>
  <c r="BF1240" i="1"/>
  <c r="BF601" i="1" s="1"/>
  <c r="BC717" i="1"/>
  <c r="AW450" i="1"/>
  <c r="AW537" i="1" s="1"/>
  <c r="AW32" i="1" s="1"/>
  <c r="AZ61" i="5" s="1"/>
  <c r="AK486" i="1"/>
  <c r="AK515" i="1" s="1"/>
  <c r="BD601" i="1"/>
  <c r="BD1298" i="1"/>
  <c r="BD1327" i="1" s="1"/>
  <c r="BE1269" i="1"/>
  <c r="BE1240" i="1"/>
  <c r="BH1285" i="1"/>
  <c r="BH1314" i="1" s="1"/>
  <c r="BA723" i="1"/>
  <c r="AL456" i="1"/>
  <c r="AL543" i="1" s="1"/>
  <c r="AL38" i="1" s="1"/>
  <c r="AO67" i="5" s="1"/>
  <c r="AV537" i="1"/>
  <c r="AV32" i="1" s="1"/>
  <c r="AY61" i="5" s="1"/>
  <c r="AX380" i="1"/>
  <c r="AX389" i="1"/>
  <c r="AX421" i="1"/>
  <c r="AX247" i="1"/>
  <c r="AX305" i="1" s="1"/>
  <c r="AY331" i="1"/>
  <c r="AX360" i="1"/>
  <c r="AV528" i="1"/>
  <c r="AV23" i="1" s="1"/>
  <c r="AY52" i="5" s="1"/>
  <c r="AY189" i="1"/>
  <c r="AW927" i="1"/>
  <c r="AX869" i="1"/>
  <c r="AX898" i="1" s="1"/>
  <c r="BE708" i="1"/>
  <c r="AW470" i="1"/>
  <c r="AW499" i="1" s="1"/>
  <c r="AW441" i="1"/>
  <c r="BF1289" i="1"/>
  <c r="BF1318" i="1" s="1"/>
  <c r="BF592" i="1"/>
  <c r="BH1202" i="1"/>
  <c r="BI563" i="1"/>
  <c r="BG1231" i="1"/>
  <c r="BG1260" i="1"/>
  <c r="BD708" i="1"/>
  <c r="AX351" i="1"/>
  <c r="AY322" i="1"/>
  <c r="AM395" i="1"/>
  <c r="AM485" i="1" s="1"/>
  <c r="AM514" i="1" s="1"/>
  <c r="AW536" i="1"/>
  <c r="AW31" i="1" s="1"/>
  <c r="AZ60" i="5" s="1"/>
  <c r="AL455" i="1"/>
  <c r="AL542" i="1" s="1"/>
  <c r="AL37" i="1" s="1"/>
  <c r="AO66" i="5" s="1"/>
  <c r="BD721" i="1"/>
  <c r="AL396" i="1"/>
  <c r="AL486" i="1" s="1"/>
  <c r="AL515" i="1" s="1"/>
  <c r="AM394" i="1"/>
  <c r="AM484" i="1" s="1"/>
  <c r="AM513" i="1" s="1"/>
  <c r="AY719" i="1"/>
  <c r="AU541" i="1"/>
  <c r="AU36" i="1" s="1"/>
  <c r="AX65" i="5" s="1"/>
  <c r="AX478" i="1"/>
  <c r="AX507" i="1" s="1"/>
  <c r="AX449" i="1"/>
  <c r="AW393" i="1"/>
  <c r="AX719" i="1"/>
  <c r="AW719" i="1"/>
  <c r="AY388" i="1"/>
  <c r="AY478" i="1" s="1"/>
  <c r="AY507" i="1" s="1"/>
  <c r="AV454" i="1"/>
  <c r="AV483" i="1"/>
  <c r="AV512" i="1" s="1"/>
  <c r="AJ544" i="1"/>
  <c r="AJ39" i="1" s="1"/>
  <c r="AM68" i="5" s="1"/>
  <c r="BD1217" i="1"/>
  <c r="BE578" i="1"/>
  <c r="AK1335" i="1"/>
  <c r="BB1300" i="1"/>
  <c r="BB1329" i="1" s="1"/>
  <c r="BB603" i="1"/>
  <c r="BB690" i="1" s="1"/>
  <c r="AL510" i="1"/>
  <c r="AL539" i="1" s="1"/>
  <c r="AQ814" i="1"/>
  <c r="AT1247" i="1"/>
  <c r="AT1276" i="1"/>
  <c r="AT1216" i="1"/>
  <c r="AT1274" i="1" s="1"/>
  <c r="AU577" i="1"/>
  <c r="AL63" i="5"/>
  <c r="AM1277" i="1"/>
  <c r="AM1248" i="1"/>
  <c r="AE545" i="1"/>
  <c r="AQ693" i="1"/>
  <c r="AQ1214" i="1"/>
  <c r="AQ1272" i="1" s="1"/>
  <c r="AR575" i="1"/>
  <c r="AL1306" i="1"/>
  <c r="AL609" i="1"/>
  <c r="AL696" i="1" s="1"/>
  <c r="BG1215" i="1"/>
  <c r="BH576" i="1"/>
  <c r="BC859" i="1"/>
  <c r="BC888" i="1" s="1"/>
  <c r="BC237" i="1"/>
  <c r="BC295" i="1" s="1"/>
  <c r="BC411" i="1"/>
  <c r="BD179" i="1"/>
  <c r="BE1302" i="1"/>
  <c r="BE1331" i="1" s="1"/>
  <c r="BE605" i="1"/>
  <c r="BE692" i="1" s="1"/>
  <c r="AK64" i="5"/>
  <c r="AS425" i="1"/>
  <c r="AT193" i="1"/>
  <c r="AT251" i="1" s="1"/>
  <c r="AS873" i="1"/>
  <c r="AS902" i="1" s="1"/>
  <c r="AS251" i="1"/>
  <c r="AS309" i="1" s="1"/>
  <c r="AP722" i="1"/>
  <c r="AN691" i="1"/>
  <c r="AN720" i="1" s="1"/>
  <c r="BF1244" i="1"/>
  <c r="BF1273" i="1"/>
  <c r="AS1245" i="1"/>
  <c r="AS1303" i="1" s="1"/>
  <c r="AS1332" i="1" s="1"/>
  <c r="AM452" i="1"/>
  <c r="AM481" i="1"/>
  <c r="AL392" i="1"/>
  <c r="AZ330" i="1"/>
  <c r="AY359" i="1"/>
  <c r="AN336" i="1"/>
  <c r="AM365" i="1"/>
  <c r="AK539" i="1"/>
  <c r="AP930" i="1"/>
  <c r="AX335" i="1"/>
  <c r="AW364" i="1"/>
  <c r="BB1304" i="1"/>
  <c r="BB1333" i="1" s="1"/>
  <c r="BB607" i="1"/>
  <c r="AG487" i="1"/>
  <c r="AG458" i="1"/>
  <c r="BC721" i="1"/>
  <c r="AZ719" i="1"/>
  <c r="BA719" i="1"/>
  <c r="AM334" i="1"/>
  <c r="AL363" i="1"/>
  <c r="AO604" i="1"/>
  <c r="AO691" i="1" s="1"/>
  <c r="AO1301" i="1"/>
  <c r="AO1330" i="1" s="1"/>
  <c r="AS608" i="1"/>
  <c r="AH397" i="1"/>
  <c r="AP1243" i="1"/>
  <c r="AN391" i="1"/>
  <c r="AQ724" i="1"/>
  <c r="BB917" i="1"/>
  <c r="AF516" i="1"/>
  <c r="BB689" i="1"/>
  <c r="BC1271" i="1"/>
  <c r="BC1242" i="1"/>
  <c r="AQ901" i="1"/>
  <c r="AI339" i="1"/>
  <c r="AH368" i="1"/>
  <c r="AK543" i="1"/>
  <c r="AK38" i="1" s="1"/>
  <c r="AN67" i="5" s="1"/>
  <c r="AK696" i="1"/>
  <c r="AK725" i="1" s="1"/>
  <c r="AJ511" i="1"/>
  <c r="AJ540" i="1" s="1"/>
  <c r="AO333" i="1"/>
  <c r="AN362" i="1"/>
  <c r="BE1212" i="1"/>
  <c r="BF573" i="1"/>
  <c r="AU1218" i="1"/>
  <c r="AV579" i="1"/>
  <c r="AR695" i="1"/>
  <c r="AN337" i="1"/>
  <c r="AM366" i="1"/>
  <c r="AK482" i="1"/>
  <c r="AK453" i="1"/>
  <c r="AN1219" i="1"/>
  <c r="AO580" i="1"/>
  <c r="AM63" i="5"/>
  <c r="BC1246" i="1"/>
  <c r="AM338" i="1"/>
  <c r="AL367" i="1"/>
  <c r="AZ723" i="1"/>
  <c r="AR424" i="1"/>
  <c r="AS192" i="1"/>
  <c r="AR250" i="1"/>
  <c r="BC602" i="1"/>
  <c r="BC689" i="1" s="1"/>
  <c r="BC1299" i="1"/>
  <c r="BC1328" i="1" s="1"/>
  <c r="BD1241" i="1"/>
  <c r="BD1270" i="1"/>
  <c r="AR606" i="1"/>
  <c r="AR1303" i="1"/>
  <c r="AR1332" i="1" s="1"/>
  <c r="BD853" i="1"/>
  <c r="BD882" i="1" s="1"/>
  <c r="BD405" i="1"/>
  <c r="BD231" i="1"/>
  <c r="BD289" i="1" s="1"/>
  <c r="BE173" i="1"/>
  <c r="BE864" i="1"/>
  <c r="BE893" i="1" s="1"/>
  <c r="BD918" i="1"/>
  <c r="BH808" i="1"/>
  <c r="BF857" i="1"/>
  <c r="BF886" i="1" s="1"/>
  <c r="BF409" i="1"/>
  <c r="BG177" i="1"/>
  <c r="BF235" i="1"/>
  <c r="BF293" i="1" s="1"/>
  <c r="BE915" i="1"/>
  <c r="AW531" i="1"/>
  <c r="AW26" i="1" s="1"/>
  <c r="AZ55" i="5" s="1"/>
  <c r="BB712" i="1"/>
  <c r="AW526" i="1"/>
  <c r="AW21" i="1" s="1"/>
  <c r="AZ50" i="5" s="1"/>
  <c r="AY466" i="1"/>
  <c r="AY495" i="1" s="1"/>
  <c r="AW532" i="1"/>
  <c r="AW27" i="1" s="1"/>
  <c r="AZ56" i="5" s="1"/>
  <c r="AY438" i="1"/>
  <c r="AY525" i="1" s="1"/>
  <c r="AY20" i="1" s="1"/>
  <c r="BB49" i="5" s="1"/>
  <c r="AW530" i="1"/>
  <c r="AW25" i="1" s="1"/>
  <c r="AZ54" i="5" s="1"/>
  <c r="BH418" i="1"/>
  <c r="BI186" i="1"/>
  <c r="BH866" i="1"/>
  <c r="BH895" i="1" s="1"/>
  <c r="BD1321" i="1"/>
  <c r="BE242" i="1"/>
  <c r="BE300" i="1" s="1"/>
  <c r="BH244" i="1"/>
  <c r="BH302" i="1" s="1"/>
  <c r="BG924" i="1"/>
  <c r="AZ377" i="1"/>
  <c r="AZ438" i="1" s="1"/>
  <c r="AZ386" i="1"/>
  <c r="AZ476" i="1" s="1"/>
  <c r="AZ505" i="1" s="1"/>
  <c r="AY382" i="1"/>
  <c r="AY472" i="1" s="1"/>
  <c r="AY501" i="1" s="1"/>
  <c r="BB714" i="1"/>
  <c r="AZ376" i="1"/>
  <c r="AZ437" i="1" s="1"/>
  <c r="BC711" i="1"/>
  <c r="BF1287" i="1"/>
  <c r="BF1316" i="1" s="1"/>
  <c r="AZ710" i="1"/>
  <c r="BB1291" i="1"/>
  <c r="BB1320" i="1" s="1"/>
  <c r="BB594" i="1"/>
  <c r="BB681" i="1" s="1"/>
  <c r="AY383" i="1"/>
  <c r="AY473" i="1" s="1"/>
  <c r="AY502" i="1" s="1"/>
  <c r="BD922" i="1"/>
  <c r="BA1320" i="1"/>
  <c r="BA681" i="1"/>
  <c r="BA710" i="1" s="1"/>
  <c r="BD1204" i="1"/>
  <c r="BE565" i="1"/>
  <c r="BE416" i="1"/>
  <c r="BF184" i="1"/>
  <c r="BF777" i="1" s="1"/>
  <c r="BC1233" i="1"/>
  <c r="BC594" i="1" s="1"/>
  <c r="BC1262" i="1"/>
  <c r="BD1228" i="1"/>
  <c r="BD1286" i="1" s="1"/>
  <c r="BD1257" i="1"/>
  <c r="BA319" i="1"/>
  <c r="AZ348" i="1"/>
  <c r="BD1293" i="1"/>
  <c r="BD1322" i="1" s="1"/>
  <c r="BD596" i="1"/>
  <c r="AX534" i="1"/>
  <c r="AX29" i="1" s="1"/>
  <c r="BA58" i="5" s="1"/>
  <c r="BC1286" i="1"/>
  <c r="AX474" i="1"/>
  <c r="AX503" i="1" s="1"/>
  <c r="AX445" i="1"/>
  <c r="BF1208" i="1"/>
  <c r="BG569" i="1"/>
  <c r="BH1210" i="1"/>
  <c r="BH1268" i="1" s="1"/>
  <c r="BI571" i="1"/>
  <c r="BD706" i="1"/>
  <c r="BI1227" i="1"/>
  <c r="BI1256" i="1"/>
  <c r="BA318" i="1"/>
  <c r="AZ347" i="1"/>
  <c r="AZ324" i="1"/>
  <c r="AY353" i="1"/>
  <c r="BA328" i="1"/>
  <c r="AZ357" i="1"/>
  <c r="AX468" i="1"/>
  <c r="AX497" i="1" s="1"/>
  <c r="AX439" i="1"/>
  <c r="BF1206" i="1"/>
  <c r="BF1264" i="1" s="1"/>
  <c r="BG567" i="1"/>
  <c r="BG1239" i="1"/>
  <c r="BG704" i="1"/>
  <c r="BC589" i="1"/>
  <c r="BC676" i="1" s="1"/>
  <c r="BD595" i="1"/>
  <c r="BE687" i="1"/>
  <c r="BB1315" i="1"/>
  <c r="BF1205" i="1"/>
  <c r="BF1263" i="1" s="1"/>
  <c r="BG566" i="1"/>
  <c r="AY378" i="1"/>
  <c r="BD598" i="1"/>
  <c r="BE1237" i="1"/>
  <c r="BH1200" i="1"/>
  <c r="BH1258" i="1" s="1"/>
  <c r="BI561" i="1"/>
  <c r="AZ325" i="1"/>
  <c r="AY354" i="1"/>
  <c r="BE802" i="1"/>
  <c r="BF1297" i="1"/>
  <c r="BF1326" i="1" s="1"/>
  <c r="BD716" i="1"/>
  <c r="AZ320" i="1"/>
  <c r="AY349" i="1"/>
  <c r="BB676" i="1"/>
  <c r="BB705" i="1" s="1"/>
  <c r="BE1263" i="1"/>
  <c r="BE1264" i="1"/>
  <c r="BE1235" i="1"/>
  <c r="BG1229" i="1"/>
  <c r="BF677" i="1"/>
  <c r="BF913" i="1"/>
  <c r="AY384" i="1"/>
  <c r="BE1234" i="1"/>
  <c r="BE1292" i="1" s="1"/>
  <c r="BD1295" i="1"/>
  <c r="BD1324" i="1" s="1"/>
  <c r="BE412" i="1"/>
  <c r="BF180" i="1"/>
  <c r="BE860" i="1"/>
  <c r="BE889" i="1" s="1"/>
  <c r="BH704" i="1"/>
  <c r="BE706" i="1"/>
  <c r="AZ326" i="1"/>
  <c r="AY355" i="1"/>
  <c r="AX472" i="1"/>
  <c r="AX501" i="1" s="1"/>
  <c r="AX443" i="1"/>
  <c r="AY447" i="1"/>
  <c r="AY476" i="1"/>
  <c r="AY505" i="1" s="1"/>
  <c r="BE1199" i="1"/>
  <c r="BF560" i="1"/>
  <c r="BC683" i="1"/>
  <c r="AX444" i="1"/>
  <c r="AX473" i="1"/>
  <c r="AX502" i="1" s="1"/>
  <c r="BG407" i="1"/>
  <c r="BH175" i="1"/>
  <c r="BH768" i="1" s="1"/>
  <c r="BG233" i="1"/>
  <c r="BG291" i="1" s="1"/>
  <c r="BC714" i="1"/>
  <c r="BJ1198" i="1"/>
  <c r="BK559" i="1"/>
  <c r="BF687" i="1"/>
  <c r="BE238" i="1"/>
  <c r="BE296" i="1" s="1"/>
  <c r="AU929" i="1" l="1"/>
  <c r="AX57" i="5"/>
  <c r="AT45" i="1"/>
  <c r="AW51" i="5"/>
  <c r="AW73" i="5" s="1"/>
  <c r="H38" i="30" s="1"/>
  <c r="I38" i="30" s="1"/>
  <c r="AT44" i="1"/>
  <c r="AV45" i="5"/>
  <c r="AV307" i="1"/>
  <c r="BB920" i="1"/>
  <c r="BC775" i="1"/>
  <c r="BC804" i="1" s="1"/>
  <c r="BC414" i="1"/>
  <c r="BD182" i="1"/>
  <c r="BC862" i="1"/>
  <c r="BC891" i="1" s="1"/>
  <c r="BC240" i="1"/>
  <c r="BC298" i="1" s="1"/>
  <c r="J38" i="30"/>
  <c r="K38" i="30" s="1"/>
  <c r="BC410" i="1"/>
  <c r="BD178" i="1"/>
  <c r="BC858" i="1"/>
  <c r="BC887" i="1" s="1"/>
  <c r="BC236" i="1"/>
  <c r="BC294" i="1" s="1"/>
  <c r="BC771" i="1"/>
  <c r="BC800" i="1" s="1"/>
  <c r="BB916" i="1"/>
  <c r="BL1253" i="1"/>
  <c r="BH1261" i="1"/>
  <c r="BC1288" i="1"/>
  <c r="BC1317" i="1" s="1"/>
  <c r="BC591" i="1"/>
  <c r="BE1201" i="1"/>
  <c r="BF562" i="1"/>
  <c r="BD1259" i="1"/>
  <c r="BD1230" i="1"/>
  <c r="BE1296" i="1"/>
  <c r="BE1325" i="1" s="1"/>
  <c r="BC1236" i="1"/>
  <c r="BC1265" i="1"/>
  <c r="BD1207" i="1"/>
  <c r="BD1236" i="1" s="1"/>
  <c r="BD597" i="1" s="1"/>
  <c r="BE568" i="1"/>
  <c r="AZ713" i="1"/>
  <c r="BA713" i="1"/>
  <c r="BL1224" i="1"/>
  <c r="BL585" i="1" s="1"/>
  <c r="BH570" i="1"/>
  <c r="BG1209" i="1"/>
  <c r="AO787" i="1"/>
  <c r="AO816" i="1" s="1"/>
  <c r="BF1238" i="1"/>
  <c r="BF1267" i="1"/>
  <c r="BD686" i="1"/>
  <c r="BD715" i="1" s="1"/>
  <c r="BB1294" i="1"/>
  <c r="BB1323" i="1" s="1"/>
  <c r="BB597" i="1"/>
  <c r="BE686" i="1"/>
  <c r="AV533" i="1"/>
  <c r="AV28" i="1" s="1"/>
  <c r="AV442" i="1"/>
  <c r="AV529" i="1" s="1"/>
  <c r="AV24" i="1" s="1"/>
  <c r="AY53" i="5" s="1"/>
  <c r="AW379" i="1"/>
  <c r="AW440" i="1" s="1"/>
  <c r="AT521" i="1"/>
  <c r="AT16" i="1" s="1"/>
  <c r="AU535" i="1"/>
  <c r="AU30" i="1" s="1"/>
  <c r="AX59" i="5" s="1"/>
  <c r="AX74" i="5" s="1"/>
  <c r="AU527" i="1"/>
  <c r="AU22" i="1" s="1"/>
  <c r="AW475" i="1"/>
  <c r="AW504" i="1" s="1"/>
  <c r="AW446" i="1"/>
  <c r="BI564" i="1"/>
  <c r="AX385" i="1"/>
  <c r="BJ585" i="1"/>
  <c r="BJ1282" i="1"/>
  <c r="BJ1311" i="1" s="1"/>
  <c r="BM556" i="1"/>
  <c r="BM1195" i="1" s="1"/>
  <c r="L1195" i="1" s="1"/>
  <c r="AV373" i="1"/>
  <c r="BK1224" i="1"/>
  <c r="BK1253" i="1"/>
  <c r="AW381" i="1"/>
  <c r="AV469" i="1"/>
  <c r="AV498" i="1" s="1"/>
  <c r="AV440" i="1"/>
  <c r="AU529" i="1"/>
  <c r="AU24" i="1" s="1"/>
  <c r="AX53" i="5" s="1"/>
  <c r="AX323" i="1"/>
  <c r="AW352" i="1"/>
  <c r="AV344" i="1"/>
  <c r="AW315" i="1"/>
  <c r="AU463" i="1"/>
  <c r="AU492" i="1" s="1"/>
  <c r="AU434" i="1"/>
  <c r="AW350" i="1"/>
  <c r="AX321" i="1"/>
  <c r="BC234" i="1"/>
  <c r="BC292" i="1" s="1"/>
  <c r="BC769" i="1"/>
  <c r="BC798" i="1" s="1"/>
  <c r="BC408" i="1"/>
  <c r="BC856" i="1"/>
  <c r="BC885" i="1" s="1"/>
  <c r="BD176" i="1"/>
  <c r="AV448" i="1"/>
  <c r="AV477" i="1"/>
  <c r="AV506" i="1" s="1"/>
  <c r="BE709" i="1"/>
  <c r="BB914" i="1"/>
  <c r="AW387" i="1"/>
  <c r="BG1232" i="1"/>
  <c r="BH1290" i="1" s="1"/>
  <c r="BG1261" i="1"/>
  <c r="AY327" i="1"/>
  <c r="AX356" i="1"/>
  <c r="AW358" i="1"/>
  <c r="AX329" i="1"/>
  <c r="BF593" i="1"/>
  <c r="BF680" i="1" s="1"/>
  <c r="BF709" i="1" s="1"/>
  <c r="BF1290" i="1"/>
  <c r="BF1319" i="1" s="1"/>
  <c r="AP194" i="1"/>
  <c r="AQ194" i="1" s="1"/>
  <c r="AR194" i="1" s="1"/>
  <c r="AR426" i="1" s="1"/>
  <c r="AO874" i="1"/>
  <c r="AO903" i="1" s="1"/>
  <c r="AO252" i="1"/>
  <c r="AO310" i="1" s="1"/>
  <c r="AN932" i="1"/>
  <c r="AU926" i="1"/>
  <c r="AW868" i="1"/>
  <c r="AW897" i="1" s="1"/>
  <c r="AW781" i="1"/>
  <c r="AW810" i="1" s="1"/>
  <c r="AW420" i="1"/>
  <c r="AV781" i="1"/>
  <c r="AV810" i="1" s="1"/>
  <c r="AW246" i="1"/>
  <c r="AX188" i="1"/>
  <c r="AY188" i="1" s="1"/>
  <c r="AV868" i="1"/>
  <c r="AV897" i="1" s="1"/>
  <c r="AV420" i="1"/>
  <c r="AV246" i="1"/>
  <c r="AV304" i="1" s="1"/>
  <c r="BC912" i="1"/>
  <c r="BD854" i="1"/>
  <c r="BD883" i="1" s="1"/>
  <c r="BD767" i="1"/>
  <c r="BD796" i="1" s="1"/>
  <c r="BD406" i="1"/>
  <c r="BE174" i="1"/>
  <c r="BD232" i="1"/>
  <c r="BD290" i="1" s="1"/>
  <c r="BE574" i="1"/>
  <c r="BE1213" i="1" s="1"/>
  <c r="BG1240" i="1"/>
  <c r="BG1298" i="1" s="1"/>
  <c r="BF241" i="1"/>
  <c r="BF299" i="1" s="1"/>
  <c r="BF863" i="1"/>
  <c r="BF892" i="1" s="1"/>
  <c r="BF776" i="1"/>
  <c r="BF805" i="1" s="1"/>
  <c r="BF415" i="1"/>
  <c r="BG183" i="1"/>
  <c r="BE921" i="1"/>
  <c r="AZ925" i="1"/>
  <c r="BA780" i="1"/>
  <c r="BA809" i="1" s="1"/>
  <c r="BA419" i="1"/>
  <c r="BB187" i="1"/>
  <c r="BA867" i="1"/>
  <c r="BA896" i="1" s="1"/>
  <c r="BA245" i="1"/>
  <c r="BA303" i="1" s="1"/>
  <c r="BG1269" i="1"/>
  <c r="BH572" i="1"/>
  <c r="BH1211" i="1" s="1"/>
  <c r="BH1269" i="1" s="1"/>
  <c r="AG69" i="5"/>
  <c r="BF243" i="1"/>
  <c r="BF301" i="1" s="1"/>
  <c r="BF778" i="1"/>
  <c r="BF807" i="1" s="1"/>
  <c r="BF417" i="1"/>
  <c r="BF865" i="1"/>
  <c r="BF894" i="1" s="1"/>
  <c r="BG185" i="1"/>
  <c r="BE923" i="1"/>
  <c r="BF915" i="1"/>
  <c r="AT538" i="1"/>
  <c r="AT33" i="1" s="1"/>
  <c r="AW62" i="5" s="1"/>
  <c r="AW332" i="1"/>
  <c r="AV361" i="1"/>
  <c r="AV390" i="1"/>
  <c r="AU480" i="1"/>
  <c r="AU509" i="1" s="1"/>
  <c r="AU451" i="1"/>
  <c r="BG913" i="1"/>
  <c r="AV929" i="1"/>
  <c r="BF919" i="1"/>
  <c r="BF860" i="1"/>
  <c r="BF889" i="1" s="1"/>
  <c r="AZ189" i="1"/>
  <c r="AZ421" i="1" s="1"/>
  <c r="AW249" i="1"/>
  <c r="AW307" i="1" s="1"/>
  <c r="AS785" i="1"/>
  <c r="AS814" i="1" s="1"/>
  <c r="BG770" i="1"/>
  <c r="BG799" i="1" s="1"/>
  <c r="AW871" i="1"/>
  <c r="AW900" i="1" s="1"/>
  <c r="AW423" i="1"/>
  <c r="BG239" i="1"/>
  <c r="BG297" i="1" s="1"/>
  <c r="BH181" i="1"/>
  <c r="BG861" i="1"/>
  <c r="BG890" i="1" s="1"/>
  <c r="BG919" i="1" s="1"/>
  <c r="BG413" i="1"/>
  <c r="AT786" i="1"/>
  <c r="AT815" i="1" s="1"/>
  <c r="BD772" i="1"/>
  <c r="BD801" i="1" s="1"/>
  <c r="AW784" i="1"/>
  <c r="AW813" i="1" s="1"/>
  <c r="AX191" i="1"/>
  <c r="AX784" i="1" s="1"/>
  <c r="AX813" i="1" s="1"/>
  <c r="BI779" i="1"/>
  <c r="BI808" i="1" s="1"/>
  <c r="BE766" i="1"/>
  <c r="BE795" i="1" s="1"/>
  <c r="AY782" i="1"/>
  <c r="AY811" i="1" s="1"/>
  <c r="BF773" i="1"/>
  <c r="BF802" i="1" s="1"/>
  <c r="BE721" i="1"/>
  <c r="BF908" i="1"/>
  <c r="BF1298" i="1"/>
  <c r="BF1327" i="1" s="1"/>
  <c r="BG228" i="1"/>
  <c r="BG286" i="1" s="1"/>
  <c r="BH170" i="1"/>
  <c r="BG850" i="1"/>
  <c r="BG879" i="1" s="1"/>
  <c r="BG792" i="1"/>
  <c r="BG402" i="1"/>
  <c r="AM455" i="1"/>
  <c r="AM542" i="1" s="1"/>
  <c r="AM37" i="1" s="1"/>
  <c r="AP66" i="5" s="1"/>
  <c r="AM456" i="1"/>
  <c r="AM543" i="1" s="1"/>
  <c r="AM38" i="1" s="1"/>
  <c r="AP67" i="5" s="1"/>
  <c r="BB719" i="1"/>
  <c r="BC928" i="1"/>
  <c r="BE190" i="1"/>
  <c r="BD812" i="1"/>
  <c r="BD248" i="1"/>
  <c r="BD306" i="1" s="1"/>
  <c r="BD422" i="1"/>
  <c r="BD870" i="1"/>
  <c r="BD899" i="1" s="1"/>
  <c r="AK544" i="1"/>
  <c r="AK39" i="1" s="1"/>
  <c r="AN68" i="5" s="1"/>
  <c r="AY449" i="1"/>
  <c r="AY536" i="1" s="1"/>
  <c r="AY31" i="1" s="1"/>
  <c r="BB60" i="5" s="1"/>
  <c r="BE1298" i="1"/>
  <c r="BE1327" i="1" s="1"/>
  <c r="BE601" i="1"/>
  <c r="BE688" i="1" s="1"/>
  <c r="AS931" i="1"/>
  <c r="BD688" i="1"/>
  <c r="AY869" i="1"/>
  <c r="AY898" i="1" s="1"/>
  <c r="AX927" i="1"/>
  <c r="AS250" i="1"/>
  <c r="AS308" i="1" s="1"/>
  <c r="AW528" i="1"/>
  <c r="AW23" i="1" s="1"/>
  <c r="AZ52" i="5" s="1"/>
  <c r="AY389" i="1"/>
  <c r="AY479" i="1" s="1"/>
  <c r="AY508" i="1" s="1"/>
  <c r="AX441" i="1"/>
  <c r="AX470" i="1"/>
  <c r="AX499" i="1" s="1"/>
  <c r="AZ331" i="1"/>
  <c r="AY360" i="1"/>
  <c r="AY421" i="1"/>
  <c r="AY247" i="1"/>
  <c r="AX479" i="1"/>
  <c r="AX508" i="1" s="1"/>
  <c r="AX450" i="1"/>
  <c r="AZ322" i="1"/>
  <c r="AY351" i="1"/>
  <c r="BI1202" i="1"/>
  <c r="BJ563" i="1"/>
  <c r="AY380" i="1"/>
  <c r="BH1231" i="1"/>
  <c r="BH1260" i="1"/>
  <c r="BF679" i="1"/>
  <c r="BG1289" i="1"/>
  <c r="BG1318" i="1" s="1"/>
  <c r="BG592" i="1"/>
  <c r="BG679" i="1" s="1"/>
  <c r="AL457" i="1"/>
  <c r="AL544" i="1" s="1"/>
  <c r="AL39" i="1" s="1"/>
  <c r="AO68" i="5" s="1"/>
  <c r="AN395" i="1"/>
  <c r="AN456" i="1" s="1"/>
  <c r="AF545" i="1"/>
  <c r="AF40" i="1" s="1"/>
  <c r="AQ722" i="1"/>
  <c r="AX536" i="1"/>
  <c r="AX31" i="1" s="1"/>
  <c r="BA60" i="5" s="1"/>
  <c r="AZ388" i="1"/>
  <c r="AW483" i="1"/>
  <c r="AW512" i="1" s="1"/>
  <c r="AW454" i="1"/>
  <c r="AX393" i="1"/>
  <c r="AT309" i="1"/>
  <c r="AV541" i="1"/>
  <c r="AV36" i="1" s="1"/>
  <c r="AY65" i="5" s="1"/>
  <c r="BC917" i="1"/>
  <c r="AM396" i="1"/>
  <c r="AP604" i="1"/>
  <c r="AO720" i="1"/>
  <c r="AG516" i="1"/>
  <c r="AN394" i="1"/>
  <c r="BA330" i="1"/>
  <c r="AZ359" i="1"/>
  <c r="AT425" i="1"/>
  <c r="AU193" i="1"/>
  <c r="AL725" i="1"/>
  <c r="AT1245" i="1"/>
  <c r="AT1303" i="1" s="1"/>
  <c r="AT1332" i="1" s="1"/>
  <c r="AT1305" i="1"/>
  <c r="AT1334" i="1" s="1"/>
  <c r="AT608" i="1"/>
  <c r="AJ35" i="1"/>
  <c r="AN338" i="1"/>
  <c r="AM367" i="1"/>
  <c r="AU1247" i="1"/>
  <c r="BB718" i="1"/>
  <c r="AM392" i="1"/>
  <c r="AO336" i="1"/>
  <c r="AN365" i="1"/>
  <c r="AM510" i="1"/>
  <c r="AM539" i="1" s="1"/>
  <c r="BD237" i="1"/>
  <c r="BD295" i="1" s="1"/>
  <c r="BE179" i="1"/>
  <c r="BD859" i="1"/>
  <c r="BD888" i="1" s="1"/>
  <c r="BD411" i="1"/>
  <c r="AU1276" i="1"/>
  <c r="BD602" i="1"/>
  <c r="BD689" i="1" s="1"/>
  <c r="BD1299" i="1"/>
  <c r="BD1328" i="1" s="1"/>
  <c r="AR308" i="1"/>
  <c r="AK511" i="1"/>
  <c r="AK540" i="1" s="1"/>
  <c r="BF1212" i="1"/>
  <c r="BG573" i="1"/>
  <c r="AH487" i="1"/>
  <c r="AH458" i="1"/>
  <c r="AM363" i="1"/>
  <c r="AN334" i="1"/>
  <c r="BB694" i="1"/>
  <c r="AS606" i="1"/>
  <c r="AS693" i="1" s="1"/>
  <c r="AL1335" i="1"/>
  <c r="AR1214" i="1"/>
  <c r="AR1272" i="1" s="1"/>
  <c r="AS575" i="1"/>
  <c r="AP1301" i="1"/>
  <c r="AY524" i="1"/>
  <c r="AY19" i="1" s="1"/>
  <c r="BB48" i="5" s="1"/>
  <c r="BE1241" i="1"/>
  <c r="BE1270" i="1"/>
  <c r="AK34" i="1"/>
  <c r="BC607" i="1"/>
  <c r="BC1304" i="1"/>
  <c r="BC1333" i="1" s="1"/>
  <c r="AO1219" i="1"/>
  <c r="AP580" i="1"/>
  <c r="AR724" i="1"/>
  <c r="BC1300" i="1"/>
  <c r="BC1329" i="1" s="1"/>
  <c r="BC603" i="1"/>
  <c r="BC690" i="1" s="1"/>
  <c r="AR930" i="1"/>
  <c r="BD1242" i="1"/>
  <c r="BD603" i="1" s="1"/>
  <c r="BD1271" i="1"/>
  <c r="AQ1243" i="1"/>
  <c r="AQ1301" i="1" s="1"/>
  <c r="AS424" i="1"/>
  <c r="AT192" i="1"/>
  <c r="AS872" i="1"/>
  <c r="AO337" i="1"/>
  <c r="AN366" i="1"/>
  <c r="AO391" i="1"/>
  <c r="AY335" i="1"/>
  <c r="AX364" i="1"/>
  <c r="BH1215" i="1"/>
  <c r="BI576" i="1"/>
  <c r="AL34" i="1"/>
  <c r="AM1306" i="1"/>
  <c r="AM609" i="1"/>
  <c r="BE1217" i="1"/>
  <c r="BF578" i="1"/>
  <c r="BC718" i="1"/>
  <c r="AN1248" i="1"/>
  <c r="AN1277" i="1"/>
  <c r="AI397" i="1"/>
  <c r="AR693" i="1"/>
  <c r="AS695" i="1"/>
  <c r="AL482" i="1"/>
  <c r="AL453" i="1"/>
  <c r="BF1302" i="1"/>
  <c r="BF1331" i="1" s="1"/>
  <c r="BF605" i="1"/>
  <c r="BG1273" i="1"/>
  <c r="BG1244" i="1"/>
  <c r="AT873" i="1"/>
  <c r="AT902" i="1" s="1"/>
  <c r="AQ930" i="1"/>
  <c r="BD1275" i="1"/>
  <c r="BD1246" i="1"/>
  <c r="AV1218" i="1"/>
  <c r="AW579" i="1"/>
  <c r="AP333" i="1"/>
  <c r="AO362" i="1"/>
  <c r="AJ339" i="1"/>
  <c r="AI368" i="1"/>
  <c r="AN481" i="1"/>
  <c r="AN452" i="1"/>
  <c r="AE40" i="1"/>
  <c r="AU1216" i="1"/>
  <c r="AV577" i="1"/>
  <c r="BE231" i="1"/>
  <c r="BE289" i="1" s="1"/>
  <c r="BE853" i="1"/>
  <c r="BE882" i="1" s="1"/>
  <c r="BE405" i="1"/>
  <c r="BF173" i="1"/>
  <c r="BD911" i="1"/>
  <c r="BC681" i="1"/>
  <c r="BE922" i="1"/>
  <c r="BG857" i="1"/>
  <c r="BG886" i="1" s="1"/>
  <c r="BH177" i="1"/>
  <c r="BG235" i="1"/>
  <c r="BG293" i="1" s="1"/>
  <c r="BG409" i="1"/>
  <c r="BF806" i="1"/>
  <c r="BH797" i="1"/>
  <c r="AY443" i="1"/>
  <c r="AY530" i="1" s="1"/>
  <c r="AY25" i="1" s="1"/>
  <c r="BB54" i="5" s="1"/>
  <c r="AY444" i="1"/>
  <c r="AY531" i="1" s="1"/>
  <c r="AY26" i="1" s="1"/>
  <c r="BB55" i="5" s="1"/>
  <c r="AZ466" i="1"/>
  <c r="AZ495" i="1" s="1"/>
  <c r="AZ447" i="1"/>
  <c r="AZ534" i="1" s="1"/>
  <c r="AZ29" i="1" s="1"/>
  <c r="BC58" i="5" s="1"/>
  <c r="AZ467" i="1"/>
  <c r="AZ496" i="1" s="1"/>
  <c r="BA377" i="1"/>
  <c r="BA467" i="1" s="1"/>
  <c r="BA496" i="1" s="1"/>
  <c r="BE1321" i="1"/>
  <c r="BH924" i="1"/>
  <c r="BI244" i="1"/>
  <c r="BI302" i="1" s="1"/>
  <c r="BI866" i="1"/>
  <c r="BI895" i="1" s="1"/>
  <c r="BI418" i="1"/>
  <c r="BJ186" i="1"/>
  <c r="AX531" i="1"/>
  <c r="AX26" i="1" s="1"/>
  <c r="BA55" i="5" s="1"/>
  <c r="AX532" i="1"/>
  <c r="AX27" i="1" s="1"/>
  <c r="BA56" i="5" s="1"/>
  <c r="BC1291" i="1"/>
  <c r="BC1320" i="1" s="1"/>
  <c r="BF706" i="1"/>
  <c r="BE1204" i="1"/>
  <c r="BF565" i="1"/>
  <c r="BD1262" i="1"/>
  <c r="BD1233" i="1"/>
  <c r="BF238" i="1"/>
  <c r="BF296" i="1" s="1"/>
  <c r="BA386" i="1"/>
  <c r="BA447" i="1" s="1"/>
  <c r="BG184" i="1"/>
  <c r="BG777" i="1" s="1"/>
  <c r="BF864" i="1"/>
  <c r="BF893" i="1" s="1"/>
  <c r="BF242" i="1"/>
  <c r="BF300" i="1" s="1"/>
  <c r="BF416" i="1"/>
  <c r="BB710" i="1"/>
  <c r="BA324" i="1"/>
  <c r="AZ353" i="1"/>
  <c r="BH593" i="1"/>
  <c r="BE595" i="1"/>
  <c r="BE682" i="1" s="1"/>
  <c r="BH1229" i="1"/>
  <c r="BH1287" i="1" s="1"/>
  <c r="BH1316" i="1" s="1"/>
  <c r="BG1206" i="1"/>
  <c r="BH567" i="1"/>
  <c r="BI1285" i="1"/>
  <c r="BI1314" i="1" s="1"/>
  <c r="BI588" i="1"/>
  <c r="BC1315" i="1"/>
  <c r="BH407" i="1"/>
  <c r="BI175" i="1"/>
  <c r="BH855" i="1"/>
  <c r="BH884" i="1" s="1"/>
  <c r="BH233" i="1"/>
  <c r="BH291" i="1" s="1"/>
  <c r="BE918" i="1"/>
  <c r="AZ383" i="1"/>
  <c r="AX526" i="1"/>
  <c r="AX21" i="1" s="1"/>
  <c r="BA50" i="5" s="1"/>
  <c r="AY474" i="1"/>
  <c r="AY503" i="1" s="1"/>
  <c r="AY445" i="1"/>
  <c r="BK1198" i="1"/>
  <c r="BK1256" i="1" s="1"/>
  <c r="BL559" i="1"/>
  <c r="BC712" i="1"/>
  <c r="AY534" i="1"/>
  <c r="AY29" i="1" s="1"/>
  <c r="BB58" i="5" s="1"/>
  <c r="BG590" i="1"/>
  <c r="BG1287" i="1"/>
  <c r="BG1316" i="1" s="1"/>
  <c r="BE1293" i="1"/>
  <c r="BE1322" i="1" s="1"/>
  <c r="BE596" i="1"/>
  <c r="BA325" i="1"/>
  <c r="AZ354" i="1"/>
  <c r="AY439" i="1"/>
  <c r="AY468" i="1"/>
  <c r="AY497" i="1" s="1"/>
  <c r="BF1235" i="1"/>
  <c r="BF716" i="1"/>
  <c r="BD1315" i="1"/>
  <c r="BH1239" i="1"/>
  <c r="BH1297" i="1" s="1"/>
  <c r="BH1326" i="1" s="1"/>
  <c r="AZ384" i="1"/>
  <c r="BG1205" i="1"/>
  <c r="BH566" i="1"/>
  <c r="BG600" i="1"/>
  <c r="BG1297" i="1"/>
  <c r="BG1326" i="1" s="1"/>
  <c r="BA376" i="1"/>
  <c r="BG1208" i="1"/>
  <c r="BH569" i="1"/>
  <c r="BE1257" i="1"/>
  <c r="BJ1227" i="1"/>
  <c r="BF1199" i="1"/>
  <c r="BG560" i="1"/>
  <c r="BA326" i="1"/>
  <c r="AZ355" i="1"/>
  <c r="BF412" i="1"/>
  <c r="BG180" i="1"/>
  <c r="BC705" i="1"/>
  <c r="BB318" i="1"/>
  <c r="BA347" i="1"/>
  <c r="BE1228" i="1"/>
  <c r="AX530" i="1"/>
  <c r="AX25" i="1" s="1"/>
  <c r="BA54" i="5" s="1"/>
  <c r="AZ378" i="1"/>
  <c r="BE1295" i="1"/>
  <c r="BE1324" i="1" s="1"/>
  <c r="BE598" i="1"/>
  <c r="BD685" i="1"/>
  <c r="BF1234" i="1"/>
  <c r="BD682" i="1"/>
  <c r="BB328" i="1"/>
  <c r="BA357" i="1"/>
  <c r="BI1210" i="1"/>
  <c r="BI1268" i="1" s="1"/>
  <c r="BJ571" i="1"/>
  <c r="BF1266" i="1"/>
  <c r="BF1237" i="1"/>
  <c r="BD683" i="1"/>
  <c r="BB319" i="1"/>
  <c r="BA348" i="1"/>
  <c r="BD589" i="1"/>
  <c r="BD676" i="1" s="1"/>
  <c r="BA320" i="1"/>
  <c r="AZ349" i="1"/>
  <c r="BI1200" i="1"/>
  <c r="BJ561" i="1"/>
  <c r="BE716" i="1"/>
  <c r="AZ382" i="1"/>
  <c r="BJ1256" i="1"/>
  <c r="AY57" i="5" l="1"/>
  <c r="AU45" i="1"/>
  <c r="AX51" i="5"/>
  <c r="AU44" i="1"/>
  <c r="AW45" i="5"/>
  <c r="BD862" i="1"/>
  <c r="BD891" i="1" s="1"/>
  <c r="BD775" i="1"/>
  <c r="BD804" i="1" s="1"/>
  <c r="BD414" i="1"/>
  <c r="BD240" i="1"/>
  <c r="BD298" i="1" s="1"/>
  <c r="BE182" i="1"/>
  <c r="BC920" i="1"/>
  <c r="J39" i="30"/>
  <c r="K39" i="30" s="1"/>
  <c r="BC916" i="1"/>
  <c r="BD771" i="1"/>
  <c r="BD800" i="1" s="1"/>
  <c r="BD410" i="1"/>
  <c r="BE178" i="1"/>
  <c r="BD236" i="1"/>
  <c r="BD294" i="1" s="1"/>
  <c r="BD858" i="1"/>
  <c r="BD887" i="1" s="1"/>
  <c r="AX73" i="5"/>
  <c r="BL1282" i="1"/>
  <c r="BL1311" i="1" s="1"/>
  <c r="BD1265" i="1"/>
  <c r="AQ787" i="1"/>
  <c r="AQ816" i="1" s="1"/>
  <c r="AR252" i="1"/>
  <c r="BD1294" i="1"/>
  <c r="BM1253" i="1"/>
  <c r="K1253" i="1" s="1"/>
  <c r="BM1224" i="1"/>
  <c r="BM1282" i="1" s="1"/>
  <c r="K1195" i="1"/>
  <c r="AO932" i="1"/>
  <c r="BH1319" i="1"/>
  <c r="AR874" i="1"/>
  <c r="AR903" i="1" s="1"/>
  <c r="BD1288" i="1"/>
  <c r="BD1317" i="1" s="1"/>
  <c r="BD591" i="1"/>
  <c r="BF1201" i="1"/>
  <c r="BG562" i="1"/>
  <c r="AS194" i="1"/>
  <c r="AS252" i="1" s="1"/>
  <c r="BE1259" i="1"/>
  <c r="BE1230" i="1"/>
  <c r="AW469" i="1"/>
  <c r="AW498" i="1" s="1"/>
  <c r="BC678" i="1"/>
  <c r="BC707" i="1" s="1"/>
  <c r="AQ874" i="1"/>
  <c r="AQ903" i="1" s="1"/>
  <c r="BE715" i="1"/>
  <c r="BF599" i="1"/>
  <c r="BF686" i="1" s="1"/>
  <c r="BF715" i="1" s="1"/>
  <c r="BF1296" i="1"/>
  <c r="BF1325" i="1" s="1"/>
  <c r="BF568" i="1"/>
  <c r="BE1207" i="1"/>
  <c r="BG1267" i="1"/>
  <c r="BG1238" i="1"/>
  <c r="BC1294" i="1"/>
  <c r="BC1323" i="1" s="1"/>
  <c r="BC597" i="1"/>
  <c r="BC684" i="1" s="1"/>
  <c r="L556" i="1"/>
  <c r="BB684" i="1"/>
  <c r="BB713" i="1" s="1"/>
  <c r="BH1209" i="1"/>
  <c r="BI570" i="1"/>
  <c r="AW373" i="1"/>
  <c r="AW463" i="1" s="1"/>
  <c r="AW492" i="1" s="1"/>
  <c r="AU521" i="1"/>
  <c r="AU16" i="1" s="1"/>
  <c r="BC914" i="1"/>
  <c r="AV535" i="1"/>
  <c r="AV30" i="1" s="1"/>
  <c r="AY59" i="5" s="1"/>
  <c r="AY74" i="5" s="1"/>
  <c r="AW533" i="1"/>
  <c r="AW28" i="1" s="1"/>
  <c r="BG1290" i="1"/>
  <c r="BG1319" i="1" s="1"/>
  <c r="BG593" i="1"/>
  <c r="BG680" i="1" s="1"/>
  <c r="AX379" i="1"/>
  <c r="AX381" i="1"/>
  <c r="AY385" i="1"/>
  <c r="AW448" i="1"/>
  <c r="AW477" i="1"/>
  <c r="AW506" i="1" s="1"/>
  <c r="BK1282" i="1"/>
  <c r="BK1311" i="1" s="1"/>
  <c r="BK585" i="1"/>
  <c r="BK672" i="1" s="1"/>
  <c r="BD856" i="1"/>
  <c r="BD885" i="1" s="1"/>
  <c r="BD234" i="1"/>
  <c r="BD292" i="1" s="1"/>
  <c r="BD769" i="1"/>
  <c r="BD798" i="1" s="1"/>
  <c r="BE176" i="1"/>
  <c r="BE856" i="1" s="1"/>
  <c r="BE885" i="1" s="1"/>
  <c r="BD408" i="1"/>
  <c r="AZ327" i="1"/>
  <c r="AY356" i="1"/>
  <c r="AV527" i="1"/>
  <c r="AV22" i="1" s="1"/>
  <c r="AY329" i="1"/>
  <c r="AX358" i="1"/>
  <c r="AX387" i="1"/>
  <c r="AV463" i="1"/>
  <c r="AV492" i="1" s="1"/>
  <c r="AV434" i="1"/>
  <c r="BJ672" i="1"/>
  <c r="BJ701" i="1" s="1"/>
  <c r="AY323" i="1"/>
  <c r="AX352" i="1"/>
  <c r="AW344" i="1"/>
  <c r="AX315" i="1"/>
  <c r="K556" i="1"/>
  <c r="AX446" i="1"/>
  <c r="AX475" i="1"/>
  <c r="AX504" i="1" s="1"/>
  <c r="AY321" i="1"/>
  <c r="AX350" i="1"/>
  <c r="AW471" i="1"/>
  <c r="AW500" i="1" s="1"/>
  <c r="AW442" i="1"/>
  <c r="BI1203" i="1"/>
  <c r="BJ564" i="1"/>
  <c r="AQ252" i="1"/>
  <c r="AR787" i="1"/>
  <c r="AR816" i="1" s="1"/>
  <c r="AQ426" i="1"/>
  <c r="AP874" i="1"/>
  <c r="AP903" i="1" s="1"/>
  <c r="AP426" i="1"/>
  <c r="AP252" i="1"/>
  <c r="AP310" i="1" s="1"/>
  <c r="AP787" i="1"/>
  <c r="AP816" i="1" s="1"/>
  <c r="BF574" i="1"/>
  <c r="AW926" i="1"/>
  <c r="AV926" i="1"/>
  <c r="AZ188" i="1"/>
  <c r="AZ420" i="1" s="1"/>
  <c r="AY420" i="1"/>
  <c r="AY781" i="1"/>
  <c r="AY810" i="1" s="1"/>
  <c r="AY868" i="1"/>
  <c r="AY897" i="1" s="1"/>
  <c r="AY246" i="1"/>
  <c r="AX868" i="1"/>
  <c r="AX897" i="1" s="1"/>
  <c r="AX781" i="1"/>
  <c r="AX810" i="1" s="1"/>
  <c r="AX420" i="1"/>
  <c r="AW304" i="1"/>
  <c r="AX246" i="1"/>
  <c r="BH1240" i="1"/>
  <c r="BH601" i="1" s="1"/>
  <c r="BI572" i="1"/>
  <c r="BI1211" i="1" s="1"/>
  <c r="BI1240" i="1" s="1"/>
  <c r="BD912" i="1"/>
  <c r="BE767" i="1"/>
  <c r="BE796" i="1" s="1"/>
  <c r="BE406" i="1"/>
  <c r="BF174" i="1"/>
  <c r="BE854" i="1"/>
  <c r="BE883" i="1" s="1"/>
  <c r="BE232" i="1"/>
  <c r="BE290" i="1" s="1"/>
  <c r="BG601" i="1"/>
  <c r="BG688" i="1" s="1"/>
  <c r="BF921" i="1"/>
  <c r="BH183" i="1"/>
  <c r="BH776" i="1" s="1"/>
  <c r="BH805" i="1" s="1"/>
  <c r="BG415" i="1"/>
  <c r="BG241" i="1"/>
  <c r="BG299" i="1" s="1"/>
  <c r="BG863" i="1"/>
  <c r="BG892" i="1" s="1"/>
  <c r="BG776" i="1"/>
  <c r="BG805" i="1" s="1"/>
  <c r="BA925" i="1"/>
  <c r="BB780" i="1"/>
  <c r="BB809" i="1" s="1"/>
  <c r="BC187" i="1"/>
  <c r="BB419" i="1"/>
  <c r="BB245" i="1"/>
  <c r="BB303" i="1" s="1"/>
  <c r="BB867" i="1"/>
  <c r="BB896" i="1" s="1"/>
  <c r="BG1327" i="1"/>
  <c r="BF923" i="1"/>
  <c r="BG417" i="1"/>
  <c r="BG865" i="1"/>
  <c r="BG894" i="1" s="1"/>
  <c r="BH185" i="1"/>
  <c r="BH778" i="1" s="1"/>
  <c r="BH807" i="1" s="1"/>
  <c r="BG778" i="1"/>
  <c r="BG807" i="1" s="1"/>
  <c r="BG243" i="1"/>
  <c r="BG301" i="1" s="1"/>
  <c r="AW390" i="1"/>
  <c r="AZ869" i="1"/>
  <c r="AZ898" i="1" s="1"/>
  <c r="AZ247" i="1"/>
  <c r="AZ305" i="1" s="1"/>
  <c r="BA189" i="1"/>
  <c r="BA869" i="1" s="1"/>
  <c r="BA898" i="1" s="1"/>
  <c r="AU538" i="1"/>
  <c r="AU33" i="1" s="1"/>
  <c r="AX62" i="5" s="1"/>
  <c r="AV480" i="1"/>
  <c r="AV509" i="1" s="1"/>
  <c r="AV451" i="1"/>
  <c r="AX332" i="1"/>
  <c r="AW361" i="1"/>
  <c r="BF918" i="1"/>
  <c r="AX249" i="1"/>
  <c r="AX307" i="1" s="1"/>
  <c r="AW929" i="1"/>
  <c r="BF766" i="1"/>
  <c r="BF795" i="1" s="1"/>
  <c r="BE783" i="1"/>
  <c r="BE812" i="1" s="1"/>
  <c r="BG773" i="1"/>
  <c r="BG802" i="1" s="1"/>
  <c r="BH770" i="1"/>
  <c r="BH799" i="1" s="1"/>
  <c r="BE772" i="1"/>
  <c r="BE801" i="1" s="1"/>
  <c r="BG238" i="1"/>
  <c r="BG296" i="1" s="1"/>
  <c r="AY191" i="1"/>
  <c r="AY784" i="1" s="1"/>
  <c r="AY813" i="1" s="1"/>
  <c r="BJ779" i="1"/>
  <c r="BJ808" i="1" s="1"/>
  <c r="AZ782" i="1"/>
  <c r="AZ811" i="1" s="1"/>
  <c r="BI768" i="1"/>
  <c r="BI797" i="1" s="1"/>
  <c r="AT785" i="1"/>
  <c r="BH239" i="1"/>
  <c r="BH297" i="1" s="1"/>
  <c r="BH861" i="1"/>
  <c r="BH890" i="1" s="1"/>
  <c r="BH774" i="1"/>
  <c r="BH803" i="1" s="1"/>
  <c r="BI181" i="1"/>
  <c r="BH413" i="1"/>
  <c r="AU251" i="1"/>
  <c r="AU309" i="1" s="1"/>
  <c r="AU786" i="1"/>
  <c r="AU815" i="1" s="1"/>
  <c r="BF688" i="1"/>
  <c r="AX423" i="1"/>
  <c r="BH763" i="1"/>
  <c r="BH792" i="1" s="1"/>
  <c r="AX871" i="1"/>
  <c r="AX900" i="1" s="1"/>
  <c r="AX929" i="1" s="1"/>
  <c r="AY450" i="1"/>
  <c r="AY537" i="1" s="1"/>
  <c r="AY32" i="1" s="1"/>
  <c r="BB61" i="5" s="1"/>
  <c r="BG908" i="1"/>
  <c r="BH850" i="1"/>
  <c r="BH879" i="1" s="1"/>
  <c r="BI170" i="1"/>
  <c r="BH228" i="1"/>
  <c r="BH286" i="1" s="1"/>
  <c r="BH402" i="1"/>
  <c r="BD928" i="1"/>
  <c r="BE248" i="1"/>
  <c r="BE306" i="1" s="1"/>
  <c r="BE422" i="1"/>
  <c r="BF190" i="1"/>
  <c r="BE870" i="1"/>
  <c r="BE899" i="1" s="1"/>
  <c r="AN485" i="1"/>
  <c r="AN514" i="1" s="1"/>
  <c r="BC719" i="1"/>
  <c r="AT931" i="1"/>
  <c r="AY927" i="1"/>
  <c r="BD717" i="1"/>
  <c r="BE717" i="1"/>
  <c r="BD1300" i="1"/>
  <c r="BD1329" i="1" s="1"/>
  <c r="AO394" i="1"/>
  <c r="AO455" i="1" s="1"/>
  <c r="BC710" i="1"/>
  <c r="AX537" i="1"/>
  <c r="AX32" i="1" s="1"/>
  <c r="BA61" i="5" s="1"/>
  <c r="AX528" i="1"/>
  <c r="AX23" i="1" s="1"/>
  <c r="BA52" i="5" s="1"/>
  <c r="BA331" i="1"/>
  <c r="AZ360" i="1"/>
  <c r="AY305" i="1"/>
  <c r="AZ380" i="1"/>
  <c r="BA438" i="1"/>
  <c r="BA525" i="1" s="1"/>
  <c r="BA20" i="1" s="1"/>
  <c r="BD49" i="5" s="1"/>
  <c r="AZ389" i="1"/>
  <c r="AV193" i="1"/>
  <c r="AW193" i="1" s="1"/>
  <c r="BH592" i="1"/>
  <c r="BH679" i="1" s="1"/>
  <c r="BH1289" i="1"/>
  <c r="BH1318" i="1" s="1"/>
  <c r="AY470" i="1"/>
  <c r="AY499" i="1" s="1"/>
  <c r="AY441" i="1"/>
  <c r="BJ1202" i="1"/>
  <c r="BK563" i="1"/>
  <c r="BG708" i="1"/>
  <c r="BI1260" i="1"/>
  <c r="BI1231" i="1"/>
  <c r="BF708" i="1"/>
  <c r="BA322" i="1"/>
  <c r="AZ351" i="1"/>
  <c r="AW541" i="1"/>
  <c r="AW36" i="1" s="1"/>
  <c r="AZ65" i="5" s="1"/>
  <c r="AX454" i="1"/>
  <c r="AX483" i="1"/>
  <c r="AX512" i="1" s="1"/>
  <c r="BD917" i="1"/>
  <c r="AZ449" i="1"/>
  <c r="AZ478" i="1"/>
  <c r="AZ507" i="1" s="1"/>
  <c r="AQ1330" i="1"/>
  <c r="AK35" i="1"/>
  <c r="AN64" i="5" s="1"/>
  <c r="AM34" i="1"/>
  <c r="AH69" i="5"/>
  <c r="AN510" i="1"/>
  <c r="AN539" i="1" s="1"/>
  <c r="AQ333" i="1"/>
  <c r="AP362" i="1"/>
  <c r="AY393" i="1"/>
  <c r="AO395" i="1"/>
  <c r="AN396" i="1"/>
  <c r="BB330" i="1"/>
  <c r="BA359" i="1"/>
  <c r="AZ335" i="1"/>
  <c r="AY364" i="1"/>
  <c r="AW1218" i="1"/>
  <c r="AW1276" i="1" s="1"/>
  <c r="AX579" i="1"/>
  <c r="AL511" i="1"/>
  <c r="AL540" i="1" s="1"/>
  <c r="AS724" i="1"/>
  <c r="AT424" i="1"/>
  <c r="AT250" i="1"/>
  <c r="BE602" i="1"/>
  <c r="BE689" i="1" s="1"/>
  <c r="BE1299" i="1"/>
  <c r="BE1328" i="1" s="1"/>
  <c r="AP1330" i="1"/>
  <c r="AR1243" i="1"/>
  <c r="AR1301" i="1" s="1"/>
  <c r="AO334" i="1"/>
  <c r="AN363" i="1"/>
  <c r="BG1212" i="1"/>
  <c r="BH573" i="1"/>
  <c r="BD718" i="1"/>
  <c r="AU1305" i="1"/>
  <c r="AU1334" i="1" s="1"/>
  <c r="AU608" i="1"/>
  <c r="AP691" i="1"/>
  <c r="AP720" i="1" s="1"/>
  <c r="AO1277" i="1"/>
  <c r="AO1248" i="1"/>
  <c r="AO1306" i="1" s="1"/>
  <c r="AJ397" i="1"/>
  <c r="AI69" i="5"/>
  <c r="AN1306" i="1"/>
  <c r="AN609" i="1"/>
  <c r="AN696" i="1" s="1"/>
  <c r="AQ604" i="1"/>
  <c r="AQ691" i="1" s="1"/>
  <c r="BC694" i="1"/>
  <c r="AN392" i="1"/>
  <c r="BF1241" i="1"/>
  <c r="BF1270" i="1"/>
  <c r="AP336" i="1"/>
  <c r="AO365" i="1"/>
  <c r="AM64" i="5"/>
  <c r="AU425" i="1"/>
  <c r="AU873" i="1"/>
  <c r="AU902" i="1" s="1"/>
  <c r="AN455" i="1"/>
  <c r="AN484" i="1"/>
  <c r="AN513" i="1" s="1"/>
  <c r="AV1216" i="1"/>
  <c r="AV1274" i="1" s="1"/>
  <c r="AW577" i="1"/>
  <c r="AK339" i="1"/>
  <c r="AJ368" i="1"/>
  <c r="AV1247" i="1"/>
  <c r="BG578" i="1"/>
  <c r="BF1217" i="1"/>
  <c r="AO63" i="5"/>
  <c r="AS901" i="1"/>
  <c r="AN63" i="5"/>
  <c r="BB723" i="1"/>
  <c r="BE859" i="1"/>
  <c r="BE888" i="1" s="1"/>
  <c r="BE237" i="1"/>
  <c r="BE295" i="1" s="1"/>
  <c r="BF179" i="1"/>
  <c r="BE411" i="1"/>
  <c r="AR722" i="1"/>
  <c r="AV1276" i="1"/>
  <c r="AP337" i="1"/>
  <c r="AO366" i="1"/>
  <c r="BG605" i="1"/>
  <c r="BG692" i="1" s="1"/>
  <c r="BG1302" i="1"/>
  <c r="BG1331" i="1" s="1"/>
  <c r="BF692" i="1"/>
  <c r="BE1246" i="1"/>
  <c r="BE1275" i="1"/>
  <c r="BD690" i="1"/>
  <c r="BF1213" i="1"/>
  <c r="BG574" i="1"/>
  <c r="AS722" i="1"/>
  <c r="AG545" i="1"/>
  <c r="AU1274" i="1"/>
  <c r="AU1245" i="1"/>
  <c r="AP391" i="1"/>
  <c r="BI1215" i="1"/>
  <c r="BJ576" i="1"/>
  <c r="AO481" i="1"/>
  <c r="AO452" i="1"/>
  <c r="AT872" i="1"/>
  <c r="AU192" i="1"/>
  <c r="BE1271" i="1"/>
  <c r="BE1242" i="1"/>
  <c r="AT606" i="1"/>
  <c r="AM1335" i="1"/>
  <c r="AO338" i="1"/>
  <c r="AN367" i="1"/>
  <c r="BD607" i="1"/>
  <c r="BD694" i="1" s="1"/>
  <c r="BD1304" i="1"/>
  <c r="BD1333" i="1" s="1"/>
  <c r="AI487" i="1"/>
  <c r="AI458" i="1"/>
  <c r="AM696" i="1"/>
  <c r="BH1273" i="1"/>
  <c r="BH1244" i="1"/>
  <c r="AP1219" i="1"/>
  <c r="AQ580" i="1"/>
  <c r="AS1214" i="1"/>
  <c r="AT575" i="1"/>
  <c r="AH516" i="1"/>
  <c r="AM482" i="1"/>
  <c r="AM453" i="1"/>
  <c r="AT695" i="1"/>
  <c r="BA388" i="1"/>
  <c r="AM457" i="1"/>
  <c r="AM486" i="1"/>
  <c r="AM515" i="1" s="1"/>
  <c r="BF405" i="1"/>
  <c r="BG173" i="1"/>
  <c r="BF231" i="1"/>
  <c r="BF289" i="1" s="1"/>
  <c r="BF853" i="1"/>
  <c r="BF882" i="1" s="1"/>
  <c r="BE911" i="1"/>
  <c r="BG915" i="1"/>
  <c r="AZ524" i="1"/>
  <c r="AZ19" i="1" s="1"/>
  <c r="BC48" i="5" s="1"/>
  <c r="BG860" i="1"/>
  <c r="BG889" i="1" s="1"/>
  <c r="AZ525" i="1"/>
  <c r="AZ20" i="1" s="1"/>
  <c r="BC49" i="5" s="1"/>
  <c r="BA476" i="1"/>
  <c r="BA505" i="1" s="1"/>
  <c r="BH235" i="1"/>
  <c r="BH293" i="1" s="1"/>
  <c r="BH409" i="1"/>
  <c r="BH857" i="1"/>
  <c r="BH886" i="1" s="1"/>
  <c r="BI177" i="1"/>
  <c r="BI233" i="1"/>
  <c r="BI291" i="1" s="1"/>
  <c r="BG806" i="1"/>
  <c r="BI924" i="1"/>
  <c r="BJ418" i="1"/>
  <c r="BK186" i="1"/>
  <c r="BK779" i="1" s="1"/>
  <c r="BJ244" i="1"/>
  <c r="BJ302" i="1" s="1"/>
  <c r="BJ866" i="1"/>
  <c r="BJ895" i="1" s="1"/>
  <c r="AY532" i="1"/>
  <c r="AY27" i="1" s="1"/>
  <c r="BB56" i="5" s="1"/>
  <c r="BA383" i="1"/>
  <c r="BA444" i="1" s="1"/>
  <c r="BH913" i="1"/>
  <c r="BF922" i="1"/>
  <c r="BB386" i="1"/>
  <c r="BB447" i="1" s="1"/>
  <c r="BB376" i="1"/>
  <c r="BB437" i="1" s="1"/>
  <c r="BD594" i="1"/>
  <c r="BD1291" i="1"/>
  <c r="BF1204" i="1"/>
  <c r="BG565" i="1"/>
  <c r="BE1262" i="1"/>
  <c r="BE1233" i="1"/>
  <c r="BI855" i="1"/>
  <c r="BI884" i="1" s="1"/>
  <c r="BA378" i="1"/>
  <c r="BA439" i="1" s="1"/>
  <c r="BG864" i="1"/>
  <c r="BG893" i="1" s="1"/>
  <c r="BG242" i="1"/>
  <c r="BG300" i="1" s="1"/>
  <c r="BH184" i="1"/>
  <c r="BG416" i="1"/>
  <c r="BC319" i="1"/>
  <c r="BB348" i="1"/>
  <c r="BB326" i="1"/>
  <c r="BA355" i="1"/>
  <c r="BI1258" i="1"/>
  <c r="BE711" i="1"/>
  <c r="BB324" i="1"/>
  <c r="BA353" i="1"/>
  <c r="BB320" i="1"/>
  <c r="BA349" i="1"/>
  <c r="BJ1210" i="1"/>
  <c r="BK571" i="1"/>
  <c r="BE589" i="1"/>
  <c r="BE676" i="1" s="1"/>
  <c r="BE1286" i="1"/>
  <c r="BE1315" i="1" s="1"/>
  <c r="BC318" i="1"/>
  <c r="BB347" i="1"/>
  <c r="BF1257" i="1"/>
  <c r="BF1228" i="1"/>
  <c r="BH600" i="1"/>
  <c r="BH687" i="1" s="1"/>
  <c r="BB325" i="1"/>
  <c r="BA354" i="1"/>
  <c r="BH590" i="1"/>
  <c r="BH677" i="1" s="1"/>
  <c r="BF1292" i="1"/>
  <c r="BF1321" i="1" s="1"/>
  <c r="BI1239" i="1"/>
  <c r="BC328" i="1"/>
  <c r="BB357" i="1"/>
  <c r="BD714" i="1"/>
  <c r="BE685" i="1"/>
  <c r="BH1205" i="1"/>
  <c r="BI566" i="1"/>
  <c r="BG677" i="1"/>
  <c r="BD705" i="1"/>
  <c r="BG412" i="1"/>
  <c r="BH180" i="1"/>
  <c r="BH773" i="1" s="1"/>
  <c r="BG687" i="1"/>
  <c r="BE683" i="1"/>
  <c r="BL1198" i="1"/>
  <c r="BM559" i="1"/>
  <c r="BI407" i="1"/>
  <c r="BJ175" i="1"/>
  <c r="AZ472" i="1"/>
  <c r="AZ501" i="1" s="1"/>
  <c r="AZ443" i="1"/>
  <c r="BH1208" i="1"/>
  <c r="BH1266" i="1" s="1"/>
  <c r="BI569" i="1"/>
  <c r="BG1234" i="1"/>
  <c r="BG1263" i="1"/>
  <c r="BK1227" i="1"/>
  <c r="BK588" i="1" s="1"/>
  <c r="BF1295" i="1"/>
  <c r="BF1324" i="1" s="1"/>
  <c r="BF598" i="1"/>
  <c r="AZ468" i="1"/>
  <c r="AZ497" i="1" s="1"/>
  <c r="AZ439" i="1"/>
  <c r="BH1206" i="1"/>
  <c r="BH1264" i="1" s="1"/>
  <c r="BI567" i="1"/>
  <c r="BJ1200" i="1"/>
  <c r="BK561" i="1"/>
  <c r="BG1237" i="1"/>
  <c r="BG598" i="1" s="1"/>
  <c r="BG1266" i="1"/>
  <c r="BA437" i="1"/>
  <c r="BA466" i="1"/>
  <c r="BA495" i="1" s="1"/>
  <c r="BI1229" i="1"/>
  <c r="BI1287" i="1" s="1"/>
  <c r="BB377" i="1"/>
  <c r="BD712" i="1"/>
  <c r="BD711" i="1"/>
  <c r="BF595" i="1"/>
  <c r="BA384" i="1"/>
  <c r="BG1199" i="1"/>
  <c r="BH560" i="1"/>
  <c r="BJ1285" i="1"/>
  <c r="BJ1314" i="1" s="1"/>
  <c r="BJ588" i="1"/>
  <c r="AZ474" i="1"/>
  <c r="AZ503" i="1" s="1"/>
  <c r="AZ445" i="1"/>
  <c r="BF1293" i="1"/>
  <c r="BF1322" i="1" s="1"/>
  <c r="BF596" i="1"/>
  <c r="BF683" i="1" s="1"/>
  <c r="AY526" i="1"/>
  <c r="AY21" i="1" s="1"/>
  <c r="BB50" i="5" s="1"/>
  <c r="AZ473" i="1"/>
  <c r="AZ502" i="1" s="1"/>
  <c r="AZ444" i="1"/>
  <c r="BI675" i="1"/>
  <c r="BG1235" i="1"/>
  <c r="BG1293" i="1" s="1"/>
  <c r="BG1264" i="1"/>
  <c r="BA382" i="1"/>
  <c r="AZ57" i="5" l="1"/>
  <c r="AV45" i="1"/>
  <c r="AY51" i="5"/>
  <c r="AY73" i="5" s="1"/>
  <c r="H40" i="30" s="1"/>
  <c r="I40" i="30" s="1"/>
  <c r="AV44" i="1"/>
  <c r="AX45" i="5"/>
  <c r="BD920" i="1"/>
  <c r="BE414" i="1"/>
  <c r="BE862" i="1"/>
  <c r="BE891" i="1" s="1"/>
  <c r="BF182" i="1"/>
  <c r="BE775" i="1"/>
  <c r="BE804" i="1" s="1"/>
  <c r="BE240" i="1"/>
  <c r="BE298" i="1" s="1"/>
  <c r="BD684" i="1"/>
  <c r="BD713" i="1" s="1"/>
  <c r="J40" i="30"/>
  <c r="K40" i="30" s="1"/>
  <c r="H39" i="30"/>
  <c r="I39" i="30" s="1"/>
  <c r="L1253" i="1"/>
  <c r="BE236" i="1"/>
  <c r="BE294" i="1" s="1"/>
  <c r="BE771" i="1"/>
  <c r="BE800" i="1" s="1"/>
  <c r="BE858" i="1"/>
  <c r="BE887" i="1" s="1"/>
  <c r="BE410" i="1"/>
  <c r="BF178" i="1"/>
  <c r="BD916" i="1"/>
  <c r="K1224" i="1"/>
  <c r="L1224" i="1"/>
  <c r="BM585" i="1"/>
  <c r="L585" i="1" s="1"/>
  <c r="AQ932" i="1"/>
  <c r="BD1323" i="1"/>
  <c r="AS426" i="1"/>
  <c r="AS874" i="1"/>
  <c r="AS903" i="1" s="1"/>
  <c r="AS787" i="1"/>
  <c r="AS816" i="1" s="1"/>
  <c r="AT194" i="1"/>
  <c r="AT252" i="1" s="1"/>
  <c r="AT310" i="1" s="1"/>
  <c r="BF176" i="1"/>
  <c r="AR932" i="1"/>
  <c r="AW527" i="1"/>
  <c r="AW22" i="1" s="1"/>
  <c r="BC713" i="1"/>
  <c r="AY379" i="1"/>
  <c r="AY469" i="1" s="1"/>
  <c r="AY498" i="1" s="1"/>
  <c r="BE1288" i="1"/>
  <c r="BE1317" i="1" s="1"/>
  <c r="BE591" i="1"/>
  <c r="BG1201" i="1"/>
  <c r="BH562" i="1"/>
  <c r="BF1259" i="1"/>
  <c r="BF1230" i="1"/>
  <c r="BD678" i="1"/>
  <c r="BD707" i="1" s="1"/>
  <c r="BG1296" i="1"/>
  <c r="BG1325" i="1" s="1"/>
  <c r="BG599" i="1"/>
  <c r="BG686" i="1" s="1"/>
  <c r="BG715" i="1" s="1"/>
  <c r="BH680" i="1"/>
  <c r="BH709" i="1" s="1"/>
  <c r="BH1267" i="1"/>
  <c r="BH1238" i="1"/>
  <c r="BE1265" i="1"/>
  <c r="BE1236" i="1"/>
  <c r="BG568" i="1"/>
  <c r="BF1207" i="1"/>
  <c r="BI1209" i="1"/>
  <c r="BJ570" i="1"/>
  <c r="BJ1209" i="1" s="1"/>
  <c r="BJ1238" i="1" s="1"/>
  <c r="BL672" i="1"/>
  <c r="BL701" i="1" s="1"/>
  <c r="AW434" i="1"/>
  <c r="AW521" i="1" s="1"/>
  <c r="AW16" i="1" s="1"/>
  <c r="BG709" i="1"/>
  <c r="AY387" i="1"/>
  <c r="AY448" i="1" s="1"/>
  <c r="BD914" i="1"/>
  <c r="AX373" i="1"/>
  <c r="AX434" i="1" s="1"/>
  <c r="AW535" i="1"/>
  <c r="AW30" i="1" s="1"/>
  <c r="AZ59" i="5" s="1"/>
  <c r="AW529" i="1"/>
  <c r="AW24" i="1" s="1"/>
  <c r="AZ53" i="5" s="1"/>
  <c r="AX533" i="1"/>
  <c r="AX28" i="1" s="1"/>
  <c r="BK701" i="1"/>
  <c r="BI1232" i="1"/>
  <c r="BI1261" i="1"/>
  <c r="AZ329" i="1"/>
  <c r="AY358" i="1"/>
  <c r="BE769" i="1"/>
  <c r="BE798" i="1" s="1"/>
  <c r="BE914" i="1" s="1"/>
  <c r="BE408" i="1"/>
  <c r="BE234" i="1"/>
  <c r="BE292" i="1" s="1"/>
  <c r="AY475" i="1"/>
  <c r="AY504" i="1" s="1"/>
  <c r="AY446" i="1"/>
  <c r="BI1269" i="1"/>
  <c r="AY315" i="1"/>
  <c r="AX344" i="1"/>
  <c r="AX440" i="1"/>
  <c r="AX469" i="1"/>
  <c r="AX498" i="1" s="1"/>
  <c r="BJ572" i="1"/>
  <c r="BK572" i="1" s="1"/>
  <c r="BK1211" i="1" s="1"/>
  <c r="AX471" i="1"/>
  <c r="AX500" i="1" s="1"/>
  <c r="AX442" i="1"/>
  <c r="AV521" i="1"/>
  <c r="AV16" i="1" s="1"/>
  <c r="AZ385" i="1"/>
  <c r="BA327" i="1"/>
  <c r="AZ356" i="1"/>
  <c r="AZ321" i="1"/>
  <c r="AY350" i="1"/>
  <c r="AY381" i="1"/>
  <c r="AX448" i="1"/>
  <c r="AX477" i="1"/>
  <c r="AX506" i="1" s="1"/>
  <c r="BJ1203" i="1"/>
  <c r="BK564" i="1"/>
  <c r="AY352" i="1"/>
  <c r="AZ323" i="1"/>
  <c r="AP932" i="1"/>
  <c r="AQ310" i="1"/>
  <c r="AS310" i="1"/>
  <c r="AR310" i="1"/>
  <c r="AZ781" i="1"/>
  <c r="AZ810" i="1" s="1"/>
  <c r="AZ246" i="1"/>
  <c r="AZ304" i="1" s="1"/>
  <c r="BH688" i="1"/>
  <c r="BH717" i="1" s="1"/>
  <c r="BH1298" i="1"/>
  <c r="BH1327" i="1" s="1"/>
  <c r="AZ868" i="1"/>
  <c r="AZ897" i="1" s="1"/>
  <c r="AY926" i="1"/>
  <c r="BA188" i="1"/>
  <c r="AY304" i="1"/>
  <c r="AX304" i="1"/>
  <c r="AX926" i="1"/>
  <c r="AT426" i="1"/>
  <c r="AT874" i="1"/>
  <c r="AT903" i="1" s="1"/>
  <c r="AT787" i="1"/>
  <c r="AT816" i="1" s="1"/>
  <c r="BF767" i="1"/>
  <c r="BF796" i="1" s="1"/>
  <c r="BF232" i="1"/>
  <c r="BF290" i="1" s="1"/>
  <c r="BG174" i="1"/>
  <c r="BF406" i="1"/>
  <c r="BF854" i="1"/>
  <c r="BF883" i="1" s="1"/>
  <c r="BE912" i="1"/>
  <c r="BI183" i="1"/>
  <c r="BI776" i="1" s="1"/>
  <c r="BI805" i="1" s="1"/>
  <c r="BH241" i="1"/>
  <c r="BH299" i="1" s="1"/>
  <c r="BG921" i="1"/>
  <c r="BH863" i="1"/>
  <c r="BH892" i="1" s="1"/>
  <c r="BH921" i="1" s="1"/>
  <c r="BH415" i="1"/>
  <c r="BC419" i="1"/>
  <c r="BD187" i="1"/>
  <c r="BC867" i="1"/>
  <c r="BC896" i="1" s="1"/>
  <c r="BC245" i="1"/>
  <c r="BC303" i="1" s="1"/>
  <c r="BC780" i="1"/>
  <c r="BC809" i="1" s="1"/>
  <c r="BB925" i="1"/>
  <c r="BG923" i="1"/>
  <c r="AZ927" i="1"/>
  <c r="BH417" i="1"/>
  <c r="BI185" i="1"/>
  <c r="BH865" i="1"/>
  <c r="BH894" i="1" s="1"/>
  <c r="BH923" i="1" s="1"/>
  <c r="BH243" i="1"/>
  <c r="BH301" i="1" s="1"/>
  <c r="AW480" i="1"/>
  <c r="AW509" i="1" s="1"/>
  <c r="AW451" i="1"/>
  <c r="BA421" i="1"/>
  <c r="AV538" i="1"/>
  <c r="AV33" i="1" s="1"/>
  <c r="AY62" i="5" s="1"/>
  <c r="BB189" i="1"/>
  <c r="BC189" i="1" s="1"/>
  <c r="BA247" i="1"/>
  <c r="BA305" i="1" s="1"/>
  <c r="BA782" i="1"/>
  <c r="BA811" i="1" s="1"/>
  <c r="BA927" i="1" s="1"/>
  <c r="AX390" i="1"/>
  <c r="AX361" i="1"/>
  <c r="AY332" i="1"/>
  <c r="BF717" i="1"/>
  <c r="BF783" i="1"/>
  <c r="BF812" i="1" s="1"/>
  <c r="AY249" i="1"/>
  <c r="AY307" i="1" s="1"/>
  <c r="AY423" i="1"/>
  <c r="AY871" i="1"/>
  <c r="AY900" i="1" s="1"/>
  <c r="AY929" i="1" s="1"/>
  <c r="AZ191" i="1"/>
  <c r="BH777" i="1"/>
  <c r="BH806" i="1" s="1"/>
  <c r="AV786" i="1"/>
  <c r="AV815" i="1" s="1"/>
  <c r="BI763" i="1"/>
  <c r="BI792" i="1" s="1"/>
  <c r="AU785" i="1"/>
  <c r="AU814" i="1" s="1"/>
  <c r="BI413" i="1"/>
  <c r="BJ181" i="1"/>
  <c r="BI861" i="1"/>
  <c r="BI890" i="1" s="1"/>
  <c r="BI239" i="1"/>
  <c r="BI297" i="1" s="1"/>
  <c r="BG766" i="1"/>
  <c r="BG795" i="1" s="1"/>
  <c r="BH238" i="1"/>
  <c r="BH296" i="1" s="1"/>
  <c r="BI774" i="1"/>
  <c r="BI803" i="1" s="1"/>
  <c r="BF772" i="1"/>
  <c r="BF801" i="1" s="1"/>
  <c r="BH919" i="1"/>
  <c r="BJ768" i="1"/>
  <c r="BJ797" i="1" s="1"/>
  <c r="BI770" i="1"/>
  <c r="BI799" i="1" s="1"/>
  <c r="AV425" i="1"/>
  <c r="AW786" i="1"/>
  <c r="AW815" i="1" s="1"/>
  <c r="AN543" i="1"/>
  <c r="AN38" i="1" s="1"/>
  <c r="AQ67" i="5" s="1"/>
  <c r="BI228" i="1"/>
  <c r="BI286" i="1" s="1"/>
  <c r="BI402" i="1"/>
  <c r="BI850" i="1"/>
  <c r="BI879" i="1" s="1"/>
  <c r="BJ170" i="1"/>
  <c r="BH908" i="1"/>
  <c r="BF248" i="1"/>
  <c r="BF306" i="1" s="1"/>
  <c r="BF422" i="1"/>
  <c r="BG190" i="1"/>
  <c r="BF870" i="1"/>
  <c r="BF899" i="1" s="1"/>
  <c r="BE928" i="1"/>
  <c r="AO484" i="1"/>
  <c r="AO513" i="1" s="1"/>
  <c r="AV251" i="1"/>
  <c r="AV309" i="1" s="1"/>
  <c r="AV873" i="1"/>
  <c r="AV902" i="1" s="1"/>
  <c r="BH708" i="1"/>
  <c r="BL572" i="1"/>
  <c r="AS930" i="1"/>
  <c r="BA380" i="1"/>
  <c r="AZ450" i="1"/>
  <c r="AZ479" i="1"/>
  <c r="AZ508" i="1" s="1"/>
  <c r="BI601" i="1"/>
  <c r="BI1298" i="1"/>
  <c r="BA389" i="1"/>
  <c r="BG717" i="1"/>
  <c r="BA360" i="1"/>
  <c r="BB331" i="1"/>
  <c r="AZ441" i="1"/>
  <c r="AZ470" i="1"/>
  <c r="AZ499" i="1" s="1"/>
  <c r="BK1202" i="1"/>
  <c r="BL563" i="1"/>
  <c r="BB322" i="1"/>
  <c r="BA351" i="1"/>
  <c r="BJ1260" i="1"/>
  <c r="BJ1231" i="1"/>
  <c r="AY528" i="1"/>
  <c r="AY23" i="1" s="1"/>
  <c r="BB52" i="5" s="1"/>
  <c r="BI1289" i="1"/>
  <c r="BI1318" i="1" s="1"/>
  <c r="BI592" i="1"/>
  <c r="BB476" i="1"/>
  <c r="BB505" i="1" s="1"/>
  <c r="BB388" i="1"/>
  <c r="AO396" i="1"/>
  <c r="AO486" i="1" s="1"/>
  <c r="AO515" i="1" s="1"/>
  <c r="AZ536" i="1"/>
  <c r="AZ31" i="1" s="1"/>
  <c r="BC60" i="5" s="1"/>
  <c r="AP394" i="1"/>
  <c r="AP484" i="1" s="1"/>
  <c r="AP513" i="1" s="1"/>
  <c r="AZ393" i="1"/>
  <c r="AX541" i="1"/>
  <c r="AX36" i="1" s="1"/>
  <c r="BA65" i="5" s="1"/>
  <c r="AO1335" i="1"/>
  <c r="BA478" i="1"/>
  <c r="BA507" i="1" s="1"/>
  <c r="BA449" i="1"/>
  <c r="AS1272" i="1"/>
  <c r="AS1243" i="1"/>
  <c r="AS1301" i="1" s="1"/>
  <c r="AQ1219" i="1"/>
  <c r="AR580" i="1"/>
  <c r="AN34" i="1"/>
  <c r="BG1213" i="1"/>
  <c r="BH574" i="1"/>
  <c r="BF859" i="1"/>
  <c r="BF888" i="1" s="1"/>
  <c r="BF411" i="1"/>
  <c r="BG179" i="1"/>
  <c r="BG772" i="1" s="1"/>
  <c r="BF237" i="1"/>
  <c r="BF295" i="1" s="1"/>
  <c r="BG1217" i="1"/>
  <c r="BH578" i="1"/>
  <c r="AT308" i="1"/>
  <c r="AY483" i="1"/>
  <c r="AY512" i="1" s="1"/>
  <c r="AY454" i="1"/>
  <c r="AP63" i="5"/>
  <c r="AP1248" i="1"/>
  <c r="AP1277" i="1"/>
  <c r="AT693" i="1"/>
  <c r="BE1300" i="1"/>
  <c r="BE1329" i="1" s="1"/>
  <c r="BE603" i="1"/>
  <c r="BE690" i="1" s="1"/>
  <c r="AU424" i="1"/>
  <c r="BF1271" i="1"/>
  <c r="BF1242" i="1"/>
  <c r="AL35" i="1"/>
  <c r="AU872" i="1"/>
  <c r="AQ391" i="1"/>
  <c r="AW425" i="1"/>
  <c r="AW251" i="1"/>
  <c r="AX193" i="1"/>
  <c r="AX251" i="1" s="1"/>
  <c r="AW873" i="1"/>
  <c r="AW902" i="1" s="1"/>
  <c r="BK576" i="1"/>
  <c r="BJ1215" i="1"/>
  <c r="BG721" i="1"/>
  <c r="AP395" i="1"/>
  <c r="AV1305" i="1"/>
  <c r="AV1334" i="1" s="1"/>
  <c r="AV608" i="1"/>
  <c r="AQ336" i="1"/>
  <c r="AP365" i="1"/>
  <c r="BC723" i="1"/>
  <c r="BE718" i="1"/>
  <c r="AN486" i="1"/>
  <c r="AN515" i="1" s="1"/>
  <c r="AN457" i="1"/>
  <c r="BH605" i="1"/>
  <c r="BH1302" i="1"/>
  <c r="BH1331" i="1" s="1"/>
  <c r="AI516" i="1"/>
  <c r="AT901" i="1"/>
  <c r="BI1244" i="1"/>
  <c r="BI605" i="1" s="1"/>
  <c r="BI1273" i="1"/>
  <c r="BD719" i="1"/>
  <c r="AQ337" i="1"/>
  <c r="AP366" i="1"/>
  <c r="AR1330" i="1"/>
  <c r="BI573" i="1"/>
  <c r="BH1212" i="1"/>
  <c r="BH1270" i="1" s="1"/>
  <c r="AU250" i="1"/>
  <c r="AR333" i="1"/>
  <c r="AQ362" i="1"/>
  <c r="AM511" i="1"/>
  <c r="AT814" i="1"/>
  <c r="BE607" i="1"/>
  <c r="BE1304" i="1"/>
  <c r="BE1333" i="1" s="1"/>
  <c r="AK397" i="1"/>
  <c r="AW1216" i="1"/>
  <c r="AX577" i="1"/>
  <c r="BG1241" i="1"/>
  <c r="BG1270" i="1"/>
  <c r="BA335" i="1"/>
  <c r="AZ364" i="1"/>
  <c r="AT1214" i="1"/>
  <c r="AU575" i="1"/>
  <c r="AM725" i="1"/>
  <c r="AP452" i="1"/>
  <c r="AP481" i="1"/>
  <c r="AU1303" i="1"/>
  <c r="AU1332" i="1" s="1"/>
  <c r="AU606" i="1"/>
  <c r="AU693" i="1" s="1"/>
  <c r="AG40" i="1"/>
  <c r="AL339" i="1"/>
  <c r="AK368" i="1"/>
  <c r="AN542" i="1"/>
  <c r="AN37" i="1" s="1"/>
  <c r="AQ66" i="5" s="1"/>
  <c r="BF1299" i="1"/>
  <c r="BF1328" i="1" s="1"/>
  <c r="BF602" i="1"/>
  <c r="AQ720" i="1"/>
  <c r="AO609" i="1"/>
  <c r="AX1218" i="1"/>
  <c r="AY579" i="1"/>
  <c r="AM544" i="1"/>
  <c r="AM39" i="1" s="1"/>
  <c r="AP68" i="5" s="1"/>
  <c r="BD723" i="1"/>
  <c r="AP338" i="1"/>
  <c r="AO367" i="1"/>
  <c r="AV1245" i="1"/>
  <c r="AV1303" i="1" s="1"/>
  <c r="AV1332" i="1" s="1"/>
  <c r="AU931" i="1"/>
  <c r="AN725" i="1"/>
  <c r="AN1335" i="1"/>
  <c r="AU695" i="1"/>
  <c r="AO392" i="1"/>
  <c r="AV192" i="1"/>
  <c r="AT724" i="1"/>
  <c r="AH545" i="1"/>
  <c r="AO510" i="1"/>
  <c r="AO539" i="1" s="1"/>
  <c r="BF721" i="1"/>
  <c r="BE917" i="1"/>
  <c r="BF1275" i="1"/>
  <c r="BF1246" i="1"/>
  <c r="AN482" i="1"/>
  <c r="AN453" i="1"/>
  <c r="AJ458" i="1"/>
  <c r="AJ487" i="1"/>
  <c r="AP334" i="1"/>
  <c r="AO363" i="1"/>
  <c r="AR604" i="1"/>
  <c r="AW1247" i="1"/>
  <c r="BC330" i="1"/>
  <c r="BB359" i="1"/>
  <c r="AO485" i="1"/>
  <c r="AO514" i="1" s="1"/>
  <c r="AO456" i="1"/>
  <c r="BH173" i="1"/>
  <c r="BH766" i="1" s="1"/>
  <c r="BG853" i="1"/>
  <c r="BG882" i="1" s="1"/>
  <c r="BG231" i="1"/>
  <c r="BG289" i="1" s="1"/>
  <c r="BG405" i="1"/>
  <c r="BF911" i="1"/>
  <c r="BG918" i="1"/>
  <c r="BA534" i="1"/>
  <c r="BA29" i="1" s="1"/>
  <c r="BD58" i="5" s="1"/>
  <c r="BI913" i="1"/>
  <c r="BK808" i="1"/>
  <c r="BI857" i="1"/>
  <c r="BI886" i="1" s="1"/>
  <c r="BI409" i="1"/>
  <c r="BJ177" i="1"/>
  <c r="BI235" i="1"/>
  <c r="BI293" i="1" s="1"/>
  <c r="BH915" i="1"/>
  <c r="BH802" i="1"/>
  <c r="BA473" i="1"/>
  <c r="BA502" i="1" s="1"/>
  <c r="BJ924" i="1"/>
  <c r="BB466" i="1"/>
  <c r="BB495" i="1" s="1"/>
  <c r="BA468" i="1"/>
  <c r="BA497" i="1" s="1"/>
  <c r="BK244" i="1"/>
  <c r="BK302" i="1" s="1"/>
  <c r="BK418" i="1"/>
  <c r="BL186" i="1"/>
  <c r="BK866" i="1"/>
  <c r="BK895" i="1" s="1"/>
  <c r="BG716" i="1"/>
  <c r="BG1322" i="1"/>
  <c r="BG922" i="1"/>
  <c r="BB384" i="1"/>
  <c r="BB474" i="1" s="1"/>
  <c r="BB503" i="1" s="1"/>
  <c r="BD1320" i="1"/>
  <c r="BH864" i="1"/>
  <c r="BH893" i="1" s="1"/>
  <c r="BH416" i="1"/>
  <c r="BH242" i="1"/>
  <c r="BH300" i="1" s="1"/>
  <c r="BI184" i="1"/>
  <c r="BI777" i="1" s="1"/>
  <c r="BD681" i="1"/>
  <c r="BD710" i="1" s="1"/>
  <c r="BG706" i="1"/>
  <c r="BC386" i="1"/>
  <c r="BC447" i="1" s="1"/>
  <c r="BB382" i="1"/>
  <c r="BB472" i="1" s="1"/>
  <c r="BB501" i="1" s="1"/>
  <c r="BE1291" i="1"/>
  <c r="BE1320" i="1" s="1"/>
  <c r="BE594" i="1"/>
  <c r="BG1204" i="1"/>
  <c r="BH565" i="1"/>
  <c r="BF1233" i="1"/>
  <c r="BF594" i="1" s="1"/>
  <c r="BF1262" i="1"/>
  <c r="BI704" i="1"/>
  <c r="BA524" i="1"/>
  <c r="BA19" i="1" s="1"/>
  <c r="BD48" i="5" s="1"/>
  <c r="BE712" i="1"/>
  <c r="BH706" i="1"/>
  <c r="BH716" i="1"/>
  <c r="BC324" i="1"/>
  <c r="BB353" i="1"/>
  <c r="BH1199" i="1"/>
  <c r="BI560" i="1"/>
  <c r="BI1208" i="1"/>
  <c r="BJ569" i="1"/>
  <c r="BJ407" i="1"/>
  <c r="BK175" i="1"/>
  <c r="BK855" i="1" s="1"/>
  <c r="BK884" i="1" s="1"/>
  <c r="BH1234" i="1"/>
  <c r="BH1263" i="1"/>
  <c r="BF685" i="1"/>
  <c r="BA472" i="1"/>
  <c r="BA501" i="1" s="1"/>
  <c r="BA443" i="1"/>
  <c r="BG596" i="1"/>
  <c r="BG683" i="1" s="1"/>
  <c r="AZ532" i="1"/>
  <c r="AZ27" i="1" s="1"/>
  <c r="BC56" i="5" s="1"/>
  <c r="BG1295" i="1"/>
  <c r="BG1324" i="1" s="1"/>
  <c r="BH1237" i="1"/>
  <c r="BH598" i="1" s="1"/>
  <c r="BH685" i="1" s="1"/>
  <c r="BG1228" i="1"/>
  <c r="BG1286" i="1" s="1"/>
  <c r="BI1206" i="1"/>
  <c r="BI1264" i="1" s="1"/>
  <c r="BJ567" i="1"/>
  <c r="BD328" i="1"/>
  <c r="BC357" i="1"/>
  <c r="BG1257" i="1"/>
  <c r="BF1286" i="1"/>
  <c r="BI1316" i="1"/>
  <c r="BC326" i="1"/>
  <c r="BB355" i="1"/>
  <c r="BJ675" i="1"/>
  <c r="BA474" i="1"/>
  <c r="BA503" i="1" s="1"/>
  <c r="BA445" i="1"/>
  <c r="BI590" i="1"/>
  <c r="AZ526" i="1"/>
  <c r="AZ21" i="1" s="1"/>
  <c r="BC50" i="5" s="1"/>
  <c r="BK675" i="1"/>
  <c r="BB383" i="1"/>
  <c r="BK1210" i="1"/>
  <c r="BL571" i="1"/>
  <c r="BB378" i="1"/>
  <c r="AZ531" i="1"/>
  <c r="AZ26" i="1" s="1"/>
  <c r="BC55" i="5" s="1"/>
  <c r="BB467" i="1"/>
  <c r="BB496" i="1" s="1"/>
  <c r="BB438" i="1"/>
  <c r="BK1200" i="1"/>
  <c r="BL561" i="1"/>
  <c r="BH1235" i="1"/>
  <c r="BG685" i="1"/>
  <c r="BC325" i="1"/>
  <c r="BB354" i="1"/>
  <c r="BC376" i="1"/>
  <c r="BC320" i="1"/>
  <c r="BB349" i="1"/>
  <c r="BC377" i="1"/>
  <c r="BJ855" i="1"/>
  <c r="BJ884" i="1" s="1"/>
  <c r="BF682" i="1"/>
  <c r="BG1292" i="1"/>
  <c r="BG1321" i="1" s="1"/>
  <c r="BG595" i="1"/>
  <c r="BM1198" i="1"/>
  <c r="L559" i="1"/>
  <c r="K559" i="1"/>
  <c r="BF589" i="1"/>
  <c r="BD318" i="1"/>
  <c r="BC347" i="1"/>
  <c r="BJ1268" i="1"/>
  <c r="BJ1239" i="1"/>
  <c r="BD319" i="1"/>
  <c r="BC348" i="1"/>
  <c r="BF712" i="1"/>
  <c r="BJ1229" i="1"/>
  <c r="BJ590" i="1" s="1"/>
  <c r="AZ530" i="1"/>
  <c r="AZ25" i="1" s="1"/>
  <c r="BC54" i="5" s="1"/>
  <c r="BJ233" i="1"/>
  <c r="BJ291" i="1" s="1"/>
  <c r="BL1227" i="1"/>
  <c r="BL588" i="1" s="1"/>
  <c r="BL675" i="1" s="1"/>
  <c r="BL1256" i="1"/>
  <c r="BH412" i="1"/>
  <c r="BI180" i="1"/>
  <c r="BH860" i="1"/>
  <c r="BH889" i="1" s="1"/>
  <c r="BI1205" i="1"/>
  <c r="BJ566" i="1"/>
  <c r="BE714" i="1"/>
  <c r="BI600" i="1"/>
  <c r="BI1297" i="1"/>
  <c r="BI1326" i="1" s="1"/>
  <c r="BE705" i="1"/>
  <c r="BK1285" i="1"/>
  <c r="BK1314" i="1" s="1"/>
  <c r="BJ1258" i="1"/>
  <c r="BM1311" i="1"/>
  <c r="K1282" i="1"/>
  <c r="L1282" i="1"/>
  <c r="BM672" i="1"/>
  <c r="AZ74" i="5" l="1"/>
  <c r="J41" i="30" s="1"/>
  <c r="K41" i="30" s="1"/>
  <c r="K585" i="1"/>
  <c r="BA57" i="5"/>
  <c r="AW45" i="1"/>
  <c r="AZ51" i="5"/>
  <c r="AZ73" i="5" s="1"/>
  <c r="AW44" i="1"/>
  <c r="AY45" i="5"/>
  <c r="AZ45" i="5"/>
  <c r="AU194" i="1"/>
  <c r="AU252" i="1" s="1"/>
  <c r="AU310" i="1" s="1"/>
  <c r="BE920" i="1"/>
  <c r="BF862" i="1"/>
  <c r="BF891" i="1" s="1"/>
  <c r="BF775" i="1"/>
  <c r="BF804" i="1" s="1"/>
  <c r="BF414" i="1"/>
  <c r="BG182" i="1"/>
  <c r="BF240" i="1"/>
  <c r="BF298" i="1" s="1"/>
  <c r="BJ1211" i="1"/>
  <c r="BJ1269" i="1" s="1"/>
  <c r="BE916" i="1"/>
  <c r="BG178" i="1"/>
  <c r="BF858" i="1"/>
  <c r="BF887" i="1" s="1"/>
  <c r="BF410" i="1"/>
  <c r="BF236" i="1"/>
  <c r="BF294" i="1" s="1"/>
  <c r="BF771" i="1"/>
  <c r="BF800" i="1" s="1"/>
  <c r="AY440" i="1"/>
  <c r="AY527" i="1" s="1"/>
  <c r="AY22" i="1" s="1"/>
  <c r="AS932" i="1"/>
  <c r="BG176" i="1"/>
  <c r="BF234" i="1"/>
  <c r="BF292" i="1" s="1"/>
  <c r="BF856" i="1"/>
  <c r="BF885" i="1" s="1"/>
  <c r="BF769" i="1"/>
  <c r="BF798" i="1" s="1"/>
  <c r="BF408" i="1"/>
  <c r="BM701" i="1"/>
  <c r="BJ1267" i="1"/>
  <c r="BI1327" i="1"/>
  <c r="BF1288" i="1"/>
  <c r="BF1317" i="1" s="1"/>
  <c r="BF591" i="1"/>
  <c r="BF678" i="1" s="1"/>
  <c r="BH1201" i="1"/>
  <c r="BI562" i="1"/>
  <c r="BG1259" i="1"/>
  <c r="BG1230" i="1"/>
  <c r="BE678" i="1"/>
  <c r="BE707" i="1" s="1"/>
  <c r="BE597" i="1"/>
  <c r="BE1294" i="1"/>
  <c r="BE1323" i="1" s="1"/>
  <c r="BH599" i="1"/>
  <c r="BH1296" i="1"/>
  <c r="BH1325" i="1" s="1"/>
  <c r="BK570" i="1"/>
  <c r="BI1267" i="1"/>
  <c r="BI1238" i="1"/>
  <c r="BF1265" i="1"/>
  <c r="BF1236" i="1"/>
  <c r="BG1207" i="1"/>
  <c r="BH568" i="1"/>
  <c r="AY373" i="1"/>
  <c r="AY463" i="1" s="1"/>
  <c r="AY492" i="1" s="1"/>
  <c r="AY477" i="1"/>
  <c r="AY506" i="1" s="1"/>
  <c r="AZ387" i="1"/>
  <c r="AZ477" i="1" s="1"/>
  <c r="AZ506" i="1" s="1"/>
  <c r="AX535" i="1"/>
  <c r="AX30" i="1" s="1"/>
  <c r="BA59" i="5" s="1"/>
  <c r="AX463" i="1"/>
  <c r="AX492" i="1" s="1"/>
  <c r="BA385" i="1"/>
  <c r="AY533" i="1"/>
  <c r="AY28" i="1" s="1"/>
  <c r="AY471" i="1"/>
  <c r="AY500" i="1" s="1"/>
  <c r="AY442" i="1"/>
  <c r="AZ475" i="1"/>
  <c r="AZ504" i="1" s="1"/>
  <c r="AZ446" i="1"/>
  <c r="AY344" i="1"/>
  <c r="AZ315" i="1"/>
  <c r="AZ379" i="1"/>
  <c r="BA329" i="1"/>
  <c r="AZ358" i="1"/>
  <c r="BA323" i="1"/>
  <c r="AZ352" i="1"/>
  <c r="BA321" i="1"/>
  <c r="AZ350" i="1"/>
  <c r="AZ381" i="1"/>
  <c r="BI593" i="1"/>
  <c r="BI1290" i="1"/>
  <c r="BI1319" i="1" s="1"/>
  <c r="BK1203" i="1"/>
  <c r="BL564" i="1"/>
  <c r="BB327" i="1"/>
  <c r="BA356" i="1"/>
  <c r="AX529" i="1"/>
  <c r="AX24" i="1" s="1"/>
  <c r="BA53" i="5" s="1"/>
  <c r="AX527" i="1"/>
  <c r="AX22" i="1" s="1"/>
  <c r="BJ1232" i="1"/>
  <c r="BJ1261" i="1"/>
  <c r="BB247" i="1"/>
  <c r="BB305" i="1" s="1"/>
  <c r="AZ926" i="1"/>
  <c r="BI863" i="1"/>
  <c r="BI892" i="1" s="1"/>
  <c r="BI921" i="1" s="1"/>
  <c r="BA420" i="1"/>
  <c r="BB188" i="1"/>
  <c r="BA868" i="1"/>
  <c r="BA897" i="1" s="1"/>
  <c r="BA246" i="1"/>
  <c r="BA304" i="1" s="1"/>
  <c r="BA781" i="1"/>
  <c r="BA810" i="1" s="1"/>
  <c r="AT932" i="1"/>
  <c r="BI241" i="1"/>
  <c r="BI299" i="1" s="1"/>
  <c r="BG767" i="1"/>
  <c r="BG796" i="1" s="1"/>
  <c r="BH174" i="1"/>
  <c r="BG854" i="1"/>
  <c r="BG883" i="1" s="1"/>
  <c r="BG232" i="1"/>
  <c r="BG290" i="1" s="1"/>
  <c r="BG406" i="1"/>
  <c r="BF912" i="1"/>
  <c r="BJ183" i="1"/>
  <c r="BI415" i="1"/>
  <c r="BC925" i="1"/>
  <c r="BD780" i="1"/>
  <c r="BD809" i="1" s="1"/>
  <c r="BD245" i="1"/>
  <c r="BD303" i="1" s="1"/>
  <c r="BE187" i="1"/>
  <c r="BD419" i="1"/>
  <c r="BD867" i="1"/>
  <c r="BD896" i="1" s="1"/>
  <c r="BI243" i="1"/>
  <c r="BI301" i="1" s="1"/>
  <c r="BI865" i="1"/>
  <c r="BI894" i="1" s="1"/>
  <c r="BI417" i="1"/>
  <c r="BJ185" i="1"/>
  <c r="BJ778" i="1" s="1"/>
  <c r="BJ807" i="1" s="1"/>
  <c r="BI778" i="1"/>
  <c r="BI807" i="1" s="1"/>
  <c r="BB421" i="1"/>
  <c r="BB782" i="1"/>
  <c r="BB811" i="1" s="1"/>
  <c r="BB869" i="1"/>
  <c r="BB898" i="1" s="1"/>
  <c r="AW538" i="1"/>
  <c r="AW33" i="1" s="1"/>
  <c r="AZ62" i="5" s="1"/>
  <c r="AZ332" i="1"/>
  <c r="AY361" i="1"/>
  <c r="AY390" i="1"/>
  <c r="AX480" i="1"/>
  <c r="AX509" i="1" s="1"/>
  <c r="AX451" i="1"/>
  <c r="BI773" i="1"/>
  <c r="BI802" i="1" s="1"/>
  <c r="BC782" i="1"/>
  <c r="BC811" i="1" s="1"/>
  <c r="AX786" i="1"/>
  <c r="AX815" i="1" s="1"/>
  <c r="BJ861" i="1"/>
  <c r="BJ890" i="1" s="1"/>
  <c r="BJ413" i="1"/>
  <c r="BK181" i="1"/>
  <c r="BJ239" i="1"/>
  <c r="BJ297" i="1" s="1"/>
  <c r="BL779" i="1"/>
  <c r="BL808" i="1" s="1"/>
  <c r="AV785" i="1"/>
  <c r="BK768" i="1"/>
  <c r="BK797" i="1" s="1"/>
  <c r="BK913" i="1" s="1"/>
  <c r="BJ770" i="1"/>
  <c r="BJ799" i="1" s="1"/>
  <c r="BJ774" i="1"/>
  <c r="BJ803" i="1" s="1"/>
  <c r="AZ871" i="1"/>
  <c r="AZ900" i="1" s="1"/>
  <c r="AZ423" i="1"/>
  <c r="AZ249" i="1"/>
  <c r="AZ307" i="1" s="1"/>
  <c r="BG783" i="1"/>
  <c r="BG812" i="1" s="1"/>
  <c r="BJ763" i="1"/>
  <c r="BJ792" i="1" s="1"/>
  <c r="BI919" i="1"/>
  <c r="BA191" i="1"/>
  <c r="AZ784" i="1"/>
  <c r="AZ813" i="1" s="1"/>
  <c r="AO542" i="1"/>
  <c r="AO37" i="1" s="1"/>
  <c r="AR66" i="5" s="1"/>
  <c r="BJ850" i="1"/>
  <c r="BJ879" i="1" s="1"/>
  <c r="BJ228" i="1"/>
  <c r="BJ286" i="1" s="1"/>
  <c r="BJ402" i="1"/>
  <c r="BK170" i="1"/>
  <c r="BK763" i="1" s="1"/>
  <c r="BI908" i="1"/>
  <c r="BF928" i="1"/>
  <c r="BG248" i="1"/>
  <c r="BG306" i="1" s="1"/>
  <c r="BG422" i="1"/>
  <c r="BH190" i="1"/>
  <c r="BH783" i="1" s="1"/>
  <c r="BG870" i="1"/>
  <c r="BG899" i="1" s="1"/>
  <c r="BH918" i="1"/>
  <c r="AV931" i="1"/>
  <c r="BE719" i="1"/>
  <c r="AO457" i="1"/>
  <c r="AO544" i="1" s="1"/>
  <c r="AO39" i="1" s="1"/>
  <c r="AR68" i="5" s="1"/>
  <c r="BB534" i="1"/>
  <c r="BB29" i="1" s="1"/>
  <c r="BE58" i="5" s="1"/>
  <c r="BI1302" i="1"/>
  <c r="BI1331" i="1" s="1"/>
  <c r="BD189" i="1"/>
  <c r="BC247" i="1"/>
  <c r="BC421" i="1"/>
  <c r="BC869" i="1"/>
  <c r="BC898" i="1" s="1"/>
  <c r="AW309" i="1"/>
  <c r="AZ528" i="1"/>
  <c r="AZ23" i="1" s="1"/>
  <c r="BC52" i="5" s="1"/>
  <c r="AZ537" i="1"/>
  <c r="AZ32" i="1" s="1"/>
  <c r="BC61" i="5" s="1"/>
  <c r="BA479" i="1"/>
  <c r="BA508" i="1" s="1"/>
  <c r="BA450" i="1"/>
  <c r="BI688" i="1"/>
  <c r="BL1211" i="1"/>
  <c r="BM572" i="1"/>
  <c r="BK1240" i="1"/>
  <c r="BC331" i="1"/>
  <c r="BB360" i="1"/>
  <c r="BA441" i="1"/>
  <c r="BA470" i="1"/>
  <c r="BA499" i="1" s="1"/>
  <c r="BB389" i="1"/>
  <c r="BJ592" i="1"/>
  <c r="BJ1289" i="1"/>
  <c r="BJ1318" i="1" s="1"/>
  <c r="AP455" i="1"/>
  <c r="AP542" i="1" s="1"/>
  <c r="AP37" i="1" s="1"/>
  <c r="AS66" i="5" s="1"/>
  <c r="BI679" i="1"/>
  <c r="BB380" i="1"/>
  <c r="BC322" i="1"/>
  <c r="BB351" i="1"/>
  <c r="BM563" i="1"/>
  <c r="BL1202" i="1"/>
  <c r="BK1260" i="1"/>
  <c r="BK1231" i="1"/>
  <c r="BF917" i="1"/>
  <c r="BA393" i="1"/>
  <c r="AX309" i="1"/>
  <c r="BB478" i="1"/>
  <c r="BB507" i="1" s="1"/>
  <c r="BB449" i="1"/>
  <c r="AQ394" i="1"/>
  <c r="AQ455" i="1" s="1"/>
  <c r="AW931" i="1"/>
  <c r="AT722" i="1"/>
  <c r="AP396" i="1"/>
  <c r="AP457" i="1" s="1"/>
  <c r="AY541" i="1"/>
  <c r="AY36" i="1" s="1"/>
  <c r="BB65" i="5" s="1"/>
  <c r="AQ395" i="1"/>
  <c r="AQ456" i="1" s="1"/>
  <c r="BA536" i="1"/>
  <c r="BA31" i="1" s="1"/>
  <c r="BD60" i="5" s="1"/>
  <c r="AZ483" i="1"/>
  <c r="AZ512" i="1" s="1"/>
  <c r="AZ454" i="1"/>
  <c r="AU724" i="1"/>
  <c r="AO34" i="1"/>
  <c r="AW608" i="1"/>
  <c r="AW695" i="1" s="1"/>
  <c r="AN511" i="1"/>
  <c r="AN540" i="1" s="1"/>
  <c r="AV250" i="1"/>
  <c r="AX1276" i="1"/>
  <c r="AX1247" i="1"/>
  <c r="AX1305" i="1" s="1"/>
  <c r="BE694" i="1"/>
  <c r="BJ1273" i="1"/>
  <c r="BJ1244" i="1"/>
  <c r="AR1219" i="1"/>
  <c r="AS580" i="1"/>
  <c r="AO543" i="1"/>
  <c r="AO38" i="1" s="1"/>
  <c r="AR67" i="5" s="1"/>
  <c r="BF689" i="1"/>
  <c r="AK487" i="1"/>
  <c r="AK458" i="1"/>
  <c r="AR691" i="1"/>
  <c r="AR720" i="1" s="1"/>
  <c r="BK1215" i="1"/>
  <c r="BL576" i="1"/>
  <c r="AU901" i="1"/>
  <c r="AX873" i="1"/>
  <c r="AX902" i="1" s="1"/>
  <c r="BF607" i="1"/>
  <c r="BF1304" i="1"/>
  <c r="BF1333" i="1" s="1"/>
  <c r="AV424" i="1"/>
  <c r="AW192" i="1"/>
  <c r="AT930" i="1"/>
  <c r="AM540" i="1"/>
  <c r="BH1217" i="1"/>
  <c r="BI578" i="1"/>
  <c r="AQ1277" i="1"/>
  <c r="AQ1248" i="1"/>
  <c r="BC388" i="1"/>
  <c r="AP392" i="1"/>
  <c r="AL397" i="1"/>
  <c r="BB335" i="1"/>
  <c r="BA364" i="1"/>
  <c r="BG602" i="1"/>
  <c r="BG1299" i="1"/>
  <c r="BG1328" i="1" s="1"/>
  <c r="AU308" i="1"/>
  <c r="AR337" i="1"/>
  <c r="AQ366" i="1"/>
  <c r="AP485" i="1"/>
  <c r="AP514" i="1" s="1"/>
  <c r="AP456" i="1"/>
  <c r="AQ481" i="1"/>
  <c r="AQ452" i="1"/>
  <c r="BG1246" i="1"/>
  <c r="BG1275" i="1"/>
  <c r="BH1213" i="1"/>
  <c r="BH1271" i="1" s="1"/>
  <c r="BI574" i="1"/>
  <c r="AS604" i="1"/>
  <c r="AS691" i="1" s="1"/>
  <c r="BD330" i="1"/>
  <c r="BC359" i="1"/>
  <c r="AQ334" i="1"/>
  <c r="AP363" i="1"/>
  <c r="AM339" i="1"/>
  <c r="AL368" i="1"/>
  <c r="AJ69" i="5"/>
  <c r="AI545" i="1"/>
  <c r="AR336" i="1"/>
  <c r="AQ365" i="1"/>
  <c r="AV695" i="1"/>
  <c r="AX425" i="1"/>
  <c r="AY193" i="1"/>
  <c r="BF1300" i="1"/>
  <c r="BF1329" i="1" s="1"/>
  <c r="BF603" i="1"/>
  <c r="AP609" i="1"/>
  <c r="AP1306" i="1"/>
  <c r="BG1242" i="1"/>
  <c r="BG1271" i="1"/>
  <c r="AJ516" i="1"/>
  <c r="AU1214" i="1"/>
  <c r="AV575" i="1"/>
  <c r="AX1216" i="1"/>
  <c r="AY577" i="1"/>
  <c r="AR391" i="1"/>
  <c r="AN544" i="1"/>
  <c r="AN39" i="1" s="1"/>
  <c r="AQ68" i="5" s="1"/>
  <c r="AO64" i="5"/>
  <c r="AV872" i="1"/>
  <c r="AQ63" i="5"/>
  <c r="AT1272" i="1"/>
  <c r="AS1330" i="1"/>
  <c r="AW1305" i="1"/>
  <c r="AW1334" i="1" s="1"/>
  <c r="AH40" i="1"/>
  <c r="AO482" i="1"/>
  <c r="AO453" i="1"/>
  <c r="AQ338" i="1"/>
  <c r="AP367" i="1"/>
  <c r="AO696" i="1"/>
  <c r="AO725" i="1" s="1"/>
  <c r="AP510" i="1"/>
  <c r="AP539" i="1" s="1"/>
  <c r="BH1241" i="1"/>
  <c r="BH602" i="1" s="1"/>
  <c r="BI692" i="1"/>
  <c r="BH692" i="1"/>
  <c r="AV606" i="1"/>
  <c r="AY1218" i="1"/>
  <c r="AZ579" i="1"/>
  <c r="AU722" i="1"/>
  <c r="AT1243" i="1"/>
  <c r="AW1245" i="1"/>
  <c r="AW1274" i="1"/>
  <c r="AS333" i="1"/>
  <c r="AR362" i="1"/>
  <c r="BI1212" i="1"/>
  <c r="BJ573" i="1"/>
  <c r="BG411" i="1"/>
  <c r="BG801" i="1"/>
  <c r="BG859" i="1"/>
  <c r="BG888" i="1" s="1"/>
  <c r="BG237" i="1"/>
  <c r="BG295" i="1" s="1"/>
  <c r="BH179" i="1"/>
  <c r="BG911" i="1"/>
  <c r="BH795" i="1"/>
  <c r="BH405" i="1"/>
  <c r="BI173" i="1"/>
  <c r="BH231" i="1"/>
  <c r="BH289" i="1" s="1"/>
  <c r="BH853" i="1"/>
  <c r="BH882" i="1" s="1"/>
  <c r="BA531" i="1"/>
  <c r="BA26" i="1" s="1"/>
  <c r="BD55" i="5" s="1"/>
  <c r="BB443" i="1"/>
  <c r="BB530" i="1" s="1"/>
  <c r="BB25" i="1" s="1"/>
  <c r="BE54" i="5" s="1"/>
  <c r="BA526" i="1"/>
  <c r="BA21" i="1" s="1"/>
  <c r="BD50" i="5" s="1"/>
  <c r="BI915" i="1"/>
  <c r="BI864" i="1"/>
  <c r="BI893" i="1" s="1"/>
  <c r="BI238" i="1"/>
  <c r="BI296" i="1" s="1"/>
  <c r="BI806" i="1"/>
  <c r="BJ235" i="1"/>
  <c r="BJ293" i="1" s="1"/>
  <c r="BJ857" i="1"/>
  <c r="BJ886" i="1" s="1"/>
  <c r="BK177" i="1"/>
  <c r="BK770" i="1" s="1"/>
  <c r="BJ409" i="1"/>
  <c r="BG714" i="1"/>
  <c r="BB524" i="1"/>
  <c r="BB19" i="1" s="1"/>
  <c r="BE48" i="5" s="1"/>
  <c r="BC476" i="1"/>
  <c r="BC505" i="1" s="1"/>
  <c r="BB445" i="1"/>
  <c r="BB532" i="1" s="1"/>
  <c r="BB27" i="1" s="1"/>
  <c r="BE56" i="5" s="1"/>
  <c r="BF714" i="1"/>
  <c r="BG1315" i="1"/>
  <c r="BJ704" i="1"/>
  <c r="BK924" i="1"/>
  <c r="BL866" i="1"/>
  <c r="BL895" i="1" s="1"/>
  <c r="BL418" i="1"/>
  <c r="BM186" i="1"/>
  <c r="BM779" i="1" s="1"/>
  <c r="BL244" i="1"/>
  <c r="BF1291" i="1"/>
  <c r="BF1320" i="1" s="1"/>
  <c r="BH922" i="1"/>
  <c r="BD376" i="1"/>
  <c r="BD437" i="1" s="1"/>
  <c r="BA530" i="1"/>
  <c r="BA25" i="1" s="1"/>
  <c r="BD54" i="5" s="1"/>
  <c r="BB525" i="1"/>
  <c r="BB20" i="1" s="1"/>
  <c r="BE49" i="5" s="1"/>
  <c r="BC384" i="1"/>
  <c r="BC474" i="1" s="1"/>
  <c r="BC503" i="1" s="1"/>
  <c r="BI242" i="1"/>
  <c r="BI300" i="1" s="1"/>
  <c r="BI416" i="1"/>
  <c r="BJ184" i="1"/>
  <c r="BJ777" i="1" s="1"/>
  <c r="BH1204" i="1"/>
  <c r="BI565" i="1"/>
  <c r="BG1233" i="1"/>
  <c r="BG1262" i="1"/>
  <c r="BE681" i="1"/>
  <c r="BF681" i="1"/>
  <c r="BI1234" i="1"/>
  <c r="BI1263" i="1"/>
  <c r="BD377" i="1"/>
  <c r="BF711" i="1"/>
  <c r="BL1210" i="1"/>
  <c r="BL1268" i="1" s="1"/>
  <c r="BM571" i="1"/>
  <c r="BK704" i="1"/>
  <c r="BD326" i="1"/>
  <c r="BC355" i="1"/>
  <c r="BE319" i="1"/>
  <c r="BD348" i="1"/>
  <c r="BC437" i="1"/>
  <c r="BC466" i="1"/>
  <c r="BC495" i="1" s="1"/>
  <c r="BK1239" i="1"/>
  <c r="BK1297" i="1" s="1"/>
  <c r="BK1268" i="1"/>
  <c r="BJ677" i="1"/>
  <c r="BI677" i="1"/>
  <c r="BA532" i="1"/>
  <c r="BA27" i="1" s="1"/>
  <c r="BD56" i="5" s="1"/>
  <c r="BJ1208" i="1"/>
  <c r="BJ1266" i="1" s="1"/>
  <c r="BK569" i="1"/>
  <c r="BI1199" i="1"/>
  <c r="BJ560" i="1"/>
  <c r="BI412" i="1"/>
  <c r="BJ180" i="1"/>
  <c r="BJ600" i="1"/>
  <c r="BJ687" i="1" s="1"/>
  <c r="BJ1297" i="1"/>
  <c r="BJ1326" i="1" s="1"/>
  <c r="BH1293" i="1"/>
  <c r="BH1322" i="1" s="1"/>
  <c r="BH596" i="1"/>
  <c r="BJ599" i="1"/>
  <c r="BK407" i="1"/>
  <c r="BL175" i="1"/>
  <c r="BH1295" i="1"/>
  <c r="BH1324" i="1" s="1"/>
  <c r="BI687" i="1"/>
  <c r="BG682" i="1"/>
  <c r="BL1200" i="1"/>
  <c r="BL1258" i="1" s="1"/>
  <c r="BM561" i="1"/>
  <c r="BG589" i="1"/>
  <c r="BG676" i="1" s="1"/>
  <c r="BJ913" i="1"/>
  <c r="BI1237" i="1"/>
  <c r="BI1266" i="1"/>
  <c r="BH1257" i="1"/>
  <c r="BH1228" i="1"/>
  <c r="BI860" i="1"/>
  <c r="BI889" i="1" s="1"/>
  <c r="BM1227" i="1"/>
  <c r="K1198" i="1"/>
  <c r="L1198" i="1"/>
  <c r="BM1256" i="1"/>
  <c r="BC378" i="1"/>
  <c r="BC383" i="1"/>
  <c r="BK1229" i="1"/>
  <c r="BK590" i="1" s="1"/>
  <c r="BB439" i="1"/>
  <c r="BB468" i="1"/>
  <c r="BB497" i="1" s="1"/>
  <c r="BH714" i="1"/>
  <c r="BD320" i="1"/>
  <c r="BC349" i="1"/>
  <c r="BD325" i="1"/>
  <c r="BC354" i="1"/>
  <c r="BD386" i="1"/>
  <c r="BH1292" i="1"/>
  <c r="BH1321" i="1" s="1"/>
  <c r="BH595" i="1"/>
  <c r="BK233" i="1"/>
  <c r="BK291" i="1" s="1"/>
  <c r="BC382" i="1"/>
  <c r="BK1258" i="1"/>
  <c r="BJ1205" i="1"/>
  <c r="BK566" i="1"/>
  <c r="BE318" i="1"/>
  <c r="BD347" i="1"/>
  <c r="BJ1287" i="1"/>
  <c r="BJ1316" i="1" s="1"/>
  <c r="BE328" i="1"/>
  <c r="BD357" i="1"/>
  <c r="BJ1206" i="1"/>
  <c r="BJ1264" i="1" s="1"/>
  <c r="BK567" i="1"/>
  <c r="BD324" i="1"/>
  <c r="BC353" i="1"/>
  <c r="BL704" i="1"/>
  <c r="BF676" i="1"/>
  <c r="BF705" i="1" s="1"/>
  <c r="BC438" i="1"/>
  <c r="BC467" i="1"/>
  <c r="BC496" i="1" s="1"/>
  <c r="BB473" i="1"/>
  <c r="BB502" i="1" s="1"/>
  <c r="BB444" i="1"/>
  <c r="BF1315" i="1"/>
  <c r="BI1235" i="1"/>
  <c r="BI596" i="1" s="1"/>
  <c r="BG712" i="1"/>
  <c r="BL1285" i="1"/>
  <c r="BL1314" i="1" s="1"/>
  <c r="L1311" i="1"/>
  <c r="K1311" i="1"/>
  <c r="L672" i="1"/>
  <c r="K672" i="1"/>
  <c r="BA74" i="5" l="1"/>
  <c r="J42" i="30" s="1"/>
  <c r="K42" i="30" s="1"/>
  <c r="AU426" i="1"/>
  <c r="AV194" i="1"/>
  <c r="AV787" i="1" s="1"/>
  <c r="AV816" i="1" s="1"/>
  <c r="AU874" i="1"/>
  <c r="AU903" i="1" s="1"/>
  <c r="BK1269" i="1"/>
  <c r="AX45" i="1"/>
  <c r="BB57" i="5"/>
  <c r="BA51" i="5"/>
  <c r="BA73" i="5" s="1"/>
  <c r="AX44" i="1"/>
  <c r="BB51" i="5"/>
  <c r="BJ1240" i="1"/>
  <c r="BJ601" i="1" s="1"/>
  <c r="AU787" i="1"/>
  <c r="AU816" i="1" s="1"/>
  <c r="AU932" i="1" s="1"/>
  <c r="AW194" i="1"/>
  <c r="AV426" i="1"/>
  <c r="AV252" i="1"/>
  <c r="AV310" i="1" s="1"/>
  <c r="AV874" i="1"/>
  <c r="AV903" i="1" s="1"/>
  <c r="BF920" i="1"/>
  <c r="BG775" i="1"/>
  <c r="BG804" i="1" s="1"/>
  <c r="BH182" i="1"/>
  <c r="BG414" i="1"/>
  <c r="BG862" i="1"/>
  <c r="BG891" i="1" s="1"/>
  <c r="BG240" i="1"/>
  <c r="BG298" i="1" s="1"/>
  <c r="H41" i="30"/>
  <c r="I41" i="30" s="1"/>
  <c r="BC305" i="1"/>
  <c r="BF916" i="1"/>
  <c r="BG771" i="1"/>
  <c r="BG800" i="1" s="1"/>
  <c r="BG858" i="1"/>
  <c r="BG887" i="1" s="1"/>
  <c r="BG410" i="1"/>
  <c r="BH178" i="1"/>
  <c r="BG236" i="1"/>
  <c r="BG294" i="1" s="1"/>
  <c r="BF914" i="1"/>
  <c r="BG856" i="1"/>
  <c r="BG885" i="1" s="1"/>
  <c r="BG234" i="1"/>
  <c r="BG292" i="1" s="1"/>
  <c r="BH176" i="1"/>
  <c r="BG769" i="1"/>
  <c r="BG798" i="1" s="1"/>
  <c r="BG408" i="1"/>
  <c r="BF707" i="1"/>
  <c r="BG1288" i="1"/>
  <c r="BG1317" i="1" s="1"/>
  <c r="BG591" i="1"/>
  <c r="BI1201" i="1"/>
  <c r="BJ562" i="1"/>
  <c r="BH1259" i="1"/>
  <c r="BH1230" i="1"/>
  <c r="BI1296" i="1"/>
  <c r="BI1325" i="1" s="1"/>
  <c r="BI599" i="1"/>
  <c r="BI686" i="1" s="1"/>
  <c r="BK1209" i="1"/>
  <c r="BL570" i="1"/>
  <c r="BI568" i="1"/>
  <c r="BH1207" i="1"/>
  <c r="BH686" i="1"/>
  <c r="BG1236" i="1"/>
  <c r="BG1265" i="1"/>
  <c r="BF597" i="1"/>
  <c r="BF684" i="1" s="1"/>
  <c r="BF1294" i="1"/>
  <c r="BF1323" i="1" s="1"/>
  <c r="BE684" i="1"/>
  <c r="BE713" i="1" s="1"/>
  <c r="BJ1296" i="1"/>
  <c r="BJ1325" i="1" s="1"/>
  <c r="AY434" i="1"/>
  <c r="AY521" i="1" s="1"/>
  <c r="AY16" i="1" s="1"/>
  <c r="AY535" i="1"/>
  <c r="AY30" i="1" s="1"/>
  <c r="BB59" i="5" s="1"/>
  <c r="AZ533" i="1"/>
  <c r="AZ28" i="1" s="1"/>
  <c r="AX521" i="1"/>
  <c r="AX16" i="1" s="1"/>
  <c r="BB385" i="1"/>
  <c r="AZ448" i="1"/>
  <c r="AZ535" i="1" s="1"/>
  <c r="AZ30" i="1" s="1"/>
  <c r="BC59" i="5" s="1"/>
  <c r="AY529" i="1"/>
  <c r="AY24" i="1" s="1"/>
  <c r="BB53" i="5" s="1"/>
  <c r="BA379" i="1"/>
  <c r="BA440" i="1" s="1"/>
  <c r="BA446" i="1"/>
  <c r="BA475" i="1"/>
  <c r="BA504" i="1" s="1"/>
  <c r="AZ471" i="1"/>
  <c r="AZ500" i="1" s="1"/>
  <c r="AZ442" i="1"/>
  <c r="BA358" i="1"/>
  <c r="BB329" i="1"/>
  <c r="AZ469" i="1"/>
  <c r="AZ498" i="1" s="1"/>
  <c r="AZ440" i="1"/>
  <c r="BC327" i="1"/>
  <c r="BB356" i="1"/>
  <c r="BL1203" i="1"/>
  <c r="BM564" i="1"/>
  <c r="BB321" i="1"/>
  <c r="BA350" i="1"/>
  <c r="BK1261" i="1"/>
  <c r="BK1232" i="1"/>
  <c r="BA381" i="1"/>
  <c r="BB323" i="1"/>
  <c r="BA352" i="1"/>
  <c r="BA315" i="1"/>
  <c r="AZ344" i="1"/>
  <c r="BJ593" i="1"/>
  <c r="BJ680" i="1" s="1"/>
  <c r="BJ1290" i="1"/>
  <c r="BJ1319" i="1" s="1"/>
  <c r="BI680" i="1"/>
  <c r="BI709" i="1" s="1"/>
  <c r="BA387" i="1"/>
  <c r="AZ373" i="1"/>
  <c r="BA926" i="1"/>
  <c r="BB420" i="1"/>
  <c r="BC188" i="1"/>
  <c r="BB781" i="1"/>
  <c r="BB810" i="1" s="1"/>
  <c r="BB246" i="1"/>
  <c r="BB304" i="1" s="1"/>
  <c r="BB868" i="1"/>
  <c r="BB897" i="1" s="1"/>
  <c r="BH854" i="1"/>
  <c r="BH883" i="1" s="1"/>
  <c r="BH232" i="1"/>
  <c r="BH290" i="1" s="1"/>
  <c r="BH406" i="1"/>
  <c r="BI174" i="1"/>
  <c r="BH767" i="1"/>
  <c r="BH796" i="1" s="1"/>
  <c r="BG912" i="1"/>
  <c r="BJ1298" i="1"/>
  <c r="BJ1327" i="1" s="1"/>
  <c r="BJ241" i="1"/>
  <c r="BJ299" i="1" s="1"/>
  <c r="BK183" i="1"/>
  <c r="BJ415" i="1"/>
  <c r="BJ776" i="1"/>
  <c r="BJ805" i="1" s="1"/>
  <c r="BJ863" i="1"/>
  <c r="BJ892" i="1" s="1"/>
  <c r="BD925" i="1"/>
  <c r="BE780" i="1"/>
  <c r="BE809" i="1" s="1"/>
  <c r="BE867" i="1"/>
  <c r="BE896" i="1" s="1"/>
  <c r="BE419" i="1"/>
  <c r="BE245" i="1"/>
  <c r="BE303" i="1" s="1"/>
  <c r="BF187" i="1"/>
  <c r="BI923" i="1"/>
  <c r="BB927" i="1"/>
  <c r="BJ243" i="1"/>
  <c r="BJ301" i="1" s="1"/>
  <c r="BJ865" i="1"/>
  <c r="BJ894" i="1" s="1"/>
  <c r="BJ923" i="1" s="1"/>
  <c r="BJ417" i="1"/>
  <c r="BK185" i="1"/>
  <c r="AZ390" i="1"/>
  <c r="AX538" i="1"/>
  <c r="AX33" i="1" s="1"/>
  <c r="BA62" i="5" s="1"/>
  <c r="AY480" i="1"/>
  <c r="AY509" i="1" s="1"/>
  <c r="AY451" i="1"/>
  <c r="BJ919" i="1"/>
  <c r="AZ361" i="1"/>
  <c r="BA332" i="1"/>
  <c r="BL924" i="1"/>
  <c r="AZ929" i="1"/>
  <c r="BJ860" i="1"/>
  <c r="BJ889" i="1" s="1"/>
  <c r="BA423" i="1"/>
  <c r="BJ773" i="1"/>
  <c r="BJ802" i="1" s="1"/>
  <c r="AW785" i="1"/>
  <c r="AW814" i="1" s="1"/>
  <c r="BB191" i="1"/>
  <c r="BL768" i="1"/>
  <c r="BL797" i="1" s="1"/>
  <c r="BA784" i="1"/>
  <c r="BA813" i="1" s="1"/>
  <c r="BH772" i="1"/>
  <c r="BH801" i="1" s="1"/>
  <c r="BD782" i="1"/>
  <c r="BD811" i="1" s="1"/>
  <c r="BI766" i="1"/>
  <c r="BI795" i="1" s="1"/>
  <c r="BJ915" i="1"/>
  <c r="AW250" i="1"/>
  <c r="AW308" i="1" s="1"/>
  <c r="AY786" i="1"/>
  <c r="AY815" i="1" s="1"/>
  <c r="BA871" i="1"/>
  <c r="BA900" i="1" s="1"/>
  <c r="BK774" i="1"/>
  <c r="BK803" i="1" s="1"/>
  <c r="BK239" i="1"/>
  <c r="BK297" i="1" s="1"/>
  <c r="BK861" i="1"/>
  <c r="BK890" i="1" s="1"/>
  <c r="BK413" i="1"/>
  <c r="BL181" i="1"/>
  <c r="BL774" i="1" s="1"/>
  <c r="BL803" i="1" s="1"/>
  <c r="AW787" i="1"/>
  <c r="AW816" i="1" s="1"/>
  <c r="BA249" i="1"/>
  <c r="BA307" i="1" s="1"/>
  <c r="BJ908" i="1"/>
  <c r="BK228" i="1"/>
  <c r="BK286" i="1" s="1"/>
  <c r="BK402" i="1"/>
  <c r="BK850" i="1"/>
  <c r="BK879" i="1" s="1"/>
  <c r="BL170" i="1"/>
  <c r="BL763" i="1" s="1"/>
  <c r="BK792" i="1"/>
  <c r="BG928" i="1"/>
  <c r="BH812" i="1"/>
  <c r="BH422" i="1"/>
  <c r="BI190" i="1"/>
  <c r="BH248" i="1"/>
  <c r="BH306" i="1" s="1"/>
  <c r="BH870" i="1"/>
  <c r="BH899" i="1" s="1"/>
  <c r="AQ485" i="1"/>
  <c r="AQ514" i="1" s="1"/>
  <c r="BK1287" i="1"/>
  <c r="BK1316" i="1" s="1"/>
  <c r="AW872" i="1"/>
  <c r="AW901" i="1" s="1"/>
  <c r="BE189" i="1"/>
  <c r="BE421" i="1" s="1"/>
  <c r="BC389" i="1"/>
  <c r="BC479" i="1" s="1"/>
  <c r="BC508" i="1" s="1"/>
  <c r="BH689" i="1"/>
  <c r="BI708" i="1"/>
  <c r="BC927" i="1"/>
  <c r="BD247" i="1"/>
  <c r="BD305" i="1" s="1"/>
  <c r="BD869" i="1"/>
  <c r="BD898" i="1" s="1"/>
  <c r="BD421" i="1"/>
  <c r="AX931" i="1"/>
  <c r="AJ545" i="1"/>
  <c r="AJ40" i="1" s="1"/>
  <c r="BK601" i="1"/>
  <c r="BK688" i="1" s="1"/>
  <c r="BK1298" i="1"/>
  <c r="BJ688" i="1"/>
  <c r="BA537" i="1"/>
  <c r="BA32" i="1" s="1"/>
  <c r="BD61" i="5" s="1"/>
  <c r="BB479" i="1"/>
  <c r="BB508" i="1" s="1"/>
  <c r="BB450" i="1"/>
  <c r="L572" i="1"/>
  <c r="K572" i="1"/>
  <c r="BM1211" i="1"/>
  <c r="BL1240" i="1"/>
  <c r="BL1269" i="1"/>
  <c r="BA528" i="1"/>
  <c r="BA23" i="1" s="1"/>
  <c r="BD52" i="5" s="1"/>
  <c r="BI717" i="1"/>
  <c r="BD331" i="1"/>
  <c r="BC360" i="1"/>
  <c r="BL1260" i="1"/>
  <c r="BL1231" i="1"/>
  <c r="BM1202" i="1"/>
  <c r="BM1260" i="1" s="1"/>
  <c r="K563" i="1"/>
  <c r="L563" i="1"/>
  <c r="BC380" i="1"/>
  <c r="BJ679" i="1"/>
  <c r="BD322" i="1"/>
  <c r="BC351" i="1"/>
  <c r="BB441" i="1"/>
  <c r="BB470" i="1"/>
  <c r="BB499" i="1" s="1"/>
  <c r="BK592" i="1"/>
  <c r="BK679" i="1" s="1"/>
  <c r="BK1289" i="1"/>
  <c r="BK1318" i="1" s="1"/>
  <c r="AP486" i="1"/>
  <c r="AP515" i="1" s="1"/>
  <c r="BB536" i="1"/>
  <c r="BB31" i="1" s="1"/>
  <c r="BE60" i="5" s="1"/>
  <c r="AQ484" i="1"/>
  <c r="AQ513" i="1" s="1"/>
  <c r="AX1334" i="1"/>
  <c r="BD388" i="1"/>
  <c r="BA483" i="1"/>
  <c r="BA512" i="1" s="1"/>
  <c r="BA454" i="1"/>
  <c r="AQ396" i="1"/>
  <c r="AQ457" i="1" s="1"/>
  <c r="BI922" i="1"/>
  <c r="BG917" i="1"/>
  <c r="AU930" i="1"/>
  <c r="AZ541" i="1"/>
  <c r="AZ36" i="1" s="1"/>
  <c r="BC65" i="5" s="1"/>
  <c r="AV724" i="1"/>
  <c r="AP34" i="1"/>
  <c r="BH237" i="1"/>
  <c r="BH295" i="1" s="1"/>
  <c r="BH859" i="1"/>
  <c r="BH888" i="1" s="1"/>
  <c r="BH411" i="1"/>
  <c r="BI179" i="1"/>
  <c r="BI772" i="1" s="1"/>
  <c r="BK573" i="1"/>
  <c r="BJ1212" i="1"/>
  <c r="BJ1270" i="1" s="1"/>
  <c r="AY1247" i="1"/>
  <c r="AY1276" i="1"/>
  <c r="AN35" i="1"/>
  <c r="AO511" i="1"/>
  <c r="AO540" i="1" s="1"/>
  <c r="AY1216" i="1"/>
  <c r="AZ577" i="1"/>
  <c r="BG1304" i="1"/>
  <c r="BG1333" i="1" s="1"/>
  <c r="BG607" i="1"/>
  <c r="AP543" i="1"/>
  <c r="AP38" i="1" s="1"/>
  <c r="AS67" i="5" s="1"/>
  <c r="BC449" i="1"/>
  <c r="BC478" i="1"/>
  <c r="BC507" i="1" s="1"/>
  <c r="BG689" i="1"/>
  <c r="AR1248" i="1"/>
  <c r="AR1277" i="1"/>
  <c r="BJ1302" i="1"/>
  <c r="BJ1331" i="1" s="1"/>
  <c r="BJ605" i="1"/>
  <c r="BJ692" i="1" s="1"/>
  <c r="BI1241" i="1"/>
  <c r="BI1270" i="1"/>
  <c r="BH721" i="1"/>
  <c r="BI721" i="1"/>
  <c r="AR394" i="1"/>
  <c r="AT1301" i="1"/>
  <c r="BB393" i="1"/>
  <c r="BI1217" i="1"/>
  <c r="BJ578" i="1"/>
  <c r="AK69" i="5"/>
  <c r="AR481" i="1"/>
  <c r="AR452" i="1"/>
  <c r="AX1245" i="1"/>
  <c r="AX1303" i="1" s="1"/>
  <c r="AU1272" i="1"/>
  <c r="AU1243" i="1"/>
  <c r="BF690" i="1"/>
  <c r="AS336" i="1"/>
  <c r="AR365" i="1"/>
  <c r="AQ392" i="1"/>
  <c r="BB364" i="1"/>
  <c r="BC335" i="1"/>
  <c r="BH1246" i="1"/>
  <c r="BH1275" i="1"/>
  <c r="AW874" i="1"/>
  <c r="AW903" i="1" s="1"/>
  <c r="AS391" i="1"/>
  <c r="AT604" i="1"/>
  <c r="AQ363" i="1"/>
  <c r="AR334" i="1"/>
  <c r="BD359" i="1"/>
  <c r="BE330" i="1"/>
  <c r="AX608" i="1"/>
  <c r="AT333" i="1"/>
  <c r="AS362" i="1"/>
  <c r="AW606" i="1"/>
  <c r="AW1303" i="1"/>
  <c r="AW1332" i="1" s="1"/>
  <c r="AP696" i="1"/>
  <c r="AP725" i="1" s="1"/>
  <c r="AR338" i="1"/>
  <c r="AQ367" i="1"/>
  <c r="AV901" i="1"/>
  <c r="AV693" i="1"/>
  <c r="AL458" i="1"/>
  <c r="AL487" i="1"/>
  <c r="AM35" i="1"/>
  <c r="AK516" i="1"/>
  <c r="AY425" i="1"/>
  <c r="AY873" i="1"/>
  <c r="AY902" i="1" s="1"/>
  <c r="AY251" i="1"/>
  <c r="AY309" i="1" s="1"/>
  <c r="AZ193" i="1"/>
  <c r="AI40" i="1"/>
  <c r="AM397" i="1"/>
  <c r="BI1213" i="1"/>
  <c r="BJ574" i="1"/>
  <c r="AV814" i="1"/>
  <c r="AW724" i="1"/>
  <c r="AX1274" i="1"/>
  <c r="AZ1218" i="1"/>
  <c r="BA579" i="1"/>
  <c r="AP1335" i="1"/>
  <c r="AN339" i="1"/>
  <c r="AM368" i="1"/>
  <c r="BH1242" i="1"/>
  <c r="BH603" i="1" s="1"/>
  <c r="AQ510" i="1"/>
  <c r="AQ539" i="1" s="1"/>
  <c r="AR395" i="1"/>
  <c r="BH1299" i="1"/>
  <c r="BH1328" i="1" s="1"/>
  <c r="AP482" i="1"/>
  <c r="AP453" i="1"/>
  <c r="AQ1306" i="1"/>
  <c r="AQ609" i="1"/>
  <c r="AW424" i="1"/>
  <c r="AX192" i="1"/>
  <c r="BL1215" i="1"/>
  <c r="BM576" i="1"/>
  <c r="AS1219" i="1"/>
  <c r="AT580" i="1"/>
  <c r="BF694" i="1"/>
  <c r="AV308" i="1"/>
  <c r="AR63" i="5"/>
  <c r="AV1214" i="1"/>
  <c r="AW575" i="1"/>
  <c r="BG1300" i="1"/>
  <c r="BG1329" i="1" s="1"/>
  <c r="BG603" i="1"/>
  <c r="AW252" i="1"/>
  <c r="AW426" i="1"/>
  <c r="AX194" i="1"/>
  <c r="AS720" i="1"/>
  <c r="AS337" i="1"/>
  <c r="AR366" i="1"/>
  <c r="BK1273" i="1"/>
  <c r="BK1244" i="1"/>
  <c r="BF718" i="1"/>
  <c r="BE723" i="1"/>
  <c r="BI231" i="1"/>
  <c r="BI289" i="1" s="1"/>
  <c r="BI405" i="1"/>
  <c r="BJ173" i="1"/>
  <c r="BJ766" i="1" s="1"/>
  <c r="BI853" i="1"/>
  <c r="BI882" i="1" s="1"/>
  <c r="BH911" i="1"/>
  <c r="BG711" i="1"/>
  <c r="BC534" i="1"/>
  <c r="BC29" i="1" s="1"/>
  <c r="BF58" i="5" s="1"/>
  <c r="BI918" i="1"/>
  <c r="BK235" i="1"/>
  <c r="BK293" i="1" s="1"/>
  <c r="BK799" i="1"/>
  <c r="BK857" i="1"/>
  <c r="BK886" i="1" s="1"/>
  <c r="BK409" i="1"/>
  <c r="BL177" i="1"/>
  <c r="BJ706" i="1"/>
  <c r="BK1326" i="1"/>
  <c r="BD378" i="1"/>
  <c r="BD439" i="1" s="1"/>
  <c r="BL302" i="1"/>
  <c r="BM244" i="1"/>
  <c r="K244" i="1" s="1"/>
  <c r="K186" i="1"/>
  <c r="BM808" i="1"/>
  <c r="BM866" i="1"/>
  <c r="BM895" i="1" s="1"/>
  <c r="BM418" i="1"/>
  <c r="L186" i="1"/>
  <c r="BL233" i="1"/>
  <c r="BL291" i="1" s="1"/>
  <c r="BE377" i="1"/>
  <c r="BE467" i="1" s="1"/>
  <c r="BE496" i="1" s="1"/>
  <c r="BE386" i="1"/>
  <c r="BE447" i="1" s="1"/>
  <c r="BD466" i="1"/>
  <c r="BD495" i="1" s="1"/>
  <c r="BC445" i="1"/>
  <c r="BC532" i="1" s="1"/>
  <c r="BC27" i="1" s="1"/>
  <c r="BF56" i="5" s="1"/>
  <c r="BC525" i="1"/>
  <c r="BC20" i="1" s="1"/>
  <c r="BF49" i="5" s="1"/>
  <c r="BE376" i="1"/>
  <c r="BE466" i="1" s="1"/>
  <c r="BE495" i="1" s="1"/>
  <c r="BE710" i="1"/>
  <c r="BG594" i="1"/>
  <c r="BG1291" i="1"/>
  <c r="BJ565" i="1"/>
  <c r="BI1204" i="1"/>
  <c r="BJ242" i="1"/>
  <c r="BJ300" i="1" s="1"/>
  <c r="BJ864" i="1"/>
  <c r="BJ893" i="1" s="1"/>
  <c r="BJ416" i="1"/>
  <c r="BK184" i="1"/>
  <c r="BK242" i="1" s="1"/>
  <c r="BJ806" i="1"/>
  <c r="BI716" i="1"/>
  <c r="BF710" i="1"/>
  <c r="BH1262" i="1"/>
  <c r="BH1233" i="1"/>
  <c r="BC524" i="1"/>
  <c r="BC19" i="1" s="1"/>
  <c r="BF48" i="5" s="1"/>
  <c r="BF328" i="1"/>
  <c r="BE357" i="1"/>
  <c r="BF318" i="1"/>
  <c r="BE347" i="1"/>
  <c r="BD383" i="1"/>
  <c r="BL1229" i="1"/>
  <c r="BL590" i="1" s="1"/>
  <c r="BJ412" i="1"/>
  <c r="BK180" i="1"/>
  <c r="BJ238" i="1"/>
  <c r="BJ296" i="1" s="1"/>
  <c r="BL1239" i="1"/>
  <c r="BL600" i="1" s="1"/>
  <c r="BE325" i="1"/>
  <c r="BD354" i="1"/>
  <c r="BC444" i="1"/>
  <c r="BC473" i="1"/>
  <c r="BC502" i="1" s="1"/>
  <c r="K1256" i="1"/>
  <c r="L1256" i="1"/>
  <c r="BK677" i="1"/>
  <c r="BC439" i="1"/>
  <c r="BC468" i="1"/>
  <c r="BC497" i="1" s="1"/>
  <c r="BJ1199" i="1"/>
  <c r="BJ1257" i="1" s="1"/>
  <c r="BK560" i="1"/>
  <c r="BD384" i="1"/>
  <c r="BB531" i="1"/>
  <c r="BB26" i="1" s="1"/>
  <c r="BE55" i="5" s="1"/>
  <c r="BK1206" i="1"/>
  <c r="BK1264" i="1" s="1"/>
  <c r="BL567" i="1"/>
  <c r="BH682" i="1"/>
  <c r="BI1293" i="1"/>
  <c r="BI1322" i="1" s="1"/>
  <c r="BE320" i="1"/>
  <c r="BD349" i="1"/>
  <c r="BG705" i="1"/>
  <c r="BH683" i="1"/>
  <c r="BI683" i="1"/>
  <c r="BJ716" i="1"/>
  <c r="BE326" i="1"/>
  <c r="BD355" i="1"/>
  <c r="BJ1263" i="1"/>
  <c r="BJ1235" i="1"/>
  <c r="BJ596" i="1" s="1"/>
  <c r="BJ683" i="1" s="1"/>
  <c r="BC472" i="1"/>
  <c r="BC501" i="1" s="1"/>
  <c r="BC443" i="1"/>
  <c r="BD476" i="1"/>
  <c r="BD505" i="1" s="1"/>
  <c r="BD447" i="1"/>
  <c r="BM1285" i="1"/>
  <c r="L1227" i="1"/>
  <c r="K1227" i="1"/>
  <c r="BM588" i="1"/>
  <c r="BI1295" i="1"/>
  <c r="BI1324" i="1" s="1"/>
  <c r="BI598" i="1"/>
  <c r="BI1228" i="1"/>
  <c r="BI1257" i="1"/>
  <c r="BK1205" i="1"/>
  <c r="BL566" i="1"/>
  <c r="BK1208" i="1"/>
  <c r="BL569" i="1"/>
  <c r="BF319" i="1"/>
  <c r="BE348" i="1"/>
  <c r="BD382" i="1"/>
  <c r="BJ1234" i="1"/>
  <c r="BB526" i="1"/>
  <c r="BB21" i="1" s="1"/>
  <c r="BE50" i="5" s="1"/>
  <c r="BH1286" i="1"/>
  <c r="BH589" i="1"/>
  <c r="BL407" i="1"/>
  <c r="BM175" i="1"/>
  <c r="BM855" i="1" s="1"/>
  <c r="BM884" i="1" s="1"/>
  <c r="BL855" i="1"/>
  <c r="BL884" i="1" s="1"/>
  <c r="BJ686" i="1"/>
  <c r="BI706" i="1"/>
  <c r="BK600" i="1"/>
  <c r="BE324" i="1"/>
  <c r="BD353" i="1"/>
  <c r="BM1200" i="1"/>
  <c r="L561" i="1"/>
  <c r="K561" i="1"/>
  <c r="BJ1237" i="1"/>
  <c r="BM1210" i="1"/>
  <c r="K571" i="1"/>
  <c r="L571" i="1"/>
  <c r="BD438" i="1"/>
  <c r="BD467" i="1"/>
  <c r="BD496" i="1" s="1"/>
  <c r="BI595" i="1"/>
  <c r="BI682" i="1" s="1"/>
  <c r="BI1292" i="1"/>
  <c r="BI1321" i="1" s="1"/>
  <c r="BK1327" i="1" l="1"/>
  <c r="AV932" i="1"/>
  <c r="BB74" i="5"/>
  <c r="J43" i="30" s="1"/>
  <c r="K43" i="30" s="1"/>
  <c r="BB73" i="5"/>
  <c r="H43" i="30" s="1"/>
  <c r="I43" i="30" s="1"/>
  <c r="AY45" i="1"/>
  <c r="BC57" i="5"/>
  <c r="BC74" i="5" s="1"/>
  <c r="AZ45" i="1"/>
  <c r="AY44" i="1"/>
  <c r="BA45" i="5"/>
  <c r="BB45" i="5"/>
  <c r="BH862" i="1"/>
  <c r="BH891" i="1" s="1"/>
  <c r="BH240" i="1"/>
  <c r="BH298" i="1" s="1"/>
  <c r="BH775" i="1"/>
  <c r="BH804" i="1" s="1"/>
  <c r="BH414" i="1"/>
  <c r="BI182" i="1"/>
  <c r="BG920" i="1"/>
  <c r="H42" i="30"/>
  <c r="I42" i="30" s="1"/>
  <c r="BH410" i="1"/>
  <c r="BH236" i="1"/>
  <c r="BH294" i="1" s="1"/>
  <c r="BI178" i="1"/>
  <c r="BH771" i="1"/>
  <c r="BH800" i="1" s="1"/>
  <c r="BH858" i="1"/>
  <c r="BH887" i="1" s="1"/>
  <c r="BG916" i="1"/>
  <c r="BG914" i="1"/>
  <c r="BH769" i="1"/>
  <c r="BH798" i="1" s="1"/>
  <c r="BH234" i="1"/>
  <c r="BH292" i="1" s="1"/>
  <c r="BH408" i="1"/>
  <c r="BI176" i="1"/>
  <c r="BH856" i="1"/>
  <c r="BH885" i="1" s="1"/>
  <c r="BF713" i="1"/>
  <c r="BI715" i="1"/>
  <c r="BH591" i="1"/>
  <c r="BH678" i="1" s="1"/>
  <c r="BH1288" i="1"/>
  <c r="BH1317" i="1" s="1"/>
  <c r="BK562" i="1"/>
  <c r="BJ1201" i="1"/>
  <c r="BI1230" i="1"/>
  <c r="BI1259" i="1"/>
  <c r="BG678" i="1"/>
  <c r="BG707" i="1" s="1"/>
  <c r="BH715" i="1"/>
  <c r="BH1236" i="1"/>
  <c r="BH1265" i="1"/>
  <c r="BJ568" i="1"/>
  <c r="BI1207" i="1"/>
  <c r="BL1209" i="1"/>
  <c r="BM570" i="1"/>
  <c r="BK1267" i="1"/>
  <c r="BK1238" i="1"/>
  <c r="BG597" i="1"/>
  <c r="BG1294" i="1"/>
  <c r="BG1323" i="1" s="1"/>
  <c r="BA469" i="1"/>
  <c r="BA498" i="1" s="1"/>
  <c r="AZ527" i="1"/>
  <c r="AZ22" i="1" s="1"/>
  <c r="BB475" i="1"/>
  <c r="BB504" i="1" s="1"/>
  <c r="BB446" i="1"/>
  <c r="AZ529" i="1"/>
  <c r="AZ24" i="1" s="1"/>
  <c r="BC53" i="5" s="1"/>
  <c r="BC385" i="1"/>
  <c r="BA533" i="1"/>
  <c r="BA28" i="1" s="1"/>
  <c r="BC323" i="1"/>
  <c r="BB352" i="1"/>
  <c r="BL1232" i="1"/>
  <c r="BL1261" i="1"/>
  <c r="BJ709" i="1"/>
  <c r="BA442" i="1"/>
  <c r="BA471" i="1"/>
  <c r="BA500" i="1" s="1"/>
  <c r="BK593" i="1"/>
  <c r="BK680" i="1" s="1"/>
  <c r="BK709" i="1" s="1"/>
  <c r="BK1290" i="1"/>
  <c r="BK1319" i="1" s="1"/>
  <c r="BB358" i="1"/>
  <c r="BC329" i="1"/>
  <c r="AZ463" i="1"/>
  <c r="AZ492" i="1" s="1"/>
  <c r="AZ434" i="1"/>
  <c r="BA373" i="1"/>
  <c r="BB379" i="1"/>
  <c r="BD327" i="1"/>
  <c r="BC356" i="1"/>
  <c r="BB387" i="1"/>
  <c r="BA448" i="1"/>
  <c r="BA477" i="1"/>
  <c r="BA506" i="1" s="1"/>
  <c r="BB315" i="1"/>
  <c r="BA344" i="1"/>
  <c r="BC321" i="1"/>
  <c r="BB350" i="1"/>
  <c r="BB381" i="1"/>
  <c r="BM1203" i="1"/>
  <c r="K564" i="1"/>
  <c r="L564" i="1"/>
  <c r="BB926" i="1"/>
  <c r="BC868" i="1"/>
  <c r="BC897" i="1" s="1"/>
  <c r="BC246" i="1"/>
  <c r="BC304" i="1" s="1"/>
  <c r="BD188" i="1"/>
  <c r="BC781" i="1"/>
  <c r="BC810" i="1" s="1"/>
  <c r="BC420" i="1"/>
  <c r="BH912" i="1"/>
  <c r="BI767" i="1"/>
  <c r="BI796" i="1" s="1"/>
  <c r="BI406" i="1"/>
  <c r="BJ174" i="1"/>
  <c r="BI854" i="1"/>
  <c r="BI883" i="1" s="1"/>
  <c r="BI232" i="1"/>
  <c r="BI290" i="1" s="1"/>
  <c r="BJ921" i="1"/>
  <c r="BL183" i="1"/>
  <c r="BK863" i="1"/>
  <c r="BK892" i="1" s="1"/>
  <c r="BK241" i="1"/>
  <c r="BK299" i="1" s="1"/>
  <c r="BK415" i="1"/>
  <c r="BK776" i="1"/>
  <c r="BK805" i="1" s="1"/>
  <c r="BE925" i="1"/>
  <c r="BF419" i="1"/>
  <c r="BF780" i="1"/>
  <c r="BF809" i="1" s="1"/>
  <c r="BG187" i="1"/>
  <c r="BF245" i="1"/>
  <c r="BF303" i="1" s="1"/>
  <c r="BF867" i="1"/>
  <c r="BF896" i="1" s="1"/>
  <c r="BJ918" i="1"/>
  <c r="BK865" i="1"/>
  <c r="BK894" i="1" s="1"/>
  <c r="BK778" i="1"/>
  <c r="BK807" i="1" s="1"/>
  <c r="BK243" i="1"/>
  <c r="BK301" i="1" s="1"/>
  <c r="BK417" i="1"/>
  <c r="BL185" i="1"/>
  <c r="AZ480" i="1"/>
  <c r="AZ509" i="1" s="1"/>
  <c r="AZ451" i="1"/>
  <c r="BA361" i="1"/>
  <c r="BB332" i="1"/>
  <c r="BA390" i="1"/>
  <c r="AY538" i="1"/>
  <c r="AY33" i="1" s="1"/>
  <c r="BB62" i="5" s="1"/>
  <c r="BH690" i="1"/>
  <c r="BL1297" i="1"/>
  <c r="BL1326" i="1" s="1"/>
  <c r="BF189" i="1"/>
  <c r="BF782" i="1" s="1"/>
  <c r="BF811" i="1" s="1"/>
  <c r="BI783" i="1"/>
  <c r="BI812" i="1" s="1"/>
  <c r="BE782" i="1"/>
  <c r="BE811" i="1" s="1"/>
  <c r="BB784" i="1"/>
  <c r="BB813" i="1" s="1"/>
  <c r="AZ786" i="1"/>
  <c r="AZ815" i="1" s="1"/>
  <c r="BK773" i="1"/>
  <c r="BK802" i="1" s="1"/>
  <c r="BK919" i="1"/>
  <c r="BD927" i="1"/>
  <c r="BL770" i="1"/>
  <c r="BL799" i="1" s="1"/>
  <c r="AX785" i="1"/>
  <c r="AX814" i="1" s="1"/>
  <c r="AX787" i="1"/>
  <c r="AX816" i="1" s="1"/>
  <c r="BB423" i="1"/>
  <c r="BB871" i="1"/>
  <c r="BB900" i="1" s="1"/>
  <c r="BL239" i="1"/>
  <c r="BL297" i="1" s="1"/>
  <c r="BM181" i="1"/>
  <c r="BL413" i="1"/>
  <c r="BL861" i="1"/>
  <c r="BL890" i="1" s="1"/>
  <c r="BL919" i="1" s="1"/>
  <c r="BC191" i="1"/>
  <c r="BB249" i="1"/>
  <c r="BB307" i="1" s="1"/>
  <c r="BM768" i="1"/>
  <c r="BM797" i="1" s="1"/>
  <c r="BK777" i="1"/>
  <c r="BK806" i="1" s="1"/>
  <c r="BA929" i="1"/>
  <c r="BE247" i="1"/>
  <c r="BE305" i="1" s="1"/>
  <c r="AQ543" i="1"/>
  <c r="AQ38" i="1" s="1"/>
  <c r="AT67" i="5" s="1"/>
  <c r="BL850" i="1"/>
  <c r="BL879" i="1" s="1"/>
  <c r="BL402" i="1"/>
  <c r="BM170" i="1"/>
  <c r="BM763" i="1" s="1"/>
  <c r="BL228" i="1"/>
  <c r="BL286" i="1" s="1"/>
  <c r="BL792" i="1"/>
  <c r="BK908" i="1"/>
  <c r="BC450" i="1"/>
  <c r="BC537" i="1" s="1"/>
  <c r="BC32" i="1" s="1"/>
  <c r="BF61" i="5" s="1"/>
  <c r="BH928" i="1"/>
  <c r="BL687" i="1"/>
  <c r="BI422" i="1"/>
  <c r="BJ190" i="1"/>
  <c r="BJ783" i="1" s="1"/>
  <c r="BI248" i="1"/>
  <c r="BI306" i="1" s="1"/>
  <c r="BI870" i="1"/>
  <c r="BI899" i="1" s="1"/>
  <c r="BK708" i="1"/>
  <c r="BE869" i="1"/>
  <c r="BE898" i="1" s="1"/>
  <c r="BJ721" i="1"/>
  <c r="BG189" i="1"/>
  <c r="BD389" i="1"/>
  <c r="BD479" i="1" s="1"/>
  <c r="BD508" i="1" s="1"/>
  <c r="AW932" i="1"/>
  <c r="BA193" i="1"/>
  <c r="BA873" i="1" s="1"/>
  <c r="BA902" i="1" s="1"/>
  <c r="AQ486" i="1"/>
  <c r="AQ515" i="1" s="1"/>
  <c r="BB528" i="1"/>
  <c r="BB23" i="1" s="1"/>
  <c r="BE52" i="5" s="1"/>
  <c r="AP544" i="1"/>
  <c r="AP39" i="1" s="1"/>
  <c r="AS68" i="5" s="1"/>
  <c r="AY931" i="1"/>
  <c r="BB537" i="1"/>
  <c r="BB32" i="1" s="1"/>
  <c r="BE61" i="5" s="1"/>
  <c r="BJ708" i="1"/>
  <c r="BJ717" i="1"/>
  <c r="K1211" i="1"/>
  <c r="L1211" i="1"/>
  <c r="BM1269" i="1"/>
  <c r="BM1240" i="1"/>
  <c r="BD360" i="1"/>
  <c r="BE331" i="1"/>
  <c r="BL601" i="1"/>
  <c r="BL688" i="1" s="1"/>
  <c r="BL1298" i="1"/>
  <c r="BL1327" i="1" s="1"/>
  <c r="BK717" i="1"/>
  <c r="BD380" i="1"/>
  <c r="L1202" i="1"/>
  <c r="BM1231" i="1"/>
  <c r="K1202" i="1"/>
  <c r="BE322" i="1"/>
  <c r="BD351" i="1"/>
  <c r="BL1289" i="1"/>
  <c r="BL592" i="1"/>
  <c r="BL679" i="1" s="1"/>
  <c r="BC470" i="1"/>
  <c r="BC499" i="1" s="1"/>
  <c r="BC441" i="1"/>
  <c r="L1260" i="1"/>
  <c r="K1260" i="1"/>
  <c r="AQ542" i="1"/>
  <c r="AQ37" i="1" s="1"/>
  <c r="AT66" i="5" s="1"/>
  <c r="BE437" i="1"/>
  <c r="BE524" i="1" s="1"/>
  <c r="BE19" i="1" s="1"/>
  <c r="BH48" i="5" s="1"/>
  <c r="AX1332" i="1"/>
  <c r="BA541" i="1"/>
  <c r="BA36" i="1" s="1"/>
  <c r="BD65" i="5" s="1"/>
  <c r="BH917" i="1"/>
  <c r="BD449" i="1"/>
  <c r="BD478" i="1"/>
  <c r="BD507" i="1" s="1"/>
  <c r="BH718" i="1"/>
  <c r="BC393" i="1"/>
  <c r="AW310" i="1"/>
  <c r="AS394" i="1"/>
  <c r="AS484" i="1" s="1"/>
  <c r="AS513" i="1" s="1"/>
  <c r="AS1277" i="1"/>
  <c r="AS1248" i="1"/>
  <c r="AS1306" i="1" s="1"/>
  <c r="BE388" i="1"/>
  <c r="BH607" i="1"/>
  <c r="BH694" i="1" s="1"/>
  <c r="BH1304" i="1"/>
  <c r="BH1333" i="1" s="1"/>
  <c r="AQ453" i="1"/>
  <c r="AQ482" i="1"/>
  <c r="BB454" i="1"/>
  <c r="BB483" i="1"/>
  <c r="BB512" i="1" s="1"/>
  <c r="BI602" i="1"/>
  <c r="BI1299" i="1"/>
  <c r="BI1328" i="1" s="1"/>
  <c r="BG718" i="1"/>
  <c r="AS395" i="1"/>
  <c r="AV1243" i="1"/>
  <c r="AX424" i="1"/>
  <c r="AY192" i="1"/>
  <c r="AX872" i="1"/>
  <c r="AX250" i="1"/>
  <c r="AX308" i="1" s="1"/>
  <c r="AR485" i="1"/>
  <c r="AR514" i="1" s="1"/>
  <c r="AR456" i="1"/>
  <c r="AN397" i="1"/>
  <c r="BA1218" i="1"/>
  <c r="BA1276" i="1" s="1"/>
  <c r="BB579" i="1"/>
  <c r="AV930" i="1"/>
  <c r="AL69" i="5"/>
  <c r="AX695" i="1"/>
  <c r="AT336" i="1"/>
  <c r="AS365" i="1"/>
  <c r="BI911" i="1"/>
  <c r="AT337" i="1"/>
  <c r="AS366" i="1"/>
  <c r="K576" i="1"/>
  <c r="BM1215" i="1"/>
  <c r="L576" i="1"/>
  <c r="AO339" i="1"/>
  <c r="AN368" i="1"/>
  <c r="AZ1247" i="1"/>
  <c r="AZ1305" i="1" s="1"/>
  <c r="BJ1213" i="1"/>
  <c r="BK574" i="1"/>
  <c r="AP64" i="5"/>
  <c r="AT391" i="1"/>
  <c r="AK545" i="1"/>
  <c r="AS334" i="1"/>
  <c r="AR363" i="1"/>
  <c r="AU1301" i="1"/>
  <c r="AU604" i="1"/>
  <c r="AU691" i="1" s="1"/>
  <c r="AX606" i="1"/>
  <c r="BG694" i="1"/>
  <c r="AY608" i="1"/>
  <c r="AY1305" i="1"/>
  <c r="AY1334" i="1" s="1"/>
  <c r="BI237" i="1"/>
  <c r="BI295" i="1" s="1"/>
  <c r="BJ179" i="1"/>
  <c r="BJ772" i="1" s="1"/>
  <c r="BI859" i="1"/>
  <c r="BI888" i="1" s="1"/>
  <c r="BI801" i="1"/>
  <c r="BI411" i="1"/>
  <c r="BH1300" i="1"/>
  <c r="BH1329" i="1" s="1"/>
  <c r="BL1244" i="1"/>
  <c r="BL605" i="1" s="1"/>
  <c r="BL1273" i="1"/>
  <c r="AQ1335" i="1"/>
  <c r="BI1242" i="1"/>
  <c r="BI1271" i="1"/>
  <c r="AT362" i="1"/>
  <c r="AU333" i="1"/>
  <c r="AR392" i="1"/>
  <c r="AS481" i="1"/>
  <c r="AS452" i="1"/>
  <c r="BD335" i="1"/>
  <c r="BC364" i="1"/>
  <c r="BG690" i="1"/>
  <c r="AZ1276" i="1"/>
  <c r="AR609" i="1"/>
  <c r="AR696" i="1" s="1"/>
  <c r="AR1306" i="1"/>
  <c r="AX874" i="1"/>
  <c r="AX903" i="1" s="1"/>
  <c r="AO35" i="1"/>
  <c r="AZ251" i="1"/>
  <c r="AZ309" i="1" s="1"/>
  <c r="AZ425" i="1"/>
  <c r="AM69" i="5"/>
  <c r="AW693" i="1"/>
  <c r="BF719" i="1"/>
  <c r="AT1330" i="1"/>
  <c r="AX252" i="1"/>
  <c r="AX310" i="1" s="1"/>
  <c r="AX426" i="1"/>
  <c r="AY194" i="1"/>
  <c r="AR396" i="1"/>
  <c r="AZ1216" i="1"/>
  <c r="BA577" i="1"/>
  <c r="BK1302" i="1"/>
  <c r="BK1331" i="1" s="1"/>
  <c r="BK605" i="1"/>
  <c r="BK692" i="1" s="1"/>
  <c r="AW1214" i="1"/>
  <c r="AX575" i="1"/>
  <c r="AT1219" i="1"/>
  <c r="AT1277" i="1" s="1"/>
  <c r="AU580" i="1"/>
  <c r="AS338" i="1"/>
  <c r="AR367" i="1"/>
  <c r="BF723" i="1"/>
  <c r="AR510" i="1"/>
  <c r="BJ1217" i="1"/>
  <c r="BK578" i="1"/>
  <c r="AQ64" i="5"/>
  <c r="BJ1241" i="1"/>
  <c r="AS63" i="5"/>
  <c r="AP511" i="1"/>
  <c r="AP540" i="1" s="1"/>
  <c r="AQ34" i="1"/>
  <c r="AM487" i="1"/>
  <c r="AM458" i="1"/>
  <c r="AQ696" i="1"/>
  <c r="AQ725" i="1" s="1"/>
  <c r="AL516" i="1"/>
  <c r="AW930" i="1"/>
  <c r="BF330" i="1"/>
  <c r="BE359" i="1"/>
  <c r="AT691" i="1"/>
  <c r="AT720" i="1" s="1"/>
  <c r="AV1272" i="1"/>
  <c r="AV722" i="1"/>
  <c r="BI1246" i="1"/>
  <c r="BI1275" i="1"/>
  <c r="AR455" i="1"/>
  <c r="AR484" i="1"/>
  <c r="AR513" i="1" s="1"/>
  <c r="BC536" i="1"/>
  <c r="BC31" i="1" s="1"/>
  <c r="BF60" i="5" s="1"/>
  <c r="AY1245" i="1"/>
  <c r="AY1274" i="1"/>
  <c r="BL573" i="1"/>
  <c r="BK1212" i="1"/>
  <c r="AZ873" i="1"/>
  <c r="AZ902" i="1" s="1"/>
  <c r="BJ853" i="1"/>
  <c r="BJ882" i="1" s="1"/>
  <c r="BJ795" i="1"/>
  <c r="BJ405" i="1"/>
  <c r="BK173" i="1"/>
  <c r="BK766" i="1" s="1"/>
  <c r="BJ231" i="1"/>
  <c r="BJ289" i="1" s="1"/>
  <c r="BK915" i="1"/>
  <c r="BL913" i="1"/>
  <c r="BM177" i="1"/>
  <c r="BM857" i="1" s="1"/>
  <c r="BM886" i="1" s="1"/>
  <c r="BL409" i="1"/>
  <c r="BL857" i="1"/>
  <c r="BL886" i="1" s="1"/>
  <c r="BL235" i="1"/>
  <c r="BD524" i="1"/>
  <c r="BD19" i="1" s="1"/>
  <c r="BG48" i="5" s="1"/>
  <c r="BE476" i="1"/>
  <c r="BE505" i="1" s="1"/>
  <c r="BE438" i="1"/>
  <c r="BE525" i="1" s="1"/>
  <c r="BE20" i="1" s="1"/>
  <c r="BH49" i="5" s="1"/>
  <c r="BD468" i="1"/>
  <c r="BD497" i="1" s="1"/>
  <c r="BC531" i="1"/>
  <c r="BC26" i="1" s="1"/>
  <c r="BF55" i="5" s="1"/>
  <c r="K418" i="1"/>
  <c r="L418" i="1"/>
  <c r="K895" i="1"/>
  <c r="L895" i="1"/>
  <c r="BM302" i="1"/>
  <c r="BM924" i="1"/>
  <c r="K808" i="1"/>
  <c r="L808" i="1"/>
  <c r="L244" i="1"/>
  <c r="BD534" i="1"/>
  <c r="BD29" i="1" s="1"/>
  <c r="BG58" i="5" s="1"/>
  <c r="BJ715" i="1"/>
  <c r="BK706" i="1"/>
  <c r="BC526" i="1"/>
  <c r="BC21" i="1" s="1"/>
  <c r="BF50" i="5" s="1"/>
  <c r="BJ1293" i="1"/>
  <c r="BJ1322" i="1" s="1"/>
  <c r="BC530" i="1"/>
  <c r="BC25" i="1" s="1"/>
  <c r="BF54" i="5" s="1"/>
  <c r="BL1287" i="1"/>
  <c r="BL1316" i="1" s="1"/>
  <c r="BI1262" i="1"/>
  <c r="BI1233" i="1"/>
  <c r="BH712" i="1"/>
  <c r="BJ922" i="1"/>
  <c r="BJ1204" i="1"/>
  <c r="BJ1262" i="1" s="1"/>
  <c r="BK565" i="1"/>
  <c r="BK864" i="1"/>
  <c r="BK893" i="1" s="1"/>
  <c r="BG1320" i="1"/>
  <c r="BE384" i="1"/>
  <c r="BE445" i="1" s="1"/>
  <c r="BG681" i="1"/>
  <c r="BH594" i="1"/>
  <c r="BH681" i="1" s="1"/>
  <c r="BH1291" i="1"/>
  <c r="BH1320" i="1" s="1"/>
  <c r="BK416" i="1"/>
  <c r="BL184" i="1"/>
  <c r="BL777" i="1" s="1"/>
  <c r="BK300" i="1"/>
  <c r="BD525" i="1"/>
  <c r="BD20" i="1" s="1"/>
  <c r="BG49" i="5" s="1"/>
  <c r="BE382" i="1"/>
  <c r="BE472" i="1" s="1"/>
  <c r="BE501" i="1" s="1"/>
  <c r="BH1315" i="1"/>
  <c r="BL1205" i="1"/>
  <c r="BL1263" i="1" s="1"/>
  <c r="BM566" i="1"/>
  <c r="BF377" i="1"/>
  <c r="BI1286" i="1"/>
  <c r="BI589" i="1"/>
  <c r="BI676" i="1" s="1"/>
  <c r="BD474" i="1"/>
  <c r="BD503" i="1" s="1"/>
  <c r="BD445" i="1"/>
  <c r="BJ1295" i="1"/>
  <c r="BJ1324" i="1" s="1"/>
  <c r="BJ598" i="1"/>
  <c r="BJ685" i="1" s="1"/>
  <c r="BM407" i="1"/>
  <c r="L175" i="1"/>
  <c r="K175" i="1"/>
  <c r="BM233" i="1"/>
  <c r="BM291" i="1" s="1"/>
  <c r="BG319" i="1"/>
  <c r="BF348" i="1"/>
  <c r="BK1234" i="1"/>
  <c r="BI685" i="1"/>
  <c r="K1285" i="1"/>
  <c r="L1285" i="1"/>
  <c r="BK1199" i="1"/>
  <c r="BK1257" i="1" s="1"/>
  <c r="BL560" i="1"/>
  <c r="BL677" i="1"/>
  <c r="BF324" i="1"/>
  <c r="BE353" i="1"/>
  <c r="BJ712" i="1"/>
  <c r="BI712" i="1"/>
  <c r="BF326" i="1"/>
  <c r="BE355" i="1"/>
  <c r="BE378" i="1"/>
  <c r="BL1206" i="1"/>
  <c r="BL1264" i="1" s="1"/>
  <c r="BM567" i="1"/>
  <c r="BM1314" i="1"/>
  <c r="BE383" i="1"/>
  <c r="BH676" i="1"/>
  <c r="BJ595" i="1"/>
  <c r="BJ682" i="1" s="1"/>
  <c r="BJ1292" i="1"/>
  <c r="BJ1321" i="1" s="1"/>
  <c r="BF320" i="1"/>
  <c r="BE349" i="1"/>
  <c r="BK1235" i="1"/>
  <c r="BJ1228" i="1"/>
  <c r="BF325" i="1"/>
  <c r="BE354" i="1"/>
  <c r="BD473" i="1"/>
  <c r="BD502" i="1" s="1"/>
  <c r="BD444" i="1"/>
  <c r="BK687" i="1"/>
  <c r="BI711" i="1"/>
  <c r="BM1239" i="1"/>
  <c r="K1210" i="1"/>
  <c r="L1210" i="1"/>
  <c r="BM1268" i="1"/>
  <c r="BD472" i="1"/>
  <c r="BD501" i="1" s="1"/>
  <c r="BD443" i="1"/>
  <c r="BF386" i="1"/>
  <c r="BL1208" i="1"/>
  <c r="BM569" i="1"/>
  <c r="BF376" i="1"/>
  <c r="BG328" i="1"/>
  <c r="BF357" i="1"/>
  <c r="BK1263" i="1"/>
  <c r="BM1229" i="1"/>
  <c r="L1200" i="1"/>
  <c r="K1200" i="1"/>
  <c r="BM1258" i="1"/>
  <c r="K884" i="1"/>
  <c r="L884" i="1"/>
  <c r="BK1237" i="1"/>
  <c r="BK598" i="1" s="1"/>
  <c r="BK1266" i="1"/>
  <c r="K588" i="1"/>
  <c r="L588" i="1"/>
  <c r="BM675" i="1"/>
  <c r="BH711" i="1"/>
  <c r="BK412" i="1"/>
  <c r="BL180" i="1"/>
  <c r="BL238" i="1" s="1"/>
  <c r="BK860" i="1"/>
  <c r="BK889" i="1" s="1"/>
  <c r="BK238" i="1"/>
  <c r="BK296" i="1" s="1"/>
  <c r="BG318" i="1"/>
  <c r="BF347" i="1"/>
  <c r="BD57" i="5" l="1"/>
  <c r="BC51" i="5"/>
  <c r="BC73" i="5" s="1"/>
  <c r="AZ44" i="1"/>
  <c r="BF421" i="1"/>
  <c r="BF869" i="1"/>
  <c r="BF898" i="1" s="1"/>
  <c r="BH920" i="1"/>
  <c r="BI414" i="1"/>
  <c r="BJ182" i="1"/>
  <c r="BI240" i="1"/>
  <c r="BI298" i="1" s="1"/>
  <c r="BI862" i="1"/>
  <c r="BI891" i="1" s="1"/>
  <c r="BI775" i="1"/>
  <c r="BI804" i="1" s="1"/>
  <c r="J44" i="30"/>
  <c r="K44" i="30" s="1"/>
  <c r="BH916" i="1"/>
  <c r="BI858" i="1"/>
  <c r="BI887" i="1" s="1"/>
  <c r="BI410" i="1"/>
  <c r="BI236" i="1"/>
  <c r="BI294" i="1" s="1"/>
  <c r="BI771" i="1"/>
  <c r="BI800" i="1" s="1"/>
  <c r="BJ178" i="1"/>
  <c r="BH914" i="1"/>
  <c r="BJ176" i="1"/>
  <c r="BI769" i="1"/>
  <c r="BI798" i="1" s="1"/>
  <c r="BI856" i="1"/>
  <c r="BI885" i="1" s="1"/>
  <c r="BI408" i="1"/>
  <c r="BI234" i="1"/>
  <c r="BI292" i="1" s="1"/>
  <c r="BI1288" i="1"/>
  <c r="BI1317" i="1" s="1"/>
  <c r="BI591" i="1"/>
  <c r="BI678" i="1" s="1"/>
  <c r="BI707" i="1" s="1"/>
  <c r="BJ1230" i="1"/>
  <c r="BJ1259" i="1"/>
  <c r="BL562" i="1"/>
  <c r="BK1201" i="1"/>
  <c r="BH707" i="1"/>
  <c r="BL1267" i="1"/>
  <c r="BL1238" i="1"/>
  <c r="BI1265" i="1"/>
  <c r="BI1236" i="1"/>
  <c r="BJ1207" i="1"/>
  <c r="BK568" i="1"/>
  <c r="BM1209" i="1"/>
  <c r="L570" i="1"/>
  <c r="K570" i="1"/>
  <c r="BG684" i="1"/>
  <c r="BG713" i="1" s="1"/>
  <c r="BH597" i="1"/>
  <c r="BH1294" i="1"/>
  <c r="BH1323" i="1" s="1"/>
  <c r="BK599" i="1"/>
  <c r="BK1296" i="1"/>
  <c r="BK1325" i="1" s="1"/>
  <c r="AZ521" i="1"/>
  <c r="AZ16" i="1" s="1"/>
  <c r="BA527" i="1"/>
  <c r="BA22" i="1" s="1"/>
  <c r="BB533" i="1"/>
  <c r="BB28" i="1" s="1"/>
  <c r="BC446" i="1"/>
  <c r="BC475" i="1"/>
  <c r="BC504" i="1" s="1"/>
  <c r="BC379" i="1"/>
  <c r="BC469" i="1" s="1"/>
  <c r="BC498" i="1" s="1"/>
  <c r="BB442" i="1"/>
  <c r="BB471" i="1"/>
  <c r="BB500" i="1" s="1"/>
  <c r="BD385" i="1"/>
  <c r="BE327" i="1"/>
  <c r="BD356" i="1"/>
  <c r="BC350" i="1"/>
  <c r="BD321" i="1"/>
  <c r="BB440" i="1"/>
  <c r="BB469" i="1"/>
  <c r="BB498" i="1" s="1"/>
  <c r="BA529" i="1"/>
  <c r="BA24" i="1" s="1"/>
  <c r="BD53" i="5" s="1"/>
  <c r="BB373" i="1"/>
  <c r="BA463" i="1"/>
  <c r="BA492" i="1" s="1"/>
  <c r="BA434" i="1"/>
  <c r="BC315" i="1"/>
  <c r="BB344" i="1"/>
  <c r="BL593" i="1"/>
  <c r="BL680" i="1" s="1"/>
  <c r="BL1290" i="1"/>
  <c r="BL1319" i="1" s="1"/>
  <c r="BA535" i="1"/>
  <c r="BA30" i="1" s="1"/>
  <c r="BD59" i="5" s="1"/>
  <c r="BD329" i="1"/>
  <c r="BC358" i="1"/>
  <c r="BC381" i="1"/>
  <c r="BM1261" i="1"/>
  <c r="K1261" i="1" s="1"/>
  <c r="K1203" i="1"/>
  <c r="L1203" i="1"/>
  <c r="BM1232" i="1"/>
  <c r="BB448" i="1"/>
  <c r="BB477" i="1"/>
  <c r="BB506" i="1" s="1"/>
  <c r="BC387" i="1"/>
  <c r="BD323" i="1"/>
  <c r="BC352" i="1"/>
  <c r="BC926" i="1"/>
  <c r="BE188" i="1"/>
  <c r="BE246" i="1" s="1"/>
  <c r="BD420" i="1"/>
  <c r="BD246" i="1"/>
  <c r="BD304" i="1" s="1"/>
  <c r="BD868" i="1"/>
  <c r="BD897" i="1" s="1"/>
  <c r="BD781" i="1"/>
  <c r="BD810" i="1" s="1"/>
  <c r="BJ767" i="1"/>
  <c r="BJ796" i="1" s="1"/>
  <c r="BJ232" i="1"/>
  <c r="BJ290" i="1" s="1"/>
  <c r="BJ854" i="1"/>
  <c r="BJ883" i="1" s="1"/>
  <c r="BJ406" i="1"/>
  <c r="BK174" i="1"/>
  <c r="BI912" i="1"/>
  <c r="BK921" i="1"/>
  <c r="BL863" i="1"/>
  <c r="BL892" i="1" s="1"/>
  <c r="BL776" i="1"/>
  <c r="BL805" i="1" s="1"/>
  <c r="BL241" i="1"/>
  <c r="BL299" i="1" s="1"/>
  <c r="BL415" i="1"/>
  <c r="BM183" i="1"/>
  <c r="BF247" i="1"/>
  <c r="BF305" i="1" s="1"/>
  <c r="BG780" i="1"/>
  <c r="BG809" i="1" s="1"/>
  <c r="BG245" i="1"/>
  <c r="BG303" i="1" s="1"/>
  <c r="BG419" i="1"/>
  <c r="BH187" i="1"/>
  <c r="BG867" i="1"/>
  <c r="BG896" i="1" s="1"/>
  <c r="BF925" i="1"/>
  <c r="BL865" i="1"/>
  <c r="BL894" i="1" s="1"/>
  <c r="BM185" i="1"/>
  <c r="BL243" i="1"/>
  <c r="BL301" i="1" s="1"/>
  <c r="BL778" i="1"/>
  <c r="BL807" i="1" s="1"/>
  <c r="BL417" i="1"/>
  <c r="BK923" i="1"/>
  <c r="AZ538" i="1"/>
  <c r="AZ33" i="1" s="1"/>
  <c r="BC62" i="5" s="1"/>
  <c r="BA251" i="1"/>
  <c r="BA309" i="1" s="1"/>
  <c r="BA451" i="1"/>
  <c r="BA480" i="1"/>
  <c r="BA509" i="1" s="1"/>
  <c r="BB361" i="1"/>
  <c r="BC332" i="1"/>
  <c r="BB390" i="1"/>
  <c r="BA786" i="1"/>
  <c r="BA815" i="1" s="1"/>
  <c r="BA931" i="1" s="1"/>
  <c r="BB193" i="1"/>
  <c r="BB873" i="1" s="1"/>
  <c r="BB902" i="1" s="1"/>
  <c r="AZ931" i="1"/>
  <c r="AY785" i="1"/>
  <c r="AY814" i="1" s="1"/>
  <c r="BB929" i="1"/>
  <c r="BC784" i="1"/>
  <c r="BC813" i="1" s="1"/>
  <c r="BC423" i="1"/>
  <c r="BC871" i="1"/>
  <c r="BC900" i="1" s="1"/>
  <c r="BL915" i="1"/>
  <c r="BC249" i="1"/>
  <c r="BC307" i="1" s="1"/>
  <c r="BL773" i="1"/>
  <c r="BL802" i="1" s="1"/>
  <c r="BM413" i="1"/>
  <c r="BM774" i="1"/>
  <c r="BM803" i="1" s="1"/>
  <c r="K181" i="1"/>
  <c r="L181" i="1"/>
  <c r="BM239" i="1"/>
  <c r="BM861" i="1"/>
  <c r="BM890" i="1" s="1"/>
  <c r="BD191" i="1"/>
  <c r="BD423" i="1" s="1"/>
  <c r="AY872" i="1"/>
  <c r="AY901" i="1" s="1"/>
  <c r="BG782" i="1"/>
  <c r="BG811" i="1" s="1"/>
  <c r="BA425" i="1"/>
  <c r="AY787" i="1"/>
  <c r="AY816" i="1" s="1"/>
  <c r="BM770" i="1"/>
  <c r="BM799" i="1" s="1"/>
  <c r="BL908" i="1"/>
  <c r="BL692" i="1"/>
  <c r="BM850" i="1"/>
  <c r="BM879" i="1" s="1"/>
  <c r="K170" i="1"/>
  <c r="BM228" i="1"/>
  <c r="BM402" i="1"/>
  <c r="BM792" i="1"/>
  <c r="L170" i="1"/>
  <c r="BJ870" i="1"/>
  <c r="BJ899" i="1" s="1"/>
  <c r="BJ248" i="1"/>
  <c r="BJ306" i="1" s="1"/>
  <c r="BJ812" i="1"/>
  <c r="BJ422" i="1"/>
  <c r="BK190" i="1"/>
  <c r="BI928" i="1"/>
  <c r="BE927" i="1"/>
  <c r="BD450" i="1"/>
  <c r="BD537" i="1" s="1"/>
  <c r="BD32" i="1" s="1"/>
  <c r="BG61" i="5" s="1"/>
  <c r="AQ544" i="1"/>
  <c r="AQ39" i="1" s="1"/>
  <c r="AT68" i="5" s="1"/>
  <c r="BF927" i="1"/>
  <c r="BG869" i="1"/>
  <c r="BG898" i="1" s="1"/>
  <c r="BH189" i="1"/>
  <c r="BH782" i="1" s="1"/>
  <c r="BG247" i="1"/>
  <c r="BG421" i="1"/>
  <c r="AY250" i="1"/>
  <c r="AY308" i="1" s="1"/>
  <c r="BE389" i="1"/>
  <c r="BE479" i="1" s="1"/>
  <c r="BE508" i="1" s="1"/>
  <c r="BL708" i="1"/>
  <c r="BC528" i="1"/>
  <c r="BC23" i="1" s="1"/>
  <c r="BF52" i="5" s="1"/>
  <c r="BH719" i="1"/>
  <c r="BL717" i="1"/>
  <c r="L1269" i="1"/>
  <c r="K1269" i="1"/>
  <c r="BF331" i="1"/>
  <c r="BE360" i="1"/>
  <c r="BM1298" i="1"/>
  <c r="BM601" i="1"/>
  <c r="K1240" i="1"/>
  <c r="L1240" i="1"/>
  <c r="BE380" i="1"/>
  <c r="BM1289" i="1"/>
  <c r="BM1318" i="1" s="1"/>
  <c r="L1231" i="1"/>
  <c r="K1231" i="1"/>
  <c r="BM592" i="1"/>
  <c r="BF322" i="1"/>
  <c r="BE351" i="1"/>
  <c r="BL1318" i="1"/>
  <c r="BD470" i="1"/>
  <c r="BD499" i="1" s="1"/>
  <c r="BD441" i="1"/>
  <c r="BD536" i="1"/>
  <c r="BD31" i="1" s="1"/>
  <c r="BG60" i="5" s="1"/>
  <c r="AX932" i="1"/>
  <c r="AS455" i="1"/>
  <c r="AS542" i="1" s="1"/>
  <c r="AS37" i="1" s="1"/>
  <c r="AV66" i="5" s="1"/>
  <c r="BF388" i="1"/>
  <c r="BK721" i="1"/>
  <c r="BC454" i="1"/>
  <c r="BC483" i="1"/>
  <c r="BC512" i="1" s="1"/>
  <c r="AP35" i="1"/>
  <c r="AR542" i="1"/>
  <c r="AR37" i="1" s="1"/>
  <c r="AU66" i="5" s="1"/>
  <c r="BJ1275" i="1"/>
  <c r="BJ1246" i="1"/>
  <c r="AW1243" i="1"/>
  <c r="AS510" i="1"/>
  <c r="AS539" i="1" s="1"/>
  <c r="AR543" i="1"/>
  <c r="AR38" i="1" s="1"/>
  <c r="AU67" i="5" s="1"/>
  <c r="AM516" i="1"/>
  <c r="AT1248" i="1"/>
  <c r="AY695" i="1"/>
  <c r="AU1330" i="1"/>
  <c r="AS392" i="1"/>
  <c r="AZ608" i="1"/>
  <c r="AZ695" i="1" s="1"/>
  <c r="AY424" i="1"/>
  <c r="AZ192" i="1"/>
  <c r="AV1301" i="1"/>
  <c r="AV1330" i="1" s="1"/>
  <c r="AV604" i="1"/>
  <c r="BB541" i="1"/>
  <c r="BB36" i="1" s="1"/>
  <c r="BE65" i="5" s="1"/>
  <c r="AQ511" i="1"/>
  <c r="AQ540" i="1" s="1"/>
  <c r="BL1302" i="1"/>
  <c r="BL1331" i="1" s="1"/>
  <c r="BI607" i="1"/>
  <c r="BI1304" i="1"/>
  <c r="BI1333" i="1" s="1"/>
  <c r="AR486" i="1"/>
  <c r="AR515" i="1" s="1"/>
  <c r="AR457" i="1"/>
  <c r="AR1335" i="1"/>
  <c r="BI917" i="1"/>
  <c r="AY874" i="1"/>
  <c r="AY903" i="1" s="1"/>
  <c r="AT334" i="1"/>
  <c r="AS363" i="1"/>
  <c r="AT394" i="1"/>
  <c r="AX724" i="1"/>
  <c r="BB1218" i="1"/>
  <c r="BC579" i="1"/>
  <c r="BG719" i="1"/>
  <c r="AW722" i="1"/>
  <c r="AS609" i="1"/>
  <c r="AY606" i="1"/>
  <c r="AT63" i="5"/>
  <c r="AR64" i="5"/>
  <c r="AS1335" i="1"/>
  <c r="BD393" i="1"/>
  <c r="AR482" i="1"/>
  <c r="AR453" i="1"/>
  <c r="AX693" i="1"/>
  <c r="AK40" i="1"/>
  <c r="AU336" i="1"/>
  <c r="AT365" i="1"/>
  <c r="BK1270" i="1"/>
  <c r="BK1241" i="1"/>
  <c r="BA1216" i="1"/>
  <c r="BB577" i="1"/>
  <c r="BE335" i="1"/>
  <c r="BD364" i="1"/>
  <c r="BJ801" i="1"/>
  <c r="BJ411" i="1"/>
  <c r="BK179" i="1"/>
  <c r="BK772" i="1" s="1"/>
  <c r="BJ859" i="1"/>
  <c r="BJ888" i="1" s="1"/>
  <c r="BJ237" i="1"/>
  <c r="BJ295" i="1" s="1"/>
  <c r="BG723" i="1"/>
  <c r="BK1213" i="1"/>
  <c r="BL574" i="1"/>
  <c r="AO397" i="1"/>
  <c r="BA1247" i="1"/>
  <c r="BH723" i="1"/>
  <c r="AY1303" i="1"/>
  <c r="AY1332" i="1" s="1"/>
  <c r="BL1212" i="1"/>
  <c r="BM573" i="1"/>
  <c r="AS396" i="1"/>
  <c r="AX1214" i="1"/>
  <c r="AY575" i="1"/>
  <c r="AR539" i="1"/>
  <c r="AR725" i="1"/>
  <c r="AZ1334" i="1"/>
  <c r="AV333" i="1"/>
  <c r="AU362" i="1"/>
  <c r="BJ1271" i="1"/>
  <c r="BJ1242" i="1"/>
  <c r="BJ603" i="1" s="1"/>
  <c r="AP339" i="1"/>
  <c r="AO368" i="1"/>
  <c r="AT395" i="1"/>
  <c r="BG330" i="1"/>
  <c r="BF359" i="1"/>
  <c r="BJ602" i="1"/>
  <c r="BJ689" i="1" s="1"/>
  <c r="BJ1299" i="1"/>
  <c r="BJ1328" i="1" s="1"/>
  <c r="AT338" i="1"/>
  <c r="AS367" i="1"/>
  <c r="AZ1245" i="1"/>
  <c r="AU391" i="1"/>
  <c r="AU720" i="1"/>
  <c r="AT481" i="1"/>
  <c r="AT452" i="1"/>
  <c r="AU337" i="1"/>
  <c r="AT366" i="1"/>
  <c r="AX901" i="1"/>
  <c r="AW1272" i="1"/>
  <c r="BI689" i="1"/>
  <c r="AZ1274" i="1"/>
  <c r="BK1217" i="1"/>
  <c r="BL578" i="1"/>
  <c r="AU1219" i="1"/>
  <c r="AV580" i="1"/>
  <c r="AY252" i="1"/>
  <c r="AY310" i="1" s="1"/>
  <c r="AY426" i="1"/>
  <c r="AZ194" i="1"/>
  <c r="AZ874" i="1" s="1"/>
  <c r="AZ903" i="1" s="1"/>
  <c r="BI1300" i="1"/>
  <c r="BI1329" i="1" s="1"/>
  <c r="BI603" i="1"/>
  <c r="BI690" i="1" s="1"/>
  <c r="L1215" i="1"/>
  <c r="K1215" i="1"/>
  <c r="BM1244" i="1"/>
  <c r="BM1273" i="1"/>
  <c r="AN487" i="1"/>
  <c r="AN458" i="1"/>
  <c r="AS485" i="1"/>
  <c r="AS514" i="1" s="1"/>
  <c r="AS456" i="1"/>
  <c r="BE449" i="1"/>
  <c r="BE478" i="1"/>
  <c r="BE507" i="1" s="1"/>
  <c r="AL545" i="1"/>
  <c r="K177" i="1"/>
  <c r="BJ911" i="1"/>
  <c r="BK231" i="1"/>
  <c r="BK289" i="1" s="1"/>
  <c r="BK853" i="1"/>
  <c r="BK882" i="1" s="1"/>
  <c r="BK405" i="1"/>
  <c r="BK795" i="1"/>
  <c r="BL173" i="1"/>
  <c r="BL766" i="1" s="1"/>
  <c r="L177" i="1"/>
  <c r="BM235" i="1"/>
  <c r="K235" i="1" s="1"/>
  <c r="BL293" i="1"/>
  <c r="K886" i="1"/>
  <c r="L886" i="1"/>
  <c r="BM409" i="1"/>
  <c r="K409" i="1" s="1"/>
  <c r="BE534" i="1"/>
  <c r="BE29" i="1" s="1"/>
  <c r="BH58" i="5" s="1"/>
  <c r="BD526" i="1"/>
  <c r="BD21" i="1" s="1"/>
  <c r="BG50" i="5" s="1"/>
  <c r="BE443" i="1"/>
  <c r="BE530" i="1" s="1"/>
  <c r="BE25" i="1" s="1"/>
  <c r="BH54" i="5" s="1"/>
  <c r="BK922" i="1"/>
  <c r="K924" i="1"/>
  <c r="L924" i="1"/>
  <c r="BF384" i="1"/>
  <c r="BF445" i="1" s="1"/>
  <c r="BD532" i="1"/>
  <c r="BD27" i="1" s="1"/>
  <c r="BG56" i="5" s="1"/>
  <c r="BE474" i="1"/>
  <c r="BE503" i="1" s="1"/>
  <c r="BL716" i="1"/>
  <c r="BF378" i="1"/>
  <c r="BF468" i="1" s="1"/>
  <c r="BF497" i="1" s="1"/>
  <c r="BL864" i="1"/>
  <c r="BL893" i="1" s="1"/>
  <c r="BL242" i="1"/>
  <c r="BL806" i="1"/>
  <c r="BL416" i="1"/>
  <c r="BM184" i="1"/>
  <c r="BM242" i="1" s="1"/>
  <c r="BG710" i="1"/>
  <c r="BL565" i="1"/>
  <c r="BK1204" i="1"/>
  <c r="BK1262" i="1" s="1"/>
  <c r="BI594" i="1"/>
  <c r="BI681" i="1" s="1"/>
  <c r="BI1291" i="1"/>
  <c r="BI1320" i="1" s="1"/>
  <c r="BD530" i="1"/>
  <c r="BD25" i="1" s="1"/>
  <c r="BG54" i="5" s="1"/>
  <c r="BD531" i="1"/>
  <c r="BD26" i="1" s="1"/>
  <c r="BG55" i="5" s="1"/>
  <c r="BJ1233" i="1"/>
  <c r="BG376" i="1"/>
  <c r="BG437" i="1" s="1"/>
  <c r="BH710" i="1"/>
  <c r="BG386" i="1"/>
  <c r="BF447" i="1"/>
  <c r="BF476" i="1"/>
  <c r="BF505" i="1" s="1"/>
  <c r="K1314" i="1"/>
  <c r="L1314" i="1"/>
  <c r="BE439" i="1"/>
  <c r="BE468" i="1"/>
  <c r="BE497" i="1" s="1"/>
  <c r="BG324" i="1"/>
  <c r="BF353" i="1"/>
  <c r="BL1199" i="1"/>
  <c r="BL1257" i="1" s="1"/>
  <c r="BM560" i="1"/>
  <c r="BL412" i="1"/>
  <c r="BM180" i="1"/>
  <c r="BM238" i="1" s="1"/>
  <c r="BL296" i="1"/>
  <c r="K1229" i="1"/>
  <c r="L1229" i="1"/>
  <c r="BM1287" i="1"/>
  <c r="BM1316" i="1" s="1"/>
  <c r="BM590" i="1"/>
  <c r="BH328" i="1"/>
  <c r="BG357" i="1"/>
  <c r="BK1228" i="1"/>
  <c r="BF438" i="1"/>
  <c r="BF467" i="1"/>
  <c r="BF496" i="1" s="1"/>
  <c r="BF466" i="1"/>
  <c r="BF495" i="1" s="1"/>
  <c r="BF437" i="1"/>
  <c r="BG326" i="1"/>
  <c r="BF355" i="1"/>
  <c r="BL706" i="1"/>
  <c r="L407" i="1"/>
  <c r="K407" i="1"/>
  <c r="BI705" i="1"/>
  <c r="BK918" i="1"/>
  <c r="K1239" i="1"/>
  <c r="L1239" i="1"/>
  <c r="BM600" i="1"/>
  <c r="BM1297" i="1"/>
  <c r="BM1326" i="1" s="1"/>
  <c r="BK596" i="1"/>
  <c r="BK1293" i="1"/>
  <c r="BK1322" i="1" s="1"/>
  <c r="BK716" i="1"/>
  <c r="BI1315" i="1"/>
  <c r="BF383" i="1"/>
  <c r="BG377" i="1"/>
  <c r="BK1295" i="1"/>
  <c r="BK1324" i="1" s="1"/>
  <c r="BM1208" i="1"/>
  <c r="BM1266" i="1" s="1"/>
  <c r="L569" i="1"/>
  <c r="K569" i="1"/>
  <c r="BG325" i="1"/>
  <c r="BF354" i="1"/>
  <c r="BM1206" i="1"/>
  <c r="K567" i="1"/>
  <c r="L567" i="1"/>
  <c r="BK1292" i="1"/>
  <c r="BK1321" i="1" s="1"/>
  <c r="BK595" i="1"/>
  <c r="BH319" i="1"/>
  <c r="BG348" i="1"/>
  <c r="K233" i="1"/>
  <c r="L233" i="1"/>
  <c r="BJ714" i="1"/>
  <c r="BH318" i="1"/>
  <c r="BG347" i="1"/>
  <c r="BL860" i="1"/>
  <c r="BL889" i="1" s="1"/>
  <c r="BM704" i="1"/>
  <c r="L675" i="1"/>
  <c r="K675" i="1"/>
  <c r="L1258" i="1"/>
  <c r="K1258" i="1"/>
  <c r="BL1237" i="1"/>
  <c r="BL598" i="1" s="1"/>
  <c r="BL685" i="1" s="1"/>
  <c r="BL1266" i="1"/>
  <c r="BJ1286" i="1"/>
  <c r="BJ589" i="1"/>
  <c r="BG320" i="1"/>
  <c r="BF349" i="1"/>
  <c r="BH705" i="1"/>
  <c r="BE473" i="1"/>
  <c r="BE502" i="1" s="1"/>
  <c r="BE444" i="1"/>
  <c r="BK685" i="1"/>
  <c r="BM913" i="1"/>
  <c r="L797" i="1"/>
  <c r="K797" i="1"/>
  <c r="BM1205" i="1"/>
  <c r="K566" i="1"/>
  <c r="L566" i="1"/>
  <c r="K1268" i="1"/>
  <c r="L1268" i="1"/>
  <c r="BJ711" i="1"/>
  <c r="BL1235" i="1"/>
  <c r="BL596" i="1" s="1"/>
  <c r="BF382" i="1"/>
  <c r="BI714" i="1"/>
  <c r="BL1234" i="1"/>
  <c r="BD74" i="5" l="1"/>
  <c r="J45" i="30" s="1"/>
  <c r="K45" i="30" s="1"/>
  <c r="BE57" i="5"/>
  <c r="BA45" i="1"/>
  <c r="BD51" i="5"/>
  <c r="BD73" i="5" s="1"/>
  <c r="BA44" i="1"/>
  <c r="BC45" i="5"/>
  <c r="BI920" i="1"/>
  <c r="BJ240" i="1"/>
  <c r="BJ298" i="1" s="1"/>
  <c r="BK182" i="1"/>
  <c r="BJ862" i="1"/>
  <c r="BJ891" i="1" s="1"/>
  <c r="BJ775" i="1"/>
  <c r="BJ804" i="1" s="1"/>
  <c r="BJ414" i="1"/>
  <c r="H44" i="30"/>
  <c r="I44" i="30" s="1"/>
  <c r="BK178" i="1"/>
  <c r="BJ858" i="1"/>
  <c r="BJ887" i="1" s="1"/>
  <c r="BJ410" i="1"/>
  <c r="BJ236" i="1"/>
  <c r="BJ294" i="1" s="1"/>
  <c r="BJ771" i="1"/>
  <c r="BJ800" i="1" s="1"/>
  <c r="BI916" i="1"/>
  <c r="BI914" i="1"/>
  <c r="BL709" i="1"/>
  <c r="BK176" i="1"/>
  <c r="BJ408" i="1"/>
  <c r="BJ234" i="1"/>
  <c r="BJ292" i="1" s="1"/>
  <c r="BJ856" i="1"/>
  <c r="BJ885" i="1" s="1"/>
  <c r="BJ769" i="1"/>
  <c r="BJ798" i="1" s="1"/>
  <c r="BK1259" i="1"/>
  <c r="BK1230" i="1"/>
  <c r="BL1201" i="1"/>
  <c r="BM562" i="1"/>
  <c r="BJ1288" i="1"/>
  <c r="BJ1317" i="1" s="1"/>
  <c r="BJ591" i="1"/>
  <c r="BJ678" i="1" s="1"/>
  <c r="BJ707" i="1" s="1"/>
  <c r="BM1267" i="1"/>
  <c r="L1267" i="1" s="1"/>
  <c r="BM1238" i="1"/>
  <c r="K1209" i="1"/>
  <c r="L1209" i="1"/>
  <c r="BK686" i="1"/>
  <c r="BK715" i="1" s="1"/>
  <c r="BL568" i="1"/>
  <c r="BK1207" i="1"/>
  <c r="BJ1236" i="1"/>
  <c r="BJ1265" i="1"/>
  <c r="BH684" i="1"/>
  <c r="BH713" i="1" s="1"/>
  <c r="BI597" i="1"/>
  <c r="BI1294" i="1"/>
  <c r="BI1323" i="1" s="1"/>
  <c r="BL599" i="1"/>
  <c r="BL686" i="1" s="1"/>
  <c r="BL1296" i="1"/>
  <c r="BC533" i="1"/>
  <c r="BC28" i="1" s="1"/>
  <c r="BD387" i="1"/>
  <c r="BD477" i="1" s="1"/>
  <c r="BD506" i="1" s="1"/>
  <c r="BB535" i="1"/>
  <c r="BB30" i="1" s="1"/>
  <c r="BE59" i="5" s="1"/>
  <c r="BE74" i="5" s="1"/>
  <c r="BD379" i="1"/>
  <c r="BD440" i="1" s="1"/>
  <c r="BB527" i="1"/>
  <c r="BB22" i="1" s="1"/>
  <c r="BC440" i="1"/>
  <c r="BC527" i="1" s="1"/>
  <c r="BC22" i="1" s="1"/>
  <c r="L1261" i="1"/>
  <c r="BC477" i="1"/>
  <c r="BC506" i="1" s="1"/>
  <c r="BC448" i="1"/>
  <c r="BE329" i="1"/>
  <c r="BD358" i="1"/>
  <c r="BC373" i="1"/>
  <c r="BD315" i="1"/>
  <c r="BC344" i="1"/>
  <c r="BD381" i="1"/>
  <c r="L1232" i="1"/>
  <c r="K1232" i="1"/>
  <c r="BM593" i="1"/>
  <c r="BM1290" i="1"/>
  <c r="BA521" i="1"/>
  <c r="BA16" i="1" s="1"/>
  <c r="BE321" i="1"/>
  <c r="BD350" i="1"/>
  <c r="BD352" i="1"/>
  <c r="BE323" i="1"/>
  <c r="BD475" i="1"/>
  <c r="BD504" i="1" s="1"/>
  <c r="BD446" i="1"/>
  <c r="BB434" i="1"/>
  <c r="BB463" i="1"/>
  <c r="BB492" i="1" s="1"/>
  <c r="BE385" i="1"/>
  <c r="BF327" i="1"/>
  <c r="BE356" i="1"/>
  <c r="BB529" i="1"/>
  <c r="BB24" i="1" s="1"/>
  <c r="BE53" i="5" s="1"/>
  <c r="BC442" i="1"/>
  <c r="BC471" i="1"/>
  <c r="BC500" i="1" s="1"/>
  <c r="BE304" i="1"/>
  <c r="BD926" i="1"/>
  <c r="BE420" i="1"/>
  <c r="BF188" i="1"/>
  <c r="BF781" i="1" s="1"/>
  <c r="BF810" i="1" s="1"/>
  <c r="BE781" i="1"/>
  <c r="BE810" i="1" s="1"/>
  <c r="BE868" i="1"/>
  <c r="BE897" i="1" s="1"/>
  <c r="BK767" i="1"/>
  <c r="BK796" i="1" s="1"/>
  <c r="BK406" i="1"/>
  <c r="BK232" i="1"/>
  <c r="BK290" i="1" s="1"/>
  <c r="BK854" i="1"/>
  <c r="BK883" i="1" s="1"/>
  <c r="BL174" i="1"/>
  <c r="BJ912" i="1"/>
  <c r="BL921" i="1"/>
  <c r="BM863" i="1"/>
  <c r="BM892" i="1" s="1"/>
  <c r="BM241" i="1"/>
  <c r="BM776" i="1"/>
  <c r="BM805" i="1" s="1"/>
  <c r="K183" i="1"/>
  <c r="L183" i="1"/>
  <c r="BM415" i="1"/>
  <c r="BG925" i="1"/>
  <c r="BG305" i="1"/>
  <c r="BH780" i="1"/>
  <c r="BH809" i="1" s="1"/>
  <c r="BH867" i="1"/>
  <c r="BH896" i="1" s="1"/>
  <c r="BI187" i="1"/>
  <c r="BH419" i="1"/>
  <c r="BH245" i="1"/>
  <c r="BH303" i="1" s="1"/>
  <c r="BL923" i="1"/>
  <c r="BM778" i="1"/>
  <c r="BM807" i="1" s="1"/>
  <c r="BM417" i="1"/>
  <c r="L185" i="1"/>
  <c r="BM865" i="1"/>
  <c r="BM894" i="1" s="1"/>
  <c r="K185" i="1"/>
  <c r="BM243" i="1"/>
  <c r="BB451" i="1"/>
  <c r="BB480" i="1"/>
  <c r="BB509" i="1" s="1"/>
  <c r="BD332" i="1"/>
  <c r="BC361" i="1"/>
  <c r="BD871" i="1"/>
  <c r="BD900" i="1" s="1"/>
  <c r="BC390" i="1"/>
  <c r="BA538" i="1"/>
  <c r="BA33" i="1" s="1"/>
  <c r="BD62" i="5" s="1"/>
  <c r="BD784" i="1"/>
  <c r="BD813" i="1" s="1"/>
  <c r="BB425" i="1"/>
  <c r="BB251" i="1"/>
  <c r="BB309" i="1" s="1"/>
  <c r="BC193" i="1"/>
  <c r="BD193" i="1" s="1"/>
  <c r="BB786" i="1"/>
  <c r="BB815" i="1" s="1"/>
  <c r="BB931" i="1" s="1"/>
  <c r="BE191" i="1"/>
  <c r="BE423" i="1" s="1"/>
  <c r="BL721" i="1"/>
  <c r="BC929" i="1"/>
  <c r="L413" i="1"/>
  <c r="K413" i="1"/>
  <c r="AZ785" i="1"/>
  <c r="AZ814" i="1" s="1"/>
  <c r="AZ787" i="1"/>
  <c r="AZ816" i="1" s="1"/>
  <c r="AZ932" i="1" s="1"/>
  <c r="L890" i="1"/>
  <c r="K890" i="1"/>
  <c r="BM773" i="1"/>
  <c r="BM802" i="1" s="1"/>
  <c r="BK783" i="1"/>
  <c r="BK812" i="1" s="1"/>
  <c r="BE450" i="1"/>
  <c r="BE537" i="1" s="1"/>
  <c r="BE32" i="1" s="1"/>
  <c r="BH61" i="5" s="1"/>
  <c r="L239" i="1"/>
  <c r="BM297" i="1"/>
  <c r="K239" i="1"/>
  <c r="BD249" i="1"/>
  <c r="BD307" i="1" s="1"/>
  <c r="L803" i="1"/>
  <c r="BM919" i="1"/>
  <c r="K803" i="1"/>
  <c r="BM777" i="1"/>
  <c r="BM806" i="1" s="1"/>
  <c r="BJ928" i="1"/>
  <c r="K792" i="1"/>
  <c r="BM908" i="1"/>
  <c r="L792" i="1"/>
  <c r="L402" i="1"/>
  <c r="K402" i="1"/>
  <c r="BM286" i="1"/>
  <c r="K228" i="1"/>
  <c r="L228" i="1"/>
  <c r="K879" i="1"/>
  <c r="L879" i="1"/>
  <c r="BK248" i="1"/>
  <c r="BK306" i="1" s="1"/>
  <c r="BK422" i="1"/>
  <c r="BL190" i="1"/>
  <c r="BL783" i="1" s="1"/>
  <c r="BK870" i="1"/>
  <c r="BK899" i="1" s="1"/>
  <c r="BG927" i="1"/>
  <c r="BH869" i="1"/>
  <c r="BH898" i="1" s="1"/>
  <c r="BH421" i="1"/>
  <c r="BH247" i="1"/>
  <c r="BH305" i="1" s="1"/>
  <c r="BI189" i="1"/>
  <c r="BI782" i="1" s="1"/>
  <c r="BH811" i="1"/>
  <c r="BJ1300" i="1"/>
  <c r="BJ1329" i="1" s="1"/>
  <c r="BF389" i="1"/>
  <c r="BG331" i="1"/>
  <c r="BF360" i="1"/>
  <c r="BM688" i="1"/>
  <c r="K601" i="1"/>
  <c r="L601" i="1"/>
  <c r="BM1327" i="1"/>
  <c r="K1298" i="1"/>
  <c r="L1298" i="1"/>
  <c r="BM860" i="1"/>
  <c r="BM889" i="1" s="1"/>
  <c r="L889" i="1" s="1"/>
  <c r="BD528" i="1"/>
  <c r="BD23" i="1" s="1"/>
  <c r="BG52" i="5" s="1"/>
  <c r="L1318" i="1"/>
  <c r="K1318" i="1"/>
  <c r="BE470" i="1"/>
  <c r="BE499" i="1" s="1"/>
  <c r="BE441" i="1"/>
  <c r="BF380" i="1"/>
  <c r="BG322" i="1"/>
  <c r="BF351" i="1"/>
  <c r="K1289" i="1"/>
  <c r="L592" i="1"/>
  <c r="BM679" i="1"/>
  <c r="K592" i="1"/>
  <c r="L1289" i="1"/>
  <c r="AU394" i="1"/>
  <c r="AU484" i="1" s="1"/>
  <c r="AU513" i="1" s="1"/>
  <c r="AX722" i="1"/>
  <c r="AY724" i="1"/>
  <c r="BF449" i="1"/>
  <c r="BF478" i="1"/>
  <c r="BF507" i="1" s="1"/>
  <c r="BE536" i="1"/>
  <c r="BE31" i="1" s="1"/>
  <c r="BH60" i="5" s="1"/>
  <c r="BJ917" i="1"/>
  <c r="AM545" i="1"/>
  <c r="AM40" i="1" s="1"/>
  <c r="BC541" i="1"/>
  <c r="BC36" i="1" s="1"/>
  <c r="BF65" i="5" s="1"/>
  <c r="AY1214" i="1"/>
  <c r="AY1272" i="1" s="1"/>
  <c r="AZ575" i="1"/>
  <c r="BA1305" i="1"/>
  <c r="BA608" i="1"/>
  <c r="AT392" i="1"/>
  <c r="BI718" i="1"/>
  <c r="AT510" i="1"/>
  <c r="AT539" i="1" s="1"/>
  <c r="AP397" i="1"/>
  <c r="AV391" i="1"/>
  <c r="BK1242" i="1"/>
  <c r="BK1271" i="1"/>
  <c r="AU365" i="1"/>
  <c r="AV336" i="1"/>
  <c r="AY930" i="1"/>
  <c r="AU334" i="1"/>
  <c r="AT363" i="1"/>
  <c r="AZ424" i="1"/>
  <c r="BA192" i="1"/>
  <c r="AZ250" i="1"/>
  <c r="AZ872" i="1"/>
  <c r="BI719" i="1"/>
  <c r="L1273" i="1"/>
  <c r="K1273" i="1"/>
  <c r="AV1219" i="1"/>
  <c r="AV1277" i="1" s="1"/>
  <c r="AW580" i="1"/>
  <c r="AU481" i="1"/>
  <c r="AU452" i="1"/>
  <c r="AQ339" i="1"/>
  <c r="AP368" i="1"/>
  <c r="AV362" i="1"/>
  <c r="AW333" i="1"/>
  <c r="AY932" i="1"/>
  <c r="BI694" i="1"/>
  <c r="AS453" i="1"/>
  <c r="AS482" i="1"/>
  <c r="BK1246" i="1"/>
  <c r="BK1275" i="1"/>
  <c r="AY693" i="1"/>
  <c r="BB1247" i="1"/>
  <c r="BB608" i="1" s="1"/>
  <c r="BB1276" i="1"/>
  <c r="AN516" i="1"/>
  <c r="K1244" i="1"/>
  <c r="L1244" i="1"/>
  <c r="BM605" i="1"/>
  <c r="BM1302" i="1"/>
  <c r="AZ252" i="1"/>
  <c r="AZ310" i="1" s="1"/>
  <c r="AZ426" i="1"/>
  <c r="BA194" i="1"/>
  <c r="AZ1303" i="1"/>
  <c r="AZ1332" i="1" s="1"/>
  <c r="AZ606" i="1"/>
  <c r="BJ718" i="1"/>
  <c r="AX1272" i="1"/>
  <c r="AX1243" i="1"/>
  <c r="AT1306" i="1"/>
  <c r="AT609" i="1"/>
  <c r="AW1301" i="1"/>
  <c r="AW604" i="1"/>
  <c r="AL40" i="1"/>
  <c r="AU338" i="1"/>
  <c r="AT367" i="1"/>
  <c r="BM574" i="1"/>
  <c r="BM1213" i="1" s="1"/>
  <c r="BM1242" i="1" s="1"/>
  <c r="BL1213" i="1"/>
  <c r="AS543" i="1"/>
  <c r="AS38" i="1" s="1"/>
  <c r="AV67" i="5" s="1"/>
  <c r="AU1277" i="1"/>
  <c r="AU1248" i="1"/>
  <c r="AU1306" i="1" s="1"/>
  <c r="AU395" i="1"/>
  <c r="BG388" i="1"/>
  <c r="BE393" i="1"/>
  <c r="AR511" i="1"/>
  <c r="AR540" i="1" s="1"/>
  <c r="AT484" i="1"/>
  <c r="AT513" i="1" s="1"/>
  <c r="AT455" i="1"/>
  <c r="AS64" i="5"/>
  <c r="AS34" i="1"/>
  <c r="AV337" i="1"/>
  <c r="AU366" i="1"/>
  <c r="BG359" i="1"/>
  <c r="BH330" i="1"/>
  <c r="AS486" i="1"/>
  <c r="AS515" i="1" s="1"/>
  <c r="AS457" i="1"/>
  <c r="BF335" i="1"/>
  <c r="BE364" i="1"/>
  <c r="AN69" i="5"/>
  <c r="BD454" i="1"/>
  <c r="BD483" i="1"/>
  <c r="BD512" i="1" s="1"/>
  <c r="AQ35" i="1"/>
  <c r="AV691" i="1"/>
  <c r="AV720" i="1" s="1"/>
  <c r="BJ607" i="1"/>
  <c r="BJ1304" i="1"/>
  <c r="BJ1333" i="1" s="1"/>
  <c r="AX930" i="1"/>
  <c r="AR34" i="1"/>
  <c r="BM1212" i="1"/>
  <c r="L573" i="1"/>
  <c r="BB1216" i="1"/>
  <c r="BB1274" i="1" s="1"/>
  <c r="BC577" i="1"/>
  <c r="BC1218" i="1"/>
  <c r="BD579" i="1"/>
  <c r="AZ724" i="1"/>
  <c r="BA1274" i="1"/>
  <c r="BA1245" i="1"/>
  <c r="BA1303" i="1" s="1"/>
  <c r="BK602" i="1"/>
  <c r="BK689" i="1" s="1"/>
  <c r="BK1299" i="1"/>
  <c r="BK1328" i="1" s="1"/>
  <c r="BJ690" i="1"/>
  <c r="BL1217" i="1"/>
  <c r="BL1275" i="1" s="1"/>
  <c r="BM578" i="1"/>
  <c r="AT396" i="1"/>
  <c r="AT485" i="1"/>
  <c r="AT514" i="1" s="1"/>
  <c r="AT456" i="1"/>
  <c r="BL1241" i="1"/>
  <c r="BL602" i="1" s="1"/>
  <c r="BL1270" i="1"/>
  <c r="AO487" i="1"/>
  <c r="AO458" i="1"/>
  <c r="BK801" i="1"/>
  <c r="BK237" i="1"/>
  <c r="BK295" i="1" s="1"/>
  <c r="BK859" i="1"/>
  <c r="BK888" i="1" s="1"/>
  <c r="BK411" i="1"/>
  <c r="BL179" i="1"/>
  <c r="BL772" i="1" s="1"/>
  <c r="AS696" i="1"/>
  <c r="AS725" i="1" s="1"/>
  <c r="AR544" i="1"/>
  <c r="AR39" i="1" s="1"/>
  <c r="AU68" i="5" s="1"/>
  <c r="K573" i="1"/>
  <c r="BK911" i="1"/>
  <c r="BL231" i="1"/>
  <c r="BL289" i="1" s="1"/>
  <c r="BM173" i="1"/>
  <c r="BM766" i="1" s="1"/>
  <c r="BL405" i="1"/>
  <c r="BL795" i="1"/>
  <c r="BL853" i="1"/>
  <c r="BL882" i="1" s="1"/>
  <c r="BM293" i="1"/>
  <c r="L235" i="1"/>
  <c r="BM915" i="1"/>
  <c r="L799" i="1"/>
  <c r="K799" i="1"/>
  <c r="L409" i="1"/>
  <c r="BF474" i="1"/>
  <c r="BF503" i="1" s="1"/>
  <c r="BF525" i="1"/>
  <c r="BF20" i="1" s="1"/>
  <c r="BI49" i="5" s="1"/>
  <c r="BE532" i="1"/>
  <c r="BE27" i="1" s="1"/>
  <c r="BH56" i="5" s="1"/>
  <c r="BF439" i="1"/>
  <c r="BF526" i="1" s="1"/>
  <c r="BF21" i="1" s="1"/>
  <c r="BI50" i="5" s="1"/>
  <c r="BL922" i="1"/>
  <c r="BE531" i="1"/>
  <c r="BE26" i="1" s="1"/>
  <c r="BH55" i="5" s="1"/>
  <c r="BG466" i="1"/>
  <c r="BG495" i="1" s="1"/>
  <c r="BF534" i="1"/>
  <c r="BF29" i="1" s="1"/>
  <c r="BI58" i="5" s="1"/>
  <c r="BE526" i="1"/>
  <c r="BE21" i="1" s="1"/>
  <c r="BH50" i="5" s="1"/>
  <c r="BI710" i="1"/>
  <c r="BJ594" i="1"/>
  <c r="BJ1291" i="1"/>
  <c r="BJ1320" i="1" s="1"/>
  <c r="BL1204" i="1"/>
  <c r="BM565" i="1"/>
  <c r="BH376" i="1"/>
  <c r="BH466" i="1" s="1"/>
  <c r="BH495" i="1" s="1"/>
  <c r="K242" i="1"/>
  <c r="L242" i="1"/>
  <c r="BL300" i="1"/>
  <c r="BK714" i="1"/>
  <c r="BG378" i="1"/>
  <c r="BG439" i="1" s="1"/>
  <c r="BH377" i="1"/>
  <c r="BH467" i="1" s="1"/>
  <c r="BH496" i="1" s="1"/>
  <c r="BK1233" i="1"/>
  <c r="BM864" i="1"/>
  <c r="BM893" i="1" s="1"/>
  <c r="L893" i="1" s="1"/>
  <c r="BM416" i="1"/>
  <c r="K184" i="1"/>
  <c r="BM300" i="1"/>
  <c r="L184" i="1"/>
  <c r="BM1234" i="1"/>
  <c r="BM1292" i="1" s="1"/>
  <c r="K1205" i="1"/>
  <c r="L1205" i="1"/>
  <c r="BM1263" i="1"/>
  <c r="BH320" i="1"/>
  <c r="BG349" i="1"/>
  <c r="BI318" i="1"/>
  <c r="BH347" i="1"/>
  <c r="BK682" i="1"/>
  <c r="BG383" i="1"/>
  <c r="BL1295" i="1"/>
  <c r="BL1324" i="1" s="1"/>
  <c r="L238" i="1"/>
  <c r="K238" i="1"/>
  <c r="BK589" i="1"/>
  <c r="BK676" i="1" s="1"/>
  <c r="BL714" i="1"/>
  <c r="BM1264" i="1"/>
  <c r="BM1235" i="1"/>
  <c r="L1206" i="1"/>
  <c r="K1206" i="1"/>
  <c r="BH325" i="1"/>
  <c r="BG354" i="1"/>
  <c r="BM412" i="1"/>
  <c r="BM296" i="1"/>
  <c r="K180" i="1"/>
  <c r="L180" i="1"/>
  <c r="BM1199" i="1"/>
  <c r="L560" i="1"/>
  <c r="K560" i="1"/>
  <c r="BF472" i="1"/>
  <c r="BF501" i="1" s="1"/>
  <c r="BF443" i="1"/>
  <c r="BM1237" i="1"/>
  <c r="BM1295" i="1" s="1"/>
  <c r="K1208" i="1"/>
  <c r="L1208" i="1"/>
  <c r="L1297" i="1"/>
  <c r="K1297" i="1"/>
  <c r="BG384" i="1"/>
  <c r="BG382" i="1"/>
  <c r="BJ676" i="1"/>
  <c r="K1316" i="1"/>
  <c r="L1316" i="1"/>
  <c r="K600" i="1"/>
  <c r="L600" i="1"/>
  <c r="BM687" i="1"/>
  <c r="BM716" i="1" s="1"/>
  <c r="BH326" i="1"/>
  <c r="BG355" i="1"/>
  <c r="BH386" i="1"/>
  <c r="BL1228" i="1"/>
  <c r="BH324" i="1"/>
  <c r="BG353" i="1"/>
  <c r="BJ1315" i="1"/>
  <c r="BG467" i="1"/>
  <c r="BG496" i="1" s="1"/>
  <c r="BG438" i="1"/>
  <c r="BL1293" i="1"/>
  <c r="BL1322" i="1" s="1"/>
  <c r="BI328" i="1"/>
  <c r="BH357" i="1"/>
  <c r="L1326" i="1"/>
  <c r="K1326" i="1"/>
  <c r="BF444" i="1"/>
  <c r="BF473" i="1"/>
  <c r="BF502" i="1" s="1"/>
  <c r="BK683" i="1"/>
  <c r="BL683" i="1"/>
  <c r="BF524" i="1"/>
  <c r="BF19" i="1" s="1"/>
  <c r="BI48" i="5" s="1"/>
  <c r="L590" i="1"/>
  <c r="K590" i="1"/>
  <c r="BM677" i="1"/>
  <c r="BL595" i="1"/>
  <c r="BL682" i="1" s="1"/>
  <c r="BL1292" i="1"/>
  <c r="BL1321" i="1" s="1"/>
  <c r="K1287" i="1"/>
  <c r="L1287" i="1"/>
  <c r="BG476" i="1"/>
  <c r="BG505" i="1" s="1"/>
  <c r="BG447" i="1"/>
  <c r="BK1286" i="1"/>
  <c r="K913" i="1"/>
  <c r="L913" i="1"/>
  <c r="K1266" i="1"/>
  <c r="L1266" i="1"/>
  <c r="BI319" i="1"/>
  <c r="BH348" i="1"/>
  <c r="BL918" i="1"/>
  <c r="BB45" i="1" l="1"/>
  <c r="BF57" i="5"/>
  <c r="BF51" i="5"/>
  <c r="BE51" i="5"/>
  <c r="BE73" i="5" s="1"/>
  <c r="BB44" i="1"/>
  <c r="BD45" i="5"/>
  <c r="BJ920" i="1"/>
  <c r="BK862" i="1"/>
  <c r="BK891" i="1" s="1"/>
  <c r="BK414" i="1"/>
  <c r="BL182" i="1"/>
  <c r="BK775" i="1"/>
  <c r="BK804" i="1" s="1"/>
  <c r="BK240" i="1"/>
  <c r="BK298" i="1" s="1"/>
  <c r="H45" i="30"/>
  <c r="I45" i="30" s="1"/>
  <c r="J46" i="30"/>
  <c r="K46" i="30" s="1"/>
  <c r="BJ916" i="1"/>
  <c r="BK236" i="1"/>
  <c r="BK294" i="1" s="1"/>
  <c r="BK771" i="1"/>
  <c r="BK800" i="1" s="1"/>
  <c r="BK858" i="1"/>
  <c r="BK887" i="1" s="1"/>
  <c r="BK410" i="1"/>
  <c r="BL178" i="1"/>
  <c r="BJ914" i="1"/>
  <c r="BK234" i="1"/>
  <c r="BK292" i="1" s="1"/>
  <c r="BK769" i="1"/>
  <c r="BK798" i="1" s="1"/>
  <c r="BK408" i="1"/>
  <c r="BL176" i="1"/>
  <c r="BK856" i="1"/>
  <c r="BK885" i="1" s="1"/>
  <c r="BL715" i="1"/>
  <c r="BM1201" i="1"/>
  <c r="K562" i="1"/>
  <c r="L562" i="1"/>
  <c r="BL1230" i="1"/>
  <c r="BL1259" i="1"/>
  <c r="BK1288" i="1"/>
  <c r="BK1317" i="1" s="1"/>
  <c r="BK591" i="1"/>
  <c r="BL1207" i="1"/>
  <c r="BM568" i="1"/>
  <c r="BI684" i="1"/>
  <c r="BI713" i="1" s="1"/>
  <c r="K1267" i="1"/>
  <c r="BL1325" i="1"/>
  <c r="BJ597" i="1"/>
  <c r="BJ1294" i="1"/>
  <c r="BJ1323" i="1" s="1"/>
  <c r="BM1296" i="1"/>
  <c r="BM1325" i="1" s="1"/>
  <c r="L1238" i="1"/>
  <c r="BM599" i="1"/>
  <c r="K1238" i="1"/>
  <c r="BK1236" i="1"/>
  <c r="BK1265" i="1"/>
  <c r="BD469" i="1"/>
  <c r="BD498" i="1" s="1"/>
  <c r="BD448" i="1"/>
  <c r="BD535" i="1" s="1"/>
  <c r="BD30" i="1" s="1"/>
  <c r="BG59" i="5" s="1"/>
  <c r="BF385" i="1"/>
  <c r="BB521" i="1"/>
  <c r="BB16" i="1" s="1"/>
  <c r="BD533" i="1"/>
  <c r="BD28" i="1" s="1"/>
  <c r="BE381" i="1"/>
  <c r="BE471" i="1" s="1"/>
  <c r="BE500" i="1" s="1"/>
  <c r="BD373" i="1"/>
  <c r="BD434" i="1" s="1"/>
  <c r="BG327" i="1"/>
  <c r="BF356" i="1"/>
  <c r="L1290" i="1"/>
  <c r="K1290" i="1"/>
  <c r="BM1319" i="1"/>
  <c r="BD344" i="1"/>
  <c r="BE315" i="1"/>
  <c r="BC529" i="1"/>
  <c r="BC24" i="1" s="1"/>
  <c r="BF53" i="5" s="1"/>
  <c r="BM680" i="1"/>
  <c r="L593" i="1"/>
  <c r="K593" i="1"/>
  <c r="BC463" i="1"/>
  <c r="BC492" i="1" s="1"/>
  <c r="BC434" i="1"/>
  <c r="BE387" i="1"/>
  <c r="BF323" i="1"/>
  <c r="BE352" i="1"/>
  <c r="BF329" i="1"/>
  <c r="BE358" i="1"/>
  <c r="BE446" i="1"/>
  <c r="BE475" i="1"/>
  <c r="BE504" i="1" s="1"/>
  <c r="BD442" i="1"/>
  <c r="BD471" i="1"/>
  <c r="BD500" i="1" s="1"/>
  <c r="BE379" i="1"/>
  <c r="BF321" i="1"/>
  <c r="BE350" i="1"/>
  <c r="BC535" i="1"/>
  <c r="BC30" i="1" s="1"/>
  <c r="BF59" i="5" s="1"/>
  <c r="BE926" i="1"/>
  <c r="BF868" i="1"/>
  <c r="BF897" i="1" s="1"/>
  <c r="BF926" i="1" s="1"/>
  <c r="BG188" i="1"/>
  <c r="BG781" i="1" s="1"/>
  <c r="BG810" i="1" s="1"/>
  <c r="BF246" i="1"/>
  <c r="BF304" i="1" s="1"/>
  <c r="BF420" i="1"/>
  <c r="BL854" i="1"/>
  <c r="BL883" i="1" s="1"/>
  <c r="BL406" i="1"/>
  <c r="BM174" i="1"/>
  <c r="BL232" i="1"/>
  <c r="BL290" i="1" s="1"/>
  <c r="BL767" i="1"/>
  <c r="BL796" i="1" s="1"/>
  <c r="BK912" i="1"/>
  <c r="L415" i="1"/>
  <c r="K415" i="1"/>
  <c r="K805" i="1"/>
  <c r="L805" i="1"/>
  <c r="BM921" i="1"/>
  <c r="BM299" i="1"/>
  <c r="L241" i="1"/>
  <c r="K241" i="1"/>
  <c r="K892" i="1"/>
  <c r="L892" i="1"/>
  <c r="BI780" i="1"/>
  <c r="BI809" i="1" s="1"/>
  <c r="BJ187" i="1"/>
  <c r="BI419" i="1"/>
  <c r="BI245" i="1"/>
  <c r="BI303" i="1" s="1"/>
  <c r="BI867" i="1"/>
  <c r="BI896" i="1" s="1"/>
  <c r="BH925" i="1"/>
  <c r="BE784" i="1"/>
  <c r="BE813" i="1" s="1"/>
  <c r="BE871" i="1"/>
  <c r="BE900" i="1" s="1"/>
  <c r="BF191" i="1"/>
  <c r="BG191" i="1" s="1"/>
  <c r="BG423" i="1" s="1"/>
  <c r="BD929" i="1"/>
  <c r="BM301" i="1"/>
  <c r="K243" i="1"/>
  <c r="L243" i="1"/>
  <c r="L894" i="1"/>
  <c r="K894" i="1"/>
  <c r="BE249" i="1"/>
  <c r="BE307" i="1" s="1"/>
  <c r="K417" i="1"/>
  <c r="L417" i="1"/>
  <c r="BM923" i="1"/>
  <c r="K807" i="1"/>
  <c r="L807" i="1"/>
  <c r="BD390" i="1"/>
  <c r="BB538" i="1"/>
  <c r="BB33" i="1" s="1"/>
  <c r="BE62" i="5" s="1"/>
  <c r="BE193" i="1"/>
  <c r="BE425" i="1" s="1"/>
  <c r="BC873" i="1"/>
  <c r="BC902" i="1" s="1"/>
  <c r="BC425" i="1"/>
  <c r="BD361" i="1"/>
  <c r="BE332" i="1"/>
  <c r="BC451" i="1"/>
  <c r="BC480" i="1"/>
  <c r="BC509" i="1" s="1"/>
  <c r="BC251" i="1"/>
  <c r="BC309" i="1" s="1"/>
  <c r="BC786" i="1"/>
  <c r="BC815" i="1" s="1"/>
  <c r="L1213" i="1"/>
  <c r="K1213" i="1"/>
  <c r="K919" i="1"/>
  <c r="L919" i="1"/>
  <c r="BA785" i="1"/>
  <c r="BA814" i="1" s="1"/>
  <c r="BA787" i="1"/>
  <c r="BA816" i="1" s="1"/>
  <c r="BD786" i="1"/>
  <c r="BD815" i="1" s="1"/>
  <c r="BD425" i="1"/>
  <c r="BD873" i="1"/>
  <c r="BD902" i="1" s="1"/>
  <c r="BD251" i="1"/>
  <c r="BB1305" i="1"/>
  <c r="BB1334" i="1" s="1"/>
  <c r="BM795" i="1"/>
  <c r="K795" i="1" s="1"/>
  <c r="BA252" i="1"/>
  <c r="BA310" i="1" s="1"/>
  <c r="BA872" i="1"/>
  <c r="BA901" i="1" s="1"/>
  <c r="K908" i="1"/>
  <c r="L908" i="1"/>
  <c r="BG380" i="1"/>
  <c r="BL812" i="1"/>
  <c r="BM190" i="1"/>
  <c r="BM783" i="1" s="1"/>
  <c r="BL870" i="1"/>
  <c r="BL899" i="1" s="1"/>
  <c r="BL422" i="1"/>
  <c r="BL248" i="1"/>
  <c r="BL306" i="1" s="1"/>
  <c r="BK928" i="1"/>
  <c r="BJ719" i="1"/>
  <c r="AU455" i="1"/>
  <c r="AU542" i="1" s="1"/>
  <c r="AU37" i="1" s="1"/>
  <c r="AX66" i="5" s="1"/>
  <c r="K889" i="1"/>
  <c r="BA874" i="1"/>
  <c r="BA903" i="1" s="1"/>
  <c r="BJ189" i="1"/>
  <c r="BI247" i="1"/>
  <c r="BI305" i="1" s="1"/>
  <c r="BI869" i="1"/>
  <c r="BI898" i="1" s="1"/>
  <c r="BI421" i="1"/>
  <c r="BI811" i="1"/>
  <c r="BH927" i="1"/>
  <c r="BM1271" i="1"/>
  <c r="K574" i="1"/>
  <c r="BE528" i="1"/>
  <c r="BE23" i="1" s="1"/>
  <c r="BH52" i="5" s="1"/>
  <c r="BF450" i="1"/>
  <c r="BF479" i="1"/>
  <c r="BF508" i="1" s="1"/>
  <c r="K1327" i="1"/>
  <c r="L1327" i="1"/>
  <c r="K688" i="1"/>
  <c r="L688" i="1"/>
  <c r="BM717" i="1"/>
  <c r="BG389" i="1"/>
  <c r="BG360" i="1"/>
  <c r="BH331" i="1"/>
  <c r="K173" i="1"/>
  <c r="L574" i="1"/>
  <c r="BG351" i="1"/>
  <c r="BH322" i="1"/>
  <c r="BF441" i="1"/>
  <c r="BF470" i="1"/>
  <c r="BF499" i="1" s="1"/>
  <c r="BM708" i="1"/>
  <c r="L679" i="1"/>
  <c r="K679" i="1"/>
  <c r="BH388" i="1"/>
  <c r="AT542" i="1"/>
  <c r="AT37" i="1" s="1"/>
  <c r="AW66" i="5" s="1"/>
  <c r="BF536" i="1"/>
  <c r="BF31" i="1" s="1"/>
  <c r="BI60" i="5" s="1"/>
  <c r="AT543" i="1"/>
  <c r="AT38" i="1" s="1"/>
  <c r="AW67" i="5" s="1"/>
  <c r="AR35" i="1"/>
  <c r="AU64" i="5" s="1"/>
  <c r="BL801" i="1"/>
  <c r="BL859" i="1"/>
  <c r="BL888" i="1" s="1"/>
  <c r="BL237" i="1"/>
  <c r="BL295" i="1" s="1"/>
  <c r="BL411" i="1"/>
  <c r="BM179" i="1"/>
  <c r="K179" i="1" s="1"/>
  <c r="AO516" i="1"/>
  <c r="BD541" i="1"/>
  <c r="BD36" i="1" s="1"/>
  <c r="BG65" i="5" s="1"/>
  <c r="AV63" i="5"/>
  <c r="BC1276" i="1"/>
  <c r="AU485" i="1"/>
  <c r="AU514" i="1" s="1"/>
  <c r="AU456" i="1"/>
  <c r="AW691" i="1"/>
  <c r="AW720" i="1" s="1"/>
  <c r="AU1335" i="1"/>
  <c r="BM1331" i="1"/>
  <c r="L1302" i="1"/>
  <c r="K1302" i="1"/>
  <c r="AX333" i="1"/>
  <c r="AW362" i="1"/>
  <c r="AW1219" i="1"/>
  <c r="AX580" i="1"/>
  <c r="AV334" i="1"/>
  <c r="AU363" i="1"/>
  <c r="AW336" i="1"/>
  <c r="AV365" i="1"/>
  <c r="BA1334" i="1"/>
  <c r="BM853" i="1"/>
  <c r="BM882" i="1" s="1"/>
  <c r="L882" i="1" s="1"/>
  <c r="BL1299" i="1"/>
  <c r="BL1328" i="1" s="1"/>
  <c r="BD1218" i="1"/>
  <c r="BD1276" i="1" s="1"/>
  <c r="BE579" i="1"/>
  <c r="AU63" i="5"/>
  <c r="BI330" i="1"/>
  <c r="BH359" i="1"/>
  <c r="AU609" i="1"/>
  <c r="AO69" i="5"/>
  <c r="AW1330" i="1"/>
  <c r="BM692" i="1"/>
  <c r="BM721" i="1" s="1"/>
  <c r="K605" i="1"/>
  <c r="L605" i="1"/>
  <c r="AY722" i="1"/>
  <c r="AS511" i="1"/>
  <c r="AS540" i="1" s="1"/>
  <c r="AW391" i="1"/>
  <c r="BA424" i="1"/>
  <c r="BB192" i="1"/>
  <c r="BA250" i="1"/>
  <c r="AV394" i="1"/>
  <c r="AV481" i="1"/>
  <c r="AV452" i="1"/>
  <c r="AT453" i="1"/>
  <c r="AT482" i="1"/>
  <c r="AY1243" i="1"/>
  <c r="AY1301" i="1" s="1"/>
  <c r="BA1332" i="1"/>
  <c r="AT457" i="1"/>
  <c r="AT486" i="1"/>
  <c r="AT515" i="1" s="1"/>
  <c r="BK718" i="1"/>
  <c r="BL689" i="1"/>
  <c r="BC1216" i="1"/>
  <c r="BC1274" i="1" s="1"/>
  <c r="BD577" i="1"/>
  <c r="AS544" i="1"/>
  <c r="AS39" i="1" s="1"/>
  <c r="AV68" i="5" s="1"/>
  <c r="AV1248" i="1"/>
  <c r="BC1247" i="1"/>
  <c r="BC1305" i="1" s="1"/>
  <c r="BB1245" i="1"/>
  <c r="BB1303" i="1" s="1"/>
  <c r="BB1332" i="1" s="1"/>
  <c r="AT34" i="1"/>
  <c r="AQ397" i="1"/>
  <c r="AU510" i="1"/>
  <c r="AU539" i="1" s="1"/>
  <c r="AP487" i="1"/>
  <c r="AP458" i="1"/>
  <c r="BK917" i="1"/>
  <c r="L578" i="1"/>
  <c r="BM1217" i="1"/>
  <c r="K578" i="1"/>
  <c r="AV395" i="1"/>
  <c r="BL1271" i="1"/>
  <c r="BL1242" i="1"/>
  <c r="BM1300" i="1" s="1"/>
  <c r="AP69" i="5"/>
  <c r="AT1335" i="1"/>
  <c r="AR339" i="1"/>
  <c r="AQ368" i="1"/>
  <c r="BK1300" i="1"/>
  <c r="BK1329" i="1" s="1"/>
  <c r="BK603" i="1"/>
  <c r="BK690" i="1" s="1"/>
  <c r="BL1246" i="1"/>
  <c r="BA606" i="1"/>
  <c r="BA693" i="1" s="1"/>
  <c r="AT64" i="5"/>
  <c r="AW337" i="1"/>
  <c r="AV366" i="1"/>
  <c r="AX1301" i="1"/>
  <c r="AX604" i="1"/>
  <c r="BA426" i="1"/>
  <c r="BB194" i="1"/>
  <c r="BB787" i="1" s="1"/>
  <c r="BB695" i="1"/>
  <c r="AZ901" i="1"/>
  <c r="BF393" i="1"/>
  <c r="AU396" i="1"/>
  <c r="BK1304" i="1"/>
  <c r="BK1333" i="1" s="1"/>
  <c r="BK607" i="1"/>
  <c r="BI723" i="1"/>
  <c r="AN545" i="1"/>
  <c r="AZ308" i="1"/>
  <c r="BA695" i="1"/>
  <c r="BA724" i="1" s="1"/>
  <c r="AZ1214" i="1"/>
  <c r="BA575" i="1"/>
  <c r="AT696" i="1"/>
  <c r="K1212" i="1"/>
  <c r="L1212" i="1"/>
  <c r="BM1270" i="1"/>
  <c r="K1270" i="1" s="1"/>
  <c r="BM1241" i="1"/>
  <c r="BM1299" i="1" s="1"/>
  <c r="BG335" i="1"/>
  <c r="BF364" i="1"/>
  <c r="BE454" i="1"/>
  <c r="BE483" i="1"/>
  <c r="BE512" i="1" s="1"/>
  <c r="BG449" i="1"/>
  <c r="BG478" i="1"/>
  <c r="BG507" i="1" s="1"/>
  <c r="AV338" i="1"/>
  <c r="AU367" i="1"/>
  <c r="BJ694" i="1"/>
  <c r="AU392" i="1"/>
  <c r="AZ693" i="1"/>
  <c r="BL911" i="1"/>
  <c r="BM231" i="1"/>
  <c r="L231" i="1" s="1"/>
  <c r="BM405" i="1"/>
  <c r="L173" i="1"/>
  <c r="L915" i="1"/>
  <c r="K915" i="1"/>
  <c r="BF532" i="1"/>
  <c r="BF27" i="1" s="1"/>
  <c r="BI56" i="5" s="1"/>
  <c r="BH438" i="1"/>
  <c r="BH525" i="1" s="1"/>
  <c r="BH20" i="1" s="1"/>
  <c r="BK49" i="5" s="1"/>
  <c r="BG524" i="1"/>
  <c r="BG19" i="1" s="1"/>
  <c r="BJ48" i="5" s="1"/>
  <c r="BG468" i="1"/>
  <c r="BG497" i="1" s="1"/>
  <c r="BH437" i="1"/>
  <c r="BH524" i="1" s="1"/>
  <c r="BH19" i="1" s="1"/>
  <c r="BK48" i="5" s="1"/>
  <c r="BK711" i="1"/>
  <c r="BF530" i="1"/>
  <c r="BF25" i="1" s="1"/>
  <c r="BI54" i="5" s="1"/>
  <c r="BI386" i="1"/>
  <c r="BI476" i="1" s="1"/>
  <c r="BI505" i="1" s="1"/>
  <c r="L416" i="1"/>
  <c r="K416" i="1"/>
  <c r="BJ681" i="1"/>
  <c r="BK594" i="1"/>
  <c r="BK1291" i="1"/>
  <c r="BK1320" i="1" s="1"/>
  <c r="K893" i="1"/>
  <c r="BM922" i="1"/>
  <c r="L806" i="1"/>
  <c r="K806" i="1"/>
  <c r="BH384" i="1"/>
  <c r="BH445" i="1" s="1"/>
  <c r="K565" i="1"/>
  <c r="L565" i="1"/>
  <c r="BM1204" i="1"/>
  <c r="BM1262" i="1" s="1"/>
  <c r="BG525" i="1"/>
  <c r="BG20" i="1" s="1"/>
  <c r="BJ49" i="5" s="1"/>
  <c r="BH382" i="1"/>
  <c r="BH472" i="1" s="1"/>
  <c r="BH501" i="1" s="1"/>
  <c r="BH383" i="1"/>
  <c r="BH473" i="1" s="1"/>
  <c r="BH502" i="1" s="1"/>
  <c r="BL1262" i="1"/>
  <c r="BL1233" i="1"/>
  <c r="BM918" i="1"/>
  <c r="L802" i="1"/>
  <c r="K802" i="1"/>
  <c r="BG472" i="1"/>
  <c r="BG501" i="1" s="1"/>
  <c r="BG443" i="1"/>
  <c r="L1237" i="1"/>
  <c r="K1237" i="1"/>
  <c r="BM598" i="1"/>
  <c r="K1264" i="1"/>
  <c r="L1264" i="1"/>
  <c r="BI326" i="1"/>
  <c r="BH355" i="1"/>
  <c r="BK705" i="1"/>
  <c r="BG444" i="1"/>
  <c r="BG473" i="1"/>
  <c r="BG502" i="1" s="1"/>
  <c r="BM1321" i="1"/>
  <c r="L1263" i="1"/>
  <c r="K1263" i="1"/>
  <c r="BM1324" i="1"/>
  <c r="K1295" i="1"/>
  <c r="L1295" i="1"/>
  <c r="BI324" i="1"/>
  <c r="BH353" i="1"/>
  <c r="BJ705" i="1"/>
  <c r="L412" i="1"/>
  <c r="K412" i="1"/>
  <c r="BI377" i="1"/>
  <c r="BI325" i="1"/>
  <c r="BH354" i="1"/>
  <c r="BJ319" i="1"/>
  <c r="BI348" i="1"/>
  <c r="L1292" i="1"/>
  <c r="K1292" i="1"/>
  <c r="BM706" i="1"/>
  <c r="K677" i="1"/>
  <c r="L677" i="1"/>
  <c r="L687" i="1"/>
  <c r="K687" i="1"/>
  <c r="BH378" i="1"/>
  <c r="K1234" i="1"/>
  <c r="L1234" i="1"/>
  <c r="BM595" i="1"/>
  <c r="BK1315" i="1"/>
  <c r="BL711" i="1"/>
  <c r="BL712" i="1"/>
  <c r="BL1286" i="1"/>
  <c r="BL589" i="1"/>
  <c r="BI320" i="1"/>
  <c r="BH349" i="1"/>
  <c r="BG534" i="1"/>
  <c r="BG29" i="1" s="1"/>
  <c r="BJ58" i="5" s="1"/>
  <c r="BK712" i="1"/>
  <c r="BF531" i="1"/>
  <c r="BF26" i="1" s="1"/>
  <c r="BI55" i="5" s="1"/>
  <c r="BJ328" i="1"/>
  <c r="BI357" i="1"/>
  <c r="BM603" i="1"/>
  <c r="BG445" i="1"/>
  <c r="BG474" i="1"/>
  <c r="BG503" i="1" s="1"/>
  <c r="BM1228" i="1"/>
  <c r="BM1286" i="1" s="1"/>
  <c r="L1199" i="1"/>
  <c r="K1199" i="1"/>
  <c r="BM1257" i="1"/>
  <c r="BM1293" i="1"/>
  <c r="BM1322" i="1" s="1"/>
  <c r="L1235" i="1"/>
  <c r="K1235" i="1"/>
  <c r="BM596" i="1"/>
  <c r="BI376" i="1"/>
  <c r="BH447" i="1"/>
  <c r="BH476" i="1"/>
  <c r="BH505" i="1" s="1"/>
  <c r="BJ318" i="1"/>
  <c r="BI347" i="1"/>
  <c r="BF74" i="5" l="1"/>
  <c r="J47" i="30" s="1"/>
  <c r="K47" i="30" s="1"/>
  <c r="BF73" i="5"/>
  <c r="H47" i="30" s="1"/>
  <c r="I47" i="30" s="1"/>
  <c r="BG57" i="5"/>
  <c r="BG74" i="5" s="1"/>
  <c r="BD45" i="1"/>
  <c r="BC45" i="1"/>
  <c r="BC44" i="1"/>
  <c r="BE45" i="5"/>
  <c r="BK920" i="1"/>
  <c r="BL862" i="1"/>
  <c r="BL891" i="1" s="1"/>
  <c r="BL775" i="1"/>
  <c r="BL804" i="1" s="1"/>
  <c r="BL414" i="1"/>
  <c r="BL240" i="1"/>
  <c r="BL298" i="1" s="1"/>
  <c r="BM182" i="1"/>
  <c r="H46" i="30"/>
  <c r="I46" i="30" s="1"/>
  <c r="BL771" i="1"/>
  <c r="BL800" i="1" s="1"/>
  <c r="BL410" i="1"/>
  <c r="BL236" i="1"/>
  <c r="BL294" i="1" s="1"/>
  <c r="BM178" i="1"/>
  <c r="BL858" i="1"/>
  <c r="BL887" i="1" s="1"/>
  <c r="BK916" i="1"/>
  <c r="BL234" i="1"/>
  <c r="BL292" i="1" s="1"/>
  <c r="BL856" i="1"/>
  <c r="BL885" i="1" s="1"/>
  <c r="BL769" i="1"/>
  <c r="BL798" i="1" s="1"/>
  <c r="BM176" i="1"/>
  <c r="BL408" i="1"/>
  <c r="BK914" i="1"/>
  <c r="L1296" i="1"/>
  <c r="K1296" i="1"/>
  <c r="BK678" i="1"/>
  <c r="BK707" i="1" s="1"/>
  <c r="BL591" i="1"/>
  <c r="BL1288" i="1"/>
  <c r="BL1317" i="1" s="1"/>
  <c r="BM1259" i="1"/>
  <c r="K1259" i="1" s="1"/>
  <c r="L1201" i="1"/>
  <c r="BM1230" i="1"/>
  <c r="K1201" i="1"/>
  <c r="L1325" i="1"/>
  <c r="K1325" i="1"/>
  <c r="BK597" i="1"/>
  <c r="BK684" i="1" s="1"/>
  <c r="BK1294" i="1"/>
  <c r="BK1323" i="1" s="1"/>
  <c r="L599" i="1"/>
  <c r="K599" i="1"/>
  <c r="BM686" i="1"/>
  <c r="L568" i="1"/>
  <c r="BM1207" i="1"/>
  <c r="K568" i="1"/>
  <c r="BJ684" i="1"/>
  <c r="BJ713" i="1" s="1"/>
  <c r="BL1265" i="1"/>
  <c r="BL1236" i="1"/>
  <c r="BL597" i="1" s="1"/>
  <c r="BD527" i="1"/>
  <c r="BD22" i="1" s="1"/>
  <c r="BE442" i="1"/>
  <c r="BE529" i="1" s="1"/>
  <c r="BE24" i="1" s="1"/>
  <c r="BH53" i="5" s="1"/>
  <c r="BF475" i="1"/>
  <c r="BF504" i="1" s="1"/>
  <c r="BF446" i="1"/>
  <c r="BD529" i="1"/>
  <c r="BD24" i="1" s="1"/>
  <c r="BG53" i="5" s="1"/>
  <c r="BD463" i="1"/>
  <c r="BD492" i="1" s="1"/>
  <c r="BF379" i="1"/>
  <c r="BF440" i="1" s="1"/>
  <c r="BF387" i="1"/>
  <c r="BF477" i="1" s="1"/>
  <c r="BF506" i="1" s="1"/>
  <c r="BE533" i="1"/>
  <c r="BE28" i="1" s="1"/>
  <c r="BE448" i="1"/>
  <c r="BE477" i="1"/>
  <c r="BE506" i="1" s="1"/>
  <c r="BF315" i="1"/>
  <c r="BE344" i="1"/>
  <c r="BE469" i="1"/>
  <c r="BE498" i="1" s="1"/>
  <c r="BE440" i="1"/>
  <c r="BF358" i="1"/>
  <c r="BG329" i="1"/>
  <c r="BE373" i="1"/>
  <c r="BF381" i="1"/>
  <c r="BC521" i="1"/>
  <c r="BC16" i="1" s="1"/>
  <c r="K1319" i="1"/>
  <c r="L1319" i="1"/>
  <c r="BG323" i="1"/>
  <c r="BF352" i="1"/>
  <c r="BM709" i="1"/>
  <c r="K680" i="1"/>
  <c r="L680" i="1"/>
  <c r="BG385" i="1"/>
  <c r="BF350" i="1"/>
  <c r="BG321" i="1"/>
  <c r="BH327" i="1"/>
  <c r="BG356" i="1"/>
  <c r="BG246" i="1"/>
  <c r="BG304" i="1" s="1"/>
  <c r="BG868" i="1"/>
  <c r="BG897" i="1" s="1"/>
  <c r="BG926" i="1" s="1"/>
  <c r="BG420" i="1"/>
  <c r="BH188" i="1"/>
  <c r="BH246" i="1" s="1"/>
  <c r="BL912" i="1"/>
  <c r="BG784" i="1"/>
  <c r="BG813" i="1" s="1"/>
  <c r="BF871" i="1"/>
  <c r="BF900" i="1" s="1"/>
  <c r="BH191" i="1"/>
  <c r="BH871" i="1" s="1"/>
  <c r="BH900" i="1" s="1"/>
  <c r="BM767" i="1"/>
  <c r="BM796" i="1" s="1"/>
  <c r="BM854" i="1"/>
  <c r="BM883" i="1" s="1"/>
  <c r="L174" i="1"/>
  <c r="BM232" i="1"/>
  <c r="BM406" i="1"/>
  <c r="K174" i="1"/>
  <c r="L921" i="1"/>
  <c r="K921" i="1"/>
  <c r="BI925" i="1"/>
  <c r="BF784" i="1"/>
  <c r="BF813" i="1" s="1"/>
  <c r="BE929" i="1"/>
  <c r="BF423" i="1"/>
  <c r="BF249" i="1"/>
  <c r="BF307" i="1" s="1"/>
  <c r="BG871" i="1"/>
  <c r="BG900" i="1" s="1"/>
  <c r="BG249" i="1"/>
  <c r="BJ780" i="1"/>
  <c r="BJ809" i="1" s="1"/>
  <c r="BJ419" i="1"/>
  <c r="BJ245" i="1"/>
  <c r="BJ303" i="1" s="1"/>
  <c r="BK187" i="1"/>
  <c r="BJ867" i="1"/>
  <c r="BJ896" i="1" s="1"/>
  <c r="BD309" i="1"/>
  <c r="L795" i="1"/>
  <c r="BE786" i="1"/>
  <c r="BE815" i="1" s="1"/>
  <c r="K923" i="1"/>
  <c r="L923" i="1"/>
  <c r="BC931" i="1"/>
  <c r="BE251" i="1"/>
  <c r="BE309" i="1" s="1"/>
  <c r="BE873" i="1"/>
  <c r="BE902" i="1" s="1"/>
  <c r="BC538" i="1"/>
  <c r="BC33" i="1" s="1"/>
  <c r="BF62" i="5" s="1"/>
  <c r="BD451" i="1"/>
  <c r="BD480" i="1"/>
  <c r="BD509" i="1" s="1"/>
  <c r="BE361" i="1"/>
  <c r="BF332" i="1"/>
  <c r="BE390" i="1"/>
  <c r="BF193" i="1"/>
  <c r="BD931" i="1"/>
  <c r="BJ782" i="1"/>
  <c r="BJ811" i="1" s="1"/>
  <c r="BM772" i="1"/>
  <c r="BM801" i="1" s="1"/>
  <c r="BB785" i="1"/>
  <c r="BG441" i="1"/>
  <c r="BG470" i="1"/>
  <c r="BG499" i="1" s="1"/>
  <c r="AO545" i="1"/>
  <c r="AO40" i="1" s="1"/>
  <c r="BL928" i="1"/>
  <c r="BM870" i="1"/>
  <c r="BM899" i="1" s="1"/>
  <c r="L899" i="1" s="1"/>
  <c r="K190" i="1"/>
  <c r="BM422" i="1"/>
  <c r="BM248" i="1"/>
  <c r="L190" i="1"/>
  <c r="BM812" i="1"/>
  <c r="BA932" i="1"/>
  <c r="K1242" i="1"/>
  <c r="BI927" i="1"/>
  <c r="L1242" i="1"/>
  <c r="BK189" i="1"/>
  <c r="BJ247" i="1"/>
  <c r="BJ305" i="1" s="1"/>
  <c r="BJ869" i="1"/>
  <c r="BJ898" i="1" s="1"/>
  <c r="BJ421" i="1"/>
  <c r="BH360" i="1"/>
  <c r="BI331" i="1"/>
  <c r="BG479" i="1"/>
  <c r="BG508" i="1" s="1"/>
  <c r="BG450" i="1"/>
  <c r="BH389" i="1"/>
  <c r="BF528" i="1"/>
  <c r="BF23" i="1" s="1"/>
  <c r="BI52" i="5" s="1"/>
  <c r="BF537" i="1"/>
  <c r="BF32" i="1" s="1"/>
  <c r="BI61" i="5" s="1"/>
  <c r="BH380" i="1"/>
  <c r="BI322" i="1"/>
  <c r="BH351" i="1"/>
  <c r="BK719" i="1"/>
  <c r="BM911" i="1"/>
  <c r="K882" i="1"/>
  <c r="BC1334" i="1"/>
  <c r="BH449" i="1"/>
  <c r="BH478" i="1"/>
  <c r="BH507" i="1" s="1"/>
  <c r="BE541" i="1"/>
  <c r="BE36" i="1" s="1"/>
  <c r="BH65" i="5" s="1"/>
  <c r="BG393" i="1"/>
  <c r="BG483" i="1" s="1"/>
  <c r="BG512" i="1" s="1"/>
  <c r="AW395" i="1"/>
  <c r="AW456" i="1" s="1"/>
  <c r="AW394" i="1"/>
  <c r="AW455" i="1" s="1"/>
  <c r="BL917" i="1"/>
  <c r="AU543" i="1"/>
  <c r="AU38" i="1" s="1"/>
  <c r="AX67" i="5" s="1"/>
  <c r="BG536" i="1"/>
  <c r="BG31" i="1" s="1"/>
  <c r="BJ60" i="5" s="1"/>
  <c r="BM1328" i="1"/>
  <c r="L1299" i="1"/>
  <c r="K1299" i="1"/>
  <c r="AU34" i="1"/>
  <c r="AW338" i="1"/>
  <c r="AV367" i="1"/>
  <c r="BC608" i="1"/>
  <c r="AV1306" i="1"/>
  <c r="AV609" i="1"/>
  <c r="AV696" i="1" s="1"/>
  <c r="AT511" i="1"/>
  <c r="AT540" i="1" s="1"/>
  <c r="BD1247" i="1"/>
  <c r="BD1305" i="1" s="1"/>
  <c r="BD1334" i="1" s="1"/>
  <c r="AV392" i="1"/>
  <c r="BA930" i="1"/>
  <c r="AQ487" i="1"/>
  <c r="AQ458" i="1"/>
  <c r="BJ723" i="1"/>
  <c r="AT544" i="1"/>
  <c r="AT39" i="1" s="1"/>
  <c r="AW68" i="5" s="1"/>
  <c r="AW452" i="1"/>
  <c r="AW481" i="1"/>
  <c r="AU696" i="1"/>
  <c r="AU725" i="1" s="1"/>
  <c r="BI388" i="1"/>
  <c r="AW334" i="1"/>
  <c r="AV363" i="1"/>
  <c r="AW1277" i="1"/>
  <c r="AW1248" i="1"/>
  <c r="K1331" i="1"/>
  <c r="L1331" i="1"/>
  <c r="BM859" i="1"/>
  <c r="BM888" i="1" s="1"/>
  <c r="BM411" i="1"/>
  <c r="L179" i="1"/>
  <c r="BM237" i="1"/>
  <c r="AZ930" i="1"/>
  <c r="BB874" i="1"/>
  <c r="BB903" i="1" s="1"/>
  <c r="BB426" i="1"/>
  <c r="BC194" i="1"/>
  <c r="BB252" i="1"/>
  <c r="BB816" i="1"/>
  <c r="AV456" i="1"/>
  <c r="AV485" i="1"/>
  <c r="AV514" i="1" s="1"/>
  <c r="BI359" i="1"/>
  <c r="BJ330" i="1"/>
  <c r="BH335" i="1"/>
  <c r="BG364" i="1"/>
  <c r="BA1214" i="1"/>
  <c r="BB575" i="1"/>
  <c r="AN40" i="1"/>
  <c r="BB724" i="1"/>
  <c r="AX1330" i="1"/>
  <c r="AZ722" i="1"/>
  <c r="L1270" i="1"/>
  <c r="AP516" i="1"/>
  <c r="AW63" i="5"/>
  <c r="BD1216" i="1"/>
  <c r="BE577" i="1"/>
  <c r="AY604" i="1"/>
  <c r="AX391" i="1"/>
  <c r="BL718" i="1"/>
  <c r="L1241" i="1"/>
  <c r="K1241" i="1"/>
  <c r="BM602" i="1"/>
  <c r="AT725" i="1"/>
  <c r="AR397" i="1"/>
  <c r="BL603" i="1"/>
  <c r="K603" i="1" s="1"/>
  <c r="BL1300" i="1"/>
  <c r="BL1329" i="1" s="1"/>
  <c r="BB424" i="1"/>
  <c r="BC192" i="1"/>
  <c r="BC250" i="1" s="1"/>
  <c r="BB872" i="1"/>
  <c r="BB250" i="1"/>
  <c r="L692" i="1"/>
  <c r="K692" i="1"/>
  <c r="AY333" i="1"/>
  <c r="AX362" i="1"/>
  <c r="AU482" i="1"/>
  <c r="AU453" i="1"/>
  <c r="AU457" i="1"/>
  <c r="AU486" i="1"/>
  <c r="AU515" i="1" s="1"/>
  <c r="AX691" i="1"/>
  <c r="AX720" i="1" s="1"/>
  <c r="BA722" i="1"/>
  <c r="AS339" i="1"/>
  <c r="AR368" i="1"/>
  <c r="K1217" i="1"/>
  <c r="BM1246" i="1"/>
  <c r="BM1275" i="1"/>
  <c r="L1217" i="1"/>
  <c r="BB606" i="1"/>
  <c r="BB693" i="1" s="1"/>
  <c r="AS35" i="1"/>
  <c r="BC1245" i="1"/>
  <c r="BA308" i="1"/>
  <c r="AZ1243" i="1"/>
  <c r="AZ1272" i="1"/>
  <c r="AX337" i="1"/>
  <c r="AW366" i="1"/>
  <c r="BL607" i="1"/>
  <c r="BL694" i="1" s="1"/>
  <c r="BL1304" i="1"/>
  <c r="BL1333" i="1" s="1"/>
  <c r="K1271" i="1"/>
  <c r="L1271" i="1"/>
  <c r="AV510" i="1"/>
  <c r="BE1218" i="1"/>
  <c r="BF579" i="1"/>
  <c r="AX336" i="1"/>
  <c r="AW365" i="1"/>
  <c r="AV396" i="1"/>
  <c r="BK694" i="1"/>
  <c r="BF454" i="1"/>
  <c r="BF483" i="1"/>
  <c r="BF512" i="1" s="1"/>
  <c r="AY1330" i="1"/>
  <c r="AV455" i="1"/>
  <c r="AV484" i="1"/>
  <c r="AV513" i="1" s="1"/>
  <c r="AX1219" i="1"/>
  <c r="AY580" i="1"/>
  <c r="BI447" i="1"/>
  <c r="BI534" i="1" s="1"/>
  <c r="BI29" i="1" s="1"/>
  <c r="BL58" i="5" s="1"/>
  <c r="K231" i="1"/>
  <c r="BM289" i="1"/>
  <c r="L405" i="1"/>
  <c r="K405" i="1"/>
  <c r="BG526" i="1"/>
  <c r="BG21" i="1" s="1"/>
  <c r="BJ50" i="5" s="1"/>
  <c r="BH474" i="1"/>
  <c r="BH503" i="1" s="1"/>
  <c r="BH443" i="1"/>
  <c r="BH530" i="1" s="1"/>
  <c r="BH25" i="1" s="1"/>
  <c r="BK54" i="5" s="1"/>
  <c r="BH444" i="1"/>
  <c r="BH531" i="1" s="1"/>
  <c r="BH26" i="1" s="1"/>
  <c r="BK55" i="5" s="1"/>
  <c r="BJ710" i="1"/>
  <c r="BG531" i="1"/>
  <c r="BG26" i="1" s="1"/>
  <c r="BJ55" i="5" s="1"/>
  <c r="K1262" i="1"/>
  <c r="L1262" i="1"/>
  <c r="BM1233" i="1"/>
  <c r="K1204" i="1"/>
  <c r="L1204" i="1"/>
  <c r="BI382" i="1"/>
  <c r="BI443" i="1" s="1"/>
  <c r="BK681" i="1"/>
  <c r="BK710" i="1" s="1"/>
  <c r="BJ376" i="1"/>
  <c r="BJ437" i="1" s="1"/>
  <c r="L922" i="1"/>
  <c r="K922" i="1"/>
  <c r="BI383" i="1"/>
  <c r="BI473" i="1" s="1"/>
  <c r="BI502" i="1" s="1"/>
  <c r="BL594" i="1"/>
  <c r="BL1291" i="1"/>
  <c r="BL1320" i="1" s="1"/>
  <c r="L1322" i="1"/>
  <c r="K1322" i="1"/>
  <c r="BM1315" i="1"/>
  <c r="L1286" i="1"/>
  <c r="K1286" i="1"/>
  <c r="BL1315" i="1"/>
  <c r="BJ326" i="1"/>
  <c r="BI355" i="1"/>
  <c r="BK318" i="1"/>
  <c r="BJ347" i="1"/>
  <c r="BJ324" i="1"/>
  <c r="BI353" i="1"/>
  <c r="K1257" i="1"/>
  <c r="L1257" i="1"/>
  <c r="K596" i="1"/>
  <c r="L596" i="1"/>
  <c r="BM683" i="1"/>
  <c r="BG532" i="1"/>
  <c r="BG27" i="1" s="1"/>
  <c r="BJ56" i="5" s="1"/>
  <c r="BJ386" i="1"/>
  <c r="BI378" i="1"/>
  <c r="L595" i="1"/>
  <c r="K595" i="1"/>
  <c r="L598" i="1"/>
  <c r="K598" i="1"/>
  <c r="BM685" i="1"/>
  <c r="BK328" i="1"/>
  <c r="BJ357" i="1"/>
  <c r="BJ320" i="1"/>
  <c r="BI349" i="1"/>
  <c r="BM682" i="1"/>
  <c r="BI467" i="1"/>
  <c r="BI496" i="1" s="1"/>
  <c r="BI438" i="1"/>
  <c r="BM1329" i="1"/>
  <c r="BJ377" i="1"/>
  <c r="BJ325" i="1"/>
  <c r="BI354" i="1"/>
  <c r="K1324" i="1"/>
  <c r="L1324" i="1"/>
  <c r="K918" i="1"/>
  <c r="L918" i="1"/>
  <c r="BH534" i="1"/>
  <c r="BH29" i="1" s="1"/>
  <c r="BK58" i="5" s="1"/>
  <c r="BI437" i="1"/>
  <c r="BI466" i="1"/>
  <c r="BI495" i="1" s="1"/>
  <c r="K1293" i="1"/>
  <c r="L1293" i="1"/>
  <c r="L1228" i="1"/>
  <c r="K1228" i="1"/>
  <c r="BM589" i="1"/>
  <c r="BL676" i="1"/>
  <c r="BH439" i="1"/>
  <c r="BH468" i="1"/>
  <c r="BH497" i="1" s="1"/>
  <c r="BK319" i="1"/>
  <c r="BJ348" i="1"/>
  <c r="K1321" i="1"/>
  <c r="L1321" i="1"/>
  <c r="BI384" i="1"/>
  <c r="BG530" i="1"/>
  <c r="BG25" i="1" s="1"/>
  <c r="BJ54" i="5" s="1"/>
  <c r="BH57" i="5" l="1"/>
  <c r="BG51" i="5"/>
  <c r="BG73" i="5" s="1"/>
  <c r="BD44" i="1"/>
  <c r="BF45" i="5"/>
  <c r="BL920" i="1"/>
  <c r="BM775" i="1"/>
  <c r="BM804" i="1" s="1"/>
  <c r="BM240" i="1"/>
  <c r="L182" i="1"/>
  <c r="BM862" i="1"/>
  <c r="BM891" i="1" s="1"/>
  <c r="BM414" i="1"/>
  <c r="K182" i="1"/>
  <c r="J48" i="30"/>
  <c r="K48" i="30" s="1"/>
  <c r="BM771" i="1"/>
  <c r="BM800" i="1" s="1"/>
  <c r="K178" i="1"/>
  <c r="BM858" i="1"/>
  <c r="BM887" i="1" s="1"/>
  <c r="BM236" i="1"/>
  <c r="L178" i="1"/>
  <c r="BM410" i="1"/>
  <c r="BL916" i="1"/>
  <c r="BL684" i="1"/>
  <c r="BL713" i="1" s="1"/>
  <c r="BL914" i="1"/>
  <c r="BM769" i="1"/>
  <c r="BM798" i="1" s="1"/>
  <c r="L176" i="1"/>
  <c r="K176" i="1"/>
  <c r="BM234" i="1"/>
  <c r="BM408" i="1"/>
  <c r="BM856" i="1"/>
  <c r="BM885" i="1" s="1"/>
  <c r="L1259" i="1"/>
  <c r="BL678" i="1"/>
  <c r="BL707" i="1" s="1"/>
  <c r="BM1288" i="1"/>
  <c r="BM591" i="1"/>
  <c r="L1230" i="1"/>
  <c r="K1230" i="1"/>
  <c r="L686" i="1"/>
  <c r="BM715" i="1"/>
  <c r="K686" i="1"/>
  <c r="BL1294" i="1"/>
  <c r="BL1323" i="1" s="1"/>
  <c r="BK713" i="1"/>
  <c r="BM1265" i="1"/>
  <c r="L1265" i="1" s="1"/>
  <c r="BM1236" i="1"/>
  <c r="K1236" i="1" s="1"/>
  <c r="L1207" i="1"/>
  <c r="K1207" i="1"/>
  <c r="BF469" i="1"/>
  <c r="BF498" i="1" s="1"/>
  <c r="BF533" i="1"/>
  <c r="BF28" i="1" s="1"/>
  <c r="BG379" i="1"/>
  <c r="BG469" i="1" s="1"/>
  <c r="BG498" i="1" s="1"/>
  <c r="BF448" i="1"/>
  <c r="BF535" i="1" s="1"/>
  <c r="BF30" i="1" s="1"/>
  <c r="BI59" i="5" s="1"/>
  <c r="BD521" i="1"/>
  <c r="BD16" i="1" s="1"/>
  <c r="BG475" i="1"/>
  <c r="BG504" i="1" s="1"/>
  <c r="BG446" i="1"/>
  <c r="BF373" i="1"/>
  <c r="BF344" i="1"/>
  <c r="BG315" i="1"/>
  <c r="BF471" i="1"/>
  <c r="BF500" i="1" s="1"/>
  <c r="BF442" i="1"/>
  <c r="BE434" i="1"/>
  <c r="BE463" i="1"/>
  <c r="BE492" i="1" s="1"/>
  <c r="BE535" i="1"/>
  <c r="BE30" i="1" s="1"/>
  <c r="BH59" i="5" s="1"/>
  <c r="BH74" i="5" s="1"/>
  <c r="BH385" i="1"/>
  <c r="BH329" i="1"/>
  <c r="BG358" i="1"/>
  <c r="BH356" i="1"/>
  <c r="BI327" i="1"/>
  <c r="BG381" i="1"/>
  <c r="BG387" i="1"/>
  <c r="BH321" i="1"/>
  <c r="BG350" i="1"/>
  <c r="BH323" i="1"/>
  <c r="BG352" i="1"/>
  <c r="BE527" i="1"/>
  <c r="BE22" i="1" s="1"/>
  <c r="BG929" i="1"/>
  <c r="BH249" i="1"/>
  <c r="BH307" i="1" s="1"/>
  <c r="BI191" i="1"/>
  <c r="BI423" i="1" s="1"/>
  <c r="BH781" i="1"/>
  <c r="BH810" i="1" s="1"/>
  <c r="BH420" i="1"/>
  <c r="BH304" i="1"/>
  <c r="BH868" i="1"/>
  <c r="BH897" i="1" s="1"/>
  <c r="BI188" i="1"/>
  <c r="BI781" i="1" s="1"/>
  <c r="BI810" i="1" s="1"/>
  <c r="BH423" i="1"/>
  <c r="BH784" i="1"/>
  <c r="BH813" i="1" s="1"/>
  <c r="BH929" i="1" s="1"/>
  <c r="BF929" i="1"/>
  <c r="L406" i="1"/>
  <c r="K406" i="1"/>
  <c r="BM290" i="1"/>
  <c r="K232" i="1"/>
  <c r="L232" i="1"/>
  <c r="L883" i="1"/>
  <c r="K883" i="1"/>
  <c r="L796" i="1"/>
  <c r="K796" i="1"/>
  <c r="BM912" i="1"/>
  <c r="BG307" i="1"/>
  <c r="BJ925" i="1"/>
  <c r="BK780" i="1"/>
  <c r="BK809" i="1" s="1"/>
  <c r="BK419" i="1"/>
  <c r="BK245" i="1"/>
  <c r="BK303" i="1" s="1"/>
  <c r="BL187" i="1"/>
  <c r="BK867" i="1"/>
  <c r="BK896" i="1" s="1"/>
  <c r="BE931" i="1"/>
  <c r="BD538" i="1"/>
  <c r="BD33" i="1" s="1"/>
  <c r="BG62" i="5" s="1"/>
  <c r="BF390" i="1"/>
  <c r="BF251" i="1"/>
  <c r="BF309" i="1" s="1"/>
  <c r="BF786" i="1"/>
  <c r="BF815" i="1" s="1"/>
  <c r="BF873" i="1"/>
  <c r="BF902" i="1" s="1"/>
  <c r="BG193" i="1"/>
  <c r="BF425" i="1"/>
  <c r="BE451" i="1"/>
  <c r="BE480" i="1"/>
  <c r="BE509" i="1" s="1"/>
  <c r="BG332" i="1"/>
  <c r="BF361" i="1"/>
  <c r="BC787" i="1"/>
  <c r="BC816" i="1" s="1"/>
  <c r="BK782" i="1"/>
  <c r="BK811" i="1" s="1"/>
  <c r="BC785" i="1"/>
  <c r="L603" i="1"/>
  <c r="BM690" i="1"/>
  <c r="BG528" i="1"/>
  <c r="BG23" i="1" s="1"/>
  <c r="BJ52" i="5" s="1"/>
  <c r="BM928" i="1"/>
  <c r="K812" i="1"/>
  <c r="L812" i="1"/>
  <c r="BM306" i="1"/>
  <c r="L248" i="1"/>
  <c r="K248" i="1"/>
  <c r="K422" i="1"/>
  <c r="L422" i="1"/>
  <c r="K899" i="1"/>
  <c r="BC872" i="1"/>
  <c r="BC901" i="1" s="1"/>
  <c r="AW485" i="1"/>
  <c r="AW514" i="1" s="1"/>
  <c r="BJ927" i="1"/>
  <c r="L911" i="1"/>
  <c r="K911" i="1"/>
  <c r="BK247" i="1"/>
  <c r="BK305" i="1" s="1"/>
  <c r="BK421" i="1"/>
  <c r="BL189" i="1"/>
  <c r="BL782" i="1" s="1"/>
  <c r="BK869" i="1"/>
  <c r="BK898" i="1" s="1"/>
  <c r="AW484" i="1"/>
  <c r="AW513" i="1" s="1"/>
  <c r="BH479" i="1"/>
  <c r="BH508" i="1" s="1"/>
  <c r="BH450" i="1"/>
  <c r="BG537" i="1"/>
  <c r="BG32" i="1" s="1"/>
  <c r="BJ61" i="5" s="1"/>
  <c r="BI360" i="1"/>
  <c r="BJ331" i="1"/>
  <c r="BH441" i="1"/>
  <c r="BH470" i="1"/>
  <c r="BH499" i="1" s="1"/>
  <c r="BI389" i="1"/>
  <c r="BI380" i="1"/>
  <c r="BI351" i="1"/>
  <c r="BJ322" i="1"/>
  <c r="L1300" i="1"/>
  <c r="BH536" i="1"/>
  <c r="BH31" i="1" s="1"/>
  <c r="BK60" i="5" s="1"/>
  <c r="K1300" i="1"/>
  <c r="BG454" i="1"/>
  <c r="BG541" i="1" s="1"/>
  <c r="BG36" i="1" s="1"/>
  <c r="BJ65" i="5" s="1"/>
  <c r="AX394" i="1"/>
  <c r="AX455" i="1" s="1"/>
  <c r="BF541" i="1"/>
  <c r="BF36" i="1" s="1"/>
  <c r="BI65" i="5" s="1"/>
  <c r="AP545" i="1"/>
  <c r="AP40" i="1" s="1"/>
  <c r="AW396" i="1"/>
  <c r="AW457" i="1" s="1"/>
  <c r="AX395" i="1"/>
  <c r="AX456" i="1" s="1"/>
  <c r="AU544" i="1"/>
  <c r="AU39" i="1" s="1"/>
  <c r="AX68" i="5" s="1"/>
  <c r="BF1218" i="1"/>
  <c r="BG579" i="1"/>
  <c r="AZ604" i="1"/>
  <c r="AZ1301" i="1"/>
  <c r="K1275" i="1"/>
  <c r="L1275" i="1"/>
  <c r="AY391" i="1"/>
  <c r="K602" i="1"/>
  <c r="BM689" i="1"/>
  <c r="L602" i="1"/>
  <c r="AX452" i="1"/>
  <c r="AX481" i="1"/>
  <c r="BB1214" i="1"/>
  <c r="BC575" i="1"/>
  <c r="BJ359" i="1"/>
  <c r="BK330" i="1"/>
  <c r="AV1335" i="1"/>
  <c r="AY1219" i="1"/>
  <c r="AY1277" i="1" s="1"/>
  <c r="AZ580" i="1"/>
  <c r="AV542" i="1"/>
  <c r="AV37" i="1" s="1"/>
  <c r="AY66" i="5" s="1"/>
  <c r="AV64" i="5"/>
  <c r="L1246" i="1"/>
  <c r="BM1304" i="1"/>
  <c r="BM607" i="1"/>
  <c r="K1246" i="1"/>
  <c r="AY362" i="1"/>
  <c r="AZ333" i="1"/>
  <c r="BL690" i="1"/>
  <c r="BJ388" i="1"/>
  <c r="BM295" i="1"/>
  <c r="K237" i="1"/>
  <c r="L237" i="1"/>
  <c r="AW510" i="1"/>
  <c r="AW539" i="1" s="1"/>
  <c r="AV486" i="1"/>
  <c r="AV515" i="1" s="1"/>
  <c r="AV457" i="1"/>
  <c r="BE1276" i="1"/>
  <c r="BE1247" i="1"/>
  <c r="BE1305" i="1" s="1"/>
  <c r="AU511" i="1"/>
  <c r="BB814" i="1"/>
  <c r="BC424" i="1"/>
  <c r="BD192" i="1"/>
  <c r="BC308" i="1"/>
  <c r="BA1272" i="1"/>
  <c r="BA1243" i="1"/>
  <c r="BA1301" i="1" s="1"/>
  <c r="AV543" i="1"/>
  <c r="AV38" i="1" s="1"/>
  <c r="AY67" i="5" s="1"/>
  <c r="BB310" i="1"/>
  <c r="AW1306" i="1"/>
  <c r="AW609" i="1"/>
  <c r="AV482" i="1"/>
  <c r="AV453" i="1"/>
  <c r="AX1248" i="1"/>
  <c r="AX1306" i="1" s="1"/>
  <c r="BB901" i="1"/>
  <c r="AR487" i="1"/>
  <c r="AR458" i="1"/>
  <c r="BC874" i="1"/>
  <c r="BC903" i="1" s="1"/>
  <c r="L411" i="1"/>
  <c r="K411" i="1"/>
  <c r="AX1277" i="1"/>
  <c r="BI449" i="1"/>
  <c r="BI478" i="1"/>
  <c r="BI507" i="1" s="1"/>
  <c r="BK723" i="1"/>
  <c r="BD608" i="1"/>
  <c r="BD695" i="1" s="1"/>
  <c r="AX63" i="5"/>
  <c r="BB722" i="1"/>
  <c r="AQ69" i="5"/>
  <c r="AR69" i="5"/>
  <c r="L888" i="1"/>
  <c r="K888" i="1"/>
  <c r="AQ516" i="1"/>
  <c r="K1328" i="1"/>
  <c r="L1328" i="1"/>
  <c r="AX365" i="1"/>
  <c r="AY336" i="1"/>
  <c r="BL723" i="1"/>
  <c r="AS397" i="1"/>
  <c r="BE1216" i="1"/>
  <c r="BE1274" i="1" s="1"/>
  <c r="BF577" i="1"/>
  <c r="BH393" i="1"/>
  <c r="BM917" i="1"/>
  <c r="K801" i="1"/>
  <c r="L801" i="1"/>
  <c r="AV725" i="1"/>
  <c r="AX338" i="1"/>
  <c r="AW367" i="1"/>
  <c r="AV539" i="1"/>
  <c r="BC1303" i="1"/>
  <c r="BC606" i="1"/>
  <c r="AT339" i="1"/>
  <c r="AS368" i="1"/>
  <c r="BB308" i="1"/>
  <c r="AY691" i="1"/>
  <c r="BI335" i="1"/>
  <c r="BH364" i="1"/>
  <c r="AW392" i="1"/>
  <c r="AT35" i="1"/>
  <c r="BC695" i="1"/>
  <c r="BC724" i="1" s="1"/>
  <c r="AY337" i="1"/>
  <c r="AX366" i="1"/>
  <c r="BD1245" i="1"/>
  <c r="BD1274" i="1"/>
  <c r="BB932" i="1"/>
  <c r="BC252" i="1"/>
  <c r="BC310" i="1" s="1"/>
  <c r="BC426" i="1"/>
  <c r="BD194" i="1"/>
  <c r="AX334" i="1"/>
  <c r="AW363" i="1"/>
  <c r="BI472" i="1"/>
  <c r="BI501" i="1" s="1"/>
  <c r="BI444" i="1"/>
  <c r="BI531" i="1" s="1"/>
  <c r="BI26" i="1" s="1"/>
  <c r="BL55" i="5" s="1"/>
  <c r="BH532" i="1"/>
  <c r="BH27" i="1" s="1"/>
  <c r="BK56" i="5" s="1"/>
  <c r="BJ466" i="1"/>
  <c r="BJ495" i="1" s="1"/>
  <c r="BL681" i="1"/>
  <c r="K1233" i="1"/>
  <c r="L1233" i="1"/>
  <c r="BM1291" i="1"/>
  <c r="L1291" i="1" s="1"/>
  <c r="BM594" i="1"/>
  <c r="BM681" i="1" s="1"/>
  <c r="BJ382" i="1"/>
  <c r="BJ443" i="1" s="1"/>
  <c r="BI525" i="1"/>
  <c r="BI20" i="1" s="1"/>
  <c r="BL49" i="5" s="1"/>
  <c r="BK386" i="1"/>
  <c r="BK447" i="1" s="1"/>
  <c r="BJ383" i="1"/>
  <c r="BM711" i="1"/>
  <c r="L682" i="1"/>
  <c r="K682" i="1"/>
  <c r="BK325" i="1"/>
  <c r="BJ354" i="1"/>
  <c r="BI524" i="1"/>
  <c r="BI19" i="1" s="1"/>
  <c r="BL48" i="5" s="1"/>
  <c r="BL328" i="1"/>
  <c r="BK357" i="1"/>
  <c r="K683" i="1"/>
  <c r="L683" i="1"/>
  <c r="BK324" i="1"/>
  <c r="BJ353" i="1"/>
  <c r="BJ384" i="1"/>
  <c r="BK377" i="1"/>
  <c r="BM676" i="1"/>
  <c r="BM705" i="1" s="1"/>
  <c r="K589" i="1"/>
  <c r="L589" i="1"/>
  <c r="BJ378" i="1"/>
  <c r="BI439" i="1"/>
  <c r="BI468" i="1"/>
  <c r="BI497" i="1" s="1"/>
  <c r="BM712" i="1"/>
  <c r="BK326" i="1"/>
  <c r="BJ355" i="1"/>
  <c r="BL319" i="1"/>
  <c r="BK348" i="1"/>
  <c r="BK320" i="1"/>
  <c r="BJ349" i="1"/>
  <c r="K685" i="1"/>
  <c r="L685" i="1"/>
  <c r="BK376" i="1"/>
  <c r="L1315" i="1"/>
  <c r="K1315" i="1"/>
  <c r="BL705" i="1"/>
  <c r="BJ467" i="1"/>
  <c r="BJ496" i="1" s="1"/>
  <c r="BJ438" i="1"/>
  <c r="L1329" i="1"/>
  <c r="K1329" i="1"/>
  <c r="BM714" i="1"/>
  <c r="BL318" i="1"/>
  <c r="BK347" i="1"/>
  <c r="BI445" i="1"/>
  <c r="BI474" i="1"/>
  <c r="BI503" i="1" s="1"/>
  <c r="BH526" i="1"/>
  <c r="BH21" i="1" s="1"/>
  <c r="BK50" i="5" s="1"/>
  <c r="BJ476" i="1"/>
  <c r="BJ505" i="1" s="1"/>
  <c r="BJ447" i="1"/>
  <c r="BI57" i="5" l="1"/>
  <c r="BI74" i="5" s="1"/>
  <c r="BF45" i="1"/>
  <c r="BE45" i="1"/>
  <c r="BH51" i="5"/>
  <c r="BH73" i="5" s="1"/>
  <c r="H49" i="30" s="1"/>
  <c r="I49" i="30" s="1"/>
  <c r="BE44" i="1"/>
  <c r="BG45" i="5"/>
  <c r="L414" i="1"/>
  <c r="K414" i="1"/>
  <c r="L891" i="1"/>
  <c r="K891" i="1"/>
  <c r="BM298" i="1"/>
  <c r="K240" i="1"/>
  <c r="L240" i="1"/>
  <c r="BM920" i="1"/>
  <c r="K804" i="1"/>
  <c r="L804" i="1"/>
  <c r="J49" i="30"/>
  <c r="K49" i="30" s="1"/>
  <c r="H48" i="30"/>
  <c r="I48" i="30" s="1"/>
  <c r="L410" i="1"/>
  <c r="K410" i="1"/>
  <c r="BM294" i="1"/>
  <c r="K236" i="1"/>
  <c r="L236" i="1"/>
  <c r="K887" i="1"/>
  <c r="L887" i="1"/>
  <c r="BM916" i="1"/>
  <c r="L800" i="1"/>
  <c r="K800" i="1"/>
  <c r="BM1294" i="1"/>
  <c r="K1294" i="1" s="1"/>
  <c r="K885" i="1"/>
  <c r="L885" i="1"/>
  <c r="L408" i="1"/>
  <c r="K408" i="1"/>
  <c r="BM292" i="1"/>
  <c r="K234" i="1"/>
  <c r="L234" i="1"/>
  <c r="BM914" i="1"/>
  <c r="K798" i="1"/>
  <c r="L798" i="1"/>
  <c r="K1265" i="1"/>
  <c r="L591" i="1"/>
  <c r="BM678" i="1"/>
  <c r="BM707" i="1" s="1"/>
  <c r="K591" i="1"/>
  <c r="L1288" i="1"/>
  <c r="BM1317" i="1"/>
  <c r="K1288" i="1"/>
  <c r="L1236" i="1"/>
  <c r="BM597" i="1"/>
  <c r="BF527" i="1"/>
  <c r="BF22" i="1" s="1"/>
  <c r="BG440" i="1"/>
  <c r="BG527" i="1" s="1"/>
  <c r="BG22" i="1" s="1"/>
  <c r="BH381" i="1"/>
  <c r="BH442" i="1" s="1"/>
  <c r="BE521" i="1"/>
  <c r="BE16" i="1" s="1"/>
  <c r="BH379" i="1"/>
  <c r="BH440" i="1" s="1"/>
  <c r="BH387" i="1"/>
  <c r="BH448" i="1" s="1"/>
  <c r="BF529" i="1"/>
  <c r="BF24" i="1" s="1"/>
  <c r="BI53" i="5" s="1"/>
  <c r="BG373" i="1"/>
  <c r="BG434" i="1" s="1"/>
  <c r="BG477" i="1"/>
  <c r="BG506" i="1" s="1"/>
  <c r="BG448" i="1"/>
  <c r="BH446" i="1"/>
  <c r="BH475" i="1"/>
  <c r="BH504" i="1" s="1"/>
  <c r="BG471" i="1"/>
  <c r="BG500" i="1" s="1"/>
  <c r="BG442" i="1"/>
  <c r="BJ327" i="1"/>
  <c r="BI356" i="1"/>
  <c r="BI323" i="1"/>
  <c r="BH352" i="1"/>
  <c r="BI385" i="1"/>
  <c r="BF463" i="1"/>
  <c r="BF492" i="1" s="1"/>
  <c r="BF434" i="1"/>
  <c r="BH350" i="1"/>
  <c r="BI321" i="1"/>
  <c r="BI329" i="1"/>
  <c r="BH358" i="1"/>
  <c r="BG533" i="1"/>
  <c r="BG28" i="1" s="1"/>
  <c r="BH315" i="1"/>
  <c r="BG344" i="1"/>
  <c r="BI784" i="1"/>
  <c r="BI813" i="1" s="1"/>
  <c r="BI249" i="1"/>
  <c r="BI307" i="1" s="1"/>
  <c r="BI871" i="1"/>
  <c r="BI900" i="1" s="1"/>
  <c r="BJ191" i="1"/>
  <c r="BJ423" i="1" s="1"/>
  <c r="BI868" i="1"/>
  <c r="BI897" i="1" s="1"/>
  <c r="BI926" i="1" s="1"/>
  <c r="BH926" i="1"/>
  <c r="BI420" i="1"/>
  <c r="BJ188" i="1"/>
  <c r="BJ868" i="1" s="1"/>
  <c r="BJ897" i="1" s="1"/>
  <c r="BI246" i="1"/>
  <c r="BI304" i="1" s="1"/>
  <c r="L912" i="1"/>
  <c r="K912" i="1"/>
  <c r="BK925" i="1"/>
  <c r="BL245" i="1"/>
  <c r="BL303" i="1" s="1"/>
  <c r="BM187" i="1"/>
  <c r="BL419" i="1"/>
  <c r="BL867" i="1"/>
  <c r="BL896" i="1" s="1"/>
  <c r="BL780" i="1"/>
  <c r="BL809" i="1" s="1"/>
  <c r="BF931" i="1"/>
  <c r="BE538" i="1"/>
  <c r="BE33" i="1" s="1"/>
  <c r="BH62" i="5" s="1"/>
  <c r="BF480" i="1"/>
  <c r="BF509" i="1" s="1"/>
  <c r="BF451" i="1"/>
  <c r="BH332" i="1"/>
  <c r="BG361" i="1"/>
  <c r="BH193" i="1"/>
  <c r="BI193" i="1" s="1"/>
  <c r="BG425" i="1"/>
  <c r="BG873" i="1"/>
  <c r="BG902" i="1" s="1"/>
  <c r="BG786" i="1"/>
  <c r="BG815" i="1" s="1"/>
  <c r="BG251" i="1"/>
  <c r="BG309" i="1" s="1"/>
  <c r="BG390" i="1"/>
  <c r="AW543" i="1"/>
  <c r="AW38" i="1" s="1"/>
  <c r="AZ67" i="5" s="1"/>
  <c r="BD787" i="1"/>
  <c r="BD816" i="1" s="1"/>
  <c r="BD250" i="1"/>
  <c r="BD308" i="1" s="1"/>
  <c r="BD785" i="1"/>
  <c r="BC932" i="1"/>
  <c r="K690" i="1"/>
  <c r="L690" i="1"/>
  <c r="AX485" i="1"/>
  <c r="AX514" i="1" s="1"/>
  <c r="L928" i="1"/>
  <c r="K928" i="1"/>
  <c r="AW542" i="1"/>
  <c r="AW37" i="1" s="1"/>
  <c r="AZ66" i="5" s="1"/>
  <c r="AX484" i="1"/>
  <c r="AX513" i="1" s="1"/>
  <c r="AW486" i="1"/>
  <c r="AW515" i="1" s="1"/>
  <c r="BK927" i="1"/>
  <c r="BL869" i="1"/>
  <c r="BL898" i="1" s="1"/>
  <c r="BL421" i="1"/>
  <c r="BL247" i="1"/>
  <c r="BL305" i="1" s="1"/>
  <c r="BL811" i="1"/>
  <c r="BM189" i="1"/>
  <c r="BM782" i="1" s="1"/>
  <c r="BJ389" i="1"/>
  <c r="BJ450" i="1" s="1"/>
  <c r="BH528" i="1"/>
  <c r="BH23" i="1" s="1"/>
  <c r="BK52" i="5" s="1"/>
  <c r="BD872" i="1"/>
  <c r="BD901" i="1" s="1"/>
  <c r="BK331" i="1"/>
  <c r="BJ360" i="1"/>
  <c r="BI441" i="1"/>
  <c r="BI470" i="1"/>
  <c r="BI499" i="1" s="1"/>
  <c r="BD252" i="1"/>
  <c r="BD310" i="1" s="1"/>
  <c r="BI479" i="1"/>
  <c r="BI508" i="1" s="1"/>
  <c r="BI450" i="1"/>
  <c r="BH537" i="1"/>
  <c r="BH32" i="1" s="1"/>
  <c r="BK61" i="5" s="1"/>
  <c r="BJ351" i="1"/>
  <c r="BK322" i="1"/>
  <c r="BJ380" i="1"/>
  <c r="BE1334" i="1"/>
  <c r="BM719" i="1"/>
  <c r="AY394" i="1"/>
  <c r="AY455" i="1" s="1"/>
  <c r="BI530" i="1"/>
  <c r="BI25" i="1" s="1"/>
  <c r="BL54" i="5" s="1"/>
  <c r="AV544" i="1"/>
  <c r="AV39" i="1" s="1"/>
  <c r="AY68" i="5" s="1"/>
  <c r="BL719" i="1"/>
  <c r="BI536" i="1"/>
  <c r="BI31" i="1" s="1"/>
  <c r="BL60" i="5" s="1"/>
  <c r="AW482" i="1"/>
  <c r="AW453" i="1"/>
  <c r="AQ545" i="1"/>
  <c r="AX609" i="1"/>
  <c r="AX696" i="1" s="1"/>
  <c r="BD424" i="1"/>
  <c r="BE192" i="1"/>
  <c r="BE250" i="1" s="1"/>
  <c r="BC693" i="1"/>
  <c r="BC722" i="1" s="1"/>
  <c r="BJ449" i="1"/>
  <c r="BJ478" i="1"/>
  <c r="BJ507" i="1" s="1"/>
  <c r="BA1330" i="1"/>
  <c r="BF1276" i="1"/>
  <c r="BF1247" i="1"/>
  <c r="BF1305" i="1" s="1"/>
  <c r="K917" i="1"/>
  <c r="L917" i="1"/>
  <c r="BF1216" i="1"/>
  <c r="BG577" i="1"/>
  <c r="L607" i="1"/>
  <c r="K607" i="1"/>
  <c r="BM694" i="1"/>
  <c r="BB1243" i="1"/>
  <c r="BB1301" i="1" s="1"/>
  <c r="BB1272" i="1"/>
  <c r="K689" i="1"/>
  <c r="L689" i="1"/>
  <c r="BM718" i="1"/>
  <c r="BD606" i="1"/>
  <c r="BD693" i="1" s="1"/>
  <c r="AS69" i="5"/>
  <c r="BD1303" i="1"/>
  <c r="BD1332" i="1" s="1"/>
  <c r="AR516" i="1"/>
  <c r="BE608" i="1"/>
  <c r="BA333" i="1"/>
  <c r="AZ362" i="1"/>
  <c r="BM1333" i="1"/>
  <c r="K1304" i="1"/>
  <c r="L1304" i="1"/>
  <c r="AZ1219" i="1"/>
  <c r="BA580" i="1"/>
  <c r="AZ1330" i="1"/>
  <c r="AY395" i="1"/>
  <c r="BI393" i="1"/>
  <c r="AX396" i="1"/>
  <c r="BE1245" i="1"/>
  <c r="BE1303" i="1" s="1"/>
  <c r="BE1332" i="1" s="1"/>
  <c r="AZ391" i="1"/>
  <c r="AY481" i="1"/>
  <c r="AY452" i="1"/>
  <c r="AZ337" i="1"/>
  <c r="AY366" i="1"/>
  <c r="AW64" i="5"/>
  <c r="BJ335" i="1"/>
  <c r="BI364" i="1"/>
  <c r="AT397" i="1"/>
  <c r="BC1332" i="1"/>
  <c r="AY338" i="1"/>
  <c r="AX367" i="1"/>
  <c r="AS487" i="1"/>
  <c r="AS458" i="1"/>
  <c r="BD724" i="1"/>
  <c r="AY1248" i="1"/>
  <c r="BK359" i="1"/>
  <c r="BL330" i="1"/>
  <c r="AX1335" i="1"/>
  <c r="BH483" i="1"/>
  <c r="BH512" i="1" s="1"/>
  <c r="BH454" i="1"/>
  <c r="AX392" i="1"/>
  <c r="AU339" i="1"/>
  <c r="AT368" i="1"/>
  <c r="AV34" i="1"/>
  <c r="AW34" i="1"/>
  <c r="AW1335" i="1"/>
  <c r="BA604" i="1"/>
  <c r="BA691" i="1" s="1"/>
  <c r="AU540" i="1"/>
  <c r="BK388" i="1"/>
  <c r="AX510" i="1"/>
  <c r="AX539" i="1" s="1"/>
  <c r="AZ691" i="1"/>
  <c r="AX363" i="1"/>
  <c r="AY334" i="1"/>
  <c r="BD426" i="1"/>
  <c r="BE194" i="1"/>
  <c r="BD874" i="1"/>
  <c r="BD903" i="1" s="1"/>
  <c r="AY720" i="1"/>
  <c r="AZ336" i="1"/>
  <c r="AY365" i="1"/>
  <c r="BB930" i="1"/>
  <c r="AV511" i="1"/>
  <c r="AV540" i="1" s="1"/>
  <c r="AW696" i="1"/>
  <c r="AW725" i="1" s="1"/>
  <c r="BC814" i="1"/>
  <c r="BC1214" i="1"/>
  <c r="BC1272" i="1" s="1"/>
  <c r="BD575" i="1"/>
  <c r="BG1218" i="1"/>
  <c r="BH579" i="1"/>
  <c r="BJ472" i="1"/>
  <c r="BJ501" i="1" s="1"/>
  <c r="BJ534" i="1"/>
  <c r="BJ29" i="1" s="1"/>
  <c r="BM58" i="5" s="1"/>
  <c r="BJ524" i="1"/>
  <c r="BJ19" i="1" s="1"/>
  <c r="BM48" i="5" s="1"/>
  <c r="BI526" i="1"/>
  <c r="BI21" i="1" s="1"/>
  <c r="BL50" i="5" s="1"/>
  <c r="BJ525" i="1"/>
  <c r="BJ20" i="1" s="1"/>
  <c r="BM49" i="5" s="1"/>
  <c r="BL376" i="1"/>
  <c r="BL466" i="1" s="1"/>
  <c r="BL495" i="1" s="1"/>
  <c r="BL377" i="1"/>
  <c r="BL438" i="1" s="1"/>
  <c r="BK476" i="1"/>
  <c r="BK505" i="1" s="1"/>
  <c r="BK384" i="1"/>
  <c r="BK445" i="1" s="1"/>
  <c r="K1291" i="1"/>
  <c r="BM710" i="1"/>
  <c r="K594" i="1"/>
  <c r="L594" i="1"/>
  <c r="L681" i="1"/>
  <c r="K681" i="1"/>
  <c r="BL710" i="1"/>
  <c r="BM1320" i="1"/>
  <c r="BK378" i="1"/>
  <c r="BK439" i="1" s="1"/>
  <c r="BL386" i="1"/>
  <c r="BL476" i="1" s="1"/>
  <c r="BL505" i="1" s="1"/>
  <c r="BM319" i="1"/>
  <c r="BM348" i="1" s="1"/>
  <c r="BL348" i="1"/>
  <c r="BK383" i="1"/>
  <c r="BL325" i="1"/>
  <c r="BK354" i="1"/>
  <c r="BI532" i="1"/>
  <c r="BI27" i="1" s="1"/>
  <c r="BL56" i="5" s="1"/>
  <c r="BK466" i="1"/>
  <c r="BK495" i="1" s="1"/>
  <c r="BK437" i="1"/>
  <c r="BJ439" i="1"/>
  <c r="BJ468" i="1"/>
  <c r="BJ497" i="1" s="1"/>
  <c r="BK382" i="1"/>
  <c r="BM328" i="1"/>
  <c r="BM357" i="1" s="1"/>
  <c r="BL357" i="1"/>
  <c r="L676" i="1"/>
  <c r="K676" i="1"/>
  <c r="BJ445" i="1"/>
  <c r="BJ474" i="1"/>
  <c r="BJ503" i="1" s="1"/>
  <c r="BL324" i="1"/>
  <c r="BK353" i="1"/>
  <c r="BJ473" i="1"/>
  <c r="BJ502" i="1" s="1"/>
  <c r="BJ444" i="1"/>
  <c r="BM318" i="1"/>
  <c r="BM347" i="1" s="1"/>
  <c r="BL347" i="1"/>
  <c r="BL320" i="1"/>
  <c r="BK349" i="1"/>
  <c r="BL326" i="1"/>
  <c r="BK355" i="1"/>
  <c r="BK467" i="1"/>
  <c r="BK496" i="1" s="1"/>
  <c r="BK438" i="1"/>
  <c r="BJ57" i="5" l="1"/>
  <c r="BI51" i="5"/>
  <c r="BI73" i="5" s="1"/>
  <c r="BF44" i="1"/>
  <c r="BJ51" i="5"/>
  <c r="BH45" i="5"/>
  <c r="K920" i="1"/>
  <c r="L920" i="1"/>
  <c r="J50" i="30"/>
  <c r="K50" i="30" s="1"/>
  <c r="K916" i="1"/>
  <c r="L916" i="1"/>
  <c r="BJ249" i="1"/>
  <c r="BJ307" i="1" s="1"/>
  <c r="L1294" i="1"/>
  <c r="BM1323" i="1"/>
  <c r="K1323" i="1" s="1"/>
  <c r="L914" i="1"/>
  <c r="K914" i="1"/>
  <c r="K1317" i="1"/>
  <c r="L1317" i="1"/>
  <c r="K678" i="1"/>
  <c r="L678" i="1"/>
  <c r="BM684" i="1"/>
  <c r="BM713" i="1" s="1"/>
  <c r="L597" i="1"/>
  <c r="K597" i="1"/>
  <c r="BH471" i="1"/>
  <c r="BH500" i="1" s="1"/>
  <c r="BG463" i="1"/>
  <c r="BG492" i="1" s="1"/>
  <c r="BH469" i="1"/>
  <c r="BH498" i="1" s="1"/>
  <c r="BG535" i="1"/>
  <c r="BG30" i="1" s="1"/>
  <c r="BJ59" i="5" s="1"/>
  <c r="BI381" i="1"/>
  <c r="BI471" i="1" s="1"/>
  <c r="BI500" i="1" s="1"/>
  <c r="BG529" i="1"/>
  <c r="BG24" i="1" s="1"/>
  <c r="BJ53" i="5" s="1"/>
  <c r="BJ73" i="5" s="1"/>
  <c r="BH477" i="1"/>
  <c r="BH506" i="1" s="1"/>
  <c r="BJ385" i="1"/>
  <c r="BJ329" i="1"/>
  <c r="BI358" i="1"/>
  <c r="BJ321" i="1"/>
  <c r="BI350" i="1"/>
  <c r="BI446" i="1"/>
  <c r="BI475" i="1"/>
  <c r="BI504" i="1" s="1"/>
  <c r="BI379" i="1"/>
  <c r="BH373" i="1"/>
  <c r="BJ323" i="1"/>
  <c r="BI352" i="1"/>
  <c r="BI315" i="1"/>
  <c r="BH344" i="1"/>
  <c r="BK327" i="1"/>
  <c r="BJ356" i="1"/>
  <c r="BH533" i="1"/>
  <c r="BH28" i="1" s="1"/>
  <c r="BI387" i="1"/>
  <c r="BF521" i="1"/>
  <c r="BF16" i="1" s="1"/>
  <c r="BJ871" i="1"/>
  <c r="BJ900" i="1" s="1"/>
  <c r="BI929" i="1"/>
  <c r="BJ784" i="1"/>
  <c r="BJ813" i="1" s="1"/>
  <c r="BK191" i="1"/>
  <c r="BK423" i="1" s="1"/>
  <c r="BK188" i="1"/>
  <c r="BK246" i="1" s="1"/>
  <c r="BJ246" i="1"/>
  <c r="BJ304" i="1" s="1"/>
  <c r="BJ420" i="1"/>
  <c r="BJ781" i="1"/>
  <c r="BJ810" i="1" s="1"/>
  <c r="BJ926" i="1" s="1"/>
  <c r="BL925" i="1"/>
  <c r="BM780" i="1"/>
  <c r="BM809" i="1" s="1"/>
  <c r="BM245" i="1"/>
  <c r="BM867" i="1"/>
  <c r="BM896" i="1" s="1"/>
  <c r="L187" i="1"/>
  <c r="K187" i="1"/>
  <c r="BM419" i="1"/>
  <c r="BH251" i="1"/>
  <c r="BH309" i="1" s="1"/>
  <c r="BH786" i="1"/>
  <c r="BH815" i="1" s="1"/>
  <c r="BI873" i="1"/>
  <c r="BI902" i="1" s="1"/>
  <c r="BF538" i="1"/>
  <c r="BF33" i="1" s="1"/>
  <c r="BI62" i="5" s="1"/>
  <c r="BG480" i="1"/>
  <c r="BG509" i="1" s="1"/>
  <c r="BG451" i="1"/>
  <c r="BJ193" i="1"/>
  <c r="BK193" i="1" s="1"/>
  <c r="BI425" i="1"/>
  <c r="BH425" i="1"/>
  <c r="BI251" i="1"/>
  <c r="BI786" i="1"/>
  <c r="BI815" i="1" s="1"/>
  <c r="BH873" i="1"/>
  <c r="BH902" i="1" s="1"/>
  <c r="BH390" i="1"/>
  <c r="BG931" i="1"/>
  <c r="BH361" i="1"/>
  <c r="BI332" i="1"/>
  <c r="BD932" i="1"/>
  <c r="BE785" i="1"/>
  <c r="BE787" i="1"/>
  <c r="BE816" i="1" s="1"/>
  <c r="AX543" i="1"/>
  <c r="AX38" i="1" s="1"/>
  <c r="BA67" i="5" s="1"/>
  <c r="AX542" i="1"/>
  <c r="AX37" i="1" s="1"/>
  <c r="BA66" i="5" s="1"/>
  <c r="AW544" i="1"/>
  <c r="AW39" i="1" s="1"/>
  <c r="AZ68" i="5" s="1"/>
  <c r="BL927" i="1"/>
  <c r="BJ479" i="1"/>
  <c r="BJ508" i="1" s="1"/>
  <c r="BM869" i="1"/>
  <c r="BM898" i="1" s="1"/>
  <c r="L898" i="1" s="1"/>
  <c r="BM421" i="1"/>
  <c r="BM811" i="1"/>
  <c r="L189" i="1"/>
  <c r="K189" i="1"/>
  <c r="BM247" i="1"/>
  <c r="BE872" i="1"/>
  <c r="BE901" i="1" s="1"/>
  <c r="AY484" i="1"/>
  <c r="AY513" i="1" s="1"/>
  <c r="BK389" i="1"/>
  <c r="BK450" i="1" s="1"/>
  <c r="BK380" i="1"/>
  <c r="BI537" i="1"/>
  <c r="BI32" i="1" s="1"/>
  <c r="BL61" i="5" s="1"/>
  <c r="BI528" i="1"/>
  <c r="BI23" i="1" s="1"/>
  <c r="BL52" i="5" s="1"/>
  <c r="BL331" i="1"/>
  <c r="BK360" i="1"/>
  <c r="BK351" i="1"/>
  <c r="BL322" i="1"/>
  <c r="BJ441" i="1"/>
  <c r="BJ470" i="1"/>
  <c r="BJ499" i="1" s="1"/>
  <c r="AZ394" i="1"/>
  <c r="AZ484" i="1" s="1"/>
  <c r="AZ513" i="1" s="1"/>
  <c r="BH541" i="1"/>
  <c r="BH36" i="1" s="1"/>
  <c r="BK65" i="5" s="1"/>
  <c r="BF1334" i="1"/>
  <c r="AV35" i="1"/>
  <c r="AY64" i="5" s="1"/>
  <c r="BB1330" i="1"/>
  <c r="BK449" i="1"/>
  <c r="BK478" i="1"/>
  <c r="BK507" i="1" s="1"/>
  <c r="AY396" i="1"/>
  <c r="BJ393" i="1"/>
  <c r="BE606" i="1"/>
  <c r="AZ1248" i="1"/>
  <c r="AZ1306" i="1" s="1"/>
  <c r="AZ1277" i="1"/>
  <c r="BB333" i="1"/>
  <c r="BA362" i="1"/>
  <c r="AX725" i="1"/>
  <c r="BH1218" i="1"/>
  <c r="BH1276" i="1" s="1"/>
  <c r="BI579" i="1"/>
  <c r="BD1214" i="1"/>
  <c r="BD1272" i="1" s="1"/>
  <c r="BE575" i="1"/>
  <c r="BA336" i="1"/>
  <c r="AZ365" i="1"/>
  <c r="BE426" i="1"/>
  <c r="BF194" i="1"/>
  <c r="BF252" i="1" s="1"/>
  <c r="BA720" i="1"/>
  <c r="AY63" i="5"/>
  <c r="AX482" i="1"/>
  <c r="AX453" i="1"/>
  <c r="AY609" i="1"/>
  <c r="AY1306" i="1"/>
  <c r="AZ338" i="1"/>
  <c r="AY367" i="1"/>
  <c r="BK335" i="1"/>
  <c r="BJ364" i="1"/>
  <c r="AY510" i="1"/>
  <c r="AZ452" i="1"/>
  <c r="AZ481" i="1"/>
  <c r="BE424" i="1"/>
  <c r="BF192" i="1"/>
  <c r="BD814" i="1"/>
  <c r="AU35" i="1"/>
  <c r="BG1276" i="1"/>
  <c r="BE308" i="1"/>
  <c r="AW511" i="1"/>
  <c r="AW540" i="1" s="1"/>
  <c r="AU397" i="1"/>
  <c r="BM330" i="1"/>
  <c r="BM359" i="1" s="1"/>
  <c r="BL359" i="1"/>
  <c r="BE695" i="1"/>
  <c r="K694" i="1"/>
  <c r="BM723" i="1"/>
  <c r="L694" i="1"/>
  <c r="BG1216" i="1"/>
  <c r="BH577" i="1"/>
  <c r="BC1243" i="1"/>
  <c r="AZ334" i="1"/>
  <c r="AY363" i="1"/>
  <c r="AZ720" i="1"/>
  <c r="AV339" i="1"/>
  <c r="AU368" i="1"/>
  <c r="BL388" i="1"/>
  <c r="BE874" i="1"/>
  <c r="BE903" i="1" s="1"/>
  <c r="BD722" i="1"/>
  <c r="BB604" i="1"/>
  <c r="BJ536" i="1"/>
  <c r="BJ31" i="1" s="1"/>
  <c r="BM60" i="5" s="1"/>
  <c r="AY392" i="1"/>
  <c r="AZ395" i="1"/>
  <c r="BI454" i="1"/>
  <c r="BI483" i="1"/>
  <c r="BI512" i="1" s="1"/>
  <c r="K1333" i="1"/>
  <c r="L1333" i="1"/>
  <c r="BF1245" i="1"/>
  <c r="BF1274" i="1"/>
  <c r="AQ40" i="1"/>
  <c r="BG1247" i="1"/>
  <c r="AS516" i="1"/>
  <c r="BA337" i="1"/>
  <c r="AZ366" i="1"/>
  <c r="AX486" i="1"/>
  <c r="AX515" i="1" s="1"/>
  <c r="AX457" i="1"/>
  <c r="AY456" i="1"/>
  <c r="AY485" i="1"/>
  <c r="AY514" i="1" s="1"/>
  <c r="BA1219" i="1"/>
  <c r="BB580" i="1"/>
  <c r="AX34" i="1"/>
  <c r="BC930" i="1"/>
  <c r="BE252" i="1"/>
  <c r="AZ63" i="5"/>
  <c r="AT458" i="1"/>
  <c r="AT487" i="1"/>
  <c r="BA391" i="1"/>
  <c r="AR545" i="1"/>
  <c r="BF608" i="1"/>
  <c r="BJ530" i="1"/>
  <c r="BJ25" i="1" s="1"/>
  <c r="BM54" i="5" s="1"/>
  <c r="BK468" i="1"/>
  <c r="BK497" i="1" s="1"/>
  <c r="BK474" i="1"/>
  <c r="BK503" i="1" s="1"/>
  <c r="BL447" i="1"/>
  <c r="BL534" i="1" s="1"/>
  <c r="BL29" i="1" s="1"/>
  <c r="BO58" i="5" s="1"/>
  <c r="BL437" i="1"/>
  <c r="BL524" i="1" s="1"/>
  <c r="BL19" i="1" s="1"/>
  <c r="BO48" i="5" s="1"/>
  <c r="BL467" i="1"/>
  <c r="BL496" i="1" s="1"/>
  <c r="BK534" i="1"/>
  <c r="BK29" i="1" s="1"/>
  <c r="BN58" i="5" s="1"/>
  <c r="BM386" i="1"/>
  <c r="BM447" i="1" s="1"/>
  <c r="BL383" i="1"/>
  <c r="BL444" i="1" s="1"/>
  <c r="BL384" i="1"/>
  <c r="BL474" i="1" s="1"/>
  <c r="BL503" i="1" s="1"/>
  <c r="BJ531" i="1"/>
  <c r="BJ26" i="1" s="1"/>
  <c r="BM55" i="5" s="1"/>
  <c r="BL382" i="1"/>
  <c r="BL443" i="1" s="1"/>
  <c r="L1320" i="1"/>
  <c r="K1320" i="1"/>
  <c r="BK524" i="1"/>
  <c r="BK19" i="1" s="1"/>
  <c r="BN48" i="5" s="1"/>
  <c r="BM320" i="1"/>
  <c r="BM349" i="1" s="1"/>
  <c r="BL349" i="1"/>
  <c r="BK472" i="1"/>
  <c r="BK501" i="1" s="1"/>
  <c r="BK443" i="1"/>
  <c r="BM326" i="1"/>
  <c r="BM355" i="1" s="1"/>
  <c r="BL355" i="1"/>
  <c r="BM376" i="1"/>
  <c r="BM324" i="1"/>
  <c r="BM353" i="1" s="1"/>
  <c r="BL353" i="1"/>
  <c r="BJ526" i="1"/>
  <c r="BJ21" i="1" s="1"/>
  <c r="BM50" i="5" s="1"/>
  <c r="BK473" i="1"/>
  <c r="BK502" i="1" s="1"/>
  <c r="BK444" i="1"/>
  <c r="BK525" i="1"/>
  <c r="BK20" i="1" s="1"/>
  <c r="BN49" i="5" s="1"/>
  <c r="BM325" i="1"/>
  <c r="BM354" i="1" s="1"/>
  <c r="BL354" i="1"/>
  <c r="BL378" i="1"/>
  <c r="BJ532" i="1"/>
  <c r="BJ27" i="1" s="1"/>
  <c r="BM56" i="5" s="1"/>
  <c r="BM377" i="1"/>
  <c r="BJ74" i="5" l="1"/>
  <c r="BK57" i="5"/>
  <c r="BG45" i="1"/>
  <c r="BG44" i="1"/>
  <c r="BI45" i="5"/>
  <c r="BK871" i="1"/>
  <c r="BK900" i="1" s="1"/>
  <c r="H50" i="30"/>
  <c r="I50" i="30" s="1"/>
  <c r="H51" i="30"/>
  <c r="I51" i="30" s="1"/>
  <c r="J51" i="30"/>
  <c r="K51" i="30" s="1"/>
  <c r="L1323" i="1"/>
  <c r="K684" i="1"/>
  <c r="L684" i="1"/>
  <c r="BH529" i="1"/>
  <c r="BH24" i="1" s="1"/>
  <c r="BK53" i="5" s="1"/>
  <c r="BI442" i="1"/>
  <c r="BI529" i="1" s="1"/>
  <c r="BI24" i="1" s="1"/>
  <c r="BL53" i="5" s="1"/>
  <c r="BG521" i="1"/>
  <c r="BG16" i="1" s="1"/>
  <c r="BJ381" i="1"/>
  <c r="BJ442" i="1" s="1"/>
  <c r="BH535" i="1"/>
  <c r="BH30" i="1" s="1"/>
  <c r="BK59" i="5" s="1"/>
  <c r="BH527" i="1"/>
  <c r="BH22" i="1" s="1"/>
  <c r="BJ379" i="1"/>
  <c r="BJ440" i="1" s="1"/>
  <c r="BJ446" i="1"/>
  <c r="BJ475" i="1"/>
  <c r="BJ504" i="1" s="1"/>
  <c r="BK356" i="1"/>
  <c r="BL327" i="1"/>
  <c r="BI373" i="1"/>
  <c r="BI440" i="1"/>
  <c r="BI469" i="1"/>
  <c r="BI498" i="1" s="1"/>
  <c r="BJ315" i="1"/>
  <c r="BI344" i="1"/>
  <c r="BI533" i="1"/>
  <c r="BI28" i="1" s="1"/>
  <c r="BJ352" i="1"/>
  <c r="BK323" i="1"/>
  <c r="BI448" i="1"/>
  <c r="BI477" i="1"/>
  <c r="BI506" i="1" s="1"/>
  <c r="BK321" i="1"/>
  <c r="BJ350" i="1"/>
  <c r="BH463" i="1"/>
  <c r="BH492" i="1" s="1"/>
  <c r="BH434" i="1"/>
  <c r="BJ387" i="1"/>
  <c r="BK385" i="1"/>
  <c r="BK329" i="1"/>
  <c r="BJ358" i="1"/>
  <c r="BK249" i="1"/>
  <c r="BK307" i="1" s="1"/>
  <c r="BJ929" i="1"/>
  <c r="BL191" i="1"/>
  <c r="BL784" i="1" s="1"/>
  <c r="BL813" i="1" s="1"/>
  <c r="BK784" i="1"/>
  <c r="BK813" i="1" s="1"/>
  <c r="BK781" i="1"/>
  <c r="BK810" i="1" s="1"/>
  <c r="BK868" i="1"/>
  <c r="BK897" i="1" s="1"/>
  <c r="BK304" i="1"/>
  <c r="BK420" i="1"/>
  <c r="BL188" i="1"/>
  <c r="BI309" i="1"/>
  <c r="K419" i="1"/>
  <c r="L419" i="1"/>
  <c r="L896" i="1"/>
  <c r="K896" i="1"/>
  <c r="K245" i="1"/>
  <c r="BM303" i="1"/>
  <c r="L245" i="1"/>
  <c r="BM925" i="1"/>
  <c r="K809" i="1"/>
  <c r="L809" i="1"/>
  <c r="BI931" i="1"/>
  <c r="BH931" i="1"/>
  <c r="BJ251" i="1"/>
  <c r="BJ309" i="1" s="1"/>
  <c r="BJ786" i="1"/>
  <c r="BJ815" i="1" s="1"/>
  <c r="BG538" i="1"/>
  <c r="BG33" i="1" s="1"/>
  <c r="BJ62" i="5" s="1"/>
  <c r="BH451" i="1"/>
  <c r="BH480" i="1"/>
  <c r="BH509" i="1" s="1"/>
  <c r="BK786" i="1"/>
  <c r="BK815" i="1" s="1"/>
  <c r="BK425" i="1"/>
  <c r="BJ425" i="1"/>
  <c r="BK251" i="1"/>
  <c r="BL193" i="1"/>
  <c r="BL786" i="1" s="1"/>
  <c r="BL815" i="1" s="1"/>
  <c r="BK873" i="1"/>
  <c r="BK902" i="1" s="1"/>
  <c r="BJ332" i="1"/>
  <c r="BI361" i="1"/>
  <c r="BJ873" i="1"/>
  <c r="BJ902" i="1" s="1"/>
  <c r="BI390" i="1"/>
  <c r="BF787" i="1"/>
  <c r="BF816" i="1" s="1"/>
  <c r="BF785" i="1"/>
  <c r="BF814" i="1" s="1"/>
  <c r="BJ537" i="1"/>
  <c r="BJ32" i="1" s="1"/>
  <c r="BM61" i="5" s="1"/>
  <c r="AY542" i="1"/>
  <c r="AY37" i="1" s="1"/>
  <c r="BB66" i="5" s="1"/>
  <c r="BM305" i="1"/>
  <c r="L247" i="1"/>
  <c r="L811" i="1"/>
  <c r="BM927" i="1"/>
  <c r="K811" i="1"/>
  <c r="K421" i="1"/>
  <c r="L421" i="1"/>
  <c r="K898" i="1"/>
  <c r="K247" i="1"/>
  <c r="BL389" i="1"/>
  <c r="BL450" i="1" s="1"/>
  <c r="BK479" i="1"/>
  <c r="BK508" i="1" s="1"/>
  <c r="BK537" i="1" s="1"/>
  <c r="BK32" i="1" s="1"/>
  <c r="BN61" i="5" s="1"/>
  <c r="BK441" i="1"/>
  <c r="BK470" i="1"/>
  <c r="BK499" i="1" s="1"/>
  <c r="BM331" i="1"/>
  <c r="BM360" i="1" s="1"/>
  <c r="BL360" i="1"/>
  <c r="BJ528" i="1"/>
  <c r="BJ23" i="1" s="1"/>
  <c r="BM52" i="5" s="1"/>
  <c r="BL351" i="1"/>
  <c r="BM322" i="1"/>
  <c r="BM351" i="1" s="1"/>
  <c r="BL380" i="1"/>
  <c r="BA395" i="1"/>
  <c r="BA456" i="1" s="1"/>
  <c r="AZ455" i="1"/>
  <c r="AZ542" i="1" s="1"/>
  <c r="AZ37" i="1" s="1"/>
  <c r="BC66" i="5" s="1"/>
  <c r="AS545" i="1"/>
  <c r="AS40" i="1" s="1"/>
  <c r="AY543" i="1"/>
  <c r="AY38" i="1" s="1"/>
  <c r="BB67" i="5" s="1"/>
  <c r="BM388" i="1"/>
  <c r="BK393" i="1"/>
  <c r="BA394" i="1"/>
  <c r="BA484" i="1" s="1"/>
  <c r="BA513" i="1" s="1"/>
  <c r="AX544" i="1"/>
  <c r="AX39" i="1" s="1"/>
  <c r="BA68" i="5" s="1"/>
  <c r="AW35" i="1"/>
  <c r="BB691" i="1"/>
  <c r="AU458" i="1"/>
  <c r="AU487" i="1"/>
  <c r="BI541" i="1"/>
  <c r="BI36" i="1" s="1"/>
  <c r="BL65" i="5" s="1"/>
  <c r="BE724" i="1"/>
  <c r="BL335" i="1"/>
  <c r="BK364" i="1"/>
  <c r="BF426" i="1"/>
  <c r="BG194" i="1"/>
  <c r="BG252" i="1" s="1"/>
  <c r="BG310" i="1" s="1"/>
  <c r="BJ454" i="1"/>
  <c r="BJ483" i="1"/>
  <c r="BJ512" i="1" s="1"/>
  <c r="BB1219" i="1"/>
  <c r="BC580" i="1"/>
  <c r="BF1303" i="1"/>
  <c r="BF1332" i="1" s="1"/>
  <c r="BF606" i="1"/>
  <c r="AY453" i="1"/>
  <c r="AY482" i="1"/>
  <c r="BH1216" i="1"/>
  <c r="BI577" i="1"/>
  <c r="AX64" i="5"/>
  <c r="AZ510" i="1"/>
  <c r="AZ539" i="1" s="1"/>
  <c r="AZ396" i="1"/>
  <c r="BE1214" i="1"/>
  <c r="BF575" i="1"/>
  <c r="AY457" i="1"/>
  <c r="AY486" i="1"/>
  <c r="AY515" i="1" s="1"/>
  <c r="BG608" i="1"/>
  <c r="BG1305" i="1"/>
  <c r="BA63" i="5"/>
  <c r="BA1248" i="1"/>
  <c r="BB337" i="1"/>
  <c r="BA366" i="1"/>
  <c r="AZ485" i="1"/>
  <c r="AZ514" i="1" s="1"/>
  <c r="AZ456" i="1"/>
  <c r="BG1274" i="1"/>
  <c r="BG1245" i="1"/>
  <c r="BF872" i="1"/>
  <c r="AZ609" i="1"/>
  <c r="AZ696" i="1" s="1"/>
  <c r="BK536" i="1"/>
  <c r="BK31" i="1" s="1"/>
  <c r="BN60" i="5" s="1"/>
  <c r="BE932" i="1"/>
  <c r="BL478" i="1"/>
  <c r="BL507" i="1" s="1"/>
  <c r="BL449" i="1"/>
  <c r="AZ392" i="1"/>
  <c r="BC1301" i="1"/>
  <c r="BC604" i="1"/>
  <c r="BF310" i="1"/>
  <c r="BD1243" i="1"/>
  <c r="BB391" i="1"/>
  <c r="BE693" i="1"/>
  <c r="BE722" i="1" s="1"/>
  <c r="BA338" i="1"/>
  <c r="AZ367" i="1"/>
  <c r="BA334" i="1"/>
  <c r="AZ363" i="1"/>
  <c r="BF695" i="1"/>
  <c r="AY1335" i="1"/>
  <c r="BA365" i="1"/>
  <c r="BB336" i="1"/>
  <c r="BI1218" i="1"/>
  <c r="BJ579" i="1"/>
  <c r="BC333" i="1"/>
  <c r="BB362" i="1"/>
  <c r="BA1277" i="1"/>
  <c r="AZ1335" i="1"/>
  <c r="AV397" i="1"/>
  <c r="BD930" i="1"/>
  <c r="BF250" i="1"/>
  <c r="BF424" i="1"/>
  <c r="BG192" i="1"/>
  <c r="BG250" i="1" s="1"/>
  <c r="AX511" i="1"/>
  <c r="AX540" i="1" s="1"/>
  <c r="BF874" i="1"/>
  <c r="BF903" i="1" s="1"/>
  <c r="AR40" i="1"/>
  <c r="BA452" i="1"/>
  <c r="BA481" i="1"/>
  <c r="AT516" i="1"/>
  <c r="BE310" i="1"/>
  <c r="AT69" i="5"/>
  <c r="AW339" i="1"/>
  <c r="AV368" i="1"/>
  <c r="BE814" i="1"/>
  <c r="BE930" i="1" s="1"/>
  <c r="AY696" i="1"/>
  <c r="AY725" i="1" s="1"/>
  <c r="BH1247" i="1"/>
  <c r="BH608" i="1" s="1"/>
  <c r="AY539" i="1"/>
  <c r="BK532" i="1"/>
  <c r="BK27" i="1" s="1"/>
  <c r="BN56" i="5" s="1"/>
  <c r="BK526" i="1"/>
  <c r="BK21" i="1" s="1"/>
  <c r="BN50" i="5" s="1"/>
  <c r="BL445" i="1"/>
  <c r="BL532" i="1" s="1"/>
  <c r="BL27" i="1" s="1"/>
  <c r="BO56" i="5" s="1"/>
  <c r="BM476" i="1"/>
  <c r="L476" i="1" s="1"/>
  <c r="BL525" i="1"/>
  <c r="BL20" i="1" s="1"/>
  <c r="BO49" i="5" s="1"/>
  <c r="BL473" i="1"/>
  <c r="BL502" i="1" s="1"/>
  <c r="BM384" i="1"/>
  <c r="BM445" i="1" s="1"/>
  <c r="BM378" i="1"/>
  <c r="BM439" i="1" s="1"/>
  <c r="BK531" i="1"/>
  <c r="BK26" i="1" s="1"/>
  <c r="BN55" i="5" s="1"/>
  <c r="BL472" i="1"/>
  <c r="BL501" i="1" s="1"/>
  <c r="BK530" i="1"/>
  <c r="BK25" i="1" s="1"/>
  <c r="BN54" i="5" s="1"/>
  <c r="BM383" i="1"/>
  <c r="BM437" i="1"/>
  <c r="BM466" i="1"/>
  <c r="BM382" i="1"/>
  <c r="BM467" i="1"/>
  <c r="BM438" i="1"/>
  <c r="BL468" i="1"/>
  <c r="BL497" i="1" s="1"/>
  <c r="BL439" i="1"/>
  <c r="K447" i="1"/>
  <c r="L447" i="1"/>
  <c r="BK74" i="5" l="1"/>
  <c r="BL57" i="5"/>
  <c r="BH45" i="1"/>
  <c r="BK51" i="5"/>
  <c r="BK73" i="5" s="1"/>
  <c r="BH44" i="1"/>
  <c r="BJ45" i="5"/>
  <c r="BM191" i="1"/>
  <c r="BM249" i="1" s="1"/>
  <c r="BK929" i="1"/>
  <c r="J52" i="30"/>
  <c r="K52" i="30" s="1"/>
  <c r="BL249" i="1"/>
  <c r="BL307" i="1" s="1"/>
  <c r="BJ469" i="1"/>
  <c r="BJ498" i="1" s="1"/>
  <c r="BJ471" i="1"/>
  <c r="BJ500" i="1" s="1"/>
  <c r="BJ373" i="1"/>
  <c r="BJ434" i="1" s="1"/>
  <c r="BH521" i="1"/>
  <c r="BH16" i="1" s="1"/>
  <c r="BK379" i="1"/>
  <c r="BK440" i="1" s="1"/>
  <c r="BI535" i="1"/>
  <c r="BI30" i="1" s="1"/>
  <c r="BL59" i="5" s="1"/>
  <c r="BJ533" i="1"/>
  <c r="BJ28" i="1" s="1"/>
  <c r="BL329" i="1"/>
  <c r="BK358" i="1"/>
  <c r="BK446" i="1"/>
  <c r="BK475" i="1"/>
  <c r="BK504" i="1" s="1"/>
  <c r="BJ344" i="1"/>
  <c r="BK315" i="1"/>
  <c r="BJ448" i="1"/>
  <c r="BJ477" i="1"/>
  <c r="BK352" i="1"/>
  <c r="BL323" i="1"/>
  <c r="BI527" i="1"/>
  <c r="BI22" i="1" s="1"/>
  <c r="BK381" i="1"/>
  <c r="BI434" i="1"/>
  <c r="BI463" i="1"/>
  <c r="BI492" i="1" s="1"/>
  <c r="BM327" i="1"/>
  <c r="BM356" i="1" s="1"/>
  <c r="BL356" i="1"/>
  <c r="BK387" i="1"/>
  <c r="BL321" i="1"/>
  <c r="BK350" i="1"/>
  <c r="BL385" i="1"/>
  <c r="BL423" i="1"/>
  <c r="BL871" i="1"/>
  <c r="BL900" i="1" s="1"/>
  <c r="BL929" i="1" s="1"/>
  <c r="BK926" i="1"/>
  <c r="BL868" i="1"/>
  <c r="BL897" i="1" s="1"/>
  <c r="BM188" i="1"/>
  <c r="BM781" i="1" s="1"/>
  <c r="BM810" i="1" s="1"/>
  <c r="BL420" i="1"/>
  <c r="BL781" i="1"/>
  <c r="BL810" i="1" s="1"/>
  <c r="BL246" i="1"/>
  <c r="BL304" i="1" s="1"/>
  <c r="K925" i="1"/>
  <c r="L925" i="1"/>
  <c r="BK309" i="1"/>
  <c r="BJ931" i="1"/>
  <c r="BK931" i="1"/>
  <c r="L191" i="1"/>
  <c r="BH538" i="1"/>
  <c r="BH33" i="1" s="1"/>
  <c r="BK62" i="5" s="1"/>
  <c r="BJ390" i="1"/>
  <c r="BK332" i="1"/>
  <c r="BJ361" i="1"/>
  <c r="BI480" i="1"/>
  <c r="BI509" i="1" s="1"/>
  <c r="BI451" i="1"/>
  <c r="BL251" i="1"/>
  <c r="BL309" i="1" s="1"/>
  <c r="BL425" i="1"/>
  <c r="BL873" i="1"/>
  <c r="BL902" i="1" s="1"/>
  <c r="BL931" i="1" s="1"/>
  <c r="BM193" i="1"/>
  <c r="BG785" i="1"/>
  <c r="BG787" i="1"/>
  <c r="BG816" i="1" s="1"/>
  <c r="BM423" i="1"/>
  <c r="BM784" i="1"/>
  <c r="BM813" i="1" s="1"/>
  <c r="K191" i="1"/>
  <c r="BA455" i="1"/>
  <c r="BA542" i="1" s="1"/>
  <c r="BA37" i="1" s="1"/>
  <c r="BD66" i="5" s="1"/>
  <c r="BH695" i="1"/>
  <c r="BL479" i="1"/>
  <c r="BL508" i="1" s="1"/>
  <c r="K927" i="1"/>
  <c r="L927" i="1"/>
  <c r="BA485" i="1"/>
  <c r="BA514" i="1" s="1"/>
  <c r="BK528" i="1"/>
  <c r="BK23" i="1" s="1"/>
  <c r="BN52" i="5" s="1"/>
  <c r="BM380" i="1"/>
  <c r="BM389" i="1"/>
  <c r="BM450" i="1" s="1"/>
  <c r="BG872" i="1"/>
  <c r="BG901" i="1" s="1"/>
  <c r="BL470" i="1"/>
  <c r="BL499" i="1" s="1"/>
  <c r="BL441" i="1"/>
  <c r="BL536" i="1"/>
  <c r="BL31" i="1" s="1"/>
  <c r="BO60" i="5" s="1"/>
  <c r="BM478" i="1"/>
  <c r="K478" i="1" s="1"/>
  <c r="BM449" i="1"/>
  <c r="BJ541" i="1"/>
  <c r="BJ36" i="1" s="1"/>
  <c r="BM65" i="5" s="1"/>
  <c r="BK454" i="1"/>
  <c r="BK483" i="1"/>
  <c r="BK512" i="1" s="1"/>
  <c r="AW397" i="1"/>
  <c r="BH192" i="1"/>
  <c r="BH785" i="1" s="1"/>
  <c r="BA392" i="1"/>
  <c r="AZ543" i="1"/>
  <c r="AZ38" i="1" s="1"/>
  <c r="BC67" i="5" s="1"/>
  <c r="BG1334" i="1"/>
  <c r="AY544" i="1"/>
  <c r="AY39" i="1" s="1"/>
  <c r="BB68" i="5" s="1"/>
  <c r="BF693" i="1"/>
  <c r="BG426" i="1"/>
  <c r="BH194" i="1"/>
  <c r="BH787" i="1" s="1"/>
  <c r="BG874" i="1"/>
  <c r="BG903" i="1" s="1"/>
  <c r="AU516" i="1"/>
  <c r="BI1247" i="1"/>
  <c r="BI608" i="1" s="1"/>
  <c r="BI1276" i="1"/>
  <c r="BB334" i="1"/>
  <c r="BA363" i="1"/>
  <c r="BC1330" i="1"/>
  <c r="AV458" i="1"/>
  <c r="AV487" i="1"/>
  <c r="BC336" i="1"/>
  <c r="BB365" i="1"/>
  <c r="BH1305" i="1"/>
  <c r="BH1334" i="1" s="1"/>
  <c r="BF901" i="1"/>
  <c r="BB395" i="1"/>
  <c r="AZ486" i="1"/>
  <c r="AZ457" i="1"/>
  <c r="AY511" i="1"/>
  <c r="AY540" i="1" s="1"/>
  <c r="AY35" i="1" s="1"/>
  <c r="BB64" i="5" s="1"/>
  <c r="BL393" i="1"/>
  <c r="AT545" i="1"/>
  <c r="AX339" i="1"/>
  <c r="AW368" i="1"/>
  <c r="AY34" i="1"/>
  <c r="BA510" i="1"/>
  <c r="BA539" i="1" s="1"/>
  <c r="BF308" i="1"/>
  <c r="BB394" i="1"/>
  <c r="BG1303" i="1"/>
  <c r="BG1332" i="1" s="1"/>
  <c r="BG606" i="1"/>
  <c r="BC337" i="1"/>
  <c r="BB366" i="1"/>
  <c r="BL364" i="1"/>
  <c r="BM335" i="1"/>
  <c r="BM364" i="1" s="1"/>
  <c r="BB720" i="1"/>
  <c r="BC391" i="1"/>
  <c r="BA396" i="1"/>
  <c r="BD604" i="1"/>
  <c r="BD1301" i="1"/>
  <c r="AZ725" i="1"/>
  <c r="BF1214" i="1"/>
  <c r="BF1272" i="1" s="1"/>
  <c r="BG575" i="1"/>
  <c r="BI1216" i="1"/>
  <c r="BI1274" i="1" s="1"/>
  <c r="BJ577" i="1"/>
  <c r="BF932" i="1"/>
  <c r="BG308" i="1"/>
  <c r="AV69" i="5"/>
  <c r="BD333" i="1"/>
  <c r="BC362" i="1"/>
  <c r="BB338" i="1"/>
  <c r="BA367" i="1"/>
  <c r="BG695" i="1"/>
  <c r="BC1219" i="1"/>
  <c r="BC1277" i="1" s="1"/>
  <c r="BD580" i="1"/>
  <c r="BC691" i="1"/>
  <c r="AU69" i="5"/>
  <c r="AZ482" i="1"/>
  <c r="AZ453" i="1"/>
  <c r="BA609" i="1"/>
  <c r="BA1306" i="1"/>
  <c r="BE1243" i="1"/>
  <c r="BE1272" i="1"/>
  <c r="BH1245" i="1"/>
  <c r="BH1303" i="1" s="1"/>
  <c r="BH1274" i="1"/>
  <c r="AZ64" i="5"/>
  <c r="BG424" i="1"/>
  <c r="BJ1218" i="1"/>
  <c r="BK579" i="1"/>
  <c r="AX35" i="1"/>
  <c r="AZ34" i="1"/>
  <c r="BB481" i="1"/>
  <c r="BB452" i="1"/>
  <c r="BB1277" i="1"/>
  <c r="BB1248" i="1"/>
  <c r="BF724" i="1"/>
  <c r="K476" i="1"/>
  <c r="BM505" i="1"/>
  <c r="BM534" i="1" s="1"/>
  <c r="BM474" i="1"/>
  <c r="K474" i="1" s="1"/>
  <c r="BM468" i="1"/>
  <c r="K468" i="1" s="1"/>
  <c r="BL531" i="1"/>
  <c r="BL26" i="1" s="1"/>
  <c r="BO55" i="5" s="1"/>
  <c r="BL530" i="1"/>
  <c r="BL25" i="1" s="1"/>
  <c r="BO54" i="5" s="1"/>
  <c r="BM495" i="1"/>
  <c r="L466" i="1"/>
  <c r="K466" i="1"/>
  <c r="BM473" i="1"/>
  <c r="BM444" i="1"/>
  <c r="L438" i="1"/>
  <c r="K438" i="1"/>
  <c r="K437" i="1"/>
  <c r="L437" i="1"/>
  <c r="BM496" i="1"/>
  <c r="K467" i="1"/>
  <c r="L467" i="1"/>
  <c r="BM472" i="1"/>
  <c r="BM443" i="1"/>
  <c r="K445" i="1"/>
  <c r="L445" i="1"/>
  <c r="BL526" i="1"/>
  <c r="BL21" i="1" s="1"/>
  <c r="BO50" i="5" s="1"/>
  <c r="K439" i="1"/>
  <c r="L439" i="1"/>
  <c r="BL74" i="5" l="1"/>
  <c r="J53" i="30" s="1"/>
  <c r="K53" i="30" s="1"/>
  <c r="BI45" i="1"/>
  <c r="BM57" i="5"/>
  <c r="BL51" i="5"/>
  <c r="BL73" i="5" s="1"/>
  <c r="H53" i="30" s="1"/>
  <c r="I53" i="30" s="1"/>
  <c r="BI44" i="1"/>
  <c r="BK45" i="5"/>
  <c r="BM871" i="1"/>
  <c r="BM900" i="1" s="1"/>
  <c r="BM929" i="1" s="1"/>
  <c r="K249" i="1"/>
  <c r="H52" i="30"/>
  <c r="I52" i="30" s="1"/>
  <c r="L249" i="1"/>
  <c r="BM307" i="1"/>
  <c r="L423" i="1"/>
  <c r="BJ529" i="1"/>
  <c r="BJ24" i="1" s="1"/>
  <c r="BM53" i="5" s="1"/>
  <c r="BK469" i="1"/>
  <c r="BK498" i="1" s="1"/>
  <c r="BJ527" i="1"/>
  <c r="BJ22" i="1" s="1"/>
  <c r="BJ463" i="1"/>
  <c r="BJ492" i="1" s="1"/>
  <c r="BL379" i="1"/>
  <c r="BL469" i="1" s="1"/>
  <c r="BM385" i="1"/>
  <c r="BL387" i="1"/>
  <c r="BL448" i="1" s="1"/>
  <c r="BI521" i="1"/>
  <c r="BI16" i="1" s="1"/>
  <c r="BJ506" i="1"/>
  <c r="BJ535" i="1" s="1"/>
  <c r="BJ30" i="1" s="1"/>
  <c r="BM59" i="5" s="1"/>
  <c r="BL350" i="1"/>
  <c r="BM321" i="1"/>
  <c r="BM350" i="1" s="1"/>
  <c r="BK442" i="1"/>
  <c r="BK471" i="1"/>
  <c r="BK477" i="1"/>
  <c r="BK506" i="1" s="1"/>
  <c r="BK448" i="1"/>
  <c r="BL315" i="1"/>
  <c r="BK344" i="1"/>
  <c r="BM323" i="1"/>
  <c r="BM352" i="1" s="1"/>
  <c r="BL352" i="1"/>
  <c r="BK373" i="1"/>
  <c r="BL381" i="1"/>
  <c r="BK533" i="1"/>
  <c r="BK28" i="1" s="1"/>
  <c r="BL446" i="1"/>
  <c r="BL475" i="1"/>
  <c r="BM329" i="1"/>
  <c r="BM358" i="1" s="1"/>
  <c r="BL358" i="1"/>
  <c r="BM868" i="1"/>
  <c r="BM897" i="1" s="1"/>
  <c r="BM926" i="1" s="1"/>
  <c r="BL926" i="1"/>
  <c r="L810" i="1"/>
  <c r="K810" i="1"/>
  <c r="L188" i="1"/>
  <c r="K188" i="1"/>
  <c r="BM420" i="1"/>
  <c r="BM246" i="1"/>
  <c r="K246" i="1" s="1"/>
  <c r="BA543" i="1"/>
  <c r="BA38" i="1" s="1"/>
  <c r="BD67" i="5" s="1"/>
  <c r="BH250" i="1"/>
  <c r="BH308" i="1" s="1"/>
  <c r="BK390" i="1"/>
  <c r="BI538" i="1"/>
  <c r="BI33" i="1" s="1"/>
  <c r="BL62" i="5" s="1"/>
  <c r="BM786" i="1"/>
  <c r="BM815" i="1" s="1"/>
  <c r="BM251" i="1"/>
  <c r="K193" i="1"/>
  <c r="BM873" i="1"/>
  <c r="BM902" i="1" s="1"/>
  <c r="L193" i="1"/>
  <c r="BM425" i="1"/>
  <c r="BL332" i="1"/>
  <c r="BK361" i="1"/>
  <c r="BJ480" i="1"/>
  <c r="BJ509" i="1" s="1"/>
  <c r="BJ451" i="1"/>
  <c r="BI1305" i="1"/>
  <c r="BI1334" i="1" s="1"/>
  <c r="K813" i="1"/>
  <c r="L813" i="1"/>
  <c r="K423" i="1"/>
  <c r="BH872" i="1"/>
  <c r="BH901" i="1" s="1"/>
  <c r="BL537" i="1"/>
  <c r="BL32" i="1" s="1"/>
  <c r="BO61" i="5" s="1"/>
  <c r="BM479" i="1"/>
  <c r="BM508" i="1" s="1"/>
  <c r="L450" i="1"/>
  <c r="K450" i="1"/>
  <c r="BM441" i="1"/>
  <c r="L441" i="1" s="1"/>
  <c r="BM470" i="1"/>
  <c r="K470" i="1" s="1"/>
  <c r="BL528" i="1"/>
  <c r="BL23" i="1" s="1"/>
  <c r="BO52" i="5" s="1"/>
  <c r="AU545" i="1"/>
  <c r="L449" i="1"/>
  <c r="K449" i="1"/>
  <c r="BM507" i="1"/>
  <c r="L478" i="1"/>
  <c r="BH1332" i="1"/>
  <c r="BH724" i="1"/>
  <c r="BM393" i="1"/>
  <c r="BK541" i="1"/>
  <c r="BK36" i="1" s="1"/>
  <c r="BN65" i="5" s="1"/>
  <c r="BB510" i="1"/>
  <c r="BB539" i="1" s="1"/>
  <c r="AZ511" i="1"/>
  <c r="AZ540" i="1" s="1"/>
  <c r="BB396" i="1"/>
  <c r="BG693" i="1"/>
  <c r="AY339" i="1"/>
  <c r="AX368" i="1"/>
  <c r="BJ1276" i="1"/>
  <c r="BH874" i="1"/>
  <c r="BH903" i="1" s="1"/>
  <c r="BA64" i="5"/>
  <c r="BH606" i="1"/>
  <c r="BH693" i="1" s="1"/>
  <c r="BC338" i="1"/>
  <c r="BB367" i="1"/>
  <c r="BJ1216" i="1"/>
  <c r="BJ1274" i="1" s="1"/>
  <c r="BK577" i="1"/>
  <c r="BB485" i="1"/>
  <c r="BB456" i="1"/>
  <c r="BH816" i="1"/>
  <c r="BI1245" i="1"/>
  <c r="BD691" i="1"/>
  <c r="BD720" i="1" s="1"/>
  <c r="BA457" i="1"/>
  <c r="BA486" i="1"/>
  <c r="BA515" i="1" s="1"/>
  <c r="BG814" i="1"/>
  <c r="BA34" i="1"/>
  <c r="BA696" i="1"/>
  <c r="BA725" i="1" s="1"/>
  <c r="BD391" i="1"/>
  <c r="BE1301" i="1"/>
  <c r="BL483" i="1"/>
  <c r="BL454" i="1"/>
  <c r="AZ515" i="1"/>
  <c r="AZ544" i="1" s="1"/>
  <c r="AV516" i="1"/>
  <c r="BG932" i="1"/>
  <c r="BF722" i="1"/>
  <c r="BJ1247" i="1"/>
  <c r="BH814" i="1"/>
  <c r="BB1306" i="1"/>
  <c r="BD362" i="1"/>
  <c r="BE333" i="1"/>
  <c r="BG1214" i="1"/>
  <c r="BH575" i="1"/>
  <c r="BF930" i="1"/>
  <c r="BH424" i="1"/>
  <c r="BI192" i="1"/>
  <c r="BI872" i="1" s="1"/>
  <c r="BC63" i="5"/>
  <c r="BE604" i="1"/>
  <c r="BE691" i="1" s="1"/>
  <c r="BD1219" i="1"/>
  <c r="BD1277" i="1" s="1"/>
  <c r="BE580" i="1"/>
  <c r="BD1330" i="1"/>
  <c r="BC395" i="1"/>
  <c r="BB63" i="5"/>
  <c r="BC394" i="1"/>
  <c r="BG724" i="1"/>
  <c r="BB609" i="1"/>
  <c r="BD337" i="1"/>
  <c r="BC366" i="1"/>
  <c r="BD336" i="1"/>
  <c r="BC365" i="1"/>
  <c r="BB392" i="1"/>
  <c r="BA453" i="1"/>
  <c r="BA482" i="1"/>
  <c r="BK1218" i="1"/>
  <c r="BL579" i="1"/>
  <c r="BA1335" i="1"/>
  <c r="BC1248" i="1"/>
  <c r="BF1243" i="1"/>
  <c r="BC481" i="1"/>
  <c r="BC452" i="1"/>
  <c r="BB455" i="1"/>
  <c r="BB484" i="1"/>
  <c r="AX397" i="1"/>
  <c r="AT40" i="1"/>
  <c r="BC334" i="1"/>
  <c r="BB363" i="1"/>
  <c r="BH252" i="1"/>
  <c r="BH310" i="1" s="1"/>
  <c r="BH426" i="1"/>
  <c r="BI194" i="1"/>
  <c r="BI874" i="1" s="1"/>
  <c r="BI903" i="1" s="1"/>
  <c r="BC720" i="1"/>
  <c r="AW487" i="1"/>
  <c r="AW458" i="1"/>
  <c r="BI695" i="1"/>
  <c r="L505" i="1"/>
  <c r="K505" i="1"/>
  <c r="BM497" i="1"/>
  <c r="BM526" i="1" s="1"/>
  <c r="K526" i="1" s="1"/>
  <c r="L474" i="1"/>
  <c r="L468" i="1"/>
  <c r="BM503" i="1"/>
  <c r="BM532" i="1" s="1"/>
  <c r="L532" i="1" s="1"/>
  <c r="L496" i="1"/>
  <c r="K496" i="1"/>
  <c r="BM525" i="1"/>
  <c r="L534" i="1"/>
  <c r="K534" i="1"/>
  <c r="BM29" i="1"/>
  <c r="L444" i="1"/>
  <c r="K444" i="1"/>
  <c r="L443" i="1"/>
  <c r="K443" i="1"/>
  <c r="BM502" i="1"/>
  <c r="L473" i="1"/>
  <c r="K473" i="1"/>
  <c r="L495" i="1"/>
  <c r="K495" i="1"/>
  <c r="BM501" i="1"/>
  <c r="BM530" i="1" s="1"/>
  <c r="L472" i="1"/>
  <c r="K472" i="1"/>
  <c r="BM524" i="1"/>
  <c r="BM74" i="5" l="1"/>
  <c r="BN57" i="5"/>
  <c r="BJ45" i="1"/>
  <c r="BM51" i="5"/>
  <c r="BM73" i="5" s="1"/>
  <c r="BJ44" i="1"/>
  <c r="BL45" i="5"/>
  <c r="K900" i="1"/>
  <c r="L900" i="1"/>
  <c r="J54" i="30"/>
  <c r="K54" i="30" s="1"/>
  <c r="BK527" i="1"/>
  <c r="BK22" i="1" s="1"/>
  <c r="BL477" i="1"/>
  <c r="BL506" i="1" s="1"/>
  <c r="BL440" i="1"/>
  <c r="BJ521" i="1"/>
  <c r="BJ16" i="1" s="1"/>
  <c r="BM387" i="1"/>
  <c r="BM448" i="1" s="1"/>
  <c r="K448" i="1" s="1"/>
  <c r="BM381" i="1"/>
  <c r="BM471" i="1" s="1"/>
  <c r="BM500" i="1" s="1"/>
  <c r="BM475" i="1"/>
  <c r="BM504" i="1" s="1"/>
  <c r="BM446" i="1"/>
  <c r="L446" i="1" s="1"/>
  <c r="BK500" i="1"/>
  <c r="BK529" i="1" s="1"/>
  <c r="BL504" i="1"/>
  <c r="BL533" i="1" s="1"/>
  <c r="BL498" i="1"/>
  <c r="BL373" i="1"/>
  <c r="BM379" i="1"/>
  <c r="BL471" i="1"/>
  <c r="BL500" i="1" s="1"/>
  <c r="BL442" i="1"/>
  <c r="BL344" i="1"/>
  <c r="BM315" i="1"/>
  <c r="BM344" i="1" s="1"/>
  <c r="BK535" i="1"/>
  <c r="BK434" i="1"/>
  <c r="BK463" i="1"/>
  <c r="K897" i="1"/>
  <c r="L897" i="1"/>
  <c r="K420" i="1"/>
  <c r="L420" i="1"/>
  <c r="L246" i="1"/>
  <c r="BM304" i="1"/>
  <c r="L926" i="1"/>
  <c r="K926" i="1"/>
  <c r="BK451" i="1"/>
  <c r="BK480" i="1"/>
  <c r="BK509" i="1" s="1"/>
  <c r="BJ538" i="1"/>
  <c r="BJ33" i="1" s="1"/>
  <c r="BM62" i="5" s="1"/>
  <c r="BL361" i="1"/>
  <c r="BM332" i="1"/>
  <c r="BM361" i="1" s="1"/>
  <c r="K425" i="1"/>
  <c r="L425" i="1"/>
  <c r="L902" i="1"/>
  <c r="K902" i="1"/>
  <c r="BM309" i="1"/>
  <c r="L251" i="1"/>
  <c r="K251" i="1"/>
  <c r="BM931" i="1"/>
  <c r="L815" i="1"/>
  <c r="K815" i="1"/>
  <c r="BL390" i="1"/>
  <c r="BI787" i="1"/>
  <c r="BI816" i="1" s="1"/>
  <c r="BI785" i="1"/>
  <c r="K929" i="1"/>
  <c r="L929" i="1"/>
  <c r="AU40" i="1"/>
  <c r="BH932" i="1"/>
  <c r="L479" i="1"/>
  <c r="K479" i="1"/>
  <c r="BI252" i="1"/>
  <c r="BI310" i="1" s="1"/>
  <c r="K441" i="1"/>
  <c r="BM537" i="1"/>
  <c r="K537" i="1" s="1"/>
  <c r="L508" i="1"/>
  <c r="K508" i="1"/>
  <c r="L470" i="1"/>
  <c r="BM499" i="1"/>
  <c r="BH722" i="1"/>
  <c r="BD394" i="1"/>
  <c r="BD484" i="1" s="1"/>
  <c r="BD513" i="1" s="1"/>
  <c r="K532" i="1"/>
  <c r="BM536" i="1"/>
  <c r="L507" i="1"/>
  <c r="K507" i="1"/>
  <c r="AV545" i="1"/>
  <c r="AV40" i="1" s="1"/>
  <c r="BM483" i="1"/>
  <c r="BM512" i="1" s="1"/>
  <c r="BM454" i="1"/>
  <c r="AZ39" i="1"/>
  <c r="BC68" i="5" s="1"/>
  <c r="BL1218" i="1"/>
  <c r="BM579" i="1"/>
  <c r="BI901" i="1"/>
  <c r="BI424" i="1"/>
  <c r="BA544" i="1"/>
  <c r="BA39" i="1" s="1"/>
  <c r="BD68" i="5" s="1"/>
  <c r="BD338" i="1"/>
  <c r="BC367" i="1"/>
  <c r="BG722" i="1"/>
  <c r="BE337" i="1"/>
  <c r="BD366" i="1"/>
  <c r="BD334" i="1"/>
  <c r="BC363" i="1"/>
  <c r="BG1243" i="1"/>
  <c r="BG1272" i="1"/>
  <c r="BB1335" i="1"/>
  <c r="BE1330" i="1"/>
  <c r="BB696" i="1"/>
  <c r="BB725" i="1" s="1"/>
  <c r="BI426" i="1"/>
  <c r="BJ194" i="1"/>
  <c r="AX487" i="1"/>
  <c r="AX458" i="1"/>
  <c r="BC510" i="1"/>
  <c r="BK1247" i="1"/>
  <c r="BK608" i="1" s="1"/>
  <c r="BC455" i="1"/>
  <c r="BC484" i="1"/>
  <c r="BC513" i="1" s="1"/>
  <c r="BI250" i="1"/>
  <c r="AY397" i="1"/>
  <c r="BB486" i="1"/>
  <c r="BB457" i="1"/>
  <c r="AW69" i="5"/>
  <c r="BB513" i="1"/>
  <c r="BB542" i="1" s="1"/>
  <c r="BD481" i="1"/>
  <c r="BD452" i="1"/>
  <c r="BB514" i="1"/>
  <c r="BB543" i="1" s="1"/>
  <c r="BK1216" i="1"/>
  <c r="BL577" i="1"/>
  <c r="AZ339" i="1"/>
  <c r="AY368" i="1"/>
  <c r="BC392" i="1"/>
  <c r="BC1306" i="1"/>
  <c r="BC609" i="1"/>
  <c r="AZ35" i="1"/>
  <c r="BF604" i="1"/>
  <c r="BF691" i="1" s="1"/>
  <c r="BB34" i="1"/>
  <c r="BB482" i="1"/>
  <c r="BB453" i="1"/>
  <c r="BF1301" i="1"/>
  <c r="BF333" i="1"/>
  <c r="BE362" i="1"/>
  <c r="BD63" i="5"/>
  <c r="BK1276" i="1"/>
  <c r="BJ1245" i="1"/>
  <c r="BJ606" i="1" s="1"/>
  <c r="BC485" i="1"/>
  <c r="BC514" i="1" s="1"/>
  <c r="BC456" i="1"/>
  <c r="BE391" i="1"/>
  <c r="BH930" i="1"/>
  <c r="BL512" i="1"/>
  <c r="BL541" i="1" s="1"/>
  <c r="BL36" i="1" s="1"/>
  <c r="BO65" i="5" s="1"/>
  <c r="BA511" i="1"/>
  <c r="BA540" i="1" s="1"/>
  <c r="BI724" i="1"/>
  <c r="BE1219" i="1"/>
  <c r="BF580" i="1"/>
  <c r="BJ192" i="1"/>
  <c r="BJ872" i="1" s="1"/>
  <c r="BH1214" i="1"/>
  <c r="BI575" i="1"/>
  <c r="BG930" i="1"/>
  <c r="BI606" i="1"/>
  <c r="AW516" i="1"/>
  <c r="BD365" i="1"/>
  <c r="BE336" i="1"/>
  <c r="BD395" i="1"/>
  <c r="BD1248" i="1"/>
  <c r="BD1306" i="1" s="1"/>
  <c r="BE720" i="1"/>
  <c r="BJ1305" i="1"/>
  <c r="BJ1334" i="1" s="1"/>
  <c r="BJ608" i="1"/>
  <c r="BI1303" i="1"/>
  <c r="BC396" i="1"/>
  <c r="L526" i="1"/>
  <c r="L497" i="1"/>
  <c r="BM21" i="1"/>
  <c r="BP50" i="5" s="1"/>
  <c r="K497" i="1"/>
  <c r="L503" i="1"/>
  <c r="BM27" i="1"/>
  <c r="BP56" i="5" s="1"/>
  <c r="K503" i="1"/>
  <c r="K530" i="1"/>
  <c r="L530" i="1"/>
  <c r="BM25" i="1"/>
  <c r="L524" i="1"/>
  <c r="K524" i="1"/>
  <c r="BM19" i="1"/>
  <c r="L502" i="1"/>
  <c r="K502" i="1"/>
  <c r="BP58" i="5"/>
  <c r="L29" i="1"/>
  <c r="K29" i="1"/>
  <c r="G58" i="5" s="1"/>
  <c r="L501" i="1"/>
  <c r="K501" i="1"/>
  <c r="L525" i="1"/>
  <c r="K525" i="1"/>
  <c r="BM20" i="1"/>
  <c r="BM531" i="1"/>
  <c r="BN51" i="5" l="1"/>
  <c r="BM45" i="5"/>
  <c r="H54" i="30"/>
  <c r="I54" i="30" s="1"/>
  <c r="BL535" i="1"/>
  <c r="BL30" i="1" s="1"/>
  <c r="BO59" i="5" s="1"/>
  <c r="BM477" i="1"/>
  <c r="BM506" i="1" s="1"/>
  <c r="L506" i="1" s="1"/>
  <c r="BM442" i="1"/>
  <c r="BM529" i="1" s="1"/>
  <c r="BM24" i="1" s="1"/>
  <c r="BP53" i="5" s="1"/>
  <c r="K475" i="1"/>
  <c r="L475" i="1"/>
  <c r="BL28" i="1"/>
  <c r="K446" i="1"/>
  <c r="BM533" i="1"/>
  <c r="BM28" i="1" s="1"/>
  <c r="BM373" i="1"/>
  <c r="BL527" i="1"/>
  <c r="BL529" i="1"/>
  <c r="BL24" i="1" s="1"/>
  <c r="BO53" i="5" s="1"/>
  <c r="BK30" i="1"/>
  <c r="BK45" i="1" s="1"/>
  <c r="BM440" i="1"/>
  <c r="BM469" i="1"/>
  <c r="L504" i="1"/>
  <c r="K504" i="1"/>
  <c r="L448" i="1"/>
  <c r="BL463" i="1"/>
  <c r="BL492" i="1" s="1"/>
  <c r="BL434" i="1"/>
  <c r="K471" i="1"/>
  <c r="BK492" i="1"/>
  <c r="BK24" i="1"/>
  <c r="BK44" i="1" s="1"/>
  <c r="L471" i="1"/>
  <c r="L500" i="1"/>
  <c r="K500" i="1"/>
  <c r="BK538" i="1"/>
  <c r="BK33" i="1" s="1"/>
  <c r="BN62" i="5" s="1"/>
  <c r="BL480" i="1"/>
  <c r="BL509" i="1" s="1"/>
  <c r="BL451" i="1"/>
  <c r="K931" i="1"/>
  <c r="L931" i="1"/>
  <c r="BM390" i="1"/>
  <c r="BJ785" i="1"/>
  <c r="AX69" i="5"/>
  <c r="BJ787" i="1"/>
  <c r="BJ816" i="1" s="1"/>
  <c r="BD455" i="1"/>
  <c r="BD542" i="1" s="1"/>
  <c r="BD37" i="1" s="1"/>
  <c r="BG66" i="5" s="1"/>
  <c r="L537" i="1"/>
  <c r="BM32" i="1"/>
  <c r="BP61" i="5" s="1"/>
  <c r="K483" i="1"/>
  <c r="L483" i="1"/>
  <c r="BM528" i="1"/>
  <c r="K499" i="1"/>
  <c r="L499" i="1"/>
  <c r="BM31" i="1"/>
  <c r="L536" i="1"/>
  <c r="K536" i="1"/>
  <c r="K454" i="1"/>
  <c r="L454" i="1"/>
  <c r="BM541" i="1"/>
  <c r="BK1305" i="1"/>
  <c r="BK1334" i="1" s="1"/>
  <c r="BD485" i="1"/>
  <c r="BD514" i="1" s="1"/>
  <c r="BD456" i="1"/>
  <c r="BJ424" i="1"/>
  <c r="BK192" i="1"/>
  <c r="BK785" i="1" s="1"/>
  <c r="BC543" i="1"/>
  <c r="BC38" i="1" s="1"/>
  <c r="BF67" i="5" s="1"/>
  <c r="BG333" i="1"/>
  <c r="BF362" i="1"/>
  <c r="BE63" i="5"/>
  <c r="BB37" i="1"/>
  <c r="BB38" i="1"/>
  <c r="BM1218" i="1"/>
  <c r="L579" i="1"/>
  <c r="K579" i="1"/>
  <c r="AY69" i="5"/>
  <c r="BL1216" i="1"/>
  <c r="BL1274" i="1" s="1"/>
  <c r="BM577" i="1"/>
  <c r="BE338" i="1"/>
  <c r="BD367" i="1"/>
  <c r="BC1335" i="1"/>
  <c r="BK1274" i="1"/>
  <c r="BK1245" i="1"/>
  <c r="BK606" i="1" s="1"/>
  <c r="BK693" i="1" s="1"/>
  <c r="BL1247" i="1"/>
  <c r="BL608" i="1" s="1"/>
  <c r="BL695" i="1" s="1"/>
  <c r="BL1276" i="1"/>
  <c r="BJ252" i="1"/>
  <c r="BJ310" i="1" s="1"/>
  <c r="BJ426" i="1"/>
  <c r="BK194" i="1"/>
  <c r="BK252" i="1" s="1"/>
  <c r="BJ874" i="1"/>
  <c r="BJ903" i="1" s="1"/>
  <c r="BF337" i="1"/>
  <c r="BE366" i="1"/>
  <c r="BC457" i="1"/>
  <c r="BC486" i="1"/>
  <c r="BC515" i="1" s="1"/>
  <c r="BD609" i="1"/>
  <c r="BD696" i="1" s="1"/>
  <c r="BE394" i="1"/>
  <c r="BE452" i="1"/>
  <c r="BE481" i="1"/>
  <c r="BB515" i="1"/>
  <c r="BB544" i="1" s="1"/>
  <c r="BB39" i="1" s="1"/>
  <c r="BE68" i="5" s="1"/>
  <c r="BI308" i="1"/>
  <c r="BC539" i="1"/>
  <c r="BI1332" i="1"/>
  <c r="BJ901" i="1"/>
  <c r="BI1214" i="1"/>
  <c r="BI1272" i="1" s="1"/>
  <c r="BJ575" i="1"/>
  <c r="BF1219" i="1"/>
  <c r="BF1277" i="1" s="1"/>
  <c r="BG580" i="1"/>
  <c r="BD1335" i="1"/>
  <c r="BI693" i="1"/>
  <c r="BC696" i="1"/>
  <c r="BC725" i="1" s="1"/>
  <c r="BI814" i="1"/>
  <c r="BJ693" i="1"/>
  <c r="BF391" i="1"/>
  <c r="BA35" i="1"/>
  <c r="BF720" i="1"/>
  <c r="AW545" i="1"/>
  <c r="AZ397" i="1"/>
  <c r="BD510" i="1"/>
  <c r="BD392" i="1"/>
  <c r="BF336" i="1"/>
  <c r="BE365" i="1"/>
  <c r="BI932" i="1"/>
  <c r="BH1243" i="1"/>
  <c r="BE1248" i="1"/>
  <c r="BE1306" i="1" s="1"/>
  <c r="BE1277" i="1"/>
  <c r="K512" i="1"/>
  <c r="L512" i="1"/>
  <c r="BA339" i="1"/>
  <c r="AZ368" i="1"/>
  <c r="AY487" i="1"/>
  <c r="AY458" i="1"/>
  <c r="BC542" i="1"/>
  <c r="BC37" i="1" s="1"/>
  <c r="BF66" i="5" s="1"/>
  <c r="BG1301" i="1"/>
  <c r="BG604" i="1"/>
  <c r="BG691" i="1" s="1"/>
  <c r="BE334" i="1"/>
  <c r="BD363" i="1"/>
  <c r="BJ695" i="1"/>
  <c r="BK695" i="1"/>
  <c r="BJ1303" i="1"/>
  <c r="BJ1332" i="1" s="1"/>
  <c r="BF1330" i="1"/>
  <c r="BB511" i="1"/>
  <c r="BB540" i="1" s="1"/>
  <c r="BC64" i="5"/>
  <c r="BC453" i="1"/>
  <c r="BC482" i="1"/>
  <c r="AX516" i="1"/>
  <c r="BH1272" i="1"/>
  <c r="BE395" i="1"/>
  <c r="BD396" i="1"/>
  <c r="BK872" i="1"/>
  <c r="BJ250" i="1"/>
  <c r="L27" i="1"/>
  <c r="K21" i="1"/>
  <c r="L21" i="1"/>
  <c r="K27" i="1"/>
  <c r="L531" i="1"/>
  <c r="K531" i="1"/>
  <c r="BM26" i="1"/>
  <c r="BP49" i="5"/>
  <c r="K20" i="1"/>
  <c r="L20" i="1"/>
  <c r="BP48" i="5"/>
  <c r="L19" i="1"/>
  <c r="K19" i="1"/>
  <c r="BP54" i="5"/>
  <c r="L25" i="1"/>
  <c r="K25" i="1"/>
  <c r="BP57" i="5" l="1"/>
  <c r="BO57" i="5"/>
  <c r="BO74" i="5" s="1"/>
  <c r="BL45" i="1"/>
  <c r="BK250" i="1"/>
  <c r="BK308" i="1" s="1"/>
  <c r="K442" i="1"/>
  <c r="L442" i="1"/>
  <c r="BM535" i="1"/>
  <c r="K535" i="1" s="1"/>
  <c r="L477" i="1"/>
  <c r="K506" i="1"/>
  <c r="K477" i="1"/>
  <c r="L28" i="1"/>
  <c r="K28" i="1"/>
  <c r="G57" i="5" s="1"/>
  <c r="BL521" i="1"/>
  <c r="BL16" i="1" s="1"/>
  <c r="K533" i="1"/>
  <c r="L533" i="1"/>
  <c r="L440" i="1"/>
  <c r="K440" i="1"/>
  <c r="L529" i="1"/>
  <c r="K529" i="1"/>
  <c r="BN59" i="5"/>
  <c r="BN74" i="5" s="1"/>
  <c r="BN53" i="5"/>
  <c r="BN73" i="5" s="1"/>
  <c r="K24" i="1"/>
  <c r="G53" i="5" s="1"/>
  <c r="L24" i="1"/>
  <c r="BL22" i="1"/>
  <c r="BL44" i="1" s="1"/>
  <c r="BM463" i="1"/>
  <c r="BM492" i="1" s="1"/>
  <c r="K492" i="1" s="1"/>
  <c r="BM434" i="1"/>
  <c r="L434" i="1" s="1"/>
  <c r="BK521" i="1"/>
  <c r="BM498" i="1"/>
  <c r="K469" i="1"/>
  <c r="L469" i="1"/>
  <c r="BM451" i="1"/>
  <c r="BM480" i="1"/>
  <c r="BL538" i="1"/>
  <c r="BL33" i="1" s="1"/>
  <c r="BO62" i="5" s="1"/>
  <c r="BK787" i="1"/>
  <c r="BK816" i="1" s="1"/>
  <c r="BJ932" i="1"/>
  <c r="BK1303" i="1"/>
  <c r="BK1332" i="1" s="1"/>
  <c r="BL1305" i="1"/>
  <c r="BL1334" i="1" s="1"/>
  <c r="L32" i="1"/>
  <c r="K32" i="1"/>
  <c r="G61" i="5" s="1"/>
  <c r="BK874" i="1"/>
  <c r="BK903" i="1" s="1"/>
  <c r="K528" i="1"/>
  <c r="L528" i="1"/>
  <c r="BM23" i="1"/>
  <c r="BE396" i="1"/>
  <c r="BE486" i="1" s="1"/>
  <c r="BE515" i="1" s="1"/>
  <c r="K31" i="1"/>
  <c r="G60" i="5" s="1"/>
  <c r="BP60" i="5"/>
  <c r="L31" i="1"/>
  <c r="K541" i="1"/>
  <c r="BM36" i="1"/>
  <c r="L541" i="1"/>
  <c r="BB35" i="1"/>
  <c r="BE1335" i="1"/>
  <c r="BI930" i="1"/>
  <c r="BG1219" i="1"/>
  <c r="BH580" i="1"/>
  <c r="BJ308" i="1"/>
  <c r="BK901" i="1"/>
  <c r="BJ724" i="1"/>
  <c r="BH1301" i="1"/>
  <c r="BK722" i="1"/>
  <c r="BE67" i="5"/>
  <c r="AX545" i="1"/>
  <c r="BD486" i="1"/>
  <c r="BD515" i="1" s="1"/>
  <c r="BD457" i="1"/>
  <c r="BG720" i="1"/>
  <c r="BA397" i="1"/>
  <c r="BE609" i="1"/>
  <c r="BE696" i="1" s="1"/>
  <c r="BF1248" i="1"/>
  <c r="BD725" i="1"/>
  <c r="BM1247" i="1"/>
  <c r="L1218" i="1"/>
  <c r="K1218" i="1"/>
  <c r="BM1276" i="1"/>
  <c r="BB339" i="1"/>
  <c r="BA368" i="1"/>
  <c r="BD64" i="5"/>
  <c r="BJ1214" i="1"/>
  <c r="BK575" i="1"/>
  <c r="BF395" i="1"/>
  <c r="BL724" i="1"/>
  <c r="BM1216" i="1"/>
  <c r="K577" i="1"/>
  <c r="L577" i="1"/>
  <c r="BI722" i="1"/>
  <c r="BG391" i="1"/>
  <c r="BD543" i="1"/>
  <c r="AW40" i="1"/>
  <c r="BE455" i="1"/>
  <c r="BE484" i="1"/>
  <c r="BE392" i="1"/>
  <c r="BC34" i="1"/>
  <c r="BG337" i="1"/>
  <c r="BF366" i="1"/>
  <c r="BJ814" i="1"/>
  <c r="BK814" i="1"/>
  <c r="BH333" i="1"/>
  <c r="BG362" i="1"/>
  <c r="BK424" i="1"/>
  <c r="BL192" i="1"/>
  <c r="BL785" i="1" s="1"/>
  <c r="BF365" i="1"/>
  <c r="BG336" i="1"/>
  <c r="BH604" i="1"/>
  <c r="BF334" i="1"/>
  <c r="BE363" i="1"/>
  <c r="BF452" i="1"/>
  <c r="BF481" i="1"/>
  <c r="BE510" i="1"/>
  <c r="BE539" i="1" s="1"/>
  <c r="BC544" i="1"/>
  <c r="BL1245" i="1"/>
  <c r="BK724" i="1"/>
  <c r="BE485" i="1"/>
  <c r="BE456" i="1"/>
  <c r="BG1330" i="1"/>
  <c r="BC511" i="1"/>
  <c r="AY516" i="1"/>
  <c r="BF394" i="1"/>
  <c r="BD453" i="1"/>
  <c r="BD482" i="1"/>
  <c r="AZ487" i="1"/>
  <c r="AZ458" i="1"/>
  <c r="BJ722" i="1"/>
  <c r="BD539" i="1"/>
  <c r="BI1243" i="1"/>
  <c r="BK426" i="1"/>
  <c r="BK310" i="1"/>
  <c r="BL194" i="1"/>
  <c r="BL787" i="1" s="1"/>
  <c r="BF338" i="1"/>
  <c r="BE367" i="1"/>
  <c r="BE66" i="5"/>
  <c r="BP55" i="5"/>
  <c r="K26" i="1"/>
  <c r="L26" i="1"/>
  <c r="BO45" i="5" l="1"/>
  <c r="H55" i="30"/>
  <c r="I55" i="30" s="1"/>
  <c r="J55" i="30"/>
  <c r="K55" i="30" s="1"/>
  <c r="J56" i="30"/>
  <c r="K56" i="30" s="1"/>
  <c r="BM30" i="1"/>
  <c r="L535" i="1"/>
  <c r="L463" i="1"/>
  <c r="K463" i="1"/>
  <c r="L492" i="1"/>
  <c r="BM521" i="1"/>
  <c r="L521" i="1" s="1"/>
  <c r="L498" i="1"/>
  <c r="K498" i="1"/>
  <c r="BO51" i="5"/>
  <c r="BO73" i="5" s="1"/>
  <c r="BK16" i="1"/>
  <c r="K434" i="1"/>
  <c r="BM527" i="1"/>
  <c r="P53" i="1"/>
  <c r="P111" i="1" s="1"/>
  <c r="P141" i="1" s="1"/>
  <c r="X53" i="1"/>
  <c r="X111" i="1" s="1"/>
  <c r="X141" i="1" s="1"/>
  <c r="AF53" i="1"/>
  <c r="AF111" i="1" s="1"/>
  <c r="AF141" i="1" s="1"/>
  <c r="AN53" i="1"/>
  <c r="AN111" i="1" s="1"/>
  <c r="AN141" i="1" s="1"/>
  <c r="AV53" i="1"/>
  <c r="AV111" i="1" s="1"/>
  <c r="AV141" i="1" s="1"/>
  <c r="BD53" i="1"/>
  <c r="BD111" i="1" s="1"/>
  <c r="BD141" i="1" s="1"/>
  <c r="BL53" i="1"/>
  <c r="BL111" i="1" s="1"/>
  <c r="BL141" i="1" s="1"/>
  <c r="BB53" i="1"/>
  <c r="BB111" i="1" s="1"/>
  <c r="BB141" i="1" s="1"/>
  <c r="Q53" i="1"/>
  <c r="Q111" i="1" s="1"/>
  <c r="Q141" i="1" s="1"/>
  <c r="Y53" i="1"/>
  <c r="Y111" i="1" s="1"/>
  <c r="Y141" i="1" s="1"/>
  <c r="AG53" i="1"/>
  <c r="AG111" i="1" s="1"/>
  <c r="AG141" i="1" s="1"/>
  <c r="AO53" i="1"/>
  <c r="AO111" i="1" s="1"/>
  <c r="AO141" i="1" s="1"/>
  <c r="AW53" i="1"/>
  <c r="AW111" i="1" s="1"/>
  <c r="AW141" i="1" s="1"/>
  <c r="BE53" i="1"/>
  <c r="BE111" i="1" s="1"/>
  <c r="BE141" i="1" s="1"/>
  <c r="BM53" i="1"/>
  <c r="BM111" i="1" s="1"/>
  <c r="BM141" i="1" s="1"/>
  <c r="AT53" i="1"/>
  <c r="AT111" i="1" s="1"/>
  <c r="AT141" i="1" s="1"/>
  <c r="R53" i="1"/>
  <c r="R111" i="1" s="1"/>
  <c r="R141" i="1" s="1"/>
  <c r="Z53" i="1"/>
  <c r="Z111" i="1" s="1"/>
  <c r="Z141" i="1" s="1"/>
  <c r="AH53" i="1"/>
  <c r="AH111" i="1" s="1"/>
  <c r="AH141" i="1" s="1"/>
  <c r="AP53" i="1"/>
  <c r="AP111" i="1" s="1"/>
  <c r="AP141" i="1" s="1"/>
  <c r="AX53" i="1"/>
  <c r="AX111" i="1" s="1"/>
  <c r="AX141" i="1" s="1"/>
  <c r="BF53" i="1"/>
  <c r="BF111" i="1" s="1"/>
  <c r="BF141" i="1" s="1"/>
  <c r="AL53" i="1"/>
  <c r="AL111" i="1" s="1"/>
  <c r="AL141" i="1" s="1"/>
  <c r="S53" i="1"/>
  <c r="S111" i="1" s="1"/>
  <c r="S141" i="1" s="1"/>
  <c r="AA53" i="1"/>
  <c r="AA111" i="1" s="1"/>
  <c r="AA141" i="1" s="1"/>
  <c r="AI53" i="1"/>
  <c r="AI111" i="1" s="1"/>
  <c r="AI141" i="1" s="1"/>
  <c r="AQ53" i="1"/>
  <c r="AQ111" i="1" s="1"/>
  <c r="AQ141" i="1" s="1"/>
  <c r="AY53" i="1"/>
  <c r="AY111" i="1" s="1"/>
  <c r="AY141" i="1" s="1"/>
  <c r="BG53" i="1"/>
  <c r="BG111" i="1" s="1"/>
  <c r="BG141" i="1" s="1"/>
  <c r="AD53" i="1"/>
  <c r="AD111" i="1" s="1"/>
  <c r="AD141" i="1" s="1"/>
  <c r="T53" i="1"/>
  <c r="T111" i="1" s="1"/>
  <c r="T141" i="1" s="1"/>
  <c r="AB53" i="1"/>
  <c r="AB111" i="1" s="1"/>
  <c r="AB141" i="1" s="1"/>
  <c r="AJ53" i="1"/>
  <c r="AJ111" i="1" s="1"/>
  <c r="AJ141" i="1" s="1"/>
  <c r="AR53" i="1"/>
  <c r="AR111" i="1" s="1"/>
  <c r="AR141" i="1" s="1"/>
  <c r="AZ53" i="1"/>
  <c r="AZ111" i="1" s="1"/>
  <c r="AZ141" i="1" s="1"/>
  <c r="BH53" i="1"/>
  <c r="BH111" i="1" s="1"/>
  <c r="BH141" i="1" s="1"/>
  <c r="BJ53" i="1"/>
  <c r="BJ111" i="1" s="1"/>
  <c r="BJ141" i="1" s="1"/>
  <c r="U53" i="1"/>
  <c r="U111" i="1" s="1"/>
  <c r="U141" i="1" s="1"/>
  <c r="AC53" i="1"/>
  <c r="AC111" i="1" s="1"/>
  <c r="AC141" i="1" s="1"/>
  <c r="AK53" i="1"/>
  <c r="AK111" i="1" s="1"/>
  <c r="AK141" i="1" s="1"/>
  <c r="AS53" i="1"/>
  <c r="AS111" i="1" s="1"/>
  <c r="AS141" i="1" s="1"/>
  <c r="BA53" i="1"/>
  <c r="BA111" i="1" s="1"/>
  <c r="BA141" i="1" s="1"/>
  <c r="BI53" i="1"/>
  <c r="BI111" i="1" s="1"/>
  <c r="BI141" i="1" s="1"/>
  <c r="V53" i="1"/>
  <c r="V111" i="1" s="1"/>
  <c r="V141" i="1" s="1"/>
  <c r="W53" i="1"/>
  <c r="W111" i="1" s="1"/>
  <c r="W141" i="1" s="1"/>
  <c r="AE53" i="1"/>
  <c r="AE111" i="1" s="1"/>
  <c r="AE141" i="1" s="1"/>
  <c r="AM53" i="1"/>
  <c r="AM111" i="1" s="1"/>
  <c r="AM141" i="1" s="1"/>
  <c r="AU53" i="1"/>
  <c r="AU111" i="1" s="1"/>
  <c r="AU141" i="1" s="1"/>
  <c r="BC53" i="1"/>
  <c r="BC111" i="1" s="1"/>
  <c r="BC141" i="1" s="1"/>
  <c r="BK53" i="1"/>
  <c r="BK111" i="1" s="1"/>
  <c r="BK141" i="1" s="1"/>
  <c r="O52" i="1"/>
  <c r="L480" i="1"/>
  <c r="BM509" i="1"/>
  <c r="K480" i="1"/>
  <c r="K451" i="1"/>
  <c r="L451" i="1"/>
  <c r="BE457" i="1"/>
  <c r="BE544" i="1" s="1"/>
  <c r="BE39" i="1" s="1"/>
  <c r="BH68" i="5" s="1"/>
  <c r="BK932" i="1"/>
  <c r="BP52" i="5"/>
  <c r="K23" i="1"/>
  <c r="G52" i="5" s="1"/>
  <c r="L23" i="1"/>
  <c r="BF396" i="1"/>
  <c r="BF486" i="1" s="1"/>
  <c r="BF515" i="1" s="1"/>
  <c r="BG395" i="1"/>
  <c r="BG456" i="1" s="1"/>
  <c r="AY545" i="1"/>
  <c r="AY40" i="1" s="1"/>
  <c r="BG394" i="1"/>
  <c r="BG455" i="1" s="1"/>
  <c r="BP65" i="5"/>
  <c r="L36" i="1"/>
  <c r="K36" i="1"/>
  <c r="G65" i="5" s="1"/>
  <c r="BL426" i="1"/>
  <c r="BM194" i="1"/>
  <c r="BM252" i="1" s="1"/>
  <c r="BL252" i="1"/>
  <c r="BL310" i="1" s="1"/>
  <c r="BL874" i="1"/>
  <c r="BL903" i="1" s="1"/>
  <c r="BE34" i="1"/>
  <c r="BD34" i="1"/>
  <c r="BL1303" i="1"/>
  <c r="BL1332" i="1" s="1"/>
  <c r="BL606" i="1"/>
  <c r="BG334" i="1"/>
  <c r="BF363" i="1"/>
  <c r="BG365" i="1"/>
  <c r="BH336" i="1"/>
  <c r="BL424" i="1"/>
  <c r="BL872" i="1"/>
  <c r="BM192" i="1"/>
  <c r="BM872" i="1" s="1"/>
  <c r="BL250" i="1"/>
  <c r="BJ930" i="1"/>
  <c r="BD38" i="1"/>
  <c r="BC339" i="1"/>
  <c r="BB368" i="1"/>
  <c r="K1247" i="1"/>
  <c r="L1247" i="1"/>
  <c r="BM1305" i="1"/>
  <c r="BM608" i="1"/>
  <c r="BE725" i="1"/>
  <c r="BL816" i="1"/>
  <c r="BF455" i="1"/>
  <c r="BF484" i="1"/>
  <c r="BF513" i="1" s="1"/>
  <c r="BE514" i="1"/>
  <c r="BK930" i="1"/>
  <c r="BE513" i="1"/>
  <c r="BE542" i="1" s="1"/>
  <c r="BM1245" i="1"/>
  <c r="BM1274" i="1"/>
  <c r="L1216" i="1"/>
  <c r="K1216" i="1"/>
  <c r="BH1330" i="1"/>
  <c r="BG1248" i="1"/>
  <c r="BG1306" i="1" s="1"/>
  <c r="BG1277" i="1"/>
  <c r="BD511" i="1"/>
  <c r="BD540" i="1" s="1"/>
  <c r="BD35" i="1" s="1"/>
  <c r="BG64" i="5" s="1"/>
  <c r="BH337" i="1"/>
  <c r="BG366" i="1"/>
  <c r="BG481" i="1"/>
  <c r="BG452" i="1"/>
  <c r="AZ69" i="5"/>
  <c r="BF456" i="1"/>
  <c r="BF485" i="1"/>
  <c r="BF514" i="1" s="1"/>
  <c r="BK1214" i="1"/>
  <c r="BK1272" i="1" s="1"/>
  <c r="BL575" i="1"/>
  <c r="BI1301" i="1"/>
  <c r="BH391" i="1"/>
  <c r="L1276" i="1"/>
  <c r="K1276" i="1"/>
  <c r="BA458" i="1"/>
  <c r="BA487" i="1"/>
  <c r="AX40" i="1"/>
  <c r="BG338" i="1"/>
  <c r="BF367" i="1"/>
  <c r="BC39" i="1"/>
  <c r="BI333" i="1"/>
  <c r="BH362" i="1"/>
  <c r="BE64" i="5"/>
  <c r="AZ516" i="1"/>
  <c r="BC540" i="1"/>
  <c r="BF510" i="1"/>
  <c r="BE482" i="1"/>
  <c r="BE453" i="1"/>
  <c r="BJ1243" i="1"/>
  <c r="BJ1272" i="1"/>
  <c r="BF1306" i="1"/>
  <c r="BF609" i="1"/>
  <c r="BI604" i="1"/>
  <c r="BI691" i="1" s="1"/>
  <c r="BF392" i="1"/>
  <c r="BF63" i="5"/>
  <c r="BB397" i="1"/>
  <c r="BH691" i="1"/>
  <c r="BH720" i="1" s="1"/>
  <c r="BD544" i="1"/>
  <c r="BD39" i="1" s="1"/>
  <c r="BG68" i="5" s="1"/>
  <c r="BH1219" i="1"/>
  <c r="BI580" i="1"/>
  <c r="L30" i="1" l="1"/>
  <c r="BM45" i="1"/>
  <c r="L45" i="1" s="1"/>
  <c r="H56" i="30"/>
  <c r="I56" i="30" s="1"/>
  <c r="K521" i="1"/>
  <c r="K30" i="1"/>
  <c r="G59" i="5" s="1"/>
  <c r="BP59" i="5"/>
  <c r="BM16" i="1"/>
  <c r="BM22" i="1"/>
  <c r="BM44" i="1" s="1"/>
  <c r="L44" i="1" s="1"/>
  <c r="L527" i="1"/>
  <c r="K527" i="1"/>
  <c r="BN45" i="5"/>
  <c r="P14" i="5"/>
  <c r="O53" i="1"/>
  <c r="BD52" i="1"/>
  <c r="AR52" i="1"/>
  <c r="AV52" i="1"/>
  <c r="BH52" i="1"/>
  <c r="AN52" i="1"/>
  <c r="BJ52" i="1"/>
  <c r="AH52" i="1"/>
  <c r="AB52" i="1"/>
  <c r="AF52" i="1"/>
  <c r="AX52" i="1"/>
  <c r="BB52" i="1"/>
  <c r="Z52" i="1"/>
  <c r="X52" i="1"/>
  <c r="AT52" i="1"/>
  <c r="AP52" i="1"/>
  <c r="AJ52" i="1"/>
  <c r="AL52" i="1"/>
  <c r="AD52" i="1"/>
  <c r="BL52" i="1"/>
  <c r="AZ52" i="1"/>
  <c r="BF52" i="1"/>
  <c r="AM52" i="1"/>
  <c r="AY52" i="1"/>
  <c r="AO52" i="1"/>
  <c r="AI52" i="1"/>
  <c r="BK52" i="1"/>
  <c r="BA52" i="1"/>
  <c r="AC52" i="1"/>
  <c r="AE52" i="1"/>
  <c r="BM52" i="1"/>
  <c r="AQ52" i="1"/>
  <c r="AS52" i="1"/>
  <c r="AW52" i="1"/>
  <c r="Y52" i="1"/>
  <c r="BG52" i="1"/>
  <c r="AG52" i="1"/>
  <c r="AU52" i="1"/>
  <c r="BC52" i="1"/>
  <c r="AA52" i="1"/>
  <c r="BI52" i="1"/>
  <c r="AK52" i="1"/>
  <c r="BE52" i="1"/>
  <c r="P52" i="1"/>
  <c r="O110" i="1"/>
  <c r="BM874" i="1"/>
  <c r="BM903" i="1" s="1"/>
  <c r="K903" i="1" s="1"/>
  <c r="L509" i="1"/>
  <c r="K509" i="1"/>
  <c r="BM538" i="1"/>
  <c r="BM785" i="1"/>
  <c r="BM814" i="1" s="1"/>
  <c r="BM787" i="1"/>
  <c r="BM816" i="1" s="1"/>
  <c r="BG485" i="1"/>
  <c r="BG514" i="1" s="1"/>
  <c r="BG543" i="1" s="1"/>
  <c r="BG38" i="1" s="1"/>
  <c r="BJ67" i="5" s="1"/>
  <c r="BF457" i="1"/>
  <c r="BF544" i="1" s="1"/>
  <c r="BF39" i="1" s="1"/>
  <c r="BI68" i="5" s="1"/>
  <c r="BG484" i="1"/>
  <c r="BG513" i="1" s="1"/>
  <c r="BL932" i="1"/>
  <c r="BG396" i="1"/>
  <c r="BG486" i="1" s="1"/>
  <c r="BH395" i="1"/>
  <c r="BH485" i="1" s="1"/>
  <c r="BH514" i="1" s="1"/>
  <c r="BM901" i="1"/>
  <c r="L252" i="1"/>
  <c r="K252" i="1"/>
  <c r="BB458" i="1"/>
  <c r="BB487" i="1"/>
  <c r="BJ333" i="1"/>
  <c r="BI362" i="1"/>
  <c r="BG609" i="1"/>
  <c r="BG696" i="1" s="1"/>
  <c r="BL814" i="1"/>
  <c r="BL693" i="1"/>
  <c r="BL722" i="1" s="1"/>
  <c r="BG63" i="5"/>
  <c r="BF539" i="1"/>
  <c r="BJ604" i="1"/>
  <c r="BJ691" i="1" s="1"/>
  <c r="BH1248" i="1"/>
  <c r="BH1306" i="1" s="1"/>
  <c r="BC35" i="1"/>
  <c r="BF68" i="5"/>
  <c r="BE37" i="1"/>
  <c r="BF696" i="1"/>
  <c r="BF725" i="1" s="1"/>
  <c r="BG67" i="5"/>
  <c r="BM250" i="1"/>
  <c r="BM308" i="1" s="1"/>
  <c r="BI336" i="1"/>
  <c r="BH365" i="1"/>
  <c r="BI1330" i="1"/>
  <c r="BF1335" i="1"/>
  <c r="BH338" i="1"/>
  <c r="BG367" i="1"/>
  <c r="BA69" i="5"/>
  <c r="BL1214" i="1"/>
  <c r="BM575" i="1"/>
  <c r="BL308" i="1"/>
  <c r="BH394" i="1"/>
  <c r="BH63" i="5"/>
  <c r="BI1219" i="1"/>
  <c r="BI1277" i="1" s="1"/>
  <c r="BJ580" i="1"/>
  <c r="BE511" i="1"/>
  <c r="BE540" i="1" s="1"/>
  <c r="BH452" i="1"/>
  <c r="BH481" i="1"/>
  <c r="BI337" i="1"/>
  <c r="BH366" i="1"/>
  <c r="BH1277" i="1"/>
  <c r="BF542" i="1"/>
  <c r="BF37" i="1" s="1"/>
  <c r="BI66" i="5" s="1"/>
  <c r="BE543" i="1"/>
  <c r="BK1243" i="1"/>
  <c r="BK1301" i="1" s="1"/>
  <c r="K1274" i="1"/>
  <c r="L1274" i="1"/>
  <c r="BM424" i="1"/>
  <c r="L192" i="1"/>
  <c r="K192" i="1"/>
  <c r="BG392" i="1"/>
  <c r="BI391" i="1"/>
  <c r="BA516" i="1"/>
  <c r="K1245" i="1"/>
  <c r="L1245" i="1"/>
  <c r="BM606" i="1"/>
  <c r="K608" i="1"/>
  <c r="L608" i="1"/>
  <c r="BM695" i="1"/>
  <c r="BM724" i="1" s="1"/>
  <c r="BL901" i="1"/>
  <c r="BG363" i="1"/>
  <c r="BH334" i="1"/>
  <c r="BF453" i="1"/>
  <c r="BF482" i="1"/>
  <c r="BI720" i="1"/>
  <c r="BG1335" i="1"/>
  <c r="BF543" i="1"/>
  <c r="BF38" i="1" s="1"/>
  <c r="BI67" i="5" s="1"/>
  <c r="BG510" i="1"/>
  <c r="BM1334" i="1"/>
  <c r="K1305" i="1"/>
  <c r="L1305" i="1"/>
  <c r="BC397" i="1"/>
  <c r="AZ545" i="1"/>
  <c r="BB69" i="5"/>
  <c r="BD339" i="1"/>
  <c r="BC368" i="1"/>
  <c r="BM1303" i="1"/>
  <c r="BM1332" i="1" s="1"/>
  <c r="L1332" i="1" s="1"/>
  <c r="BM426" i="1"/>
  <c r="BM310" i="1"/>
  <c r="L194" i="1"/>
  <c r="K194" i="1"/>
  <c r="BJ1301" i="1"/>
  <c r="K45" i="1" l="1"/>
  <c r="K44" i="1"/>
  <c r="BP45" i="5"/>
  <c r="BP74" i="5"/>
  <c r="G74" i="5" s="1"/>
  <c r="L16" i="1"/>
  <c r="K16" i="1"/>
  <c r="G45" i="5" s="1"/>
  <c r="BP51" i="5"/>
  <c r="L22" i="1"/>
  <c r="K22" i="1"/>
  <c r="G51" i="5" s="1"/>
  <c r="H51" i="5" s="1"/>
  <c r="L53" i="1"/>
  <c r="O111" i="1"/>
  <c r="K53" i="1"/>
  <c r="P110" i="1"/>
  <c r="AZ110" i="1"/>
  <c r="AJ110" i="1"/>
  <c r="Z110" i="1"/>
  <c r="AB110" i="1"/>
  <c r="BH110" i="1"/>
  <c r="BL110" i="1"/>
  <c r="AP110" i="1"/>
  <c r="BB110" i="1"/>
  <c r="AH110" i="1"/>
  <c r="AV110" i="1"/>
  <c r="AD110" i="1"/>
  <c r="AT110" i="1"/>
  <c r="AX110" i="1"/>
  <c r="BJ110" i="1"/>
  <c r="AR110" i="1"/>
  <c r="BF110" i="1"/>
  <c r="AL110" i="1"/>
  <c r="X110" i="1"/>
  <c r="AF110" i="1"/>
  <c r="AN110" i="1"/>
  <c r="BD110" i="1"/>
  <c r="O1076" i="1"/>
  <c r="O140" i="1"/>
  <c r="AK110" i="1"/>
  <c r="AU110" i="1"/>
  <c r="AW110" i="1"/>
  <c r="AE110" i="1"/>
  <c r="AI110" i="1"/>
  <c r="AG110" i="1"/>
  <c r="AS110" i="1"/>
  <c r="AC110" i="1"/>
  <c r="AO110" i="1"/>
  <c r="BI110" i="1"/>
  <c r="AA110" i="1"/>
  <c r="BG110" i="1"/>
  <c r="AQ110" i="1"/>
  <c r="BA110" i="1"/>
  <c r="AY110" i="1"/>
  <c r="O989" i="1"/>
  <c r="BE110" i="1"/>
  <c r="BC110" i="1"/>
  <c r="Y110" i="1"/>
  <c r="BM110" i="1"/>
  <c r="BK110" i="1"/>
  <c r="AM110" i="1"/>
  <c r="O1018" i="1"/>
  <c r="Q52" i="1"/>
  <c r="L903" i="1"/>
  <c r="BM33" i="1"/>
  <c r="K538" i="1"/>
  <c r="L538" i="1"/>
  <c r="BG457" i="1"/>
  <c r="BG542" i="1"/>
  <c r="BG37" i="1" s="1"/>
  <c r="BJ66" i="5" s="1"/>
  <c r="BH456" i="1"/>
  <c r="BH543" i="1" s="1"/>
  <c r="BH38" i="1" s="1"/>
  <c r="BK67" i="5" s="1"/>
  <c r="BI395" i="1"/>
  <c r="BI456" i="1" s="1"/>
  <c r="AZ40" i="1"/>
  <c r="BF511" i="1"/>
  <c r="BF540" i="1" s="1"/>
  <c r="BG539" i="1"/>
  <c r="BK604" i="1"/>
  <c r="BK691" i="1" s="1"/>
  <c r="BE38" i="1"/>
  <c r="BM1214" i="1"/>
  <c r="L575" i="1"/>
  <c r="K575" i="1"/>
  <c r="BH609" i="1"/>
  <c r="BL930" i="1"/>
  <c r="BM932" i="1"/>
  <c r="K816" i="1"/>
  <c r="L816" i="1"/>
  <c r="K606" i="1"/>
  <c r="L606" i="1"/>
  <c r="BJ1330" i="1"/>
  <c r="K1303" i="1"/>
  <c r="L1303" i="1"/>
  <c r="BC487" i="1"/>
  <c r="BC458" i="1"/>
  <c r="K424" i="1"/>
  <c r="L424" i="1"/>
  <c r="BJ337" i="1"/>
  <c r="BI366" i="1"/>
  <c r="BH396" i="1"/>
  <c r="K1332" i="1"/>
  <c r="BJ720" i="1"/>
  <c r="BG515" i="1"/>
  <c r="BF64" i="5"/>
  <c r="BM693" i="1"/>
  <c r="BA545" i="1"/>
  <c r="K695" i="1"/>
  <c r="L695" i="1"/>
  <c r="BL1272" i="1"/>
  <c r="BL1243" i="1"/>
  <c r="BI338" i="1"/>
  <c r="BH367" i="1"/>
  <c r="BD397" i="1"/>
  <c r="BJ1219" i="1"/>
  <c r="BK580" i="1"/>
  <c r="BI394" i="1"/>
  <c r="BH66" i="5"/>
  <c r="BF34" i="1"/>
  <c r="BB516" i="1"/>
  <c r="BE339" i="1"/>
  <c r="BD368" i="1"/>
  <c r="L1334" i="1"/>
  <c r="K1334" i="1"/>
  <c r="BH363" i="1"/>
  <c r="BI334" i="1"/>
  <c r="BI452" i="1"/>
  <c r="BI481" i="1"/>
  <c r="BG482" i="1"/>
  <c r="BG453" i="1"/>
  <c r="BI1248" i="1"/>
  <c r="BH484" i="1"/>
  <c r="BH455" i="1"/>
  <c r="BJ336" i="1"/>
  <c r="BI365" i="1"/>
  <c r="BJ391" i="1"/>
  <c r="BM930" i="1"/>
  <c r="K814" i="1"/>
  <c r="L814" i="1"/>
  <c r="BK1330" i="1"/>
  <c r="BH510" i="1"/>
  <c r="BH539" i="1" s="1"/>
  <c r="K250" i="1"/>
  <c r="L250" i="1"/>
  <c r="BH1335" i="1"/>
  <c r="BK333" i="1"/>
  <c r="BJ362" i="1"/>
  <c r="K426" i="1"/>
  <c r="L426" i="1"/>
  <c r="BH392" i="1"/>
  <c r="BE35" i="1"/>
  <c r="BG725" i="1"/>
  <c r="K901" i="1"/>
  <c r="L901" i="1"/>
  <c r="J57" i="30" l="1"/>
  <c r="K57" i="30" s="1"/>
  <c r="K59" i="30" s="1"/>
  <c r="BP73" i="5"/>
  <c r="G73" i="5" s="1"/>
  <c r="O1019" i="1"/>
  <c r="O141" i="1"/>
  <c r="O1077" i="1"/>
  <c r="P1077" i="1" s="1"/>
  <c r="O990" i="1"/>
  <c r="P1019" i="1" s="1"/>
  <c r="K111" i="1"/>
  <c r="L111" i="1"/>
  <c r="P1018" i="1"/>
  <c r="P1076" i="1"/>
  <c r="P140" i="1"/>
  <c r="AN140" i="1"/>
  <c r="BF140" i="1"/>
  <c r="AT140" i="1"/>
  <c r="BB140" i="1"/>
  <c r="AB140" i="1"/>
  <c r="AF140" i="1"/>
  <c r="AR140" i="1"/>
  <c r="AD140" i="1"/>
  <c r="AP140" i="1"/>
  <c r="Z140" i="1"/>
  <c r="X140" i="1"/>
  <c r="BJ140" i="1"/>
  <c r="AV140" i="1"/>
  <c r="BL140" i="1"/>
  <c r="AJ140" i="1"/>
  <c r="BD140" i="1"/>
  <c r="AL140" i="1"/>
  <c r="AX140" i="1"/>
  <c r="AH140" i="1"/>
  <c r="BH140" i="1"/>
  <c r="AZ140" i="1"/>
  <c r="BG140" i="1"/>
  <c r="AC140" i="1"/>
  <c r="AE140" i="1"/>
  <c r="AY140" i="1"/>
  <c r="AA140" i="1"/>
  <c r="AS140" i="1"/>
  <c r="AW140" i="1"/>
  <c r="BM140" i="1"/>
  <c r="P989" i="1"/>
  <c r="Y140" i="1"/>
  <c r="BA140" i="1"/>
  <c r="BI140" i="1"/>
  <c r="AG140" i="1"/>
  <c r="AU140" i="1"/>
  <c r="AM140" i="1"/>
  <c r="BC140" i="1"/>
  <c r="O1047" i="1"/>
  <c r="AQ140" i="1"/>
  <c r="AO140" i="1"/>
  <c r="AI140" i="1"/>
  <c r="AK140" i="1"/>
  <c r="BK140" i="1"/>
  <c r="BE140" i="1"/>
  <c r="Q110" i="1"/>
  <c r="R52" i="1"/>
  <c r="K33" i="1"/>
  <c r="G62" i="5" s="1"/>
  <c r="H57" i="5" s="1"/>
  <c r="BP62" i="5"/>
  <c r="L33" i="1"/>
  <c r="BG544" i="1"/>
  <c r="BG39" i="1" s="1"/>
  <c r="BI485" i="1"/>
  <c r="BI514" i="1" s="1"/>
  <c r="BI543" i="1" s="1"/>
  <c r="BI38" i="1" s="1"/>
  <c r="BL67" i="5" s="1"/>
  <c r="BB545" i="1"/>
  <c r="BB40" i="1" s="1"/>
  <c r="BI396" i="1"/>
  <c r="BI457" i="1" s="1"/>
  <c r="K693" i="1"/>
  <c r="BJ394" i="1"/>
  <c r="BJ455" i="1" s="1"/>
  <c r="BJ395" i="1"/>
  <c r="BJ456" i="1" s="1"/>
  <c r="BF35" i="1"/>
  <c r="BI64" i="5" s="1"/>
  <c r="BA40" i="1"/>
  <c r="BM722" i="1"/>
  <c r="BH696" i="1"/>
  <c r="BH725" i="1" s="1"/>
  <c r="BH34" i="1"/>
  <c r="BJ452" i="1"/>
  <c r="BJ481" i="1"/>
  <c r="L930" i="1"/>
  <c r="K930" i="1"/>
  <c r="BJ365" i="1"/>
  <c r="BK336" i="1"/>
  <c r="L693" i="1"/>
  <c r="BI510" i="1"/>
  <c r="BI539" i="1" s="1"/>
  <c r="BC516" i="1"/>
  <c r="BE397" i="1"/>
  <c r="BK1219" i="1"/>
  <c r="BL580" i="1"/>
  <c r="BH486" i="1"/>
  <c r="BH515" i="1" s="1"/>
  <c r="BH457" i="1"/>
  <c r="BH64" i="5"/>
  <c r="BH513" i="1"/>
  <c r="BH542" i="1" s="1"/>
  <c r="BF339" i="1"/>
  <c r="BE368" i="1"/>
  <c r="BI63" i="5"/>
  <c r="BJ338" i="1"/>
  <c r="BI367" i="1"/>
  <c r="BG34" i="1"/>
  <c r="BC69" i="5"/>
  <c r="BI363" i="1"/>
  <c r="BJ334" i="1"/>
  <c r="BJ1248" i="1"/>
  <c r="BJ1277" i="1"/>
  <c r="BH67" i="5"/>
  <c r="BI392" i="1"/>
  <c r="BD487" i="1"/>
  <c r="BD458" i="1"/>
  <c r="BL604" i="1"/>
  <c r="BL691" i="1" s="1"/>
  <c r="BL1301" i="1"/>
  <c r="BH453" i="1"/>
  <c r="BH482" i="1"/>
  <c r="BK391" i="1"/>
  <c r="BL333" i="1"/>
  <c r="BK362" i="1"/>
  <c r="BI609" i="1"/>
  <c r="BI1306" i="1"/>
  <c r="BG511" i="1"/>
  <c r="BG540" i="1" s="1"/>
  <c r="BI484" i="1"/>
  <c r="BI513" i="1" s="1"/>
  <c r="BI455" i="1"/>
  <c r="BK337" i="1"/>
  <c r="BJ366" i="1"/>
  <c r="L932" i="1"/>
  <c r="K932" i="1"/>
  <c r="BM1272" i="1"/>
  <c r="BM1243" i="1"/>
  <c r="K1214" i="1"/>
  <c r="L1214" i="1"/>
  <c r="BK720" i="1"/>
  <c r="J59" i="30" l="1"/>
  <c r="H57" i="30"/>
  <c r="I57" i="30" s="1"/>
  <c r="I59" i="30" s="1"/>
  <c r="P990" i="1"/>
  <c r="P1048" i="1" s="1"/>
  <c r="O1048" i="1"/>
  <c r="L141" i="1"/>
  <c r="K141" i="1"/>
  <c r="Q1077" i="1"/>
  <c r="R1077" i="1" s="1"/>
  <c r="P1047" i="1"/>
  <c r="Q1018" i="1"/>
  <c r="Q989" i="1"/>
  <c r="R110" i="1"/>
  <c r="S52" i="1"/>
  <c r="Q140" i="1"/>
  <c r="Q1076" i="1"/>
  <c r="BK395" i="1"/>
  <c r="BK456" i="1" s="1"/>
  <c r="BJ485" i="1"/>
  <c r="BJ514" i="1" s="1"/>
  <c r="BJ484" i="1"/>
  <c r="BJ513" i="1" s="1"/>
  <c r="BI486" i="1"/>
  <c r="BI515" i="1" s="1"/>
  <c r="BG35" i="1"/>
  <c r="BI1335" i="1"/>
  <c r="BD516" i="1"/>
  <c r="BJ510" i="1"/>
  <c r="BJ539" i="1" s="1"/>
  <c r="BL362" i="1"/>
  <c r="BM333" i="1"/>
  <c r="BJ1306" i="1"/>
  <c r="BH511" i="1"/>
  <c r="BH540" i="1" s="1"/>
  <c r="BJ363" i="1"/>
  <c r="BK334" i="1"/>
  <c r="BJ68" i="5"/>
  <c r="BM1301" i="1"/>
  <c r="K1243" i="1"/>
  <c r="L1243" i="1"/>
  <c r="BM604" i="1"/>
  <c r="BL1330" i="1"/>
  <c r="BI453" i="1"/>
  <c r="BI482" i="1"/>
  <c r="BJ392" i="1"/>
  <c r="BL1219" i="1"/>
  <c r="BM580" i="1"/>
  <c r="BH37" i="1"/>
  <c r="BL720" i="1"/>
  <c r="BK1248" i="1"/>
  <c r="BK1306" i="1" s="1"/>
  <c r="BK365" i="1"/>
  <c r="BL336" i="1"/>
  <c r="K1272" i="1"/>
  <c r="L1272" i="1"/>
  <c r="BI542" i="1"/>
  <c r="BI37" i="1" s="1"/>
  <c r="BL66" i="5" s="1"/>
  <c r="BE69" i="5"/>
  <c r="BJ63" i="5"/>
  <c r="BH544" i="1"/>
  <c r="BH39" i="1" s="1"/>
  <c r="BK68" i="5" s="1"/>
  <c r="BC545" i="1"/>
  <c r="BK394" i="1"/>
  <c r="BK63" i="5"/>
  <c r="BD69" i="5"/>
  <c r="BJ396" i="1"/>
  <c r="BF397" i="1"/>
  <c r="BE458" i="1"/>
  <c r="BE487" i="1"/>
  <c r="BK452" i="1"/>
  <c r="BK481" i="1"/>
  <c r="BJ609" i="1"/>
  <c r="BK338" i="1"/>
  <c r="BJ367" i="1"/>
  <c r="BG339" i="1"/>
  <c r="BF368" i="1"/>
  <c r="BI696" i="1"/>
  <c r="BK1277" i="1"/>
  <c r="BL337" i="1"/>
  <c r="BK366" i="1"/>
  <c r="BL391" i="1"/>
  <c r="BI34" i="1"/>
  <c r="H59" i="30" l="1"/>
  <c r="Q990" i="1"/>
  <c r="R1019" i="1" s="1"/>
  <c r="Q1019" i="1"/>
  <c r="S1077" i="1"/>
  <c r="Q1047" i="1"/>
  <c r="R1018" i="1"/>
  <c r="S110" i="1"/>
  <c r="T52" i="1"/>
  <c r="R140" i="1"/>
  <c r="R1076" i="1"/>
  <c r="R989" i="1"/>
  <c r="BK485" i="1"/>
  <c r="BK514" i="1" s="1"/>
  <c r="BL395" i="1"/>
  <c r="BL485" i="1" s="1"/>
  <c r="BL514" i="1" s="1"/>
  <c r="BD545" i="1"/>
  <c r="BD40" i="1" s="1"/>
  <c r="BJ543" i="1"/>
  <c r="BJ38" i="1" s="1"/>
  <c r="BM67" i="5" s="1"/>
  <c r="BJ542" i="1"/>
  <c r="BJ37" i="1" s="1"/>
  <c r="BM66" i="5" s="1"/>
  <c r="BI544" i="1"/>
  <c r="BI39" i="1" s="1"/>
  <c r="BL68" i="5" s="1"/>
  <c r="BK396" i="1"/>
  <c r="BK457" i="1" s="1"/>
  <c r="BH339" i="1"/>
  <c r="BG368" i="1"/>
  <c r="BF458" i="1"/>
  <c r="BF487" i="1"/>
  <c r="BK609" i="1"/>
  <c r="BK696" i="1" s="1"/>
  <c r="BL1277" i="1"/>
  <c r="BL1248" i="1"/>
  <c r="BL1306" i="1" s="1"/>
  <c r="BK392" i="1"/>
  <c r="BM391" i="1"/>
  <c r="BJ486" i="1"/>
  <c r="BJ515" i="1" s="1"/>
  <c r="BJ457" i="1"/>
  <c r="BH35" i="1"/>
  <c r="BI725" i="1"/>
  <c r="BI511" i="1"/>
  <c r="BI540" i="1" s="1"/>
  <c r="BM1330" i="1"/>
  <c r="L1301" i="1"/>
  <c r="K1301" i="1"/>
  <c r="BM336" i="1"/>
  <c r="BM365" i="1" s="1"/>
  <c r="BL365" i="1"/>
  <c r="BL481" i="1"/>
  <c r="BL452" i="1"/>
  <c r="BL338" i="1"/>
  <c r="BK367" i="1"/>
  <c r="BL63" i="5"/>
  <c r="BK510" i="1"/>
  <c r="BK539" i="1" s="1"/>
  <c r="BL394" i="1"/>
  <c r="BE516" i="1"/>
  <c r="BK455" i="1"/>
  <c r="BK484" i="1"/>
  <c r="BK513" i="1" s="1"/>
  <c r="BJ64" i="5"/>
  <c r="BJ696" i="1"/>
  <c r="BC40" i="1"/>
  <c r="BK66" i="5"/>
  <c r="L604" i="1"/>
  <c r="K604" i="1"/>
  <c r="BM691" i="1"/>
  <c r="BJ1335" i="1"/>
  <c r="BM337" i="1"/>
  <c r="BM366" i="1" s="1"/>
  <c r="BL366" i="1"/>
  <c r="BJ453" i="1"/>
  <c r="BJ482" i="1"/>
  <c r="BJ34" i="1"/>
  <c r="BK1335" i="1"/>
  <c r="BG397" i="1"/>
  <c r="BM1219" i="1"/>
  <c r="L580" i="1"/>
  <c r="K580" i="1"/>
  <c r="BL334" i="1"/>
  <c r="BK363" i="1"/>
  <c r="BM362" i="1"/>
  <c r="R990" i="1" l="1"/>
  <c r="R1048" i="1" s="1"/>
  <c r="Q1048" i="1"/>
  <c r="T1077" i="1"/>
  <c r="U1077" i="1" s="1"/>
  <c r="T110" i="1"/>
  <c r="U52" i="1"/>
  <c r="R1047" i="1"/>
  <c r="S140" i="1"/>
  <c r="S989" i="1"/>
  <c r="S1018" i="1"/>
  <c r="S1076" i="1"/>
  <c r="BK543" i="1"/>
  <c r="BK38" i="1" s="1"/>
  <c r="BN67" i="5" s="1"/>
  <c r="BL456" i="1"/>
  <c r="BL543" i="1" s="1"/>
  <c r="BL38" i="1" s="1"/>
  <c r="BO67" i="5" s="1"/>
  <c r="BK486" i="1"/>
  <c r="BK515" i="1" s="1"/>
  <c r="BK544" i="1" s="1"/>
  <c r="BK39" i="1" s="1"/>
  <c r="BN68" i="5" s="1"/>
  <c r="BM394" i="1"/>
  <c r="BM455" i="1" s="1"/>
  <c r="K691" i="1"/>
  <c r="L691" i="1"/>
  <c r="BK34" i="1"/>
  <c r="BM720" i="1"/>
  <c r="BL609" i="1"/>
  <c r="BG487" i="1"/>
  <c r="BG458" i="1"/>
  <c r="BM63" i="5"/>
  <c r="BL510" i="1"/>
  <c r="BL539" i="1" s="1"/>
  <c r="BH397" i="1"/>
  <c r="BJ725" i="1"/>
  <c r="L1330" i="1"/>
  <c r="K1330" i="1"/>
  <c r="BK64" i="5"/>
  <c r="BI339" i="1"/>
  <c r="BH368" i="1"/>
  <c r="BK542" i="1"/>
  <c r="BK37" i="1" s="1"/>
  <c r="BL392" i="1"/>
  <c r="BM395" i="1"/>
  <c r="BF69" i="5"/>
  <c r="BL455" i="1"/>
  <c r="BL484" i="1"/>
  <c r="BL513" i="1" s="1"/>
  <c r="BL396" i="1"/>
  <c r="BJ544" i="1"/>
  <c r="BJ39" i="1" s="1"/>
  <c r="BM481" i="1"/>
  <c r="BM452" i="1"/>
  <c r="BM1277" i="1"/>
  <c r="BM1248" i="1"/>
  <c r="L1219" i="1"/>
  <c r="K1219" i="1"/>
  <c r="BM334" i="1"/>
  <c r="BL363" i="1"/>
  <c r="BM338" i="1"/>
  <c r="BM367" i="1" s="1"/>
  <c r="BL367" i="1"/>
  <c r="BJ511" i="1"/>
  <c r="BJ540" i="1" s="1"/>
  <c r="BE545" i="1"/>
  <c r="BK453" i="1"/>
  <c r="BK482" i="1"/>
  <c r="BK725" i="1"/>
  <c r="BF516" i="1"/>
  <c r="BI35" i="1"/>
  <c r="BL1335" i="1"/>
  <c r="BG69" i="5"/>
  <c r="S990" i="1" l="1"/>
  <c r="T1019" i="1" s="1"/>
  <c r="S1019" i="1"/>
  <c r="V1077" i="1"/>
  <c r="W1077" i="1" s="1"/>
  <c r="U110" i="1"/>
  <c r="S1047" i="1"/>
  <c r="V52" i="1"/>
  <c r="T140" i="1"/>
  <c r="T1076" i="1"/>
  <c r="T989" i="1"/>
  <c r="T1018" i="1"/>
  <c r="BM484" i="1"/>
  <c r="K484" i="1" s="1"/>
  <c r="BL542" i="1"/>
  <c r="BL37" i="1" s="1"/>
  <c r="BO66" i="5" s="1"/>
  <c r="BL34" i="1"/>
  <c r="BL64" i="5"/>
  <c r="BK511" i="1"/>
  <c r="BK540" i="1" s="1"/>
  <c r="K1248" i="1"/>
  <c r="L1248" i="1"/>
  <c r="BM1306" i="1"/>
  <c r="BM1335" i="1" s="1"/>
  <c r="BM609" i="1"/>
  <c r="BM485" i="1"/>
  <c r="BM456" i="1"/>
  <c r="BN66" i="5"/>
  <c r="K452" i="1"/>
  <c r="K1277" i="1"/>
  <c r="L1277" i="1"/>
  <c r="BM510" i="1"/>
  <c r="L481" i="1"/>
  <c r="K481" i="1"/>
  <c r="BJ35" i="1"/>
  <c r="BM68" i="5"/>
  <c r="BI397" i="1"/>
  <c r="BM392" i="1"/>
  <c r="BF545" i="1"/>
  <c r="BE40" i="1"/>
  <c r="BM363" i="1"/>
  <c r="BJ339" i="1"/>
  <c r="BI368" i="1"/>
  <c r="BL696" i="1"/>
  <c r="BM396" i="1"/>
  <c r="BL486" i="1"/>
  <c r="BL515" i="1" s="1"/>
  <c r="BL457" i="1"/>
  <c r="BL453" i="1"/>
  <c r="BL482" i="1"/>
  <c r="L455" i="1"/>
  <c r="BH458" i="1"/>
  <c r="BH487" i="1"/>
  <c r="K455" i="1"/>
  <c r="BG516" i="1"/>
  <c r="L452" i="1"/>
  <c r="BN63" i="5"/>
  <c r="T990" i="1" l="1"/>
  <c r="T1048" i="1" s="1"/>
  <c r="S1048" i="1"/>
  <c r="X1077" i="1"/>
  <c r="Y1077" i="1" s="1"/>
  <c r="W52" i="1"/>
  <c r="K52" i="1" s="1"/>
  <c r="P13" i="5"/>
  <c r="U989" i="1"/>
  <c r="T1047" i="1"/>
  <c r="U1076" i="1"/>
  <c r="U140" i="1"/>
  <c r="U1018" i="1"/>
  <c r="V110" i="1"/>
  <c r="L484" i="1"/>
  <c r="BM513" i="1"/>
  <c r="BM542" i="1" s="1"/>
  <c r="BM37" i="1" s="1"/>
  <c r="BG545" i="1"/>
  <c r="BG40" i="1" s="1"/>
  <c r="L1335" i="1"/>
  <c r="K1335" i="1"/>
  <c r="BK339" i="1"/>
  <c r="BJ368" i="1"/>
  <c r="BH516" i="1"/>
  <c r="BM486" i="1"/>
  <c r="BM457" i="1"/>
  <c r="BI458" i="1"/>
  <c r="BI487" i="1"/>
  <c r="BL511" i="1"/>
  <c r="BL540" i="1" s="1"/>
  <c r="BL544" i="1"/>
  <c r="BL39" i="1" s="1"/>
  <c r="BO68" i="5" s="1"/>
  <c r="BF40" i="1"/>
  <c r="K510" i="1"/>
  <c r="L510" i="1"/>
  <c r="BM539" i="1"/>
  <c r="BH69" i="5"/>
  <c r="BK35" i="1"/>
  <c r="BM482" i="1"/>
  <c r="BM453" i="1"/>
  <c r="BM64" i="5"/>
  <c r="L456" i="1"/>
  <c r="K456" i="1"/>
  <c r="BL725" i="1"/>
  <c r="BJ397" i="1"/>
  <c r="BM514" i="1"/>
  <c r="L485" i="1"/>
  <c r="K485" i="1"/>
  <c r="L609" i="1"/>
  <c r="K609" i="1"/>
  <c r="BM696" i="1"/>
  <c r="BM725" i="1" s="1"/>
  <c r="BO63" i="5"/>
  <c r="K1306" i="1"/>
  <c r="L1306" i="1"/>
  <c r="U990" i="1" l="1"/>
  <c r="V1019" i="1" s="1"/>
  <c r="U1019" i="1"/>
  <c r="Z1077" i="1"/>
  <c r="AA1077" i="1" s="1"/>
  <c r="U1047" i="1"/>
  <c r="W110" i="1"/>
  <c r="K110" i="1" s="1"/>
  <c r="V140" i="1"/>
  <c r="V1018" i="1"/>
  <c r="V989" i="1"/>
  <c r="V1076" i="1"/>
  <c r="L52" i="1"/>
  <c r="K513" i="1"/>
  <c r="L513" i="1"/>
  <c r="K542" i="1"/>
  <c r="L542" i="1"/>
  <c r="BI516" i="1"/>
  <c r="L457" i="1"/>
  <c r="K457" i="1"/>
  <c r="BJ69" i="5"/>
  <c r="BM515" i="1"/>
  <c r="BM544" i="1" s="1"/>
  <c r="L486" i="1"/>
  <c r="K486" i="1"/>
  <c r="BK397" i="1"/>
  <c r="BL339" i="1"/>
  <c r="BK368" i="1"/>
  <c r="BJ458" i="1"/>
  <c r="BJ487" i="1"/>
  <c r="BM511" i="1"/>
  <c r="BM540" i="1" s="1"/>
  <c r="L482" i="1"/>
  <c r="K482" i="1"/>
  <c r="BH545" i="1"/>
  <c r="K696" i="1"/>
  <c r="L696" i="1"/>
  <c r="BP66" i="5"/>
  <c r="L37" i="1"/>
  <c r="K37" i="1"/>
  <c r="G66" i="5" s="1"/>
  <c r="L453" i="1"/>
  <c r="K453" i="1"/>
  <c r="BN64" i="5"/>
  <c r="L514" i="1"/>
  <c r="K514" i="1"/>
  <c r="BI69" i="5"/>
  <c r="BM543" i="1"/>
  <c r="BL35" i="1"/>
  <c r="BM34" i="1"/>
  <c r="L539" i="1"/>
  <c r="K539" i="1"/>
  <c r="V990" i="1" l="1"/>
  <c r="W1019" i="1" s="1"/>
  <c r="U1048" i="1"/>
  <c r="AB1077" i="1"/>
  <c r="W140" i="1"/>
  <c r="W1076" i="1"/>
  <c r="X1076" i="1" s="1"/>
  <c r="W989" i="1"/>
  <c r="X989" i="1" s="1"/>
  <c r="W1018" i="1"/>
  <c r="L110" i="1"/>
  <c r="V1047" i="1"/>
  <c r="BI545" i="1"/>
  <c r="BI40" i="1" s="1"/>
  <c r="BM38" i="1"/>
  <c r="L543" i="1"/>
  <c r="K543" i="1"/>
  <c r="BJ516" i="1"/>
  <c r="BM35" i="1"/>
  <c r="K540" i="1"/>
  <c r="L540" i="1"/>
  <c r="BM39" i="1"/>
  <c r="K544" i="1"/>
  <c r="L544" i="1"/>
  <c r="BP63" i="5"/>
  <c r="K34" i="1"/>
  <c r="G63" i="5" s="1"/>
  <c r="L34" i="1"/>
  <c r="BO64" i="5"/>
  <c r="BH40" i="1"/>
  <c r="BL397" i="1"/>
  <c r="BM339" i="1"/>
  <c r="BL368" i="1"/>
  <c r="BK487" i="1"/>
  <c r="BK458" i="1"/>
  <c r="L511" i="1"/>
  <c r="K511" i="1"/>
  <c r="L515" i="1"/>
  <c r="K515" i="1"/>
  <c r="W990" i="1" l="1"/>
  <c r="X1019" i="1" s="1"/>
  <c r="V1048" i="1"/>
  <c r="AC1077" i="1"/>
  <c r="L140" i="1"/>
  <c r="Y1076" i="1"/>
  <c r="X1018" i="1"/>
  <c r="W1047" i="1"/>
  <c r="Y1018" i="1"/>
  <c r="Y989" i="1"/>
  <c r="Z1018" i="1" s="1"/>
  <c r="K140" i="1"/>
  <c r="BJ545" i="1"/>
  <c r="BJ40" i="1" s="1"/>
  <c r="BM397" i="1"/>
  <c r="BP64" i="5"/>
  <c r="L35" i="1"/>
  <c r="K35" i="1"/>
  <c r="G64" i="5" s="1"/>
  <c r="BL69" i="5"/>
  <c r="BP67" i="5"/>
  <c r="K38" i="1"/>
  <c r="G67" i="5" s="1"/>
  <c r="L38" i="1"/>
  <c r="BK69" i="5"/>
  <c r="BL487" i="1"/>
  <c r="BL458" i="1"/>
  <c r="BK516" i="1"/>
  <c r="BM368" i="1"/>
  <c r="BP68" i="5"/>
  <c r="K39" i="1"/>
  <c r="G68" i="5" s="1"/>
  <c r="L39" i="1"/>
  <c r="W1048" i="1" l="1"/>
  <c r="X990" i="1"/>
  <c r="Y990" i="1" s="1"/>
  <c r="AD1077" i="1"/>
  <c r="AE1077" i="1" s="1"/>
  <c r="AF1077" i="1" s="1"/>
  <c r="AG1077" i="1" s="1"/>
  <c r="Z989" i="1"/>
  <c r="AA989" i="1" s="1"/>
  <c r="AB1018" i="1" s="1"/>
  <c r="Y1047" i="1"/>
  <c r="Z1076" i="1"/>
  <c r="X1047" i="1"/>
  <c r="BL516" i="1"/>
  <c r="BK545" i="1"/>
  <c r="BM69" i="5"/>
  <c r="BM487" i="1"/>
  <c r="BM458" i="1"/>
  <c r="Y1019" i="1" l="1"/>
  <c r="X1048" i="1"/>
  <c r="Z1019" i="1"/>
  <c r="Z990" i="1"/>
  <c r="AA1019" i="1" s="1"/>
  <c r="AH1077" i="1"/>
  <c r="AI1077" i="1" s="1"/>
  <c r="AJ1077" i="1" s="1"/>
  <c r="AK1077" i="1" s="1"/>
  <c r="AL1077" i="1" s="1"/>
  <c r="AM1077" i="1" s="1"/>
  <c r="AN1077" i="1" s="1"/>
  <c r="AO1077" i="1" s="1"/>
  <c r="AP1077" i="1" s="1"/>
  <c r="AQ1077" i="1" s="1"/>
  <c r="AR1077" i="1" s="1"/>
  <c r="AS1077" i="1" s="1"/>
  <c r="AT1077" i="1" s="1"/>
  <c r="AU1077" i="1" s="1"/>
  <c r="AV1077" i="1" s="1"/>
  <c r="AW1077" i="1" s="1"/>
  <c r="AX1077" i="1" s="1"/>
  <c r="AY1077" i="1" s="1"/>
  <c r="AZ1077" i="1" s="1"/>
  <c r="BA1077" i="1" s="1"/>
  <c r="BB1077" i="1" s="1"/>
  <c r="BC1077" i="1" s="1"/>
  <c r="BD1077" i="1" s="1"/>
  <c r="BE1077" i="1" s="1"/>
  <c r="BF1077" i="1" s="1"/>
  <c r="BG1077" i="1" s="1"/>
  <c r="BH1077" i="1" s="1"/>
  <c r="BI1077" i="1" s="1"/>
  <c r="BJ1077" i="1" s="1"/>
  <c r="BK1077" i="1" s="1"/>
  <c r="BL1077" i="1" s="1"/>
  <c r="BM1077" i="1" s="1"/>
  <c r="AA1018" i="1"/>
  <c r="Z1047" i="1"/>
  <c r="AA1076" i="1"/>
  <c r="AB989" i="1"/>
  <c r="AC989" i="1" s="1"/>
  <c r="BL545" i="1"/>
  <c r="L458" i="1"/>
  <c r="K458" i="1"/>
  <c r="BM516" i="1"/>
  <c r="L487" i="1"/>
  <c r="K487" i="1"/>
  <c r="BK40" i="1"/>
  <c r="AA990" i="1" l="1"/>
  <c r="Z1048" i="1"/>
  <c r="Y1048" i="1"/>
  <c r="L1077" i="1"/>
  <c r="J558" i="1" s="1"/>
  <c r="O558" i="1" s="1"/>
  <c r="O1197" i="1" s="1"/>
  <c r="K1077" i="1"/>
  <c r="AA1047" i="1"/>
  <c r="AB1047" i="1"/>
  <c r="AB1076" i="1"/>
  <c r="AC1018" i="1"/>
  <c r="AD989" i="1"/>
  <c r="AD1018" i="1"/>
  <c r="BM545" i="1"/>
  <c r="L516" i="1"/>
  <c r="K516" i="1"/>
  <c r="BL40" i="1"/>
  <c r="BN69" i="5"/>
  <c r="AA1048" i="1" l="1"/>
  <c r="AB990" i="1"/>
  <c r="AB1019" i="1"/>
  <c r="P558" i="1"/>
  <c r="P1197" i="1" s="1"/>
  <c r="P1226" i="1" s="1"/>
  <c r="P587" i="1" s="1"/>
  <c r="O1226" i="1"/>
  <c r="O1255" i="1"/>
  <c r="AC1047" i="1"/>
  <c r="AC1076" i="1"/>
  <c r="AD1047" i="1"/>
  <c r="AE1018" i="1"/>
  <c r="AE989" i="1"/>
  <c r="BO69" i="5"/>
  <c r="BM40" i="1"/>
  <c r="K545" i="1"/>
  <c r="L545" i="1"/>
  <c r="AC1019" i="1" l="1"/>
  <c r="AC990" i="1"/>
  <c r="AB1048" i="1"/>
  <c r="P1255" i="1"/>
  <c r="Q558" i="1"/>
  <c r="R558" i="1" s="1"/>
  <c r="O1284" i="1"/>
  <c r="O1313" i="1" s="1"/>
  <c r="P1284" i="1"/>
  <c r="O587" i="1"/>
  <c r="AD1076" i="1"/>
  <c r="AE1047" i="1"/>
  <c r="AF1018" i="1"/>
  <c r="AF989" i="1"/>
  <c r="BP69" i="5"/>
  <c r="L40" i="1"/>
  <c r="K40" i="1"/>
  <c r="G69" i="5" s="1"/>
  <c r="AC1048" i="1" l="1"/>
  <c r="AD990" i="1"/>
  <c r="AD1019" i="1"/>
  <c r="P1313" i="1"/>
  <c r="Q1197" i="1"/>
  <c r="Q1226" i="1" s="1"/>
  <c r="O674" i="1"/>
  <c r="P674" i="1"/>
  <c r="R1197" i="1"/>
  <c r="R1226" i="1" s="1"/>
  <c r="R587" i="1" s="1"/>
  <c r="S558" i="1"/>
  <c r="AE1076" i="1"/>
  <c r="AF1076" i="1" s="1"/>
  <c r="AG1076" i="1" s="1"/>
  <c r="AF1047" i="1"/>
  <c r="AG1018" i="1"/>
  <c r="AG989" i="1"/>
  <c r="AE1019" i="1" l="1"/>
  <c r="AE990" i="1"/>
  <c r="AD1048" i="1"/>
  <c r="Q1255" i="1"/>
  <c r="R1255" i="1"/>
  <c r="P703" i="1"/>
  <c r="Q587" i="1"/>
  <c r="Q1284" i="1"/>
  <c r="R1284" i="1"/>
  <c r="S1197" i="1"/>
  <c r="T558" i="1"/>
  <c r="U558" i="1" s="1"/>
  <c r="O703" i="1"/>
  <c r="AH1076" i="1"/>
  <c r="AG1047" i="1"/>
  <c r="AH989" i="1"/>
  <c r="AH1018" i="1"/>
  <c r="AF1019" i="1" l="1"/>
  <c r="AF990" i="1"/>
  <c r="AE1048" i="1"/>
  <c r="R1313" i="1"/>
  <c r="U1197" i="1"/>
  <c r="U1226" i="1" s="1"/>
  <c r="U587" i="1" s="1"/>
  <c r="V558" i="1"/>
  <c r="V1197" i="1" s="1"/>
  <c r="V1226" i="1" s="1"/>
  <c r="V587" i="1" s="1"/>
  <c r="T1197" i="1"/>
  <c r="T1255" i="1" s="1"/>
  <c r="S1255" i="1"/>
  <c r="R674" i="1"/>
  <c r="Q674" i="1"/>
  <c r="Q1313" i="1"/>
  <c r="S1226" i="1"/>
  <c r="AI1076" i="1"/>
  <c r="AH1047" i="1"/>
  <c r="AI1018" i="1"/>
  <c r="AI989" i="1"/>
  <c r="AF1048" i="1" l="1"/>
  <c r="AG1019" i="1"/>
  <c r="AG990" i="1"/>
  <c r="V1255" i="1"/>
  <c r="R703" i="1"/>
  <c r="S587" i="1"/>
  <c r="S1284" i="1"/>
  <c r="Q703" i="1"/>
  <c r="T1226" i="1"/>
  <c r="T587" i="1" s="1"/>
  <c r="U1255" i="1"/>
  <c r="W558" i="1"/>
  <c r="AJ1076" i="1"/>
  <c r="AI1047" i="1"/>
  <c r="AJ989" i="1"/>
  <c r="AJ1018" i="1"/>
  <c r="AH1019" i="1" l="1"/>
  <c r="AH990" i="1"/>
  <c r="AG1048" i="1"/>
  <c r="U1284" i="1"/>
  <c r="U1313" i="1" s="1"/>
  <c r="W1197" i="1"/>
  <c r="X558" i="1"/>
  <c r="V1284" i="1"/>
  <c r="V1313" i="1" s="1"/>
  <c r="S1313" i="1"/>
  <c r="S674" i="1"/>
  <c r="S703" i="1" s="1"/>
  <c r="U674" i="1"/>
  <c r="V674" i="1"/>
  <c r="T674" i="1"/>
  <c r="T1284" i="1"/>
  <c r="T1313" i="1" s="1"/>
  <c r="AK1076" i="1"/>
  <c r="AL1076" i="1" s="1"/>
  <c r="AJ1047" i="1"/>
  <c r="AK989" i="1"/>
  <c r="AK1018" i="1"/>
  <c r="AH1048" i="1" l="1"/>
  <c r="AI1019" i="1"/>
  <c r="AI990" i="1"/>
  <c r="U703" i="1"/>
  <c r="W1226" i="1"/>
  <c r="W1255" i="1"/>
  <c r="V703" i="1"/>
  <c r="T703" i="1"/>
  <c r="X1197" i="1"/>
  <c r="X1226" i="1" s="1"/>
  <c r="X587" i="1" s="1"/>
  <c r="Y558" i="1"/>
  <c r="AM1076" i="1"/>
  <c r="AK1047" i="1"/>
  <c r="AL989" i="1"/>
  <c r="AL1018" i="1"/>
  <c r="AI1048" i="1" l="1"/>
  <c r="AJ1019" i="1"/>
  <c r="AJ990" i="1"/>
  <c r="AK1019" i="1" s="1"/>
  <c r="X1255" i="1"/>
  <c r="W587" i="1"/>
  <c r="X1284" i="1"/>
  <c r="W1284" i="1"/>
  <c r="Y1197" i="1"/>
  <c r="Y1255" i="1" s="1"/>
  <c r="Z558" i="1"/>
  <c r="AN1076" i="1"/>
  <c r="AL1047" i="1"/>
  <c r="AM989" i="1"/>
  <c r="AM1018" i="1"/>
  <c r="AK990" i="1" l="1"/>
  <c r="AL990" i="1" s="1"/>
  <c r="AJ1048" i="1"/>
  <c r="X1313" i="1"/>
  <c r="Z1197" i="1"/>
  <c r="Z1255" i="1" s="1"/>
  <c r="AA558" i="1"/>
  <c r="W674" i="1"/>
  <c r="W703" i="1" s="1"/>
  <c r="X674" i="1"/>
  <c r="W1313" i="1"/>
  <c r="Y1226" i="1"/>
  <c r="AO1076" i="1"/>
  <c r="AM1047" i="1"/>
  <c r="AN989" i="1"/>
  <c r="AN1018" i="1"/>
  <c r="AL1019" i="1" l="1"/>
  <c r="AL1048" i="1" s="1"/>
  <c r="AK1048" i="1"/>
  <c r="AM990" i="1"/>
  <c r="AM1019" i="1"/>
  <c r="Z1226" i="1"/>
  <c r="Z587" i="1" s="1"/>
  <c r="AA1197" i="1"/>
  <c r="AB558" i="1"/>
  <c r="X703" i="1"/>
  <c r="Y587" i="1"/>
  <c r="Y1284" i="1"/>
  <c r="Y1313" i="1" s="1"/>
  <c r="AP1076" i="1"/>
  <c r="AN1047" i="1"/>
  <c r="AO1018" i="1"/>
  <c r="AO989" i="1"/>
  <c r="Z1284" i="1" l="1"/>
  <c r="Z1313" i="1" s="1"/>
  <c r="Y674" i="1"/>
  <c r="Z674" i="1"/>
  <c r="AB1197" i="1"/>
  <c r="AB1255" i="1" s="1"/>
  <c r="AC558" i="1"/>
  <c r="AA1226" i="1"/>
  <c r="AA1255" i="1"/>
  <c r="AM1048" i="1"/>
  <c r="AN1019" i="1"/>
  <c r="AN990" i="1"/>
  <c r="AQ1076" i="1"/>
  <c r="AO1047" i="1"/>
  <c r="AP1018" i="1"/>
  <c r="AP989" i="1"/>
  <c r="Z703" i="1" l="1"/>
  <c r="Y703" i="1"/>
  <c r="AC1197" i="1"/>
  <c r="AC1255" i="1" s="1"/>
  <c r="AD558" i="1"/>
  <c r="AA1284" i="1"/>
  <c r="AA1313" i="1" s="1"/>
  <c r="AA587" i="1"/>
  <c r="AB1226" i="1"/>
  <c r="AN1048" i="1"/>
  <c r="AO990" i="1"/>
  <c r="AO1019" i="1"/>
  <c r="AR1076" i="1"/>
  <c r="AP1047" i="1"/>
  <c r="AQ989" i="1"/>
  <c r="AQ1018" i="1"/>
  <c r="AB587" i="1" l="1"/>
  <c r="AB674" i="1" s="1"/>
  <c r="AA674" i="1"/>
  <c r="AA703" i="1" s="1"/>
  <c r="AD1197" i="1"/>
  <c r="AE558" i="1"/>
  <c r="AC1226" i="1"/>
  <c r="AC587" i="1" s="1"/>
  <c r="AB1284" i="1"/>
  <c r="AB1313" i="1" s="1"/>
  <c r="AO1048" i="1"/>
  <c r="AP1019" i="1"/>
  <c r="AP990" i="1"/>
  <c r="AS1076" i="1"/>
  <c r="AQ1047" i="1"/>
  <c r="AR1018" i="1"/>
  <c r="AR989" i="1"/>
  <c r="AE1197" i="1" l="1"/>
  <c r="AF558" i="1"/>
  <c r="AP1048" i="1"/>
  <c r="AQ990" i="1"/>
  <c r="AQ1019" i="1"/>
  <c r="AD1226" i="1"/>
  <c r="AD1284" i="1" s="1"/>
  <c r="AD1255" i="1"/>
  <c r="AC674" i="1"/>
  <c r="AC703" i="1" s="1"/>
  <c r="AC1284" i="1"/>
  <c r="AC1313" i="1" s="1"/>
  <c r="AB703" i="1"/>
  <c r="AT1076" i="1"/>
  <c r="AR1047" i="1"/>
  <c r="AS1018" i="1"/>
  <c r="AS989" i="1"/>
  <c r="AD1313" i="1" l="1"/>
  <c r="AF1197" i="1"/>
  <c r="AG558" i="1"/>
  <c r="AE1226" i="1"/>
  <c r="AE1284" i="1" s="1"/>
  <c r="AE1255" i="1"/>
  <c r="AD587" i="1"/>
  <c r="AQ1048" i="1"/>
  <c r="AR990" i="1"/>
  <c r="AR1019" i="1"/>
  <c r="AU1076" i="1"/>
  <c r="AS1047" i="1"/>
  <c r="AT989" i="1"/>
  <c r="AT1018" i="1"/>
  <c r="AD674" i="1" l="1"/>
  <c r="AD703" i="1" s="1"/>
  <c r="AE1313" i="1"/>
  <c r="AE587" i="1"/>
  <c r="AR1048" i="1"/>
  <c r="AS1019" i="1"/>
  <c r="AS990" i="1"/>
  <c r="AG1197" i="1"/>
  <c r="AG1255" i="1" s="1"/>
  <c r="AH558" i="1"/>
  <c r="AF1226" i="1"/>
  <c r="AF1255" i="1"/>
  <c r="AV1076" i="1"/>
  <c r="AT1047" i="1"/>
  <c r="AU1018" i="1"/>
  <c r="AU989" i="1"/>
  <c r="AT990" i="1" l="1"/>
  <c r="AT1019" i="1"/>
  <c r="AS1048" i="1"/>
  <c r="AF587" i="1"/>
  <c r="AF674" i="1" s="1"/>
  <c r="AF1284" i="1"/>
  <c r="AF1313" i="1" s="1"/>
  <c r="AH1197" i="1"/>
  <c r="AH1255" i="1" s="1"/>
  <c r="AI558" i="1"/>
  <c r="AE674" i="1"/>
  <c r="AE703" i="1" s="1"/>
  <c r="AG1226" i="1"/>
  <c r="AG1284" i="1" s="1"/>
  <c r="AG1313" i="1" s="1"/>
  <c r="AW1076" i="1"/>
  <c r="AU1047" i="1"/>
  <c r="AV989" i="1"/>
  <c r="AV1018" i="1"/>
  <c r="AF703" i="1" l="1"/>
  <c r="AG587" i="1"/>
  <c r="AG674" i="1" s="1"/>
  <c r="AI1197" i="1"/>
  <c r="AJ558" i="1"/>
  <c r="AH1226" i="1"/>
  <c r="AH1284" i="1" s="1"/>
  <c r="AH1313" i="1" s="1"/>
  <c r="AT1048" i="1"/>
  <c r="AU1019" i="1"/>
  <c r="AU990" i="1"/>
  <c r="AX1076" i="1"/>
  <c r="AV1047" i="1"/>
  <c r="AW989" i="1"/>
  <c r="AW1018" i="1"/>
  <c r="AH587" i="1" l="1"/>
  <c r="AI1226" i="1"/>
  <c r="AI1255" i="1"/>
  <c r="AU1048" i="1"/>
  <c r="AV1019" i="1"/>
  <c r="AV990" i="1"/>
  <c r="AG703" i="1"/>
  <c r="AH674" i="1"/>
  <c r="AJ1197" i="1"/>
  <c r="AK558" i="1"/>
  <c r="AY1076" i="1"/>
  <c r="AW1047" i="1"/>
  <c r="AX1018" i="1"/>
  <c r="AX989" i="1"/>
  <c r="AJ1226" i="1" l="1"/>
  <c r="AI587" i="1"/>
  <c r="AI674" i="1" s="1"/>
  <c r="AI1284" i="1"/>
  <c r="AI1313" i="1" s="1"/>
  <c r="AH703" i="1"/>
  <c r="AV1048" i="1"/>
  <c r="AW1019" i="1"/>
  <c r="AW990" i="1"/>
  <c r="AJ1255" i="1"/>
  <c r="AK1197" i="1"/>
  <c r="AK1226" i="1" s="1"/>
  <c r="AK587" i="1" s="1"/>
  <c r="AL558" i="1"/>
  <c r="AZ1076" i="1"/>
  <c r="AX1047" i="1"/>
  <c r="AY1018" i="1"/>
  <c r="AY989" i="1"/>
  <c r="AI703" i="1" l="1"/>
  <c r="AK1255" i="1"/>
  <c r="AW1048" i="1"/>
  <c r="AX990" i="1"/>
  <c r="AX1019" i="1"/>
  <c r="AL1197" i="1"/>
  <c r="AM558" i="1"/>
  <c r="AK1284" i="1"/>
  <c r="AJ587" i="1"/>
  <c r="AJ1284" i="1"/>
  <c r="AJ1313" i="1" s="1"/>
  <c r="BA1076" i="1"/>
  <c r="AY1047" i="1"/>
  <c r="AZ1018" i="1"/>
  <c r="AZ989" i="1"/>
  <c r="AL1226" i="1" l="1"/>
  <c r="AX1048" i="1"/>
  <c r="AY1019" i="1"/>
  <c r="AY990" i="1"/>
  <c r="AL1255" i="1"/>
  <c r="AK1313" i="1"/>
  <c r="AJ674" i="1"/>
  <c r="AJ703" i="1" s="1"/>
  <c r="AK674" i="1"/>
  <c r="AM1197" i="1"/>
  <c r="AM1255" i="1" s="1"/>
  <c r="AN558" i="1"/>
  <c r="BB1076" i="1"/>
  <c r="AZ1047" i="1"/>
  <c r="BA989" i="1"/>
  <c r="BA1018" i="1"/>
  <c r="AK703" i="1" l="1"/>
  <c r="AL1284" i="1"/>
  <c r="AL1313" i="1" s="1"/>
  <c r="AL587" i="1"/>
  <c r="AY1048" i="1"/>
  <c r="AZ990" i="1"/>
  <c r="AZ1019" i="1"/>
  <c r="AN1197" i="1"/>
  <c r="AO558" i="1"/>
  <c r="AM1226" i="1"/>
  <c r="AM587" i="1" s="1"/>
  <c r="BC1076" i="1"/>
  <c r="BA1047" i="1"/>
  <c r="BB989" i="1"/>
  <c r="BB1018" i="1"/>
  <c r="AO1197" i="1" l="1"/>
  <c r="AP558" i="1"/>
  <c r="AL674" i="1"/>
  <c r="AL703" i="1" s="1"/>
  <c r="AM674" i="1"/>
  <c r="AZ1048" i="1"/>
  <c r="BA990" i="1"/>
  <c r="BA1019" i="1"/>
  <c r="AO1255" i="1"/>
  <c r="AN1226" i="1"/>
  <c r="AN587" i="1" s="1"/>
  <c r="AN1255" i="1"/>
  <c r="AM1284" i="1"/>
  <c r="AM1313" i="1" s="1"/>
  <c r="BD1076" i="1"/>
  <c r="BB1047" i="1"/>
  <c r="BC1018" i="1"/>
  <c r="BC989" i="1"/>
  <c r="AM703" i="1" l="1"/>
  <c r="BA1048" i="1"/>
  <c r="BB1019" i="1"/>
  <c r="BB990" i="1"/>
  <c r="AN1284" i="1"/>
  <c r="AN1313" i="1" s="1"/>
  <c r="AN674" i="1"/>
  <c r="AN703" i="1" s="1"/>
  <c r="AP1197" i="1"/>
  <c r="AQ558" i="1"/>
  <c r="AO1226" i="1"/>
  <c r="BE1076" i="1"/>
  <c r="BC1047" i="1"/>
  <c r="BD1018" i="1"/>
  <c r="BD989" i="1"/>
  <c r="AO587" i="1" l="1"/>
  <c r="AO1284" i="1"/>
  <c r="AO1313" i="1" s="1"/>
  <c r="AQ1197" i="1"/>
  <c r="AQ1255" i="1" s="1"/>
  <c r="AR558" i="1"/>
  <c r="BB1048" i="1"/>
  <c r="BC990" i="1"/>
  <c r="BC1019" i="1"/>
  <c r="AP1226" i="1"/>
  <c r="AP1255" i="1"/>
  <c r="BF1076" i="1"/>
  <c r="BD1047" i="1"/>
  <c r="BE1018" i="1"/>
  <c r="BE989" i="1"/>
  <c r="AR1197" i="1" l="1"/>
  <c r="AS558" i="1"/>
  <c r="AQ1226" i="1"/>
  <c r="AO674" i="1"/>
  <c r="AO703" i="1" s="1"/>
  <c r="BC1048" i="1"/>
  <c r="BD1019" i="1"/>
  <c r="BD990" i="1"/>
  <c r="AP587" i="1"/>
  <c r="AP1284" i="1"/>
  <c r="AP1313" i="1" s="1"/>
  <c r="BG1076" i="1"/>
  <c r="BE1047" i="1"/>
  <c r="BF989" i="1"/>
  <c r="BF1018" i="1"/>
  <c r="BD1048" i="1" l="1"/>
  <c r="AQ587" i="1"/>
  <c r="AS1197" i="1"/>
  <c r="AT558" i="1"/>
  <c r="AP674" i="1"/>
  <c r="AP703" i="1" s="1"/>
  <c r="AR1226" i="1"/>
  <c r="AR1284" i="1" s="1"/>
  <c r="AR1255" i="1"/>
  <c r="BE990" i="1"/>
  <c r="BE1019" i="1"/>
  <c r="AQ1284" i="1"/>
  <c r="AQ1313" i="1" s="1"/>
  <c r="BH1076" i="1"/>
  <c r="BF1047" i="1"/>
  <c r="BG1018" i="1"/>
  <c r="BG989" i="1"/>
  <c r="BE1048" i="1" l="1"/>
  <c r="BF990" i="1"/>
  <c r="BF1019" i="1"/>
  <c r="AQ674" i="1"/>
  <c r="AQ703" i="1" s="1"/>
  <c r="AT1197" i="1"/>
  <c r="AT1255" i="1" s="1"/>
  <c r="AU558" i="1"/>
  <c r="AR587" i="1"/>
  <c r="AS1226" i="1"/>
  <c r="AS1284" i="1" s="1"/>
  <c r="AS1255" i="1"/>
  <c r="AR1313" i="1"/>
  <c r="BI1076" i="1"/>
  <c r="BG1047" i="1"/>
  <c r="BH989" i="1"/>
  <c r="BH1018" i="1"/>
  <c r="AU1197" i="1" l="1"/>
  <c r="AU1255" i="1" s="1"/>
  <c r="AV558" i="1"/>
  <c r="AT1226" i="1"/>
  <c r="AT1284" i="1" s="1"/>
  <c r="AT1313" i="1" s="1"/>
  <c r="AS587" i="1"/>
  <c r="AS1313" i="1"/>
  <c r="BF1048" i="1"/>
  <c r="BG1019" i="1"/>
  <c r="BG990" i="1"/>
  <c r="AR674" i="1"/>
  <c r="AR703" i="1" s="1"/>
  <c r="BJ1076" i="1"/>
  <c r="BH1047" i="1"/>
  <c r="BI1018" i="1"/>
  <c r="BI989" i="1"/>
  <c r="AT587" i="1" l="1"/>
  <c r="AV1197" i="1"/>
  <c r="AW558" i="1"/>
  <c r="AU1226" i="1"/>
  <c r="BG1048" i="1"/>
  <c r="BH990" i="1"/>
  <c r="BH1019" i="1"/>
  <c r="AS674" i="1"/>
  <c r="AS703" i="1" s="1"/>
  <c r="BK1076" i="1"/>
  <c r="BI1047" i="1"/>
  <c r="BJ989" i="1"/>
  <c r="BJ1018" i="1"/>
  <c r="AU587" i="1" l="1"/>
  <c r="AU674" i="1" s="1"/>
  <c r="AU1284" i="1"/>
  <c r="AU1313" i="1" s="1"/>
  <c r="AW1197" i="1"/>
  <c r="AX558" i="1"/>
  <c r="BH1048" i="1"/>
  <c r="BI990" i="1"/>
  <c r="BI1019" i="1"/>
  <c r="AV1226" i="1"/>
  <c r="AV1284" i="1" s="1"/>
  <c r="AV1255" i="1"/>
  <c r="AW1255" i="1"/>
  <c r="AT674" i="1"/>
  <c r="AT703" i="1" s="1"/>
  <c r="BL1076" i="1"/>
  <c r="BJ1047" i="1"/>
  <c r="BK1018" i="1"/>
  <c r="BK989" i="1"/>
  <c r="AV587" i="1" l="1"/>
  <c r="AX1197" i="1"/>
  <c r="AY558" i="1"/>
  <c r="AW1226" i="1"/>
  <c r="AW1284" i="1" s="1"/>
  <c r="AW1313" i="1" s="1"/>
  <c r="BI1048" i="1"/>
  <c r="BJ990" i="1"/>
  <c r="BJ1019" i="1"/>
  <c r="AV1313" i="1"/>
  <c r="AU703" i="1"/>
  <c r="BM1076" i="1"/>
  <c r="BK1047" i="1"/>
  <c r="BL989" i="1"/>
  <c r="BL1018" i="1"/>
  <c r="BJ1048" i="1" l="1"/>
  <c r="AY1197" i="1"/>
  <c r="AY1255" i="1" s="1"/>
  <c r="AZ558" i="1"/>
  <c r="AX1226" i="1"/>
  <c r="AX1255" i="1"/>
  <c r="AV674" i="1"/>
  <c r="AV703" i="1" s="1"/>
  <c r="BK990" i="1"/>
  <c r="BK1019" i="1"/>
  <c r="AW587" i="1"/>
  <c r="AW674" i="1" s="1"/>
  <c r="L1076" i="1"/>
  <c r="J557" i="1" s="1"/>
  <c r="O557" i="1" s="1"/>
  <c r="K1076" i="1"/>
  <c r="BL1047" i="1"/>
  <c r="BM989" i="1"/>
  <c r="BM1018" i="1"/>
  <c r="AX587" i="1" l="1"/>
  <c r="AX674" i="1" s="1"/>
  <c r="AX1284" i="1"/>
  <c r="AX1313" i="1" s="1"/>
  <c r="AZ1197" i="1"/>
  <c r="BA558" i="1"/>
  <c r="AY1226" i="1"/>
  <c r="AW703" i="1"/>
  <c r="BK1048" i="1"/>
  <c r="BL990" i="1"/>
  <c r="BL1019" i="1"/>
  <c r="O1196" i="1"/>
  <c r="O1225" i="1" s="1"/>
  <c r="P557" i="1"/>
  <c r="Q557" i="1" s="1"/>
  <c r="R557" i="1" s="1"/>
  <c r="R1196" i="1" s="1"/>
  <c r="L1018" i="1"/>
  <c r="I316" i="1" s="1"/>
  <c r="K1018" i="1"/>
  <c r="BM1047" i="1"/>
  <c r="K989" i="1"/>
  <c r="L989" i="1"/>
  <c r="J171" i="1" s="1"/>
  <c r="AY1284" i="1" l="1"/>
  <c r="AY1313" i="1" s="1"/>
  <c r="BA1197" i="1"/>
  <c r="BB558" i="1"/>
  <c r="BL1048" i="1"/>
  <c r="BM1019" i="1"/>
  <c r="BM990" i="1"/>
  <c r="AZ1226" i="1"/>
  <c r="AZ1255" i="1"/>
  <c r="AX703" i="1"/>
  <c r="AY587" i="1"/>
  <c r="AY674" i="1" s="1"/>
  <c r="O1283" i="1"/>
  <c r="O586" i="1"/>
  <c r="O1254" i="1"/>
  <c r="S557" i="1"/>
  <c r="T557" i="1" s="1"/>
  <c r="U557" i="1" s="1"/>
  <c r="V557" i="1" s="1"/>
  <c r="R1225" i="1"/>
  <c r="P1196" i="1"/>
  <c r="P1254" i="1" s="1"/>
  <c r="Q1196" i="1"/>
  <c r="K1047" i="1"/>
  <c r="L1047" i="1"/>
  <c r="H1105" i="1" s="1"/>
  <c r="O171" i="1"/>
  <c r="O1105" i="1" l="1"/>
  <c r="O1134" i="1" s="1"/>
  <c r="R1105" i="1"/>
  <c r="BB1197" i="1"/>
  <c r="BC558" i="1"/>
  <c r="AZ587" i="1"/>
  <c r="AZ674" i="1" s="1"/>
  <c r="BM1048" i="1"/>
  <c r="L990" i="1"/>
  <c r="J172" i="1" s="1"/>
  <c r="K990" i="1"/>
  <c r="L1019" i="1"/>
  <c r="I317" i="1" s="1"/>
  <c r="K1019" i="1"/>
  <c r="AZ1284" i="1"/>
  <c r="AZ1313" i="1" s="1"/>
  <c r="BA1226" i="1"/>
  <c r="BA587" i="1" s="1"/>
  <c r="BA1255" i="1"/>
  <c r="AY703" i="1"/>
  <c r="O673" i="1"/>
  <c r="O702" i="1" s="1"/>
  <c r="O1312" i="1"/>
  <c r="R586" i="1"/>
  <c r="T1196" i="1"/>
  <c r="R1254" i="1"/>
  <c r="Q1225" i="1"/>
  <c r="Q586" i="1" s="1"/>
  <c r="S1196" i="1"/>
  <c r="P1225" i="1"/>
  <c r="P586" i="1" s="1"/>
  <c r="Q1254" i="1"/>
  <c r="V1196" i="1"/>
  <c r="U1196" i="1"/>
  <c r="W557" i="1"/>
  <c r="O851" i="1"/>
  <c r="O764" i="1"/>
  <c r="O229" i="1"/>
  <c r="O287" i="1" s="1"/>
  <c r="O403" i="1"/>
  <c r="P171" i="1"/>
  <c r="L1105" i="1" l="1"/>
  <c r="BJ1134" i="1"/>
  <c r="BJ1163" i="1" s="1"/>
  <c r="AD1134" i="1"/>
  <c r="AD1163" i="1" s="1"/>
  <c r="AR1134" i="1"/>
  <c r="AR1163" i="1" s="1"/>
  <c r="Y1134" i="1"/>
  <c r="Y1163" i="1" s="1"/>
  <c r="T1134" i="1"/>
  <c r="T1163" i="1" s="1"/>
  <c r="AH1134" i="1"/>
  <c r="AH1163" i="1" s="1"/>
  <c r="X1134" i="1"/>
  <c r="X1163" i="1" s="1"/>
  <c r="P1134" i="1"/>
  <c r="P1163" i="1" s="1"/>
  <c r="AI1134" i="1"/>
  <c r="AI1163" i="1" s="1"/>
  <c r="AW1134" i="1"/>
  <c r="AW1163" i="1" s="1"/>
  <c r="BE1134" i="1"/>
  <c r="BE1163" i="1" s="1"/>
  <c r="BB1134" i="1"/>
  <c r="BB1163" i="1" s="1"/>
  <c r="K1105" i="1"/>
  <c r="BL1134" i="1"/>
  <c r="BL1163" i="1" s="1"/>
  <c r="BK1134" i="1"/>
  <c r="BK1163" i="1" s="1"/>
  <c r="V1134" i="1"/>
  <c r="V1163" i="1" s="1"/>
  <c r="AG1134" i="1"/>
  <c r="AG1163" i="1" s="1"/>
  <c r="AU1134" i="1"/>
  <c r="AU1163" i="1" s="1"/>
  <c r="AV1134" i="1"/>
  <c r="AV1163" i="1" s="1"/>
  <c r="AM1134" i="1"/>
  <c r="AM1163" i="1" s="1"/>
  <c r="Q1134" i="1"/>
  <c r="Q1163" i="1" s="1"/>
  <c r="BD1134" i="1"/>
  <c r="BD1163" i="1" s="1"/>
  <c r="AN1134" i="1"/>
  <c r="AN1163" i="1" s="1"/>
  <c r="W1134" i="1"/>
  <c r="W1163" i="1" s="1"/>
  <c r="BA1134" i="1"/>
  <c r="BA1163" i="1" s="1"/>
  <c r="AF1134" i="1"/>
  <c r="AF1163" i="1" s="1"/>
  <c r="AE1134" i="1"/>
  <c r="AE1163" i="1" s="1"/>
  <c r="AC1134" i="1"/>
  <c r="AC1163" i="1" s="1"/>
  <c r="U1134" i="1"/>
  <c r="U1163" i="1" s="1"/>
  <c r="AP1134" i="1"/>
  <c r="AP1163" i="1" s="1"/>
  <c r="BC1134" i="1"/>
  <c r="BC1163" i="1" s="1"/>
  <c r="AT1134" i="1"/>
  <c r="AT1163" i="1" s="1"/>
  <c r="AS1134" i="1"/>
  <c r="AS1163" i="1" s="1"/>
  <c r="AJ1134" i="1"/>
  <c r="AJ1163" i="1" s="1"/>
  <c r="AA1134" i="1"/>
  <c r="AA1163" i="1" s="1"/>
  <c r="Z1134" i="1"/>
  <c r="Z1163" i="1" s="1"/>
  <c r="AL1134" i="1"/>
  <c r="AL1163" i="1" s="1"/>
  <c r="AK1134" i="1"/>
  <c r="AK1163" i="1" s="1"/>
  <c r="AB1134" i="1"/>
  <c r="AB1163" i="1" s="1"/>
  <c r="R1134" i="1"/>
  <c r="S1134" i="1"/>
  <c r="S1163" i="1" s="1"/>
  <c r="BM1134" i="1"/>
  <c r="BM1163" i="1" s="1"/>
  <c r="AO1134" i="1"/>
  <c r="AO1163" i="1" s="1"/>
  <c r="BG1134" i="1"/>
  <c r="BG1163" i="1" s="1"/>
  <c r="BF1134" i="1"/>
  <c r="BF1163" i="1" s="1"/>
  <c r="BH1134" i="1"/>
  <c r="BH1163" i="1" s="1"/>
  <c r="AX1134" i="1"/>
  <c r="AX1163" i="1" s="1"/>
  <c r="AY1134" i="1"/>
  <c r="AY1163" i="1" s="1"/>
  <c r="BI1134" i="1"/>
  <c r="BI1163" i="1" s="1"/>
  <c r="AZ1134" i="1"/>
  <c r="AZ1163" i="1" s="1"/>
  <c r="AQ1134" i="1"/>
  <c r="AQ1163" i="1" s="1"/>
  <c r="BA674" i="1"/>
  <c r="BA703" i="1" s="1"/>
  <c r="BC1197" i="1"/>
  <c r="BC1255" i="1" s="1"/>
  <c r="BD558" i="1"/>
  <c r="O172" i="1"/>
  <c r="BB1226" i="1"/>
  <c r="K1048" i="1"/>
  <c r="L1048" i="1"/>
  <c r="H1106" i="1" s="1"/>
  <c r="BB1255" i="1"/>
  <c r="AZ703" i="1"/>
  <c r="BA1284" i="1"/>
  <c r="BA1313" i="1" s="1"/>
  <c r="T1225" i="1"/>
  <c r="T1254" i="1"/>
  <c r="Q1283" i="1"/>
  <c r="S1225" i="1"/>
  <c r="S1254" i="1"/>
  <c r="P1283" i="1"/>
  <c r="R1283" i="1"/>
  <c r="P673" i="1"/>
  <c r="R673" i="1"/>
  <c r="Q673" i="1"/>
  <c r="W1196" i="1"/>
  <c r="X557" i="1"/>
  <c r="U1225" i="1"/>
  <c r="V1254" i="1"/>
  <c r="U1254" i="1"/>
  <c r="V1225" i="1"/>
  <c r="P851" i="1"/>
  <c r="P229" i="1"/>
  <c r="O316" i="1"/>
  <c r="O345" i="1" s="1"/>
  <c r="P403" i="1"/>
  <c r="O793" i="1"/>
  <c r="O1163" i="1"/>
  <c r="O880" i="1"/>
  <c r="Q171" i="1"/>
  <c r="P764" i="1"/>
  <c r="K1134" i="1" l="1"/>
  <c r="L1134" i="1"/>
  <c r="R1163" i="1"/>
  <c r="K1163" i="1" s="1"/>
  <c r="O1106" i="1"/>
  <c r="O1135" i="1" s="1"/>
  <c r="R1106" i="1"/>
  <c r="BD1197" i="1"/>
  <c r="BE558" i="1"/>
  <c r="BC1226" i="1"/>
  <c r="BB587" i="1"/>
  <c r="BB1284" i="1"/>
  <c r="BB1313" i="1" s="1"/>
  <c r="O230" i="1"/>
  <c r="O288" i="1" s="1"/>
  <c r="O404" i="1"/>
  <c r="O765" i="1"/>
  <c r="O852" i="1"/>
  <c r="P172" i="1"/>
  <c r="P765" i="1" s="1"/>
  <c r="I196" i="1"/>
  <c r="T586" i="1"/>
  <c r="S586" i="1"/>
  <c r="S673" i="1" s="1"/>
  <c r="Q1312" i="1"/>
  <c r="S1283" i="1"/>
  <c r="T1283" i="1"/>
  <c r="P702" i="1"/>
  <c r="R1312" i="1"/>
  <c r="P1312" i="1"/>
  <c r="V1283" i="1"/>
  <c r="Q702" i="1"/>
  <c r="R702" i="1"/>
  <c r="U586" i="1"/>
  <c r="U1283" i="1"/>
  <c r="V586" i="1"/>
  <c r="X1196" i="1"/>
  <c r="Y557" i="1"/>
  <c r="W1254" i="1"/>
  <c r="W1225" i="1"/>
  <c r="P793" i="1"/>
  <c r="Q764" i="1"/>
  <c r="P287" i="1"/>
  <c r="P316" i="1"/>
  <c r="P374" i="1" s="1"/>
  <c r="O374" i="1"/>
  <c r="Q851" i="1"/>
  <c r="R171" i="1"/>
  <c r="R764" i="1" s="1"/>
  <c r="O909" i="1"/>
  <c r="P880" i="1"/>
  <c r="Q403" i="1"/>
  <c r="Q229" i="1"/>
  <c r="BM1135" i="1" l="1"/>
  <c r="BM1164" i="1" s="1"/>
  <c r="P1135" i="1"/>
  <c r="T1135" i="1"/>
  <c r="T1164" i="1" s="1"/>
  <c r="AR1135" i="1"/>
  <c r="AR1164" i="1" s="1"/>
  <c r="AI1135" i="1"/>
  <c r="AI1164" i="1" s="1"/>
  <c r="L1106" i="1"/>
  <c r="X1135" i="1"/>
  <c r="AY1135" i="1"/>
  <c r="AY1164" i="1" s="1"/>
  <c r="L1163" i="1"/>
  <c r="AK1135" i="1"/>
  <c r="AK1164" i="1" s="1"/>
  <c r="BE1135" i="1"/>
  <c r="BE1164" i="1" s="1"/>
  <c r="AX1135" i="1"/>
  <c r="AX1164" i="1" s="1"/>
  <c r="BK1135" i="1"/>
  <c r="BK1164" i="1" s="1"/>
  <c r="AO1135" i="1"/>
  <c r="AO1164" i="1" s="1"/>
  <c r="Q1135" i="1"/>
  <c r="Q1164" i="1" s="1"/>
  <c r="BD1135" i="1"/>
  <c r="AV1135" i="1"/>
  <c r="AV1164" i="1" s="1"/>
  <c r="Z1135" i="1"/>
  <c r="AJ1135" i="1"/>
  <c r="BC1135" i="1"/>
  <c r="BC1164" i="1" s="1"/>
  <c r="AU1135" i="1"/>
  <c r="AU1164" i="1" s="1"/>
  <c r="AZ1135" i="1"/>
  <c r="AZ1164" i="1" s="1"/>
  <c r="BG1135" i="1"/>
  <c r="AS1135" i="1"/>
  <c r="AS1164" i="1" s="1"/>
  <c r="AQ1135" i="1"/>
  <c r="AB1135" i="1"/>
  <c r="AB1164" i="1" s="1"/>
  <c r="BA1135" i="1"/>
  <c r="BA1164" i="1" s="1"/>
  <c r="K1106" i="1"/>
  <c r="AL1135" i="1"/>
  <c r="AL1164" i="1" s="1"/>
  <c r="AH1135" i="1"/>
  <c r="AH1164" i="1" s="1"/>
  <c r="AA1135" i="1"/>
  <c r="BL1135" i="1"/>
  <c r="BL1164" i="1" s="1"/>
  <c r="AT1135" i="1"/>
  <c r="AT1164" i="1" s="1"/>
  <c r="AN1135" i="1"/>
  <c r="AN1164" i="1" s="1"/>
  <c r="AG1135" i="1"/>
  <c r="AG1164" i="1" s="1"/>
  <c r="U1135" i="1"/>
  <c r="U1164" i="1" s="1"/>
  <c r="BJ1135" i="1"/>
  <c r="AM1135" i="1"/>
  <c r="AF1135" i="1"/>
  <c r="S1135" i="1"/>
  <c r="S1164" i="1" s="1"/>
  <c r="AP1135" i="1"/>
  <c r="BH1135" i="1"/>
  <c r="AE1135" i="1"/>
  <c r="AD1135" i="1"/>
  <c r="AD1164" i="1" s="1"/>
  <c r="R1135" i="1"/>
  <c r="R1164" i="1" s="1"/>
  <c r="AW1135" i="1"/>
  <c r="BB1135" i="1"/>
  <c r="AC1135" i="1"/>
  <c r="W1135" i="1"/>
  <c r="W1164" i="1" s="1"/>
  <c r="Y1135" i="1"/>
  <c r="BF1135" i="1"/>
  <c r="BI1135" i="1"/>
  <c r="BI1164" i="1" s="1"/>
  <c r="V1135" i="1"/>
  <c r="V1164" i="1" s="1"/>
  <c r="P852" i="1"/>
  <c r="P881" i="1" s="1"/>
  <c r="P794" i="1"/>
  <c r="U673" i="1"/>
  <c r="P404" i="1"/>
  <c r="O1164" i="1"/>
  <c r="BC587" i="1"/>
  <c r="BC1284" i="1"/>
  <c r="BC1313" i="1" s="1"/>
  <c r="O317" i="1"/>
  <c r="O346" i="1" s="1"/>
  <c r="BE1197" i="1"/>
  <c r="BE1255" i="1" s="1"/>
  <c r="BF558" i="1"/>
  <c r="Q172" i="1"/>
  <c r="Q852" i="1" s="1"/>
  <c r="Q881" i="1" s="1"/>
  <c r="BB674" i="1"/>
  <c r="BB703" i="1" s="1"/>
  <c r="BD1226" i="1"/>
  <c r="BD1255" i="1"/>
  <c r="P230" i="1"/>
  <c r="O794" i="1"/>
  <c r="O881" i="1"/>
  <c r="T673" i="1"/>
  <c r="T702" i="1" s="1"/>
  <c r="S702" i="1"/>
  <c r="T1312" i="1"/>
  <c r="S1312" i="1"/>
  <c r="V1312" i="1"/>
  <c r="U1312" i="1"/>
  <c r="X1254" i="1"/>
  <c r="X1225" i="1"/>
  <c r="W1283" i="1"/>
  <c r="W586" i="1"/>
  <c r="Z557" i="1"/>
  <c r="Y1196" i="1"/>
  <c r="V673" i="1"/>
  <c r="S171" i="1"/>
  <c r="T171" i="1" s="1"/>
  <c r="R851" i="1"/>
  <c r="R403" i="1"/>
  <c r="R229" i="1"/>
  <c r="Q793" i="1"/>
  <c r="O464" i="1"/>
  <c r="O435" i="1"/>
  <c r="P909" i="1"/>
  <c r="Q316" i="1"/>
  <c r="P345" i="1"/>
  <c r="R793" i="1"/>
  <c r="Q287" i="1"/>
  <c r="P464" i="1"/>
  <c r="P435" i="1"/>
  <c r="Q880" i="1"/>
  <c r="P1164" i="1" l="1"/>
  <c r="X1164" i="1"/>
  <c r="BG1164" i="1"/>
  <c r="AF1164" i="1"/>
  <c r="AA1164" i="1"/>
  <c r="BB1164" i="1"/>
  <c r="BJ1164" i="1"/>
  <c r="BD1164" i="1"/>
  <c r="AJ1164" i="1"/>
  <c r="AP1164" i="1"/>
  <c r="AQ1164" i="1"/>
  <c r="AC1164" i="1"/>
  <c r="Z1164" i="1"/>
  <c r="AE1164" i="1"/>
  <c r="AW1164" i="1"/>
  <c r="BF1164" i="1"/>
  <c r="K1135" i="1"/>
  <c r="BH1164" i="1"/>
  <c r="Y1164" i="1"/>
  <c r="AM1164" i="1"/>
  <c r="L1135" i="1"/>
  <c r="P910" i="1"/>
  <c r="Q765" i="1"/>
  <c r="Q794" i="1" s="1"/>
  <c r="Q910" i="1" s="1"/>
  <c r="Q230" i="1"/>
  <c r="BF1197" i="1"/>
  <c r="BG558" i="1"/>
  <c r="BC674" i="1"/>
  <c r="BC703" i="1" s="1"/>
  <c r="Q404" i="1"/>
  <c r="BE1226" i="1"/>
  <c r="R172" i="1"/>
  <c r="P288" i="1"/>
  <c r="P317" i="1"/>
  <c r="P375" i="1" s="1"/>
  <c r="O375" i="1"/>
  <c r="BD1284" i="1"/>
  <c r="BD1313" i="1" s="1"/>
  <c r="O910" i="1"/>
  <c r="BD587" i="1"/>
  <c r="BD674" i="1" s="1"/>
  <c r="U702" i="1"/>
  <c r="T229" i="1"/>
  <c r="T403" i="1"/>
  <c r="S764" i="1"/>
  <c r="S793" i="1" s="1"/>
  <c r="S851" i="1"/>
  <c r="S880" i="1" s="1"/>
  <c r="S403" i="1"/>
  <c r="S229" i="1"/>
  <c r="U171" i="1"/>
  <c r="U851" i="1" s="1"/>
  <c r="W673" i="1"/>
  <c r="W702" i="1" s="1"/>
  <c r="X586" i="1"/>
  <c r="X1283" i="1"/>
  <c r="W1312" i="1"/>
  <c r="Z1196" i="1"/>
  <c r="AA557" i="1"/>
  <c r="AB557" i="1" s="1"/>
  <c r="V702" i="1"/>
  <c r="Y1254" i="1"/>
  <c r="Y1225" i="1"/>
  <c r="T764" i="1"/>
  <c r="T793" i="1" s="1"/>
  <c r="T851" i="1"/>
  <c r="R316" i="1"/>
  <c r="O493" i="1"/>
  <c r="R287" i="1"/>
  <c r="Q345" i="1"/>
  <c r="Q909" i="1"/>
  <c r="P493" i="1"/>
  <c r="Q374" i="1"/>
  <c r="R880" i="1"/>
  <c r="K1164" i="1" l="1"/>
  <c r="L1164" i="1"/>
  <c r="Q288" i="1"/>
  <c r="R765" i="1"/>
  <c r="R404" i="1"/>
  <c r="R852" i="1"/>
  <c r="R230" i="1"/>
  <c r="R288" i="1" s="1"/>
  <c r="BD703" i="1"/>
  <c r="P465" i="1"/>
  <c r="P436" i="1"/>
  <c r="BF1226" i="1"/>
  <c r="BF1255" i="1"/>
  <c r="O436" i="1"/>
  <c r="O465" i="1"/>
  <c r="P346" i="1"/>
  <c r="BE587" i="1"/>
  <c r="Q317" i="1"/>
  <c r="S172" i="1"/>
  <c r="S765" i="1" s="1"/>
  <c r="BG1197" i="1"/>
  <c r="BG1226" i="1" s="1"/>
  <c r="BG587" i="1" s="1"/>
  <c r="BH558" i="1"/>
  <c r="BE1284" i="1"/>
  <c r="BE1313" i="1" s="1"/>
  <c r="S287" i="1"/>
  <c r="T287" i="1"/>
  <c r="U880" i="1"/>
  <c r="U229" i="1"/>
  <c r="U403" i="1"/>
  <c r="V171" i="1"/>
  <c r="V764" i="1" s="1"/>
  <c r="V793" i="1" s="1"/>
  <c r="U764" i="1"/>
  <c r="AB1196" i="1"/>
  <c r="AB1225" i="1" s="1"/>
  <c r="AC557" i="1"/>
  <c r="X1312" i="1"/>
  <c r="X673" i="1"/>
  <c r="Y586" i="1"/>
  <c r="AA1196" i="1"/>
  <c r="Z1254" i="1"/>
  <c r="Z1225" i="1"/>
  <c r="Y1283" i="1"/>
  <c r="T880" i="1"/>
  <c r="P522" i="1"/>
  <c r="P17" i="1" s="1"/>
  <c r="R345" i="1"/>
  <c r="Q435" i="1"/>
  <c r="Q464" i="1"/>
  <c r="R909" i="1"/>
  <c r="O522" i="1"/>
  <c r="S909" i="1"/>
  <c r="R374" i="1"/>
  <c r="S316" i="1"/>
  <c r="Q346" i="1" l="1"/>
  <c r="S794" i="1"/>
  <c r="BF587" i="1"/>
  <c r="BG674" i="1" s="1"/>
  <c r="BF1284" i="1"/>
  <c r="BF1313" i="1" s="1"/>
  <c r="BG1284" i="1"/>
  <c r="Q375" i="1"/>
  <c r="O494" i="1"/>
  <c r="BE674" i="1"/>
  <c r="BE703" i="1" s="1"/>
  <c r="BH1197" i="1"/>
  <c r="BH1226" i="1" s="1"/>
  <c r="BH587" i="1" s="1"/>
  <c r="BI558" i="1"/>
  <c r="S404" i="1"/>
  <c r="S852" i="1"/>
  <c r="P494" i="1"/>
  <c r="S230" i="1"/>
  <c r="R317" i="1"/>
  <c r="BG1255" i="1"/>
  <c r="R794" i="1"/>
  <c r="R881" i="1"/>
  <c r="T172" i="1"/>
  <c r="AC1196" i="1"/>
  <c r="U793" i="1"/>
  <c r="S345" i="1"/>
  <c r="AD557" i="1"/>
  <c r="U287" i="1"/>
  <c r="T909" i="1"/>
  <c r="V851" i="1"/>
  <c r="W171" i="1"/>
  <c r="V403" i="1"/>
  <c r="AB1254" i="1"/>
  <c r="V229" i="1"/>
  <c r="Y1312" i="1"/>
  <c r="Y673" i="1"/>
  <c r="X702" i="1"/>
  <c r="Z1283" i="1"/>
  <c r="Z586" i="1"/>
  <c r="AA1254" i="1"/>
  <c r="AA1225" i="1"/>
  <c r="S374" i="1"/>
  <c r="S46" i="5"/>
  <c r="Q493" i="1"/>
  <c r="Q522" i="1" s="1"/>
  <c r="O17" i="1"/>
  <c r="R435" i="1"/>
  <c r="R464" i="1"/>
  <c r="T316" i="1"/>
  <c r="AB586" i="1"/>
  <c r="BF674" i="1" l="1"/>
  <c r="BF703" i="1" s="1"/>
  <c r="P523" i="1"/>
  <c r="P18" i="1" s="1"/>
  <c r="P43" i="1" s="1"/>
  <c r="T230" i="1"/>
  <c r="T288" i="1" s="1"/>
  <c r="BH674" i="1"/>
  <c r="T765" i="1"/>
  <c r="S317" i="1"/>
  <c r="T404" i="1"/>
  <c r="T852" i="1"/>
  <c r="U172" i="1"/>
  <c r="U852" i="1" s="1"/>
  <c r="BI1197" i="1"/>
  <c r="BJ558" i="1"/>
  <c r="BG1313" i="1"/>
  <c r="R910" i="1"/>
  <c r="S288" i="1"/>
  <c r="S881" i="1"/>
  <c r="R346" i="1"/>
  <c r="BH1284" i="1"/>
  <c r="BH1255" i="1"/>
  <c r="O523" i="1"/>
  <c r="Q465" i="1"/>
  <c r="Q436" i="1"/>
  <c r="R375" i="1"/>
  <c r="AC1225" i="1"/>
  <c r="AC1283" i="1" s="1"/>
  <c r="AC1254" i="1"/>
  <c r="AD1196" i="1"/>
  <c r="AD1254" i="1" s="1"/>
  <c r="AE557" i="1"/>
  <c r="U909" i="1"/>
  <c r="V287" i="1"/>
  <c r="W229" i="1"/>
  <c r="W403" i="1"/>
  <c r="W851" i="1"/>
  <c r="X171" i="1"/>
  <c r="W764" i="1"/>
  <c r="V880" i="1"/>
  <c r="AA1283" i="1"/>
  <c r="AA586" i="1"/>
  <c r="AB673" i="1" s="1"/>
  <c r="Y702" i="1"/>
  <c r="Z673" i="1"/>
  <c r="Z1312" i="1"/>
  <c r="AB1283" i="1"/>
  <c r="Q17" i="1"/>
  <c r="S464" i="1"/>
  <c r="S435" i="1"/>
  <c r="R493" i="1"/>
  <c r="U316" i="1"/>
  <c r="T345" i="1"/>
  <c r="R46" i="5"/>
  <c r="T374" i="1"/>
  <c r="BH703" i="1" l="1"/>
  <c r="BG703" i="1"/>
  <c r="BH1313" i="1"/>
  <c r="U230" i="1"/>
  <c r="AC586" i="1"/>
  <c r="AC673" i="1" s="1"/>
  <c r="S47" i="5"/>
  <c r="S72" i="5" s="1"/>
  <c r="T881" i="1"/>
  <c r="O18" i="1"/>
  <c r="O43" i="1" s="1"/>
  <c r="BJ1197" i="1"/>
  <c r="BJ1226" i="1" s="1"/>
  <c r="BJ587" i="1" s="1"/>
  <c r="BK558" i="1"/>
  <c r="S375" i="1"/>
  <c r="BI1226" i="1"/>
  <c r="V172" i="1"/>
  <c r="V230" i="1" s="1"/>
  <c r="T794" i="1"/>
  <c r="T317" i="1"/>
  <c r="T346" i="1" s="1"/>
  <c r="R436" i="1"/>
  <c r="R465" i="1"/>
  <c r="Q494" i="1"/>
  <c r="Q523" i="1" s="1"/>
  <c r="S346" i="1"/>
  <c r="S910" i="1"/>
  <c r="BI1255" i="1"/>
  <c r="U881" i="1"/>
  <c r="U404" i="1"/>
  <c r="U765" i="1"/>
  <c r="AE1196" i="1"/>
  <c r="AE1225" i="1" s="1"/>
  <c r="AD1225" i="1"/>
  <c r="AD1283" i="1" s="1"/>
  <c r="AF557" i="1"/>
  <c r="AF1196" i="1" s="1"/>
  <c r="X851" i="1"/>
  <c r="X403" i="1"/>
  <c r="X229" i="1"/>
  <c r="Y171" i="1"/>
  <c r="X764" i="1"/>
  <c r="W880" i="1"/>
  <c r="W287" i="1"/>
  <c r="V909" i="1"/>
  <c r="W793" i="1"/>
  <c r="AB1312" i="1"/>
  <c r="AA673" i="1"/>
  <c r="AB702" i="1" s="1"/>
  <c r="Z702" i="1"/>
  <c r="AA1312" i="1"/>
  <c r="AC1312" i="1"/>
  <c r="U374" i="1"/>
  <c r="T435" i="1"/>
  <c r="T464" i="1"/>
  <c r="V316" i="1"/>
  <c r="U345" i="1"/>
  <c r="R522" i="1"/>
  <c r="T46" i="5"/>
  <c r="S493" i="1"/>
  <c r="S522" i="1" s="1"/>
  <c r="AD586" i="1" l="1"/>
  <c r="U288" i="1"/>
  <c r="V765" i="1"/>
  <c r="BJ1255" i="1"/>
  <c r="AE1254" i="1"/>
  <c r="Q18" i="1"/>
  <c r="Q43" i="1" s="1"/>
  <c r="V404" i="1"/>
  <c r="V288" i="1"/>
  <c r="V852" i="1"/>
  <c r="W172" i="1"/>
  <c r="S465" i="1"/>
  <c r="S436" i="1"/>
  <c r="U794" i="1"/>
  <c r="T375" i="1"/>
  <c r="T910" i="1"/>
  <c r="BK1197" i="1"/>
  <c r="BL558" i="1"/>
  <c r="R494" i="1"/>
  <c r="BI587" i="1"/>
  <c r="BJ1284" i="1"/>
  <c r="BI1284" i="1"/>
  <c r="BI1313" i="1" s="1"/>
  <c r="U317" i="1"/>
  <c r="U375" i="1" s="1"/>
  <c r="R47" i="5"/>
  <c r="R72" i="5" s="1"/>
  <c r="AG557" i="1"/>
  <c r="AG1196" i="1" s="1"/>
  <c r="AD1312" i="1"/>
  <c r="AC702" i="1"/>
  <c r="X793" i="1"/>
  <c r="W909" i="1"/>
  <c r="Y229" i="1"/>
  <c r="Y851" i="1"/>
  <c r="Y764" i="1"/>
  <c r="Y403" i="1"/>
  <c r="Z171" i="1"/>
  <c r="X287" i="1"/>
  <c r="X880" i="1"/>
  <c r="AA702" i="1"/>
  <c r="S17" i="1"/>
  <c r="W316" i="1"/>
  <c r="V345" i="1"/>
  <c r="AD673" i="1"/>
  <c r="AD702" i="1" s="1"/>
  <c r="R17" i="1"/>
  <c r="AE586" i="1"/>
  <c r="AE1283" i="1"/>
  <c r="AF1225" i="1"/>
  <c r="V374" i="1"/>
  <c r="T493" i="1"/>
  <c r="U464" i="1"/>
  <c r="U435" i="1"/>
  <c r="AF1254" i="1"/>
  <c r="AE673" i="1" l="1"/>
  <c r="V794" i="1"/>
  <c r="BJ1313" i="1"/>
  <c r="R523" i="1"/>
  <c r="U436" i="1"/>
  <c r="U465" i="1"/>
  <c r="U494" i="1" s="1"/>
  <c r="BI674" i="1"/>
  <c r="BI703" i="1" s="1"/>
  <c r="BJ674" i="1"/>
  <c r="W765" i="1"/>
  <c r="T436" i="1"/>
  <c r="T465" i="1"/>
  <c r="V317" i="1"/>
  <c r="V346" i="1" s="1"/>
  <c r="U346" i="1"/>
  <c r="U910" i="1"/>
  <c r="BL1197" i="1"/>
  <c r="BL1226" i="1" s="1"/>
  <c r="BL587" i="1" s="1"/>
  <c r="BM558" i="1"/>
  <c r="BK1226" i="1"/>
  <c r="BK1255" i="1"/>
  <c r="S494" i="1"/>
  <c r="S523" i="1" s="1"/>
  <c r="T47" i="5"/>
  <c r="W404" i="1"/>
  <c r="X172" i="1"/>
  <c r="X765" i="1" s="1"/>
  <c r="W230" i="1"/>
  <c r="W852" i="1"/>
  <c r="V881" i="1"/>
  <c r="AH557" i="1"/>
  <c r="AH1196" i="1" s="1"/>
  <c r="AH1254" i="1" s="1"/>
  <c r="Y880" i="1"/>
  <c r="Y793" i="1"/>
  <c r="Y287" i="1"/>
  <c r="Z851" i="1"/>
  <c r="AA171" i="1"/>
  <c r="Z229" i="1"/>
  <c r="Z403" i="1"/>
  <c r="Z764" i="1"/>
  <c r="X909" i="1"/>
  <c r="T522" i="1"/>
  <c r="W374" i="1"/>
  <c r="U46" i="5"/>
  <c r="V464" i="1"/>
  <c r="V435" i="1"/>
  <c r="AF586" i="1"/>
  <c r="AF1283" i="1"/>
  <c r="AG1254" i="1"/>
  <c r="X316" i="1"/>
  <c r="W345" i="1"/>
  <c r="V46" i="5"/>
  <c r="U493" i="1"/>
  <c r="U522" i="1" s="1"/>
  <c r="AG1225" i="1"/>
  <c r="AE1312" i="1"/>
  <c r="T72" i="5" l="1"/>
  <c r="AE702" i="1"/>
  <c r="BJ703" i="1"/>
  <c r="AI557" i="1"/>
  <c r="BL1255" i="1"/>
  <c r="W288" i="1"/>
  <c r="R18" i="1"/>
  <c r="R43" i="1" s="1"/>
  <c r="BK587" i="1"/>
  <c r="BK1284" i="1"/>
  <c r="BK1313" i="1" s="1"/>
  <c r="BL1284" i="1"/>
  <c r="X404" i="1"/>
  <c r="Y172" i="1"/>
  <c r="Y230" i="1" s="1"/>
  <c r="X852" i="1"/>
  <c r="X230" i="1"/>
  <c r="T494" i="1"/>
  <c r="W794" i="1"/>
  <c r="W881" i="1"/>
  <c r="V375" i="1"/>
  <c r="W317" i="1"/>
  <c r="S18" i="1"/>
  <c r="S43" i="1" s="1"/>
  <c r="X794" i="1"/>
  <c r="V910" i="1"/>
  <c r="BM1197" i="1"/>
  <c r="BM1255" i="1" s="1"/>
  <c r="K558" i="1"/>
  <c r="L558" i="1"/>
  <c r="U523" i="1"/>
  <c r="U18" i="1" s="1"/>
  <c r="X47" i="5" s="1"/>
  <c r="AA229" i="1"/>
  <c r="AA851" i="1"/>
  <c r="AA403" i="1"/>
  <c r="AB171" i="1"/>
  <c r="AA764" i="1"/>
  <c r="Z880" i="1"/>
  <c r="Z793" i="1"/>
  <c r="Y909" i="1"/>
  <c r="Z287" i="1"/>
  <c r="U17" i="1"/>
  <c r="AG1283" i="1"/>
  <c r="X374" i="1"/>
  <c r="W435" i="1"/>
  <c r="W464" i="1"/>
  <c r="AH1225" i="1"/>
  <c r="Y316" i="1"/>
  <c r="X345" i="1"/>
  <c r="V493" i="1"/>
  <c r="AG586" i="1"/>
  <c r="AF1312" i="1"/>
  <c r="AF673" i="1"/>
  <c r="AF702" i="1" s="1"/>
  <c r="T17" i="1"/>
  <c r="U43" i="1" l="1"/>
  <c r="F9" i="30"/>
  <c r="G9" i="30" s="1"/>
  <c r="AI1196" i="1"/>
  <c r="AI1254" i="1" s="1"/>
  <c r="AJ557" i="1"/>
  <c r="AJ1196" i="1" s="1"/>
  <c r="Y765" i="1"/>
  <c r="W346" i="1"/>
  <c r="BL1313" i="1"/>
  <c r="U47" i="5"/>
  <c r="T523" i="1"/>
  <c r="L1255" i="1"/>
  <c r="K1255" i="1"/>
  <c r="V47" i="5"/>
  <c r="W910" i="1"/>
  <c r="X288" i="1"/>
  <c r="Y404" i="1"/>
  <c r="Z172" i="1"/>
  <c r="Z765" i="1" s="1"/>
  <c r="Y288" i="1"/>
  <c r="Y852" i="1"/>
  <c r="X317" i="1"/>
  <c r="BK674" i="1"/>
  <c r="BL674" i="1"/>
  <c r="BM1226" i="1"/>
  <c r="L1197" i="1"/>
  <c r="K1197" i="1"/>
  <c r="X881" i="1"/>
  <c r="W375" i="1"/>
  <c r="V436" i="1"/>
  <c r="V465" i="1"/>
  <c r="AA287" i="1"/>
  <c r="Z909" i="1"/>
  <c r="AC171" i="1"/>
  <c r="AB229" i="1"/>
  <c r="AB764" i="1"/>
  <c r="AB851" i="1"/>
  <c r="AB403" i="1"/>
  <c r="AA793" i="1"/>
  <c r="AA880" i="1"/>
  <c r="AH586" i="1"/>
  <c r="AH673" i="1" s="1"/>
  <c r="W493" i="1"/>
  <c r="W522" i="1" s="1"/>
  <c r="Z316" i="1"/>
  <c r="Y345" i="1"/>
  <c r="X464" i="1"/>
  <c r="X435" i="1"/>
  <c r="AG1312" i="1"/>
  <c r="X46" i="5"/>
  <c r="AG673" i="1"/>
  <c r="AG702" i="1" s="1"/>
  <c r="W46" i="5"/>
  <c r="V522" i="1"/>
  <c r="Y374" i="1"/>
  <c r="AH1283" i="1"/>
  <c r="AI1225" i="1"/>
  <c r="X72" i="5" l="1"/>
  <c r="V72" i="5"/>
  <c r="U72" i="5"/>
  <c r="AK557" i="1"/>
  <c r="Y794" i="1"/>
  <c r="T18" i="1"/>
  <c r="T43" i="1" s="1"/>
  <c r="Z852" i="1"/>
  <c r="Z881" i="1" s="1"/>
  <c r="BM587" i="1"/>
  <c r="K1226" i="1"/>
  <c r="L1226" i="1"/>
  <c r="BM1284" i="1"/>
  <c r="Y317" i="1"/>
  <c r="Y346" i="1" s="1"/>
  <c r="Z404" i="1"/>
  <c r="AA172" i="1"/>
  <c r="Z230" i="1"/>
  <c r="X375" i="1"/>
  <c r="BL703" i="1"/>
  <c r="BK703" i="1"/>
  <c r="X346" i="1"/>
  <c r="X910" i="1"/>
  <c r="Y881" i="1"/>
  <c r="V494" i="1"/>
  <c r="V523" i="1" s="1"/>
  <c r="V18" i="1" s="1"/>
  <c r="Z794" i="1"/>
  <c r="W465" i="1"/>
  <c r="W436" i="1"/>
  <c r="AB287" i="1"/>
  <c r="AA909" i="1"/>
  <c r="AC764" i="1"/>
  <c r="AC229" i="1"/>
  <c r="AC403" i="1"/>
  <c r="AC851" i="1"/>
  <c r="AD171" i="1"/>
  <c r="AE171" i="1" s="1"/>
  <c r="AB880" i="1"/>
  <c r="AB793" i="1"/>
  <c r="V17" i="1"/>
  <c r="AA316" i="1"/>
  <c r="Z345" i="1"/>
  <c r="AJ1254" i="1"/>
  <c r="AJ1225" i="1"/>
  <c r="AJ1283" i="1" s="1"/>
  <c r="X493" i="1"/>
  <c r="AH702" i="1"/>
  <c r="AH1312" i="1"/>
  <c r="AI586" i="1"/>
  <c r="AI1283" i="1"/>
  <c r="Y435" i="1"/>
  <c r="Y464" i="1"/>
  <c r="Z374" i="1"/>
  <c r="W17" i="1"/>
  <c r="V43" i="1" l="1"/>
  <c r="F10" i="30"/>
  <c r="G10" i="30" s="1"/>
  <c r="F11" i="30"/>
  <c r="G11" i="30" s="1"/>
  <c r="F13" i="30"/>
  <c r="G13" i="30" s="1"/>
  <c r="AL557" i="1"/>
  <c r="AL1196" i="1" s="1"/>
  <c r="AK1196" i="1"/>
  <c r="AK1254" i="1" s="1"/>
  <c r="W47" i="5"/>
  <c r="Y910" i="1"/>
  <c r="X436" i="1"/>
  <c r="X465" i="1"/>
  <c r="Z317" i="1"/>
  <c r="Z910" i="1"/>
  <c r="BM1313" i="1"/>
  <c r="K1284" i="1"/>
  <c r="L1284" i="1"/>
  <c r="Y375" i="1"/>
  <c r="W494" i="1"/>
  <c r="Y47" i="5"/>
  <c r="AA765" i="1"/>
  <c r="AA404" i="1"/>
  <c r="AB172" i="1"/>
  <c r="AB852" i="1" s="1"/>
  <c r="AA852" i="1"/>
  <c r="AA230" i="1"/>
  <c r="L587" i="1"/>
  <c r="K587" i="1"/>
  <c r="BM674" i="1"/>
  <c r="Z288" i="1"/>
  <c r="AE403" i="1"/>
  <c r="AF171" i="1"/>
  <c r="AF229" i="1" s="1"/>
  <c r="AE851" i="1"/>
  <c r="AE229" i="1"/>
  <c r="AE764" i="1"/>
  <c r="AE793" i="1" s="1"/>
  <c r="AC287" i="1"/>
  <c r="AC793" i="1"/>
  <c r="AD403" i="1"/>
  <c r="AD764" i="1"/>
  <c r="AD851" i="1"/>
  <c r="AB909" i="1"/>
  <c r="AC880" i="1"/>
  <c r="AD229" i="1"/>
  <c r="X522" i="1"/>
  <c r="X17" i="1" s="1"/>
  <c r="AA374" i="1"/>
  <c r="AI1312" i="1"/>
  <c r="Z46" i="5"/>
  <c r="Z435" i="1"/>
  <c r="Z464" i="1"/>
  <c r="AB316" i="1"/>
  <c r="AA345" i="1"/>
  <c r="Y46" i="5"/>
  <c r="Y493" i="1"/>
  <c r="AI673" i="1"/>
  <c r="AJ1312" i="1"/>
  <c r="AJ586" i="1"/>
  <c r="Y72" i="5" l="1"/>
  <c r="W72" i="5"/>
  <c r="AM557" i="1"/>
  <c r="AK1225" i="1"/>
  <c r="AA794" i="1"/>
  <c r="AA317" i="1"/>
  <c r="AB881" i="1"/>
  <c r="Y436" i="1"/>
  <c r="Y465" i="1"/>
  <c r="L674" i="1"/>
  <c r="K674" i="1"/>
  <c r="W523" i="1"/>
  <c r="Z346" i="1"/>
  <c r="Z375" i="1"/>
  <c r="BM703" i="1"/>
  <c r="AA881" i="1"/>
  <c r="AA288" i="1"/>
  <c r="X494" i="1"/>
  <c r="AB404" i="1"/>
  <c r="AC172" i="1"/>
  <c r="AB230" i="1"/>
  <c r="AB765" i="1"/>
  <c r="L1313" i="1"/>
  <c r="K1313" i="1"/>
  <c r="AE880" i="1"/>
  <c r="AF764" i="1"/>
  <c r="AE287" i="1"/>
  <c r="AF403" i="1"/>
  <c r="AF287" i="1"/>
  <c r="AD287" i="1"/>
  <c r="AD880" i="1"/>
  <c r="AD793" i="1"/>
  <c r="AC909" i="1"/>
  <c r="AF851" i="1"/>
  <c r="AF880" i="1" s="1"/>
  <c r="AG171" i="1"/>
  <c r="AG851" i="1" s="1"/>
  <c r="Y522" i="1"/>
  <c r="AI702" i="1"/>
  <c r="Z493" i="1"/>
  <c r="AL1225" i="1"/>
  <c r="AL1254" i="1"/>
  <c r="AJ673" i="1"/>
  <c r="AJ702" i="1" s="1"/>
  <c r="AB374" i="1"/>
  <c r="AA46" i="5"/>
  <c r="AC316" i="1"/>
  <c r="AB345" i="1"/>
  <c r="AA435" i="1"/>
  <c r="AA464" i="1"/>
  <c r="AM1196" i="1"/>
  <c r="AM1254" i="1" s="1"/>
  <c r="F12" i="30" l="1"/>
  <c r="G12" i="30" s="1"/>
  <c r="F14" i="30"/>
  <c r="G14" i="30" s="1"/>
  <c r="AK586" i="1"/>
  <c r="AK1283" i="1"/>
  <c r="AN557" i="1"/>
  <c r="AN1196" i="1" s="1"/>
  <c r="AN1254" i="1" s="1"/>
  <c r="AL1283" i="1"/>
  <c r="AL1312" i="1" s="1"/>
  <c r="X523" i="1"/>
  <c r="X18" i="1" s="1"/>
  <c r="AB794" i="1"/>
  <c r="Z436" i="1"/>
  <c r="Z465" i="1"/>
  <c r="AB317" i="1"/>
  <c r="Y494" i="1"/>
  <c r="AA346" i="1"/>
  <c r="W18" i="1"/>
  <c r="W43" i="1" s="1"/>
  <c r="AB288" i="1"/>
  <c r="AA910" i="1"/>
  <c r="AC404" i="1"/>
  <c r="AD172" i="1"/>
  <c r="AD765" i="1" s="1"/>
  <c r="AC230" i="1"/>
  <c r="AC852" i="1"/>
  <c r="AC765" i="1"/>
  <c r="AA375" i="1"/>
  <c r="AE909" i="1"/>
  <c r="AF793" i="1"/>
  <c r="Y17" i="1"/>
  <c r="AG764" i="1"/>
  <c r="AG793" i="1" s="1"/>
  <c r="AG229" i="1"/>
  <c r="AG287" i="1" s="1"/>
  <c r="AH171" i="1"/>
  <c r="AH229" i="1" s="1"/>
  <c r="AG403" i="1"/>
  <c r="AD909" i="1"/>
  <c r="Z522" i="1"/>
  <c r="AM1225" i="1"/>
  <c r="AM1283" i="1" s="1"/>
  <c r="AD316" i="1"/>
  <c r="AC345" i="1"/>
  <c r="AL586" i="1"/>
  <c r="AA493" i="1"/>
  <c r="AG880" i="1"/>
  <c r="AC374" i="1"/>
  <c r="AB464" i="1"/>
  <c r="AB435" i="1"/>
  <c r="AB46" i="5" l="1"/>
  <c r="AA47" i="5"/>
  <c r="AA72" i="5" s="1"/>
  <c r="X43" i="1"/>
  <c r="AK673" i="1"/>
  <c r="AK702" i="1" s="1"/>
  <c r="AK1312" i="1"/>
  <c r="AO557" i="1"/>
  <c r="AO1196" i="1" s="1"/>
  <c r="AD852" i="1"/>
  <c r="AD881" i="1" s="1"/>
  <c r="AD230" i="1"/>
  <c r="AC881" i="1"/>
  <c r="Z494" i="1"/>
  <c r="AC288" i="1"/>
  <c r="AB346" i="1"/>
  <c r="AB375" i="1"/>
  <c r="AD794" i="1"/>
  <c r="AD404" i="1"/>
  <c r="AE172" i="1"/>
  <c r="Y523" i="1"/>
  <c r="AC317" i="1"/>
  <c r="AA465" i="1"/>
  <c r="AA436" i="1"/>
  <c r="Z47" i="5"/>
  <c r="AB910" i="1"/>
  <c r="AC794" i="1"/>
  <c r="AF909" i="1"/>
  <c r="AI171" i="1"/>
  <c r="AI851" i="1" s="1"/>
  <c r="AI880" i="1" s="1"/>
  <c r="AH403" i="1"/>
  <c r="AH764" i="1"/>
  <c r="AH287" i="1"/>
  <c r="AH851" i="1"/>
  <c r="Z17" i="1"/>
  <c r="AM1312" i="1"/>
  <c r="AA522" i="1"/>
  <c r="AA17" i="1" s="1"/>
  <c r="AM586" i="1"/>
  <c r="AB493" i="1"/>
  <c r="AL673" i="1"/>
  <c r="AG909" i="1"/>
  <c r="AD374" i="1"/>
  <c r="AC435" i="1"/>
  <c r="AC464" i="1"/>
  <c r="AE316" i="1"/>
  <c r="AD345" i="1"/>
  <c r="AN1225" i="1"/>
  <c r="AN1283" i="1" s="1"/>
  <c r="F16" i="30" l="1"/>
  <c r="G16" i="30" s="1"/>
  <c r="AP557" i="1"/>
  <c r="AQ557" i="1" s="1"/>
  <c r="AL702" i="1"/>
  <c r="Z72" i="5"/>
  <c r="AD288" i="1"/>
  <c r="Z523" i="1"/>
  <c r="Z18" i="1" s="1"/>
  <c r="AC47" i="5" s="1"/>
  <c r="Y18" i="1"/>
  <c r="Y43" i="1" s="1"/>
  <c r="AD910" i="1"/>
  <c r="AA494" i="1"/>
  <c r="AB436" i="1"/>
  <c r="AB465" i="1"/>
  <c r="AE765" i="1"/>
  <c r="AE404" i="1"/>
  <c r="AF172" i="1"/>
  <c r="AF852" i="1" s="1"/>
  <c r="AE852" i="1"/>
  <c r="AE230" i="1"/>
  <c r="AC910" i="1"/>
  <c r="AD317" i="1"/>
  <c r="AC375" i="1"/>
  <c r="AC346" i="1"/>
  <c r="AH793" i="1"/>
  <c r="AJ171" i="1"/>
  <c r="AJ229" i="1" s="1"/>
  <c r="AI403" i="1"/>
  <c r="AI229" i="1"/>
  <c r="AI764" i="1"/>
  <c r="AH880" i="1"/>
  <c r="AC46" i="5"/>
  <c r="AB522" i="1"/>
  <c r="AB17" i="1" s="1"/>
  <c r="AF316" i="1"/>
  <c r="AE345" i="1"/>
  <c r="AN1312" i="1"/>
  <c r="AD46" i="5"/>
  <c r="AN586" i="1"/>
  <c r="AC493" i="1"/>
  <c r="AM673" i="1"/>
  <c r="AD464" i="1"/>
  <c r="AD435" i="1"/>
  <c r="AO1225" i="1"/>
  <c r="AO1254" i="1"/>
  <c r="AE374" i="1"/>
  <c r="Z43" i="1" l="1"/>
  <c r="F15" i="30"/>
  <c r="G15" i="30" s="1"/>
  <c r="AP1196" i="1"/>
  <c r="AC72" i="5"/>
  <c r="AD346" i="1"/>
  <c r="AE288" i="1"/>
  <c r="AF881" i="1"/>
  <c r="AF404" i="1"/>
  <c r="AG172" i="1"/>
  <c r="AG852" i="1" s="1"/>
  <c r="AF230" i="1"/>
  <c r="AF765" i="1"/>
  <c r="AC465" i="1"/>
  <c r="AC436" i="1"/>
  <c r="AE794" i="1"/>
  <c r="AD375" i="1"/>
  <c r="AE881" i="1"/>
  <c r="AA523" i="1"/>
  <c r="AB47" i="5"/>
  <c r="AE317" i="1"/>
  <c r="AB494" i="1"/>
  <c r="AJ851" i="1"/>
  <c r="AJ764" i="1"/>
  <c r="AJ793" i="1" s="1"/>
  <c r="AK171" i="1"/>
  <c r="AJ403" i="1"/>
  <c r="AI287" i="1"/>
  <c r="AJ287" i="1"/>
  <c r="AI793" i="1"/>
  <c r="AH909" i="1"/>
  <c r="AG316" i="1"/>
  <c r="AF345" i="1"/>
  <c r="AC522" i="1"/>
  <c r="AQ1196" i="1"/>
  <c r="AR557" i="1"/>
  <c r="AE464" i="1"/>
  <c r="AE435" i="1"/>
  <c r="AO586" i="1"/>
  <c r="AD493" i="1"/>
  <c r="AN673" i="1"/>
  <c r="AN702" i="1" s="1"/>
  <c r="AM702" i="1"/>
  <c r="AF374" i="1"/>
  <c r="AE46" i="5"/>
  <c r="AO1283" i="1"/>
  <c r="F18" i="30" l="1"/>
  <c r="G18" i="30" s="1"/>
  <c r="AP1254" i="1"/>
  <c r="AP1225" i="1"/>
  <c r="AP1283" i="1" s="1"/>
  <c r="AB72" i="5"/>
  <c r="AE346" i="1"/>
  <c r="AC494" i="1"/>
  <c r="AA18" i="1"/>
  <c r="AA43" i="1" s="1"/>
  <c r="AF794" i="1"/>
  <c r="AF317" i="1"/>
  <c r="AG881" i="1"/>
  <c r="AG404" i="1"/>
  <c r="AH172" i="1"/>
  <c r="AH852" i="1" s="1"/>
  <c r="AG230" i="1"/>
  <c r="AE910" i="1"/>
  <c r="AF288" i="1"/>
  <c r="AB523" i="1"/>
  <c r="AE375" i="1"/>
  <c r="AD465" i="1"/>
  <c r="AD436" i="1"/>
  <c r="AG765" i="1"/>
  <c r="AK851" i="1"/>
  <c r="AK880" i="1" s="1"/>
  <c r="AK403" i="1"/>
  <c r="AK229" i="1"/>
  <c r="AK287" i="1" s="1"/>
  <c r="AK764" i="1"/>
  <c r="AK793" i="1" s="1"/>
  <c r="AL171" i="1"/>
  <c r="AL229" i="1" s="1"/>
  <c r="AJ880" i="1"/>
  <c r="AI909" i="1"/>
  <c r="AE493" i="1"/>
  <c r="AC17" i="1"/>
  <c r="AH316" i="1"/>
  <c r="AG345" i="1"/>
  <c r="AQ1225" i="1"/>
  <c r="AQ1254" i="1"/>
  <c r="AP586" i="1"/>
  <c r="AP673" i="1" s="1"/>
  <c r="AO673" i="1"/>
  <c r="AD522" i="1"/>
  <c r="AO1312" i="1"/>
  <c r="AF435" i="1"/>
  <c r="AF464" i="1"/>
  <c r="AR1196" i="1"/>
  <c r="AS557" i="1"/>
  <c r="AG374" i="1"/>
  <c r="F17" i="30" l="1"/>
  <c r="G17" i="30" s="1"/>
  <c r="AP1312" i="1"/>
  <c r="AC523" i="1"/>
  <c r="AG794" i="1"/>
  <c r="AB18" i="1"/>
  <c r="AB43" i="1" s="1"/>
  <c r="AF346" i="1"/>
  <c r="AF910" i="1"/>
  <c r="AE436" i="1"/>
  <c r="AE465" i="1"/>
  <c r="AH230" i="1"/>
  <c r="AH881" i="1"/>
  <c r="AG317" i="1"/>
  <c r="AD494" i="1"/>
  <c r="AG288" i="1"/>
  <c r="AD47" i="5"/>
  <c r="AH765" i="1"/>
  <c r="AH404" i="1"/>
  <c r="AI172" i="1"/>
  <c r="AI852" i="1" s="1"/>
  <c r="AF375" i="1"/>
  <c r="AM171" i="1"/>
  <c r="AJ909" i="1"/>
  <c r="AL764" i="1"/>
  <c r="AL793" i="1" s="1"/>
  <c r="AL403" i="1"/>
  <c r="AL287" i="1"/>
  <c r="AL851" i="1"/>
  <c r="AL880" i="1" s="1"/>
  <c r="AE522" i="1"/>
  <c r="AE17" i="1" s="1"/>
  <c r="AS1196" i="1"/>
  <c r="AT557" i="1"/>
  <c r="AD17" i="1"/>
  <c r="AF493" i="1"/>
  <c r="AQ1283" i="1"/>
  <c r="AQ586" i="1"/>
  <c r="AI316" i="1"/>
  <c r="AH345" i="1"/>
  <c r="AR1225" i="1"/>
  <c r="AG464" i="1"/>
  <c r="AG435" i="1"/>
  <c r="AO702" i="1"/>
  <c r="AP702" i="1"/>
  <c r="AK909" i="1"/>
  <c r="AF46" i="5"/>
  <c r="AR1254" i="1"/>
  <c r="AH374" i="1"/>
  <c r="AD72" i="5" l="1"/>
  <c r="AH288" i="1"/>
  <c r="AF465" i="1"/>
  <c r="AF436" i="1"/>
  <c r="AD523" i="1"/>
  <c r="AH317" i="1"/>
  <c r="AE47" i="5"/>
  <c r="AG346" i="1"/>
  <c r="AG910" i="1"/>
  <c r="AE494" i="1"/>
  <c r="AI765" i="1"/>
  <c r="AI404" i="1"/>
  <c r="AJ172" i="1"/>
  <c r="AJ852" i="1" s="1"/>
  <c r="AI230" i="1"/>
  <c r="AC18" i="1"/>
  <c r="AC43" i="1" s="1"/>
  <c r="AG375" i="1"/>
  <c r="AI881" i="1"/>
  <c r="AH794" i="1"/>
  <c r="AM851" i="1"/>
  <c r="AM880" i="1" s="1"/>
  <c r="AM229" i="1"/>
  <c r="AM287" i="1" s="1"/>
  <c r="AM403" i="1"/>
  <c r="AN171" i="1"/>
  <c r="AN229" i="1" s="1"/>
  <c r="AM764" i="1"/>
  <c r="AM793" i="1" s="1"/>
  <c r="AL909" i="1"/>
  <c r="AF522" i="1"/>
  <c r="AF17" i="1" s="1"/>
  <c r="AT1196" i="1"/>
  <c r="AU557" i="1"/>
  <c r="AH435" i="1"/>
  <c r="AH464" i="1"/>
  <c r="AG493" i="1"/>
  <c r="AR1283" i="1"/>
  <c r="AR586" i="1"/>
  <c r="AI374" i="1"/>
  <c r="AH46" i="5"/>
  <c r="AS1225" i="1"/>
  <c r="AS1254" i="1"/>
  <c r="AQ1312" i="1"/>
  <c r="AQ673" i="1"/>
  <c r="AJ316" i="1"/>
  <c r="AI345" i="1"/>
  <c r="AG46" i="5"/>
  <c r="F19" i="30" l="1"/>
  <c r="G19" i="30" s="1"/>
  <c r="AE72" i="5"/>
  <c r="AH346" i="1"/>
  <c r="AO171" i="1"/>
  <c r="AO764" i="1" s="1"/>
  <c r="AN403" i="1"/>
  <c r="AG436" i="1"/>
  <c r="AG465" i="1"/>
  <c r="AI288" i="1"/>
  <c r="AJ881" i="1"/>
  <c r="AJ765" i="1"/>
  <c r="AI317" i="1"/>
  <c r="AJ230" i="1"/>
  <c r="AI794" i="1"/>
  <c r="AD18" i="1"/>
  <c r="AD43" i="1" s="1"/>
  <c r="AJ404" i="1"/>
  <c r="AK172" i="1"/>
  <c r="AK230" i="1" s="1"/>
  <c r="AF47" i="5"/>
  <c r="AF494" i="1"/>
  <c r="AH910" i="1"/>
  <c r="AE523" i="1"/>
  <c r="AH375" i="1"/>
  <c r="AN287" i="1"/>
  <c r="AN764" i="1"/>
  <c r="AN793" i="1" s="1"/>
  <c r="AN851" i="1"/>
  <c r="AN880" i="1" s="1"/>
  <c r="AR1312" i="1"/>
  <c r="AG522" i="1"/>
  <c r="AT1225" i="1"/>
  <c r="AT1254" i="1"/>
  <c r="AJ374" i="1"/>
  <c r="AQ702" i="1"/>
  <c r="AI435" i="1"/>
  <c r="AI464" i="1"/>
  <c r="AS1283" i="1"/>
  <c r="AM909" i="1"/>
  <c r="AK316" i="1"/>
  <c r="AJ345" i="1"/>
  <c r="AR673" i="1"/>
  <c r="AR702" i="1" s="1"/>
  <c r="AH493" i="1"/>
  <c r="AS586" i="1"/>
  <c r="AU1196" i="1"/>
  <c r="AV557" i="1"/>
  <c r="AI46" i="5"/>
  <c r="F20" i="30" l="1"/>
  <c r="G20" i="30" s="1"/>
  <c r="AO403" i="1"/>
  <c r="AF72" i="5"/>
  <c r="AO851" i="1"/>
  <c r="AO880" i="1" s="1"/>
  <c r="AP171" i="1"/>
  <c r="AP851" i="1" s="1"/>
  <c r="AP880" i="1" s="1"/>
  <c r="AO229" i="1"/>
  <c r="AO287" i="1" s="1"/>
  <c r="AK765" i="1"/>
  <c r="AK794" i="1" s="1"/>
  <c r="AJ288" i="1"/>
  <c r="AG47" i="5"/>
  <c r="AE18" i="1"/>
  <c r="AE43" i="1" s="1"/>
  <c r="AG494" i="1"/>
  <c r="AK404" i="1"/>
  <c r="AL172" i="1"/>
  <c r="AK288" i="1"/>
  <c r="AI910" i="1"/>
  <c r="AJ317" i="1"/>
  <c r="AH465" i="1"/>
  <c r="AH436" i="1"/>
  <c r="AF523" i="1"/>
  <c r="AJ794" i="1"/>
  <c r="AI346" i="1"/>
  <c r="AK852" i="1"/>
  <c r="AI375" i="1"/>
  <c r="AN909" i="1"/>
  <c r="AG17" i="1"/>
  <c r="AH522" i="1"/>
  <c r="AS1312" i="1"/>
  <c r="AT586" i="1"/>
  <c r="AT673" i="1" s="1"/>
  <c r="AT1283" i="1"/>
  <c r="AS673" i="1"/>
  <c r="AS702" i="1" s="1"/>
  <c r="AK374" i="1"/>
  <c r="AI493" i="1"/>
  <c r="AO793" i="1"/>
  <c r="AU1254" i="1"/>
  <c r="AV1196" i="1"/>
  <c r="AV1254" i="1" s="1"/>
  <c r="AW557" i="1"/>
  <c r="AL316" i="1"/>
  <c r="AK345" i="1"/>
  <c r="AJ464" i="1"/>
  <c r="AJ435" i="1"/>
  <c r="AU1225" i="1"/>
  <c r="AJ46" i="5" l="1"/>
  <c r="F21" i="30"/>
  <c r="G21" i="30" s="1"/>
  <c r="AG72" i="5"/>
  <c r="AQ171" i="1"/>
  <c r="AQ229" i="1" s="1"/>
  <c r="AP229" i="1"/>
  <c r="AP287" i="1" s="1"/>
  <c r="AP403" i="1"/>
  <c r="AP764" i="1"/>
  <c r="AP793" i="1" s="1"/>
  <c r="AP909" i="1" s="1"/>
  <c r="AJ346" i="1"/>
  <c r="AG523" i="1"/>
  <c r="AH494" i="1"/>
  <c r="AL404" i="1"/>
  <c r="AM172" i="1"/>
  <c r="AM230" i="1" s="1"/>
  <c r="AL852" i="1"/>
  <c r="AL230" i="1"/>
  <c r="AL765" i="1"/>
  <c r="AH47" i="5"/>
  <c r="AJ910" i="1"/>
  <c r="AI436" i="1"/>
  <c r="AI465" i="1"/>
  <c r="AF18" i="1"/>
  <c r="AF43" i="1" s="1"/>
  <c r="AK317" i="1"/>
  <c r="AK346" i="1" s="1"/>
  <c r="AK881" i="1"/>
  <c r="AJ375" i="1"/>
  <c r="AH17" i="1"/>
  <c r="AI522" i="1"/>
  <c r="AT1312" i="1"/>
  <c r="AL374" i="1"/>
  <c r="AW1196" i="1"/>
  <c r="AX557" i="1"/>
  <c r="AT702" i="1"/>
  <c r="AJ493" i="1"/>
  <c r="AU1283" i="1"/>
  <c r="AU586" i="1"/>
  <c r="AM316" i="1"/>
  <c r="AL345" i="1"/>
  <c r="AV1225" i="1"/>
  <c r="AO909" i="1"/>
  <c r="AK435" i="1"/>
  <c r="AK464" i="1"/>
  <c r="AK46" i="5" l="1"/>
  <c r="F22" i="30"/>
  <c r="G22" i="30" s="1"/>
  <c r="AH72" i="5"/>
  <c r="AQ764" i="1"/>
  <c r="AQ793" i="1" s="1"/>
  <c r="AQ851" i="1"/>
  <c r="AQ880" i="1" s="1"/>
  <c r="AR171" i="1"/>
  <c r="AR851" i="1" s="1"/>
  <c r="AR880" i="1" s="1"/>
  <c r="AQ403" i="1"/>
  <c r="AH523" i="1"/>
  <c r="AH18" i="1" s="1"/>
  <c r="AK47" i="5" s="1"/>
  <c r="AK910" i="1"/>
  <c r="AM852" i="1"/>
  <c r="AM765" i="1"/>
  <c r="AM794" i="1" s="1"/>
  <c r="AG18" i="1"/>
  <c r="AG43" i="1" s="1"/>
  <c r="AI47" i="5"/>
  <c r="AJ436" i="1"/>
  <c r="AJ465" i="1"/>
  <c r="AI494" i="1"/>
  <c r="AL794" i="1"/>
  <c r="AL288" i="1"/>
  <c r="AL317" i="1"/>
  <c r="AL881" i="1"/>
  <c r="AM404" i="1"/>
  <c r="AM288" i="1"/>
  <c r="AN172" i="1"/>
  <c r="AK375" i="1"/>
  <c r="AI17" i="1"/>
  <c r="AK493" i="1"/>
  <c r="AN316" i="1"/>
  <c r="AM345" i="1"/>
  <c r="AJ522" i="1"/>
  <c r="AQ287" i="1"/>
  <c r="AV1283" i="1"/>
  <c r="AX1196" i="1"/>
  <c r="AX1254" i="1" s="1"/>
  <c r="AY557" i="1"/>
  <c r="AV586" i="1"/>
  <c r="AW1254" i="1"/>
  <c r="AW1225" i="1"/>
  <c r="AM374" i="1"/>
  <c r="AU1312" i="1"/>
  <c r="AL435" i="1"/>
  <c r="AL464" i="1"/>
  <c r="AU673" i="1"/>
  <c r="AU702" i="1" s="1"/>
  <c r="AH43" i="1" l="1"/>
  <c r="F23" i="30"/>
  <c r="G23" i="30" s="1"/>
  <c r="AI72" i="5"/>
  <c r="AK72" i="5"/>
  <c r="AR403" i="1"/>
  <c r="AS171" i="1"/>
  <c r="AS764" i="1" s="1"/>
  <c r="AR764" i="1"/>
  <c r="AR793" i="1" s="1"/>
  <c r="AR909" i="1" s="1"/>
  <c r="AR229" i="1"/>
  <c r="AR287" i="1" s="1"/>
  <c r="AM881" i="1"/>
  <c r="AI523" i="1"/>
  <c r="AI18" i="1" s="1"/>
  <c r="AL47" i="5" s="1"/>
  <c r="AJ47" i="5"/>
  <c r="AJ494" i="1"/>
  <c r="AM317" i="1"/>
  <c r="AM346" i="1" s="1"/>
  <c r="AL910" i="1"/>
  <c r="AN404" i="1"/>
  <c r="AO172" i="1"/>
  <c r="AN765" i="1"/>
  <c r="AN230" i="1"/>
  <c r="AL346" i="1"/>
  <c r="AK436" i="1"/>
  <c r="AK465" i="1"/>
  <c r="AN852" i="1"/>
  <c r="AL375" i="1"/>
  <c r="AL46" i="5"/>
  <c r="AK522" i="1"/>
  <c r="AK17" i="1" s="1"/>
  <c r="AM435" i="1"/>
  <c r="AM464" i="1"/>
  <c r="AX1225" i="1"/>
  <c r="AX1283" i="1" s="1"/>
  <c r="AV1312" i="1"/>
  <c r="AJ17" i="1"/>
  <c r="AN374" i="1"/>
  <c r="AV673" i="1"/>
  <c r="AQ909" i="1"/>
  <c r="AO316" i="1"/>
  <c r="AN345" i="1"/>
  <c r="AL493" i="1"/>
  <c r="AW586" i="1"/>
  <c r="AW673" i="1" s="1"/>
  <c r="AW1283" i="1"/>
  <c r="AY1196" i="1"/>
  <c r="AZ557" i="1"/>
  <c r="AI43" i="1" l="1"/>
  <c r="F26" i="30"/>
  <c r="G26" i="30" s="1"/>
  <c r="F24" i="30"/>
  <c r="G24" i="30" s="1"/>
  <c r="AJ72" i="5"/>
  <c r="AL72" i="5"/>
  <c r="AT171" i="1"/>
  <c r="AT851" i="1" s="1"/>
  <c r="AT880" i="1" s="1"/>
  <c r="AS851" i="1"/>
  <c r="AS880" i="1" s="1"/>
  <c r="AS403" i="1"/>
  <c r="AS229" i="1"/>
  <c r="AS287" i="1" s="1"/>
  <c r="AM910" i="1"/>
  <c r="AJ523" i="1"/>
  <c r="AO765" i="1"/>
  <c r="AN881" i="1"/>
  <c r="AN317" i="1"/>
  <c r="AN375" i="1" s="1"/>
  <c r="AL436" i="1"/>
  <c r="AL465" i="1"/>
  <c r="AM375" i="1"/>
  <c r="AN794" i="1"/>
  <c r="AO852" i="1"/>
  <c r="AO404" i="1"/>
  <c r="AP172" i="1"/>
  <c r="AO230" i="1"/>
  <c r="AK494" i="1"/>
  <c r="AN288" i="1"/>
  <c r="AW702" i="1"/>
  <c r="AW1312" i="1"/>
  <c r="AN464" i="1"/>
  <c r="AN435" i="1"/>
  <c r="AM46" i="5"/>
  <c r="AN46" i="5"/>
  <c r="AL522" i="1"/>
  <c r="AZ1196" i="1"/>
  <c r="AZ1254" i="1" s="1"/>
  <c r="BA557" i="1"/>
  <c r="AS793" i="1"/>
  <c r="AO374" i="1"/>
  <c r="AV702" i="1"/>
  <c r="AX586" i="1"/>
  <c r="AM493" i="1"/>
  <c r="AX1312" i="1"/>
  <c r="AY1225" i="1"/>
  <c r="AY1254" i="1"/>
  <c r="AP316" i="1"/>
  <c r="AO345" i="1"/>
  <c r="F27" i="30" l="1"/>
  <c r="G27" i="30" s="1"/>
  <c r="F25" i="30"/>
  <c r="G25" i="30" s="1"/>
  <c r="AT403" i="1"/>
  <c r="AT229" i="1"/>
  <c r="AT287" i="1" s="1"/>
  <c r="AT764" i="1"/>
  <c r="AT793" i="1" s="1"/>
  <c r="AT909" i="1" s="1"/>
  <c r="AU171" i="1"/>
  <c r="AU851" i="1" s="1"/>
  <c r="AU880" i="1" s="1"/>
  <c r="AJ18" i="1"/>
  <c r="AJ43" i="1" s="1"/>
  <c r="AP404" i="1"/>
  <c r="AQ172" i="1"/>
  <c r="AQ765" i="1" s="1"/>
  <c r="AP765" i="1"/>
  <c r="AP852" i="1"/>
  <c r="AP230" i="1"/>
  <c r="AM465" i="1"/>
  <c r="AM436" i="1"/>
  <c r="AO881" i="1"/>
  <c r="AL494" i="1"/>
  <c r="AN436" i="1"/>
  <c r="AN465" i="1"/>
  <c r="AN494" i="1" s="1"/>
  <c r="AO794" i="1"/>
  <c r="AO317" i="1"/>
  <c r="AK523" i="1"/>
  <c r="AN346" i="1"/>
  <c r="AN910" i="1"/>
  <c r="AO288" i="1"/>
  <c r="AN493" i="1"/>
  <c r="AS909" i="1"/>
  <c r="BA1196" i="1"/>
  <c r="BB557" i="1"/>
  <c r="AP374" i="1"/>
  <c r="AY1283" i="1"/>
  <c r="AY586" i="1"/>
  <c r="AO435" i="1"/>
  <c r="AO464" i="1"/>
  <c r="AX673" i="1"/>
  <c r="AX702" i="1" s="1"/>
  <c r="AQ316" i="1"/>
  <c r="AP345" i="1"/>
  <c r="AM522" i="1"/>
  <c r="AZ1225" i="1"/>
  <c r="AL17" i="1"/>
  <c r="AU229" i="1" l="1"/>
  <c r="AU287" i="1" s="1"/>
  <c r="AV171" i="1"/>
  <c r="AV851" i="1" s="1"/>
  <c r="AV880" i="1" s="1"/>
  <c r="AU403" i="1"/>
  <c r="AU764" i="1"/>
  <c r="AU793" i="1" s="1"/>
  <c r="AN523" i="1"/>
  <c r="AN18" i="1" s="1"/>
  <c r="AQ47" i="5" s="1"/>
  <c r="AQ230" i="1"/>
  <c r="AL523" i="1"/>
  <c r="AM47" i="5"/>
  <c r="AP794" i="1"/>
  <c r="AO375" i="1"/>
  <c r="AQ794" i="1"/>
  <c r="AP881" i="1"/>
  <c r="AK18" i="1"/>
  <c r="AK43" i="1" s="1"/>
  <c r="AQ404" i="1"/>
  <c r="AR172" i="1"/>
  <c r="AO346" i="1"/>
  <c r="AP317" i="1"/>
  <c r="AQ852" i="1"/>
  <c r="AP288" i="1"/>
  <c r="AO910" i="1"/>
  <c r="AM494" i="1"/>
  <c r="AN522" i="1"/>
  <c r="AM17" i="1"/>
  <c r="AQ374" i="1"/>
  <c r="BB1196" i="1"/>
  <c r="BB1254" i="1" s="1"/>
  <c r="BC557" i="1"/>
  <c r="AY673" i="1"/>
  <c r="AY702" i="1" s="1"/>
  <c r="AZ586" i="1"/>
  <c r="AZ1283" i="1"/>
  <c r="AR316" i="1"/>
  <c r="AQ345" i="1"/>
  <c r="BA1225" i="1"/>
  <c r="AY1312" i="1"/>
  <c r="AO46" i="5"/>
  <c r="AO493" i="1"/>
  <c r="AP435" i="1"/>
  <c r="AP464" i="1"/>
  <c r="BA1254" i="1"/>
  <c r="AW171" i="1" l="1"/>
  <c r="AV403" i="1"/>
  <c r="AV229" i="1"/>
  <c r="AV287" i="1" s="1"/>
  <c r="AV764" i="1"/>
  <c r="AV793" i="1" s="1"/>
  <c r="AV909" i="1" s="1"/>
  <c r="AM72" i="5"/>
  <c r="AQ288" i="1"/>
  <c r="AL18" i="1"/>
  <c r="AL43" i="1" s="1"/>
  <c r="AM523" i="1"/>
  <c r="AQ317" i="1"/>
  <c r="AO465" i="1"/>
  <c r="AO436" i="1"/>
  <c r="AN47" i="5"/>
  <c r="AP375" i="1"/>
  <c r="AP346" i="1"/>
  <c r="AP910" i="1"/>
  <c r="AQ881" i="1"/>
  <c r="AR404" i="1"/>
  <c r="AS172" i="1"/>
  <c r="AS765" i="1" s="1"/>
  <c r="AR852" i="1"/>
  <c r="AR230" i="1"/>
  <c r="AR765" i="1"/>
  <c r="AO522" i="1"/>
  <c r="AO17" i="1" s="1"/>
  <c r="AN17" i="1"/>
  <c r="AN43" i="1" s="1"/>
  <c r="AS316" i="1"/>
  <c r="AR345" i="1"/>
  <c r="AQ435" i="1"/>
  <c r="AQ464" i="1"/>
  <c r="AW403" i="1"/>
  <c r="AX171" i="1"/>
  <c r="AX764" i="1" s="1"/>
  <c r="AW851" i="1"/>
  <c r="AW764" i="1"/>
  <c r="AZ673" i="1"/>
  <c r="BB1225" i="1"/>
  <c r="BB1283" i="1" s="1"/>
  <c r="AU909" i="1"/>
  <c r="BA586" i="1"/>
  <c r="BA673" i="1" s="1"/>
  <c r="AP493" i="1"/>
  <c r="BA1283" i="1"/>
  <c r="AP46" i="5"/>
  <c r="AZ1312" i="1"/>
  <c r="AR374" i="1"/>
  <c r="AW229" i="1"/>
  <c r="BC1196" i="1"/>
  <c r="BD557" i="1"/>
  <c r="F28" i="30" l="1"/>
  <c r="G28" i="30" s="1"/>
  <c r="AN72" i="5"/>
  <c r="AQ346" i="1"/>
  <c r="AS852" i="1"/>
  <c r="AS881" i="1" s="1"/>
  <c r="AO47" i="5"/>
  <c r="AR288" i="1"/>
  <c r="AM18" i="1"/>
  <c r="AM43" i="1" s="1"/>
  <c r="AS404" i="1"/>
  <c r="AT172" i="1"/>
  <c r="AS230" i="1"/>
  <c r="AR794" i="1"/>
  <c r="AQ375" i="1"/>
  <c r="AQ910" i="1"/>
  <c r="AS794" i="1"/>
  <c r="AO494" i="1"/>
  <c r="AR881" i="1"/>
  <c r="AP465" i="1"/>
  <c r="AP436" i="1"/>
  <c r="AR317" i="1"/>
  <c r="AQ46" i="5"/>
  <c r="AX851" i="1"/>
  <c r="AX880" i="1" s="1"/>
  <c r="BB1312" i="1"/>
  <c r="AZ702" i="1"/>
  <c r="AX403" i="1"/>
  <c r="AY171" i="1"/>
  <c r="AY851" i="1" s="1"/>
  <c r="AX229" i="1"/>
  <c r="AP522" i="1"/>
  <c r="BA702" i="1"/>
  <c r="BB586" i="1"/>
  <c r="AQ493" i="1"/>
  <c r="BD1196" i="1"/>
  <c r="BD1254" i="1" s="1"/>
  <c r="BE557" i="1"/>
  <c r="BA1312" i="1"/>
  <c r="AW880" i="1"/>
  <c r="AR46" i="5"/>
  <c r="AW793" i="1"/>
  <c r="AX793" i="1"/>
  <c r="AS374" i="1"/>
  <c r="BC1225" i="1"/>
  <c r="BC1254" i="1"/>
  <c r="AW287" i="1"/>
  <c r="AR464" i="1"/>
  <c r="AR435" i="1"/>
  <c r="AT316" i="1"/>
  <c r="AS345" i="1"/>
  <c r="F29" i="30" l="1"/>
  <c r="G29" i="30" s="1"/>
  <c r="AO72" i="5"/>
  <c r="AQ72" i="5"/>
  <c r="AR375" i="1"/>
  <c r="AR465" i="1" s="1"/>
  <c r="AR494" i="1" s="1"/>
  <c r="AO523" i="1"/>
  <c r="AS910" i="1"/>
  <c r="AP494" i="1"/>
  <c r="AR910" i="1"/>
  <c r="AP47" i="5"/>
  <c r="AS317" i="1"/>
  <c r="AQ436" i="1"/>
  <c r="AQ465" i="1"/>
  <c r="AS288" i="1"/>
  <c r="AT404" i="1"/>
  <c r="AU172" i="1"/>
  <c r="AU230" i="1" s="1"/>
  <c r="AT230" i="1"/>
  <c r="AT765" i="1"/>
  <c r="AT852" i="1"/>
  <c r="AR346" i="1"/>
  <c r="AY764" i="1"/>
  <c r="AY793" i="1" s="1"/>
  <c r="AQ522" i="1"/>
  <c r="AR493" i="1"/>
  <c r="AX287" i="1"/>
  <c r="AU316" i="1"/>
  <c r="AT345" i="1"/>
  <c r="BC586" i="1"/>
  <c r="BC1283" i="1"/>
  <c r="AX909" i="1"/>
  <c r="BE1196" i="1"/>
  <c r="BF557" i="1"/>
  <c r="BB673" i="1"/>
  <c r="BB702" i="1" s="1"/>
  <c r="AY880" i="1"/>
  <c r="AW909" i="1"/>
  <c r="BD1225" i="1"/>
  <c r="AS435" i="1"/>
  <c r="AS464" i="1"/>
  <c r="AT374" i="1"/>
  <c r="AY403" i="1"/>
  <c r="AZ171" i="1"/>
  <c r="AZ851" i="1" s="1"/>
  <c r="AY229" i="1"/>
  <c r="AP17" i="1"/>
  <c r="F30" i="30" l="1"/>
  <c r="G30" i="30" s="1"/>
  <c r="F32" i="30"/>
  <c r="G32" i="30" s="1"/>
  <c r="AP72" i="5"/>
  <c r="AR436" i="1"/>
  <c r="AT288" i="1"/>
  <c r="AU852" i="1"/>
  <c r="AU881" i="1" s="1"/>
  <c r="AO18" i="1"/>
  <c r="AO43" i="1" s="1"/>
  <c r="AP523" i="1"/>
  <c r="AP18" i="1" s="1"/>
  <c r="AS47" i="5" s="1"/>
  <c r="AS375" i="1"/>
  <c r="AQ494" i="1"/>
  <c r="AT794" i="1"/>
  <c r="AU404" i="1"/>
  <c r="AV172" i="1"/>
  <c r="AV852" i="1" s="1"/>
  <c r="AU288" i="1"/>
  <c r="AU765" i="1"/>
  <c r="AT317" i="1"/>
  <c r="AS346" i="1"/>
  <c r="AT881" i="1"/>
  <c r="AQ17" i="1"/>
  <c r="AR522" i="1"/>
  <c r="AZ229" i="1"/>
  <c r="AZ880" i="1"/>
  <c r="BD1283" i="1"/>
  <c r="BE1254" i="1"/>
  <c r="BE1225" i="1"/>
  <c r="BE1283" i="1" s="1"/>
  <c r="AT464" i="1"/>
  <c r="AT435" i="1"/>
  <c r="BC673" i="1"/>
  <c r="BC702" i="1" s="1"/>
  <c r="AY287" i="1"/>
  <c r="AS46" i="5"/>
  <c r="AZ764" i="1"/>
  <c r="AZ403" i="1"/>
  <c r="BA171" i="1"/>
  <c r="BA229" i="1" s="1"/>
  <c r="BD586" i="1"/>
  <c r="AU374" i="1"/>
  <c r="AS493" i="1"/>
  <c r="BF1196" i="1"/>
  <c r="BG557" i="1"/>
  <c r="BC1312" i="1"/>
  <c r="AV316" i="1"/>
  <c r="AU345" i="1"/>
  <c r="AY909" i="1"/>
  <c r="AP43" i="1" l="1"/>
  <c r="F31" i="30"/>
  <c r="G31" i="30" s="1"/>
  <c r="AS72" i="5"/>
  <c r="AT346" i="1"/>
  <c r="AR523" i="1"/>
  <c r="AR18" i="1" s="1"/>
  <c r="AU47" i="5" s="1"/>
  <c r="AQ523" i="1"/>
  <c r="AQ18" i="1" s="1"/>
  <c r="AT47" i="5" s="1"/>
  <c r="AV765" i="1"/>
  <c r="AV794" i="1" s="1"/>
  <c r="AR47" i="5"/>
  <c r="AV881" i="1"/>
  <c r="AU794" i="1"/>
  <c r="AT910" i="1"/>
  <c r="AT375" i="1"/>
  <c r="AV404" i="1"/>
  <c r="AW172" i="1"/>
  <c r="AW765" i="1" s="1"/>
  <c r="AV230" i="1"/>
  <c r="AS465" i="1"/>
  <c r="AS436" i="1"/>
  <c r="AU317" i="1"/>
  <c r="AU346" i="1" s="1"/>
  <c r="AR17" i="1"/>
  <c r="AT46" i="5"/>
  <c r="AZ287" i="1"/>
  <c r="BE586" i="1"/>
  <c r="BE673" i="1" s="1"/>
  <c r="BA764" i="1"/>
  <c r="BA403" i="1"/>
  <c r="BB171" i="1"/>
  <c r="BB764" i="1" s="1"/>
  <c r="BA851" i="1"/>
  <c r="AW316" i="1"/>
  <c r="AV345" i="1"/>
  <c r="AS522" i="1"/>
  <c r="BG1196" i="1"/>
  <c r="BH557" i="1"/>
  <c r="AT493" i="1"/>
  <c r="AV374" i="1"/>
  <c r="BD673" i="1"/>
  <c r="BD702" i="1" s="1"/>
  <c r="BD1312" i="1"/>
  <c r="BF1225" i="1"/>
  <c r="AZ793" i="1"/>
  <c r="BE1312" i="1"/>
  <c r="BA287" i="1"/>
  <c r="BF1254" i="1"/>
  <c r="AU435" i="1"/>
  <c r="AU464" i="1"/>
  <c r="AU46" i="5" l="1"/>
  <c r="AU72" i="5" s="1"/>
  <c r="AR43" i="1"/>
  <c r="AQ43" i="1"/>
  <c r="F34" i="30"/>
  <c r="G34" i="30" s="1"/>
  <c r="AR72" i="5"/>
  <c r="AT72" i="5"/>
  <c r="AW852" i="1"/>
  <c r="AW881" i="1" s="1"/>
  <c r="AW230" i="1"/>
  <c r="AV910" i="1"/>
  <c r="AV288" i="1"/>
  <c r="AV317" i="1"/>
  <c r="AW404" i="1"/>
  <c r="AX172" i="1"/>
  <c r="AX230" i="1" s="1"/>
  <c r="AU910" i="1"/>
  <c r="AU375" i="1"/>
  <c r="AW794" i="1"/>
  <c r="AT465" i="1"/>
  <c r="AT436" i="1"/>
  <c r="AS494" i="1"/>
  <c r="AZ909" i="1"/>
  <c r="BH1196" i="1"/>
  <c r="BH1254" i="1" s="1"/>
  <c r="BI557" i="1"/>
  <c r="AX316" i="1"/>
  <c r="AW345" i="1"/>
  <c r="BA793" i="1"/>
  <c r="BB851" i="1"/>
  <c r="BB793" i="1"/>
  <c r="AU493" i="1"/>
  <c r="BG1254" i="1"/>
  <c r="BG1225" i="1"/>
  <c r="BG1283" i="1" s="1"/>
  <c r="AT522" i="1"/>
  <c r="BA880" i="1"/>
  <c r="BE702" i="1"/>
  <c r="BF586" i="1"/>
  <c r="BF1283" i="1"/>
  <c r="BB229" i="1"/>
  <c r="AS17" i="1"/>
  <c r="BB403" i="1"/>
  <c r="BC171" i="1"/>
  <c r="AV464" i="1"/>
  <c r="AV435" i="1"/>
  <c r="AW374" i="1"/>
  <c r="F36" i="30" l="1"/>
  <c r="G36" i="30" s="1"/>
  <c r="F35" i="30"/>
  <c r="G35" i="30" s="1"/>
  <c r="F33" i="30"/>
  <c r="G33" i="30" s="1"/>
  <c r="AW288" i="1"/>
  <c r="AW317" i="1"/>
  <c r="AW910" i="1"/>
  <c r="AV346" i="1"/>
  <c r="AS523" i="1"/>
  <c r="AU465" i="1"/>
  <c r="AU436" i="1"/>
  <c r="AT494" i="1"/>
  <c r="AX404" i="1"/>
  <c r="AY172" i="1"/>
  <c r="AY230" i="1" s="1"/>
  <c r="AX288" i="1"/>
  <c r="AX765" i="1"/>
  <c r="AX852" i="1"/>
  <c r="AV375" i="1"/>
  <c r="AU522" i="1"/>
  <c r="AU17" i="1" s="1"/>
  <c r="BB287" i="1"/>
  <c r="AV46" i="5"/>
  <c r="BF1312" i="1"/>
  <c r="BG1312" i="1"/>
  <c r="BI1196" i="1"/>
  <c r="BI1254" i="1" s="1"/>
  <c r="BJ557" i="1"/>
  <c r="AT17" i="1"/>
  <c r="BA909" i="1"/>
  <c r="BH1225" i="1"/>
  <c r="BC229" i="1"/>
  <c r="AW464" i="1"/>
  <c r="AW435" i="1"/>
  <c r="BC403" i="1"/>
  <c r="BD171" i="1"/>
  <c r="BD764" i="1" s="1"/>
  <c r="BC764" i="1"/>
  <c r="AV493" i="1"/>
  <c r="BF673" i="1"/>
  <c r="AX374" i="1"/>
  <c r="BG586" i="1"/>
  <c r="BC851" i="1"/>
  <c r="BB880" i="1"/>
  <c r="AY316" i="1"/>
  <c r="AX345" i="1"/>
  <c r="AW346" i="1" l="1"/>
  <c r="AT523" i="1"/>
  <c r="AW375" i="1"/>
  <c r="AV436" i="1"/>
  <c r="AV465" i="1"/>
  <c r="AY404" i="1"/>
  <c r="AZ172" i="1"/>
  <c r="AY288" i="1"/>
  <c r="AY765" i="1"/>
  <c r="AU494" i="1"/>
  <c r="AX881" i="1"/>
  <c r="AX794" i="1"/>
  <c r="AS18" i="1"/>
  <c r="AS43" i="1" s="1"/>
  <c r="AX317" i="1"/>
  <c r="AY852" i="1"/>
  <c r="BD851" i="1"/>
  <c r="BD880" i="1" s="1"/>
  <c r="BD229" i="1"/>
  <c r="BD287" i="1" s="1"/>
  <c r="BG673" i="1"/>
  <c r="BG702" i="1" s="1"/>
  <c r="AV522" i="1"/>
  <c r="AX46" i="5"/>
  <c r="AY374" i="1"/>
  <c r="BH586" i="1"/>
  <c r="BH673" i="1" s="1"/>
  <c r="BH1283" i="1"/>
  <c r="BC793" i="1"/>
  <c r="AZ316" i="1"/>
  <c r="AY345" i="1"/>
  <c r="BD793" i="1"/>
  <c r="BB909" i="1"/>
  <c r="BD403" i="1"/>
  <c r="BE171" i="1"/>
  <c r="BJ1196" i="1"/>
  <c r="BJ1254" i="1" s="1"/>
  <c r="BK557" i="1"/>
  <c r="BC880" i="1"/>
  <c r="BC287" i="1"/>
  <c r="AX464" i="1"/>
  <c r="AX435" i="1"/>
  <c r="BF702" i="1"/>
  <c r="AW493" i="1"/>
  <c r="AW46" i="5"/>
  <c r="BI1225" i="1"/>
  <c r="AT18" i="1" l="1"/>
  <c r="AT43" i="1" s="1"/>
  <c r="AX910" i="1"/>
  <c r="AY317" i="1"/>
  <c r="AY346" i="1" s="1"/>
  <c r="AY794" i="1"/>
  <c r="AV494" i="1"/>
  <c r="AV47" i="5"/>
  <c r="AW465" i="1"/>
  <c r="AW436" i="1"/>
  <c r="AX375" i="1"/>
  <c r="AY881" i="1"/>
  <c r="AU523" i="1"/>
  <c r="AZ404" i="1"/>
  <c r="BA172" i="1"/>
  <c r="BA765" i="1" s="1"/>
  <c r="AZ852" i="1"/>
  <c r="AZ765" i="1"/>
  <c r="AZ230" i="1"/>
  <c r="AX346" i="1"/>
  <c r="BJ1225" i="1"/>
  <c r="BJ1283" i="1" s="1"/>
  <c r="AZ374" i="1"/>
  <c r="BH1312" i="1"/>
  <c r="BA316" i="1"/>
  <c r="AZ345" i="1"/>
  <c r="BH702" i="1"/>
  <c r="BE403" i="1"/>
  <c r="BF171" i="1"/>
  <c r="BF229" i="1" s="1"/>
  <c r="BE229" i="1"/>
  <c r="BE764" i="1"/>
  <c r="BE851" i="1"/>
  <c r="BI1283" i="1"/>
  <c r="AV17" i="1"/>
  <c r="AW522" i="1"/>
  <c r="BD909" i="1"/>
  <c r="BK1196" i="1"/>
  <c r="BL557" i="1"/>
  <c r="AY435" i="1"/>
  <c r="AY464" i="1"/>
  <c r="BI586" i="1"/>
  <c r="BI673" i="1" s="1"/>
  <c r="AX493" i="1"/>
  <c r="BC909" i="1"/>
  <c r="AV72" i="5" l="1"/>
  <c r="AW47" i="5"/>
  <c r="AV523" i="1"/>
  <c r="BA794" i="1"/>
  <c r="AW494" i="1"/>
  <c r="AY910" i="1"/>
  <c r="AZ794" i="1"/>
  <c r="BA404" i="1"/>
  <c r="BB172" i="1"/>
  <c r="BB765" i="1" s="1"/>
  <c r="BA852" i="1"/>
  <c r="BA230" i="1"/>
  <c r="AZ317" i="1"/>
  <c r="AZ375" i="1" s="1"/>
  <c r="AZ288" i="1"/>
  <c r="AX465" i="1"/>
  <c r="AX436" i="1"/>
  <c r="AY375" i="1"/>
  <c r="AZ881" i="1"/>
  <c r="AU18" i="1"/>
  <c r="AU43" i="1" s="1"/>
  <c r="BE287" i="1"/>
  <c r="BB316" i="1"/>
  <c r="BA345" i="1"/>
  <c r="BJ1312" i="1"/>
  <c r="BL1196" i="1"/>
  <c r="BL1254" i="1" s="1"/>
  <c r="BM557" i="1"/>
  <c r="AW17" i="1"/>
  <c r="BF851" i="1"/>
  <c r="BJ586" i="1"/>
  <c r="BJ673" i="1" s="1"/>
  <c r="AX522" i="1"/>
  <c r="BK1254" i="1"/>
  <c r="BK1225" i="1"/>
  <c r="AZ464" i="1"/>
  <c r="AZ435" i="1"/>
  <c r="AY493" i="1"/>
  <c r="AY46" i="5"/>
  <c r="BF287" i="1"/>
  <c r="BI1312" i="1"/>
  <c r="BF403" i="1"/>
  <c r="BG171" i="1"/>
  <c r="BG764" i="1" s="1"/>
  <c r="BE880" i="1"/>
  <c r="BI702" i="1"/>
  <c r="BF764" i="1"/>
  <c r="BE793" i="1"/>
  <c r="BA374" i="1"/>
  <c r="F37" i="30" l="1"/>
  <c r="G37" i="30" s="1"/>
  <c r="AW72" i="5"/>
  <c r="AW523" i="1"/>
  <c r="AW18" i="1" s="1"/>
  <c r="AZ47" i="5" s="1"/>
  <c r="AV18" i="1"/>
  <c r="AV43" i="1" s="1"/>
  <c r="AZ465" i="1"/>
  <c r="AZ494" i="1" s="1"/>
  <c r="AZ436" i="1"/>
  <c r="AX47" i="5"/>
  <c r="BA288" i="1"/>
  <c r="AX494" i="1"/>
  <c r="BB404" i="1"/>
  <c r="BC172" i="1"/>
  <c r="BC852" i="1" s="1"/>
  <c r="BB230" i="1"/>
  <c r="AZ346" i="1"/>
  <c r="BB794" i="1"/>
  <c r="AZ910" i="1"/>
  <c r="AY436" i="1"/>
  <c r="AY465" i="1"/>
  <c r="BA317" i="1"/>
  <c r="BA881" i="1"/>
  <c r="BB852" i="1"/>
  <c r="BG793" i="1"/>
  <c r="BC316" i="1"/>
  <c r="BB345" i="1"/>
  <c r="AZ493" i="1"/>
  <c r="BK1283" i="1"/>
  <c r="BK586" i="1"/>
  <c r="BL1225" i="1"/>
  <c r="AY522" i="1"/>
  <c r="BG403" i="1"/>
  <c r="BH171" i="1"/>
  <c r="BG851" i="1"/>
  <c r="BG229" i="1"/>
  <c r="BF880" i="1"/>
  <c r="BA464" i="1"/>
  <c r="BA435" i="1"/>
  <c r="AZ46" i="5"/>
  <c r="BF793" i="1"/>
  <c r="BE909" i="1"/>
  <c r="AX17" i="1"/>
  <c r="BJ702" i="1"/>
  <c r="BM1196" i="1"/>
  <c r="L557" i="1"/>
  <c r="K557" i="1"/>
  <c r="BB374" i="1"/>
  <c r="AW43" i="1" l="1"/>
  <c r="F38" i="30"/>
  <c r="G38" i="30" s="1"/>
  <c r="AZ72" i="5"/>
  <c r="AX72" i="5"/>
  <c r="AZ523" i="1"/>
  <c r="AZ18" i="1" s="1"/>
  <c r="BC47" i="5" s="1"/>
  <c r="AY47" i="5"/>
  <c r="AX523" i="1"/>
  <c r="AY494" i="1"/>
  <c r="BB317" i="1"/>
  <c r="BB288" i="1"/>
  <c r="BC404" i="1"/>
  <c r="BD172" i="1"/>
  <c r="BD765" i="1" s="1"/>
  <c r="BC765" i="1"/>
  <c r="BA910" i="1"/>
  <c r="BC881" i="1"/>
  <c r="BB881" i="1"/>
  <c r="BA346" i="1"/>
  <c r="BA375" i="1"/>
  <c r="BC230" i="1"/>
  <c r="AZ522" i="1"/>
  <c r="AZ17" i="1" s="1"/>
  <c r="BK1312" i="1"/>
  <c r="BM1225" i="1"/>
  <c r="BM1283" i="1" s="1"/>
  <c r="K1196" i="1"/>
  <c r="L1196" i="1"/>
  <c r="BH403" i="1"/>
  <c r="BI171" i="1"/>
  <c r="BH229" i="1"/>
  <c r="BD316" i="1"/>
  <c r="BC345" i="1"/>
  <c r="BM1254" i="1"/>
  <c r="BH764" i="1"/>
  <c r="BL586" i="1"/>
  <c r="BH851" i="1"/>
  <c r="BB464" i="1"/>
  <c r="BB435" i="1"/>
  <c r="BA493" i="1"/>
  <c r="BK673" i="1"/>
  <c r="BK702" i="1" s="1"/>
  <c r="BL1283" i="1"/>
  <c r="BA46" i="5"/>
  <c r="BF909" i="1"/>
  <c r="BG287" i="1"/>
  <c r="BG880" i="1"/>
  <c r="AY17" i="1"/>
  <c r="BC374" i="1"/>
  <c r="AZ43" i="1" l="1"/>
  <c r="F39" i="30"/>
  <c r="G39" i="30" s="1"/>
  <c r="F41" i="30"/>
  <c r="G41" i="30" s="1"/>
  <c r="AY72" i="5"/>
  <c r="AY523" i="1"/>
  <c r="BB910" i="1"/>
  <c r="AX18" i="1"/>
  <c r="AX43" i="1" s="1"/>
  <c r="BB346" i="1"/>
  <c r="BB375" i="1"/>
  <c r="BC317" i="1"/>
  <c r="BC794" i="1"/>
  <c r="BD404" i="1"/>
  <c r="BE172" i="1"/>
  <c r="BE230" i="1" s="1"/>
  <c r="BD230" i="1"/>
  <c r="BD852" i="1"/>
  <c r="BA436" i="1"/>
  <c r="BA465" i="1"/>
  <c r="BC288" i="1"/>
  <c r="BD794" i="1"/>
  <c r="BG909" i="1"/>
  <c r="BH793" i="1"/>
  <c r="BH287" i="1"/>
  <c r="BB493" i="1"/>
  <c r="BC464" i="1"/>
  <c r="BC435" i="1"/>
  <c r="BH880" i="1"/>
  <c r="L1225" i="1"/>
  <c r="K1225" i="1"/>
  <c r="BM586" i="1"/>
  <c r="BI764" i="1"/>
  <c r="BI403" i="1"/>
  <c r="BJ171" i="1"/>
  <c r="BJ229" i="1" s="1"/>
  <c r="BI851" i="1"/>
  <c r="BI229" i="1"/>
  <c r="BC46" i="5"/>
  <c r="K1254" i="1"/>
  <c r="BM1312" i="1"/>
  <c r="L1254" i="1"/>
  <c r="BB46" i="5"/>
  <c r="BA522" i="1"/>
  <c r="BL673" i="1"/>
  <c r="BL702" i="1" s="1"/>
  <c r="BD374" i="1"/>
  <c r="L1283" i="1"/>
  <c r="K1283" i="1"/>
  <c r="BL1312" i="1"/>
  <c r="BE316" i="1"/>
  <c r="BD345" i="1"/>
  <c r="F40" i="30" l="1"/>
  <c r="G40" i="30" s="1"/>
  <c r="BC72" i="5"/>
  <c r="AY18" i="1"/>
  <c r="AY43" i="1" s="1"/>
  <c r="BA47" i="5"/>
  <c r="BD317" i="1"/>
  <c r="BA494" i="1"/>
  <c r="BD288" i="1"/>
  <c r="BB465" i="1"/>
  <c r="BB436" i="1"/>
  <c r="BE404" i="1"/>
  <c r="BF172" i="1"/>
  <c r="BF230" i="1" s="1"/>
  <c r="BE288" i="1"/>
  <c r="BE852" i="1"/>
  <c r="BE765" i="1"/>
  <c r="BD881" i="1"/>
  <c r="BC346" i="1"/>
  <c r="BC910" i="1"/>
  <c r="BC375" i="1"/>
  <c r="BH909" i="1"/>
  <c r="BI287" i="1"/>
  <c r="BE374" i="1"/>
  <c r="BJ287" i="1"/>
  <c r="BI793" i="1"/>
  <c r="BD435" i="1"/>
  <c r="BD464" i="1"/>
  <c r="L1312" i="1"/>
  <c r="K1312" i="1"/>
  <c r="BC493" i="1"/>
  <c r="BI880" i="1"/>
  <c r="BF316" i="1"/>
  <c r="BE345" i="1"/>
  <c r="BA17" i="1"/>
  <c r="BJ764" i="1"/>
  <c r="BJ403" i="1"/>
  <c r="BK171" i="1"/>
  <c r="BJ851" i="1"/>
  <c r="L586" i="1"/>
  <c r="K586" i="1"/>
  <c r="BM673" i="1"/>
  <c r="BB522" i="1"/>
  <c r="F44" i="30" l="1"/>
  <c r="G44" i="30" s="1"/>
  <c r="BA72" i="5"/>
  <c r="BA523" i="1"/>
  <c r="BB47" i="5"/>
  <c r="BD910" i="1"/>
  <c r="BF404" i="1"/>
  <c r="BF288" i="1"/>
  <c r="BG172" i="1"/>
  <c r="BG852" i="1" s="1"/>
  <c r="BF852" i="1"/>
  <c r="BD375" i="1"/>
  <c r="BE794" i="1"/>
  <c r="BE881" i="1"/>
  <c r="BC436" i="1"/>
  <c r="BC465" i="1"/>
  <c r="BB494" i="1"/>
  <c r="BF765" i="1"/>
  <c r="BD346" i="1"/>
  <c r="BE317" i="1"/>
  <c r="BC522" i="1"/>
  <c r="BC17" i="1" s="1"/>
  <c r="BB17" i="1"/>
  <c r="BK403" i="1"/>
  <c r="BL171" i="1"/>
  <c r="BL851" i="1" s="1"/>
  <c r="BK851" i="1"/>
  <c r="BK764" i="1"/>
  <c r="BK229" i="1"/>
  <c r="BE435" i="1"/>
  <c r="BE464" i="1"/>
  <c r="K673" i="1"/>
  <c r="L673" i="1"/>
  <c r="BF374" i="1"/>
  <c r="BM702" i="1"/>
  <c r="BD493" i="1"/>
  <c r="BJ793" i="1"/>
  <c r="BG316" i="1"/>
  <c r="BF345" i="1"/>
  <c r="BI909" i="1"/>
  <c r="BD46" i="5"/>
  <c r="BJ880" i="1"/>
  <c r="F42" i="30" l="1"/>
  <c r="G42" i="30" s="1"/>
  <c r="BB72" i="5"/>
  <c r="BG765" i="1"/>
  <c r="BA18" i="1"/>
  <c r="BA43" i="1" s="1"/>
  <c r="BG230" i="1"/>
  <c r="BF317" i="1"/>
  <c r="BF346" i="1" s="1"/>
  <c r="BE375" i="1"/>
  <c r="BB523" i="1"/>
  <c r="BE910" i="1"/>
  <c r="BG404" i="1"/>
  <c r="BH172" i="1"/>
  <c r="BG881" i="1"/>
  <c r="BF881" i="1"/>
  <c r="BF794" i="1"/>
  <c r="BC494" i="1"/>
  <c r="BD465" i="1"/>
  <c r="BD436" i="1"/>
  <c r="BE346" i="1"/>
  <c r="BL764" i="1"/>
  <c r="BL793" i="1" s="1"/>
  <c r="BD522" i="1"/>
  <c r="BD17" i="1" s="1"/>
  <c r="BL880" i="1"/>
  <c r="BK880" i="1"/>
  <c r="BG374" i="1"/>
  <c r="BL403" i="1"/>
  <c r="BM171" i="1"/>
  <c r="BH316" i="1"/>
  <c r="BG345" i="1"/>
  <c r="BF46" i="5"/>
  <c r="BK287" i="1"/>
  <c r="BJ909" i="1"/>
  <c r="BL229" i="1"/>
  <c r="BF464" i="1"/>
  <c r="BF435" i="1"/>
  <c r="BE493" i="1"/>
  <c r="BK793" i="1"/>
  <c r="BE46" i="5"/>
  <c r="F43" i="30" l="1"/>
  <c r="G43" i="30" s="1"/>
  <c r="BG794" i="1"/>
  <c r="BC523" i="1"/>
  <c r="BD47" i="5"/>
  <c r="BG288" i="1"/>
  <c r="BB18" i="1"/>
  <c r="BB43" i="1" s="1"/>
  <c r="BF910" i="1"/>
  <c r="BE436" i="1"/>
  <c r="BE465" i="1"/>
  <c r="BD494" i="1"/>
  <c r="BH404" i="1"/>
  <c r="BI172" i="1"/>
  <c r="BI765" i="1" s="1"/>
  <c r="BH852" i="1"/>
  <c r="BH765" i="1"/>
  <c r="BH230" i="1"/>
  <c r="BF375" i="1"/>
  <c r="BG317" i="1"/>
  <c r="BE522" i="1"/>
  <c r="BE17" i="1" s="1"/>
  <c r="BI316" i="1"/>
  <c r="BH345" i="1"/>
  <c r="BG46" i="5"/>
  <c r="BK909" i="1"/>
  <c r="BF493" i="1"/>
  <c r="BG464" i="1"/>
  <c r="BG435" i="1"/>
  <c r="BL287" i="1"/>
  <c r="BL909" i="1"/>
  <c r="BM764" i="1"/>
  <c r="BM403" i="1"/>
  <c r="K171" i="1"/>
  <c r="L171" i="1"/>
  <c r="BM229" i="1"/>
  <c r="BM851" i="1"/>
  <c r="BH374" i="1"/>
  <c r="BD72" i="5" l="1"/>
  <c r="BG910" i="1"/>
  <c r="BC18" i="1"/>
  <c r="BC43" i="1" s="1"/>
  <c r="BG346" i="1"/>
  <c r="BI230" i="1"/>
  <c r="BH881" i="1"/>
  <c r="BE494" i="1"/>
  <c r="BH288" i="1"/>
  <c r="BI404" i="1"/>
  <c r="BJ172" i="1"/>
  <c r="BJ852" i="1" s="1"/>
  <c r="BH794" i="1"/>
  <c r="BD523" i="1"/>
  <c r="BI794" i="1"/>
  <c r="BH317" i="1"/>
  <c r="BF465" i="1"/>
  <c r="BF436" i="1"/>
  <c r="BG375" i="1"/>
  <c r="BI852" i="1"/>
  <c r="BE47" i="5"/>
  <c r="BF522" i="1"/>
  <c r="L229" i="1"/>
  <c r="K229" i="1"/>
  <c r="BG493" i="1"/>
  <c r="BJ316" i="1"/>
  <c r="BI345" i="1"/>
  <c r="BM880" i="1"/>
  <c r="BM287" i="1"/>
  <c r="BH46" i="5"/>
  <c r="L403" i="1"/>
  <c r="K403" i="1"/>
  <c r="BH435" i="1"/>
  <c r="BH464" i="1"/>
  <c r="BI374" i="1"/>
  <c r="BM793" i="1"/>
  <c r="F45" i="30" l="1"/>
  <c r="G45" i="30" s="1"/>
  <c r="BE72" i="5"/>
  <c r="BH375" i="1"/>
  <c r="BH436" i="1" s="1"/>
  <c r="BJ230" i="1"/>
  <c r="BF47" i="5"/>
  <c r="BE523" i="1"/>
  <c r="BE18" i="1" s="1"/>
  <c r="BE43" i="1" s="1"/>
  <c r="BI288" i="1"/>
  <c r="BH346" i="1"/>
  <c r="BD18" i="1"/>
  <c r="BD43" i="1" s="1"/>
  <c r="BJ881" i="1"/>
  <c r="BJ404" i="1"/>
  <c r="BK172" i="1"/>
  <c r="BJ765" i="1"/>
  <c r="BG465" i="1"/>
  <c r="BG436" i="1"/>
  <c r="BF494" i="1"/>
  <c r="BI317" i="1"/>
  <c r="BI881" i="1"/>
  <c r="BH910" i="1"/>
  <c r="BF17" i="1"/>
  <c r="BG522" i="1"/>
  <c r="BG17" i="1" s="1"/>
  <c r="BJ374" i="1"/>
  <c r="BH493" i="1"/>
  <c r="BM909" i="1"/>
  <c r="K880" i="1"/>
  <c r="L880" i="1"/>
  <c r="BK316" i="1"/>
  <c r="BJ345" i="1"/>
  <c r="L793" i="1"/>
  <c r="K793" i="1"/>
  <c r="BI464" i="1"/>
  <c r="BI435" i="1"/>
  <c r="F46" i="30" l="1"/>
  <c r="G46" i="30" s="1"/>
  <c r="BF72" i="5"/>
  <c r="BH465" i="1"/>
  <c r="BH494" i="1" s="1"/>
  <c r="BJ288" i="1"/>
  <c r="BH47" i="5"/>
  <c r="BJ317" i="1"/>
  <c r="BG494" i="1"/>
  <c r="BI910" i="1"/>
  <c r="BK404" i="1"/>
  <c r="BL172" i="1"/>
  <c r="BL230" i="1" s="1"/>
  <c r="BK852" i="1"/>
  <c r="BJ794" i="1"/>
  <c r="BG47" i="5"/>
  <c r="BI375" i="1"/>
  <c r="BF523" i="1"/>
  <c r="BK230" i="1"/>
  <c r="BK765" i="1"/>
  <c r="BI346" i="1"/>
  <c r="BI46" i="5"/>
  <c r="BH522" i="1"/>
  <c r="L909" i="1"/>
  <c r="K909" i="1"/>
  <c r="BI493" i="1"/>
  <c r="BK374" i="1"/>
  <c r="BL316" i="1"/>
  <c r="BK345" i="1"/>
  <c r="BJ46" i="5"/>
  <c r="BJ464" i="1"/>
  <c r="BJ435" i="1"/>
  <c r="F47" i="30" l="1"/>
  <c r="G47" i="30" s="1"/>
  <c r="BH72" i="5"/>
  <c r="BG72" i="5"/>
  <c r="BH523" i="1"/>
  <c r="BH18" i="1" s="1"/>
  <c r="BK47" i="5" s="1"/>
  <c r="BK794" i="1"/>
  <c r="BK288" i="1"/>
  <c r="BL404" i="1"/>
  <c r="BM172" i="1"/>
  <c r="BM765" i="1" s="1"/>
  <c r="BL288" i="1"/>
  <c r="BK317" i="1"/>
  <c r="BJ375" i="1"/>
  <c r="BF18" i="1"/>
  <c r="BF43" i="1" s="1"/>
  <c r="BL852" i="1"/>
  <c r="BJ910" i="1"/>
  <c r="BL765" i="1"/>
  <c r="BI436" i="1"/>
  <c r="BI465" i="1"/>
  <c r="BJ346" i="1"/>
  <c r="BG523" i="1"/>
  <c r="BK881" i="1"/>
  <c r="BH17" i="1"/>
  <c r="BK435" i="1"/>
  <c r="BK464" i="1"/>
  <c r="BL374" i="1"/>
  <c r="BM316" i="1"/>
  <c r="BL345" i="1"/>
  <c r="BJ493" i="1"/>
  <c r="BI522" i="1"/>
  <c r="BK46" i="5" l="1"/>
  <c r="BK72" i="5" s="1"/>
  <c r="BH43" i="1"/>
  <c r="F48" i="30"/>
  <c r="G48" i="30" s="1"/>
  <c r="F49" i="30"/>
  <c r="G49" i="30" s="1"/>
  <c r="BM230" i="1"/>
  <c r="K230" i="1" s="1"/>
  <c r="BM852" i="1"/>
  <c r="BM881" i="1" s="1"/>
  <c r="BL794" i="1"/>
  <c r="BL317" i="1"/>
  <c r="BM794" i="1"/>
  <c r="BK346" i="1"/>
  <c r="BI47" i="5"/>
  <c r="BL881" i="1"/>
  <c r="BM404" i="1"/>
  <c r="L172" i="1"/>
  <c r="K172" i="1"/>
  <c r="BK375" i="1"/>
  <c r="BJ436" i="1"/>
  <c r="BJ465" i="1"/>
  <c r="BK910" i="1"/>
  <c r="BG18" i="1"/>
  <c r="BG43" i="1" s="1"/>
  <c r="BI494" i="1"/>
  <c r="BM374" i="1"/>
  <c r="BI17" i="1"/>
  <c r="BM345" i="1"/>
  <c r="BJ522" i="1"/>
  <c r="BL464" i="1"/>
  <c r="BL435" i="1"/>
  <c r="BK493" i="1"/>
  <c r="F52" i="30" l="1"/>
  <c r="G52" i="30" s="1"/>
  <c r="BI72" i="5"/>
  <c r="L230" i="1"/>
  <c r="BM288" i="1"/>
  <c r="L404" i="1"/>
  <c r="K404" i="1"/>
  <c r="BJ494" i="1"/>
  <c r="BI523" i="1"/>
  <c r="BM317" i="1"/>
  <c r="BK465" i="1"/>
  <c r="BK436" i="1"/>
  <c r="BL346" i="1"/>
  <c r="BL375" i="1"/>
  <c r="BL910" i="1"/>
  <c r="BJ47" i="5"/>
  <c r="L881" i="1"/>
  <c r="K881" i="1"/>
  <c r="BM910" i="1"/>
  <c r="K794" i="1"/>
  <c r="L794" i="1"/>
  <c r="BL493" i="1"/>
  <c r="BL46" i="5"/>
  <c r="BJ17" i="1"/>
  <c r="BK522" i="1"/>
  <c r="BM435" i="1"/>
  <c r="BM464" i="1"/>
  <c r="F50" i="30" l="1"/>
  <c r="G50" i="30" s="1"/>
  <c r="BJ72" i="5"/>
  <c r="BJ523" i="1"/>
  <c r="BM346" i="1"/>
  <c r="BM375" i="1"/>
  <c r="L910" i="1"/>
  <c r="K910" i="1"/>
  <c r="BK494" i="1"/>
  <c r="BI18" i="1"/>
  <c r="BI43" i="1" s="1"/>
  <c r="BL436" i="1"/>
  <c r="BL465" i="1"/>
  <c r="BL522" i="1"/>
  <c r="BK17" i="1"/>
  <c r="K435" i="1"/>
  <c r="L435" i="1"/>
  <c r="BM46" i="5"/>
  <c r="BM493" i="1"/>
  <c r="L464" i="1"/>
  <c r="K464" i="1"/>
  <c r="F51" i="30" l="1"/>
  <c r="G51" i="30" s="1"/>
  <c r="BK523" i="1"/>
  <c r="BK18" i="1" s="1"/>
  <c r="BN47" i="5" s="1"/>
  <c r="BJ18" i="1"/>
  <c r="BJ43" i="1" s="1"/>
  <c r="BL494" i="1"/>
  <c r="BL47" i="5"/>
  <c r="BM436" i="1"/>
  <c r="BM465" i="1"/>
  <c r="K493" i="1"/>
  <c r="L493" i="1"/>
  <c r="BN46" i="5"/>
  <c r="BL17" i="1"/>
  <c r="BM522" i="1"/>
  <c r="BK43" i="1" l="1"/>
  <c r="BN72" i="5"/>
  <c r="BL72" i="5"/>
  <c r="BM47" i="5"/>
  <c r="BM494" i="1"/>
  <c r="L465" i="1"/>
  <c r="K465" i="1"/>
  <c r="K436" i="1"/>
  <c r="L436" i="1"/>
  <c r="BL523" i="1"/>
  <c r="L522" i="1"/>
  <c r="K522" i="1"/>
  <c r="BM17" i="1"/>
  <c r="BO46" i="5"/>
  <c r="F53" i="30" l="1"/>
  <c r="G53" i="30" s="1"/>
  <c r="F55" i="30"/>
  <c r="G55" i="30" s="1"/>
  <c r="BM72" i="5"/>
  <c r="BL18" i="1"/>
  <c r="BL43" i="1" s="1"/>
  <c r="BM523" i="1"/>
  <c r="L494" i="1"/>
  <c r="K494" i="1"/>
  <c r="BP46" i="5"/>
  <c r="K17" i="1"/>
  <c r="G46" i="5" s="1"/>
  <c r="L17" i="1"/>
  <c r="F54" i="30" l="1"/>
  <c r="G54" i="30" s="1"/>
  <c r="BO47" i="5"/>
  <c r="BM18" i="1"/>
  <c r="BM43" i="1" s="1"/>
  <c r="L43" i="1" s="1"/>
  <c r="L523" i="1"/>
  <c r="K523" i="1"/>
  <c r="K43" i="1" l="1"/>
  <c r="BO72" i="5"/>
  <c r="BP47" i="5"/>
  <c r="K18" i="1"/>
  <c r="G47" i="5" s="1"/>
  <c r="H45" i="5" s="1"/>
  <c r="L18" i="1"/>
  <c r="F56" i="30" l="1"/>
  <c r="G56" i="30" s="1"/>
  <c r="BP72" i="5"/>
  <c r="G72" i="5" s="1"/>
  <c r="F57" i="30" l="1"/>
  <c r="G57" i="30" l="1"/>
  <c r="G59" i="30" s="1"/>
  <c r="F5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50" authorId="0" shapeId="0" xr:uid="{00000000-0006-0000-0500-000001000000}">
      <text>
        <r>
          <rPr>
            <sz val="9"/>
            <color indexed="81"/>
            <rFont val="Tahoma"/>
            <family val="2"/>
          </rPr>
          <t>Savings are represented as negative revenue requirements</t>
        </r>
      </text>
    </comment>
  </commentList>
</comments>
</file>

<file path=xl/sharedStrings.xml><?xml version="1.0" encoding="utf-8"?>
<sst xmlns="http://schemas.openxmlformats.org/spreadsheetml/2006/main" count="472" uniqueCount="308">
  <si>
    <t>Period</t>
  </si>
  <si>
    <t>Input</t>
  </si>
  <si>
    <t>PV</t>
  </si>
  <si>
    <t>SUM</t>
  </si>
  <si>
    <t>Year</t>
  </si>
  <si>
    <t>Discount Date</t>
  </si>
  <si>
    <t>Discount Factor</t>
  </si>
  <si>
    <t>Land</t>
  </si>
  <si>
    <t>Type</t>
  </si>
  <si>
    <t>Inflation</t>
  </si>
  <si>
    <t>Operating Savings</t>
  </si>
  <si>
    <t>AFUDC Capital</t>
  </si>
  <si>
    <t>Book</t>
  </si>
  <si>
    <t>Tax</t>
  </si>
  <si>
    <t>Capital</t>
  </si>
  <si>
    <t>Escalation Factors</t>
  </si>
  <si>
    <t>Book Capital Placed in Service</t>
  </si>
  <si>
    <t>Book Depreciation Rates</t>
  </si>
  <si>
    <t>Book Life</t>
  </si>
  <si>
    <t>COD Month</t>
  </si>
  <si>
    <t>Book Depreciation</t>
  </si>
  <si>
    <t>Net Book Value</t>
  </si>
  <si>
    <t>Deferred Tax Asset/(Liability)</t>
  </si>
  <si>
    <t>TAX CALCULATIONS</t>
  </si>
  <si>
    <t>Tax Capital Placed in Service</t>
  </si>
  <si>
    <t>Tax Depreciation Rates</t>
  </si>
  <si>
    <t>Tax Depreciation</t>
  </si>
  <si>
    <t>Net Tax Basis</t>
  </si>
  <si>
    <t>Tax Depreciable Basis</t>
  </si>
  <si>
    <t>Bonus Depreciation Rates</t>
  </si>
  <si>
    <t>Bonus Eligible</t>
  </si>
  <si>
    <t>GENERAL  ASSUMPTIONS</t>
  </si>
  <si>
    <t xml:space="preserve"> </t>
  </si>
  <si>
    <t>PROJECT TITLE:</t>
  </si>
  <si>
    <t>I)</t>
  </si>
  <si>
    <t>II)</t>
  </si>
  <si>
    <t>ASSETS</t>
  </si>
  <si>
    <t xml:space="preserve">WTD COST </t>
  </si>
  <si>
    <t>UNWTD AFTER</t>
  </si>
  <si>
    <t>WTD AFTER</t>
  </si>
  <si>
    <t>WTD PRE</t>
  </si>
  <si>
    <t>SOURCE</t>
  </si>
  <si>
    <t>WEIGHT</t>
  </si>
  <si>
    <t>COST</t>
  </si>
  <si>
    <t>RATE</t>
  </si>
  <si>
    <t>TAX RATE</t>
  </si>
  <si>
    <t>DEBT</t>
  </si>
  <si>
    <t>COMMON</t>
  </si>
  <si>
    <t>TOTAL</t>
  </si>
  <si>
    <t>DISCOUNT RATE ("WACC"):</t>
  </si>
  <si>
    <t>III)</t>
  </si>
  <si>
    <t>PROPERTY TAXES</t>
  </si>
  <si>
    <t xml:space="preserve">PROPERTY INSURANCE </t>
  </si>
  <si>
    <t>AFUDC</t>
  </si>
  <si>
    <t>Debt</t>
  </si>
  <si>
    <t>Equity</t>
  </si>
  <si>
    <t>Total</t>
  </si>
  <si>
    <t>IV)</t>
  </si>
  <si>
    <t>Item Title</t>
  </si>
  <si>
    <t>Cash Flow Type</t>
  </si>
  <si>
    <t>Asset Type</t>
  </si>
  <si>
    <t>Inflation Base Year</t>
  </si>
  <si>
    <t>Tax Life</t>
  </si>
  <si>
    <t>Investment Tax Credit (Solar)</t>
  </si>
  <si>
    <t>INPUTS</t>
  </si>
  <si>
    <t>Construction Start Date</t>
  </si>
  <si>
    <t>INVESTMENT TAX CREDIT</t>
  </si>
  <si>
    <t>ITC Rate</t>
  </si>
  <si>
    <t>ITC</t>
  </si>
  <si>
    <t>Investment Tax Credit (ITC)</t>
  </si>
  <si>
    <t>ITC Basis Reduction</t>
  </si>
  <si>
    <t>Basis Reduction</t>
  </si>
  <si>
    <t>ITC Normalization, After Tax</t>
  </si>
  <si>
    <t>Perm Tax Diff Normalization, After Tax</t>
  </si>
  <si>
    <t>Tax Rate</t>
  </si>
  <si>
    <t>sum</t>
  </si>
  <si>
    <t>Bonus</t>
  </si>
  <si>
    <t>PROPERTY TAX &amp; INSURANCE</t>
  </si>
  <si>
    <t>Property Tax Depreciation Factor</t>
  </si>
  <si>
    <t>Floor</t>
  </si>
  <si>
    <t>Property Tax Basis</t>
  </si>
  <si>
    <t>Property Expense</t>
  </si>
  <si>
    <t>Millage Rate</t>
  </si>
  <si>
    <t>Insurance Valuation %</t>
  </si>
  <si>
    <t>Insurance Rate</t>
  </si>
  <si>
    <t>Insurance Expense</t>
  </si>
  <si>
    <t>Insurance Valuation</t>
  </si>
  <si>
    <t>Property Tax and Insurance</t>
  </si>
  <si>
    <t>Rate Base, Ending</t>
  </si>
  <si>
    <t>Rate Base, Average</t>
  </si>
  <si>
    <t>RETURN ON CAPITAL</t>
  </si>
  <si>
    <t>Interest Expense</t>
  </si>
  <si>
    <t>Debt Ratio</t>
  </si>
  <si>
    <t>Interest Rate</t>
  </si>
  <si>
    <t>After-Tax Return on Equity</t>
  </si>
  <si>
    <t>Return on Equity</t>
  </si>
  <si>
    <t>Income Tax</t>
  </si>
  <si>
    <t>Pre-Tax Return on Capital</t>
  </si>
  <si>
    <t>Return Rate</t>
  </si>
  <si>
    <t>BOOK RATE BASE CALCULATIONS</t>
  </si>
  <si>
    <t>REVENUE REQUIREMENT</t>
  </si>
  <si>
    <t>CASH FLOWS</t>
  </si>
  <si>
    <t>OPERATING EXPENSES / (SAVINGS)</t>
  </si>
  <si>
    <t>Operating Expenses / (Savings)</t>
  </si>
  <si>
    <t>ITC Normalization, Pre-Tax</t>
  </si>
  <si>
    <t>Land Sale or Reassignment</t>
  </si>
  <si>
    <t>Solar</t>
  </si>
  <si>
    <t>Oil / Gas Production</t>
  </si>
  <si>
    <t>Coal Production</t>
  </si>
  <si>
    <t>Combined Cycle Production</t>
  </si>
  <si>
    <t>Combustion Turbine Production</t>
  </si>
  <si>
    <t>Gas Turbine Production</t>
  </si>
  <si>
    <t>Nuclear Production</t>
  </si>
  <si>
    <t>Transmission, Easements</t>
  </si>
  <si>
    <t>Communications</t>
  </si>
  <si>
    <t>Fiber Optics</t>
  </si>
  <si>
    <t>Real, Office Buildings</t>
  </si>
  <si>
    <t>Real, Stores</t>
  </si>
  <si>
    <t>Real, Office Furniture</t>
  </si>
  <si>
    <t>Automobiles</t>
  </si>
  <si>
    <t>Light Trucks</t>
  </si>
  <si>
    <t>Heavy Trucks</t>
  </si>
  <si>
    <t>Information, Mainframe</t>
  </si>
  <si>
    <t>Information, PC</t>
  </si>
  <si>
    <t>Office Equipment</t>
  </si>
  <si>
    <t>Office, Duplicating</t>
  </si>
  <si>
    <t>Commercial Operations Date (COD)</t>
  </si>
  <si>
    <t>Sum</t>
  </si>
  <si>
    <t>CPVRR</t>
  </si>
  <si>
    <t>Code</t>
  </si>
  <si>
    <t>Model Start Year</t>
  </si>
  <si>
    <t>State Income Tax Rate</t>
  </si>
  <si>
    <t>Federal Income Tax Rate</t>
  </si>
  <si>
    <t>Blended Income Tax Rate</t>
  </si>
  <si>
    <t>TAX RATES</t>
  </si>
  <si>
    <t>DATES</t>
  </si>
  <si>
    <t>FEDERAL TAX INCENTIVES</t>
  </si>
  <si>
    <t>COST OF CAPITAL</t>
  </si>
  <si>
    <t>TAX DEPRECIATION SCHEDULES</t>
  </si>
  <si>
    <t>Capital Class</t>
  </si>
  <si>
    <t>Equity Ratio</t>
  </si>
  <si>
    <t>code</t>
  </si>
  <si>
    <t>Sign Flip</t>
  </si>
  <si>
    <t>Data Entry:</t>
  </si>
  <si>
    <t>Operating Expense</t>
  </si>
  <si>
    <t>$ thousands</t>
  </si>
  <si>
    <t>$ dollars</t>
  </si>
  <si>
    <t>$ millions</t>
  </si>
  <si>
    <t>$ billions</t>
  </si>
  <si>
    <t>Bonus Depreciation</t>
  </si>
  <si>
    <t>custom 1</t>
  </si>
  <si>
    <t>custom 2</t>
  </si>
  <si>
    <t>custom 3</t>
  </si>
  <si>
    <t>custom 4</t>
  </si>
  <si>
    <t>custom 5</t>
  </si>
  <si>
    <t>custom 6</t>
  </si>
  <si>
    <t>custom 7</t>
  </si>
  <si>
    <t>custom 8</t>
  </si>
  <si>
    <t>custom 9</t>
  </si>
  <si>
    <t>custom 10</t>
  </si>
  <si>
    <t>user 1</t>
  </si>
  <si>
    <t>user 2</t>
  </si>
  <si>
    <t>user 3</t>
  </si>
  <si>
    <t>user 4</t>
  </si>
  <si>
    <t>user 5</t>
  </si>
  <si>
    <t>yearfrac</t>
  </si>
  <si>
    <t>factor</t>
  </si>
  <si>
    <t>Denomination</t>
  </si>
  <si>
    <t>LOOKUP TABLES</t>
  </si>
  <si>
    <t>LIFE</t>
  </si>
  <si>
    <t>WORK SPACE</t>
  </si>
  <si>
    <t>INFLATION TABLES</t>
  </si>
  <si>
    <t>DEPRECIABLE LIFE</t>
  </si>
  <si>
    <t>mean</t>
  </si>
  <si>
    <t>MODEL LOOKUPS</t>
  </si>
  <si>
    <t>Cash Flow, Unescalated</t>
  </si>
  <si>
    <t>Base Year</t>
  </si>
  <si>
    <t>Cash Flow, Escalated</t>
  </si>
  <si>
    <t>Monthly AFUDC Equity Rate</t>
  </si>
  <si>
    <t>Monthly AFUDC Debt Rate</t>
  </si>
  <si>
    <t>Monthly AFUDC Rate</t>
  </si>
  <si>
    <t>Monthly Capitalized Interest Rate</t>
  </si>
  <si>
    <t>Monthly Rates</t>
  </si>
  <si>
    <t>Annual Rates</t>
  </si>
  <si>
    <t>Annual AFUDC Debt Rate</t>
  </si>
  <si>
    <t>Annual AFUDC Equity Rate</t>
  </si>
  <si>
    <t>Annual AFUDC Rate</t>
  </si>
  <si>
    <t>Annual Capitalized Interest Rate</t>
  </si>
  <si>
    <t>Months Under Construction</t>
  </si>
  <si>
    <t>Total AFUDC Accrued</t>
  </si>
  <si>
    <t>Debt AFUDC Accrued</t>
  </si>
  <si>
    <t>Equity AFUDC Accrued</t>
  </si>
  <si>
    <t>Capitalized Interest</t>
  </si>
  <si>
    <t>AFUDC Equity Placed in Service</t>
  </si>
  <si>
    <t>AFUDC Equity Depr Adj.</t>
  </si>
  <si>
    <t>Cap.Interest - AFUDC Debt</t>
  </si>
  <si>
    <t>COD</t>
  </si>
  <si>
    <t>CODYear</t>
  </si>
  <si>
    <t>AFUDC Perm. Tax Difference</t>
  </si>
  <si>
    <t>Average CWIP</t>
  </si>
  <si>
    <t>End Year</t>
  </si>
  <si>
    <t>CWIP Capital</t>
  </si>
  <si>
    <t>Definition</t>
  </si>
  <si>
    <t>Expenses that flow through the income statement</t>
  </si>
  <si>
    <t>Savings or Revenues that flow through the income statement</t>
  </si>
  <si>
    <t>Land is capitalized and does not depreciate</t>
  </si>
  <si>
    <t>Capital that starts depreciating when spent</t>
  </si>
  <si>
    <t>Capital that earns AFUDC until COD</t>
  </si>
  <si>
    <t>Capital that goes into rate base when spent, but does not start deprecating until COD</t>
  </si>
  <si>
    <t>Exemption Exp.</t>
  </si>
  <si>
    <t>Revenue Requirement</t>
  </si>
  <si>
    <t>Allocation</t>
  </si>
  <si>
    <t>Monthly</t>
  </si>
  <si>
    <t>Annual</t>
  </si>
  <si>
    <t>Combustion Turbine Capital Spare Parts</t>
  </si>
  <si>
    <t>Percent Subject to Property Tax</t>
  </si>
  <si>
    <t>Solar, (Gen-tie, Switchyard)</t>
  </si>
  <si>
    <t>1st Yr of Tax</t>
  </si>
  <si>
    <t>Solar Exemption Expires</t>
  </si>
  <si>
    <t>Months of Construction</t>
  </si>
  <si>
    <t>Note:  New AFUDC rules were approved by the PSC and effective Jan 26, 2021.  Consult with Accounting to determine</t>
  </si>
  <si>
    <t>whether a project is eligible for AFUDC or not.</t>
  </si>
  <si>
    <t>Non-Solar = 0
Solar Site = 1</t>
  </si>
  <si>
    <t>CPI (All Urban Consumers)</t>
  </si>
  <si>
    <t>CPI (Non-Res Construction, Public utilities except Telecommunications)</t>
  </si>
  <si>
    <t>IHS Markit</t>
  </si>
  <si>
    <t>Chained price index--public utilities except telecommunications</t>
  </si>
  <si>
    <t>Original name: jpifnrespuo</t>
  </si>
  <si>
    <t>Battery Storage, Standalone</t>
  </si>
  <si>
    <t>Battery Storage, with Solar</t>
  </si>
  <si>
    <t>Transmission, Structures and Improvements</t>
  </si>
  <si>
    <t>Transmission, Substation Equipment</t>
  </si>
  <si>
    <t>Transmission, Poles and Fixtures</t>
  </si>
  <si>
    <t>Transmission, Overhead Conductors and Devices</t>
  </si>
  <si>
    <t>Distribution, Structures and Improvements</t>
  </si>
  <si>
    <t>Distribution, Substation Equipment</t>
  </si>
  <si>
    <t>Distribution, Poles, Towers, Fixtures - Wood</t>
  </si>
  <si>
    <t>Distribution, Poles, Towers, Fixtures - Concrete</t>
  </si>
  <si>
    <t>Distribution, Overhead Conductors and Devices</t>
  </si>
  <si>
    <t>Distribution, Underground Conduit - Duct System</t>
  </si>
  <si>
    <t xml:space="preserve">Distribution, Underground Conduct and Devices </t>
  </si>
  <si>
    <t>Meters</t>
  </si>
  <si>
    <t>Meters - AMR, Distribution Smart Meters</t>
  </si>
  <si>
    <t>Meters - AMI Replaced</t>
  </si>
  <si>
    <t>EV Chargers</t>
  </si>
  <si>
    <t>Street Lighting and Signal Systems</t>
  </si>
  <si>
    <t>Office Accessories</t>
  </si>
  <si>
    <t>H:\Forecasting\Analysis\EDM\2022 EDM\Assumptions\[price_indexes_update_02_02_22.xlsx]Sheet1</t>
  </si>
  <si>
    <t>Last updated: 02/02/2022</t>
  </si>
  <si>
    <t>Spend Curve</t>
  </si>
  <si>
    <t>Start</t>
  </si>
  <si>
    <t>Duration</t>
  </si>
  <si>
    <t>YearFrac</t>
  </si>
  <si>
    <t>ESTIMATE</t>
  </si>
  <si>
    <t>TRANSMISSION LINE SUBTOTAL</t>
  </si>
  <si>
    <t>TRANSMISSION SUBSTATION SUBTOTAL</t>
  </si>
  <si>
    <t>DISTRIBUTION SUBSTATION SUBTOTAL</t>
  </si>
  <si>
    <t>SITING SUBTOTAL</t>
  </si>
  <si>
    <t xml:space="preserve">TRANSMISSION LINE  </t>
  </si>
  <si>
    <t xml:space="preserve">TRANSMISSION SUBSTATION  </t>
  </si>
  <si>
    <t xml:space="preserve">DISTRIBUTION SUBSTATION  </t>
  </si>
  <si>
    <t xml:space="preserve">SITING  </t>
  </si>
  <si>
    <t>Siting Alloc.</t>
  </si>
  <si>
    <t>Avg / Year</t>
  </si>
  <si>
    <t xml:space="preserve">Alt 1 - TRANSMISSION LINE  </t>
  </si>
  <si>
    <t xml:space="preserve">Alt 1 - TRANSMISSION SUBSTATION  </t>
  </si>
  <si>
    <t xml:space="preserve">Alt 1 - DISTRIBUTION SUBSTATION  </t>
  </si>
  <si>
    <t xml:space="preserve">Alt 2 - TRANSMISSION LINE  </t>
  </si>
  <si>
    <t xml:space="preserve">Alt 2 - TRANSMISSION SUBSTATION  </t>
  </si>
  <si>
    <t xml:space="preserve">Alt 2 - DISTRIBUTION SUBSTATION  </t>
  </si>
  <si>
    <t>Costs</t>
  </si>
  <si>
    <t xml:space="preserve">GRAND TOTAL </t>
  </si>
  <si>
    <t>Florida Power &amp; Light Company</t>
  </si>
  <si>
    <t>Request No: 1(a)</t>
  </si>
  <si>
    <t>Totals</t>
  </si>
  <si>
    <t>Discount
Factor</t>
  </si>
  <si>
    <t>Request No: 1(b)</t>
  </si>
  <si>
    <t>See tabs: Assumptions, Inputs, Capex, lookups</t>
  </si>
  <si>
    <t>CASH FLOW SUMMARY</t>
  </si>
  <si>
    <t>Revenue Requirement Summary</t>
  </si>
  <si>
    <t xml:space="preserve"> Sweatt-Whidden Transmission Project (SWP)</t>
  </si>
  <si>
    <t>Capex - SWP</t>
  </si>
  <si>
    <t>Capex - Alternative 1</t>
  </si>
  <si>
    <t>Capex - Alternative 2</t>
  </si>
  <si>
    <t>SWP</t>
  </si>
  <si>
    <t>Alternative 1 (Ft Drum-Whidden)</t>
  </si>
  <si>
    <t>Alternative 2 (Martin-Whidden)</t>
  </si>
  <si>
    <t>&lt;--SWP</t>
  </si>
  <si>
    <t>&lt;--Alternative 1 (Ft Drum-Whidden)</t>
  </si>
  <si>
    <t>&lt;--Alternative 2 (Martin-Whidden)</t>
  </si>
  <si>
    <t>Nominal 
SWP
($ MM)</t>
  </si>
  <si>
    <t>Present Value SWP
($ MM)</t>
  </si>
  <si>
    <t>Nominal 
Alternative 1 
(Ft Drum-Whidden)
($ MM)</t>
  </si>
  <si>
    <t>Present Value 
Alternative 1 
(Ft Drum-Whidden)
($ MM)</t>
  </si>
  <si>
    <t>Nominal 
Alternative 2 (Martin-Whidden)
($ MM)</t>
  </si>
  <si>
    <t>Present Value 
Alternative 2 (Martin-Whidden)
($ MM)</t>
  </si>
  <si>
    <t>Docket No. 20220045-EI</t>
  </si>
  <si>
    <t>Interrogatory No. 1</t>
  </si>
  <si>
    <t>Attachment 1 of 1</t>
  </si>
  <si>
    <t xml:space="preserve">Tab 1 of 8 </t>
  </si>
  <si>
    <t xml:space="preserve">Tab 2 of 8 </t>
  </si>
  <si>
    <t xml:space="preserve">Tab 3 of 8 </t>
  </si>
  <si>
    <t xml:space="preserve">Tab 4 of 8 </t>
  </si>
  <si>
    <t xml:space="preserve">Tab 5 of 8 </t>
  </si>
  <si>
    <t xml:space="preserve">Tab 6 of 8 </t>
  </si>
  <si>
    <t xml:space="preserve">Tab 7 of 8 </t>
  </si>
  <si>
    <t xml:space="preserve">Tab 8 of 8 </t>
  </si>
  <si>
    <t xml:space="preserve">Staff's First Set of Interrogatories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</si>
</sst>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 #,##0_);_(\ \(#,##0\);_(* &quot;-&quot;??_);_(@_)"/>
    <numFmt numFmtId="165" formatCode="0."/>
    <numFmt numFmtId="166" formatCode="_(* #,##0_);_(* \(#,##0\);_(* &quot;-&quot;??_);_(@_)"/>
    <numFmt numFmtId="167" formatCode="0.0%"/>
    <numFmt numFmtId="168" formatCode="0_)"/>
    <numFmt numFmtId="169" formatCode="0.000%"/>
    <numFmt numFmtId="170" formatCode="General_)"/>
    <numFmt numFmtId="171" formatCode="0.00000"/>
    <numFmt numFmtId="172" formatCode="0%_);\(0%\);&quot;-&quot;_)"/>
    <numFmt numFmtId="173" formatCode="0.00%_);\(0.00%\);&quot;-&quot;_)"/>
    <numFmt numFmtId="174" formatCode="0_);[Red]\(0\)"/>
    <numFmt numFmtId="175" formatCode="_(* #,##0.0_);_(* \(#,##0.0\);_(* &quot;-&quot;??_);_(@_)"/>
    <numFmt numFmtId="176" formatCode="0.0"/>
    <numFmt numFmtId="177" formatCode="_(* #,##0.0000_);_(* \(#,##0.0000\);_(* &quot;-&quot;??_);_(@_)"/>
    <numFmt numFmtId="178" formatCode="0.0000%"/>
    <numFmt numFmtId="179" formatCode="_(* #,##0.000_);_(* \(#,##0.000\);_(* &quot;-&quot;??_);_(@_)"/>
    <numFmt numFmtId="180" formatCode="&quot;$&quot;#,##0.0"/>
  </numFmts>
  <fonts count="5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u val="singleAccounting"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b/>
      <u/>
      <sz val="12"/>
      <color theme="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rgb="FF000000"/>
      <name val="Arial"/>
      <family val="2"/>
    </font>
    <font>
      <u val="singleAccounting"/>
      <sz val="10"/>
      <color theme="1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10"/>
      <color indexed="12"/>
      <name val="Arial"/>
      <family val="2"/>
    </font>
    <font>
      <u/>
      <sz val="10"/>
      <name val="Arial"/>
      <family val="2"/>
    </font>
    <font>
      <b/>
      <sz val="10"/>
      <color rgb="FF00800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i/>
      <sz val="10"/>
      <color rgb="FF0000FF"/>
      <name val="Arial"/>
      <family val="2"/>
    </font>
    <font>
      <i/>
      <sz val="10"/>
      <color rgb="FF008000"/>
      <name val="Arial"/>
      <family val="2"/>
    </font>
    <font>
      <i/>
      <sz val="10"/>
      <color theme="0"/>
      <name val="Arial"/>
      <family val="2"/>
    </font>
    <font>
      <b/>
      <sz val="10"/>
      <color indexed="12"/>
      <name val="Arial"/>
      <family val="2"/>
    </font>
    <font>
      <b/>
      <sz val="10"/>
      <color rgb="FF0000FF"/>
      <name val="Arial"/>
      <family val="2"/>
    </font>
    <font>
      <sz val="12"/>
      <color theme="1"/>
      <name val="Arial"/>
      <family val="2"/>
    </font>
    <font>
      <i/>
      <sz val="12"/>
      <color theme="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1"/>
      <color rgb="FFC00000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rgb="FF0000FF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3FE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2F2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rgb="FF000000"/>
      </patternFill>
    </fill>
  </fills>
  <borders count="3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0048B9"/>
      </bottom>
      <diagonal/>
    </border>
    <border>
      <left style="thin">
        <color auto="1"/>
      </left>
      <right style="thin">
        <color auto="1"/>
      </right>
      <top style="thin">
        <color rgb="FF0048B9"/>
      </top>
      <bottom/>
      <diagonal/>
    </border>
    <border>
      <left style="thin">
        <color auto="1"/>
      </left>
      <right style="thin">
        <color auto="1"/>
      </right>
      <top style="thin">
        <color rgb="FF0048B9"/>
      </top>
      <bottom style="thin">
        <color rgb="FF0048B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0" fontId="18" fillId="0" borderId="0"/>
    <xf numFmtId="42" fontId="18" fillId="0" borderId="0" applyFont="0" applyFill="0" applyBorder="0" applyAlignment="0" applyProtection="0"/>
    <xf numFmtId="0" fontId="46" fillId="0" borderId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6">
    <xf numFmtId="0" fontId="0" fillId="0" borderId="0" xfId="0"/>
    <xf numFmtId="0" fontId="19" fillId="0" borderId="2" xfId="0" applyFont="1" applyBorder="1" applyAlignment="1" applyProtection="1">
      <alignment horizontal="left" indent="1"/>
    </xf>
    <xf numFmtId="0" fontId="0" fillId="0" borderId="7" xfId="0" applyFont="1" applyBorder="1" applyProtection="1">
      <protection locked="0"/>
    </xf>
    <xf numFmtId="0" fontId="0" fillId="0" borderId="6" xfId="0" applyFont="1" applyBorder="1" applyProtection="1">
      <protection locked="0"/>
    </xf>
    <xf numFmtId="10" fontId="19" fillId="0" borderId="0" xfId="4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horizontal="left" indent="1"/>
    </xf>
    <xf numFmtId="0" fontId="0" fillId="2" borderId="0" xfId="0" applyFill="1"/>
    <xf numFmtId="0" fontId="0" fillId="0" borderId="0" xfId="0" applyAlignment="1">
      <alignment horizontal="left" indent="1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Border="1"/>
    <xf numFmtId="164" fontId="0" fillId="0" borderId="0" xfId="0" applyNumberFormat="1" applyFill="1" applyBorder="1"/>
    <xf numFmtId="0" fontId="7" fillId="0" borderId="0" xfId="0" applyFont="1" applyAlignment="1">
      <alignment horizontal="left" indent="2"/>
    </xf>
    <xf numFmtId="0" fontId="0" fillId="0" borderId="0" xfId="0" applyBorder="1" applyAlignment="1">
      <alignment horizontal="left" indent="3"/>
    </xf>
    <xf numFmtId="0" fontId="0" fillId="0" borderId="0" xfId="0" applyProtection="1">
      <protection locked="0"/>
    </xf>
    <xf numFmtId="0" fontId="11" fillId="4" borderId="0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3" quotePrefix="1" applyFont="1" applyAlignment="1">
      <alignment horizontal="left"/>
    </xf>
    <xf numFmtId="0" fontId="18" fillId="0" borderId="0" xfId="3" applyFont="1"/>
    <xf numFmtId="43" fontId="18" fillId="0" borderId="0" xfId="1" applyFont="1"/>
    <xf numFmtId="0" fontId="18" fillId="0" borderId="0" xfId="3" quotePrefix="1" applyFont="1" applyAlignment="1">
      <alignment horizontal="left"/>
    </xf>
    <xf numFmtId="0" fontId="22" fillId="6" borderId="0" xfId="3" applyFont="1" applyFill="1" applyBorder="1" applyProtection="1">
      <protection locked="0"/>
    </xf>
    <xf numFmtId="0" fontId="22" fillId="6" borderId="0" xfId="3" applyFont="1" applyFill="1" applyBorder="1" applyAlignment="1" applyProtection="1">
      <alignment horizontal="left"/>
      <protection locked="0"/>
    </xf>
    <xf numFmtId="169" fontId="18" fillId="6" borderId="0" xfId="3" applyNumberFormat="1" applyFont="1" applyFill="1" applyProtection="1"/>
    <xf numFmtId="10" fontId="18" fillId="0" borderId="0" xfId="0" applyNumberFormat="1" applyFont="1" applyProtection="1"/>
    <xf numFmtId="0" fontId="18" fillId="0" borderId="0" xfId="3" applyFont="1" applyBorder="1"/>
    <xf numFmtId="170" fontId="18" fillId="0" borderId="11" xfId="3" applyNumberFormat="1" applyFont="1" applyBorder="1" applyAlignment="1" applyProtection="1">
      <alignment horizontal="left"/>
    </xf>
    <xf numFmtId="10" fontId="18" fillId="0" borderId="11" xfId="0" applyNumberFormat="1" applyFont="1" applyBorder="1" applyProtection="1"/>
    <xf numFmtId="10" fontId="18" fillId="0" borderId="11" xfId="3" applyNumberFormat="1" applyFont="1" applyBorder="1" applyProtection="1"/>
    <xf numFmtId="0" fontId="18" fillId="0" borderId="0" xfId="3" applyFont="1" applyProtection="1"/>
    <xf numFmtId="10" fontId="22" fillId="6" borderId="0" xfId="3" applyNumberFormat="1" applyFont="1" applyFill="1" applyBorder="1" applyProtection="1"/>
    <xf numFmtId="0" fontId="0" fillId="0" borderId="0" xfId="0" applyAlignment="1">
      <alignment wrapText="1"/>
    </xf>
    <xf numFmtId="0" fontId="14" fillId="0" borderId="0" xfId="0" applyFont="1" applyAlignment="1">
      <alignment horizontal="left" wrapText="1"/>
    </xf>
    <xf numFmtId="164" fontId="0" fillId="0" borderId="0" xfId="0" applyNumberForma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0" fontId="11" fillId="4" borderId="20" xfId="0" applyFont="1" applyFill="1" applyBorder="1" applyProtection="1">
      <protection locked="0"/>
    </xf>
    <xf numFmtId="0" fontId="0" fillId="0" borderId="0" xfId="0" applyBorder="1" applyProtection="1">
      <protection locked="0"/>
    </xf>
    <xf numFmtId="166" fontId="19" fillId="0" borderId="0" xfId="1" applyNumberFormat="1" applyFont="1"/>
    <xf numFmtId="0" fontId="13" fillId="2" borderId="0" xfId="0" applyFont="1" applyFill="1" applyAlignment="1">
      <alignment horizontal="left"/>
    </xf>
    <xf numFmtId="166" fontId="12" fillId="0" borderId="0" xfId="1" applyNumberFormat="1" applyFont="1" applyBorder="1" applyAlignment="1">
      <alignment horizontal="center"/>
    </xf>
    <xf numFmtId="0" fontId="27" fillId="0" borderId="0" xfId="3" applyFont="1"/>
    <xf numFmtId="10" fontId="22" fillId="4" borderId="12" xfId="3" applyNumberFormat="1" applyFont="1" applyFill="1" applyBorder="1" applyProtection="1"/>
    <xf numFmtId="10" fontId="22" fillId="4" borderId="0" xfId="3" applyNumberFormat="1" applyFont="1" applyFill="1" applyBorder="1" applyProtection="1"/>
    <xf numFmtId="169" fontId="22" fillId="4" borderId="12" xfId="3" applyNumberFormat="1" applyFont="1" applyFill="1" applyBorder="1" applyProtection="1"/>
    <xf numFmtId="169" fontId="22" fillId="4" borderId="0" xfId="3" applyNumberFormat="1" applyFont="1" applyFill="1" applyBorder="1" applyProtection="1"/>
    <xf numFmtId="10" fontId="22" fillId="4" borderId="12" xfId="4" applyNumberFormat="1" applyFont="1" applyFill="1" applyBorder="1" applyProtection="1"/>
    <xf numFmtId="10" fontId="22" fillId="4" borderId="0" xfId="4" applyNumberFormat="1" applyFont="1" applyFill="1" applyBorder="1" applyProtection="1"/>
    <xf numFmtId="10" fontId="22" fillId="4" borderId="16" xfId="4" applyNumberFormat="1" applyFont="1" applyFill="1" applyBorder="1" applyProtection="1"/>
    <xf numFmtId="10" fontId="22" fillId="4" borderId="8" xfId="4" applyNumberFormat="1" applyFont="1" applyFill="1" applyBorder="1" applyProtection="1"/>
    <xf numFmtId="0" fontId="7" fillId="0" borderId="0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1" fillId="4" borderId="13" xfId="0" applyFont="1" applyFill="1" applyBorder="1" applyProtection="1">
      <protection locked="0"/>
    </xf>
    <xf numFmtId="0" fontId="11" fillId="4" borderId="8" xfId="0" applyFont="1" applyFill="1" applyBorder="1" applyProtection="1">
      <protection locked="0"/>
    </xf>
    <xf numFmtId="0" fontId="11" fillId="4" borderId="17" xfId="0" applyFont="1" applyFill="1" applyBorder="1" applyProtection="1">
      <protection locked="0"/>
    </xf>
    <xf numFmtId="0" fontId="11" fillId="0" borderId="13" xfId="0" applyFont="1" applyBorder="1" applyProtection="1"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11" fillId="0" borderId="9" xfId="3" applyFont="1" applyBorder="1" applyAlignment="1">
      <alignment horizontal="left" indent="2"/>
    </xf>
    <xf numFmtId="168" fontId="11" fillId="0" borderId="12" xfId="3" applyNumberFormat="1" applyFont="1" applyBorder="1" applyAlignment="1" applyProtection="1">
      <alignment horizontal="left" indent="2"/>
    </xf>
    <xf numFmtId="0" fontId="7" fillId="0" borderId="0" xfId="0" applyFont="1" applyBorder="1" applyAlignment="1" applyProtection="1">
      <alignment horizontal="center"/>
      <protection locked="0"/>
    </xf>
    <xf numFmtId="168" fontId="23" fillId="0" borderId="0" xfId="3" applyNumberFormat="1" applyFont="1" applyBorder="1" applyProtection="1"/>
    <xf numFmtId="0" fontId="23" fillId="0" borderId="0" xfId="3" applyFont="1" applyBorder="1" applyAlignment="1">
      <alignment horizontal="left" indent="2"/>
    </xf>
    <xf numFmtId="14" fontId="7" fillId="0" borderId="0" xfId="0" applyNumberFormat="1" applyFont="1" applyFill="1" applyBorder="1" applyAlignment="1">
      <alignment horizontal="center" wrapText="1"/>
    </xf>
    <xf numFmtId="0" fontId="29" fillId="0" borderId="0" xfId="3" applyFont="1"/>
    <xf numFmtId="0" fontId="29" fillId="0" borderId="0" xfId="3" quotePrefix="1" applyFont="1" applyAlignment="1">
      <alignment horizontal="left"/>
    </xf>
    <xf numFmtId="43" fontId="29" fillId="0" borderId="0" xfId="1" applyFont="1"/>
    <xf numFmtId="164" fontId="10" fillId="0" borderId="0" xfId="0" applyNumberFormat="1" applyFont="1" applyFill="1" applyBorder="1" applyAlignment="1">
      <alignment horizontal="center" wrapText="1"/>
    </xf>
    <xf numFmtId="43" fontId="4" fillId="0" borderId="0" xfId="1" applyFont="1"/>
    <xf numFmtId="0" fontId="11" fillId="4" borderId="12" xfId="3" applyFont="1" applyFill="1" applyBorder="1" applyAlignment="1" applyProtection="1">
      <alignment horizontal="left" indent="1"/>
      <protection locked="0"/>
    </xf>
    <xf numFmtId="0" fontId="11" fillId="4" borderId="12" xfId="3" applyFont="1" applyFill="1" applyBorder="1" applyAlignment="1" applyProtection="1">
      <alignment horizontal="left" indent="2"/>
      <protection locked="0"/>
    </xf>
    <xf numFmtId="0" fontId="11" fillId="4" borderId="24" xfId="3" applyFont="1" applyFill="1" applyBorder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1"/>
      <protection locked="0"/>
    </xf>
    <xf numFmtId="0" fontId="18" fillId="3" borderId="12" xfId="3" applyFont="1" applyFill="1" applyBorder="1" applyAlignment="1" applyProtection="1">
      <alignment horizontal="left" indent="1"/>
      <protection locked="0"/>
    </xf>
    <xf numFmtId="0" fontId="18" fillId="3" borderId="24" xfId="3" applyFont="1" applyFill="1" applyBorder="1" applyAlignment="1" applyProtection="1">
      <alignment horizontal="left" indent="1"/>
      <protection locked="0"/>
    </xf>
    <xf numFmtId="0" fontId="11" fillId="4" borderId="24" xfId="3" applyFont="1" applyFill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9" fillId="8" borderId="0" xfId="0" applyFont="1" applyFill="1" applyAlignment="1">
      <alignment horizontal="left" indent="1"/>
    </xf>
    <xf numFmtId="0" fontId="13" fillId="8" borderId="0" xfId="0" applyFont="1" applyFill="1" applyAlignment="1">
      <alignment horizontal="left" indent="1"/>
    </xf>
    <xf numFmtId="0" fontId="0" fillId="8" borderId="0" xfId="0" applyFill="1"/>
    <xf numFmtId="0" fontId="0" fillId="8" borderId="0" xfId="0" applyFill="1" applyAlignment="1">
      <alignment horizontal="center"/>
    </xf>
    <xf numFmtId="0" fontId="5" fillId="8" borderId="0" xfId="0" applyFont="1" applyFill="1" applyAlignment="1">
      <alignment horizontal="right"/>
    </xf>
    <xf numFmtId="164" fontId="5" fillId="8" borderId="0" xfId="0" applyNumberFormat="1" applyFont="1" applyFill="1"/>
    <xf numFmtId="168" fontId="11" fillId="0" borderId="24" xfId="3" applyNumberFormat="1" applyFont="1" applyFill="1" applyBorder="1" applyAlignment="1" applyProtection="1">
      <alignment horizontal="left" indent="2"/>
    </xf>
    <xf numFmtId="0" fontId="13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166" fontId="5" fillId="8" borderId="0" xfId="0" applyNumberFormat="1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4" borderId="27" xfId="3" applyFont="1" applyFill="1" applyBorder="1" applyAlignment="1" applyProtection="1">
      <alignment horizontal="left" indent="2"/>
      <protection locked="0"/>
    </xf>
    <xf numFmtId="168" fontId="36" fillId="0" borderId="0" xfId="3" applyNumberFormat="1" applyFont="1" applyBorder="1" applyProtection="1"/>
    <xf numFmtId="0" fontId="11" fillId="0" borderId="12" xfId="3" applyFont="1" applyBorder="1" applyAlignment="1">
      <alignment horizontal="left" indent="2"/>
    </xf>
    <xf numFmtId="0" fontId="22" fillId="0" borderId="0" xfId="3" applyFont="1" applyBorder="1"/>
    <xf numFmtId="10" fontId="11" fillId="0" borderId="12" xfId="3" applyNumberFormat="1" applyFont="1" applyBorder="1" applyAlignment="1">
      <alignment horizontal="left" indent="2"/>
    </xf>
    <xf numFmtId="10" fontId="11" fillId="0" borderId="4" xfId="2" applyNumberFormat="1" applyFont="1" applyFill="1" applyBorder="1"/>
    <xf numFmtId="10" fontId="11" fillId="0" borderId="0" xfId="2" applyNumberFormat="1" applyFont="1" applyFill="1" applyBorder="1"/>
    <xf numFmtId="10" fontId="22" fillId="0" borderId="0" xfId="4" applyNumberFormat="1" applyFont="1" applyFill="1" applyBorder="1"/>
    <xf numFmtId="0" fontId="0" fillId="0" borderId="0" xfId="0" applyBorder="1" applyAlignment="1">
      <alignment horizontal="left" indent="1"/>
    </xf>
    <xf numFmtId="0" fontId="7" fillId="0" borderId="18" xfId="0" applyFont="1" applyFill="1" applyBorder="1" applyAlignment="1">
      <alignment horizontal="left" indent="1"/>
    </xf>
    <xf numFmtId="0" fontId="7" fillId="0" borderId="18" xfId="0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/>
    </xf>
    <xf numFmtId="0" fontId="7" fillId="0" borderId="18" xfId="0" applyFont="1" applyFill="1" applyBorder="1" applyAlignment="1">
      <alignment horizontal="right" wrapText="1"/>
    </xf>
    <xf numFmtId="169" fontId="23" fillId="6" borderId="1" xfId="3" applyNumberFormat="1" applyFont="1" applyFill="1" applyBorder="1" applyProtection="1"/>
    <xf numFmtId="10" fontId="23" fillId="0" borderId="15" xfId="3" applyNumberFormat="1" applyFont="1" applyFill="1" applyBorder="1" applyProtection="1"/>
    <xf numFmtId="0" fontId="18" fillId="0" borderId="0" xfId="3" applyFont="1" applyFill="1" applyBorder="1"/>
    <xf numFmtId="173" fontId="22" fillId="0" borderId="9" xfId="4" applyNumberFormat="1" applyFont="1" applyBorder="1"/>
    <xf numFmtId="173" fontId="22" fillId="0" borderId="4" xfId="3" applyNumberFormat="1" applyFont="1" applyBorder="1"/>
    <xf numFmtId="173" fontId="22" fillId="0" borderId="12" xfId="3" applyNumberFormat="1" applyFont="1" applyBorder="1" applyProtection="1"/>
    <xf numFmtId="173" fontId="22" fillId="0" borderId="0" xfId="3" applyNumberFormat="1" applyFont="1" applyBorder="1" applyProtection="1"/>
    <xf numFmtId="173" fontId="18" fillId="0" borderId="0" xfId="3" applyNumberFormat="1" applyFont="1" applyBorder="1" applyProtection="1"/>
    <xf numFmtId="173" fontId="22" fillId="0" borderId="12" xfId="4" applyNumberFormat="1" applyFont="1" applyFill="1" applyBorder="1" applyProtection="1"/>
    <xf numFmtId="173" fontId="22" fillId="0" borderId="0" xfId="4" applyNumberFormat="1" applyFont="1" applyFill="1" applyBorder="1" applyProtection="1"/>
    <xf numFmtId="173" fontId="18" fillId="0" borderId="0" xfId="4" applyNumberFormat="1" applyFont="1" applyBorder="1" applyProtection="1"/>
    <xf numFmtId="173" fontId="22" fillId="0" borderId="16" xfId="4" applyNumberFormat="1" applyFont="1" applyFill="1" applyBorder="1" applyProtection="1"/>
    <xf numFmtId="173" fontId="22" fillId="0" borderId="8" xfId="4" applyNumberFormat="1" applyFont="1" applyFill="1" applyBorder="1" applyProtection="1"/>
    <xf numFmtId="0" fontId="0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/>
    <xf numFmtId="0" fontId="0" fillId="0" borderId="10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25" xfId="0" applyFont="1" applyFill="1" applyBorder="1" applyProtection="1">
      <protection locked="0"/>
    </xf>
    <xf numFmtId="0" fontId="0" fillId="0" borderId="17" xfId="0" applyFont="1" applyBorder="1" applyProtection="1">
      <protection locked="0"/>
    </xf>
    <xf numFmtId="10" fontId="0" fillId="0" borderId="28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10" fontId="0" fillId="0" borderId="19" xfId="0" applyNumberFormat="1" applyFont="1" applyBorder="1" applyProtection="1">
      <protection locked="0"/>
    </xf>
    <xf numFmtId="0" fontId="0" fillId="0" borderId="1" xfId="0" applyFont="1" applyFill="1" applyBorder="1" applyProtection="1">
      <protection locked="0"/>
    </xf>
    <xf numFmtId="10" fontId="0" fillId="0" borderId="26" xfId="0" applyNumberFormat="1" applyFont="1" applyFill="1" applyBorder="1" applyProtection="1">
      <protection locked="0"/>
    </xf>
    <xf numFmtId="0" fontId="0" fillId="0" borderId="18" xfId="0" applyFont="1" applyFill="1" applyBorder="1" applyProtection="1">
      <protection locked="0"/>
    </xf>
    <xf numFmtId="0" fontId="7" fillId="0" borderId="21" xfId="0" applyFont="1" applyFill="1" applyBorder="1" applyAlignment="1" applyProtection="1">
      <alignment horizontal="left" indent="1"/>
      <protection locked="0"/>
    </xf>
    <xf numFmtId="0" fontId="37" fillId="8" borderId="0" xfId="0" applyFont="1" applyFill="1"/>
    <xf numFmtId="0" fontId="38" fillId="8" borderId="0" xfId="0" applyFont="1" applyFill="1" applyAlignment="1">
      <alignment horizontal="center"/>
    </xf>
    <xf numFmtId="0" fontId="37" fillId="8" borderId="0" xfId="0" applyFont="1" applyFill="1" applyAlignment="1">
      <alignment horizontal="center"/>
    </xf>
    <xf numFmtId="0" fontId="9" fillId="8" borderId="0" xfId="0" applyFont="1" applyFill="1" applyAlignment="1">
      <alignment horizontal="right"/>
    </xf>
    <xf numFmtId="164" fontId="9" fillId="8" borderId="0" xfId="0" applyNumberFormat="1" applyFont="1" applyFill="1"/>
    <xf numFmtId="173" fontId="18" fillId="0" borderId="8" xfId="4" applyNumberFormat="1" applyFont="1" applyFill="1" applyBorder="1" applyProtection="1"/>
    <xf numFmtId="10" fontId="0" fillId="0" borderId="3" xfId="0" applyNumberFormat="1" applyFont="1" applyBorder="1" applyProtection="1">
      <protection locked="0"/>
    </xf>
    <xf numFmtId="10" fontId="0" fillId="0" borderId="14" xfId="0" applyNumberFormat="1" applyFont="1" applyBorder="1" applyProtection="1">
      <protection locked="0"/>
    </xf>
    <xf numFmtId="0" fontId="11" fillId="4" borderId="2" xfId="3" quotePrefix="1" applyNumberFormat="1" applyFont="1" applyFill="1" applyBorder="1" applyAlignment="1" applyProtection="1">
      <alignment horizontal="right"/>
      <protection locked="0"/>
    </xf>
    <xf numFmtId="0" fontId="11" fillId="4" borderId="20" xfId="0" applyFont="1" applyFill="1" applyBorder="1" applyAlignment="1" applyProtection="1">
      <alignment horizontal="left" indent="1"/>
      <protection locked="0"/>
    </xf>
    <xf numFmtId="14" fontId="11" fillId="4" borderId="20" xfId="0" applyNumberFormat="1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32" fillId="4" borderId="2" xfId="0" applyFont="1" applyFill="1" applyBorder="1" applyAlignment="1" applyProtection="1">
      <alignment horizontal="center"/>
      <protection locked="0"/>
    </xf>
    <xf numFmtId="166" fontId="11" fillId="4" borderId="0" xfId="1" applyNumberFormat="1" applyFont="1" applyFill="1" applyProtection="1">
      <protection locked="0"/>
    </xf>
    <xf numFmtId="166" fontId="0" fillId="0" borderId="0" xfId="1" applyNumberFormat="1" applyFont="1" applyProtection="1">
      <protection locked="0"/>
    </xf>
    <xf numFmtId="14" fontId="11" fillId="4" borderId="2" xfId="3" applyNumberFormat="1" applyFont="1" applyFill="1" applyBorder="1" applyAlignment="1" applyProtection="1">
      <alignment horizontal="right"/>
      <protection locked="0"/>
    </xf>
    <xf numFmtId="10" fontId="22" fillId="4" borderId="1" xfId="3" applyNumberFormat="1" applyFont="1" applyFill="1" applyBorder="1" applyProtection="1">
      <protection locked="0"/>
    </xf>
    <xf numFmtId="10" fontId="22" fillId="4" borderId="0" xfId="3" applyNumberFormat="1" applyFont="1" applyFill="1" applyBorder="1" applyProtection="1">
      <protection locked="0"/>
    </xf>
    <xf numFmtId="10" fontId="22" fillId="4" borderId="18" xfId="3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 indent="1"/>
    </xf>
    <xf numFmtId="0" fontId="11" fillId="0" borderId="2" xfId="0" applyFont="1" applyBorder="1" applyAlignment="1" applyProtection="1">
      <alignment horizontal="center"/>
    </xf>
    <xf numFmtId="0" fontId="0" fillId="0" borderId="0" xfId="0" applyFont="1" applyAlignment="1" applyProtection="1">
      <alignment horizontal="left" indent="1"/>
    </xf>
    <xf numFmtId="0" fontId="0" fillId="0" borderId="0" xfId="0" applyFont="1" applyProtection="1"/>
    <xf numFmtId="0" fontId="7" fillId="0" borderId="0" xfId="0" applyFont="1" applyAlignment="1" applyProtection="1">
      <alignment horizontal="left" indent="1"/>
    </xf>
    <xf numFmtId="0" fontId="7" fillId="0" borderId="0" xfId="0" applyFont="1" applyAlignment="1" applyProtection="1">
      <alignment horizontal="center"/>
    </xf>
    <xf numFmtId="166" fontId="11" fillId="0" borderId="2" xfId="1" applyNumberFormat="1" applyFont="1" applyBorder="1" applyAlignment="1" applyProtection="1">
      <alignment horizontal="center"/>
    </xf>
    <xf numFmtId="0" fontId="0" fillId="0" borderId="0" xfId="0" applyFont="1" applyBorder="1" applyProtection="1"/>
    <xf numFmtId="0" fontId="14" fillId="0" borderId="0" xfId="0" applyFont="1" applyBorder="1" applyProtection="1"/>
    <xf numFmtId="0" fontId="9" fillId="2" borderId="0" xfId="0" applyFont="1" applyFill="1" applyAlignment="1" applyProtection="1">
      <alignment horizontal="left" indent="1"/>
    </xf>
    <xf numFmtId="0" fontId="0" fillId="2" borderId="0" xfId="0" applyFill="1" applyProtection="1"/>
    <xf numFmtId="0" fontId="13" fillId="2" borderId="0" xfId="0" applyFont="1" applyFill="1" applyAlignment="1" applyProtection="1">
      <alignment horizontal="left" indent="1"/>
    </xf>
    <xf numFmtId="0" fontId="34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 indent="1"/>
    </xf>
    <xf numFmtId="0" fontId="14" fillId="0" borderId="0" xfId="0" applyFont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7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14" fontId="12" fillId="0" borderId="0" xfId="0" applyNumberFormat="1" applyFont="1" applyProtection="1"/>
    <xf numFmtId="14" fontId="19" fillId="0" borderId="0" xfId="0" applyNumberFormat="1" applyFont="1" applyProtection="1"/>
    <xf numFmtId="10" fontId="12" fillId="0" borderId="0" xfId="0" applyNumberFormat="1" applyFont="1" applyProtection="1"/>
    <xf numFmtId="2" fontId="0" fillId="0" borderId="0" xfId="0" applyNumberFormat="1" applyProtection="1"/>
    <xf numFmtId="0" fontId="33" fillId="0" borderId="0" xfId="3" applyFont="1" applyAlignment="1" applyProtection="1">
      <alignment horizontal="center"/>
    </xf>
    <xf numFmtId="0" fontId="8" fillId="2" borderId="0" xfId="0" applyFont="1" applyFill="1" applyProtection="1"/>
    <xf numFmtId="0" fontId="13" fillId="2" borderId="0" xfId="0" applyFont="1" applyFill="1" applyAlignment="1" applyProtection="1">
      <alignment horizontal="center"/>
    </xf>
    <xf numFmtId="164" fontId="8" fillId="2" borderId="0" xfId="0" applyNumberFormat="1" applyFont="1" applyFill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left" indent="3"/>
    </xf>
    <xf numFmtId="0" fontId="0" fillId="0" borderId="0" xfId="0" applyBorder="1" applyAlignment="1" applyProtection="1">
      <alignment horizontal="center"/>
    </xf>
    <xf numFmtId="164" fontId="0" fillId="0" borderId="0" xfId="0" applyNumberFormat="1" applyFill="1" applyBorder="1" applyProtection="1"/>
    <xf numFmtId="164" fontId="0" fillId="0" borderId="0" xfId="0" applyNumberFormat="1" applyFont="1" applyFill="1" applyBorder="1" applyProtection="1"/>
    <xf numFmtId="0" fontId="14" fillId="0" borderId="0" xfId="0" applyFont="1" applyAlignment="1" applyProtection="1">
      <alignment horizontal="left" indent="1"/>
    </xf>
    <xf numFmtId="164" fontId="10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6" fontId="0" fillId="0" borderId="0" xfId="1" applyNumberFormat="1" applyFont="1" applyProtection="1"/>
    <xf numFmtId="166" fontId="0" fillId="0" borderId="0" xfId="0" applyNumberFormat="1" applyProtection="1"/>
    <xf numFmtId="166" fontId="19" fillId="0" borderId="0" xfId="1" applyNumberFormat="1" applyFont="1" applyProtection="1"/>
    <xf numFmtId="166" fontId="0" fillId="0" borderId="0" xfId="1" applyNumberFormat="1" applyFont="1" applyBorder="1" applyProtection="1"/>
    <xf numFmtId="166" fontId="0" fillId="0" borderId="0" xfId="0" applyNumberFormat="1" applyBorder="1" applyProtection="1"/>
    <xf numFmtId="0" fontId="7" fillId="0" borderId="0" xfId="0" applyFont="1" applyAlignment="1" applyProtection="1">
      <alignment horizontal="left" indent="2"/>
    </xf>
    <xf numFmtId="166" fontId="0" fillId="0" borderId="0" xfId="1" applyNumberFormat="1" applyFont="1" applyAlignment="1" applyProtection="1">
      <alignment horizontal="left" indent="1"/>
    </xf>
    <xf numFmtId="166" fontId="0" fillId="0" borderId="0" xfId="1" applyNumberFormat="1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left" indent="1"/>
    </xf>
    <xf numFmtId="0" fontId="12" fillId="0" borderId="0" xfId="0" applyFont="1" applyFill="1" applyBorder="1" applyProtection="1"/>
    <xf numFmtId="43" fontId="18" fillId="0" borderId="0" xfId="1" applyFont="1" applyFill="1" applyBorder="1" applyProtection="1"/>
    <xf numFmtId="174" fontId="19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0" fillId="0" borderId="0" xfId="0" applyNumberFormat="1" applyFont="1" applyProtection="1"/>
    <xf numFmtId="166" fontId="12" fillId="0" borderId="0" xfId="1" applyNumberFormat="1" applyFont="1" applyFill="1" applyBorder="1" applyProtection="1"/>
    <xf numFmtId="166" fontId="4" fillId="0" borderId="0" xfId="1" applyNumberFormat="1" applyFont="1" applyBorder="1" applyProtection="1"/>
    <xf numFmtId="166" fontId="0" fillId="0" borderId="0" xfId="0" applyNumberFormat="1" applyFont="1" applyBorder="1" applyProtection="1"/>
    <xf numFmtId="166" fontId="4" fillId="0" borderId="1" xfId="1" applyNumberFormat="1" applyFont="1" applyFill="1" applyBorder="1" applyProtection="1"/>
    <xf numFmtId="166" fontId="0" fillId="0" borderId="1" xfId="0" applyNumberFormat="1" applyFont="1" applyFill="1" applyBorder="1" applyProtection="1"/>
    <xf numFmtId="166" fontId="0" fillId="0" borderId="1" xfId="1" applyNumberFormat="1" applyFont="1" applyFill="1" applyBorder="1" applyProtection="1"/>
    <xf numFmtId="0" fontId="15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10" fontId="12" fillId="0" borderId="0" xfId="0" applyNumberFormat="1" applyFont="1" applyBorder="1" applyAlignment="1" applyProtection="1">
      <alignment horizontal="right"/>
    </xf>
    <xf numFmtId="0" fontId="12" fillId="0" borderId="0" xfId="0" applyFont="1" applyAlignment="1" applyProtection="1">
      <alignment horizontal="center"/>
    </xf>
    <xf numFmtId="10" fontId="12" fillId="0" borderId="0" xfId="0" applyNumberFormat="1" applyFont="1" applyBorder="1" applyProtection="1"/>
    <xf numFmtId="166" fontId="12" fillId="0" borderId="0" xfId="1" applyNumberFormat="1" applyFont="1" applyBorder="1" applyProtection="1"/>
    <xf numFmtId="0" fontId="15" fillId="0" borderId="0" xfId="0" applyFont="1" applyProtection="1"/>
    <xf numFmtId="9" fontId="4" fillId="0" borderId="0" xfId="2" applyNumberFormat="1" applyFont="1" applyProtection="1"/>
    <xf numFmtId="10" fontId="0" fillId="0" borderId="0" xfId="0" applyNumberFormat="1" applyProtection="1"/>
    <xf numFmtId="173" fontId="6" fillId="0" borderId="0" xfId="2" applyNumberFormat="1" applyFont="1" applyProtection="1"/>
    <xf numFmtId="173" fontId="19" fillId="0" borderId="0" xfId="2" applyNumberFormat="1" applyFont="1" applyProtection="1"/>
    <xf numFmtId="164" fontId="18" fillId="5" borderId="0" xfId="0" applyNumberFormat="1" applyFont="1" applyFill="1" applyBorder="1" applyProtection="1"/>
    <xf numFmtId="169" fontId="12" fillId="0" borderId="0" xfId="0" applyNumberFormat="1" applyFont="1" applyBorder="1" applyProtection="1"/>
    <xf numFmtId="9" fontId="0" fillId="0" borderId="0" xfId="0" applyNumberFormat="1" applyProtection="1"/>
    <xf numFmtId="166" fontId="0" fillId="0" borderId="0" xfId="1" applyNumberFormat="1" applyFont="1" applyFill="1" applyBorder="1" applyProtection="1"/>
    <xf numFmtId="166" fontId="20" fillId="0" borderId="0" xfId="1" applyNumberFormat="1" applyFont="1" applyProtection="1"/>
    <xf numFmtId="166" fontId="12" fillId="0" borderId="0" xfId="1" applyNumberFormat="1" applyFont="1" applyProtection="1"/>
    <xf numFmtId="172" fontId="12" fillId="0" borderId="0" xfId="2" applyNumberFormat="1" applyFont="1" applyProtection="1"/>
    <xf numFmtId="9" fontId="4" fillId="0" borderId="0" xfId="2" applyFont="1" applyProtection="1"/>
    <xf numFmtId="173" fontId="0" fillId="0" borderId="0" xfId="0" applyNumberFormat="1" applyProtection="1"/>
    <xf numFmtId="173" fontId="12" fillId="0" borderId="0" xfId="2" applyNumberFormat="1" applyFont="1" applyProtection="1"/>
    <xf numFmtId="0" fontId="15" fillId="0" borderId="0" xfId="0" applyFont="1" applyAlignment="1" applyProtection="1">
      <alignment horizontal="right"/>
    </xf>
    <xf numFmtId="9" fontId="11" fillId="0" borderId="0" xfId="0" applyNumberFormat="1" applyFont="1" applyProtection="1"/>
    <xf numFmtId="10" fontId="19" fillId="0" borderId="0" xfId="2" applyNumberFormat="1" applyFont="1" applyProtection="1"/>
    <xf numFmtId="164" fontId="18" fillId="0" borderId="0" xfId="0" applyNumberFormat="1" applyFont="1" applyFill="1" applyBorder="1" applyProtection="1"/>
    <xf numFmtId="166" fontId="7" fillId="0" borderId="0" xfId="1" applyNumberFormat="1" applyFont="1" applyProtection="1"/>
    <xf numFmtId="166" fontId="7" fillId="0" borderId="0" xfId="1" applyNumberFormat="1" applyFont="1" applyAlignment="1" applyProtection="1">
      <alignment horizontal="left" indent="1"/>
    </xf>
    <xf numFmtId="166" fontId="7" fillId="0" borderId="0" xfId="1" applyNumberFormat="1" applyFont="1" applyAlignment="1" applyProtection="1">
      <alignment horizontal="center"/>
    </xf>
    <xf numFmtId="172" fontId="28" fillId="0" borderId="0" xfId="2" applyNumberFormat="1" applyFont="1" applyProtection="1"/>
    <xf numFmtId="10" fontId="19" fillId="0" borderId="0" xfId="0" applyNumberFormat="1" applyFont="1" applyBorder="1" applyProtection="1"/>
    <xf numFmtId="166" fontId="10" fillId="0" borderId="0" xfId="1" applyNumberFormat="1" applyFont="1" applyProtection="1"/>
    <xf numFmtId="169" fontId="12" fillId="0" borderId="0" xfId="2" applyNumberFormat="1" applyFont="1" applyProtection="1"/>
    <xf numFmtId="166" fontId="14" fillId="0" borderId="0" xfId="0" applyNumberFormat="1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164" fontId="5" fillId="2" borderId="0" xfId="0" applyNumberFormat="1" applyFont="1" applyFill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6" fontId="10" fillId="0" borderId="0" xfId="1" applyNumberFormat="1" applyFont="1" applyAlignment="1" applyProtection="1">
      <alignment horizontal="left" indent="1"/>
    </xf>
    <xf numFmtId="10" fontId="0" fillId="0" borderId="0" xfId="2" applyNumberFormat="1" applyFont="1" applyProtection="1"/>
    <xf numFmtId="10" fontId="12" fillId="0" borderId="0" xfId="2" applyNumberFormat="1" applyFont="1" applyProtection="1"/>
    <xf numFmtId="10" fontId="12" fillId="0" borderId="0" xfId="2" applyNumberFormat="1" applyFont="1" applyBorder="1" applyProtection="1"/>
    <xf numFmtId="10" fontId="0" fillId="0" borderId="1" xfId="2" applyNumberFormat="1" applyFont="1" applyFill="1" applyBorder="1" applyProtection="1"/>
    <xf numFmtId="10" fontId="0" fillId="0" borderId="0" xfId="2" applyNumberFormat="1" applyFont="1" applyBorder="1" applyProtection="1"/>
    <xf numFmtId="14" fontId="12" fillId="0" borderId="0" xfId="0" applyNumberFormat="1" applyFont="1" applyBorder="1" applyProtection="1"/>
    <xf numFmtId="164" fontId="0" fillId="0" borderId="0" xfId="0" applyNumberFormat="1"/>
    <xf numFmtId="14" fontId="31" fillId="0" borderId="18" xfId="0" applyNumberFormat="1" applyFont="1" applyFill="1" applyBorder="1" applyAlignment="1" applyProtection="1">
      <alignment horizontal="center" wrapText="1"/>
    </xf>
    <xf numFmtId="175" fontId="0" fillId="0" borderId="0" xfId="1" applyNumberFormat="1" applyFont="1" applyProtection="1"/>
    <xf numFmtId="166" fontId="19" fillId="0" borderId="0" xfId="1" applyNumberFormat="1" applyFont="1" applyBorder="1" applyProtection="1"/>
    <xf numFmtId="14" fontId="0" fillId="0" borderId="0" xfId="0" applyNumberFormat="1" applyProtection="1"/>
    <xf numFmtId="0" fontId="0" fillId="0" borderId="18" xfId="0" applyFill="1" applyBorder="1" applyAlignment="1" applyProtection="1">
      <alignment horizontal="center" wrapText="1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9" fillId="0" borderId="0" xfId="1" applyNumberFormat="1" applyFont="1" applyBorder="1" applyProtection="1"/>
    <xf numFmtId="169" fontId="19" fillId="0" borderId="0" xfId="0" applyNumberFormat="1" applyFont="1" applyBorder="1" applyProtection="1"/>
    <xf numFmtId="10" fontId="19" fillId="0" borderId="4" xfId="4" applyNumberFormat="1" applyFont="1" applyBorder="1" applyAlignment="1" applyProtection="1">
      <alignment horizontal="center"/>
    </xf>
    <xf numFmtId="9" fontId="0" fillId="0" borderId="0" xfId="2" applyFont="1" applyFill="1" applyBorder="1"/>
    <xf numFmtId="9" fontId="0" fillId="0" borderId="0" xfId="2" applyFont="1" applyBorder="1"/>
    <xf numFmtId="9" fontId="0" fillId="0" borderId="0" xfId="2" applyFont="1" applyFill="1" applyBorder="1" applyProtection="1">
      <protection locked="0"/>
    </xf>
    <xf numFmtId="9" fontId="0" fillId="0" borderId="0" xfId="2" applyFont="1" applyProtection="1">
      <protection locked="0"/>
    </xf>
    <xf numFmtId="9" fontId="12" fillId="0" borderId="0" xfId="0" applyNumberFormat="1" applyFont="1" applyProtection="1"/>
    <xf numFmtId="0" fontId="0" fillId="0" borderId="0" xfId="0" applyAlignment="1">
      <alignment horizontal="right"/>
    </xf>
    <xf numFmtId="9" fontId="12" fillId="0" borderId="0" xfId="0" applyNumberFormat="1" applyFont="1" applyBorder="1" applyProtection="1"/>
    <xf numFmtId="0" fontId="12" fillId="0" borderId="0" xfId="0" applyFont="1" applyBorder="1" applyProtection="1"/>
    <xf numFmtId="166" fontId="7" fillId="0" borderId="18" xfId="0" applyNumberFormat="1" applyFont="1" applyBorder="1" applyProtection="1">
      <protection locked="0"/>
    </xf>
    <xf numFmtId="0" fontId="0" fillId="0" borderId="18" xfId="0" applyBorder="1" applyProtection="1">
      <protection locked="0"/>
    </xf>
    <xf numFmtId="166" fontId="12" fillId="0" borderId="0" xfId="1" applyNumberFormat="1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0" fillId="0" borderId="0" xfId="0" applyNumberFormat="1" applyProtection="1"/>
    <xf numFmtId="43" fontId="4" fillId="0" borderId="0" xfId="1" applyFont="1" applyProtection="1"/>
    <xf numFmtId="164" fontId="0" fillId="0" borderId="0" xfId="0" applyNumberFormat="1" applyProtection="1"/>
    <xf numFmtId="9" fontId="19" fillId="0" borderId="0" xfId="0" applyNumberFormat="1" applyFont="1" applyFill="1" applyBorder="1" applyAlignment="1" applyProtection="1">
      <alignment horizontal="center" wrapText="1"/>
    </xf>
    <xf numFmtId="10" fontId="0" fillId="0" borderId="0" xfId="2" quotePrefix="1" applyNumberFormat="1" applyFont="1" applyProtection="1"/>
    <xf numFmtId="177" fontId="0" fillId="0" borderId="0" xfId="1" quotePrefix="1" applyNumberFormat="1" applyFont="1" applyProtection="1"/>
    <xf numFmtId="178" fontId="0" fillId="0" borderId="0" xfId="2" applyNumberFormat="1" applyFont="1" applyProtection="1"/>
    <xf numFmtId="166" fontId="0" fillId="0" borderId="0" xfId="1" applyNumberFormat="1" applyFont="1" applyAlignment="1" applyProtection="1">
      <alignment horizontal="right"/>
    </xf>
    <xf numFmtId="164" fontId="6" fillId="0" borderId="0" xfId="0" applyNumberFormat="1" applyFont="1" applyFill="1" applyBorder="1" applyProtection="1"/>
    <xf numFmtId="10" fontId="0" fillId="0" borderId="0" xfId="2" applyNumberFormat="1" applyFont="1" applyFill="1" applyBorder="1" applyProtection="1"/>
    <xf numFmtId="2" fontId="12" fillId="0" borderId="0" xfId="0" applyNumberFormat="1" applyFont="1" applyBorder="1"/>
    <xf numFmtId="43" fontId="31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Protection="1"/>
    <xf numFmtId="10" fontId="11" fillId="9" borderId="9" xfId="2" applyNumberFormat="1" applyFont="1" applyFill="1" applyBorder="1" applyAlignment="1">
      <alignment horizontal="left" indent="2"/>
    </xf>
    <xf numFmtId="10" fontId="11" fillId="0" borderId="32" xfId="2" applyNumberFormat="1" applyFont="1" applyBorder="1" applyAlignment="1">
      <alignment horizontal="left" indent="2"/>
    </xf>
    <xf numFmtId="10" fontId="11" fillId="9" borderId="33" xfId="2" applyNumberFormat="1" applyFont="1" applyFill="1" applyBorder="1" applyAlignment="1">
      <alignment horizontal="left" wrapText="1" indent="2"/>
    </xf>
    <xf numFmtId="0" fontId="19" fillId="0" borderId="0" xfId="0" applyFont="1" applyProtection="1"/>
    <xf numFmtId="2" fontId="11" fillId="0" borderId="0" xfId="0" applyNumberFormat="1" applyFont="1" applyProtection="1"/>
    <xf numFmtId="177" fontId="12" fillId="0" borderId="0" xfId="1" applyNumberFormat="1" applyFont="1" applyProtection="1"/>
    <xf numFmtId="0" fontId="0" fillId="9" borderId="0" xfId="0" applyFont="1" applyFill="1" applyBorder="1"/>
    <xf numFmtId="0" fontId="18" fillId="0" borderId="0" xfId="3" applyFont="1" applyAlignment="1" applyProtection="1">
      <alignment horizontal="left"/>
    </xf>
    <xf numFmtId="0" fontId="27" fillId="0" borderId="0" xfId="3" applyFont="1" applyProtection="1"/>
    <xf numFmtId="43" fontId="18" fillId="0" borderId="0" xfId="1" applyFont="1" applyProtection="1"/>
    <xf numFmtId="0" fontId="23" fillId="0" borderId="0" xfId="3" applyFont="1" applyAlignment="1" applyProtection="1">
      <alignment horizontal="left" indent="1"/>
    </xf>
    <xf numFmtId="0" fontId="27" fillId="0" borderId="0" xfId="3" applyFont="1" applyAlignment="1" applyProtection="1">
      <alignment horizontal="left"/>
    </xf>
    <xf numFmtId="10" fontId="22" fillId="7" borderId="0" xfId="3" applyNumberFormat="1" applyFont="1" applyFill="1" applyBorder="1" applyProtection="1"/>
    <xf numFmtId="0" fontId="18" fillId="0" borderId="0" xfId="3" quotePrefix="1" applyFont="1" applyAlignment="1" applyProtection="1">
      <alignment horizontal="right"/>
    </xf>
    <xf numFmtId="0" fontId="18" fillId="0" borderId="0" xfId="3" applyFont="1" applyAlignment="1" applyProtection="1">
      <alignment horizontal="right"/>
    </xf>
    <xf numFmtId="0" fontId="18" fillId="0" borderId="11" xfId="3" applyFont="1" applyBorder="1" applyAlignment="1" applyProtection="1">
      <alignment horizontal="left"/>
    </xf>
    <xf numFmtId="0" fontId="18" fillId="0" borderId="11" xfId="3" applyFont="1" applyBorder="1" applyAlignment="1" applyProtection="1">
      <alignment horizontal="right"/>
    </xf>
    <xf numFmtId="10" fontId="31" fillId="0" borderId="0" xfId="0" applyNumberFormat="1" applyFont="1" applyFill="1" applyProtection="1"/>
    <xf numFmtId="10" fontId="18" fillId="0" borderId="0" xfId="3" applyNumberFormat="1" applyFont="1" applyProtection="1"/>
    <xf numFmtId="10" fontId="35" fillId="0" borderId="11" xfId="0" applyNumberFormat="1" applyFont="1" applyFill="1" applyBorder="1" applyProtection="1"/>
    <xf numFmtId="0" fontId="18" fillId="0" borderId="0" xfId="3" applyFont="1" applyBorder="1" applyProtection="1"/>
    <xf numFmtId="167" fontId="18" fillId="0" borderId="11" xfId="3" applyNumberFormat="1" applyFont="1" applyBorder="1" applyProtection="1"/>
    <xf numFmtId="0" fontId="18" fillId="0" borderId="0" xfId="3" quotePrefix="1" applyFont="1" applyAlignment="1" applyProtection="1">
      <alignment horizontal="left"/>
    </xf>
    <xf numFmtId="0" fontId="24" fillId="0" borderId="0" xfId="3" applyFont="1" applyProtection="1"/>
    <xf numFmtId="10" fontId="24" fillId="0" borderId="0" xfId="4" applyNumberFormat="1" applyFont="1" applyProtection="1"/>
    <xf numFmtId="171" fontId="18" fillId="0" borderId="0" xfId="3" applyNumberFormat="1" applyFont="1" applyProtection="1"/>
    <xf numFmtId="10" fontId="22" fillId="0" borderId="0" xfId="3" applyNumberFormat="1" applyFont="1" applyFill="1" applyBorder="1" applyProtection="1"/>
    <xf numFmtId="0" fontId="18" fillId="0" borderId="0" xfId="3" applyFont="1" applyAlignment="1" applyProtection="1">
      <alignment horizontal="center"/>
    </xf>
    <xf numFmtId="0" fontId="23" fillId="0" borderId="0" xfId="3" applyFont="1" applyAlignment="1" applyProtection="1">
      <alignment horizontal="center"/>
    </xf>
    <xf numFmtId="0" fontId="39" fillId="0" borderId="0" xfId="3" applyFont="1" applyAlignment="1" applyProtection="1">
      <alignment horizontal="right"/>
    </xf>
    <xf numFmtId="0" fontId="39" fillId="0" borderId="0" xfId="3" applyFont="1" applyAlignment="1" applyProtection="1">
      <alignment horizontal="center"/>
    </xf>
    <xf numFmtId="0" fontId="18" fillId="0" borderId="9" xfId="3" applyFont="1" applyBorder="1" applyAlignment="1" applyProtection="1">
      <alignment horizontal="left"/>
    </xf>
    <xf numFmtId="169" fontId="11" fillId="0" borderId="0" xfId="3" applyNumberFormat="1" applyFont="1" applyFill="1" applyProtection="1"/>
    <xf numFmtId="169" fontId="18" fillId="0" borderId="0" xfId="2" applyNumberFormat="1" applyFont="1" applyFill="1" applyProtection="1"/>
    <xf numFmtId="0" fontId="18" fillId="0" borderId="16" xfId="3" applyFont="1" applyBorder="1" applyAlignment="1" applyProtection="1">
      <alignment horizontal="left"/>
    </xf>
    <xf numFmtId="169" fontId="18" fillId="0" borderId="0" xfId="3" applyNumberFormat="1" applyFont="1" applyFill="1" applyProtection="1"/>
    <xf numFmtId="169" fontId="18" fillId="0" borderId="0" xfId="2" applyNumberFormat="1" applyFont="1" applyFill="1" applyBorder="1" applyProtection="1"/>
    <xf numFmtId="0" fontId="23" fillId="0" borderId="16" xfId="3" applyFont="1" applyBorder="1" applyAlignment="1" applyProtection="1">
      <alignment horizontal="left"/>
    </xf>
    <xf numFmtId="10" fontId="23" fillId="0" borderId="29" xfId="3" applyNumberFormat="1" applyFont="1" applyFill="1" applyBorder="1" applyAlignment="1" applyProtection="1">
      <alignment horizontal="center"/>
    </xf>
    <xf numFmtId="169" fontId="18" fillId="0" borderId="1" xfId="3" applyNumberFormat="1" applyFont="1" applyFill="1" applyBorder="1" applyProtection="1"/>
    <xf numFmtId="169" fontId="18" fillId="0" borderId="1" xfId="2" applyNumberFormat="1" applyFont="1" applyFill="1" applyBorder="1" applyProtection="1"/>
    <xf numFmtId="169" fontId="11" fillId="0" borderId="4" xfId="2" applyNumberFormat="1" applyFont="1" applyFill="1" applyBorder="1" applyProtection="1"/>
    <xf numFmtId="0" fontId="25" fillId="0" borderId="0" xfId="0" applyFont="1" applyFill="1" applyAlignment="1" applyProtection="1">
      <alignment horizontal="left"/>
    </xf>
    <xf numFmtId="0" fontId="25" fillId="0" borderId="0" xfId="3" applyFont="1" applyProtection="1"/>
    <xf numFmtId="10" fontId="26" fillId="0" borderId="0" xfId="3" applyNumberFormat="1" applyFont="1" applyFill="1" applyBorder="1" applyProtection="1"/>
    <xf numFmtId="0" fontId="25" fillId="0" borderId="0" xfId="3" applyFont="1" applyAlignment="1" applyProtection="1">
      <alignment horizontal="left"/>
    </xf>
    <xf numFmtId="0" fontId="25" fillId="0" borderId="0" xfId="0" applyFont="1" applyFill="1" applyProtection="1"/>
    <xf numFmtId="0" fontId="7" fillId="0" borderId="8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vertical="center" wrapText="1"/>
    </xf>
    <xf numFmtId="9" fontId="11" fillId="0" borderId="14" xfId="0" applyNumberFormat="1" applyFont="1" applyBorder="1" applyAlignment="1" applyProtection="1">
      <alignment horizontal="center" vertical="center" wrapText="1"/>
    </xf>
    <xf numFmtId="0" fontId="11" fillId="0" borderId="0" xfId="3" applyFont="1" applyProtection="1"/>
    <xf numFmtId="0" fontId="7" fillId="0" borderId="30" xfId="0" applyFont="1" applyBorder="1" applyAlignment="1" applyProtection="1">
      <alignment vertical="center" wrapText="1"/>
    </xf>
    <xf numFmtId="9" fontId="11" fillId="0" borderId="30" xfId="0" applyNumberFormat="1" applyFont="1" applyBorder="1" applyAlignment="1" applyProtection="1">
      <alignment horizontal="center" vertical="center" wrapText="1"/>
    </xf>
    <xf numFmtId="10" fontId="11" fillId="10" borderId="0" xfId="3" applyNumberFormat="1" applyFont="1" applyFill="1" applyBorder="1" applyAlignment="1" applyProtection="1"/>
    <xf numFmtId="0" fontId="0" fillId="9" borderId="9" xfId="0" applyFont="1" applyFill="1" applyBorder="1"/>
    <xf numFmtId="0" fontId="0" fillId="9" borderId="4" xfId="0" applyFont="1" applyFill="1" applyBorder="1"/>
    <xf numFmtId="0" fontId="0" fillId="9" borderId="10" xfId="0" applyFont="1" applyFill="1" applyBorder="1"/>
    <xf numFmtId="0" fontId="0" fillId="9" borderId="12" xfId="0" applyFont="1" applyFill="1" applyBorder="1"/>
    <xf numFmtId="0" fontId="0" fillId="9" borderId="13" xfId="0" applyFont="1" applyFill="1" applyBorder="1"/>
    <xf numFmtId="0" fontId="0" fillId="9" borderId="8" xfId="0" applyFont="1" applyFill="1" applyBorder="1"/>
    <xf numFmtId="0" fontId="0" fillId="9" borderId="17" xfId="0" applyFont="1" applyFill="1" applyBorder="1"/>
    <xf numFmtId="0" fontId="11" fillId="9" borderId="16" xfId="3" applyFont="1" applyFill="1" applyBorder="1" applyAlignment="1" applyProtection="1">
      <alignment horizontal="left"/>
      <protection locked="0"/>
    </xf>
    <xf numFmtId="10" fontId="11" fillId="9" borderId="4" xfId="2" applyNumberFormat="1" applyFont="1" applyFill="1" applyBorder="1"/>
    <xf numFmtId="10" fontId="0" fillId="9" borderId="28" xfId="0" applyNumberFormat="1" applyFont="1" applyFill="1" applyBorder="1" applyProtection="1">
      <protection locked="0"/>
    </xf>
    <xf numFmtId="10" fontId="11" fillId="9" borderId="4" xfId="2" applyNumberFormat="1" applyFont="1" applyFill="1" applyBorder="1" applyAlignment="1">
      <alignment vertical="center"/>
    </xf>
    <xf numFmtId="10" fontId="19" fillId="9" borderId="4" xfId="2" applyNumberFormat="1" applyFont="1" applyFill="1" applyBorder="1" applyAlignment="1">
      <alignment vertical="center"/>
    </xf>
    <xf numFmtId="10" fontId="19" fillId="9" borderId="3" xfId="0" applyNumberFormat="1" applyFont="1" applyFill="1" applyBorder="1" applyAlignment="1" applyProtection="1">
      <alignment vertical="center"/>
      <protection locked="0"/>
    </xf>
    <xf numFmtId="10" fontId="19" fillId="0" borderId="3" xfId="0" applyNumberFormat="1" applyFont="1" applyBorder="1" applyProtection="1">
      <protection locked="0"/>
    </xf>
    <xf numFmtId="10" fontId="19" fillId="9" borderId="4" xfId="2" applyNumberFormat="1" applyFont="1" applyFill="1" applyBorder="1"/>
    <xf numFmtId="0" fontId="0" fillId="9" borderId="4" xfId="0" applyFont="1" applyFill="1" applyBorder="1" applyProtection="1">
      <protection locked="0"/>
    </xf>
    <xf numFmtId="169" fontId="11" fillId="4" borderId="15" xfId="0" applyNumberFormat="1" applyFont="1" applyFill="1" applyBorder="1" applyProtection="1"/>
    <xf numFmtId="0" fontId="41" fillId="0" borderId="0" xfId="0" applyFont="1" applyProtection="1">
      <protection locked="0"/>
    </xf>
    <xf numFmtId="0" fontId="19" fillId="0" borderId="0" xfId="0" applyFont="1"/>
    <xf numFmtId="165" fontId="19" fillId="0" borderId="0" xfId="0" applyNumberFormat="1" applyFont="1"/>
    <xf numFmtId="0" fontId="12" fillId="0" borderId="20" xfId="0" applyFont="1" applyFill="1" applyBorder="1" applyAlignment="1" applyProtection="1">
      <alignment horizontal="center"/>
      <protection locked="0"/>
    </xf>
    <xf numFmtId="0" fontId="12" fillId="4" borderId="20" xfId="0" applyFont="1" applyFill="1" applyBorder="1" applyAlignment="1" applyProtection="1">
      <alignment horizontal="center"/>
      <protection locked="0"/>
    </xf>
    <xf numFmtId="9" fontId="19" fillId="4" borderId="20" xfId="0" applyNumberFormat="1" applyFont="1" applyFill="1" applyBorder="1" applyAlignment="1" applyProtection="1">
      <alignment horizontal="center"/>
      <protection locked="0"/>
    </xf>
    <xf numFmtId="166" fontId="19" fillId="0" borderId="0" xfId="0" applyNumberFormat="1" applyFont="1"/>
    <xf numFmtId="166" fontId="19" fillId="0" borderId="0" xfId="0" applyNumberFormat="1" applyFont="1" applyBorder="1"/>
    <xf numFmtId="0" fontId="19" fillId="4" borderId="31" xfId="0" applyNumberFormat="1" applyFont="1" applyFill="1" applyBorder="1" applyAlignment="1" applyProtection="1">
      <alignment horizontal="center"/>
      <protection locked="0"/>
    </xf>
    <xf numFmtId="166" fontId="19" fillId="0" borderId="1" xfId="0" applyNumberFormat="1" applyFont="1" applyFill="1" applyBorder="1"/>
    <xf numFmtId="166" fontId="19" fillId="0" borderId="1" xfId="1" applyNumberFormat="1" applyFont="1" applyFill="1" applyBorder="1"/>
    <xf numFmtId="166" fontId="19" fillId="0" borderId="1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10" fontId="36" fillId="0" borderId="0" xfId="0" applyNumberFormat="1" applyFont="1" applyFill="1" applyProtection="1"/>
    <xf numFmtId="10" fontId="36" fillId="0" borderId="11" xfId="0" applyNumberFormat="1" applyFont="1" applyFill="1" applyBorder="1" applyProtection="1"/>
    <xf numFmtId="176" fontId="0" fillId="0" borderId="0" xfId="0" applyNumberFormat="1" applyProtection="1">
      <protection locked="0"/>
    </xf>
    <xf numFmtId="176" fontId="0" fillId="0" borderId="0" xfId="0" applyNumberFormat="1" applyAlignment="1" applyProtection="1">
      <alignment horizontal="right"/>
      <protection locked="0"/>
    </xf>
    <xf numFmtId="0" fontId="11" fillId="0" borderId="18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179" fontId="0" fillId="0" borderId="0" xfId="1" applyNumberFormat="1" applyFont="1" applyBorder="1"/>
    <xf numFmtId="179" fontId="0" fillId="0" borderId="0" xfId="0" applyNumberFormat="1" applyFont="1" applyBorder="1"/>
    <xf numFmtId="10" fontId="11" fillId="4" borderId="20" xfId="0" applyNumberFormat="1" applyFont="1" applyFill="1" applyBorder="1" applyAlignment="1" applyProtection="1">
      <alignment horizontal="center"/>
      <protection locked="0"/>
    </xf>
    <xf numFmtId="0" fontId="6" fillId="0" borderId="0" xfId="3" applyFont="1" applyProtection="1"/>
    <xf numFmtId="14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2" fontId="19" fillId="0" borderId="0" xfId="0" applyNumberFormat="1" applyFont="1"/>
    <xf numFmtId="43" fontId="19" fillId="0" borderId="0" xfId="0" applyNumberFormat="1" applyFont="1"/>
    <xf numFmtId="0" fontId="23" fillId="11" borderId="30" xfId="8" applyFont="1" applyFill="1" applyBorder="1" applyAlignment="1">
      <alignment wrapText="1"/>
    </xf>
    <xf numFmtId="42" fontId="23" fillId="0" borderId="30" xfId="9" applyFont="1" applyBorder="1"/>
    <xf numFmtId="0" fontId="18" fillId="0" borderId="0" xfId="8"/>
    <xf numFmtId="8" fontId="43" fillId="0" borderId="30" xfId="8" applyNumberFormat="1" applyFont="1" applyBorder="1" applyAlignment="1">
      <alignment wrapText="1"/>
    </xf>
    <xf numFmtId="0" fontId="43" fillId="0" borderId="0" xfId="8" applyFont="1"/>
    <xf numFmtId="0" fontId="43" fillId="0" borderId="30" xfId="8" applyFont="1" applyBorder="1" applyAlignment="1">
      <alignment wrapText="1"/>
    </xf>
    <xf numFmtId="42" fontId="43" fillId="0" borderId="30" xfId="9" applyFont="1" applyBorder="1"/>
    <xf numFmtId="0" fontId="45" fillId="0" borderId="30" xfId="8" applyFont="1" applyBorder="1" applyAlignment="1">
      <alignment wrapText="1"/>
    </xf>
    <xf numFmtId="42" fontId="43" fillId="0" borderId="0" xfId="9" applyFont="1"/>
    <xf numFmtId="0" fontId="43" fillId="0" borderId="0" xfId="8" applyFont="1" applyAlignment="1">
      <alignment wrapText="1"/>
    </xf>
    <xf numFmtId="0" fontId="0" fillId="0" borderId="0" xfId="0" applyAlignment="1">
      <alignment horizontal="left" indent="3"/>
    </xf>
    <xf numFmtId="41" fontId="12" fillId="0" borderId="0" xfId="0" applyNumberFormat="1" applyFont="1" applyAlignment="1">
      <alignment horizontal="center"/>
    </xf>
    <xf numFmtId="41" fontId="19" fillId="0" borderId="0" xfId="0" applyNumberFormat="1" applyFont="1" applyAlignment="1">
      <alignment horizontal="center"/>
    </xf>
    <xf numFmtId="41" fontId="19" fillId="0" borderId="4" xfId="0" applyNumberFormat="1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66" fontId="19" fillId="0" borderId="0" xfId="1" applyNumberFormat="1" applyFont="1" applyFill="1" applyProtection="1">
      <protection locked="0"/>
    </xf>
    <xf numFmtId="14" fontId="19" fillId="0" borderId="20" xfId="0" applyNumberFormat="1" applyFont="1" applyFill="1" applyBorder="1" applyAlignment="1" applyProtection="1">
      <alignment horizontal="center"/>
      <protection locked="0"/>
    </xf>
    <xf numFmtId="166" fontId="19" fillId="0" borderId="0" xfId="2" applyNumberFormat="1" applyFont="1" applyProtection="1">
      <protection locked="0"/>
    </xf>
    <xf numFmtId="166" fontId="12" fillId="0" borderId="4" xfId="1" applyNumberFormat="1" applyFont="1" applyBorder="1" applyAlignment="1">
      <alignment horizontal="center"/>
    </xf>
    <xf numFmtId="0" fontId="0" fillId="0" borderId="4" xfId="0" applyBorder="1" applyAlignment="1">
      <alignment horizontal="left" indent="1"/>
    </xf>
    <xf numFmtId="0" fontId="0" fillId="0" borderId="4" xfId="0" applyBorder="1" applyAlignment="1">
      <alignment horizontal="center"/>
    </xf>
    <xf numFmtId="166" fontId="31" fillId="0" borderId="4" xfId="2" applyNumberFormat="1" applyFont="1" applyBorder="1" applyProtection="1">
      <protection locked="0"/>
    </xf>
    <xf numFmtId="166" fontId="31" fillId="0" borderId="0" xfId="0" applyNumberFormat="1" applyFont="1"/>
    <xf numFmtId="0" fontId="18" fillId="0" borderId="0" xfId="0" applyFont="1"/>
    <xf numFmtId="0" fontId="18" fillId="0" borderId="4" xfId="0" applyFont="1" applyBorder="1"/>
    <xf numFmtId="42" fontId="47" fillId="0" borderId="30" xfId="9" applyFont="1" applyBorder="1"/>
    <xf numFmtId="0" fontId="42" fillId="0" borderId="0" xfId="0" applyFont="1" applyProtection="1">
      <protection locked="0"/>
    </xf>
    <xf numFmtId="0" fontId="48" fillId="0" borderId="8" xfId="0" applyFont="1" applyBorder="1" applyAlignment="1">
      <alignment horizontal="center"/>
    </xf>
    <xf numFmtId="0" fontId="48" fillId="0" borderId="0" xfId="0" applyFont="1"/>
    <xf numFmtId="0" fontId="48" fillId="0" borderId="0" xfId="8" applyFont="1" applyAlignment="1">
      <alignment horizontal="center" wrapText="1"/>
    </xf>
    <xf numFmtId="180" fontId="48" fillId="0" borderId="0" xfId="1" applyNumberFormat="1" applyFont="1" applyAlignment="1">
      <alignment horizontal="right" indent="1"/>
    </xf>
    <xf numFmtId="180" fontId="18" fillId="0" borderId="0" xfId="0" applyNumberFormat="1" applyFont="1" applyAlignment="1">
      <alignment horizontal="right" indent="1"/>
    </xf>
    <xf numFmtId="180" fontId="48" fillId="0" borderId="4" xfId="0" applyNumberFormat="1" applyFont="1" applyBorder="1" applyAlignment="1">
      <alignment horizontal="right" indent="1"/>
    </xf>
    <xf numFmtId="42" fontId="44" fillId="11" borderId="30" xfId="9" applyFont="1" applyFill="1" applyBorder="1"/>
    <xf numFmtId="0" fontId="49" fillId="0" borderId="0" xfId="0" applyFont="1"/>
    <xf numFmtId="180" fontId="49" fillId="0" borderId="0" xfId="1" applyNumberFormat="1" applyFont="1" applyAlignment="1">
      <alignment horizontal="right" indent="1"/>
    </xf>
    <xf numFmtId="0" fontId="50" fillId="0" borderId="0" xfId="0" applyFont="1"/>
    <xf numFmtId="0" fontId="0" fillId="12" borderId="0" xfId="0" applyFill="1"/>
    <xf numFmtId="166" fontId="0" fillId="0" borderId="0" xfId="1" applyNumberFormat="1" applyFont="1" applyAlignment="1" applyProtection="1">
      <alignment horizontal="center"/>
      <protection locked="0"/>
    </xf>
    <xf numFmtId="0" fontId="51" fillId="0" borderId="0" xfId="0" applyFont="1" applyAlignment="1">
      <alignment horizontal="left" vertical="center"/>
    </xf>
    <xf numFmtId="0" fontId="48" fillId="0" borderId="8" xfId="0" applyFont="1" applyBorder="1" applyAlignment="1">
      <alignment horizontal="center" wrapText="1"/>
    </xf>
    <xf numFmtId="43" fontId="52" fillId="0" borderId="0" xfId="1" applyFont="1"/>
    <xf numFmtId="180" fontId="48" fillId="0" borderId="0" xfId="0" applyNumberFormat="1" applyFont="1" applyBorder="1" applyAlignment="1">
      <alignment horizontal="right" indent="1"/>
    </xf>
    <xf numFmtId="166" fontId="19" fillId="0" borderId="0" xfId="0" applyNumberFormat="1" applyFont="1" applyFill="1" applyBorder="1"/>
    <xf numFmtId="166" fontId="19" fillId="0" borderId="0" xfId="1" applyNumberFormat="1" applyFont="1" applyFill="1" applyBorder="1"/>
    <xf numFmtId="0" fontId="19" fillId="0" borderId="0" xfId="0" applyNumberFormat="1" applyFont="1" applyFill="1" applyBorder="1" applyAlignment="1" applyProtection="1">
      <alignment horizontal="center"/>
      <protection locked="0"/>
    </xf>
    <xf numFmtId="166" fontId="31" fillId="0" borderId="0" xfId="0" applyNumberFormat="1" applyFont="1" applyFill="1" applyBorder="1" applyAlignment="1">
      <alignment horizontal="center"/>
    </xf>
    <xf numFmtId="14" fontId="11" fillId="4" borderId="35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left" indent="2"/>
    </xf>
    <xf numFmtId="0" fontId="0" fillId="0" borderId="0" xfId="0" applyFill="1" applyBorder="1"/>
    <xf numFmtId="0" fontId="11" fillId="4" borderId="34" xfId="0" applyFont="1" applyFill="1" applyBorder="1" applyAlignment="1" applyProtection="1">
      <alignment horizontal="left" indent="1"/>
      <protection locked="0"/>
    </xf>
    <xf numFmtId="0" fontId="0" fillId="0" borderId="0" xfId="0" applyFill="1" applyBorder="1" applyAlignment="1">
      <alignment horizontal="center"/>
    </xf>
    <xf numFmtId="0" fontId="0" fillId="0" borderId="0" xfId="0"/>
    <xf numFmtId="0" fontId="7" fillId="0" borderId="0" xfId="0" applyFont="1" applyAlignment="1" applyProtection="1">
      <alignment horizontal="center"/>
    </xf>
    <xf numFmtId="0" fontId="0" fillId="0" borderId="0" xfId="0" applyAlignment="1" applyProtection="1">
      <alignment horizontal="left" indent="1"/>
    </xf>
    <xf numFmtId="0" fontId="7" fillId="0" borderId="0" xfId="0" applyFont="1" applyProtection="1"/>
    <xf numFmtId="166" fontId="7" fillId="0" borderId="0" xfId="1" applyNumberFormat="1" applyFont="1" applyFill="1" applyBorder="1" applyProtection="1"/>
    <xf numFmtId="166" fontId="7" fillId="0" borderId="0" xfId="0" applyNumberFormat="1" applyFont="1" applyFill="1" applyBorder="1" applyProtection="1"/>
    <xf numFmtId="0" fontId="7" fillId="0" borderId="0" xfId="0" applyFont="1" applyProtection="1">
      <protection locked="0"/>
    </xf>
    <xf numFmtId="166" fontId="19" fillId="0" borderId="0" xfId="1" applyNumberFormat="1" applyFont="1" applyProtection="1">
      <protection locked="0"/>
    </xf>
    <xf numFmtId="166" fontId="19" fillId="0" borderId="0" xfId="0" applyNumberFormat="1" applyFont="1"/>
    <xf numFmtId="0" fontId="18" fillId="0" borderId="4" xfId="0" applyFont="1" applyBorder="1"/>
    <xf numFmtId="0" fontId="42" fillId="0" borderId="0" xfId="0" applyFont="1" applyProtection="1">
      <protection locked="0"/>
    </xf>
    <xf numFmtId="0" fontId="48" fillId="0" borderId="0" xfId="8" applyFont="1" applyAlignment="1">
      <alignment horizontal="center" wrapText="1"/>
    </xf>
    <xf numFmtId="180" fontId="18" fillId="0" borderId="0" xfId="0" applyNumberFormat="1" applyFont="1" applyAlignment="1">
      <alignment horizontal="right" indent="1"/>
    </xf>
    <xf numFmtId="180" fontId="49" fillId="0" borderId="0" xfId="1" applyNumberFormat="1" applyFont="1" applyAlignment="1">
      <alignment horizontal="right" indent="1"/>
    </xf>
    <xf numFmtId="0" fontId="51" fillId="0" borderId="0" xfId="0" applyFont="1" applyAlignment="1">
      <alignment horizontal="left" vertical="center"/>
    </xf>
    <xf numFmtId="180" fontId="48" fillId="0" borderId="0" xfId="0" applyNumberFormat="1" applyFont="1" applyBorder="1" applyAlignment="1">
      <alignment horizontal="right" indent="1"/>
    </xf>
    <xf numFmtId="166" fontId="19" fillId="0" borderId="0" xfId="1" applyNumberFormat="1" applyFont="1" applyFill="1" applyBorder="1"/>
    <xf numFmtId="0" fontId="11" fillId="4" borderId="36" xfId="0" applyFont="1" applyFill="1" applyBorder="1" applyProtection="1">
      <protection locked="0"/>
    </xf>
    <xf numFmtId="0" fontId="11" fillId="4" borderId="37" xfId="0" applyFont="1" applyFill="1" applyBorder="1" applyProtection="1">
      <protection locked="0"/>
    </xf>
    <xf numFmtId="0" fontId="11" fillId="13" borderId="38" xfId="0" applyNumberFormat="1" applyFont="1" applyFill="1" applyBorder="1" applyAlignment="1" applyProtection="1">
      <protection locked="0"/>
    </xf>
    <xf numFmtId="0" fontId="4" fillId="0" borderId="0" xfId="8" applyNumberFormat="1" applyFont="1" applyFill="1" applyBorder="1" applyAlignment="1">
      <alignment horizontal="left" indent="1"/>
    </xf>
    <xf numFmtId="166" fontId="31" fillId="0" borderId="0" xfId="1" applyNumberFormat="1" applyFont="1" applyFill="1" applyBorder="1" applyProtection="1"/>
    <xf numFmtId="0" fontId="53" fillId="0" borderId="0" xfId="0" applyNumberFormat="1" applyFont="1" applyFill="1" applyBorder="1" applyAlignment="1" applyProtection="1">
      <alignment horizontal="left" indent="1"/>
    </xf>
    <xf numFmtId="166" fontId="7" fillId="0" borderId="4" xfId="1" applyNumberFormat="1" applyFont="1" applyFill="1" applyBorder="1" applyProtection="1"/>
    <xf numFmtId="166" fontId="7" fillId="0" borderId="4" xfId="0" applyNumberFormat="1" applyFont="1" applyFill="1" applyBorder="1" applyProtection="1"/>
    <xf numFmtId="166" fontId="31" fillId="0" borderId="0" xfId="1" applyNumberFormat="1" applyFont="1" applyProtection="1"/>
    <xf numFmtId="166" fontId="31" fillId="0" borderId="0" xfId="0" applyNumberFormat="1" applyFont="1" applyProtection="1"/>
    <xf numFmtId="180" fontId="49" fillId="0" borderId="4" xfId="0" applyNumberFormat="1" applyFont="1" applyBorder="1" applyAlignment="1">
      <alignment horizontal="right" indent="1"/>
    </xf>
    <xf numFmtId="0" fontId="30" fillId="4" borderId="5" xfId="3" applyFont="1" applyFill="1" applyBorder="1" applyAlignment="1" applyProtection="1">
      <alignment horizontal="left" indent="1"/>
      <protection locked="0"/>
    </xf>
    <xf numFmtId="0" fontId="30" fillId="4" borderId="6" xfId="3" applyFont="1" applyFill="1" applyBorder="1" applyAlignment="1" applyProtection="1">
      <alignment horizontal="left" indent="1"/>
      <protection locked="0"/>
    </xf>
    <xf numFmtId="0" fontId="30" fillId="4" borderId="7" xfId="3" applyFont="1" applyFill="1" applyBorder="1" applyAlignment="1" applyProtection="1">
      <alignment horizontal="left" indent="1"/>
      <protection locked="0"/>
    </xf>
  </cellXfs>
  <cellStyles count="21">
    <cellStyle name="Comma" xfId="1" builtinId="3"/>
    <cellStyle name="Comma 2" xfId="14" xr:uid="{4C59B549-A647-47A6-AAB6-990A71B60CB8}"/>
    <cellStyle name="Comma 2 10" xfId="5" xr:uid="{00000000-0005-0000-0000-000001000000}"/>
    <cellStyle name="Comma 2 2" xfId="19" xr:uid="{0C4F9E20-84AD-4F46-A4AF-DEC2DBAC9508}"/>
    <cellStyle name="Currency [0] 2" xfId="9" xr:uid="{C15CAFA1-3160-45BB-A093-E3E2EBA0C5CD}"/>
    <cellStyle name="Currency [0] 3 2" xfId="11" xr:uid="{D929F54A-991C-4D96-8133-511CA78D7E0C}"/>
    <cellStyle name="Currency 10 10" xfId="12" xr:uid="{D2245ADC-B414-4F25-BD53-8F1A31574FC5}"/>
    <cellStyle name="Normal" xfId="0" builtinId="0"/>
    <cellStyle name="Normal 10 2 10" xfId="8" xr:uid="{3D163539-A73E-4DCC-9866-C25B8561ADB7}"/>
    <cellStyle name="Normal 2" xfId="3" xr:uid="{00000000-0005-0000-0000-000005000000}"/>
    <cellStyle name="Normal 3" xfId="7" xr:uid="{6A262475-E7C6-4D01-9DCF-012DE6495846}"/>
    <cellStyle name="Normal 3 2" xfId="16" xr:uid="{0A896230-3A93-4734-84FD-7D2405046F2C}"/>
    <cellStyle name="Normal 4" xfId="10" xr:uid="{C92A8280-86F7-4351-B760-AD15CDF9EAAC}"/>
    <cellStyle name="Normal 4 2" xfId="17" xr:uid="{3DDC9AC0-614B-4A68-8C28-D7D33BDCCB8C}"/>
    <cellStyle name="Normal 5" xfId="13" xr:uid="{B5108697-A388-42F7-87D5-2F203B2EE8FF}"/>
    <cellStyle name="Normal 5 2" xfId="18" xr:uid="{7DAA1D54-1533-43EA-8D79-0207A592A82E}"/>
    <cellStyle name="Percent" xfId="2" builtinId="5"/>
    <cellStyle name="Percent 2" xfId="4" xr:uid="{00000000-0005-0000-0000-000008000000}"/>
    <cellStyle name="Percent 2 2" xfId="6" xr:uid="{00000000-0005-0000-0000-000009000000}"/>
    <cellStyle name="Percent 3" xfId="15" xr:uid="{FEB6E863-C704-41F5-92EB-957B9C76DBAB}"/>
    <cellStyle name="Percent 3 2" xfId="20" xr:uid="{9B4797DC-2393-4475-AA38-0F5528D284DB}"/>
  </cellStyles>
  <dxfs count="53">
    <dxf>
      <font>
        <color rgb="FFFF0000"/>
      </font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  <color rgb="FF0048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NEE">
      <a:dk1>
        <a:sysClr val="windowText" lastClr="000000"/>
      </a:dk1>
      <a:lt1>
        <a:sysClr val="window" lastClr="FFFFFF"/>
      </a:lt1>
      <a:dk2>
        <a:srgbClr val="0048B9"/>
      </a:dk2>
      <a:lt2>
        <a:srgbClr val="B99C30"/>
      </a:lt2>
      <a:accent1>
        <a:srgbClr val="9090F3"/>
      </a:accent1>
      <a:accent2>
        <a:srgbClr val="800000"/>
      </a:accent2>
      <a:accent3>
        <a:srgbClr val="3FBD3F"/>
      </a:accent3>
      <a:accent4>
        <a:srgbClr val="333399"/>
      </a:accent4>
      <a:accent5>
        <a:srgbClr val="BDF7FF"/>
      </a:accent5>
      <a:accent6>
        <a:srgbClr val="FEB705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99"/>
    <pageSetUpPr fitToPage="1"/>
  </sheetPr>
  <dimension ref="A1:O55"/>
  <sheetViews>
    <sheetView showGridLines="0" zoomScale="90" zoomScaleNormal="90" zoomScalePageLayoutView="85" workbookViewId="0">
      <selection activeCell="F7" sqref="F7"/>
    </sheetView>
  </sheetViews>
  <sheetFormatPr defaultColWidth="12.7109375" defaultRowHeight="12.75" x14ac:dyDescent="0.2"/>
  <cols>
    <col min="1" max="1" width="4.42578125" style="21" customWidth="1"/>
    <col min="2" max="10" width="16.42578125" style="21" customWidth="1"/>
    <col min="11" max="11" width="10.5703125" style="21" customWidth="1"/>
    <col min="12" max="12" width="5.7109375" style="21" customWidth="1"/>
    <col min="13" max="13" width="13.42578125" style="21" customWidth="1"/>
    <col min="14" max="14" width="11.28515625" style="21" bestFit="1" customWidth="1"/>
    <col min="15" max="16384" width="12.7109375" style="21"/>
  </cols>
  <sheetData>
    <row r="1" spans="1:15" x14ac:dyDescent="0.2">
      <c r="A1" s="21" t="s">
        <v>272</v>
      </c>
    </row>
    <row r="2" spans="1:15" x14ac:dyDescent="0.2">
      <c r="A2" s="21" t="s">
        <v>296</v>
      </c>
    </row>
    <row r="3" spans="1:15" x14ac:dyDescent="0.2">
      <c r="A3" s="21" t="s">
        <v>307</v>
      </c>
    </row>
    <row r="4" spans="1:15" x14ac:dyDescent="0.2">
      <c r="A4" s="21" t="s">
        <v>297</v>
      </c>
    </row>
    <row r="5" spans="1:15" x14ac:dyDescent="0.2">
      <c r="A5" s="21" t="s">
        <v>298</v>
      </c>
    </row>
    <row r="6" spans="1:15" x14ac:dyDescent="0.2">
      <c r="A6" s="21" t="s">
        <v>299</v>
      </c>
    </row>
    <row r="7" spans="1:15" ht="18" x14ac:dyDescent="0.25">
      <c r="A7" s="20" t="s">
        <v>31</v>
      </c>
      <c r="O7" s="21" t="s">
        <v>32</v>
      </c>
    </row>
    <row r="8" spans="1:15" x14ac:dyDescent="0.2">
      <c r="K8" s="22"/>
      <c r="L8" s="22"/>
    </row>
    <row r="9" spans="1:15" s="67" customFormat="1" ht="15.75" x14ac:dyDescent="0.25">
      <c r="B9" s="68" t="s">
        <v>33</v>
      </c>
      <c r="D9" s="473" t="s">
        <v>280</v>
      </c>
      <c r="E9" s="474"/>
      <c r="F9" s="474"/>
      <c r="G9" s="474"/>
      <c r="H9" s="474"/>
      <c r="I9" s="474"/>
      <c r="J9" s="475"/>
      <c r="K9" s="69"/>
      <c r="L9" s="69"/>
    </row>
    <row r="10" spans="1:15" ht="15" customHeight="1" x14ac:dyDescent="0.2">
      <c r="B10" s="23"/>
      <c r="D10" s="25"/>
      <c r="E10" s="24"/>
      <c r="G10" s="24"/>
      <c r="H10" s="24"/>
      <c r="I10" s="24"/>
      <c r="J10" s="24"/>
      <c r="K10" s="22"/>
      <c r="L10" s="22"/>
    </row>
    <row r="11" spans="1:15" s="67" customFormat="1" ht="15" x14ac:dyDescent="0.2">
      <c r="G11" s="21"/>
      <c r="H11" s="21"/>
      <c r="I11" s="21"/>
      <c r="J11" s="21"/>
      <c r="K11" s="69"/>
      <c r="L11" s="69"/>
    </row>
    <row r="12" spans="1:15" x14ac:dyDescent="0.2">
      <c r="K12" s="22"/>
      <c r="L12" s="22"/>
    </row>
    <row r="13" spans="1:15" ht="24" customHeight="1" x14ac:dyDescent="0.2">
      <c r="B13" s="44" t="s">
        <v>135</v>
      </c>
      <c r="K13" s="22"/>
      <c r="L13" s="22"/>
    </row>
    <row r="14" spans="1:15" x14ac:dyDescent="0.2">
      <c r="B14" s="21" t="s">
        <v>130</v>
      </c>
      <c r="D14" s="139">
        <v>2022</v>
      </c>
      <c r="K14" s="22"/>
      <c r="L14" s="22"/>
    </row>
    <row r="15" spans="1:15" x14ac:dyDescent="0.2">
      <c r="B15" s="21" t="s">
        <v>5</v>
      </c>
      <c r="D15" s="146">
        <v>44562</v>
      </c>
      <c r="K15" s="22"/>
      <c r="L15" s="22"/>
    </row>
    <row r="16" spans="1:15" x14ac:dyDescent="0.2">
      <c r="B16" s="21" t="s">
        <v>61</v>
      </c>
      <c r="D16" s="139">
        <v>2022</v>
      </c>
      <c r="K16" s="71"/>
      <c r="L16" s="71"/>
    </row>
    <row r="17" spans="1:15" x14ac:dyDescent="0.2">
      <c r="K17" s="22"/>
      <c r="L17" s="22"/>
    </row>
    <row r="18" spans="1:15" x14ac:dyDescent="0.2">
      <c r="K18" s="22"/>
      <c r="L18" s="22"/>
    </row>
    <row r="19" spans="1:15" x14ac:dyDescent="0.2">
      <c r="A19" s="301" t="s">
        <v>34</v>
      </c>
      <c r="B19" s="302" t="s">
        <v>134</v>
      </c>
      <c r="C19" s="32"/>
      <c r="D19" s="32"/>
      <c r="E19" s="32"/>
      <c r="F19" s="32"/>
      <c r="G19" s="32"/>
      <c r="H19" s="32"/>
      <c r="I19" s="32"/>
      <c r="J19" s="32"/>
      <c r="K19" s="303"/>
      <c r="L19" s="303"/>
      <c r="M19" s="32"/>
      <c r="N19" s="32"/>
      <c r="O19" s="32"/>
    </row>
    <row r="20" spans="1:15" ht="12.75" customHeight="1" x14ac:dyDescent="0.2">
      <c r="A20" s="32"/>
      <c r="B20" s="301" t="s">
        <v>131</v>
      </c>
      <c r="C20" s="32"/>
      <c r="D20" s="32"/>
      <c r="E20" s="348">
        <v>5.5E-2</v>
      </c>
      <c r="F20" s="32"/>
      <c r="G20" s="32"/>
      <c r="H20" s="32"/>
      <c r="I20" s="32"/>
      <c r="J20" s="32"/>
      <c r="K20" s="303"/>
      <c r="L20" s="303"/>
      <c r="M20" s="32"/>
      <c r="N20" s="32"/>
      <c r="O20" s="32"/>
    </row>
    <row r="21" spans="1:15" x14ac:dyDescent="0.2">
      <c r="A21" s="32"/>
      <c r="B21" s="301" t="s">
        <v>132</v>
      </c>
      <c r="C21" s="32"/>
      <c r="D21" s="32"/>
      <c r="E21" s="33">
        <v>0.21</v>
      </c>
      <c r="F21" s="32"/>
      <c r="G21" s="32"/>
      <c r="H21" s="32"/>
      <c r="I21" s="32"/>
      <c r="J21" s="32"/>
      <c r="K21" s="282"/>
      <c r="L21" s="282"/>
      <c r="M21" s="32"/>
      <c r="N21" s="32"/>
      <c r="O21" s="32"/>
    </row>
    <row r="22" spans="1:15" x14ac:dyDescent="0.2">
      <c r="A22" s="32"/>
      <c r="B22" s="304" t="s">
        <v>133</v>
      </c>
      <c r="C22" s="32"/>
      <c r="D22" s="32"/>
      <c r="E22" s="104">
        <f>((1-E20)*E21)+E20</f>
        <v>0.25345000000000001</v>
      </c>
      <c r="F22" s="32"/>
      <c r="G22" s="32"/>
      <c r="H22" s="32"/>
      <c r="I22" s="32"/>
      <c r="J22" s="32"/>
      <c r="K22" s="282"/>
      <c r="L22" s="282"/>
      <c r="M22" s="32"/>
      <c r="N22" s="32"/>
      <c r="O22" s="32"/>
    </row>
    <row r="23" spans="1:15" x14ac:dyDescent="0.2">
      <c r="A23" s="32"/>
      <c r="B23" s="301"/>
      <c r="C23" s="32"/>
      <c r="D23" s="32"/>
      <c r="E23" s="26"/>
      <c r="F23" s="32"/>
      <c r="G23" s="32"/>
      <c r="H23" s="32"/>
      <c r="I23" s="32"/>
      <c r="J23" s="32"/>
      <c r="K23" s="282"/>
      <c r="L23" s="282"/>
      <c r="M23" s="32"/>
      <c r="N23" s="32"/>
      <c r="O23" s="32"/>
    </row>
    <row r="24" spans="1:15" x14ac:dyDescent="0.2">
      <c r="A24" s="301" t="s">
        <v>35</v>
      </c>
      <c r="B24" s="305" t="s">
        <v>137</v>
      </c>
      <c r="C24" s="32"/>
      <c r="D24" s="32"/>
      <c r="E24" s="306"/>
      <c r="F24" s="306"/>
      <c r="G24" s="306"/>
      <c r="H24" s="32"/>
      <c r="I24" s="32"/>
      <c r="J24" s="32"/>
      <c r="K24" s="303"/>
      <c r="L24" s="303"/>
      <c r="M24" s="32"/>
      <c r="N24" s="32"/>
      <c r="O24" s="32"/>
    </row>
    <row r="25" spans="1:1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03"/>
      <c r="L25" s="303"/>
      <c r="M25" s="32"/>
      <c r="N25" s="32"/>
      <c r="O25" s="32"/>
    </row>
    <row r="26" spans="1:15" x14ac:dyDescent="0.2">
      <c r="A26" s="32"/>
      <c r="B26" s="32"/>
      <c r="C26" s="32"/>
      <c r="D26" s="307"/>
      <c r="E26" s="307"/>
      <c r="F26" s="307"/>
      <c r="G26" s="32"/>
      <c r="H26" s="32"/>
      <c r="I26" s="32"/>
      <c r="J26" s="32"/>
      <c r="K26" s="303"/>
      <c r="L26" s="303"/>
      <c r="M26" s="32"/>
      <c r="N26" s="32"/>
      <c r="O26" s="32"/>
    </row>
    <row r="27" spans="1:15" x14ac:dyDescent="0.2">
      <c r="A27" s="32"/>
      <c r="B27" s="32"/>
      <c r="C27" s="32"/>
      <c r="D27" s="307" t="s">
        <v>36</v>
      </c>
      <c r="E27" s="307" t="s">
        <v>37</v>
      </c>
      <c r="F27" s="308" t="s">
        <v>38</v>
      </c>
      <c r="G27" s="308" t="s">
        <v>39</v>
      </c>
      <c r="H27" s="308" t="s">
        <v>40</v>
      </c>
      <c r="I27" s="32"/>
      <c r="J27" s="32"/>
      <c r="K27" s="303"/>
      <c r="L27" s="303"/>
      <c r="M27" s="32"/>
      <c r="N27" s="32"/>
      <c r="O27" s="32"/>
    </row>
    <row r="28" spans="1:15" ht="13.5" thickBot="1" x14ac:dyDescent="0.25">
      <c r="A28" s="32"/>
      <c r="B28" s="309" t="s">
        <v>41</v>
      </c>
      <c r="C28" s="310" t="s">
        <v>42</v>
      </c>
      <c r="D28" s="310" t="s">
        <v>43</v>
      </c>
      <c r="E28" s="310" t="s">
        <v>44</v>
      </c>
      <c r="F28" s="310" t="s">
        <v>45</v>
      </c>
      <c r="G28" s="310" t="s">
        <v>45</v>
      </c>
      <c r="H28" s="310" t="s">
        <v>45</v>
      </c>
      <c r="I28" s="32"/>
      <c r="J28" s="32"/>
      <c r="K28" s="303"/>
      <c r="L28" s="303"/>
      <c r="M28" s="32"/>
      <c r="N28" s="32"/>
      <c r="O28" s="32"/>
    </row>
    <row r="29" spans="1:15" x14ac:dyDescent="0.2">
      <c r="A29" s="32"/>
      <c r="B29" s="301" t="s">
        <v>46</v>
      </c>
      <c r="C29" s="311">
        <f>1-C30</f>
        <v>0.40400000000000003</v>
      </c>
      <c r="D29" s="379">
        <v>3.8899999999999997E-2</v>
      </c>
      <c r="E29" s="27">
        <f>C29*D29</f>
        <v>1.57156E-2</v>
      </c>
      <c r="F29" s="27">
        <f>D29*(1-$E$22)</f>
        <v>2.9040795000000001E-2</v>
      </c>
      <c r="G29" s="27">
        <f>E29*(1-$E$22)</f>
        <v>1.173248118E-2</v>
      </c>
      <c r="H29" s="312">
        <f>+E29</f>
        <v>1.57156E-2</v>
      </c>
      <c r="I29" s="32"/>
      <c r="J29" s="32"/>
      <c r="K29" s="303"/>
      <c r="L29" s="303"/>
      <c r="M29" s="32"/>
      <c r="N29" s="32"/>
      <c r="O29" s="32"/>
    </row>
    <row r="30" spans="1:15" ht="13.5" thickBot="1" x14ac:dyDescent="0.25">
      <c r="A30" s="32"/>
      <c r="B30" s="29" t="s">
        <v>47</v>
      </c>
      <c r="C30" s="313">
        <v>0.59599999999999997</v>
      </c>
      <c r="D30" s="380">
        <v>0.106</v>
      </c>
      <c r="E30" s="30">
        <f>C30*D30</f>
        <v>6.3175999999999996E-2</v>
      </c>
      <c r="F30" s="30">
        <f>D30</f>
        <v>0.106</v>
      </c>
      <c r="G30" s="30">
        <f>E30</f>
        <v>6.3175999999999996E-2</v>
      </c>
      <c r="H30" s="30">
        <f>+E30/(1-$E$22)</f>
        <v>8.4623936775835504E-2</v>
      </c>
      <c r="I30" s="314"/>
      <c r="J30" s="314"/>
      <c r="K30" s="303"/>
      <c r="L30" s="303"/>
      <c r="M30" s="32"/>
      <c r="N30" s="32"/>
      <c r="O30" s="32"/>
    </row>
    <row r="31" spans="1:15" ht="13.5" thickBot="1" x14ac:dyDescent="0.25">
      <c r="A31" s="32"/>
      <c r="B31" s="29" t="s">
        <v>48</v>
      </c>
      <c r="C31" s="31">
        <f>SUM(C29:C30)</f>
        <v>1</v>
      </c>
      <c r="D31" s="315"/>
      <c r="E31" s="31"/>
      <c r="F31" s="31"/>
      <c r="G31" s="31">
        <f>SUM(G29:G30)</f>
        <v>7.490848118E-2</v>
      </c>
      <c r="H31" s="31">
        <f>SUM(H29:H30)</f>
        <v>0.1003395367758355</v>
      </c>
      <c r="I31" s="314"/>
      <c r="J31" s="314"/>
      <c r="K31" s="303"/>
      <c r="L31" s="303"/>
      <c r="M31" s="32"/>
      <c r="N31" s="32"/>
      <c r="O31" s="32"/>
    </row>
    <row r="32" spans="1:15" x14ac:dyDescent="0.2">
      <c r="A32" s="32"/>
      <c r="B32" s="32"/>
      <c r="C32" s="32"/>
      <c r="D32" s="32"/>
      <c r="E32" s="32"/>
      <c r="F32" s="32"/>
      <c r="G32" s="32"/>
      <c r="H32" s="314"/>
      <c r="I32" s="314"/>
      <c r="J32" s="314"/>
      <c r="K32" s="303"/>
      <c r="L32" s="303"/>
      <c r="M32" s="32"/>
      <c r="N32" s="32"/>
      <c r="O32" s="32"/>
    </row>
    <row r="33" spans="1:15" x14ac:dyDescent="0.2">
      <c r="A33" s="32"/>
      <c r="B33" s="316" t="s">
        <v>49</v>
      </c>
      <c r="C33" s="32"/>
      <c r="D33" s="307"/>
      <c r="E33" s="105">
        <f>G31</f>
        <v>7.490848118E-2</v>
      </c>
      <c r="F33" s="32"/>
      <c r="G33" s="32"/>
      <c r="H33" s="314"/>
      <c r="I33" s="314"/>
      <c r="J33" s="314"/>
      <c r="K33" s="303"/>
      <c r="L33" s="303"/>
      <c r="M33" s="32"/>
      <c r="N33" s="32"/>
      <c r="O33" s="32"/>
    </row>
    <row r="34" spans="1:15" x14ac:dyDescent="0.2">
      <c r="A34" s="32"/>
      <c r="B34" s="32"/>
      <c r="C34" s="32"/>
      <c r="D34" s="32"/>
      <c r="E34" s="32"/>
      <c r="F34" s="32"/>
      <c r="G34" s="32"/>
      <c r="H34" s="314"/>
      <c r="I34" s="314"/>
      <c r="J34" s="314"/>
      <c r="K34" s="303"/>
      <c r="L34" s="303"/>
      <c r="M34" s="32"/>
      <c r="N34" s="32"/>
      <c r="O34" s="32"/>
    </row>
    <row r="35" spans="1:15" x14ac:dyDescent="0.2">
      <c r="A35" s="32"/>
      <c r="B35" s="32"/>
      <c r="C35" s="32"/>
      <c r="D35" s="32"/>
      <c r="E35" s="32"/>
      <c r="F35" s="317"/>
      <c r="G35" s="32"/>
      <c r="H35" s="314"/>
      <c r="I35" s="314"/>
      <c r="J35" s="314"/>
      <c r="K35" s="303"/>
      <c r="L35" s="303"/>
      <c r="M35" s="32"/>
      <c r="N35" s="32"/>
      <c r="O35" s="32"/>
    </row>
    <row r="36" spans="1:15" x14ac:dyDescent="0.2">
      <c r="A36" s="32"/>
      <c r="B36" s="32"/>
      <c r="C36" s="32"/>
      <c r="D36" s="32"/>
      <c r="E36" s="32"/>
      <c r="F36" s="318"/>
      <c r="G36" s="32"/>
      <c r="H36" s="314"/>
      <c r="I36" s="314"/>
      <c r="J36" s="314"/>
      <c r="K36" s="303"/>
      <c r="L36" s="303"/>
      <c r="M36" s="32"/>
      <c r="N36" s="32"/>
      <c r="O36" s="32"/>
    </row>
    <row r="37" spans="1:15" x14ac:dyDescent="0.2">
      <c r="A37" s="301" t="s">
        <v>50</v>
      </c>
      <c r="B37" s="316" t="s">
        <v>51</v>
      </c>
      <c r="C37" s="32"/>
      <c r="D37" s="32"/>
      <c r="E37" s="365">
        <v>1.6830000000000001E-2</v>
      </c>
      <c r="F37" s="388"/>
      <c r="G37" s="32"/>
      <c r="H37" s="314"/>
      <c r="I37" s="314"/>
      <c r="J37" s="314"/>
      <c r="K37" s="303"/>
      <c r="L37" s="303"/>
      <c r="M37" s="32"/>
      <c r="N37" s="32"/>
      <c r="O37" s="32"/>
    </row>
    <row r="38" spans="1:15" x14ac:dyDescent="0.2">
      <c r="A38" s="301"/>
      <c r="B38" s="316" t="s">
        <v>52</v>
      </c>
      <c r="C38" s="32"/>
      <c r="D38" s="32"/>
      <c r="E38" s="365">
        <v>3.6000000000000002E-4</v>
      </c>
      <c r="F38" s="388"/>
      <c r="G38" s="319"/>
      <c r="H38" s="32"/>
      <c r="I38" s="32"/>
      <c r="J38" s="32"/>
      <c r="K38" s="303"/>
      <c r="L38" s="303"/>
      <c r="M38" s="32"/>
      <c r="N38" s="32"/>
      <c r="O38" s="32"/>
    </row>
    <row r="39" spans="1:15" x14ac:dyDescent="0.2">
      <c r="A39" s="301"/>
      <c r="B39" s="301"/>
      <c r="C39" s="32"/>
      <c r="D39" s="32"/>
      <c r="E39" s="320"/>
      <c r="F39" s="301"/>
      <c r="G39" s="32"/>
      <c r="H39" s="32"/>
      <c r="I39" s="32"/>
      <c r="J39" s="32"/>
      <c r="K39" s="303"/>
      <c r="L39" s="303"/>
      <c r="M39" s="32"/>
      <c r="N39" s="32"/>
      <c r="O39" s="32"/>
    </row>
    <row r="40" spans="1:15" x14ac:dyDescent="0.2">
      <c r="A40" s="301"/>
      <c r="B40" s="301"/>
      <c r="C40" s="32"/>
      <c r="D40" s="32"/>
      <c r="E40" s="320"/>
      <c r="F40" s="301"/>
      <c r="G40" s="32"/>
      <c r="H40" s="32"/>
      <c r="I40" s="32"/>
      <c r="J40" s="32"/>
      <c r="K40" s="303"/>
      <c r="L40" s="303"/>
      <c r="M40" s="32"/>
      <c r="N40" s="32"/>
      <c r="O40" s="32"/>
    </row>
    <row r="41" spans="1:15" x14ac:dyDescent="0.2">
      <c r="A41" s="301" t="s">
        <v>50</v>
      </c>
      <c r="B41" s="305" t="s">
        <v>53</v>
      </c>
      <c r="C41" s="32"/>
      <c r="D41" s="32"/>
      <c r="E41" s="320"/>
      <c r="F41" s="301"/>
      <c r="G41" s="32"/>
      <c r="H41" s="32"/>
      <c r="I41" s="32"/>
      <c r="J41" s="32"/>
      <c r="K41" s="32"/>
      <c r="L41" s="32"/>
      <c r="M41" s="32"/>
      <c r="N41" s="32"/>
      <c r="O41" s="32"/>
    </row>
    <row r="42" spans="1:15" x14ac:dyDescent="0.2">
      <c r="A42" s="301"/>
      <c r="B42" s="301"/>
      <c r="C42" s="321"/>
      <c r="D42" s="321"/>
      <c r="E42" s="321"/>
      <c r="F42" s="321"/>
      <c r="G42" s="321"/>
      <c r="H42" s="32"/>
      <c r="I42" s="32"/>
      <c r="J42" s="32"/>
      <c r="K42" s="32"/>
      <c r="L42" s="32"/>
      <c r="M42" s="32"/>
      <c r="N42" s="32"/>
      <c r="O42" s="32"/>
    </row>
    <row r="43" spans="1:15" x14ac:dyDescent="0.2">
      <c r="A43" s="301"/>
      <c r="B43" s="301"/>
      <c r="C43" s="322">
        <v>2022</v>
      </c>
      <c r="D43" s="322">
        <v>2023</v>
      </c>
      <c r="E43" s="322">
        <v>2024</v>
      </c>
      <c r="F43" s="322">
        <v>2025</v>
      </c>
      <c r="G43" s="322">
        <v>2026</v>
      </c>
      <c r="H43" s="32"/>
      <c r="I43" s="32"/>
      <c r="J43" s="32"/>
      <c r="K43" s="32"/>
      <c r="L43" s="32"/>
      <c r="M43" s="323" t="s">
        <v>211</v>
      </c>
      <c r="N43" s="323" t="s">
        <v>212</v>
      </c>
      <c r="O43" s="324" t="s">
        <v>213</v>
      </c>
    </row>
    <row r="44" spans="1:15" x14ac:dyDescent="0.2">
      <c r="A44" s="301"/>
      <c r="B44" s="325" t="s">
        <v>54</v>
      </c>
      <c r="C44" s="268">
        <f>+$O$44</f>
        <v>1.4012229399999999E-2</v>
      </c>
      <c r="D44" s="268">
        <f t="shared" ref="D44:G44" si="0">+$O$44</f>
        <v>1.4012229399999999E-2</v>
      </c>
      <c r="E44" s="268">
        <f t="shared" si="0"/>
        <v>1.4012229399999999E-2</v>
      </c>
      <c r="F44" s="268">
        <f t="shared" si="0"/>
        <v>1.4012229399999999E-2</v>
      </c>
      <c r="G44" s="268">
        <f t="shared" si="0"/>
        <v>1.4012229399999999E-2</v>
      </c>
      <c r="H44" s="32"/>
      <c r="I44" s="32"/>
      <c r="J44" s="32"/>
      <c r="K44" s="32"/>
      <c r="L44" s="32"/>
      <c r="M44" s="326">
        <v>0.22527700000000001</v>
      </c>
      <c r="N44" s="327">
        <f>(1+O44)^(1/12)-1</f>
        <v>1.1602530440875114E-3</v>
      </c>
      <c r="O44" s="327">
        <f>+O46*M44</f>
        <v>1.4012229399999999E-2</v>
      </c>
    </row>
    <row r="45" spans="1:15" x14ac:dyDescent="0.2">
      <c r="A45" s="301"/>
      <c r="B45" s="328" t="s">
        <v>55</v>
      </c>
      <c r="C45" s="4">
        <f>+$O$45</f>
        <v>4.8187770599999999E-2</v>
      </c>
      <c r="D45" s="4">
        <f t="shared" ref="D45:G45" si="1">+$O$45</f>
        <v>4.8187770599999999E-2</v>
      </c>
      <c r="E45" s="4">
        <f t="shared" si="1"/>
        <v>4.8187770599999999E-2</v>
      </c>
      <c r="F45" s="4">
        <f t="shared" si="1"/>
        <v>4.8187770599999999E-2</v>
      </c>
      <c r="G45" s="4">
        <f t="shared" si="1"/>
        <v>4.8187770599999999E-2</v>
      </c>
      <c r="H45" s="32"/>
      <c r="I45" s="32"/>
      <c r="J45" s="32"/>
      <c r="K45" s="32"/>
      <c r="L45" s="32"/>
      <c r="M45" s="329">
        <f>1-M44</f>
        <v>0.77472300000000005</v>
      </c>
      <c r="N45" s="327">
        <f>(1+O45)^(1/12)-1</f>
        <v>3.9295957165634832E-3</v>
      </c>
      <c r="O45" s="330">
        <f>O46-O44</f>
        <v>4.8187770599999999E-2</v>
      </c>
    </row>
    <row r="46" spans="1:15" x14ac:dyDescent="0.2">
      <c r="A46" s="301"/>
      <c r="B46" s="331" t="s">
        <v>56</v>
      </c>
      <c r="C46" s="332">
        <f>C44+C45</f>
        <v>6.2199999999999998E-2</v>
      </c>
      <c r="D46" s="332">
        <f>D44+D45</f>
        <v>6.2199999999999998E-2</v>
      </c>
      <c r="E46" s="332">
        <f>E44+E45</f>
        <v>6.2199999999999998E-2</v>
      </c>
      <c r="F46" s="332">
        <f>F44+F45</f>
        <v>6.2199999999999998E-2</v>
      </c>
      <c r="G46" s="332">
        <f>G44+G45</f>
        <v>6.2199999999999998E-2</v>
      </c>
      <c r="H46" s="32"/>
      <c r="I46" s="32"/>
      <c r="J46" s="32"/>
      <c r="K46" s="32"/>
      <c r="L46" s="32"/>
      <c r="M46" s="333">
        <f>SUM(M44:M45)</f>
        <v>1</v>
      </c>
      <c r="N46" s="334">
        <f>SUM(N44:N45)</f>
        <v>5.0898487606509946E-3</v>
      </c>
      <c r="O46" s="335">
        <v>6.2199999999999998E-2</v>
      </c>
    </row>
    <row r="47" spans="1:15" x14ac:dyDescent="0.2">
      <c r="A47" s="301"/>
      <c r="B47" s="336" t="s">
        <v>220</v>
      </c>
      <c r="C47" s="337"/>
      <c r="D47" s="337"/>
      <c r="E47" s="338"/>
      <c r="F47" s="339"/>
      <c r="G47" s="337"/>
      <c r="H47" s="337"/>
      <c r="I47" s="32"/>
      <c r="J47" s="32"/>
      <c r="K47" s="32"/>
      <c r="L47" s="32"/>
      <c r="M47" s="32"/>
      <c r="N47" s="32"/>
      <c r="O47" s="32"/>
    </row>
    <row r="48" spans="1:15" x14ac:dyDescent="0.2">
      <c r="A48" s="32"/>
      <c r="B48" s="340" t="s">
        <v>221</v>
      </c>
      <c r="C48" s="337"/>
      <c r="D48" s="337"/>
      <c r="E48" s="337"/>
      <c r="F48" s="337"/>
      <c r="G48" s="337"/>
      <c r="H48" s="337"/>
      <c r="I48" s="337"/>
      <c r="J48" s="337"/>
      <c r="K48" s="32"/>
      <c r="L48" s="32"/>
      <c r="M48" s="32"/>
      <c r="N48" s="32"/>
      <c r="O48" s="32"/>
    </row>
    <row r="49" spans="1:1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5" x14ac:dyDescent="0.2">
      <c r="A51" s="32" t="s">
        <v>57</v>
      </c>
      <c r="B51" s="302" t="s">
        <v>136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1:1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</row>
    <row r="53" spans="1:15" x14ac:dyDescent="0.2">
      <c r="A53" s="32"/>
      <c r="B53" s="341"/>
      <c r="C53" s="342">
        <v>2022</v>
      </c>
      <c r="D53" s="342">
        <v>2023</v>
      </c>
      <c r="E53" s="342">
        <v>2024</v>
      </c>
      <c r="F53" s="342">
        <v>2025</v>
      </c>
      <c r="G53" s="342">
        <v>2026</v>
      </c>
      <c r="H53" s="342">
        <v>2027</v>
      </c>
      <c r="I53" s="32"/>
      <c r="J53" s="32"/>
      <c r="K53" s="32"/>
      <c r="L53" s="32"/>
      <c r="M53" s="32"/>
      <c r="N53" s="32"/>
      <c r="O53" s="32"/>
    </row>
    <row r="54" spans="1:15" x14ac:dyDescent="0.2">
      <c r="A54" s="316"/>
      <c r="B54" s="343" t="s">
        <v>68</v>
      </c>
      <c r="C54" s="344">
        <v>0.26</v>
      </c>
      <c r="D54" s="344">
        <v>0.26</v>
      </c>
      <c r="E54" s="344">
        <v>0.22</v>
      </c>
      <c r="F54" s="344">
        <v>0.1</v>
      </c>
      <c r="G54" s="344">
        <v>0.1</v>
      </c>
      <c r="H54" s="344">
        <v>0.1</v>
      </c>
      <c r="I54" s="345"/>
      <c r="J54" s="32"/>
      <c r="K54" s="32"/>
      <c r="L54" s="32"/>
      <c r="M54" s="32"/>
      <c r="N54" s="32"/>
      <c r="O54" s="32"/>
    </row>
    <row r="55" spans="1:15" x14ac:dyDescent="0.2">
      <c r="A55" s="32"/>
      <c r="B55" s="346" t="s">
        <v>76</v>
      </c>
      <c r="C55" s="347">
        <v>0</v>
      </c>
      <c r="D55" s="347">
        <v>0</v>
      </c>
      <c r="E55" s="347">
        <v>0</v>
      </c>
      <c r="F55" s="347">
        <v>0</v>
      </c>
      <c r="G55" s="347">
        <v>0</v>
      </c>
      <c r="H55" s="347">
        <v>0</v>
      </c>
      <c r="I55" s="32"/>
      <c r="J55" s="32"/>
      <c r="K55" s="32"/>
      <c r="L55" s="32"/>
      <c r="M55" s="32"/>
      <c r="N55" s="32"/>
      <c r="O55" s="32"/>
    </row>
  </sheetData>
  <mergeCells count="1">
    <mergeCell ref="D9:J9"/>
  </mergeCells>
  <pageMargins left="0.7" right="0.7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99"/>
  </sheetPr>
  <dimension ref="A1:BP106"/>
  <sheetViews>
    <sheetView showGridLines="0" zoomScale="90" zoomScaleNormal="90" zoomScalePageLayoutView="80" workbookViewId="0">
      <pane ySplit="10" topLeftCell="A11" activePane="bottomLeft" state="frozen"/>
      <selection activeCell="F7" sqref="F7"/>
      <selection pane="bottomLeft" activeCell="F7" sqref="F7"/>
    </sheetView>
  </sheetViews>
  <sheetFormatPr defaultColWidth="8.85546875" defaultRowHeight="12.75" outlineLevelRow="1" x14ac:dyDescent="0.2"/>
  <cols>
    <col min="1" max="1" width="4.7109375" customWidth="1"/>
    <col min="2" max="2" width="2.140625" customWidth="1"/>
    <col min="3" max="3" width="3.85546875" bestFit="1" customWidth="1"/>
    <col min="4" max="4" width="30.28515625" style="7" customWidth="1"/>
    <col min="5" max="5" width="19.28515625" customWidth="1"/>
    <col min="6" max="6" width="14.42578125" style="18" customWidth="1"/>
    <col min="7" max="7" width="13.85546875" style="18" customWidth="1"/>
    <col min="8" max="8" width="40.140625" style="18" bestFit="1" customWidth="1"/>
    <col min="9" max="9" width="13.42578125" bestFit="1" customWidth="1"/>
    <col min="10" max="10" width="9.42578125" bestFit="1" customWidth="1"/>
    <col min="11" max="11" width="9.42578125" customWidth="1"/>
    <col min="12" max="12" width="13.28515625" customWidth="1"/>
    <col min="13" max="14" width="14.28515625" customWidth="1"/>
    <col min="15" max="15" width="11.7109375" customWidth="1"/>
    <col min="16" max="16" width="13" bestFit="1" customWidth="1"/>
    <col min="17" max="17" width="7.42578125" customWidth="1"/>
    <col min="18" max="18" width="14.28515625" bestFit="1" customWidth="1"/>
    <col min="19" max="68" width="13.42578125" bestFit="1" customWidth="1"/>
  </cols>
  <sheetData>
    <row r="1" spans="1:68" x14ac:dyDescent="0.2">
      <c r="A1" t="s">
        <v>272</v>
      </c>
    </row>
    <row r="2" spans="1:68" x14ac:dyDescent="0.2">
      <c r="A2" t="s">
        <v>296</v>
      </c>
    </row>
    <row r="3" spans="1:68" x14ac:dyDescent="0.2">
      <c r="A3" t="s">
        <v>307</v>
      </c>
    </row>
    <row r="4" spans="1:68" x14ac:dyDescent="0.2">
      <c r="A4" t="s">
        <v>297</v>
      </c>
    </row>
    <row r="5" spans="1:68" x14ac:dyDescent="0.2">
      <c r="A5" t="s">
        <v>298</v>
      </c>
    </row>
    <row r="6" spans="1:68" x14ac:dyDescent="0.2">
      <c r="A6" t="s">
        <v>300</v>
      </c>
    </row>
    <row r="7" spans="1:68" s="6" customFormat="1" ht="15.75" x14ac:dyDescent="0.25">
      <c r="A7" s="5"/>
      <c r="B7" s="5"/>
      <c r="D7" s="42" t="s">
        <v>64</v>
      </c>
      <c r="F7" s="243"/>
      <c r="G7" s="243"/>
      <c r="H7" s="243"/>
      <c r="I7" s="244"/>
      <c r="J7" s="244"/>
      <c r="K7" s="244"/>
      <c r="L7" s="245"/>
      <c r="M7" s="246"/>
      <c r="N7" s="246"/>
      <c r="O7" s="244"/>
    </row>
    <row r="8" spans="1:68" ht="15" x14ac:dyDescent="0.35">
      <c r="B8" s="18"/>
      <c r="C8" s="18"/>
      <c r="D8" s="249" t="s">
        <v>0</v>
      </c>
      <c r="E8" s="248"/>
      <c r="F8" s="248"/>
      <c r="G8" s="248"/>
      <c r="H8" s="248"/>
      <c r="I8" s="248"/>
      <c r="J8" s="248"/>
      <c r="K8" s="248"/>
      <c r="L8" s="9"/>
      <c r="M8" s="8"/>
      <c r="N8" s="8"/>
      <c r="O8" s="8"/>
      <c r="P8" s="8"/>
      <c r="R8" s="10">
        <v>0</v>
      </c>
      <c r="S8" s="367">
        <f>R8+1</f>
        <v>1</v>
      </c>
      <c r="T8" s="367">
        <f t="shared" ref="T8:AI9" si="0">S8+1</f>
        <v>2</v>
      </c>
      <c r="U8" s="367">
        <f t="shared" si="0"/>
        <v>3</v>
      </c>
      <c r="V8" s="367">
        <f t="shared" si="0"/>
        <v>4</v>
      </c>
      <c r="W8" s="367">
        <f t="shared" si="0"/>
        <v>5</v>
      </c>
      <c r="X8" s="367">
        <f t="shared" si="0"/>
        <v>6</v>
      </c>
      <c r="Y8" s="367">
        <f t="shared" si="0"/>
        <v>7</v>
      </c>
      <c r="Z8" s="367">
        <f t="shared" si="0"/>
        <v>8</v>
      </c>
      <c r="AA8" s="367">
        <f t="shared" si="0"/>
        <v>9</v>
      </c>
      <c r="AB8" s="367">
        <f t="shared" si="0"/>
        <v>10</v>
      </c>
      <c r="AC8" s="367">
        <f t="shared" si="0"/>
        <v>11</v>
      </c>
      <c r="AD8" s="367">
        <f t="shared" si="0"/>
        <v>12</v>
      </c>
      <c r="AE8" s="367">
        <f t="shared" si="0"/>
        <v>13</v>
      </c>
      <c r="AF8" s="367">
        <f t="shared" si="0"/>
        <v>14</v>
      </c>
      <c r="AG8" s="367">
        <f t="shared" si="0"/>
        <v>15</v>
      </c>
      <c r="AH8" s="367">
        <f t="shared" si="0"/>
        <v>16</v>
      </c>
      <c r="AI8" s="367">
        <f t="shared" si="0"/>
        <v>17</v>
      </c>
      <c r="AJ8" s="367">
        <f t="shared" ref="AJ8:AY9" si="1">AI8+1</f>
        <v>18</v>
      </c>
      <c r="AK8" s="367">
        <f t="shared" si="1"/>
        <v>19</v>
      </c>
      <c r="AL8" s="367">
        <f t="shared" si="1"/>
        <v>20</v>
      </c>
      <c r="AM8" s="367">
        <f t="shared" si="1"/>
        <v>21</v>
      </c>
      <c r="AN8" s="367">
        <f t="shared" si="1"/>
        <v>22</v>
      </c>
      <c r="AO8" s="367">
        <f t="shared" si="1"/>
        <v>23</v>
      </c>
      <c r="AP8" s="367">
        <f t="shared" si="1"/>
        <v>24</v>
      </c>
      <c r="AQ8" s="367">
        <f t="shared" si="1"/>
        <v>25</v>
      </c>
      <c r="AR8" s="367">
        <f t="shared" si="1"/>
        <v>26</v>
      </c>
      <c r="AS8" s="367">
        <f t="shared" si="1"/>
        <v>27</v>
      </c>
      <c r="AT8" s="367">
        <f t="shared" si="1"/>
        <v>28</v>
      </c>
      <c r="AU8" s="367">
        <f t="shared" si="1"/>
        <v>29</v>
      </c>
      <c r="AV8" s="367">
        <f t="shared" si="1"/>
        <v>30</v>
      </c>
      <c r="AW8" s="367">
        <f t="shared" si="1"/>
        <v>31</v>
      </c>
      <c r="AX8" s="367">
        <f t="shared" si="1"/>
        <v>32</v>
      </c>
      <c r="AY8" s="367">
        <f t="shared" si="1"/>
        <v>33</v>
      </c>
      <c r="AZ8" s="367">
        <f t="shared" ref="AZ8:BO9" si="2">AY8+1</f>
        <v>34</v>
      </c>
      <c r="BA8" s="367">
        <f t="shared" si="2"/>
        <v>35</v>
      </c>
      <c r="BB8" s="367">
        <f t="shared" si="2"/>
        <v>36</v>
      </c>
      <c r="BC8" s="367">
        <f t="shared" si="2"/>
        <v>37</v>
      </c>
      <c r="BD8" s="367">
        <f t="shared" si="2"/>
        <v>38</v>
      </c>
      <c r="BE8" s="367">
        <f t="shared" si="2"/>
        <v>39</v>
      </c>
      <c r="BF8" s="367">
        <f t="shared" si="2"/>
        <v>40</v>
      </c>
      <c r="BG8" s="367">
        <f t="shared" si="2"/>
        <v>41</v>
      </c>
      <c r="BH8" s="367">
        <f t="shared" si="2"/>
        <v>42</v>
      </c>
      <c r="BI8" s="367">
        <f t="shared" si="2"/>
        <v>43</v>
      </c>
      <c r="BJ8" s="367">
        <f t="shared" si="2"/>
        <v>44</v>
      </c>
      <c r="BK8" s="367">
        <f t="shared" si="2"/>
        <v>45</v>
      </c>
      <c r="BL8" s="367">
        <f t="shared" si="2"/>
        <v>46</v>
      </c>
      <c r="BM8" s="367">
        <f t="shared" si="2"/>
        <v>47</v>
      </c>
      <c r="BN8" s="367">
        <f t="shared" si="2"/>
        <v>48</v>
      </c>
      <c r="BO8" s="367">
        <f t="shared" si="2"/>
        <v>49</v>
      </c>
      <c r="BP8" s="367">
        <f>BO8+1</f>
        <v>50</v>
      </c>
    </row>
    <row r="9" spans="1:68" x14ac:dyDescent="0.2">
      <c r="D9" s="249" t="s">
        <v>4</v>
      </c>
      <c r="E9" t="s">
        <v>143</v>
      </c>
      <c r="F9" s="143" t="s">
        <v>146</v>
      </c>
      <c r="G9" s="248"/>
      <c r="H9" s="248"/>
      <c r="I9" s="16"/>
      <c r="J9" s="16"/>
      <c r="K9" s="16"/>
      <c r="R9" s="11">
        <f>Assumptions!$D$14</f>
        <v>2022</v>
      </c>
      <c r="S9" s="367">
        <f>R9+1</f>
        <v>2023</v>
      </c>
      <c r="T9" s="367">
        <f t="shared" si="0"/>
        <v>2024</v>
      </c>
      <c r="U9" s="367">
        <f t="shared" si="0"/>
        <v>2025</v>
      </c>
      <c r="V9" s="367">
        <f t="shared" si="0"/>
        <v>2026</v>
      </c>
      <c r="W9" s="367">
        <f t="shared" si="0"/>
        <v>2027</v>
      </c>
      <c r="X9" s="367">
        <f t="shared" si="0"/>
        <v>2028</v>
      </c>
      <c r="Y9" s="367">
        <f t="shared" si="0"/>
        <v>2029</v>
      </c>
      <c r="Z9" s="367">
        <f t="shared" si="0"/>
        <v>2030</v>
      </c>
      <c r="AA9" s="367">
        <f t="shared" si="0"/>
        <v>2031</v>
      </c>
      <c r="AB9" s="367">
        <f t="shared" si="0"/>
        <v>2032</v>
      </c>
      <c r="AC9" s="367">
        <f t="shared" si="0"/>
        <v>2033</v>
      </c>
      <c r="AD9" s="367">
        <f t="shared" si="0"/>
        <v>2034</v>
      </c>
      <c r="AE9" s="367">
        <f t="shared" si="0"/>
        <v>2035</v>
      </c>
      <c r="AF9" s="367">
        <f t="shared" si="0"/>
        <v>2036</v>
      </c>
      <c r="AG9" s="367">
        <f t="shared" si="0"/>
        <v>2037</v>
      </c>
      <c r="AH9" s="367">
        <f t="shared" si="0"/>
        <v>2038</v>
      </c>
      <c r="AI9" s="367">
        <f t="shared" si="0"/>
        <v>2039</v>
      </c>
      <c r="AJ9" s="367">
        <f t="shared" si="1"/>
        <v>2040</v>
      </c>
      <c r="AK9" s="367">
        <f t="shared" si="1"/>
        <v>2041</v>
      </c>
      <c r="AL9" s="367">
        <f t="shared" si="1"/>
        <v>2042</v>
      </c>
      <c r="AM9" s="367">
        <f t="shared" si="1"/>
        <v>2043</v>
      </c>
      <c r="AN9" s="367">
        <f t="shared" si="1"/>
        <v>2044</v>
      </c>
      <c r="AO9" s="367">
        <f t="shared" si="1"/>
        <v>2045</v>
      </c>
      <c r="AP9" s="367">
        <f t="shared" si="1"/>
        <v>2046</v>
      </c>
      <c r="AQ9" s="367">
        <f t="shared" si="1"/>
        <v>2047</v>
      </c>
      <c r="AR9" s="367">
        <f t="shared" si="1"/>
        <v>2048</v>
      </c>
      <c r="AS9" s="367">
        <f t="shared" si="1"/>
        <v>2049</v>
      </c>
      <c r="AT9" s="367">
        <f t="shared" si="1"/>
        <v>2050</v>
      </c>
      <c r="AU9" s="367">
        <f t="shared" si="1"/>
        <v>2051</v>
      </c>
      <c r="AV9" s="367">
        <f t="shared" si="1"/>
        <v>2052</v>
      </c>
      <c r="AW9" s="367">
        <f t="shared" si="1"/>
        <v>2053</v>
      </c>
      <c r="AX9" s="367">
        <f t="shared" si="1"/>
        <v>2054</v>
      </c>
      <c r="AY9" s="367">
        <f t="shared" si="1"/>
        <v>2055</v>
      </c>
      <c r="AZ9" s="367">
        <f t="shared" si="2"/>
        <v>2056</v>
      </c>
      <c r="BA9" s="367">
        <f t="shared" si="2"/>
        <v>2057</v>
      </c>
      <c r="BB9" s="367">
        <f t="shared" si="2"/>
        <v>2058</v>
      </c>
      <c r="BC9" s="367">
        <f t="shared" si="2"/>
        <v>2059</v>
      </c>
      <c r="BD9" s="367">
        <f t="shared" si="2"/>
        <v>2060</v>
      </c>
      <c r="BE9" s="367">
        <f t="shared" si="2"/>
        <v>2061</v>
      </c>
      <c r="BF9" s="367">
        <f t="shared" si="2"/>
        <v>2062</v>
      </c>
      <c r="BG9" s="367">
        <f t="shared" si="2"/>
        <v>2063</v>
      </c>
      <c r="BH9" s="367">
        <f t="shared" si="2"/>
        <v>2064</v>
      </c>
      <c r="BI9" s="367">
        <f t="shared" si="2"/>
        <v>2065</v>
      </c>
      <c r="BJ9" s="367">
        <f t="shared" si="2"/>
        <v>2066</v>
      </c>
      <c r="BK9" s="367">
        <f t="shared" si="2"/>
        <v>2067</v>
      </c>
      <c r="BL9" s="367">
        <f t="shared" si="2"/>
        <v>2068</v>
      </c>
      <c r="BM9" s="367">
        <f t="shared" si="2"/>
        <v>2069</v>
      </c>
      <c r="BN9" s="367">
        <f t="shared" si="2"/>
        <v>2070</v>
      </c>
      <c r="BO9" s="367">
        <f t="shared" si="2"/>
        <v>2071</v>
      </c>
      <c r="BP9" s="367">
        <f>BO9+1</f>
        <v>2072</v>
      </c>
    </row>
    <row r="10" spans="1:68" s="12" customFormat="1" x14ac:dyDescent="0.2">
      <c r="D10" s="15"/>
      <c r="F10" s="19"/>
      <c r="G10" s="19"/>
      <c r="H10" s="19"/>
      <c r="M10" s="13"/>
      <c r="N10" s="13"/>
      <c r="O10" s="13"/>
      <c r="R10" s="291">
        <f>+Results!O11</f>
        <v>0.96462214943359936</v>
      </c>
      <c r="S10" s="291">
        <f>+Results!P11</f>
        <v>0.89757694658715592</v>
      </c>
      <c r="T10" s="291">
        <f>+Results!Q11</f>
        <v>0.83486114810721945</v>
      </c>
      <c r="U10" s="291">
        <f>+Results!R11</f>
        <v>0.77668114330136817</v>
      </c>
      <c r="V10" s="291">
        <f>+Results!S11</f>
        <v>0.72255560068588576</v>
      </c>
      <c r="W10" s="291">
        <f>+Results!T11</f>
        <v>0.6722019719229374</v>
      </c>
      <c r="X10" s="291">
        <f>+Results!U11</f>
        <v>0.62523364951979377</v>
      </c>
      <c r="Y10" s="291">
        <f>+Results!V11</f>
        <v>0.58166221633439186</v>
      </c>
      <c r="Z10" s="291">
        <f>+Results!W11</f>
        <v>0.54112719968109446</v>
      </c>
      <c r="AA10" s="291">
        <f>+Results!X11</f>
        <v>0.50341699703314502</v>
      </c>
      <c r="AB10" s="291">
        <f>+Results!Y11</f>
        <v>0.46824207519791727</v>
      </c>
      <c r="AC10" s="291">
        <f>+Results!Z11</f>
        <v>0.43561110866284741</v>
      </c>
      <c r="AD10" s="291">
        <f>+Results!AA11</f>
        <v>0.40525413678441491</v>
      </c>
      <c r="AE10" s="291">
        <f>+Results!AB11</f>
        <v>0.3770126888751868</v>
      </c>
      <c r="AF10" s="291">
        <f>+Results!AC11</f>
        <v>0.35066993139931918</v>
      </c>
      <c r="AG10" s="291">
        <f>+Results!AD11</f>
        <v>0.32623236074420497</v>
      </c>
      <c r="AH10" s="291">
        <f>+Results!AE11</f>
        <v>0.30349780139987126</v>
      </c>
      <c r="AI10" s="291">
        <f>+Results!AF11</f>
        <v>0.28234757350384021</v>
      </c>
      <c r="AJ10" s="291">
        <f>+Results!AG11</f>
        <v>0.26261928882752866</v>
      </c>
      <c r="AK10" s="291">
        <f>+Results!AH11</f>
        <v>0.24431781256319943</v>
      </c>
      <c r="AL10" s="291">
        <f>+Results!AI11</f>
        <v>0.2272917339855717</v>
      </c>
      <c r="AM10" s="291">
        <f>+Results!AJ11</f>
        <v>0.21145217287341347</v>
      </c>
      <c r="AN10" s="291">
        <f>+Results!AK11</f>
        <v>0.19667751548888809</v>
      </c>
      <c r="AO10" s="291">
        <f>+Results!AL11</f>
        <v>0.18297140541023718</v>
      </c>
      <c r="AP10" s="291">
        <f>+Results!AM11</f>
        <v>0.17022045003252465</v>
      </c>
      <c r="AQ10" s="291">
        <f>+Results!AN11</f>
        <v>0.15835808630485648</v>
      </c>
      <c r="AR10" s="291">
        <f>+Results!AO11</f>
        <v>0.1472932368051825</v>
      </c>
      <c r="AS10" s="291">
        <f>+Results!AP11</f>
        <v>0.13702863023602596</v>
      </c>
      <c r="AT10" s="291">
        <f>+Results!AQ11</f>
        <v>0.12747934604218616</v>
      </c>
      <c r="AU10" s="291">
        <f>+Results!AR11</f>
        <v>0.11859553466565211</v>
      </c>
      <c r="AV10" s="291">
        <f>+Results!AS11</f>
        <v>0.11030898755568892</v>
      </c>
      <c r="AW10" s="291">
        <f>+Results!AT11</f>
        <v>0.10262174825767049</v>
      </c>
      <c r="AX10" s="291">
        <f>+Results!AU11</f>
        <v>9.5470219143694621E-2</v>
      </c>
      <c r="AY10" s="291">
        <f>+Results!AV11</f>
        <v>8.8817067513404013E-2</v>
      </c>
      <c r="AZ10" s="291">
        <f>+Results!AW11</f>
        <v>8.2611211481863553E-2</v>
      </c>
      <c r="BA10" s="291">
        <f>+Results!AX11</f>
        <v>7.6854181475222536E-2</v>
      </c>
      <c r="BB10" s="291">
        <f>+Results!AY11</f>
        <v>7.1498348762542532E-2</v>
      </c>
      <c r="BC10" s="291">
        <f>+Results!AZ11</f>
        <v>6.6515754610154298E-2</v>
      </c>
      <c r="BD10" s="291">
        <f>+Results!BA11</f>
        <v>6.1868143419010257E-2</v>
      </c>
      <c r="BE10" s="291">
        <f>+Results!BB11</f>
        <v>5.7556661336501322E-2</v>
      </c>
      <c r="BF10" s="291">
        <f>+Results!BC11</f>
        <v>5.3545638855986566E-2</v>
      </c>
      <c r="BG10" s="291">
        <f>+Results!BD11</f>
        <v>4.9814137476342064E-2</v>
      </c>
      <c r="BH10" s="291">
        <f>+Results!BE11</f>
        <v>4.6333507298286621E-2</v>
      </c>
      <c r="BI10" s="291">
        <f>+Results!BF11</f>
        <v>4.3104606680024686E-2</v>
      </c>
      <c r="BJ10" s="291">
        <f>+Results!BG11</f>
        <v>4.0100722465884572E-2</v>
      </c>
      <c r="BK10" s="291">
        <f>+Results!BH11</f>
        <v>3.7306173658489775E-2</v>
      </c>
      <c r="BL10" s="291">
        <f>+Results!BI11</f>
        <v>3.4699504137709947E-2</v>
      </c>
      <c r="BM10" s="291">
        <f>+Results!BJ11</f>
        <v>3.2281356734312802E-2</v>
      </c>
      <c r="BN10" s="291">
        <f>+Results!BK11</f>
        <v>3.0031725769690987E-2</v>
      </c>
      <c r="BO10" s="291">
        <f>+Results!BL11</f>
        <v>2.7938867629663803E-2</v>
      </c>
      <c r="BP10" s="291">
        <f>+Results!BM11</f>
        <v>2.5986713668176693E-2</v>
      </c>
    </row>
    <row r="11" spans="1:68" s="34" customFormat="1" ht="50.25" customHeight="1" x14ac:dyDescent="0.35">
      <c r="D11" s="35" t="s">
        <v>58</v>
      </c>
      <c r="E11" s="37" t="s">
        <v>59</v>
      </c>
      <c r="F11" s="66" t="s">
        <v>65</v>
      </c>
      <c r="G11" s="37" t="s">
        <v>126</v>
      </c>
      <c r="H11" s="37" t="s">
        <v>60</v>
      </c>
      <c r="I11" s="37" t="s">
        <v>18</v>
      </c>
      <c r="J11" s="37" t="s">
        <v>62</v>
      </c>
      <c r="K11" s="37" t="s">
        <v>9</v>
      </c>
      <c r="L11" s="38" t="s">
        <v>149</v>
      </c>
      <c r="M11" s="37" t="s">
        <v>63</v>
      </c>
      <c r="N11" s="37" t="s">
        <v>215</v>
      </c>
      <c r="O11" s="36"/>
      <c r="P11" s="70" t="s">
        <v>127</v>
      </c>
      <c r="R11" s="419" t="s">
        <v>101</v>
      </c>
      <c r="S11" s="366"/>
      <c r="T11" s="269"/>
      <c r="U11" s="269"/>
      <c r="V11" s="269"/>
      <c r="W11" s="269"/>
      <c r="X11" s="269"/>
      <c r="Y11" s="269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</row>
    <row r="12" spans="1:68" x14ac:dyDescent="0.2">
      <c r="C12" s="368">
        <f t="shared" ref="C12:C36" si="3">C11+1</f>
        <v>1</v>
      </c>
      <c r="D12" s="140" t="s">
        <v>258</v>
      </c>
      <c r="E12" s="39" t="s">
        <v>201</v>
      </c>
      <c r="F12" s="141">
        <v>45444</v>
      </c>
      <c r="G12" s="141">
        <v>45992</v>
      </c>
      <c r="H12" s="39" t="s">
        <v>230</v>
      </c>
      <c r="I12" s="369">
        <f>INDEX(lookups!$D$12:$D$57,MATCH($H12,lookups!$C$12:$C$57,0),1)</f>
        <v>70</v>
      </c>
      <c r="J12" s="369">
        <f>INDEX(lookups!$E$12:$E$57,MATCH($H12,lookups!$C$12:$C$57,0),1)</f>
        <v>15</v>
      </c>
      <c r="K12" s="387">
        <v>0</v>
      </c>
      <c r="L12" s="142" t="b">
        <v>0</v>
      </c>
      <c r="M12" s="370" t="b">
        <f>IF(AND(OR(H12="Solar",H12=lookups!$C$22),$E12&lt;&gt;"Land"),TRUE,FALSE)</f>
        <v>0</v>
      </c>
      <c r="N12" s="371">
        <f t="shared" ref="N12:N36" si="4">IF(AND(H12="Solar",$E12&lt;&gt;"Land"),20%,1)</f>
        <v>1</v>
      </c>
      <c r="P12" s="372">
        <f>SUM(R12:BP12)</f>
        <v>188115037.57668784</v>
      </c>
      <c r="R12" s="408">
        <f>+R88</f>
        <v>0</v>
      </c>
      <c r="S12" s="408">
        <f t="shared" ref="S12:BP14" si="5">+S88</f>
        <v>0</v>
      </c>
      <c r="T12" s="408">
        <f t="shared" si="5"/>
        <v>73155847.946489722</v>
      </c>
      <c r="U12" s="408">
        <f t="shared" si="5"/>
        <v>114959189.63019812</v>
      </c>
      <c r="V12" s="408">
        <f t="shared" si="5"/>
        <v>0</v>
      </c>
      <c r="W12" s="408">
        <f t="shared" si="5"/>
        <v>0</v>
      </c>
      <c r="X12" s="408">
        <f t="shared" si="5"/>
        <v>0</v>
      </c>
      <c r="Y12" s="408">
        <f t="shared" si="5"/>
        <v>0</v>
      </c>
      <c r="Z12" s="408">
        <f t="shared" si="5"/>
        <v>0</v>
      </c>
      <c r="AA12" s="408">
        <f t="shared" si="5"/>
        <v>0</v>
      </c>
      <c r="AB12" s="408">
        <f t="shared" si="5"/>
        <v>0</v>
      </c>
      <c r="AC12" s="408">
        <f t="shared" si="5"/>
        <v>0</v>
      </c>
      <c r="AD12" s="408">
        <f t="shared" si="5"/>
        <v>0</v>
      </c>
      <c r="AE12" s="408">
        <f t="shared" si="5"/>
        <v>0</v>
      </c>
      <c r="AF12" s="408">
        <f t="shared" si="5"/>
        <v>0</v>
      </c>
      <c r="AG12" s="408">
        <f t="shared" si="5"/>
        <v>0</v>
      </c>
      <c r="AH12" s="408">
        <f t="shared" si="5"/>
        <v>0</v>
      </c>
      <c r="AI12" s="408">
        <f t="shared" si="5"/>
        <v>0</v>
      </c>
      <c r="AJ12" s="408">
        <f t="shared" si="5"/>
        <v>0</v>
      </c>
      <c r="AK12" s="408">
        <f t="shared" si="5"/>
        <v>0</v>
      </c>
      <c r="AL12" s="408">
        <f t="shared" si="5"/>
        <v>0</v>
      </c>
      <c r="AM12" s="408">
        <f t="shared" si="5"/>
        <v>0</v>
      </c>
      <c r="AN12" s="408">
        <f t="shared" si="5"/>
        <v>0</v>
      </c>
      <c r="AO12" s="408">
        <f t="shared" si="5"/>
        <v>0</v>
      </c>
      <c r="AP12" s="408">
        <f t="shared" si="5"/>
        <v>0</v>
      </c>
      <c r="AQ12" s="408">
        <f t="shared" si="5"/>
        <v>0</v>
      </c>
      <c r="AR12" s="408">
        <f t="shared" si="5"/>
        <v>0</v>
      </c>
      <c r="AS12" s="408">
        <f t="shared" si="5"/>
        <v>0</v>
      </c>
      <c r="AT12" s="408">
        <f t="shared" si="5"/>
        <v>0</v>
      </c>
      <c r="AU12" s="408">
        <f t="shared" si="5"/>
        <v>0</v>
      </c>
      <c r="AV12" s="408">
        <f t="shared" si="5"/>
        <v>0</v>
      </c>
      <c r="AW12" s="408">
        <f t="shared" si="5"/>
        <v>0</v>
      </c>
      <c r="AX12" s="408">
        <f t="shared" si="5"/>
        <v>0</v>
      </c>
      <c r="AY12" s="408">
        <f t="shared" si="5"/>
        <v>0</v>
      </c>
      <c r="AZ12" s="408">
        <f t="shared" si="5"/>
        <v>0</v>
      </c>
      <c r="BA12" s="408">
        <f t="shared" si="5"/>
        <v>0</v>
      </c>
      <c r="BB12" s="408">
        <f t="shared" si="5"/>
        <v>0</v>
      </c>
      <c r="BC12" s="408">
        <f t="shared" si="5"/>
        <v>0</v>
      </c>
      <c r="BD12" s="408">
        <f t="shared" si="5"/>
        <v>0</v>
      </c>
      <c r="BE12" s="408">
        <f t="shared" si="5"/>
        <v>0</v>
      </c>
      <c r="BF12" s="408">
        <f t="shared" si="5"/>
        <v>0</v>
      </c>
      <c r="BG12" s="408">
        <f t="shared" si="5"/>
        <v>0</v>
      </c>
      <c r="BH12" s="408">
        <f t="shared" si="5"/>
        <v>0</v>
      </c>
      <c r="BI12" s="408">
        <f t="shared" si="5"/>
        <v>0</v>
      </c>
      <c r="BJ12" s="408">
        <f t="shared" si="5"/>
        <v>0</v>
      </c>
      <c r="BK12" s="408">
        <f t="shared" si="5"/>
        <v>0</v>
      </c>
      <c r="BL12" s="408">
        <f t="shared" si="5"/>
        <v>0</v>
      </c>
      <c r="BM12" s="408">
        <f t="shared" si="5"/>
        <v>0</v>
      </c>
      <c r="BN12" s="408">
        <f t="shared" si="5"/>
        <v>0</v>
      </c>
      <c r="BO12" s="408">
        <f t="shared" si="5"/>
        <v>0</v>
      </c>
      <c r="BP12" s="408">
        <f t="shared" si="5"/>
        <v>0</v>
      </c>
    </row>
    <row r="13" spans="1:68" x14ac:dyDescent="0.2">
      <c r="C13" s="368">
        <f t="shared" si="3"/>
        <v>2</v>
      </c>
      <c r="D13" s="140" t="s">
        <v>259</v>
      </c>
      <c r="E13" s="39" t="s">
        <v>201</v>
      </c>
      <c r="F13" s="141">
        <v>45444</v>
      </c>
      <c r="G13" s="141">
        <v>45992</v>
      </c>
      <c r="H13" s="39" t="s">
        <v>231</v>
      </c>
      <c r="I13" s="369">
        <f>INDEX(lookups!$D$12:$D$57,MATCH($H13,lookups!$C$12:$C$57,0),1)</f>
        <v>44</v>
      </c>
      <c r="J13" s="369">
        <f>INDEX(lookups!$E$12:$E$57,MATCH($H13,lookups!$C$12:$C$57,0),1)</f>
        <v>15</v>
      </c>
      <c r="K13" s="387">
        <v>0</v>
      </c>
      <c r="L13" s="142" t="b">
        <v>0</v>
      </c>
      <c r="M13" s="370" t="b">
        <f>IF(AND(OR(H13="Solar",H13=lookups!$C$22),$E13&lt;&gt;"Land"),TRUE,FALSE)</f>
        <v>0</v>
      </c>
      <c r="N13" s="371">
        <f t="shared" si="4"/>
        <v>1</v>
      </c>
      <c r="O13" s="12"/>
      <c r="P13" s="373">
        <f t="shared" ref="P13:P36" si="6">SUM(R13:BP13)</f>
        <v>4483341.0770647293</v>
      </c>
      <c r="Q13" s="270"/>
      <c r="R13" s="408">
        <f t="shared" ref="R13:AG14" si="7">+R89</f>
        <v>0</v>
      </c>
      <c r="S13" s="408">
        <f t="shared" si="7"/>
        <v>0</v>
      </c>
      <c r="T13" s="408">
        <f t="shared" si="7"/>
        <v>1743521.529969617</v>
      </c>
      <c r="U13" s="408">
        <f t="shared" si="7"/>
        <v>2739819.547095112</v>
      </c>
      <c r="V13" s="408">
        <f t="shared" si="7"/>
        <v>0</v>
      </c>
      <c r="W13" s="408">
        <f t="shared" si="7"/>
        <v>0</v>
      </c>
      <c r="X13" s="408">
        <f t="shared" si="7"/>
        <v>0</v>
      </c>
      <c r="Y13" s="408">
        <f t="shared" si="7"/>
        <v>0</v>
      </c>
      <c r="Z13" s="408">
        <f t="shared" si="7"/>
        <v>0</v>
      </c>
      <c r="AA13" s="408">
        <f t="shared" si="7"/>
        <v>0</v>
      </c>
      <c r="AB13" s="408">
        <f t="shared" si="7"/>
        <v>0</v>
      </c>
      <c r="AC13" s="408">
        <f t="shared" si="7"/>
        <v>0</v>
      </c>
      <c r="AD13" s="408">
        <f t="shared" si="7"/>
        <v>0</v>
      </c>
      <c r="AE13" s="408">
        <f t="shared" si="7"/>
        <v>0</v>
      </c>
      <c r="AF13" s="408">
        <f t="shared" si="7"/>
        <v>0</v>
      </c>
      <c r="AG13" s="408">
        <f t="shared" si="7"/>
        <v>0</v>
      </c>
      <c r="AH13" s="408">
        <f t="shared" si="5"/>
        <v>0</v>
      </c>
      <c r="AI13" s="408">
        <f t="shared" si="5"/>
        <v>0</v>
      </c>
      <c r="AJ13" s="408">
        <f t="shared" si="5"/>
        <v>0</v>
      </c>
      <c r="AK13" s="408">
        <f t="shared" si="5"/>
        <v>0</v>
      </c>
      <c r="AL13" s="408">
        <f t="shared" si="5"/>
        <v>0</v>
      </c>
      <c r="AM13" s="408">
        <f t="shared" si="5"/>
        <v>0</v>
      </c>
      <c r="AN13" s="408">
        <f t="shared" si="5"/>
        <v>0</v>
      </c>
      <c r="AO13" s="408">
        <f t="shared" si="5"/>
        <v>0</v>
      </c>
      <c r="AP13" s="408">
        <f t="shared" si="5"/>
        <v>0</v>
      </c>
      <c r="AQ13" s="408">
        <f t="shared" si="5"/>
        <v>0</v>
      </c>
      <c r="AR13" s="408">
        <f t="shared" si="5"/>
        <v>0</v>
      </c>
      <c r="AS13" s="408">
        <f t="shared" si="5"/>
        <v>0</v>
      </c>
      <c r="AT13" s="408">
        <f t="shared" si="5"/>
        <v>0</v>
      </c>
      <c r="AU13" s="408">
        <f t="shared" si="5"/>
        <v>0</v>
      </c>
      <c r="AV13" s="408">
        <f t="shared" si="5"/>
        <v>0</v>
      </c>
      <c r="AW13" s="408">
        <f t="shared" si="5"/>
        <v>0</v>
      </c>
      <c r="AX13" s="408">
        <f t="shared" si="5"/>
        <v>0</v>
      </c>
      <c r="AY13" s="408">
        <f t="shared" si="5"/>
        <v>0</v>
      </c>
      <c r="AZ13" s="408">
        <f t="shared" si="5"/>
        <v>0</v>
      </c>
      <c r="BA13" s="408">
        <f t="shared" si="5"/>
        <v>0</v>
      </c>
      <c r="BB13" s="408">
        <f t="shared" si="5"/>
        <v>0</v>
      </c>
      <c r="BC13" s="408">
        <f t="shared" si="5"/>
        <v>0</v>
      </c>
      <c r="BD13" s="408">
        <f t="shared" si="5"/>
        <v>0</v>
      </c>
      <c r="BE13" s="408">
        <f t="shared" si="5"/>
        <v>0</v>
      </c>
      <c r="BF13" s="408">
        <f t="shared" si="5"/>
        <v>0</v>
      </c>
      <c r="BG13" s="408">
        <f t="shared" si="5"/>
        <v>0</v>
      </c>
      <c r="BH13" s="408">
        <f t="shared" si="5"/>
        <v>0</v>
      </c>
      <c r="BI13" s="408">
        <f t="shared" si="5"/>
        <v>0</v>
      </c>
      <c r="BJ13" s="408">
        <f t="shared" si="5"/>
        <v>0</v>
      </c>
      <c r="BK13" s="408">
        <f t="shared" si="5"/>
        <v>0</v>
      </c>
      <c r="BL13" s="408">
        <f t="shared" si="5"/>
        <v>0</v>
      </c>
      <c r="BM13" s="408">
        <f t="shared" si="5"/>
        <v>0</v>
      </c>
      <c r="BN13" s="408">
        <f t="shared" si="5"/>
        <v>0</v>
      </c>
      <c r="BO13" s="408">
        <f t="shared" si="5"/>
        <v>0</v>
      </c>
      <c r="BP13" s="408">
        <f t="shared" si="5"/>
        <v>0</v>
      </c>
    </row>
    <row r="14" spans="1:68" x14ac:dyDescent="0.2">
      <c r="C14" s="368">
        <f t="shared" si="3"/>
        <v>3</v>
      </c>
      <c r="D14" s="140" t="s">
        <v>260</v>
      </c>
      <c r="E14" s="462" t="s">
        <v>201</v>
      </c>
      <c r="F14" s="141">
        <v>45444</v>
      </c>
      <c r="G14" s="141">
        <v>45992</v>
      </c>
      <c r="H14" s="39" t="s">
        <v>235</v>
      </c>
      <c r="I14" s="369">
        <f>INDEX(lookups!$D$12:$D$57,MATCH($H14,lookups!$C$12:$C$57,0),1)</f>
        <v>51</v>
      </c>
      <c r="J14" s="369">
        <f>INDEX(lookups!$E$12:$E$57,MATCH($H14,lookups!$C$12:$C$57,0),1)</f>
        <v>20</v>
      </c>
      <c r="K14" s="387">
        <v>0</v>
      </c>
      <c r="L14" s="142" t="b">
        <v>0</v>
      </c>
      <c r="M14" s="370" t="b">
        <f>IF(AND(OR(H14="Solar",H14=lookups!$C$22),$E14&lt;&gt;"Land"),TRUE,FALSE)</f>
        <v>0</v>
      </c>
      <c r="N14" s="371">
        <f t="shared" si="4"/>
        <v>1</v>
      </c>
      <c r="O14" s="12"/>
      <c r="P14" s="373">
        <f t="shared" ref="P14:P19" si="8">SUM(R14:BP14)</f>
        <v>20889382.346247427</v>
      </c>
      <c r="Q14" s="270"/>
      <c r="R14" s="408">
        <f t="shared" si="7"/>
        <v>0</v>
      </c>
      <c r="S14" s="408">
        <f t="shared" si="5"/>
        <v>0</v>
      </c>
      <c r="T14" s="408">
        <f t="shared" si="5"/>
        <v>8123648.6902073333</v>
      </c>
      <c r="U14" s="408">
        <f t="shared" si="5"/>
        <v>12765733.656040095</v>
      </c>
      <c r="V14" s="408">
        <f t="shared" si="5"/>
        <v>0</v>
      </c>
      <c r="W14" s="408">
        <f t="shared" si="5"/>
        <v>0</v>
      </c>
      <c r="X14" s="408">
        <f t="shared" si="5"/>
        <v>0</v>
      </c>
      <c r="Y14" s="408">
        <f t="shared" si="5"/>
        <v>0</v>
      </c>
      <c r="Z14" s="408">
        <f t="shared" si="5"/>
        <v>0</v>
      </c>
      <c r="AA14" s="408">
        <f t="shared" si="5"/>
        <v>0</v>
      </c>
      <c r="AB14" s="408">
        <f t="shared" si="5"/>
        <v>0</v>
      </c>
      <c r="AC14" s="408">
        <f t="shared" si="5"/>
        <v>0</v>
      </c>
      <c r="AD14" s="408">
        <f t="shared" si="5"/>
        <v>0</v>
      </c>
      <c r="AE14" s="408">
        <f t="shared" si="5"/>
        <v>0</v>
      </c>
      <c r="AF14" s="408">
        <f t="shared" si="5"/>
        <v>0</v>
      </c>
      <c r="AG14" s="408">
        <f t="shared" si="5"/>
        <v>0</v>
      </c>
      <c r="AH14" s="408">
        <f t="shared" si="5"/>
        <v>0</v>
      </c>
      <c r="AI14" s="408">
        <f t="shared" si="5"/>
        <v>0</v>
      </c>
      <c r="AJ14" s="408">
        <f t="shared" si="5"/>
        <v>0</v>
      </c>
      <c r="AK14" s="408">
        <f t="shared" si="5"/>
        <v>0</v>
      </c>
      <c r="AL14" s="408">
        <f t="shared" si="5"/>
        <v>0</v>
      </c>
      <c r="AM14" s="408">
        <f t="shared" si="5"/>
        <v>0</v>
      </c>
      <c r="AN14" s="408">
        <f t="shared" si="5"/>
        <v>0</v>
      </c>
      <c r="AO14" s="408">
        <f t="shared" si="5"/>
        <v>0</v>
      </c>
      <c r="AP14" s="408">
        <f t="shared" si="5"/>
        <v>0</v>
      </c>
      <c r="AQ14" s="408">
        <f t="shared" si="5"/>
        <v>0</v>
      </c>
      <c r="AR14" s="408">
        <f t="shared" si="5"/>
        <v>0</v>
      </c>
      <c r="AS14" s="408">
        <f t="shared" si="5"/>
        <v>0</v>
      </c>
      <c r="AT14" s="408">
        <f t="shared" si="5"/>
        <v>0</v>
      </c>
      <c r="AU14" s="408">
        <f t="shared" si="5"/>
        <v>0</v>
      </c>
      <c r="AV14" s="408">
        <f t="shared" si="5"/>
        <v>0</v>
      </c>
      <c r="AW14" s="408">
        <f t="shared" si="5"/>
        <v>0</v>
      </c>
      <c r="AX14" s="408">
        <f t="shared" si="5"/>
        <v>0</v>
      </c>
      <c r="AY14" s="408">
        <f t="shared" si="5"/>
        <v>0</v>
      </c>
      <c r="AZ14" s="408">
        <f t="shared" si="5"/>
        <v>0</v>
      </c>
      <c r="BA14" s="408">
        <f t="shared" si="5"/>
        <v>0</v>
      </c>
      <c r="BB14" s="408">
        <f t="shared" si="5"/>
        <v>0</v>
      </c>
      <c r="BC14" s="408">
        <f t="shared" si="5"/>
        <v>0</v>
      </c>
      <c r="BD14" s="408">
        <f t="shared" si="5"/>
        <v>0</v>
      </c>
      <c r="BE14" s="408">
        <f t="shared" si="5"/>
        <v>0</v>
      </c>
      <c r="BF14" s="408">
        <f t="shared" si="5"/>
        <v>0</v>
      </c>
      <c r="BG14" s="408">
        <f t="shared" si="5"/>
        <v>0</v>
      </c>
      <c r="BH14" s="408">
        <f t="shared" si="5"/>
        <v>0</v>
      </c>
      <c r="BI14" s="408">
        <f t="shared" si="5"/>
        <v>0</v>
      </c>
      <c r="BJ14" s="408">
        <f t="shared" si="5"/>
        <v>0</v>
      </c>
      <c r="BK14" s="408">
        <f t="shared" si="5"/>
        <v>0</v>
      </c>
      <c r="BL14" s="408">
        <f t="shared" si="5"/>
        <v>0</v>
      </c>
      <c r="BM14" s="408">
        <f t="shared" si="5"/>
        <v>0</v>
      </c>
      <c r="BN14" s="408">
        <f t="shared" si="5"/>
        <v>0</v>
      </c>
      <c r="BO14" s="408">
        <f t="shared" si="5"/>
        <v>0</v>
      </c>
      <c r="BP14" s="408">
        <f t="shared" si="5"/>
        <v>0</v>
      </c>
    </row>
    <row r="15" spans="1:68" ht="12.75" customHeight="1" x14ac:dyDescent="0.2">
      <c r="C15" s="368">
        <f t="shared" si="3"/>
        <v>4</v>
      </c>
      <c r="D15" s="443" t="str">
        <f>""</f>
        <v/>
      </c>
      <c r="E15" s="464" t="s">
        <v>144</v>
      </c>
      <c r="F15" s="440">
        <v>45444</v>
      </c>
      <c r="G15" s="141">
        <v>45992</v>
      </c>
      <c r="H15" s="39" t="s">
        <v>106</v>
      </c>
      <c r="I15" s="369">
        <f>INDEX(lookups!$D$12:$D$57,MATCH($H15,lookups!$C$12:$C$57,0),1)</f>
        <v>35</v>
      </c>
      <c r="J15" s="369">
        <f>INDEX(lookups!$E$12:$E$57,MATCH($H15,lookups!$C$12:$C$57,0),1)</f>
        <v>5</v>
      </c>
      <c r="K15" s="387">
        <v>0</v>
      </c>
      <c r="L15" s="142" t="b">
        <v>0</v>
      </c>
      <c r="M15" s="370" t="b">
        <f>IF(AND(OR(H15="Solar",H15=lookups!$C$22),$E15&lt;&gt;"Land"),TRUE,FALSE)</f>
        <v>1</v>
      </c>
      <c r="N15" s="371">
        <f t="shared" si="4"/>
        <v>0.2</v>
      </c>
      <c r="O15" s="12"/>
      <c r="P15" s="373">
        <f t="shared" si="8"/>
        <v>0</v>
      </c>
      <c r="Q15" s="270"/>
      <c r="R15" s="144">
        <v>0</v>
      </c>
      <c r="S15" s="144">
        <v>0</v>
      </c>
      <c r="T15" s="144">
        <v>0</v>
      </c>
      <c r="U15" s="144">
        <v>0</v>
      </c>
      <c r="V15" s="144">
        <v>0</v>
      </c>
      <c r="W15" s="144">
        <v>0</v>
      </c>
      <c r="X15" s="144">
        <v>0</v>
      </c>
      <c r="Y15" s="144">
        <v>0</v>
      </c>
      <c r="Z15" s="144">
        <v>0</v>
      </c>
      <c r="AA15" s="144">
        <v>0</v>
      </c>
      <c r="AB15" s="144">
        <v>0</v>
      </c>
      <c r="AC15" s="144">
        <v>0</v>
      </c>
      <c r="AD15" s="144">
        <v>0</v>
      </c>
      <c r="AE15" s="144">
        <v>0</v>
      </c>
      <c r="AF15" s="144">
        <v>0</v>
      </c>
      <c r="AG15" s="144">
        <v>0</v>
      </c>
      <c r="AH15" s="144">
        <v>0</v>
      </c>
      <c r="AI15" s="144">
        <v>0</v>
      </c>
      <c r="AJ15" s="144">
        <v>0</v>
      </c>
      <c r="AK15" s="144">
        <v>0</v>
      </c>
      <c r="AL15" s="144">
        <v>0</v>
      </c>
      <c r="AM15" s="144">
        <v>0</v>
      </c>
      <c r="AN15" s="144">
        <v>0</v>
      </c>
      <c r="AO15" s="144">
        <v>0</v>
      </c>
      <c r="AP15" s="144">
        <v>0</v>
      </c>
      <c r="AQ15" s="144">
        <v>0</v>
      </c>
      <c r="AR15" s="144">
        <v>0</v>
      </c>
      <c r="AS15" s="144">
        <v>0</v>
      </c>
      <c r="AT15" s="144">
        <v>0</v>
      </c>
      <c r="AU15" s="144">
        <v>0</v>
      </c>
      <c r="AV15" s="144">
        <v>0</v>
      </c>
      <c r="AW15" s="144">
        <v>0</v>
      </c>
      <c r="AX15" s="144">
        <v>0</v>
      </c>
      <c r="AY15" s="144">
        <v>0</v>
      </c>
      <c r="AZ15" s="144">
        <v>0</v>
      </c>
      <c r="BA15" s="144">
        <v>0</v>
      </c>
      <c r="BB15" s="144">
        <v>0</v>
      </c>
      <c r="BC15" s="144">
        <v>0</v>
      </c>
      <c r="BD15" s="144">
        <v>0</v>
      </c>
      <c r="BE15" s="144">
        <v>0</v>
      </c>
      <c r="BF15" s="144">
        <v>0</v>
      </c>
      <c r="BG15" s="144">
        <v>0</v>
      </c>
      <c r="BH15" s="144">
        <v>0</v>
      </c>
      <c r="BI15" s="144">
        <v>0</v>
      </c>
      <c r="BJ15" s="144">
        <v>0</v>
      </c>
      <c r="BK15" s="144">
        <v>0</v>
      </c>
      <c r="BL15" s="144">
        <v>0</v>
      </c>
      <c r="BM15" s="144">
        <v>0</v>
      </c>
      <c r="BN15" s="144">
        <v>0</v>
      </c>
      <c r="BO15" s="144">
        <v>0</v>
      </c>
      <c r="BP15" s="144">
        <v>0</v>
      </c>
    </row>
    <row r="16" spans="1:68" x14ac:dyDescent="0.2">
      <c r="C16" s="368">
        <f t="shared" si="3"/>
        <v>5</v>
      </c>
      <c r="D16" s="140" t="str">
        <f>""</f>
        <v/>
      </c>
      <c r="E16" s="463" t="s">
        <v>144</v>
      </c>
      <c r="F16" s="141">
        <v>44197</v>
      </c>
      <c r="G16" s="141">
        <v>44562</v>
      </c>
      <c r="H16" s="39" t="s">
        <v>106</v>
      </c>
      <c r="I16" s="369">
        <f>INDEX(lookups!$D$12:$D$57,MATCH($H16,lookups!$C$12:$C$57,0),1)</f>
        <v>35</v>
      </c>
      <c r="J16" s="369">
        <f>INDEX(lookups!$E$12:$E$57,MATCH($H16,lookups!$C$12:$C$57,0),1)</f>
        <v>5</v>
      </c>
      <c r="K16" s="387">
        <v>0</v>
      </c>
      <c r="L16" s="142" t="b">
        <v>0</v>
      </c>
      <c r="M16" s="370" t="b">
        <f>IF(AND(OR(H16="Solar",H16=lookups!$C$22),$E16&lt;&gt;"Land"),TRUE,FALSE)</f>
        <v>1</v>
      </c>
      <c r="N16" s="371">
        <f t="shared" si="4"/>
        <v>0.2</v>
      </c>
      <c r="O16" s="12"/>
      <c r="P16" s="373">
        <f t="shared" si="8"/>
        <v>0</v>
      </c>
      <c r="Q16" s="270"/>
      <c r="R16" s="144">
        <v>0</v>
      </c>
      <c r="S16" s="144">
        <v>0</v>
      </c>
      <c r="T16" s="144">
        <v>0</v>
      </c>
      <c r="U16" s="144">
        <v>0</v>
      </c>
      <c r="V16" s="144">
        <v>0</v>
      </c>
      <c r="W16" s="144">
        <v>0</v>
      </c>
      <c r="X16" s="144">
        <v>0</v>
      </c>
      <c r="Y16" s="144">
        <v>0</v>
      </c>
      <c r="Z16" s="144">
        <v>0</v>
      </c>
      <c r="AA16" s="144">
        <v>0</v>
      </c>
      <c r="AB16" s="144">
        <v>0</v>
      </c>
      <c r="AC16" s="144">
        <v>0</v>
      </c>
      <c r="AD16" s="144">
        <v>0</v>
      </c>
      <c r="AE16" s="144">
        <v>0</v>
      </c>
      <c r="AF16" s="144">
        <v>0</v>
      </c>
      <c r="AG16" s="144">
        <v>0</v>
      </c>
      <c r="AH16" s="144">
        <v>0</v>
      </c>
      <c r="AI16" s="144">
        <v>0</v>
      </c>
      <c r="AJ16" s="144">
        <v>0</v>
      </c>
      <c r="AK16" s="144">
        <v>0</v>
      </c>
      <c r="AL16" s="144">
        <v>0</v>
      </c>
      <c r="AM16" s="144">
        <v>0</v>
      </c>
      <c r="AN16" s="144">
        <v>0</v>
      </c>
      <c r="AO16" s="144">
        <v>0</v>
      </c>
      <c r="AP16" s="144">
        <v>0</v>
      </c>
      <c r="AQ16" s="144">
        <v>0</v>
      </c>
      <c r="AR16" s="144">
        <v>0</v>
      </c>
      <c r="AS16" s="144">
        <v>0</v>
      </c>
      <c r="AT16" s="144">
        <v>0</v>
      </c>
      <c r="AU16" s="144">
        <v>0</v>
      </c>
      <c r="AV16" s="144">
        <v>0</v>
      </c>
      <c r="AW16" s="144">
        <v>0</v>
      </c>
      <c r="AX16" s="144">
        <v>0</v>
      </c>
      <c r="AY16" s="144">
        <v>0</v>
      </c>
      <c r="AZ16" s="144">
        <v>0</v>
      </c>
      <c r="BA16" s="144">
        <v>0</v>
      </c>
      <c r="BB16" s="144">
        <v>0</v>
      </c>
      <c r="BC16" s="144">
        <v>0</v>
      </c>
      <c r="BD16" s="144">
        <v>0</v>
      </c>
      <c r="BE16" s="144">
        <v>0</v>
      </c>
      <c r="BF16" s="144">
        <v>0</v>
      </c>
      <c r="BG16" s="144">
        <v>0</v>
      </c>
      <c r="BH16" s="144">
        <v>0</v>
      </c>
      <c r="BI16" s="144">
        <v>0</v>
      </c>
      <c r="BJ16" s="144">
        <v>0</v>
      </c>
      <c r="BK16" s="144">
        <v>0</v>
      </c>
      <c r="BL16" s="144">
        <v>0</v>
      </c>
      <c r="BM16" s="144">
        <v>0</v>
      </c>
      <c r="BN16" s="144">
        <v>0</v>
      </c>
      <c r="BO16" s="144">
        <v>0</v>
      </c>
      <c r="BP16" s="144">
        <v>0</v>
      </c>
    </row>
    <row r="17" spans="3:68" x14ac:dyDescent="0.2">
      <c r="C17" s="368">
        <f t="shared" si="3"/>
        <v>6</v>
      </c>
      <c r="D17" s="140" t="str">
        <f>""</f>
        <v/>
      </c>
      <c r="E17" s="39" t="s">
        <v>144</v>
      </c>
      <c r="F17" s="141">
        <v>44197</v>
      </c>
      <c r="G17" s="141">
        <v>44562</v>
      </c>
      <c r="H17" s="39" t="s">
        <v>106</v>
      </c>
      <c r="I17" s="369">
        <f>INDEX(lookups!$D$12:$D$57,MATCH($H17,lookups!$C$12:$C$57,0),1)</f>
        <v>35</v>
      </c>
      <c r="J17" s="369">
        <f>INDEX(lookups!$E$12:$E$57,MATCH($H17,lookups!$C$12:$C$57,0),1)</f>
        <v>5</v>
      </c>
      <c r="K17" s="387">
        <v>0</v>
      </c>
      <c r="L17" s="142" t="b">
        <v>0</v>
      </c>
      <c r="M17" s="370" t="b">
        <f>IF(AND(OR(H17="Solar",H17=lookups!$C$22),$E17&lt;&gt;"Land"),TRUE,FALSE)</f>
        <v>1</v>
      </c>
      <c r="N17" s="371">
        <f t="shared" si="4"/>
        <v>0.2</v>
      </c>
      <c r="O17" s="12"/>
      <c r="P17" s="373">
        <f t="shared" si="8"/>
        <v>0</v>
      </c>
      <c r="Q17" s="270"/>
      <c r="R17" s="144">
        <v>0</v>
      </c>
      <c r="S17" s="144">
        <v>0</v>
      </c>
      <c r="T17" s="144">
        <v>0</v>
      </c>
      <c r="U17" s="144">
        <v>0</v>
      </c>
      <c r="V17" s="144">
        <v>0</v>
      </c>
      <c r="W17" s="144">
        <v>0</v>
      </c>
      <c r="X17" s="144">
        <v>0</v>
      </c>
      <c r="Y17" s="144">
        <v>0</v>
      </c>
      <c r="Z17" s="144">
        <v>0</v>
      </c>
      <c r="AA17" s="144">
        <v>0</v>
      </c>
      <c r="AB17" s="144">
        <v>0</v>
      </c>
      <c r="AC17" s="144">
        <v>0</v>
      </c>
      <c r="AD17" s="144">
        <v>0</v>
      </c>
      <c r="AE17" s="144">
        <v>0</v>
      </c>
      <c r="AF17" s="144">
        <v>0</v>
      </c>
      <c r="AG17" s="144">
        <v>0</v>
      </c>
      <c r="AH17" s="144">
        <v>0</v>
      </c>
      <c r="AI17" s="144">
        <v>0</v>
      </c>
      <c r="AJ17" s="144">
        <v>0</v>
      </c>
      <c r="AK17" s="144">
        <v>0</v>
      </c>
      <c r="AL17" s="144">
        <v>0</v>
      </c>
      <c r="AM17" s="144">
        <v>0</v>
      </c>
      <c r="AN17" s="144">
        <v>0</v>
      </c>
      <c r="AO17" s="144">
        <v>0</v>
      </c>
      <c r="AP17" s="144">
        <v>0</v>
      </c>
      <c r="AQ17" s="144">
        <v>0</v>
      </c>
      <c r="AR17" s="144">
        <v>0</v>
      </c>
      <c r="AS17" s="144">
        <v>0</v>
      </c>
      <c r="AT17" s="144">
        <v>0</v>
      </c>
      <c r="AU17" s="144">
        <v>0</v>
      </c>
      <c r="AV17" s="144">
        <v>0</v>
      </c>
      <c r="AW17" s="144">
        <v>0</v>
      </c>
      <c r="AX17" s="144">
        <v>0</v>
      </c>
      <c r="AY17" s="144">
        <v>0</v>
      </c>
      <c r="AZ17" s="144">
        <v>0</v>
      </c>
      <c r="BA17" s="144">
        <v>0</v>
      </c>
      <c r="BB17" s="144">
        <v>0</v>
      </c>
      <c r="BC17" s="144">
        <v>0</v>
      </c>
      <c r="BD17" s="144">
        <v>0</v>
      </c>
      <c r="BE17" s="144">
        <v>0</v>
      </c>
      <c r="BF17" s="144">
        <v>0</v>
      </c>
      <c r="BG17" s="144">
        <v>0</v>
      </c>
      <c r="BH17" s="144">
        <v>0</v>
      </c>
      <c r="BI17" s="144">
        <v>0</v>
      </c>
      <c r="BJ17" s="144">
        <v>0</v>
      </c>
      <c r="BK17" s="144">
        <v>0</v>
      </c>
      <c r="BL17" s="144">
        <v>0</v>
      </c>
      <c r="BM17" s="144">
        <v>0</v>
      </c>
      <c r="BN17" s="144">
        <v>0</v>
      </c>
      <c r="BO17" s="144">
        <v>0</v>
      </c>
      <c r="BP17" s="144">
        <v>0</v>
      </c>
    </row>
    <row r="18" spans="3:68" x14ac:dyDescent="0.2">
      <c r="C18" s="368">
        <f t="shared" si="3"/>
        <v>7</v>
      </c>
      <c r="D18" s="140" t="s">
        <v>264</v>
      </c>
      <c r="E18" s="39" t="s">
        <v>201</v>
      </c>
      <c r="F18" s="409">
        <f>+F12</f>
        <v>45444</v>
      </c>
      <c r="G18" s="409">
        <f>+G12</f>
        <v>45992</v>
      </c>
      <c r="H18" s="39" t="s">
        <v>230</v>
      </c>
      <c r="I18" s="369">
        <f>INDEX(lookups!$D$12:$D$57,MATCH($H18,lookups!$C$12:$C$57,0),1)</f>
        <v>70</v>
      </c>
      <c r="J18" s="369">
        <f>INDEX(lookups!$E$12:$E$57,MATCH($H18,lookups!$C$12:$C$57,0),1)</f>
        <v>15</v>
      </c>
      <c r="K18" s="387">
        <v>0</v>
      </c>
      <c r="L18" s="142" t="b">
        <v>0</v>
      </c>
      <c r="M18" s="370" t="b">
        <f>IF(AND(OR(H18="Solar",H18=lookups!$C$22),$E18&lt;&gt;"Land"),TRUE,FALSE)</f>
        <v>0</v>
      </c>
      <c r="N18" s="371">
        <f t="shared" si="4"/>
        <v>1</v>
      </c>
      <c r="O18" s="12"/>
      <c r="P18" s="373">
        <f t="shared" si="8"/>
        <v>245847517.36772054</v>
      </c>
      <c r="Q18" s="270"/>
      <c r="R18" s="408">
        <f>+R95</f>
        <v>0</v>
      </c>
      <c r="S18" s="408">
        <f t="shared" ref="S18:BP20" si="9">+S95</f>
        <v>0</v>
      </c>
      <c r="T18" s="408">
        <f t="shared" si="9"/>
        <v>95607367.865224674</v>
      </c>
      <c r="U18" s="408">
        <f t="shared" si="9"/>
        <v>150240149.50249588</v>
      </c>
      <c r="V18" s="408">
        <f t="shared" si="9"/>
        <v>0</v>
      </c>
      <c r="W18" s="408">
        <f t="shared" si="9"/>
        <v>0</v>
      </c>
      <c r="X18" s="408">
        <f t="shared" si="9"/>
        <v>0</v>
      </c>
      <c r="Y18" s="408">
        <f t="shared" si="9"/>
        <v>0</v>
      </c>
      <c r="Z18" s="408">
        <f t="shared" si="9"/>
        <v>0</v>
      </c>
      <c r="AA18" s="408">
        <f t="shared" si="9"/>
        <v>0</v>
      </c>
      <c r="AB18" s="408">
        <f t="shared" si="9"/>
        <v>0</v>
      </c>
      <c r="AC18" s="408">
        <f t="shared" si="9"/>
        <v>0</v>
      </c>
      <c r="AD18" s="408">
        <f t="shared" si="9"/>
        <v>0</v>
      </c>
      <c r="AE18" s="408">
        <f t="shared" si="9"/>
        <v>0</v>
      </c>
      <c r="AF18" s="408">
        <f t="shared" si="9"/>
        <v>0</v>
      </c>
      <c r="AG18" s="408">
        <f t="shared" si="9"/>
        <v>0</v>
      </c>
      <c r="AH18" s="408">
        <f t="shared" si="9"/>
        <v>0</v>
      </c>
      <c r="AI18" s="408">
        <f t="shared" si="9"/>
        <v>0</v>
      </c>
      <c r="AJ18" s="408">
        <f t="shared" si="9"/>
        <v>0</v>
      </c>
      <c r="AK18" s="408">
        <f t="shared" si="9"/>
        <v>0</v>
      </c>
      <c r="AL18" s="408">
        <f t="shared" si="9"/>
        <v>0</v>
      </c>
      <c r="AM18" s="408">
        <f t="shared" si="9"/>
        <v>0</v>
      </c>
      <c r="AN18" s="408">
        <f t="shared" si="9"/>
        <v>0</v>
      </c>
      <c r="AO18" s="408">
        <f t="shared" si="9"/>
        <v>0</v>
      </c>
      <c r="AP18" s="408">
        <f t="shared" si="9"/>
        <v>0</v>
      </c>
      <c r="AQ18" s="408">
        <f t="shared" si="9"/>
        <v>0</v>
      </c>
      <c r="AR18" s="408">
        <f t="shared" si="9"/>
        <v>0</v>
      </c>
      <c r="AS18" s="408">
        <f t="shared" si="9"/>
        <v>0</v>
      </c>
      <c r="AT18" s="408">
        <f t="shared" si="9"/>
        <v>0</v>
      </c>
      <c r="AU18" s="408">
        <f t="shared" si="9"/>
        <v>0</v>
      </c>
      <c r="AV18" s="408">
        <f t="shared" si="9"/>
        <v>0</v>
      </c>
      <c r="AW18" s="408">
        <f t="shared" si="9"/>
        <v>0</v>
      </c>
      <c r="AX18" s="408">
        <f t="shared" si="9"/>
        <v>0</v>
      </c>
      <c r="AY18" s="408">
        <f t="shared" si="9"/>
        <v>0</v>
      </c>
      <c r="AZ18" s="408">
        <f t="shared" si="9"/>
        <v>0</v>
      </c>
      <c r="BA18" s="408">
        <f t="shared" si="9"/>
        <v>0</v>
      </c>
      <c r="BB18" s="408">
        <f t="shared" si="9"/>
        <v>0</v>
      </c>
      <c r="BC18" s="408">
        <f t="shared" si="9"/>
        <v>0</v>
      </c>
      <c r="BD18" s="408">
        <f t="shared" si="9"/>
        <v>0</v>
      </c>
      <c r="BE18" s="408">
        <f t="shared" si="9"/>
        <v>0</v>
      </c>
      <c r="BF18" s="408">
        <f t="shared" si="9"/>
        <v>0</v>
      </c>
      <c r="BG18" s="408">
        <f t="shared" si="9"/>
        <v>0</v>
      </c>
      <c r="BH18" s="408">
        <f t="shared" si="9"/>
        <v>0</v>
      </c>
      <c r="BI18" s="408">
        <f t="shared" si="9"/>
        <v>0</v>
      </c>
      <c r="BJ18" s="408">
        <f t="shared" si="9"/>
        <v>0</v>
      </c>
      <c r="BK18" s="408">
        <f t="shared" si="9"/>
        <v>0</v>
      </c>
      <c r="BL18" s="408">
        <f t="shared" si="9"/>
        <v>0</v>
      </c>
      <c r="BM18" s="408">
        <f t="shared" si="9"/>
        <v>0</v>
      </c>
      <c r="BN18" s="408">
        <f t="shared" si="9"/>
        <v>0</v>
      </c>
      <c r="BO18" s="408">
        <f t="shared" si="9"/>
        <v>0</v>
      </c>
      <c r="BP18" s="408">
        <f t="shared" si="9"/>
        <v>0</v>
      </c>
    </row>
    <row r="19" spans="3:68" x14ac:dyDescent="0.2">
      <c r="C19" s="368">
        <f t="shared" si="3"/>
        <v>8</v>
      </c>
      <c r="D19" s="140" t="s">
        <v>265</v>
      </c>
      <c r="E19" s="39" t="s">
        <v>201</v>
      </c>
      <c r="F19" s="409">
        <f t="shared" ref="F19:G20" si="10">+F13</f>
        <v>45444</v>
      </c>
      <c r="G19" s="409">
        <f t="shared" si="10"/>
        <v>45992</v>
      </c>
      <c r="H19" s="39" t="s">
        <v>231</v>
      </c>
      <c r="I19" s="369">
        <f>INDEX(lookups!$D$12:$D$57,MATCH($H19,lookups!$C$12:$C$57,0),1)</f>
        <v>44</v>
      </c>
      <c r="J19" s="369">
        <f>INDEX(lookups!$E$12:$E$57,MATCH($H19,lookups!$C$12:$C$57,0),1)</f>
        <v>15</v>
      </c>
      <c r="K19" s="387">
        <v>0</v>
      </c>
      <c r="L19" s="142" t="b">
        <v>0</v>
      </c>
      <c r="M19" s="370" t="b">
        <f>IF(AND(OR(H19="Solar",H19=lookups!$C$22),$E19&lt;&gt;"Land"),TRUE,FALSE)</f>
        <v>0</v>
      </c>
      <c r="N19" s="371">
        <f t="shared" si="4"/>
        <v>1</v>
      </c>
      <c r="O19" s="12"/>
      <c r="P19" s="373">
        <f t="shared" si="8"/>
        <v>38003751.632279418</v>
      </c>
      <c r="Q19" s="270"/>
      <c r="R19" s="408">
        <f t="shared" ref="R19:AG20" si="11">+R96</f>
        <v>0</v>
      </c>
      <c r="S19" s="408">
        <f t="shared" si="11"/>
        <v>0</v>
      </c>
      <c r="T19" s="408">
        <f t="shared" si="11"/>
        <v>14779236.745886441</v>
      </c>
      <c r="U19" s="408">
        <f t="shared" si="11"/>
        <v>23224514.886392977</v>
      </c>
      <c r="V19" s="408">
        <f t="shared" si="11"/>
        <v>0</v>
      </c>
      <c r="W19" s="408">
        <f t="shared" si="11"/>
        <v>0</v>
      </c>
      <c r="X19" s="408">
        <f t="shared" si="11"/>
        <v>0</v>
      </c>
      <c r="Y19" s="408">
        <f t="shared" si="11"/>
        <v>0</v>
      </c>
      <c r="Z19" s="408">
        <f t="shared" si="11"/>
        <v>0</v>
      </c>
      <c r="AA19" s="408">
        <f t="shared" si="11"/>
        <v>0</v>
      </c>
      <c r="AB19" s="408">
        <f t="shared" si="11"/>
        <v>0</v>
      </c>
      <c r="AC19" s="408">
        <f t="shared" si="11"/>
        <v>0</v>
      </c>
      <c r="AD19" s="408">
        <f t="shared" si="11"/>
        <v>0</v>
      </c>
      <c r="AE19" s="408">
        <f t="shared" si="11"/>
        <v>0</v>
      </c>
      <c r="AF19" s="408">
        <f t="shared" si="11"/>
        <v>0</v>
      </c>
      <c r="AG19" s="408">
        <f t="shared" si="11"/>
        <v>0</v>
      </c>
      <c r="AH19" s="408">
        <f t="shared" si="9"/>
        <v>0</v>
      </c>
      <c r="AI19" s="408">
        <f t="shared" si="9"/>
        <v>0</v>
      </c>
      <c r="AJ19" s="408">
        <f t="shared" si="9"/>
        <v>0</v>
      </c>
      <c r="AK19" s="408">
        <f t="shared" si="9"/>
        <v>0</v>
      </c>
      <c r="AL19" s="408">
        <f t="shared" si="9"/>
        <v>0</v>
      </c>
      <c r="AM19" s="408">
        <f t="shared" si="9"/>
        <v>0</v>
      </c>
      <c r="AN19" s="408">
        <f t="shared" si="9"/>
        <v>0</v>
      </c>
      <c r="AO19" s="408">
        <f t="shared" si="9"/>
        <v>0</v>
      </c>
      <c r="AP19" s="408">
        <f t="shared" si="9"/>
        <v>0</v>
      </c>
      <c r="AQ19" s="408">
        <f t="shared" si="9"/>
        <v>0</v>
      </c>
      <c r="AR19" s="408">
        <f t="shared" si="9"/>
        <v>0</v>
      </c>
      <c r="AS19" s="408">
        <f t="shared" si="9"/>
        <v>0</v>
      </c>
      <c r="AT19" s="408">
        <f t="shared" si="9"/>
        <v>0</v>
      </c>
      <c r="AU19" s="408">
        <f t="shared" si="9"/>
        <v>0</v>
      </c>
      <c r="AV19" s="408">
        <f t="shared" si="9"/>
        <v>0</v>
      </c>
      <c r="AW19" s="408">
        <f t="shared" si="9"/>
        <v>0</v>
      </c>
      <c r="AX19" s="408">
        <f t="shared" si="9"/>
        <v>0</v>
      </c>
      <c r="AY19" s="408">
        <f t="shared" si="9"/>
        <v>0</v>
      </c>
      <c r="AZ19" s="408">
        <f t="shared" si="9"/>
        <v>0</v>
      </c>
      <c r="BA19" s="408">
        <f t="shared" si="9"/>
        <v>0</v>
      </c>
      <c r="BB19" s="408">
        <f t="shared" si="9"/>
        <v>0</v>
      </c>
      <c r="BC19" s="408">
        <f t="shared" si="9"/>
        <v>0</v>
      </c>
      <c r="BD19" s="408">
        <f t="shared" si="9"/>
        <v>0</v>
      </c>
      <c r="BE19" s="408">
        <f t="shared" si="9"/>
        <v>0</v>
      </c>
      <c r="BF19" s="408">
        <f t="shared" si="9"/>
        <v>0</v>
      </c>
      <c r="BG19" s="408">
        <f t="shared" si="9"/>
        <v>0</v>
      </c>
      <c r="BH19" s="408">
        <f t="shared" si="9"/>
        <v>0</v>
      </c>
      <c r="BI19" s="408">
        <f t="shared" si="9"/>
        <v>0</v>
      </c>
      <c r="BJ19" s="408">
        <f t="shared" si="9"/>
        <v>0</v>
      </c>
      <c r="BK19" s="408">
        <f t="shared" si="9"/>
        <v>0</v>
      </c>
      <c r="BL19" s="408">
        <f t="shared" si="9"/>
        <v>0</v>
      </c>
      <c r="BM19" s="408">
        <f t="shared" si="9"/>
        <v>0</v>
      </c>
      <c r="BN19" s="408">
        <f t="shared" si="9"/>
        <v>0</v>
      </c>
      <c r="BO19" s="408">
        <f t="shared" si="9"/>
        <v>0</v>
      </c>
      <c r="BP19" s="408">
        <f t="shared" si="9"/>
        <v>0</v>
      </c>
    </row>
    <row r="20" spans="3:68" x14ac:dyDescent="0.2">
      <c r="C20" s="368">
        <f t="shared" si="3"/>
        <v>9</v>
      </c>
      <c r="D20" s="140" t="s">
        <v>266</v>
      </c>
      <c r="E20" s="39" t="s">
        <v>201</v>
      </c>
      <c r="F20" s="409">
        <f t="shared" si="10"/>
        <v>45444</v>
      </c>
      <c r="G20" s="409">
        <f t="shared" si="10"/>
        <v>45992</v>
      </c>
      <c r="H20" s="39" t="s">
        <v>235</v>
      </c>
      <c r="I20" s="369">
        <f>INDEX(lookups!$D$12:$D$57,MATCH($H20,lookups!$C$12:$C$57,0),1)</f>
        <v>51</v>
      </c>
      <c r="J20" s="369">
        <f>INDEX(lookups!$E$12:$E$57,MATCH($H20,lookups!$C$12:$C$57,0),1)</f>
        <v>20</v>
      </c>
      <c r="K20" s="387">
        <v>0</v>
      </c>
      <c r="L20" s="142" t="b">
        <v>0</v>
      </c>
      <c r="M20" s="370" t="b">
        <f>IF(AND(OR(H20="Solar",H20=lookups!$C$22),$E20&lt;&gt;"Land"),TRUE,FALSE)</f>
        <v>0</v>
      </c>
      <c r="N20" s="371">
        <f t="shared" si="4"/>
        <v>1</v>
      </c>
      <c r="P20" s="372">
        <f t="shared" si="6"/>
        <v>0</v>
      </c>
      <c r="R20" s="408">
        <f t="shared" si="11"/>
        <v>0</v>
      </c>
      <c r="S20" s="408">
        <f t="shared" si="9"/>
        <v>0</v>
      </c>
      <c r="T20" s="408">
        <f t="shared" si="9"/>
        <v>0</v>
      </c>
      <c r="U20" s="408">
        <f t="shared" si="9"/>
        <v>0</v>
      </c>
      <c r="V20" s="408">
        <f t="shared" si="9"/>
        <v>0</v>
      </c>
      <c r="W20" s="408">
        <f t="shared" si="9"/>
        <v>0</v>
      </c>
      <c r="X20" s="408">
        <f t="shared" si="9"/>
        <v>0</v>
      </c>
      <c r="Y20" s="408">
        <f t="shared" si="9"/>
        <v>0</v>
      </c>
      <c r="Z20" s="408">
        <f t="shared" si="9"/>
        <v>0</v>
      </c>
      <c r="AA20" s="408">
        <f t="shared" si="9"/>
        <v>0</v>
      </c>
      <c r="AB20" s="408">
        <f t="shared" si="9"/>
        <v>0</v>
      </c>
      <c r="AC20" s="408">
        <f t="shared" si="9"/>
        <v>0</v>
      </c>
      <c r="AD20" s="408">
        <f t="shared" si="9"/>
        <v>0</v>
      </c>
      <c r="AE20" s="408">
        <f t="shared" si="9"/>
        <v>0</v>
      </c>
      <c r="AF20" s="408">
        <f t="shared" si="9"/>
        <v>0</v>
      </c>
      <c r="AG20" s="408">
        <f t="shared" si="9"/>
        <v>0</v>
      </c>
      <c r="AH20" s="408">
        <f t="shared" si="9"/>
        <v>0</v>
      </c>
      <c r="AI20" s="408">
        <f t="shared" si="9"/>
        <v>0</v>
      </c>
      <c r="AJ20" s="408">
        <f t="shared" si="9"/>
        <v>0</v>
      </c>
      <c r="AK20" s="408">
        <f t="shared" si="9"/>
        <v>0</v>
      </c>
      <c r="AL20" s="408">
        <f t="shared" si="9"/>
        <v>0</v>
      </c>
      <c r="AM20" s="408">
        <f t="shared" si="9"/>
        <v>0</v>
      </c>
      <c r="AN20" s="408">
        <f t="shared" si="9"/>
        <v>0</v>
      </c>
      <c r="AO20" s="408">
        <f t="shared" si="9"/>
        <v>0</v>
      </c>
      <c r="AP20" s="408">
        <f t="shared" si="9"/>
        <v>0</v>
      </c>
      <c r="AQ20" s="408">
        <f t="shared" si="9"/>
        <v>0</v>
      </c>
      <c r="AR20" s="408">
        <f t="shared" si="9"/>
        <v>0</v>
      </c>
      <c r="AS20" s="408">
        <f t="shared" si="9"/>
        <v>0</v>
      </c>
      <c r="AT20" s="408">
        <f t="shared" si="9"/>
        <v>0</v>
      </c>
      <c r="AU20" s="408">
        <f t="shared" si="9"/>
        <v>0</v>
      </c>
      <c r="AV20" s="408">
        <f t="shared" si="9"/>
        <v>0</v>
      </c>
      <c r="AW20" s="408">
        <f t="shared" si="9"/>
        <v>0</v>
      </c>
      <c r="AX20" s="408">
        <f t="shared" si="9"/>
        <v>0</v>
      </c>
      <c r="AY20" s="408">
        <f t="shared" si="9"/>
        <v>0</v>
      </c>
      <c r="AZ20" s="408">
        <f t="shared" si="9"/>
        <v>0</v>
      </c>
      <c r="BA20" s="408">
        <f t="shared" si="9"/>
        <v>0</v>
      </c>
      <c r="BB20" s="408">
        <f t="shared" si="9"/>
        <v>0</v>
      </c>
      <c r="BC20" s="408">
        <f t="shared" si="9"/>
        <v>0</v>
      </c>
      <c r="BD20" s="408">
        <f t="shared" si="9"/>
        <v>0</v>
      </c>
      <c r="BE20" s="408">
        <f t="shared" si="9"/>
        <v>0</v>
      </c>
      <c r="BF20" s="408">
        <f t="shared" si="9"/>
        <v>0</v>
      </c>
      <c r="BG20" s="408">
        <f t="shared" si="9"/>
        <v>0</v>
      </c>
      <c r="BH20" s="408">
        <f t="shared" si="9"/>
        <v>0</v>
      </c>
      <c r="BI20" s="408">
        <f t="shared" si="9"/>
        <v>0</v>
      </c>
      <c r="BJ20" s="408">
        <f t="shared" si="9"/>
        <v>0</v>
      </c>
      <c r="BK20" s="408">
        <f t="shared" si="9"/>
        <v>0</v>
      </c>
      <c r="BL20" s="408">
        <f t="shared" si="9"/>
        <v>0</v>
      </c>
      <c r="BM20" s="408">
        <f t="shared" si="9"/>
        <v>0</v>
      </c>
      <c r="BN20" s="408">
        <f t="shared" si="9"/>
        <v>0</v>
      </c>
      <c r="BO20" s="408">
        <f t="shared" si="9"/>
        <v>0</v>
      </c>
      <c r="BP20" s="408">
        <f t="shared" si="9"/>
        <v>0</v>
      </c>
    </row>
    <row r="21" spans="3:68" x14ac:dyDescent="0.2">
      <c r="C21" s="368">
        <f t="shared" si="3"/>
        <v>10</v>
      </c>
      <c r="D21" s="140" t="str">
        <f>""</f>
        <v/>
      </c>
      <c r="E21" s="39" t="s">
        <v>144</v>
      </c>
      <c r="F21" s="141">
        <v>44197</v>
      </c>
      <c r="G21" s="141">
        <v>44562</v>
      </c>
      <c r="H21" s="39" t="s">
        <v>106</v>
      </c>
      <c r="I21" s="369">
        <f>INDEX(lookups!$D$12:$D$57,MATCH($H21,lookups!$C$12:$C$57,0),1)</f>
        <v>35</v>
      </c>
      <c r="J21" s="369">
        <f>INDEX(lookups!$E$12:$E$57,MATCH($H21,lookups!$C$12:$C$57,0),1)</f>
        <v>5</v>
      </c>
      <c r="K21" s="387">
        <v>0</v>
      </c>
      <c r="L21" s="142" t="b">
        <v>0</v>
      </c>
      <c r="M21" s="370" t="b">
        <f>IF(AND(OR(H21="Solar",H21=lookups!$C$22),$E21&lt;&gt;"Land"),TRUE,FALSE)</f>
        <v>1</v>
      </c>
      <c r="N21" s="371">
        <f t="shared" si="4"/>
        <v>0.2</v>
      </c>
      <c r="P21" s="372">
        <f t="shared" si="6"/>
        <v>0</v>
      </c>
      <c r="R21" s="144">
        <v>0</v>
      </c>
      <c r="S21" s="144">
        <v>0</v>
      </c>
      <c r="T21" s="144">
        <v>0</v>
      </c>
      <c r="U21" s="144">
        <v>0</v>
      </c>
      <c r="V21" s="144">
        <v>0</v>
      </c>
      <c r="W21" s="144">
        <v>0</v>
      </c>
      <c r="X21" s="144">
        <v>0</v>
      </c>
      <c r="Y21" s="144">
        <v>0</v>
      </c>
      <c r="Z21" s="144">
        <v>0</v>
      </c>
      <c r="AA21" s="144">
        <v>0</v>
      </c>
      <c r="AB21" s="144">
        <v>0</v>
      </c>
      <c r="AC21" s="144">
        <v>0</v>
      </c>
      <c r="AD21" s="144">
        <v>0</v>
      </c>
      <c r="AE21" s="144">
        <v>0</v>
      </c>
      <c r="AF21" s="144">
        <v>0</v>
      </c>
      <c r="AG21" s="144">
        <v>0</v>
      </c>
      <c r="AH21" s="144">
        <v>0</v>
      </c>
      <c r="AI21" s="144">
        <v>0</v>
      </c>
      <c r="AJ21" s="144">
        <v>0</v>
      </c>
      <c r="AK21" s="144">
        <v>0</v>
      </c>
      <c r="AL21" s="144">
        <v>0</v>
      </c>
      <c r="AM21" s="144">
        <v>0</v>
      </c>
      <c r="AN21" s="144">
        <v>0</v>
      </c>
      <c r="AO21" s="144">
        <v>0</v>
      </c>
      <c r="AP21" s="144">
        <v>0</v>
      </c>
      <c r="AQ21" s="144">
        <v>0</v>
      </c>
      <c r="AR21" s="144">
        <v>0</v>
      </c>
      <c r="AS21" s="144">
        <v>0</v>
      </c>
      <c r="AT21" s="144">
        <v>0</v>
      </c>
      <c r="AU21" s="144">
        <v>0</v>
      </c>
      <c r="AV21" s="144">
        <v>0</v>
      </c>
      <c r="AW21" s="144">
        <v>0</v>
      </c>
      <c r="AX21" s="144">
        <v>0</v>
      </c>
      <c r="AY21" s="144">
        <v>0</v>
      </c>
      <c r="AZ21" s="144">
        <v>0</v>
      </c>
      <c r="BA21" s="144">
        <v>0</v>
      </c>
      <c r="BB21" s="144">
        <v>0</v>
      </c>
      <c r="BC21" s="144">
        <v>0</v>
      </c>
      <c r="BD21" s="144">
        <v>0</v>
      </c>
      <c r="BE21" s="144">
        <v>0</v>
      </c>
      <c r="BF21" s="144">
        <v>0</v>
      </c>
      <c r="BG21" s="144">
        <v>0</v>
      </c>
      <c r="BH21" s="144">
        <v>0</v>
      </c>
      <c r="BI21" s="144">
        <v>0</v>
      </c>
      <c r="BJ21" s="144">
        <v>0</v>
      </c>
      <c r="BK21" s="144">
        <v>0</v>
      </c>
      <c r="BL21" s="144">
        <v>0</v>
      </c>
      <c r="BM21" s="144">
        <v>0</v>
      </c>
      <c r="BN21" s="144">
        <v>0</v>
      </c>
      <c r="BO21" s="144">
        <v>0</v>
      </c>
      <c r="BP21" s="144">
        <v>0</v>
      </c>
    </row>
    <row r="22" spans="3:68" x14ac:dyDescent="0.2">
      <c r="C22" s="368">
        <f t="shared" si="3"/>
        <v>11</v>
      </c>
      <c r="D22" s="140" t="str">
        <f>""</f>
        <v/>
      </c>
      <c r="E22" s="39" t="s">
        <v>144</v>
      </c>
      <c r="F22" s="141">
        <v>44197</v>
      </c>
      <c r="G22" s="141">
        <v>44562</v>
      </c>
      <c r="H22" s="39" t="s">
        <v>106</v>
      </c>
      <c r="I22" s="369">
        <f>INDEX(lookups!$D$12:$D$57,MATCH($H22,lookups!$C$12:$C$57,0),1)</f>
        <v>35</v>
      </c>
      <c r="J22" s="369">
        <f>INDEX(lookups!$E$12:$E$57,MATCH($H22,lookups!$C$12:$C$57,0),1)</f>
        <v>5</v>
      </c>
      <c r="K22" s="387">
        <v>0</v>
      </c>
      <c r="L22" s="142" t="b">
        <v>0</v>
      </c>
      <c r="M22" s="370" t="b">
        <f>IF(AND(OR(H22="Solar",H22=lookups!$C$22),$E22&lt;&gt;"Land"),TRUE,FALSE)</f>
        <v>1</v>
      </c>
      <c r="N22" s="371">
        <f t="shared" si="4"/>
        <v>0.2</v>
      </c>
      <c r="P22" s="372">
        <f t="shared" si="6"/>
        <v>0</v>
      </c>
      <c r="R22" s="144">
        <v>0</v>
      </c>
      <c r="S22" s="144">
        <v>0</v>
      </c>
      <c r="T22" s="144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  <c r="Z22" s="144">
        <v>0</v>
      </c>
      <c r="AA22" s="144">
        <v>0</v>
      </c>
      <c r="AB22" s="144">
        <v>0</v>
      </c>
      <c r="AC22" s="144">
        <v>0</v>
      </c>
      <c r="AD22" s="144">
        <v>0</v>
      </c>
      <c r="AE22" s="144">
        <v>0</v>
      </c>
      <c r="AF22" s="144">
        <v>0</v>
      </c>
      <c r="AG22" s="144">
        <v>0</v>
      </c>
      <c r="AH22" s="144">
        <v>0</v>
      </c>
      <c r="AI22" s="144">
        <v>0</v>
      </c>
      <c r="AJ22" s="144">
        <v>0</v>
      </c>
      <c r="AK22" s="144">
        <v>0</v>
      </c>
      <c r="AL22" s="144">
        <v>0</v>
      </c>
      <c r="AM22" s="144">
        <v>0</v>
      </c>
      <c r="AN22" s="144">
        <v>0</v>
      </c>
      <c r="AO22" s="144">
        <v>0</v>
      </c>
      <c r="AP22" s="144">
        <v>0</v>
      </c>
      <c r="AQ22" s="144">
        <v>0</v>
      </c>
      <c r="AR22" s="144">
        <v>0</v>
      </c>
      <c r="AS22" s="144">
        <v>0</v>
      </c>
      <c r="AT22" s="144">
        <v>0</v>
      </c>
      <c r="AU22" s="144">
        <v>0</v>
      </c>
      <c r="AV22" s="144">
        <v>0</v>
      </c>
      <c r="AW22" s="144">
        <v>0</v>
      </c>
      <c r="AX22" s="144">
        <v>0</v>
      </c>
      <c r="AY22" s="144">
        <v>0</v>
      </c>
      <c r="AZ22" s="144">
        <v>0</v>
      </c>
      <c r="BA22" s="144">
        <v>0</v>
      </c>
      <c r="BB22" s="144">
        <v>0</v>
      </c>
      <c r="BC22" s="144">
        <v>0</v>
      </c>
      <c r="BD22" s="144">
        <v>0</v>
      </c>
      <c r="BE22" s="144">
        <v>0</v>
      </c>
      <c r="BF22" s="144">
        <v>0</v>
      </c>
      <c r="BG22" s="144">
        <v>0</v>
      </c>
      <c r="BH22" s="144">
        <v>0</v>
      </c>
      <c r="BI22" s="144">
        <v>0</v>
      </c>
      <c r="BJ22" s="144">
        <v>0</v>
      </c>
      <c r="BK22" s="144">
        <v>0</v>
      </c>
      <c r="BL22" s="144">
        <v>0</v>
      </c>
      <c r="BM22" s="144">
        <v>0</v>
      </c>
      <c r="BN22" s="144">
        <v>0</v>
      </c>
      <c r="BO22" s="144">
        <v>0</v>
      </c>
      <c r="BP22" s="144">
        <v>0</v>
      </c>
    </row>
    <row r="23" spans="3:68" x14ac:dyDescent="0.2">
      <c r="C23" s="368">
        <f t="shared" si="3"/>
        <v>12</v>
      </c>
      <c r="D23" s="140" t="str">
        <f>""</f>
        <v/>
      </c>
      <c r="E23" s="39" t="s">
        <v>144</v>
      </c>
      <c r="F23" s="141">
        <v>44197</v>
      </c>
      <c r="G23" s="141">
        <v>44562</v>
      </c>
      <c r="H23" s="39" t="s">
        <v>106</v>
      </c>
      <c r="I23" s="369">
        <f>INDEX(lookups!$D$12:$D$57,MATCH($H23,lookups!$C$12:$C$57,0),1)</f>
        <v>35</v>
      </c>
      <c r="J23" s="369">
        <f>INDEX(lookups!$E$12:$E$57,MATCH($H23,lookups!$C$12:$C$57,0),1)</f>
        <v>5</v>
      </c>
      <c r="K23" s="387">
        <v>0</v>
      </c>
      <c r="L23" s="142" t="b">
        <v>0</v>
      </c>
      <c r="M23" s="370" t="b">
        <f>IF(AND(OR(H23="Solar",H23=lookups!$C$22),$E23&lt;&gt;"Land"),TRUE,FALSE)</f>
        <v>1</v>
      </c>
      <c r="N23" s="371">
        <f t="shared" si="4"/>
        <v>0.2</v>
      </c>
      <c r="P23" s="372">
        <f t="shared" si="6"/>
        <v>0</v>
      </c>
      <c r="R23" s="144">
        <v>0</v>
      </c>
      <c r="S23" s="144">
        <v>0</v>
      </c>
      <c r="T23" s="144">
        <v>0</v>
      </c>
      <c r="U23" s="144">
        <v>0</v>
      </c>
      <c r="V23" s="144">
        <v>0</v>
      </c>
      <c r="W23" s="144">
        <v>0</v>
      </c>
      <c r="X23" s="144">
        <v>0</v>
      </c>
      <c r="Y23" s="144">
        <v>0</v>
      </c>
      <c r="Z23" s="144">
        <v>0</v>
      </c>
      <c r="AA23" s="144">
        <v>0</v>
      </c>
      <c r="AB23" s="144">
        <v>0</v>
      </c>
      <c r="AC23" s="144">
        <v>0</v>
      </c>
      <c r="AD23" s="144">
        <v>0</v>
      </c>
      <c r="AE23" s="144">
        <v>0</v>
      </c>
      <c r="AF23" s="144">
        <v>0</v>
      </c>
      <c r="AG23" s="144">
        <v>0</v>
      </c>
      <c r="AH23" s="144">
        <v>0</v>
      </c>
      <c r="AI23" s="144">
        <v>0</v>
      </c>
      <c r="AJ23" s="144">
        <v>0</v>
      </c>
      <c r="AK23" s="144">
        <v>0</v>
      </c>
      <c r="AL23" s="144">
        <v>0</v>
      </c>
      <c r="AM23" s="144">
        <v>0</v>
      </c>
      <c r="AN23" s="144">
        <v>0</v>
      </c>
      <c r="AO23" s="144">
        <v>0</v>
      </c>
      <c r="AP23" s="144">
        <v>0</v>
      </c>
      <c r="AQ23" s="144">
        <v>0</v>
      </c>
      <c r="AR23" s="144">
        <v>0</v>
      </c>
      <c r="AS23" s="144">
        <v>0</v>
      </c>
      <c r="AT23" s="144">
        <v>0</v>
      </c>
      <c r="AU23" s="144">
        <v>0</v>
      </c>
      <c r="AV23" s="144">
        <v>0</v>
      </c>
      <c r="AW23" s="144">
        <v>0</v>
      </c>
      <c r="AX23" s="144">
        <v>0</v>
      </c>
      <c r="AY23" s="144">
        <v>0</v>
      </c>
      <c r="AZ23" s="144">
        <v>0</v>
      </c>
      <c r="BA23" s="144">
        <v>0</v>
      </c>
      <c r="BB23" s="144">
        <v>0</v>
      </c>
      <c r="BC23" s="144">
        <v>0</v>
      </c>
      <c r="BD23" s="144">
        <v>0</v>
      </c>
      <c r="BE23" s="144">
        <v>0</v>
      </c>
      <c r="BF23" s="144">
        <v>0</v>
      </c>
      <c r="BG23" s="144">
        <v>0</v>
      </c>
      <c r="BH23" s="144">
        <v>0</v>
      </c>
      <c r="BI23" s="144">
        <v>0</v>
      </c>
      <c r="BJ23" s="144">
        <v>0</v>
      </c>
      <c r="BK23" s="144">
        <v>0</v>
      </c>
      <c r="BL23" s="144">
        <v>0</v>
      </c>
      <c r="BM23" s="144">
        <v>0</v>
      </c>
      <c r="BN23" s="144">
        <v>0</v>
      </c>
      <c r="BO23" s="144">
        <v>0</v>
      </c>
      <c r="BP23" s="144">
        <v>0</v>
      </c>
    </row>
    <row r="24" spans="3:68" x14ac:dyDescent="0.2">
      <c r="C24" s="368">
        <f t="shared" si="3"/>
        <v>13</v>
      </c>
      <c r="D24" s="140" t="s">
        <v>267</v>
      </c>
      <c r="E24" s="39" t="s">
        <v>201</v>
      </c>
      <c r="F24" s="409">
        <f>F12</f>
        <v>45444</v>
      </c>
      <c r="G24" s="409">
        <f t="shared" ref="G24:G26" si="12">G12</f>
        <v>45992</v>
      </c>
      <c r="H24" s="39" t="s">
        <v>230</v>
      </c>
      <c r="I24" s="369">
        <f>INDEX(lookups!$D$12:$D$57,MATCH($H24,lookups!$C$12:$C$57,0),1)</f>
        <v>70</v>
      </c>
      <c r="J24" s="369">
        <f>INDEX(lookups!$E$12:$E$57,MATCH($H24,lookups!$C$12:$C$57,0),1)</f>
        <v>15</v>
      </c>
      <c r="K24" s="387">
        <v>0</v>
      </c>
      <c r="L24" s="142" t="b">
        <v>0</v>
      </c>
      <c r="M24" s="370" t="b">
        <f>IF(AND(OR(H24="Solar",H24=lookups!$C$22),$E24&lt;&gt;"Land"),TRUE,FALSE)</f>
        <v>0</v>
      </c>
      <c r="N24" s="371">
        <f t="shared" si="4"/>
        <v>1</v>
      </c>
      <c r="P24" s="372">
        <f t="shared" si="6"/>
        <v>220775563.09065515</v>
      </c>
      <c r="R24" s="408">
        <f>+R102</f>
        <v>0</v>
      </c>
      <c r="S24" s="408">
        <f t="shared" ref="S24:BP26" si="13">+S102</f>
        <v>0</v>
      </c>
      <c r="T24" s="408">
        <f t="shared" si="13"/>
        <v>85857163.424143687</v>
      </c>
      <c r="U24" s="408">
        <f t="shared" si="13"/>
        <v>134918399.66651148</v>
      </c>
      <c r="V24" s="408">
        <f t="shared" si="13"/>
        <v>0</v>
      </c>
      <c r="W24" s="408">
        <f t="shared" si="13"/>
        <v>0</v>
      </c>
      <c r="X24" s="408">
        <f t="shared" si="13"/>
        <v>0</v>
      </c>
      <c r="Y24" s="408">
        <f t="shared" si="13"/>
        <v>0</v>
      </c>
      <c r="Z24" s="408">
        <f t="shared" si="13"/>
        <v>0</v>
      </c>
      <c r="AA24" s="408">
        <f t="shared" si="13"/>
        <v>0</v>
      </c>
      <c r="AB24" s="408">
        <f t="shared" si="13"/>
        <v>0</v>
      </c>
      <c r="AC24" s="408">
        <f t="shared" si="13"/>
        <v>0</v>
      </c>
      <c r="AD24" s="408">
        <f t="shared" si="13"/>
        <v>0</v>
      </c>
      <c r="AE24" s="408">
        <f t="shared" si="13"/>
        <v>0</v>
      </c>
      <c r="AF24" s="408">
        <f t="shared" si="13"/>
        <v>0</v>
      </c>
      <c r="AG24" s="408">
        <f t="shared" si="13"/>
        <v>0</v>
      </c>
      <c r="AH24" s="408">
        <f t="shared" si="13"/>
        <v>0</v>
      </c>
      <c r="AI24" s="408">
        <f t="shared" si="13"/>
        <v>0</v>
      </c>
      <c r="AJ24" s="408">
        <f t="shared" si="13"/>
        <v>0</v>
      </c>
      <c r="AK24" s="408">
        <f t="shared" si="13"/>
        <v>0</v>
      </c>
      <c r="AL24" s="408">
        <f t="shared" si="13"/>
        <v>0</v>
      </c>
      <c r="AM24" s="408">
        <f t="shared" si="13"/>
        <v>0</v>
      </c>
      <c r="AN24" s="408">
        <f t="shared" si="13"/>
        <v>0</v>
      </c>
      <c r="AO24" s="408">
        <f t="shared" si="13"/>
        <v>0</v>
      </c>
      <c r="AP24" s="408">
        <f t="shared" si="13"/>
        <v>0</v>
      </c>
      <c r="AQ24" s="408">
        <f t="shared" si="13"/>
        <v>0</v>
      </c>
      <c r="AR24" s="408">
        <f t="shared" si="13"/>
        <v>0</v>
      </c>
      <c r="AS24" s="408">
        <f t="shared" si="13"/>
        <v>0</v>
      </c>
      <c r="AT24" s="408">
        <f t="shared" si="13"/>
        <v>0</v>
      </c>
      <c r="AU24" s="408">
        <f t="shared" si="13"/>
        <v>0</v>
      </c>
      <c r="AV24" s="408">
        <f t="shared" si="13"/>
        <v>0</v>
      </c>
      <c r="AW24" s="408">
        <f t="shared" si="13"/>
        <v>0</v>
      </c>
      <c r="AX24" s="408">
        <f t="shared" si="13"/>
        <v>0</v>
      </c>
      <c r="AY24" s="408">
        <f t="shared" si="13"/>
        <v>0</v>
      </c>
      <c r="AZ24" s="408">
        <f t="shared" si="13"/>
        <v>0</v>
      </c>
      <c r="BA24" s="408">
        <f t="shared" si="13"/>
        <v>0</v>
      </c>
      <c r="BB24" s="408">
        <f t="shared" si="13"/>
        <v>0</v>
      </c>
      <c r="BC24" s="408">
        <f t="shared" si="13"/>
        <v>0</v>
      </c>
      <c r="BD24" s="408">
        <f t="shared" si="13"/>
        <v>0</v>
      </c>
      <c r="BE24" s="408">
        <f t="shared" si="13"/>
        <v>0</v>
      </c>
      <c r="BF24" s="408">
        <f t="shared" si="13"/>
        <v>0</v>
      </c>
      <c r="BG24" s="408">
        <f t="shared" si="13"/>
        <v>0</v>
      </c>
      <c r="BH24" s="408">
        <f t="shared" si="13"/>
        <v>0</v>
      </c>
      <c r="BI24" s="408">
        <f t="shared" si="13"/>
        <v>0</v>
      </c>
      <c r="BJ24" s="408">
        <f t="shared" si="13"/>
        <v>0</v>
      </c>
      <c r="BK24" s="408">
        <f t="shared" si="13"/>
        <v>0</v>
      </c>
      <c r="BL24" s="408">
        <f t="shared" si="13"/>
        <v>0</v>
      </c>
      <c r="BM24" s="408">
        <f t="shared" si="13"/>
        <v>0</v>
      </c>
      <c r="BN24" s="408">
        <f t="shared" si="13"/>
        <v>0</v>
      </c>
      <c r="BO24" s="408">
        <f t="shared" si="13"/>
        <v>0</v>
      </c>
      <c r="BP24" s="408">
        <f t="shared" si="13"/>
        <v>0</v>
      </c>
    </row>
    <row r="25" spans="3:68" x14ac:dyDescent="0.2">
      <c r="C25" s="368">
        <f t="shared" si="3"/>
        <v>14</v>
      </c>
      <c r="D25" s="140" t="s">
        <v>268</v>
      </c>
      <c r="E25" s="39" t="s">
        <v>201</v>
      </c>
      <c r="F25" s="409">
        <f t="shared" ref="F25" si="14">F13</f>
        <v>45444</v>
      </c>
      <c r="G25" s="409">
        <f t="shared" si="12"/>
        <v>45992</v>
      </c>
      <c r="H25" s="39" t="s">
        <v>231</v>
      </c>
      <c r="I25" s="369">
        <f>INDEX(lookups!$D$12:$D$57,MATCH($H25,lookups!$C$12:$C$57,0),1)</f>
        <v>44</v>
      </c>
      <c r="J25" s="369">
        <f>INDEX(lookups!$E$12:$E$57,MATCH($H25,lookups!$C$12:$C$57,0),1)</f>
        <v>15</v>
      </c>
      <c r="K25" s="387">
        <v>0</v>
      </c>
      <c r="L25" s="142" t="b">
        <v>0</v>
      </c>
      <c r="M25" s="370" t="b">
        <f>IF(AND(OR(H25="Solar",H25=lookups!$C$22),$E25&lt;&gt;"Land"),TRUE,FALSE)</f>
        <v>0</v>
      </c>
      <c r="N25" s="371">
        <f t="shared" si="4"/>
        <v>1</v>
      </c>
      <c r="P25" s="372">
        <f t="shared" si="6"/>
        <v>2506720.9093448464</v>
      </c>
      <c r="R25" s="408">
        <f t="shared" ref="R25:AG26" si="15">+R103</f>
        <v>0</v>
      </c>
      <c r="S25" s="408">
        <f t="shared" si="15"/>
        <v>0</v>
      </c>
      <c r="T25" s="408">
        <f t="shared" si="15"/>
        <v>974835.90918966255</v>
      </c>
      <c r="U25" s="408">
        <f t="shared" si="15"/>
        <v>1531885.000155184</v>
      </c>
      <c r="V25" s="408">
        <f t="shared" si="15"/>
        <v>0</v>
      </c>
      <c r="W25" s="408">
        <f t="shared" si="15"/>
        <v>0</v>
      </c>
      <c r="X25" s="408">
        <f t="shared" si="15"/>
        <v>0</v>
      </c>
      <c r="Y25" s="408">
        <f t="shared" si="15"/>
        <v>0</v>
      </c>
      <c r="Z25" s="408">
        <f t="shared" si="15"/>
        <v>0</v>
      </c>
      <c r="AA25" s="408">
        <f t="shared" si="15"/>
        <v>0</v>
      </c>
      <c r="AB25" s="408">
        <f t="shared" si="15"/>
        <v>0</v>
      </c>
      <c r="AC25" s="408">
        <f t="shared" si="15"/>
        <v>0</v>
      </c>
      <c r="AD25" s="408">
        <f t="shared" si="15"/>
        <v>0</v>
      </c>
      <c r="AE25" s="408">
        <f t="shared" si="15"/>
        <v>0</v>
      </c>
      <c r="AF25" s="408">
        <f t="shared" si="15"/>
        <v>0</v>
      </c>
      <c r="AG25" s="408">
        <f t="shared" si="15"/>
        <v>0</v>
      </c>
      <c r="AH25" s="408">
        <f t="shared" si="13"/>
        <v>0</v>
      </c>
      <c r="AI25" s="408">
        <f t="shared" si="13"/>
        <v>0</v>
      </c>
      <c r="AJ25" s="408">
        <f t="shared" si="13"/>
        <v>0</v>
      </c>
      <c r="AK25" s="408">
        <f t="shared" si="13"/>
        <v>0</v>
      </c>
      <c r="AL25" s="408">
        <f t="shared" si="13"/>
        <v>0</v>
      </c>
      <c r="AM25" s="408">
        <f t="shared" si="13"/>
        <v>0</v>
      </c>
      <c r="AN25" s="408">
        <f t="shared" si="13"/>
        <v>0</v>
      </c>
      <c r="AO25" s="408">
        <f t="shared" si="13"/>
        <v>0</v>
      </c>
      <c r="AP25" s="408">
        <f t="shared" si="13"/>
        <v>0</v>
      </c>
      <c r="AQ25" s="408">
        <f t="shared" si="13"/>
        <v>0</v>
      </c>
      <c r="AR25" s="408">
        <f t="shared" si="13"/>
        <v>0</v>
      </c>
      <c r="AS25" s="408">
        <f t="shared" si="13"/>
        <v>0</v>
      </c>
      <c r="AT25" s="408">
        <f t="shared" si="13"/>
        <v>0</v>
      </c>
      <c r="AU25" s="408">
        <f t="shared" si="13"/>
        <v>0</v>
      </c>
      <c r="AV25" s="408">
        <f t="shared" si="13"/>
        <v>0</v>
      </c>
      <c r="AW25" s="408">
        <f t="shared" si="13"/>
        <v>0</v>
      </c>
      <c r="AX25" s="408">
        <f t="shared" si="13"/>
        <v>0</v>
      </c>
      <c r="AY25" s="408">
        <f t="shared" si="13"/>
        <v>0</v>
      </c>
      <c r="AZ25" s="408">
        <f t="shared" si="13"/>
        <v>0</v>
      </c>
      <c r="BA25" s="408">
        <f t="shared" si="13"/>
        <v>0</v>
      </c>
      <c r="BB25" s="408">
        <f t="shared" si="13"/>
        <v>0</v>
      </c>
      <c r="BC25" s="408">
        <f t="shared" si="13"/>
        <v>0</v>
      </c>
      <c r="BD25" s="408">
        <f t="shared" si="13"/>
        <v>0</v>
      </c>
      <c r="BE25" s="408">
        <f t="shared" si="13"/>
        <v>0</v>
      </c>
      <c r="BF25" s="408">
        <f t="shared" si="13"/>
        <v>0</v>
      </c>
      <c r="BG25" s="408">
        <f t="shared" si="13"/>
        <v>0</v>
      </c>
      <c r="BH25" s="408">
        <f t="shared" si="13"/>
        <v>0</v>
      </c>
      <c r="BI25" s="408">
        <f t="shared" si="13"/>
        <v>0</v>
      </c>
      <c r="BJ25" s="408">
        <f t="shared" si="13"/>
        <v>0</v>
      </c>
      <c r="BK25" s="408">
        <f t="shared" si="13"/>
        <v>0</v>
      </c>
      <c r="BL25" s="408">
        <f t="shared" si="13"/>
        <v>0</v>
      </c>
      <c r="BM25" s="408">
        <f t="shared" si="13"/>
        <v>0</v>
      </c>
      <c r="BN25" s="408">
        <f t="shared" si="13"/>
        <v>0</v>
      </c>
      <c r="BO25" s="408">
        <f t="shared" si="13"/>
        <v>0</v>
      </c>
      <c r="BP25" s="408">
        <f t="shared" si="13"/>
        <v>0</v>
      </c>
    </row>
    <row r="26" spans="3:68" x14ac:dyDescent="0.2">
      <c r="C26" s="368">
        <f t="shared" si="3"/>
        <v>15</v>
      </c>
      <c r="D26" s="140" t="s">
        <v>269</v>
      </c>
      <c r="E26" s="39" t="s">
        <v>201</v>
      </c>
      <c r="F26" s="409">
        <f t="shared" ref="F26" si="16">F14</f>
        <v>45444</v>
      </c>
      <c r="G26" s="409">
        <f t="shared" si="12"/>
        <v>45992</v>
      </c>
      <c r="H26" s="39" t="s">
        <v>235</v>
      </c>
      <c r="I26" s="369">
        <f>INDEX(lookups!$D$12:$D$57,MATCH($H26,lookups!$C$12:$C$57,0),1)</f>
        <v>51</v>
      </c>
      <c r="J26" s="369">
        <f>INDEX(lookups!$E$12:$E$57,MATCH($H26,lookups!$C$12:$C$57,0),1)</f>
        <v>20</v>
      </c>
      <c r="K26" s="387">
        <v>0</v>
      </c>
      <c r="L26" s="142" t="b">
        <v>0</v>
      </c>
      <c r="M26" s="370" t="b">
        <f>IF(AND(OR(H26="Solar",H26=lookups!$C$22),$E26&lt;&gt;"Land"),TRUE,FALSE)</f>
        <v>0</v>
      </c>
      <c r="N26" s="371">
        <f t="shared" si="4"/>
        <v>1</v>
      </c>
      <c r="P26" s="372">
        <f t="shared" si="6"/>
        <v>0</v>
      </c>
      <c r="R26" s="408">
        <f t="shared" si="15"/>
        <v>0</v>
      </c>
      <c r="S26" s="408">
        <f t="shared" si="13"/>
        <v>0</v>
      </c>
      <c r="T26" s="408">
        <f t="shared" si="13"/>
        <v>0</v>
      </c>
      <c r="U26" s="408">
        <f t="shared" si="13"/>
        <v>0</v>
      </c>
      <c r="V26" s="408">
        <f t="shared" si="13"/>
        <v>0</v>
      </c>
      <c r="W26" s="408">
        <f t="shared" si="13"/>
        <v>0</v>
      </c>
      <c r="X26" s="408">
        <f t="shared" si="13"/>
        <v>0</v>
      </c>
      <c r="Y26" s="408">
        <f t="shared" si="13"/>
        <v>0</v>
      </c>
      <c r="Z26" s="408">
        <f t="shared" si="13"/>
        <v>0</v>
      </c>
      <c r="AA26" s="408">
        <f t="shared" si="13"/>
        <v>0</v>
      </c>
      <c r="AB26" s="408">
        <f t="shared" si="13"/>
        <v>0</v>
      </c>
      <c r="AC26" s="408">
        <f t="shared" si="13"/>
        <v>0</v>
      </c>
      <c r="AD26" s="408">
        <f t="shared" si="13"/>
        <v>0</v>
      </c>
      <c r="AE26" s="408">
        <f t="shared" si="13"/>
        <v>0</v>
      </c>
      <c r="AF26" s="408">
        <f t="shared" si="13"/>
        <v>0</v>
      </c>
      <c r="AG26" s="408">
        <f t="shared" si="13"/>
        <v>0</v>
      </c>
      <c r="AH26" s="408">
        <f t="shared" si="13"/>
        <v>0</v>
      </c>
      <c r="AI26" s="408">
        <f t="shared" si="13"/>
        <v>0</v>
      </c>
      <c r="AJ26" s="408">
        <f t="shared" si="13"/>
        <v>0</v>
      </c>
      <c r="AK26" s="408">
        <f t="shared" si="13"/>
        <v>0</v>
      </c>
      <c r="AL26" s="408">
        <f t="shared" si="13"/>
        <v>0</v>
      </c>
      <c r="AM26" s="408">
        <f t="shared" si="13"/>
        <v>0</v>
      </c>
      <c r="AN26" s="408">
        <f t="shared" si="13"/>
        <v>0</v>
      </c>
      <c r="AO26" s="408">
        <f t="shared" si="13"/>
        <v>0</v>
      </c>
      <c r="AP26" s="408">
        <f t="shared" si="13"/>
        <v>0</v>
      </c>
      <c r="AQ26" s="408">
        <f t="shared" si="13"/>
        <v>0</v>
      </c>
      <c r="AR26" s="408">
        <f t="shared" si="13"/>
        <v>0</v>
      </c>
      <c r="AS26" s="408">
        <f t="shared" si="13"/>
        <v>0</v>
      </c>
      <c r="AT26" s="408">
        <f t="shared" si="13"/>
        <v>0</v>
      </c>
      <c r="AU26" s="408">
        <f t="shared" si="13"/>
        <v>0</v>
      </c>
      <c r="AV26" s="408">
        <f t="shared" si="13"/>
        <v>0</v>
      </c>
      <c r="AW26" s="408">
        <f t="shared" si="13"/>
        <v>0</v>
      </c>
      <c r="AX26" s="408">
        <f t="shared" si="13"/>
        <v>0</v>
      </c>
      <c r="AY26" s="408">
        <f t="shared" si="13"/>
        <v>0</v>
      </c>
      <c r="AZ26" s="408">
        <f t="shared" si="13"/>
        <v>0</v>
      </c>
      <c r="BA26" s="408">
        <f t="shared" si="13"/>
        <v>0</v>
      </c>
      <c r="BB26" s="408">
        <f t="shared" si="13"/>
        <v>0</v>
      </c>
      <c r="BC26" s="408">
        <f t="shared" si="13"/>
        <v>0</v>
      </c>
      <c r="BD26" s="408">
        <f t="shared" si="13"/>
        <v>0</v>
      </c>
      <c r="BE26" s="408">
        <f t="shared" si="13"/>
        <v>0</v>
      </c>
      <c r="BF26" s="408">
        <f t="shared" si="13"/>
        <v>0</v>
      </c>
      <c r="BG26" s="408">
        <f t="shared" si="13"/>
        <v>0</v>
      </c>
      <c r="BH26" s="408">
        <f t="shared" si="13"/>
        <v>0</v>
      </c>
      <c r="BI26" s="408">
        <f t="shared" si="13"/>
        <v>0</v>
      </c>
      <c r="BJ26" s="408">
        <f t="shared" si="13"/>
        <v>0</v>
      </c>
      <c r="BK26" s="408">
        <f t="shared" si="13"/>
        <v>0</v>
      </c>
      <c r="BL26" s="408">
        <f t="shared" si="13"/>
        <v>0</v>
      </c>
      <c r="BM26" s="408">
        <f t="shared" si="13"/>
        <v>0</v>
      </c>
      <c r="BN26" s="408">
        <f t="shared" si="13"/>
        <v>0</v>
      </c>
      <c r="BO26" s="408">
        <f t="shared" si="13"/>
        <v>0</v>
      </c>
      <c r="BP26" s="408">
        <f t="shared" si="13"/>
        <v>0</v>
      </c>
    </row>
    <row r="27" spans="3:68" hidden="1" outlineLevel="1" x14ac:dyDescent="0.2">
      <c r="C27" s="368">
        <f t="shared" si="3"/>
        <v>16</v>
      </c>
      <c r="D27" s="140" t="str">
        <f t="shared" ref="D27:D36" si="17">"item "&amp;C27</f>
        <v>item 16</v>
      </c>
      <c r="E27" s="39" t="s">
        <v>144</v>
      </c>
      <c r="F27" s="141">
        <v>44197</v>
      </c>
      <c r="G27" s="141">
        <v>44562</v>
      </c>
      <c r="H27" s="39" t="s">
        <v>106</v>
      </c>
      <c r="I27" s="369">
        <f>INDEX(lookups!$D$12:$D$57,MATCH($H27,lookups!$C$12:$C$57,0),1)</f>
        <v>35</v>
      </c>
      <c r="J27" s="369">
        <f>INDEX(lookups!$E$12:$E$57,MATCH($H27,lookups!$C$12:$C$57,0),1)</f>
        <v>5</v>
      </c>
      <c r="K27" s="387">
        <v>0</v>
      </c>
      <c r="L27" s="142" t="b">
        <v>0</v>
      </c>
      <c r="M27" s="370" t="b">
        <f>IF(AND(OR(H27="Solar",H27=lookups!$C$22),$E27&lt;&gt;"Land"),TRUE,FALSE)</f>
        <v>1</v>
      </c>
      <c r="N27" s="371">
        <f t="shared" si="4"/>
        <v>0.2</v>
      </c>
      <c r="P27" s="372">
        <f t="shared" si="6"/>
        <v>0</v>
      </c>
      <c r="R27" s="144">
        <v>0</v>
      </c>
      <c r="S27" s="144">
        <v>0</v>
      </c>
      <c r="T27" s="144">
        <v>0</v>
      </c>
      <c r="U27" s="144">
        <v>0</v>
      </c>
      <c r="V27" s="144">
        <v>0</v>
      </c>
      <c r="W27" s="144">
        <v>0</v>
      </c>
      <c r="X27" s="144">
        <v>0</v>
      </c>
      <c r="Y27" s="144">
        <v>0</v>
      </c>
      <c r="Z27" s="144">
        <v>0</v>
      </c>
      <c r="AA27" s="144">
        <v>0</v>
      </c>
      <c r="AB27" s="144">
        <v>0</v>
      </c>
      <c r="AC27" s="144">
        <v>0</v>
      </c>
      <c r="AD27" s="144">
        <v>0</v>
      </c>
      <c r="AE27" s="144">
        <v>0</v>
      </c>
      <c r="AF27" s="144">
        <v>0</v>
      </c>
      <c r="AG27" s="144">
        <v>0</v>
      </c>
      <c r="AH27" s="144">
        <v>0</v>
      </c>
      <c r="AI27" s="144">
        <v>0</v>
      </c>
      <c r="AJ27" s="144">
        <v>0</v>
      </c>
      <c r="AK27" s="144">
        <v>0</v>
      </c>
      <c r="AL27" s="144">
        <v>0</v>
      </c>
      <c r="AM27" s="144">
        <v>0</v>
      </c>
      <c r="AN27" s="144">
        <v>0</v>
      </c>
      <c r="AO27" s="144">
        <v>0</v>
      </c>
      <c r="AP27" s="144">
        <v>0</v>
      </c>
      <c r="AQ27" s="144">
        <v>0</v>
      </c>
      <c r="AR27" s="144">
        <v>0</v>
      </c>
      <c r="AS27" s="144">
        <v>0</v>
      </c>
      <c r="AT27" s="144">
        <v>0</v>
      </c>
      <c r="AU27" s="144">
        <v>0</v>
      </c>
      <c r="AV27" s="144">
        <v>0</v>
      </c>
      <c r="AW27" s="144">
        <v>0</v>
      </c>
      <c r="AX27" s="144">
        <v>0</v>
      </c>
      <c r="AY27" s="144">
        <v>0</v>
      </c>
      <c r="AZ27" s="144">
        <v>0</v>
      </c>
      <c r="BA27" s="144">
        <v>0</v>
      </c>
      <c r="BB27" s="144">
        <v>0</v>
      </c>
      <c r="BC27" s="144">
        <v>0</v>
      </c>
      <c r="BD27" s="144">
        <v>0</v>
      </c>
      <c r="BE27" s="144">
        <v>0</v>
      </c>
      <c r="BF27" s="144">
        <v>0</v>
      </c>
      <c r="BG27" s="144">
        <v>0</v>
      </c>
      <c r="BH27" s="144">
        <v>0</v>
      </c>
      <c r="BI27" s="144">
        <v>0</v>
      </c>
      <c r="BJ27" s="144">
        <v>0</v>
      </c>
      <c r="BK27" s="144">
        <v>0</v>
      </c>
      <c r="BL27" s="144">
        <v>0</v>
      </c>
      <c r="BM27" s="144">
        <v>0</v>
      </c>
      <c r="BN27" s="144">
        <v>0</v>
      </c>
      <c r="BO27" s="144">
        <v>0</v>
      </c>
      <c r="BP27" s="144">
        <v>0</v>
      </c>
    </row>
    <row r="28" spans="3:68" hidden="1" outlineLevel="1" x14ac:dyDescent="0.2">
      <c r="C28" s="368">
        <f t="shared" si="3"/>
        <v>17</v>
      </c>
      <c r="D28" s="140" t="str">
        <f t="shared" si="17"/>
        <v>item 17</v>
      </c>
      <c r="E28" s="39" t="s">
        <v>144</v>
      </c>
      <c r="F28" s="141">
        <v>44197</v>
      </c>
      <c r="G28" s="141">
        <v>44562</v>
      </c>
      <c r="H28" s="39" t="s">
        <v>106</v>
      </c>
      <c r="I28" s="369">
        <f>INDEX(lookups!$D$12:$D$57,MATCH($H28,lookups!$C$12:$C$57,0),1)</f>
        <v>35</v>
      </c>
      <c r="J28" s="369">
        <f>INDEX(lookups!$E$12:$E$57,MATCH($H28,lookups!$C$12:$C$57,0),1)</f>
        <v>5</v>
      </c>
      <c r="K28" s="387">
        <v>0</v>
      </c>
      <c r="L28" s="142" t="b">
        <v>0</v>
      </c>
      <c r="M28" s="370" t="b">
        <f>IF(AND(OR(H28="Solar",H28=lookups!$C$22),$E28&lt;&gt;"Land"),TRUE,FALSE)</f>
        <v>1</v>
      </c>
      <c r="N28" s="371">
        <f t="shared" si="4"/>
        <v>0.2</v>
      </c>
      <c r="P28" s="372">
        <f t="shared" si="6"/>
        <v>0</v>
      </c>
      <c r="R28" s="144">
        <v>0</v>
      </c>
      <c r="S28" s="144">
        <v>0</v>
      </c>
      <c r="T28" s="144">
        <v>0</v>
      </c>
      <c r="U28" s="144">
        <v>0</v>
      </c>
      <c r="V28" s="144">
        <v>0</v>
      </c>
      <c r="W28" s="144">
        <v>0</v>
      </c>
      <c r="X28" s="144">
        <v>0</v>
      </c>
      <c r="Y28" s="144">
        <v>0</v>
      </c>
      <c r="Z28" s="144">
        <v>0</v>
      </c>
      <c r="AA28" s="144">
        <v>0</v>
      </c>
      <c r="AB28" s="144">
        <v>0</v>
      </c>
      <c r="AC28" s="144">
        <v>0</v>
      </c>
      <c r="AD28" s="144">
        <v>0</v>
      </c>
      <c r="AE28" s="144">
        <v>0</v>
      </c>
      <c r="AF28" s="144">
        <v>0</v>
      </c>
      <c r="AG28" s="144">
        <v>0</v>
      </c>
      <c r="AH28" s="144">
        <v>0</v>
      </c>
      <c r="AI28" s="144">
        <v>0</v>
      </c>
      <c r="AJ28" s="144">
        <v>0</v>
      </c>
      <c r="AK28" s="144">
        <v>0</v>
      </c>
      <c r="AL28" s="144">
        <v>0</v>
      </c>
      <c r="AM28" s="144">
        <v>0</v>
      </c>
      <c r="AN28" s="144">
        <v>0</v>
      </c>
      <c r="AO28" s="144">
        <v>0</v>
      </c>
      <c r="AP28" s="144">
        <v>0</v>
      </c>
      <c r="AQ28" s="144">
        <v>0</v>
      </c>
      <c r="AR28" s="144">
        <v>0</v>
      </c>
      <c r="AS28" s="144">
        <v>0</v>
      </c>
      <c r="AT28" s="144">
        <v>0</v>
      </c>
      <c r="AU28" s="144">
        <v>0</v>
      </c>
      <c r="AV28" s="144">
        <v>0</v>
      </c>
      <c r="AW28" s="144">
        <v>0</v>
      </c>
      <c r="AX28" s="144">
        <v>0</v>
      </c>
      <c r="AY28" s="144">
        <v>0</v>
      </c>
      <c r="AZ28" s="144">
        <v>0</v>
      </c>
      <c r="BA28" s="144">
        <v>0</v>
      </c>
      <c r="BB28" s="144">
        <v>0</v>
      </c>
      <c r="BC28" s="144">
        <v>0</v>
      </c>
      <c r="BD28" s="144">
        <v>0</v>
      </c>
      <c r="BE28" s="144">
        <v>0</v>
      </c>
      <c r="BF28" s="144">
        <v>0</v>
      </c>
      <c r="BG28" s="144">
        <v>0</v>
      </c>
      <c r="BH28" s="144">
        <v>0</v>
      </c>
      <c r="BI28" s="144">
        <v>0</v>
      </c>
      <c r="BJ28" s="144">
        <v>0</v>
      </c>
      <c r="BK28" s="144">
        <v>0</v>
      </c>
      <c r="BL28" s="144">
        <v>0</v>
      </c>
      <c r="BM28" s="144">
        <v>0</v>
      </c>
      <c r="BN28" s="144">
        <v>0</v>
      </c>
      <c r="BO28" s="144">
        <v>0</v>
      </c>
      <c r="BP28" s="144">
        <v>0</v>
      </c>
    </row>
    <row r="29" spans="3:68" hidden="1" outlineLevel="1" x14ac:dyDescent="0.2">
      <c r="C29" s="368">
        <f t="shared" si="3"/>
        <v>18</v>
      </c>
      <c r="D29" s="140" t="str">
        <f t="shared" si="17"/>
        <v>item 18</v>
      </c>
      <c r="E29" s="39" t="s">
        <v>144</v>
      </c>
      <c r="F29" s="141">
        <v>44197</v>
      </c>
      <c r="G29" s="141">
        <v>44562</v>
      </c>
      <c r="H29" s="39" t="s">
        <v>106</v>
      </c>
      <c r="I29" s="369">
        <f>INDEX(lookups!$D$12:$D$57,MATCH($H29,lookups!$C$12:$C$57,0),1)</f>
        <v>35</v>
      </c>
      <c r="J29" s="369">
        <f>INDEX(lookups!$E$12:$E$57,MATCH($H29,lookups!$C$12:$C$57,0),1)</f>
        <v>5</v>
      </c>
      <c r="K29" s="387">
        <v>0</v>
      </c>
      <c r="L29" s="142" t="b">
        <v>0</v>
      </c>
      <c r="M29" s="370" t="b">
        <f>IF(AND(OR(H29="Solar",H29=lookups!$C$22),$E29&lt;&gt;"Land"),TRUE,FALSE)</f>
        <v>1</v>
      </c>
      <c r="N29" s="371">
        <f t="shared" si="4"/>
        <v>0.2</v>
      </c>
      <c r="P29" s="372">
        <f t="shared" si="6"/>
        <v>0</v>
      </c>
      <c r="R29" s="144">
        <v>0</v>
      </c>
      <c r="S29" s="144">
        <v>0</v>
      </c>
      <c r="T29" s="144">
        <v>0</v>
      </c>
      <c r="U29" s="144">
        <v>0</v>
      </c>
      <c r="V29" s="144">
        <v>0</v>
      </c>
      <c r="W29" s="144">
        <v>0</v>
      </c>
      <c r="X29" s="144">
        <v>0</v>
      </c>
      <c r="Y29" s="144">
        <v>0</v>
      </c>
      <c r="Z29" s="144">
        <v>0</v>
      </c>
      <c r="AA29" s="144">
        <v>0</v>
      </c>
      <c r="AB29" s="144">
        <v>0</v>
      </c>
      <c r="AC29" s="144">
        <v>0</v>
      </c>
      <c r="AD29" s="144">
        <v>0</v>
      </c>
      <c r="AE29" s="144">
        <v>0</v>
      </c>
      <c r="AF29" s="144">
        <v>0</v>
      </c>
      <c r="AG29" s="144">
        <v>0</v>
      </c>
      <c r="AH29" s="144">
        <v>0</v>
      </c>
      <c r="AI29" s="144">
        <v>0</v>
      </c>
      <c r="AJ29" s="144">
        <v>0</v>
      </c>
      <c r="AK29" s="144">
        <v>0</v>
      </c>
      <c r="AL29" s="144">
        <v>0</v>
      </c>
      <c r="AM29" s="144">
        <v>0</v>
      </c>
      <c r="AN29" s="144">
        <v>0</v>
      </c>
      <c r="AO29" s="144">
        <v>0</v>
      </c>
      <c r="AP29" s="144">
        <v>0</v>
      </c>
      <c r="AQ29" s="144">
        <v>0</v>
      </c>
      <c r="AR29" s="144">
        <v>0</v>
      </c>
      <c r="AS29" s="144">
        <v>0</v>
      </c>
      <c r="AT29" s="144">
        <v>0</v>
      </c>
      <c r="AU29" s="144">
        <v>0</v>
      </c>
      <c r="AV29" s="144">
        <v>0</v>
      </c>
      <c r="AW29" s="144">
        <v>0</v>
      </c>
      <c r="AX29" s="144">
        <v>0</v>
      </c>
      <c r="AY29" s="144">
        <v>0</v>
      </c>
      <c r="AZ29" s="144">
        <v>0</v>
      </c>
      <c r="BA29" s="144">
        <v>0</v>
      </c>
      <c r="BB29" s="144">
        <v>0</v>
      </c>
      <c r="BC29" s="144">
        <v>0</v>
      </c>
      <c r="BD29" s="144">
        <v>0</v>
      </c>
      <c r="BE29" s="144">
        <v>0</v>
      </c>
      <c r="BF29" s="144">
        <v>0</v>
      </c>
      <c r="BG29" s="144">
        <v>0</v>
      </c>
      <c r="BH29" s="144">
        <v>0</v>
      </c>
      <c r="BI29" s="144">
        <v>0</v>
      </c>
      <c r="BJ29" s="144">
        <v>0</v>
      </c>
      <c r="BK29" s="144">
        <v>0</v>
      </c>
      <c r="BL29" s="144">
        <v>0</v>
      </c>
      <c r="BM29" s="144">
        <v>0</v>
      </c>
      <c r="BN29" s="144">
        <v>0</v>
      </c>
      <c r="BO29" s="144">
        <v>0</v>
      </c>
      <c r="BP29" s="144">
        <v>0</v>
      </c>
    </row>
    <row r="30" spans="3:68" hidden="1" outlineLevel="1" x14ac:dyDescent="0.2">
      <c r="C30" s="368">
        <f t="shared" si="3"/>
        <v>19</v>
      </c>
      <c r="D30" s="140" t="str">
        <f t="shared" si="17"/>
        <v>item 19</v>
      </c>
      <c r="E30" s="39" t="s">
        <v>144</v>
      </c>
      <c r="F30" s="141">
        <v>44197</v>
      </c>
      <c r="G30" s="141">
        <v>44562</v>
      </c>
      <c r="H30" s="39" t="s">
        <v>106</v>
      </c>
      <c r="I30" s="369">
        <f>INDEX(lookups!$D$12:$D$57,MATCH($H30,lookups!$C$12:$C$57,0),1)</f>
        <v>35</v>
      </c>
      <c r="J30" s="369">
        <f>INDEX(lookups!$E$12:$E$57,MATCH($H30,lookups!$C$12:$C$57,0),1)</f>
        <v>5</v>
      </c>
      <c r="K30" s="387">
        <v>0</v>
      </c>
      <c r="L30" s="142" t="b">
        <v>0</v>
      </c>
      <c r="M30" s="370" t="b">
        <f>IF(AND(OR(H30="Solar",H30=lookups!$C$22),$E30&lt;&gt;"Land"),TRUE,FALSE)</f>
        <v>1</v>
      </c>
      <c r="N30" s="371">
        <f t="shared" si="4"/>
        <v>0.2</v>
      </c>
      <c r="P30" s="372">
        <f t="shared" si="6"/>
        <v>0</v>
      </c>
      <c r="R30" s="144">
        <v>0</v>
      </c>
      <c r="S30" s="144">
        <v>0</v>
      </c>
      <c r="T30" s="144">
        <v>0</v>
      </c>
      <c r="U30" s="144">
        <v>0</v>
      </c>
      <c r="V30" s="144">
        <v>0</v>
      </c>
      <c r="W30" s="144">
        <v>0</v>
      </c>
      <c r="X30" s="144">
        <v>0</v>
      </c>
      <c r="Y30" s="144">
        <v>0</v>
      </c>
      <c r="Z30" s="144">
        <v>0</v>
      </c>
      <c r="AA30" s="144">
        <v>0</v>
      </c>
      <c r="AB30" s="144">
        <v>0</v>
      </c>
      <c r="AC30" s="144">
        <v>0</v>
      </c>
      <c r="AD30" s="144">
        <v>0</v>
      </c>
      <c r="AE30" s="144">
        <v>0</v>
      </c>
      <c r="AF30" s="144">
        <v>0</v>
      </c>
      <c r="AG30" s="144">
        <v>0</v>
      </c>
      <c r="AH30" s="144">
        <v>0</v>
      </c>
      <c r="AI30" s="144">
        <v>0</v>
      </c>
      <c r="AJ30" s="144">
        <v>0</v>
      </c>
      <c r="AK30" s="144">
        <v>0</v>
      </c>
      <c r="AL30" s="144">
        <v>0</v>
      </c>
      <c r="AM30" s="144">
        <v>0</v>
      </c>
      <c r="AN30" s="144">
        <v>0</v>
      </c>
      <c r="AO30" s="144">
        <v>0</v>
      </c>
      <c r="AP30" s="144">
        <v>0</v>
      </c>
      <c r="AQ30" s="144">
        <v>0</v>
      </c>
      <c r="AR30" s="144">
        <v>0</v>
      </c>
      <c r="AS30" s="144">
        <v>0</v>
      </c>
      <c r="AT30" s="144">
        <v>0</v>
      </c>
      <c r="AU30" s="144">
        <v>0</v>
      </c>
      <c r="AV30" s="144">
        <v>0</v>
      </c>
      <c r="AW30" s="144">
        <v>0</v>
      </c>
      <c r="AX30" s="144">
        <v>0</v>
      </c>
      <c r="AY30" s="144">
        <v>0</v>
      </c>
      <c r="AZ30" s="144">
        <v>0</v>
      </c>
      <c r="BA30" s="144">
        <v>0</v>
      </c>
      <c r="BB30" s="144">
        <v>0</v>
      </c>
      <c r="BC30" s="144">
        <v>0</v>
      </c>
      <c r="BD30" s="144">
        <v>0</v>
      </c>
      <c r="BE30" s="144">
        <v>0</v>
      </c>
      <c r="BF30" s="144">
        <v>0</v>
      </c>
      <c r="BG30" s="144">
        <v>0</v>
      </c>
      <c r="BH30" s="144">
        <v>0</v>
      </c>
      <c r="BI30" s="144">
        <v>0</v>
      </c>
      <c r="BJ30" s="144">
        <v>0</v>
      </c>
      <c r="BK30" s="144">
        <v>0</v>
      </c>
      <c r="BL30" s="144">
        <v>0</v>
      </c>
      <c r="BM30" s="144">
        <v>0</v>
      </c>
      <c r="BN30" s="144">
        <v>0</v>
      </c>
      <c r="BO30" s="144">
        <v>0</v>
      </c>
      <c r="BP30" s="144">
        <v>0</v>
      </c>
    </row>
    <row r="31" spans="3:68" hidden="1" outlineLevel="1" x14ac:dyDescent="0.2">
      <c r="C31" s="368">
        <f t="shared" si="3"/>
        <v>20</v>
      </c>
      <c r="D31" s="140" t="str">
        <f t="shared" si="17"/>
        <v>item 20</v>
      </c>
      <c r="E31" s="39" t="s">
        <v>144</v>
      </c>
      <c r="F31" s="141">
        <v>44197</v>
      </c>
      <c r="G31" s="141">
        <v>44562</v>
      </c>
      <c r="H31" s="39" t="s">
        <v>106</v>
      </c>
      <c r="I31" s="369">
        <f>INDEX(lookups!$D$12:$D$57,MATCH($H31,lookups!$C$12:$C$57,0),1)</f>
        <v>35</v>
      </c>
      <c r="J31" s="369">
        <f>INDEX(lookups!$E$12:$E$57,MATCH($H31,lookups!$C$12:$C$57,0),1)</f>
        <v>5</v>
      </c>
      <c r="K31" s="387">
        <v>0</v>
      </c>
      <c r="L31" s="142" t="b">
        <v>0</v>
      </c>
      <c r="M31" s="370" t="b">
        <f>IF(AND(OR(H31="Solar",H31=lookups!$C$22),$E31&lt;&gt;"Land"),TRUE,FALSE)</f>
        <v>1</v>
      </c>
      <c r="N31" s="371">
        <f t="shared" si="4"/>
        <v>0.2</v>
      </c>
      <c r="P31" s="372">
        <f t="shared" si="6"/>
        <v>0</v>
      </c>
      <c r="R31" s="144">
        <v>0</v>
      </c>
      <c r="S31" s="144">
        <v>0</v>
      </c>
      <c r="T31" s="144">
        <v>0</v>
      </c>
      <c r="U31" s="144">
        <v>0</v>
      </c>
      <c r="V31" s="144">
        <v>0</v>
      </c>
      <c r="W31" s="144">
        <v>0</v>
      </c>
      <c r="X31" s="144">
        <v>0</v>
      </c>
      <c r="Y31" s="144">
        <v>0</v>
      </c>
      <c r="Z31" s="144">
        <v>0</v>
      </c>
      <c r="AA31" s="144">
        <v>0</v>
      </c>
      <c r="AB31" s="144">
        <v>0</v>
      </c>
      <c r="AC31" s="144">
        <v>0</v>
      </c>
      <c r="AD31" s="144">
        <v>0</v>
      </c>
      <c r="AE31" s="144">
        <v>0</v>
      </c>
      <c r="AF31" s="144">
        <v>0</v>
      </c>
      <c r="AG31" s="144">
        <v>0</v>
      </c>
      <c r="AH31" s="144">
        <v>0</v>
      </c>
      <c r="AI31" s="144">
        <v>0</v>
      </c>
      <c r="AJ31" s="144">
        <v>0</v>
      </c>
      <c r="AK31" s="144">
        <v>0</v>
      </c>
      <c r="AL31" s="144">
        <v>0</v>
      </c>
      <c r="AM31" s="144">
        <v>0</v>
      </c>
      <c r="AN31" s="144">
        <v>0</v>
      </c>
      <c r="AO31" s="144">
        <v>0</v>
      </c>
      <c r="AP31" s="144">
        <v>0</v>
      </c>
      <c r="AQ31" s="144">
        <v>0</v>
      </c>
      <c r="AR31" s="144">
        <v>0</v>
      </c>
      <c r="AS31" s="144">
        <v>0</v>
      </c>
      <c r="AT31" s="144">
        <v>0</v>
      </c>
      <c r="AU31" s="144">
        <v>0</v>
      </c>
      <c r="AV31" s="144">
        <v>0</v>
      </c>
      <c r="AW31" s="144">
        <v>0</v>
      </c>
      <c r="AX31" s="144">
        <v>0</v>
      </c>
      <c r="AY31" s="144">
        <v>0</v>
      </c>
      <c r="AZ31" s="144">
        <v>0</v>
      </c>
      <c r="BA31" s="144">
        <v>0</v>
      </c>
      <c r="BB31" s="144">
        <v>0</v>
      </c>
      <c r="BC31" s="144">
        <v>0</v>
      </c>
      <c r="BD31" s="144">
        <v>0</v>
      </c>
      <c r="BE31" s="144">
        <v>0</v>
      </c>
      <c r="BF31" s="144">
        <v>0</v>
      </c>
      <c r="BG31" s="144">
        <v>0</v>
      </c>
      <c r="BH31" s="144">
        <v>0</v>
      </c>
      <c r="BI31" s="144">
        <v>0</v>
      </c>
      <c r="BJ31" s="144">
        <v>0</v>
      </c>
      <c r="BK31" s="144">
        <v>0</v>
      </c>
      <c r="BL31" s="144">
        <v>0</v>
      </c>
      <c r="BM31" s="144">
        <v>0</v>
      </c>
      <c r="BN31" s="144">
        <v>0</v>
      </c>
      <c r="BO31" s="144">
        <v>0</v>
      </c>
      <c r="BP31" s="144">
        <v>0</v>
      </c>
    </row>
    <row r="32" spans="3:68" hidden="1" outlineLevel="1" x14ac:dyDescent="0.2">
      <c r="C32" s="368">
        <f t="shared" si="3"/>
        <v>21</v>
      </c>
      <c r="D32" s="140" t="str">
        <f t="shared" si="17"/>
        <v>item 21</v>
      </c>
      <c r="E32" s="39" t="s">
        <v>144</v>
      </c>
      <c r="F32" s="141">
        <v>44197</v>
      </c>
      <c r="G32" s="141">
        <v>44562</v>
      </c>
      <c r="H32" s="39" t="s">
        <v>106</v>
      </c>
      <c r="I32" s="369">
        <f>INDEX(lookups!$D$12:$D$57,MATCH($H32,lookups!$C$12:$C$57,0),1)</f>
        <v>35</v>
      </c>
      <c r="J32" s="369">
        <f>INDEX(lookups!$E$12:$E$57,MATCH($H32,lookups!$C$12:$C$57,0),1)</f>
        <v>5</v>
      </c>
      <c r="K32" s="387">
        <v>0</v>
      </c>
      <c r="L32" s="142" t="b">
        <v>0</v>
      </c>
      <c r="M32" s="370" t="b">
        <f>IF(AND(OR(H32="Solar",H32=lookups!$C$22),$E32&lt;&gt;"Land"),TRUE,FALSE)</f>
        <v>1</v>
      </c>
      <c r="N32" s="371">
        <f t="shared" si="4"/>
        <v>0.2</v>
      </c>
      <c r="P32" s="372">
        <f t="shared" si="6"/>
        <v>0</v>
      </c>
      <c r="R32" s="144">
        <v>0</v>
      </c>
      <c r="S32" s="144">
        <v>0</v>
      </c>
      <c r="T32" s="144">
        <v>0</v>
      </c>
      <c r="U32" s="144">
        <v>0</v>
      </c>
      <c r="V32" s="144">
        <v>0</v>
      </c>
      <c r="W32" s="144">
        <v>0</v>
      </c>
      <c r="X32" s="144">
        <v>0</v>
      </c>
      <c r="Y32" s="144">
        <v>0</v>
      </c>
      <c r="Z32" s="144">
        <v>0</v>
      </c>
      <c r="AA32" s="144">
        <v>0</v>
      </c>
      <c r="AB32" s="144">
        <v>0</v>
      </c>
      <c r="AC32" s="144">
        <v>0</v>
      </c>
      <c r="AD32" s="144">
        <v>0</v>
      </c>
      <c r="AE32" s="144">
        <v>0</v>
      </c>
      <c r="AF32" s="144">
        <v>0</v>
      </c>
      <c r="AG32" s="144">
        <v>0</v>
      </c>
      <c r="AH32" s="144">
        <v>0</v>
      </c>
      <c r="AI32" s="144">
        <v>0</v>
      </c>
      <c r="AJ32" s="144">
        <v>0</v>
      </c>
      <c r="AK32" s="144">
        <v>0</v>
      </c>
      <c r="AL32" s="144">
        <v>0</v>
      </c>
      <c r="AM32" s="144">
        <v>0</v>
      </c>
      <c r="AN32" s="144">
        <v>0</v>
      </c>
      <c r="AO32" s="144">
        <v>0</v>
      </c>
      <c r="AP32" s="144">
        <v>0</v>
      </c>
      <c r="AQ32" s="144">
        <v>0</v>
      </c>
      <c r="AR32" s="144">
        <v>0</v>
      </c>
      <c r="AS32" s="144">
        <v>0</v>
      </c>
      <c r="AT32" s="144">
        <v>0</v>
      </c>
      <c r="AU32" s="144">
        <v>0</v>
      </c>
      <c r="AV32" s="144">
        <v>0</v>
      </c>
      <c r="AW32" s="144">
        <v>0</v>
      </c>
      <c r="AX32" s="144">
        <v>0</v>
      </c>
      <c r="AY32" s="144">
        <v>0</v>
      </c>
      <c r="AZ32" s="144">
        <v>0</v>
      </c>
      <c r="BA32" s="144">
        <v>0</v>
      </c>
      <c r="BB32" s="144">
        <v>0</v>
      </c>
      <c r="BC32" s="144">
        <v>0</v>
      </c>
      <c r="BD32" s="144">
        <v>0</v>
      </c>
      <c r="BE32" s="144">
        <v>0</v>
      </c>
      <c r="BF32" s="144">
        <v>0</v>
      </c>
      <c r="BG32" s="144">
        <v>0</v>
      </c>
      <c r="BH32" s="144">
        <v>0</v>
      </c>
      <c r="BI32" s="144">
        <v>0</v>
      </c>
      <c r="BJ32" s="144">
        <v>0</v>
      </c>
      <c r="BK32" s="144">
        <v>0</v>
      </c>
      <c r="BL32" s="144">
        <v>0</v>
      </c>
      <c r="BM32" s="144">
        <v>0</v>
      </c>
      <c r="BN32" s="144">
        <v>0</v>
      </c>
      <c r="BO32" s="144">
        <v>0</v>
      </c>
      <c r="BP32" s="144">
        <v>0</v>
      </c>
    </row>
    <row r="33" spans="3:68" hidden="1" outlineLevel="1" x14ac:dyDescent="0.2">
      <c r="C33" s="368">
        <f t="shared" si="3"/>
        <v>22</v>
      </c>
      <c r="D33" s="140" t="str">
        <f t="shared" si="17"/>
        <v>item 22</v>
      </c>
      <c r="E33" s="39" t="s">
        <v>144</v>
      </c>
      <c r="F33" s="141">
        <v>44197</v>
      </c>
      <c r="G33" s="141">
        <v>44562</v>
      </c>
      <c r="H33" s="39" t="s">
        <v>106</v>
      </c>
      <c r="I33" s="369">
        <f>INDEX(lookups!$D$12:$D$57,MATCH($H33,lookups!$C$12:$C$57,0),1)</f>
        <v>35</v>
      </c>
      <c r="J33" s="369">
        <f>INDEX(lookups!$E$12:$E$57,MATCH($H33,lookups!$C$12:$C$57,0),1)</f>
        <v>5</v>
      </c>
      <c r="K33" s="387">
        <v>0</v>
      </c>
      <c r="L33" s="142" t="b">
        <v>0</v>
      </c>
      <c r="M33" s="370" t="b">
        <f>IF(AND(OR(H33="Solar",H33=lookups!$C$22),$E33&lt;&gt;"Land"),TRUE,FALSE)</f>
        <v>1</v>
      </c>
      <c r="N33" s="371">
        <f t="shared" si="4"/>
        <v>0.2</v>
      </c>
      <c r="P33" s="372">
        <f t="shared" si="6"/>
        <v>0</v>
      </c>
      <c r="R33" s="144">
        <v>0</v>
      </c>
      <c r="S33" s="144">
        <v>0</v>
      </c>
      <c r="T33" s="144">
        <v>0</v>
      </c>
      <c r="U33" s="144">
        <v>0</v>
      </c>
      <c r="V33" s="144">
        <v>0</v>
      </c>
      <c r="W33" s="144">
        <v>0</v>
      </c>
      <c r="X33" s="144">
        <v>0</v>
      </c>
      <c r="Y33" s="144">
        <v>0</v>
      </c>
      <c r="Z33" s="144">
        <v>0</v>
      </c>
      <c r="AA33" s="144">
        <v>0</v>
      </c>
      <c r="AB33" s="144">
        <v>0</v>
      </c>
      <c r="AC33" s="144">
        <v>0</v>
      </c>
      <c r="AD33" s="144">
        <v>0</v>
      </c>
      <c r="AE33" s="144">
        <v>0</v>
      </c>
      <c r="AF33" s="144">
        <v>0</v>
      </c>
      <c r="AG33" s="144">
        <v>0</v>
      </c>
      <c r="AH33" s="144">
        <v>0</v>
      </c>
      <c r="AI33" s="144">
        <v>0</v>
      </c>
      <c r="AJ33" s="144">
        <v>0</v>
      </c>
      <c r="AK33" s="144">
        <v>0</v>
      </c>
      <c r="AL33" s="144">
        <v>0</v>
      </c>
      <c r="AM33" s="144">
        <v>0</v>
      </c>
      <c r="AN33" s="144">
        <v>0</v>
      </c>
      <c r="AO33" s="144">
        <v>0</v>
      </c>
      <c r="AP33" s="144">
        <v>0</v>
      </c>
      <c r="AQ33" s="144">
        <v>0</v>
      </c>
      <c r="AR33" s="144">
        <v>0</v>
      </c>
      <c r="AS33" s="144">
        <v>0</v>
      </c>
      <c r="AT33" s="144">
        <v>0</v>
      </c>
      <c r="AU33" s="144">
        <v>0</v>
      </c>
      <c r="AV33" s="144">
        <v>0</v>
      </c>
      <c r="AW33" s="144">
        <v>0</v>
      </c>
      <c r="AX33" s="144">
        <v>0</v>
      </c>
      <c r="AY33" s="144">
        <v>0</v>
      </c>
      <c r="AZ33" s="144">
        <v>0</v>
      </c>
      <c r="BA33" s="144">
        <v>0</v>
      </c>
      <c r="BB33" s="144">
        <v>0</v>
      </c>
      <c r="BC33" s="144">
        <v>0</v>
      </c>
      <c r="BD33" s="144">
        <v>0</v>
      </c>
      <c r="BE33" s="144">
        <v>0</v>
      </c>
      <c r="BF33" s="144">
        <v>0</v>
      </c>
      <c r="BG33" s="144">
        <v>0</v>
      </c>
      <c r="BH33" s="144">
        <v>0</v>
      </c>
      <c r="BI33" s="144">
        <v>0</v>
      </c>
      <c r="BJ33" s="144">
        <v>0</v>
      </c>
      <c r="BK33" s="144">
        <v>0</v>
      </c>
      <c r="BL33" s="144">
        <v>0</v>
      </c>
      <c r="BM33" s="144">
        <v>0</v>
      </c>
      <c r="BN33" s="144">
        <v>0</v>
      </c>
      <c r="BO33" s="144">
        <v>0</v>
      </c>
      <c r="BP33" s="144">
        <v>0</v>
      </c>
    </row>
    <row r="34" spans="3:68" hidden="1" outlineLevel="1" x14ac:dyDescent="0.2">
      <c r="C34" s="368">
        <f t="shared" si="3"/>
        <v>23</v>
      </c>
      <c r="D34" s="140" t="str">
        <f t="shared" si="17"/>
        <v>item 23</v>
      </c>
      <c r="E34" s="39" t="s">
        <v>144</v>
      </c>
      <c r="F34" s="141">
        <v>44197</v>
      </c>
      <c r="G34" s="141">
        <v>44562</v>
      </c>
      <c r="H34" s="39" t="s">
        <v>106</v>
      </c>
      <c r="I34" s="369">
        <f>INDEX(lookups!$D$12:$D$57,MATCH($H34,lookups!$C$12:$C$57,0),1)</f>
        <v>35</v>
      </c>
      <c r="J34" s="369">
        <f>INDEX(lookups!$E$12:$E$57,MATCH($H34,lookups!$C$12:$C$57,0),1)</f>
        <v>5</v>
      </c>
      <c r="K34" s="387">
        <v>0</v>
      </c>
      <c r="L34" s="142" t="b">
        <v>0</v>
      </c>
      <c r="M34" s="370" t="b">
        <f>IF(AND(OR(H34="Solar",H34=lookups!$C$22),$E34&lt;&gt;"Land"),TRUE,FALSE)</f>
        <v>1</v>
      </c>
      <c r="N34" s="371">
        <f t="shared" si="4"/>
        <v>0.2</v>
      </c>
      <c r="P34" s="372">
        <f t="shared" si="6"/>
        <v>0</v>
      </c>
      <c r="R34" s="144">
        <v>0</v>
      </c>
      <c r="S34" s="144">
        <v>0</v>
      </c>
      <c r="T34" s="144">
        <v>0</v>
      </c>
      <c r="U34" s="144">
        <v>0</v>
      </c>
      <c r="V34" s="144">
        <v>0</v>
      </c>
      <c r="W34" s="144">
        <v>0</v>
      </c>
      <c r="X34" s="144">
        <v>0</v>
      </c>
      <c r="Y34" s="144">
        <v>0</v>
      </c>
      <c r="Z34" s="144">
        <v>0</v>
      </c>
      <c r="AA34" s="144">
        <v>0</v>
      </c>
      <c r="AB34" s="144">
        <v>0</v>
      </c>
      <c r="AC34" s="144">
        <v>0</v>
      </c>
      <c r="AD34" s="144">
        <v>0</v>
      </c>
      <c r="AE34" s="144">
        <v>0</v>
      </c>
      <c r="AF34" s="144">
        <v>0</v>
      </c>
      <c r="AG34" s="144">
        <v>0</v>
      </c>
      <c r="AH34" s="144">
        <v>0</v>
      </c>
      <c r="AI34" s="144">
        <v>0</v>
      </c>
      <c r="AJ34" s="144">
        <v>0</v>
      </c>
      <c r="AK34" s="144">
        <v>0</v>
      </c>
      <c r="AL34" s="144">
        <v>0</v>
      </c>
      <c r="AM34" s="144">
        <v>0</v>
      </c>
      <c r="AN34" s="144">
        <v>0</v>
      </c>
      <c r="AO34" s="144">
        <v>0</v>
      </c>
      <c r="AP34" s="144">
        <v>0</v>
      </c>
      <c r="AQ34" s="144">
        <v>0</v>
      </c>
      <c r="AR34" s="144">
        <v>0</v>
      </c>
      <c r="AS34" s="144">
        <v>0</v>
      </c>
      <c r="AT34" s="144">
        <v>0</v>
      </c>
      <c r="AU34" s="144">
        <v>0</v>
      </c>
      <c r="AV34" s="144">
        <v>0</v>
      </c>
      <c r="AW34" s="144">
        <v>0</v>
      </c>
      <c r="AX34" s="144">
        <v>0</v>
      </c>
      <c r="AY34" s="144">
        <v>0</v>
      </c>
      <c r="AZ34" s="144">
        <v>0</v>
      </c>
      <c r="BA34" s="144">
        <v>0</v>
      </c>
      <c r="BB34" s="144">
        <v>0</v>
      </c>
      <c r="BC34" s="144">
        <v>0</v>
      </c>
      <c r="BD34" s="144">
        <v>0</v>
      </c>
      <c r="BE34" s="144">
        <v>0</v>
      </c>
      <c r="BF34" s="144">
        <v>0</v>
      </c>
      <c r="BG34" s="144">
        <v>0</v>
      </c>
      <c r="BH34" s="144">
        <v>0</v>
      </c>
      <c r="BI34" s="144">
        <v>0</v>
      </c>
      <c r="BJ34" s="144">
        <v>0</v>
      </c>
      <c r="BK34" s="144">
        <v>0</v>
      </c>
      <c r="BL34" s="144">
        <v>0</v>
      </c>
      <c r="BM34" s="144">
        <v>0</v>
      </c>
      <c r="BN34" s="144">
        <v>0</v>
      </c>
      <c r="BO34" s="144">
        <v>0</v>
      </c>
      <c r="BP34" s="144">
        <v>0</v>
      </c>
    </row>
    <row r="35" spans="3:68" hidden="1" outlineLevel="1" x14ac:dyDescent="0.2">
      <c r="C35" s="368">
        <f t="shared" si="3"/>
        <v>24</v>
      </c>
      <c r="D35" s="140" t="str">
        <f t="shared" si="17"/>
        <v>item 24</v>
      </c>
      <c r="E35" s="39" t="s">
        <v>144</v>
      </c>
      <c r="F35" s="141">
        <v>44197</v>
      </c>
      <c r="G35" s="141">
        <v>44562</v>
      </c>
      <c r="H35" s="39" t="s">
        <v>106</v>
      </c>
      <c r="I35" s="369">
        <f>INDEX(lookups!$D$12:$D$57,MATCH($H35,lookups!$C$12:$C$57,0),1)</f>
        <v>35</v>
      </c>
      <c r="J35" s="369">
        <f>INDEX(lookups!$E$12:$E$57,MATCH($H35,lookups!$C$12:$C$57,0),1)</f>
        <v>5</v>
      </c>
      <c r="K35" s="387">
        <v>0</v>
      </c>
      <c r="L35" s="142" t="b">
        <v>0</v>
      </c>
      <c r="M35" s="370" t="b">
        <f>IF(AND(OR(H35="Solar",H35=lookups!$C$22),$E35&lt;&gt;"Land"),TRUE,FALSE)</f>
        <v>1</v>
      </c>
      <c r="N35" s="371">
        <f t="shared" si="4"/>
        <v>0.2</v>
      </c>
      <c r="P35" s="372">
        <f t="shared" si="6"/>
        <v>0</v>
      </c>
      <c r="R35" s="144">
        <v>0</v>
      </c>
      <c r="S35" s="144">
        <v>0</v>
      </c>
      <c r="T35" s="144">
        <v>0</v>
      </c>
      <c r="U35" s="144">
        <v>0</v>
      </c>
      <c r="V35" s="144">
        <v>0</v>
      </c>
      <c r="W35" s="144">
        <v>0</v>
      </c>
      <c r="X35" s="144">
        <v>0</v>
      </c>
      <c r="Y35" s="144">
        <v>0</v>
      </c>
      <c r="Z35" s="144">
        <v>0</v>
      </c>
      <c r="AA35" s="144">
        <v>0</v>
      </c>
      <c r="AB35" s="144">
        <v>0</v>
      </c>
      <c r="AC35" s="144">
        <v>0</v>
      </c>
      <c r="AD35" s="144">
        <v>0</v>
      </c>
      <c r="AE35" s="144">
        <v>0</v>
      </c>
      <c r="AF35" s="144">
        <v>0</v>
      </c>
      <c r="AG35" s="144">
        <v>0</v>
      </c>
      <c r="AH35" s="144">
        <v>0</v>
      </c>
      <c r="AI35" s="144">
        <v>0</v>
      </c>
      <c r="AJ35" s="144">
        <v>0</v>
      </c>
      <c r="AK35" s="144">
        <v>0</v>
      </c>
      <c r="AL35" s="144">
        <v>0</v>
      </c>
      <c r="AM35" s="144">
        <v>0</v>
      </c>
      <c r="AN35" s="144">
        <v>0</v>
      </c>
      <c r="AO35" s="144">
        <v>0</v>
      </c>
      <c r="AP35" s="144">
        <v>0</v>
      </c>
      <c r="AQ35" s="144">
        <v>0</v>
      </c>
      <c r="AR35" s="144">
        <v>0</v>
      </c>
      <c r="AS35" s="144">
        <v>0</v>
      </c>
      <c r="AT35" s="144">
        <v>0</v>
      </c>
      <c r="AU35" s="144">
        <v>0</v>
      </c>
      <c r="AV35" s="144">
        <v>0</v>
      </c>
      <c r="AW35" s="144">
        <v>0</v>
      </c>
      <c r="AX35" s="144">
        <v>0</v>
      </c>
      <c r="AY35" s="144">
        <v>0</v>
      </c>
      <c r="AZ35" s="144">
        <v>0</v>
      </c>
      <c r="BA35" s="144">
        <v>0</v>
      </c>
      <c r="BB35" s="144">
        <v>0</v>
      </c>
      <c r="BC35" s="144">
        <v>0</v>
      </c>
      <c r="BD35" s="144">
        <v>0</v>
      </c>
      <c r="BE35" s="144">
        <v>0</v>
      </c>
      <c r="BF35" s="144">
        <v>0</v>
      </c>
      <c r="BG35" s="144">
        <v>0</v>
      </c>
      <c r="BH35" s="144">
        <v>0</v>
      </c>
      <c r="BI35" s="144">
        <v>0</v>
      </c>
      <c r="BJ35" s="144">
        <v>0</v>
      </c>
      <c r="BK35" s="144">
        <v>0</v>
      </c>
      <c r="BL35" s="144">
        <v>0</v>
      </c>
      <c r="BM35" s="144">
        <v>0</v>
      </c>
      <c r="BN35" s="144">
        <v>0</v>
      </c>
      <c r="BO35" s="144">
        <v>0</v>
      </c>
      <c r="BP35" s="144">
        <v>0</v>
      </c>
    </row>
    <row r="36" spans="3:68" hidden="1" outlineLevel="1" x14ac:dyDescent="0.2">
      <c r="C36" s="368">
        <f t="shared" si="3"/>
        <v>25</v>
      </c>
      <c r="D36" s="140" t="str">
        <f t="shared" si="17"/>
        <v>item 25</v>
      </c>
      <c r="E36" s="39" t="s">
        <v>144</v>
      </c>
      <c r="F36" s="141">
        <v>44197</v>
      </c>
      <c r="G36" s="141">
        <v>44562</v>
      </c>
      <c r="H36" s="39" t="s">
        <v>106</v>
      </c>
      <c r="I36" s="369">
        <f>INDEX(lookups!$D$12:$D$57,MATCH($H36,lookups!$C$12:$C$57,0),1)</f>
        <v>35</v>
      </c>
      <c r="J36" s="369">
        <f>INDEX(lookups!$E$12:$E$57,MATCH($H36,lookups!$C$12:$C$57,0),1)</f>
        <v>5</v>
      </c>
      <c r="K36" s="387">
        <v>0</v>
      </c>
      <c r="L36" s="142" t="b">
        <v>0</v>
      </c>
      <c r="M36" s="370" t="b">
        <f>IF(AND(OR(H36="Solar",H36=lookups!$C$22),$E36&lt;&gt;"Land"),TRUE,FALSE)</f>
        <v>1</v>
      </c>
      <c r="N36" s="371">
        <f t="shared" si="4"/>
        <v>0.2</v>
      </c>
      <c r="P36" s="373">
        <f t="shared" si="6"/>
        <v>0</v>
      </c>
      <c r="R36" s="144">
        <v>0</v>
      </c>
      <c r="S36" s="144">
        <v>0</v>
      </c>
      <c r="T36" s="144">
        <v>0</v>
      </c>
      <c r="U36" s="144">
        <v>0</v>
      </c>
      <c r="V36" s="144">
        <v>0</v>
      </c>
      <c r="W36" s="144">
        <v>0</v>
      </c>
      <c r="X36" s="144">
        <v>0</v>
      </c>
      <c r="Y36" s="144">
        <v>0</v>
      </c>
      <c r="Z36" s="144">
        <v>0</v>
      </c>
      <c r="AA36" s="144">
        <v>0</v>
      </c>
      <c r="AB36" s="144">
        <v>0</v>
      </c>
      <c r="AC36" s="144">
        <v>0</v>
      </c>
      <c r="AD36" s="144">
        <v>0</v>
      </c>
      <c r="AE36" s="144">
        <v>0</v>
      </c>
      <c r="AF36" s="144">
        <v>0</v>
      </c>
      <c r="AG36" s="144">
        <v>0</v>
      </c>
      <c r="AH36" s="144">
        <v>0</v>
      </c>
      <c r="AI36" s="144">
        <v>0</v>
      </c>
      <c r="AJ36" s="144">
        <v>0</v>
      </c>
      <c r="AK36" s="144">
        <v>0</v>
      </c>
      <c r="AL36" s="144">
        <v>0</v>
      </c>
      <c r="AM36" s="144">
        <v>0</v>
      </c>
      <c r="AN36" s="144">
        <v>0</v>
      </c>
      <c r="AO36" s="144">
        <v>0</v>
      </c>
      <c r="AP36" s="144">
        <v>0</v>
      </c>
      <c r="AQ36" s="144">
        <v>0</v>
      </c>
      <c r="AR36" s="144">
        <v>0</v>
      </c>
      <c r="AS36" s="144">
        <v>0</v>
      </c>
      <c r="AT36" s="144">
        <v>0</v>
      </c>
      <c r="AU36" s="144">
        <v>0</v>
      </c>
      <c r="AV36" s="144">
        <v>0</v>
      </c>
      <c r="AW36" s="144">
        <v>0</v>
      </c>
      <c r="AX36" s="144">
        <v>0</v>
      </c>
      <c r="AY36" s="144">
        <v>0</v>
      </c>
      <c r="AZ36" s="144">
        <v>0</v>
      </c>
      <c r="BA36" s="144">
        <v>0</v>
      </c>
      <c r="BB36" s="144">
        <v>0</v>
      </c>
      <c r="BC36" s="144">
        <v>0</v>
      </c>
      <c r="BD36" s="144">
        <v>0</v>
      </c>
      <c r="BE36" s="144">
        <v>0</v>
      </c>
      <c r="BF36" s="144">
        <v>0</v>
      </c>
      <c r="BG36" s="144">
        <v>0</v>
      </c>
      <c r="BH36" s="144">
        <v>0</v>
      </c>
      <c r="BI36" s="144">
        <v>0</v>
      </c>
      <c r="BJ36" s="144">
        <v>0</v>
      </c>
      <c r="BK36" s="144">
        <v>0</v>
      </c>
      <c r="BL36" s="144">
        <v>0</v>
      </c>
      <c r="BM36" s="144">
        <v>0</v>
      </c>
      <c r="BN36" s="144">
        <v>0</v>
      </c>
      <c r="BO36" s="144">
        <v>0</v>
      </c>
      <c r="BP36" s="144">
        <v>0</v>
      </c>
    </row>
    <row r="37" spans="3:68" collapsed="1" x14ac:dyDescent="0.2">
      <c r="D37" s="14"/>
      <c r="K37" s="18"/>
      <c r="M37" s="274" t="s">
        <v>218</v>
      </c>
      <c r="N37" s="374">
        <f>2018+20</f>
        <v>2038</v>
      </c>
      <c r="P37" s="375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376"/>
      <c r="AJ37" s="376"/>
      <c r="AK37" s="376"/>
      <c r="AL37" s="376"/>
      <c r="AM37" s="376"/>
      <c r="AN37" s="376"/>
      <c r="AO37" s="376"/>
      <c r="AP37" s="376"/>
      <c r="AQ37" s="376"/>
      <c r="AR37" s="376"/>
      <c r="AS37" s="376"/>
      <c r="AT37" s="376"/>
      <c r="AU37" s="376"/>
      <c r="AV37" s="376"/>
      <c r="AW37" s="376"/>
      <c r="AX37" s="376"/>
      <c r="AY37" s="376"/>
      <c r="AZ37" s="376"/>
      <c r="BA37" s="376"/>
      <c r="BB37" s="376"/>
      <c r="BC37" s="376"/>
      <c r="BD37" s="376"/>
      <c r="BE37" s="376"/>
      <c r="BF37" s="376"/>
      <c r="BG37" s="376"/>
      <c r="BH37" s="376"/>
      <c r="BI37" s="376"/>
      <c r="BJ37" s="376"/>
      <c r="BK37" s="376"/>
      <c r="BL37" s="376"/>
      <c r="BM37" s="376"/>
      <c r="BN37" s="376"/>
      <c r="BO37" s="376"/>
      <c r="BP37" s="376"/>
    </row>
    <row r="38" spans="3:68" ht="15" x14ac:dyDescent="0.25">
      <c r="D38" s="455" t="s">
        <v>278</v>
      </c>
      <c r="K38" s="18"/>
      <c r="M38" s="274"/>
      <c r="N38" s="438"/>
      <c r="P38" s="436"/>
      <c r="R38" s="437"/>
      <c r="S38" s="437"/>
      <c r="T38" s="437"/>
      <c r="U38" s="437"/>
      <c r="V38" s="437"/>
      <c r="W38" s="437"/>
      <c r="X38" s="437"/>
      <c r="Y38" s="437"/>
      <c r="Z38" s="437"/>
      <c r="AA38" s="437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437"/>
      <c r="AM38" s="437"/>
      <c r="AN38" s="437"/>
      <c r="AO38" s="437"/>
      <c r="AP38" s="437"/>
      <c r="AQ38" s="437"/>
      <c r="AR38" s="437"/>
      <c r="AS38" s="437"/>
      <c r="AT38" s="437"/>
      <c r="AU38" s="437"/>
      <c r="AV38" s="437"/>
      <c r="AW38" s="437"/>
      <c r="AX38" s="437"/>
      <c r="AY38" s="437"/>
      <c r="AZ38" s="437"/>
      <c r="BA38" s="437"/>
      <c r="BB38" s="437"/>
      <c r="BC38" s="437"/>
      <c r="BD38" s="437"/>
      <c r="BE38" s="437"/>
      <c r="BF38" s="437"/>
      <c r="BG38" s="437"/>
      <c r="BH38" s="437"/>
      <c r="BI38" s="437"/>
      <c r="BJ38" s="437"/>
      <c r="BK38" s="437"/>
      <c r="BL38" s="437"/>
      <c r="BM38" s="437"/>
      <c r="BN38" s="437"/>
      <c r="BO38" s="437"/>
      <c r="BP38" s="437"/>
    </row>
    <row r="39" spans="3:68" x14ac:dyDescent="0.2">
      <c r="D39" s="465" t="s">
        <v>284</v>
      </c>
      <c r="K39" s="18"/>
      <c r="M39" s="274"/>
      <c r="N39" s="438"/>
      <c r="P39" s="453">
        <f t="shared" ref="P39:P41" si="18">SUM(R39:BP39)</f>
        <v>213487761</v>
      </c>
      <c r="R39" s="461">
        <f>SUM(R12:R14)</f>
        <v>0</v>
      </c>
      <c r="S39" s="461">
        <f t="shared" ref="S39:BP39" si="19">SUM(S12:S14)</f>
        <v>0</v>
      </c>
      <c r="T39" s="461">
        <f t="shared" si="19"/>
        <v>83023018.166666672</v>
      </c>
      <c r="U39" s="461">
        <f t="shared" si="19"/>
        <v>130464742.83333331</v>
      </c>
      <c r="V39" s="461">
        <f t="shared" si="19"/>
        <v>0</v>
      </c>
      <c r="W39" s="461">
        <f t="shared" si="19"/>
        <v>0</v>
      </c>
      <c r="X39" s="461">
        <f t="shared" si="19"/>
        <v>0</v>
      </c>
      <c r="Y39" s="461">
        <f t="shared" si="19"/>
        <v>0</v>
      </c>
      <c r="Z39" s="461">
        <f t="shared" si="19"/>
        <v>0</v>
      </c>
      <c r="AA39" s="461">
        <f t="shared" si="19"/>
        <v>0</v>
      </c>
      <c r="AB39" s="461">
        <f t="shared" si="19"/>
        <v>0</v>
      </c>
      <c r="AC39" s="461">
        <f t="shared" si="19"/>
        <v>0</v>
      </c>
      <c r="AD39" s="461">
        <f t="shared" si="19"/>
        <v>0</v>
      </c>
      <c r="AE39" s="461">
        <f t="shared" si="19"/>
        <v>0</v>
      </c>
      <c r="AF39" s="461">
        <f t="shared" si="19"/>
        <v>0</v>
      </c>
      <c r="AG39" s="461">
        <f t="shared" si="19"/>
        <v>0</v>
      </c>
      <c r="AH39" s="461">
        <f t="shared" si="19"/>
        <v>0</v>
      </c>
      <c r="AI39" s="461">
        <f t="shared" si="19"/>
        <v>0</v>
      </c>
      <c r="AJ39" s="461">
        <f t="shared" si="19"/>
        <v>0</v>
      </c>
      <c r="AK39" s="461">
        <f t="shared" si="19"/>
        <v>0</v>
      </c>
      <c r="AL39" s="461">
        <f t="shared" si="19"/>
        <v>0</v>
      </c>
      <c r="AM39" s="461">
        <f t="shared" si="19"/>
        <v>0</v>
      </c>
      <c r="AN39" s="461">
        <f t="shared" si="19"/>
        <v>0</v>
      </c>
      <c r="AO39" s="461">
        <f t="shared" si="19"/>
        <v>0</v>
      </c>
      <c r="AP39" s="461">
        <f t="shared" si="19"/>
        <v>0</v>
      </c>
      <c r="AQ39" s="461">
        <f t="shared" si="19"/>
        <v>0</v>
      </c>
      <c r="AR39" s="461">
        <f t="shared" si="19"/>
        <v>0</v>
      </c>
      <c r="AS39" s="461">
        <f t="shared" si="19"/>
        <v>0</v>
      </c>
      <c r="AT39" s="461">
        <f t="shared" si="19"/>
        <v>0</v>
      </c>
      <c r="AU39" s="461">
        <f t="shared" si="19"/>
        <v>0</v>
      </c>
      <c r="AV39" s="461">
        <f t="shared" si="19"/>
        <v>0</v>
      </c>
      <c r="AW39" s="461">
        <f t="shared" si="19"/>
        <v>0</v>
      </c>
      <c r="AX39" s="461">
        <f t="shared" si="19"/>
        <v>0</v>
      </c>
      <c r="AY39" s="461">
        <f t="shared" si="19"/>
        <v>0</v>
      </c>
      <c r="AZ39" s="461">
        <f t="shared" si="19"/>
        <v>0</v>
      </c>
      <c r="BA39" s="461">
        <f t="shared" si="19"/>
        <v>0</v>
      </c>
      <c r="BB39" s="461">
        <f t="shared" si="19"/>
        <v>0</v>
      </c>
      <c r="BC39" s="461">
        <f t="shared" si="19"/>
        <v>0</v>
      </c>
      <c r="BD39" s="461">
        <f t="shared" si="19"/>
        <v>0</v>
      </c>
      <c r="BE39" s="461">
        <f t="shared" si="19"/>
        <v>0</v>
      </c>
      <c r="BF39" s="461">
        <f t="shared" si="19"/>
        <v>0</v>
      </c>
      <c r="BG39" s="461">
        <f t="shared" si="19"/>
        <v>0</v>
      </c>
      <c r="BH39" s="461">
        <f t="shared" si="19"/>
        <v>0</v>
      </c>
      <c r="BI39" s="461">
        <f t="shared" si="19"/>
        <v>0</v>
      </c>
      <c r="BJ39" s="461">
        <f t="shared" si="19"/>
        <v>0</v>
      </c>
      <c r="BK39" s="461">
        <f t="shared" si="19"/>
        <v>0</v>
      </c>
      <c r="BL39" s="461">
        <f t="shared" si="19"/>
        <v>0</v>
      </c>
      <c r="BM39" s="461">
        <f t="shared" si="19"/>
        <v>0</v>
      </c>
      <c r="BN39" s="461">
        <f t="shared" si="19"/>
        <v>0</v>
      </c>
      <c r="BO39" s="461">
        <f t="shared" si="19"/>
        <v>0</v>
      </c>
      <c r="BP39" s="461">
        <f t="shared" si="19"/>
        <v>0</v>
      </c>
    </row>
    <row r="40" spans="3:68" x14ac:dyDescent="0.2">
      <c r="D40" s="465" t="s">
        <v>285</v>
      </c>
      <c r="K40" s="18"/>
      <c r="M40" s="274"/>
      <c r="N40" s="438"/>
      <c r="P40" s="453">
        <f t="shared" si="18"/>
        <v>283851269</v>
      </c>
      <c r="R40" s="461">
        <f>SUM(R18:R20)</f>
        <v>0</v>
      </c>
      <c r="S40" s="461">
        <f t="shared" ref="S40:BP40" si="20">SUM(S18:S20)</f>
        <v>0</v>
      </c>
      <c r="T40" s="461">
        <f t="shared" si="20"/>
        <v>110386604.61111112</v>
      </c>
      <c r="U40" s="461">
        <f t="shared" si="20"/>
        <v>173464664.38888887</v>
      </c>
      <c r="V40" s="461">
        <f t="shared" si="20"/>
        <v>0</v>
      </c>
      <c r="W40" s="461">
        <f t="shared" si="20"/>
        <v>0</v>
      </c>
      <c r="X40" s="461">
        <f t="shared" si="20"/>
        <v>0</v>
      </c>
      <c r="Y40" s="461">
        <f t="shared" si="20"/>
        <v>0</v>
      </c>
      <c r="Z40" s="461">
        <f t="shared" si="20"/>
        <v>0</v>
      </c>
      <c r="AA40" s="461">
        <f t="shared" si="20"/>
        <v>0</v>
      </c>
      <c r="AB40" s="461">
        <f t="shared" si="20"/>
        <v>0</v>
      </c>
      <c r="AC40" s="461">
        <f t="shared" si="20"/>
        <v>0</v>
      </c>
      <c r="AD40" s="461">
        <f t="shared" si="20"/>
        <v>0</v>
      </c>
      <c r="AE40" s="461">
        <f t="shared" si="20"/>
        <v>0</v>
      </c>
      <c r="AF40" s="461">
        <f t="shared" si="20"/>
        <v>0</v>
      </c>
      <c r="AG40" s="461">
        <f t="shared" si="20"/>
        <v>0</v>
      </c>
      <c r="AH40" s="461">
        <f t="shared" si="20"/>
        <v>0</v>
      </c>
      <c r="AI40" s="461">
        <f t="shared" si="20"/>
        <v>0</v>
      </c>
      <c r="AJ40" s="461">
        <f t="shared" si="20"/>
        <v>0</v>
      </c>
      <c r="AK40" s="461">
        <f t="shared" si="20"/>
        <v>0</v>
      </c>
      <c r="AL40" s="461">
        <f t="shared" si="20"/>
        <v>0</v>
      </c>
      <c r="AM40" s="461">
        <f t="shared" si="20"/>
        <v>0</v>
      </c>
      <c r="AN40" s="461">
        <f t="shared" si="20"/>
        <v>0</v>
      </c>
      <c r="AO40" s="461">
        <f t="shared" si="20"/>
        <v>0</v>
      </c>
      <c r="AP40" s="461">
        <f t="shared" si="20"/>
        <v>0</v>
      </c>
      <c r="AQ40" s="461">
        <f t="shared" si="20"/>
        <v>0</v>
      </c>
      <c r="AR40" s="461">
        <f t="shared" si="20"/>
        <v>0</v>
      </c>
      <c r="AS40" s="461">
        <f t="shared" si="20"/>
        <v>0</v>
      </c>
      <c r="AT40" s="461">
        <f t="shared" si="20"/>
        <v>0</v>
      </c>
      <c r="AU40" s="461">
        <f t="shared" si="20"/>
        <v>0</v>
      </c>
      <c r="AV40" s="461">
        <f t="shared" si="20"/>
        <v>0</v>
      </c>
      <c r="AW40" s="461">
        <f t="shared" si="20"/>
        <v>0</v>
      </c>
      <c r="AX40" s="461">
        <f t="shared" si="20"/>
        <v>0</v>
      </c>
      <c r="AY40" s="461">
        <f t="shared" si="20"/>
        <v>0</v>
      </c>
      <c r="AZ40" s="461">
        <f t="shared" si="20"/>
        <v>0</v>
      </c>
      <c r="BA40" s="461">
        <f t="shared" si="20"/>
        <v>0</v>
      </c>
      <c r="BB40" s="461">
        <f t="shared" si="20"/>
        <v>0</v>
      </c>
      <c r="BC40" s="461">
        <f t="shared" si="20"/>
        <v>0</v>
      </c>
      <c r="BD40" s="461">
        <f t="shared" si="20"/>
        <v>0</v>
      </c>
      <c r="BE40" s="461">
        <f t="shared" si="20"/>
        <v>0</v>
      </c>
      <c r="BF40" s="461">
        <f t="shared" si="20"/>
        <v>0</v>
      </c>
      <c r="BG40" s="461">
        <f t="shared" si="20"/>
        <v>0</v>
      </c>
      <c r="BH40" s="461">
        <f t="shared" si="20"/>
        <v>0</v>
      </c>
      <c r="BI40" s="461">
        <f t="shared" si="20"/>
        <v>0</v>
      </c>
      <c r="BJ40" s="461">
        <f t="shared" si="20"/>
        <v>0</v>
      </c>
      <c r="BK40" s="461">
        <f t="shared" si="20"/>
        <v>0</v>
      </c>
      <c r="BL40" s="461">
        <f t="shared" si="20"/>
        <v>0</v>
      </c>
      <c r="BM40" s="461">
        <f t="shared" si="20"/>
        <v>0</v>
      </c>
      <c r="BN40" s="461">
        <f t="shared" si="20"/>
        <v>0</v>
      </c>
      <c r="BO40" s="461">
        <f t="shared" si="20"/>
        <v>0</v>
      </c>
      <c r="BP40" s="461">
        <f t="shared" si="20"/>
        <v>0</v>
      </c>
    </row>
    <row r="41" spans="3:68" x14ac:dyDescent="0.2">
      <c r="D41" s="465" t="s">
        <v>286</v>
      </c>
      <c r="K41" s="18"/>
      <c r="M41" s="274"/>
      <c r="N41" s="438"/>
      <c r="P41" s="453">
        <f t="shared" si="18"/>
        <v>223282284</v>
      </c>
      <c r="R41" s="461">
        <f>SUM(R24:R26)</f>
        <v>0</v>
      </c>
      <c r="S41" s="461">
        <f t="shared" ref="S41:BP41" si="21">SUM(S24:S26)</f>
        <v>0</v>
      </c>
      <c r="T41" s="461">
        <f t="shared" si="21"/>
        <v>86831999.333333343</v>
      </c>
      <c r="U41" s="461">
        <f t="shared" si="21"/>
        <v>136450284.66666666</v>
      </c>
      <c r="V41" s="461">
        <f t="shared" si="21"/>
        <v>0</v>
      </c>
      <c r="W41" s="461">
        <f t="shared" si="21"/>
        <v>0</v>
      </c>
      <c r="X41" s="461">
        <f t="shared" si="21"/>
        <v>0</v>
      </c>
      <c r="Y41" s="461">
        <f t="shared" si="21"/>
        <v>0</v>
      </c>
      <c r="Z41" s="461">
        <f t="shared" si="21"/>
        <v>0</v>
      </c>
      <c r="AA41" s="461">
        <f t="shared" si="21"/>
        <v>0</v>
      </c>
      <c r="AB41" s="461">
        <f t="shared" si="21"/>
        <v>0</v>
      </c>
      <c r="AC41" s="461">
        <f t="shared" si="21"/>
        <v>0</v>
      </c>
      <c r="AD41" s="461">
        <f t="shared" si="21"/>
        <v>0</v>
      </c>
      <c r="AE41" s="461">
        <f t="shared" si="21"/>
        <v>0</v>
      </c>
      <c r="AF41" s="461">
        <f t="shared" si="21"/>
        <v>0</v>
      </c>
      <c r="AG41" s="461">
        <f t="shared" si="21"/>
        <v>0</v>
      </c>
      <c r="AH41" s="461">
        <f t="shared" si="21"/>
        <v>0</v>
      </c>
      <c r="AI41" s="461">
        <f t="shared" si="21"/>
        <v>0</v>
      </c>
      <c r="AJ41" s="461">
        <f t="shared" si="21"/>
        <v>0</v>
      </c>
      <c r="AK41" s="461">
        <f t="shared" si="21"/>
        <v>0</v>
      </c>
      <c r="AL41" s="461">
        <f t="shared" si="21"/>
        <v>0</v>
      </c>
      <c r="AM41" s="461">
        <f t="shared" si="21"/>
        <v>0</v>
      </c>
      <c r="AN41" s="461">
        <f t="shared" si="21"/>
        <v>0</v>
      </c>
      <c r="AO41" s="461">
        <f t="shared" si="21"/>
        <v>0</v>
      </c>
      <c r="AP41" s="461">
        <f t="shared" si="21"/>
        <v>0</v>
      </c>
      <c r="AQ41" s="461">
        <f t="shared" si="21"/>
        <v>0</v>
      </c>
      <c r="AR41" s="461">
        <f t="shared" si="21"/>
        <v>0</v>
      </c>
      <c r="AS41" s="461">
        <f t="shared" si="21"/>
        <v>0</v>
      </c>
      <c r="AT41" s="461">
        <f t="shared" si="21"/>
        <v>0</v>
      </c>
      <c r="AU41" s="461">
        <f t="shared" si="21"/>
        <v>0</v>
      </c>
      <c r="AV41" s="461">
        <f t="shared" si="21"/>
        <v>0</v>
      </c>
      <c r="AW41" s="461">
        <f t="shared" si="21"/>
        <v>0</v>
      </c>
      <c r="AX41" s="461">
        <f t="shared" si="21"/>
        <v>0</v>
      </c>
      <c r="AY41" s="461">
        <f t="shared" si="21"/>
        <v>0</v>
      </c>
      <c r="AZ41" s="461">
        <f t="shared" si="21"/>
        <v>0</v>
      </c>
      <c r="BA41" s="461">
        <f t="shared" si="21"/>
        <v>0</v>
      </c>
      <c r="BB41" s="461">
        <f t="shared" si="21"/>
        <v>0</v>
      </c>
      <c r="BC41" s="461">
        <f t="shared" si="21"/>
        <v>0</v>
      </c>
      <c r="BD41" s="461">
        <f t="shared" si="21"/>
        <v>0</v>
      </c>
      <c r="BE41" s="461">
        <f t="shared" si="21"/>
        <v>0</v>
      </c>
      <c r="BF41" s="461">
        <f t="shared" si="21"/>
        <v>0</v>
      </c>
      <c r="BG41" s="461">
        <f t="shared" si="21"/>
        <v>0</v>
      </c>
      <c r="BH41" s="461">
        <f t="shared" si="21"/>
        <v>0</v>
      </c>
      <c r="BI41" s="461">
        <f t="shared" si="21"/>
        <v>0</v>
      </c>
      <c r="BJ41" s="461">
        <f t="shared" si="21"/>
        <v>0</v>
      </c>
      <c r="BK41" s="461">
        <f t="shared" si="21"/>
        <v>0</v>
      </c>
      <c r="BL41" s="461">
        <f t="shared" si="21"/>
        <v>0</v>
      </c>
      <c r="BM41" s="461">
        <f t="shared" si="21"/>
        <v>0</v>
      </c>
      <c r="BN41" s="461">
        <f t="shared" si="21"/>
        <v>0</v>
      </c>
      <c r="BO41" s="461">
        <f t="shared" si="21"/>
        <v>0</v>
      </c>
      <c r="BP41" s="461">
        <f t="shared" si="21"/>
        <v>0</v>
      </c>
    </row>
    <row r="42" spans="3:68" x14ac:dyDescent="0.2">
      <c r="D42" s="14"/>
      <c r="K42" s="18"/>
      <c r="M42" s="274"/>
      <c r="N42" s="438"/>
      <c r="P42" s="436"/>
      <c r="R42" s="437"/>
      <c r="S42" s="437"/>
      <c r="T42" s="437"/>
      <c r="U42" s="437"/>
      <c r="V42" s="437"/>
      <c r="W42" s="437"/>
      <c r="X42" s="437"/>
      <c r="Y42" s="437"/>
      <c r="Z42" s="437"/>
      <c r="AA42" s="437"/>
      <c r="AB42" s="437"/>
      <c r="AC42" s="437"/>
      <c r="AD42" s="437"/>
      <c r="AE42" s="437"/>
      <c r="AF42" s="437"/>
      <c r="AG42" s="437"/>
      <c r="AH42" s="437"/>
      <c r="AI42" s="437"/>
      <c r="AJ42" s="437"/>
      <c r="AK42" s="437"/>
      <c r="AL42" s="437"/>
      <c r="AM42" s="437"/>
      <c r="AN42" s="437"/>
      <c r="AO42" s="437"/>
      <c r="AP42" s="437"/>
      <c r="AQ42" s="437"/>
      <c r="AR42" s="437"/>
      <c r="AS42" s="437"/>
      <c r="AT42" s="437"/>
      <c r="AU42" s="437"/>
      <c r="AV42" s="437"/>
      <c r="AW42" s="437"/>
      <c r="AX42" s="437"/>
      <c r="AY42" s="437"/>
      <c r="AZ42" s="437"/>
      <c r="BA42" s="437"/>
      <c r="BB42" s="437"/>
      <c r="BC42" s="437"/>
      <c r="BD42" s="437"/>
      <c r="BE42" s="437"/>
      <c r="BF42" s="437"/>
      <c r="BG42" s="437"/>
      <c r="BH42" s="437"/>
      <c r="BI42" s="437"/>
      <c r="BJ42" s="437"/>
      <c r="BK42" s="437"/>
      <c r="BL42" s="437"/>
      <c r="BM42" s="437"/>
      <c r="BN42" s="437"/>
      <c r="BO42" s="437"/>
      <c r="BP42" s="437"/>
    </row>
    <row r="43" spans="3:68" x14ac:dyDescent="0.2">
      <c r="G43" s="37"/>
      <c r="H43" s="37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3:68" x14ac:dyDescent="0.2">
      <c r="D44" s="100" t="s">
        <v>58</v>
      </c>
      <c r="E44" s="101" t="s">
        <v>59</v>
      </c>
      <c r="F44" s="102"/>
      <c r="G44" s="103" t="s">
        <v>128</v>
      </c>
      <c r="H44" s="37"/>
      <c r="I44" s="16"/>
      <c r="J44" s="16"/>
      <c r="K44" s="265"/>
      <c r="L44" s="264"/>
      <c r="M44" s="247"/>
      <c r="N44" s="247"/>
      <c r="O44" s="247"/>
      <c r="P44" s="271"/>
      <c r="Q44" s="16"/>
      <c r="R44" s="277" t="s">
        <v>210</v>
      </c>
      <c r="S44" s="278"/>
      <c r="T44" s="278"/>
      <c r="U44" s="278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</row>
    <row r="45" spans="3:68" x14ac:dyDescent="0.2">
      <c r="C45" s="368">
        <f>C44+1</f>
        <v>1</v>
      </c>
      <c r="D45" s="99" t="str">
        <f t="shared" ref="D45:E47" si="22">D12</f>
        <v xml:space="preserve">TRANSMISSION LINE  </v>
      </c>
      <c r="E45" s="99" t="str">
        <f t="shared" si="22"/>
        <v>CWIP Capital</v>
      </c>
      <c r="F45" s="19"/>
      <c r="G45" s="43">
        <f ca="1">Results!K16</f>
        <v>199281782.43202099</v>
      </c>
      <c r="H45" s="414">
        <f ca="1">SUM(G45:G50)</f>
        <v>226428459.97586417</v>
      </c>
      <c r="I45" s="145" t="s">
        <v>287</v>
      </c>
      <c r="K45" s="415"/>
      <c r="O45" s="16"/>
      <c r="P45" s="16"/>
      <c r="Q45" s="16"/>
      <c r="R45" s="279">
        <f ca="1">Results!O16</f>
        <v>0</v>
      </c>
      <c r="S45" s="279">
        <f ca="1">Results!P16</f>
        <v>0</v>
      </c>
      <c r="T45" s="279">
        <f ca="1">Results!Q16</f>
        <v>2140956.9694899851</v>
      </c>
      <c r="U45" s="279">
        <f ca="1">Results!R16</f>
        <v>13752203.84862189</v>
      </c>
      <c r="V45" s="279">
        <f ca="1">Results!S16</f>
        <v>24208716.347526304</v>
      </c>
      <c r="W45" s="279">
        <f ca="1">Results!T16</f>
        <v>23529462.037734531</v>
      </c>
      <c r="X45" s="279">
        <f ca="1">Results!U16</f>
        <v>22893263.403753977</v>
      </c>
      <c r="Y45" s="279">
        <f ca="1">Results!V16</f>
        <v>22295814.878003526</v>
      </c>
      <c r="Z45" s="279">
        <f ca="1">Results!W16</f>
        <v>21733528.487498917</v>
      </c>
      <c r="AA45" s="279">
        <f ca="1">Results!X16</f>
        <v>21195879.511486292</v>
      </c>
      <c r="AB45" s="279">
        <f ca="1">Results!Y16</f>
        <v>20666124.07603905</v>
      </c>
      <c r="AC45" s="279">
        <f ca="1">Results!Z16</f>
        <v>20136129.44239286</v>
      </c>
      <c r="AD45" s="279">
        <f ca="1">Results!AA16</f>
        <v>19606134.808746669</v>
      </c>
      <c r="AE45" s="279">
        <f ca="1">Results!AB16</f>
        <v>19076140.175100479</v>
      </c>
      <c r="AF45" s="279">
        <f ca="1">Results!AC16</f>
        <v>18546145.541454293</v>
      </c>
      <c r="AG45" s="279">
        <f ca="1">Results!AD16</f>
        <v>18016150.907808103</v>
      </c>
      <c r="AH45" s="279">
        <f ca="1">Results!AE16</f>
        <v>17486156.274161916</v>
      </c>
      <c r="AI45" s="279">
        <f ca="1">Results!AF16</f>
        <v>16956161.64051573</v>
      </c>
      <c r="AJ45" s="279">
        <f ca="1">Results!AG16</f>
        <v>16496730.475560164</v>
      </c>
      <c r="AK45" s="279">
        <f ca="1">Results!AH16</f>
        <v>16178665.446184807</v>
      </c>
      <c r="AL45" s="279">
        <f ca="1">Results!AI16</f>
        <v>15931163.885500068</v>
      </c>
      <c r="AM45" s="279">
        <f ca="1">Results!AJ16</f>
        <v>15683662.324815331</v>
      </c>
      <c r="AN45" s="279">
        <f ca="1">Results!AK16</f>
        <v>15436160.764130596</v>
      </c>
      <c r="AO45" s="279">
        <f ca="1">Results!AL16</f>
        <v>15188659.203445859</v>
      </c>
      <c r="AP45" s="279">
        <f ca="1">Results!AM16</f>
        <v>14941157.642761122</v>
      </c>
      <c r="AQ45" s="279">
        <f ca="1">Results!AN16</f>
        <v>14693656.082076386</v>
      </c>
      <c r="AR45" s="279">
        <f ca="1">Results!AO16</f>
        <v>14446154.521391649</v>
      </c>
      <c r="AS45" s="279">
        <f ca="1">Results!AP16</f>
        <v>14198652.96070691</v>
      </c>
      <c r="AT45" s="279">
        <f ca="1">Results!AQ16</f>
        <v>13951151.400022177</v>
      </c>
      <c r="AU45" s="279">
        <f ca="1">Results!AR16</f>
        <v>13703649.83933744</v>
      </c>
      <c r="AV45" s="279">
        <f ca="1">Results!AS16</f>
        <v>13456148.278652703</v>
      </c>
      <c r="AW45" s="279">
        <f ca="1">Results!AT16</f>
        <v>13208646.717967965</v>
      </c>
      <c r="AX45" s="279">
        <f ca="1">Results!AU16</f>
        <v>12961145.157283228</v>
      </c>
      <c r="AY45" s="279">
        <f ca="1">Results!AV16</f>
        <v>12713643.596598491</v>
      </c>
      <c r="AZ45" s="279">
        <f ca="1">Results!AW16</f>
        <v>12466142.035913754</v>
      </c>
      <c r="BA45" s="279">
        <f ca="1">Results!AX16</f>
        <v>12218640.475229017</v>
      </c>
      <c r="BB45" s="279">
        <f ca="1">Results!AY16</f>
        <v>11971138.914544282</v>
      </c>
      <c r="BC45" s="279">
        <f ca="1">Results!AZ16</f>
        <v>11723637.353859546</v>
      </c>
      <c r="BD45" s="279">
        <f ca="1">Results!BA16</f>
        <v>11476135.793174809</v>
      </c>
      <c r="BE45" s="279">
        <f ca="1">Results!BB16</f>
        <v>11228634.23249007</v>
      </c>
      <c r="BF45" s="279">
        <f ca="1">Results!BC16</f>
        <v>10981132.671805333</v>
      </c>
      <c r="BG45" s="279">
        <f ca="1">Results!BD16</f>
        <v>10733631.1111206</v>
      </c>
      <c r="BH45" s="279">
        <f ca="1">Results!BE16</f>
        <v>10486129.550435863</v>
      </c>
      <c r="BI45" s="279">
        <f ca="1">Results!BF16</f>
        <v>10238627.989751127</v>
      </c>
      <c r="BJ45" s="279">
        <f ca="1">Results!BG16</f>
        <v>9991126.4290663898</v>
      </c>
      <c r="BK45" s="279">
        <f ca="1">Results!BH16</f>
        <v>9743624.868381653</v>
      </c>
      <c r="BL45" s="279">
        <f ca="1">Results!BI16</f>
        <v>9496123.3076969162</v>
      </c>
      <c r="BM45" s="279">
        <f ca="1">Results!BJ16</f>
        <v>9248621.7470121812</v>
      </c>
      <c r="BN45" s="279">
        <f ca="1">Results!BK16</f>
        <v>9001120.1863274444</v>
      </c>
      <c r="BO45" s="279">
        <f ca="1">Results!BL16</f>
        <v>8753618.6256427076</v>
      </c>
      <c r="BP45" s="279">
        <f ca="1">Results!BM16</f>
        <v>8506117.0649579708</v>
      </c>
    </row>
    <row r="46" spans="3:68" x14ac:dyDescent="0.2">
      <c r="C46" s="368">
        <f t="shared" ref="C46:C69" si="23">C45+1</f>
        <v>2</v>
      </c>
      <c r="D46" s="7" t="str">
        <f t="shared" si="22"/>
        <v xml:space="preserve">TRANSMISSION SUBSTATION  </v>
      </c>
      <c r="E46" s="7" t="str">
        <f t="shared" si="22"/>
        <v>CWIP Capital</v>
      </c>
      <c r="G46" s="43">
        <f ca="1">Results!K17</f>
        <v>4699565.3482341692</v>
      </c>
      <c r="H46" s="410"/>
      <c r="I46" s="145"/>
      <c r="P46" s="16"/>
      <c r="Q46" s="16"/>
      <c r="R46" s="279">
        <f ca="1">Results!O17</f>
        <v>0</v>
      </c>
      <c r="S46" s="279">
        <f ca="1">Results!P17</f>
        <v>0</v>
      </c>
      <c r="T46" s="279">
        <f ca="1">Results!Q17</f>
        <v>51025.374947122153</v>
      </c>
      <c r="U46" s="279">
        <f ca="1">Results!R17</f>
        <v>330791.67689288111</v>
      </c>
      <c r="V46" s="279">
        <f ca="1">Results!S17</f>
        <v>613104.15485372557</v>
      </c>
      <c r="W46" s="279">
        <f ca="1">Results!T17</f>
        <v>593429.90890454641</v>
      </c>
      <c r="X46" s="279">
        <f ca="1">Results!U17</f>
        <v>574781.80782104074</v>
      </c>
      <c r="Y46" s="279">
        <f ca="1">Results!V17</f>
        <v>557057.23711664102</v>
      </c>
      <c r="Z46" s="279">
        <f ca="1">Results!W17</f>
        <v>540170.6847192077</v>
      </c>
      <c r="AA46" s="279">
        <f ca="1">Results!X17</f>
        <v>523871.31521713216</v>
      </c>
      <c r="AB46" s="279">
        <f ca="1">Results!Y17</f>
        <v>507760.07227376325</v>
      </c>
      <c r="AC46" s="279">
        <f ca="1">Results!Z17</f>
        <v>491643.12852558505</v>
      </c>
      <c r="AD46" s="279">
        <f ca="1">Results!AA17</f>
        <v>475526.18477740692</v>
      </c>
      <c r="AE46" s="279">
        <f ca="1">Results!AB17</f>
        <v>459409.24102922861</v>
      </c>
      <c r="AF46" s="279">
        <f ca="1">Results!AC17</f>
        <v>443292.29728105047</v>
      </c>
      <c r="AG46" s="279">
        <f ca="1">Results!AD17</f>
        <v>427175.35353287228</v>
      </c>
      <c r="AH46" s="279">
        <f ca="1">Results!AE17</f>
        <v>411058.40978469414</v>
      </c>
      <c r="AI46" s="279">
        <f ca="1">Results!AF17</f>
        <v>394941.46603651583</v>
      </c>
      <c r="AJ46" s="279">
        <f ca="1">Results!AG17</f>
        <v>380506.25970708008</v>
      </c>
      <c r="AK46" s="279">
        <f ca="1">Results!AH17</f>
        <v>369440.22901993839</v>
      </c>
      <c r="AL46" s="279">
        <f ca="1">Results!AI17</f>
        <v>360055.93575153925</v>
      </c>
      <c r="AM46" s="279">
        <f ca="1">Results!AJ17</f>
        <v>350671.64248313993</v>
      </c>
      <c r="AN46" s="279">
        <f ca="1">Results!AK17</f>
        <v>341287.34921474062</v>
      </c>
      <c r="AO46" s="279">
        <f ca="1">Results!AL17</f>
        <v>331903.05594634137</v>
      </c>
      <c r="AP46" s="279">
        <f ca="1">Results!AM17</f>
        <v>322518.76267794223</v>
      </c>
      <c r="AQ46" s="279">
        <f ca="1">Results!AN17</f>
        <v>313134.46940954297</v>
      </c>
      <c r="AR46" s="279">
        <f ca="1">Results!AO17</f>
        <v>303750.17614114366</v>
      </c>
      <c r="AS46" s="279">
        <f ca="1">Results!AP17</f>
        <v>294365.88287274446</v>
      </c>
      <c r="AT46" s="279">
        <f ca="1">Results!AQ17</f>
        <v>284981.58960434521</v>
      </c>
      <c r="AU46" s="279">
        <f ca="1">Results!AR17</f>
        <v>275597.29633594595</v>
      </c>
      <c r="AV46" s="279">
        <f ca="1">Results!AS17</f>
        <v>266213.00306754676</v>
      </c>
      <c r="AW46" s="279">
        <f ca="1">Results!AT17</f>
        <v>256828.70979914753</v>
      </c>
      <c r="AX46" s="279">
        <f ca="1">Results!AU17</f>
        <v>247444.41653074828</v>
      </c>
      <c r="AY46" s="279">
        <f ca="1">Results!AV17</f>
        <v>238060.12326234908</v>
      </c>
      <c r="AZ46" s="279">
        <f ca="1">Results!AW17</f>
        <v>228675.82999394982</v>
      </c>
      <c r="BA46" s="279">
        <f ca="1">Results!AX17</f>
        <v>219291.5367255506</v>
      </c>
      <c r="BB46" s="279">
        <f ca="1">Results!AY17</f>
        <v>209907.24345715134</v>
      </c>
      <c r="BC46" s="279">
        <f ca="1">Results!AZ17</f>
        <v>200522.95018875215</v>
      </c>
      <c r="BD46" s="279">
        <f ca="1">Results!BA17</f>
        <v>191138.65692035289</v>
      </c>
      <c r="BE46" s="279">
        <f ca="1">Results!BB17</f>
        <v>181754.3636519537</v>
      </c>
      <c r="BF46" s="279">
        <f ca="1">Results!BC17</f>
        <v>173917.281578661</v>
      </c>
      <c r="BG46" s="279">
        <f ca="1">Results!BD17</f>
        <v>166284.54815377865</v>
      </c>
      <c r="BH46" s="279">
        <f ca="1">Results!BE17</f>
        <v>158651.81472889631</v>
      </c>
      <c r="BI46" s="279">
        <f ca="1">Results!BF17</f>
        <v>151019.08130401396</v>
      </c>
      <c r="BJ46" s="279">
        <f ca="1">Results!BG17</f>
        <v>143386.34787913159</v>
      </c>
      <c r="BK46" s="279">
        <f ca="1">Results!BH17</f>
        <v>135753.61445424924</v>
      </c>
      <c r="BL46" s="279">
        <f ca="1">Results!BI17</f>
        <v>128120.88102936684</v>
      </c>
      <c r="BM46" s="279">
        <f ca="1">Results!BJ17</f>
        <v>112315.00188153757</v>
      </c>
      <c r="BN46" s="279">
        <f ca="1">Results!BK17</f>
        <v>-2.5917350689576127E-11</v>
      </c>
      <c r="BO46" s="279">
        <f ca="1">Results!BL17</f>
        <v>-2.5917350689576127E-11</v>
      </c>
      <c r="BP46" s="279">
        <f ca="1">Results!BM17</f>
        <v>-2.5917350689576127E-11</v>
      </c>
    </row>
    <row r="47" spans="3:68" x14ac:dyDescent="0.2">
      <c r="C47" s="368">
        <f t="shared" si="23"/>
        <v>3</v>
      </c>
      <c r="D47" s="7" t="str">
        <f t="shared" si="22"/>
        <v xml:space="preserve">DISTRIBUTION SUBSTATION  </v>
      </c>
      <c r="E47" s="7" t="str">
        <f t="shared" si="22"/>
        <v>CWIP Capital</v>
      </c>
      <c r="G47" s="43">
        <f ca="1">Results!K18</f>
        <v>22447112.195608996</v>
      </c>
      <c r="H47" s="37"/>
      <c r="I47" s="16"/>
      <c r="P47" s="16"/>
      <c r="Q47" s="16"/>
      <c r="R47" s="279">
        <f ca="1">Results!O18</f>
        <v>0</v>
      </c>
      <c r="S47" s="279">
        <f ca="1">Results!P18</f>
        <v>0</v>
      </c>
      <c r="T47" s="279">
        <f ca="1">Results!Q18</f>
        <v>237744.25106396613</v>
      </c>
      <c r="U47" s="279">
        <f ca="1">Results!R18</f>
        <v>1539362.2042372238</v>
      </c>
      <c r="V47" s="279">
        <f ca="1">Results!S18</f>
        <v>2807133.9330331106</v>
      </c>
      <c r="W47" s="279">
        <f ca="1">Results!T18</f>
        <v>2732500.2994284471</v>
      </c>
      <c r="X47" s="279">
        <f ca="1">Results!U18</f>
        <v>2660634.4212420345</v>
      </c>
      <c r="Y47" s="279">
        <f ca="1">Results!V18</f>
        <v>2591329.1152467858</v>
      </c>
      <c r="Z47" s="279">
        <f ca="1">Results!W18</f>
        <v>2524393.1353869298</v>
      </c>
      <c r="AA47" s="279">
        <f ca="1">Results!X18</f>
        <v>2459648.5165827908</v>
      </c>
      <c r="AB47" s="279">
        <f ca="1">Results!Y18</f>
        <v>2396930.5747307874</v>
      </c>
      <c r="AC47" s="279">
        <f ca="1">Results!Z18</f>
        <v>2335344.1720420998</v>
      </c>
      <c r="AD47" s="279">
        <f ca="1">Results!AA18</f>
        <v>2273919.7972617736</v>
      </c>
      <c r="AE47" s="279">
        <f ca="1">Results!AB18</f>
        <v>2212495.4224814479</v>
      </c>
      <c r="AF47" s="279">
        <f ca="1">Results!AC18</f>
        <v>2151071.0477011218</v>
      </c>
      <c r="AG47" s="279">
        <f ca="1">Results!AD18</f>
        <v>2089646.6729207961</v>
      </c>
      <c r="AH47" s="279">
        <f ca="1">Results!AE18</f>
        <v>2028222.2981404699</v>
      </c>
      <c r="AI47" s="279">
        <f ca="1">Results!AF18</f>
        <v>1966797.9233601443</v>
      </c>
      <c r="AJ47" s="279">
        <f ca="1">Results!AG18</f>
        <v>1905373.5485798183</v>
      </c>
      <c r="AK47" s="279">
        <f ca="1">Results!AH18</f>
        <v>1843949.1737994922</v>
      </c>
      <c r="AL47" s="279">
        <f ca="1">Results!AI18</f>
        <v>1782524.799019166</v>
      </c>
      <c r="AM47" s="279">
        <f ca="1">Results!AJ18</f>
        <v>1721100.4242388406</v>
      </c>
      <c r="AN47" s="279">
        <f ca="1">Results!AK18</f>
        <v>1659676.0494585144</v>
      </c>
      <c r="AO47" s="279">
        <f ca="1">Results!AL18</f>
        <v>1604177.64621189</v>
      </c>
      <c r="AP47" s="279">
        <f ca="1">Results!AM18</f>
        <v>1560528.5298374493</v>
      </c>
      <c r="AQ47" s="279">
        <f ca="1">Results!AN18</f>
        <v>1522805.3849967106</v>
      </c>
      <c r="AR47" s="279">
        <f ca="1">Results!AO18</f>
        <v>1485082.2401559714</v>
      </c>
      <c r="AS47" s="279">
        <f ca="1">Results!AP18</f>
        <v>1447359.0953152322</v>
      </c>
      <c r="AT47" s="279">
        <f ca="1">Results!AQ18</f>
        <v>1409635.9504744927</v>
      </c>
      <c r="AU47" s="279">
        <f ca="1">Results!AR18</f>
        <v>1371912.8056337538</v>
      </c>
      <c r="AV47" s="279">
        <f ca="1">Results!AS18</f>
        <v>1334189.6607930143</v>
      </c>
      <c r="AW47" s="279">
        <f ca="1">Results!AT18</f>
        <v>1296466.5159522756</v>
      </c>
      <c r="AX47" s="279">
        <f ca="1">Results!AU18</f>
        <v>1258743.3711115362</v>
      </c>
      <c r="AY47" s="279">
        <f ca="1">Results!AV18</f>
        <v>1221020.226270797</v>
      </c>
      <c r="AZ47" s="279">
        <f ca="1">Results!AW18</f>
        <v>1183297.0814300578</v>
      </c>
      <c r="BA47" s="279">
        <f ca="1">Results!AX18</f>
        <v>1145573.9365893188</v>
      </c>
      <c r="BB47" s="279">
        <f ca="1">Results!AY18</f>
        <v>1107850.7917485796</v>
      </c>
      <c r="BC47" s="279">
        <f ca="1">Results!AZ18</f>
        <v>1070127.6469078404</v>
      </c>
      <c r="BD47" s="279">
        <f ca="1">Results!BA18</f>
        <v>1032404.5020671012</v>
      </c>
      <c r="BE47" s="279">
        <f ca="1">Results!BB18</f>
        <v>994681.35722636187</v>
      </c>
      <c r="BF47" s="279">
        <f ca="1">Results!BC18</f>
        <v>956958.21238562278</v>
      </c>
      <c r="BG47" s="279">
        <f ca="1">Results!BD18</f>
        <v>919235.0675448837</v>
      </c>
      <c r="BH47" s="279">
        <f ca="1">Results!BE18</f>
        <v>881511.92270414438</v>
      </c>
      <c r="BI47" s="279">
        <f ca="1">Results!BF18</f>
        <v>843788.7778634053</v>
      </c>
      <c r="BJ47" s="279">
        <f ca="1">Results!BG18</f>
        <v>806065.63302266621</v>
      </c>
      <c r="BK47" s="279">
        <f ca="1">Results!BH18</f>
        <v>770337.42419599381</v>
      </c>
      <c r="BL47" s="279">
        <f ca="1">Results!BI18</f>
        <v>739655.22999313707</v>
      </c>
      <c r="BM47" s="279">
        <f ca="1">Results!BJ18</f>
        <v>708973.03579028032</v>
      </c>
      <c r="BN47" s="279">
        <f ca="1">Results!BK18</f>
        <v>678290.84158742346</v>
      </c>
      <c r="BO47" s="279">
        <f ca="1">Results!BL18</f>
        <v>647608.64738456672</v>
      </c>
      <c r="BP47" s="279">
        <f ca="1">Results!BM18</f>
        <v>616926.45318170998</v>
      </c>
    </row>
    <row r="48" spans="3:68" x14ac:dyDescent="0.2">
      <c r="C48" s="368">
        <f t="shared" si="23"/>
        <v>4</v>
      </c>
      <c r="D48" s="7" t="str">
        <f t="shared" ref="D48:D69" si="24">D15</f>
        <v/>
      </c>
      <c r="E48" s="7"/>
      <c r="G48" s="43"/>
      <c r="H48" s="37"/>
      <c r="I48" s="16"/>
      <c r="O48" s="16"/>
      <c r="P48" s="16"/>
      <c r="Q48" s="16"/>
      <c r="R48" s="279">
        <f ca="1">Results!O19</f>
        <v>0</v>
      </c>
      <c r="S48" s="279">
        <f ca="1">Results!P19</f>
        <v>0</v>
      </c>
      <c r="T48" s="279">
        <f ca="1">Results!Q19</f>
        <v>0</v>
      </c>
      <c r="U48" s="279">
        <f ca="1">Results!R19</f>
        <v>0</v>
      </c>
      <c r="V48" s="279">
        <f ca="1">Results!S19</f>
        <v>0</v>
      </c>
      <c r="W48" s="279">
        <f ca="1">Results!T19</f>
        <v>0</v>
      </c>
      <c r="X48" s="279">
        <f ca="1">Results!U19</f>
        <v>0</v>
      </c>
      <c r="Y48" s="279">
        <f ca="1">Results!V19</f>
        <v>0</v>
      </c>
      <c r="Z48" s="279">
        <f ca="1">Results!W19</f>
        <v>0</v>
      </c>
      <c r="AA48" s="279">
        <f ca="1">Results!X19</f>
        <v>0</v>
      </c>
      <c r="AB48" s="279">
        <f ca="1">Results!Y19</f>
        <v>0</v>
      </c>
      <c r="AC48" s="279">
        <f ca="1">Results!Z19</f>
        <v>0</v>
      </c>
      <c r="AD48" s="279">
        <f ca="1">Results!AA19</f>
        <v>0</v>
      </c>
      <c r="AE48" s="279">
        <f ca="1">Results!AB19</f>
        <v>0</v>
      </c>
      <c r="AF48" s="279">
        <f ca="1">Results!AC19</f>
        <v>0</v>
      </c>
      <c r="AG48" s="279">
        <f ca="1">Results!AD19</f>
        <v>0</v>
      </c>
      <c r="AH48" s="279">
        <f ca="1">Results!AE19</f>
        <v>0</v>
      </c>
      <c r="AI48" s="279">
        <f ca="1">Results!AF19</f>
        <v>0</v>
      </c>
      <c r="AJ48" s="279">
        <f ca="1">Results!AG19</f>
        <v>0</v>
      </c>
      <c r="AK48" s="279">
        <f ca="1">Results!AH19</f>
        <v>0</v>
      </c>
      <c r="AL48" s="279">
        <f ca="1">Results!AI19</f>
        <v>0</v>
      </c>
      <c r="AM48" s="279">
        <f ca="1">Results!AJ19</f>
        <v>0</v>
      </c>
      <c r="AN48" s="279">
        <f ca="1">Results!AK19</f>
        <v>0</v>
      </c>
      <c r="AO48" s="279">
        <f ca="1">Results!AL19</f>
        <v>0</v>
      </c>
      <c r="AP48" s="279">
        <f ca="1">Results!AM19</f>
        <v>0</v>
      </c>
      <c r="AQ48" s="279">
        <f ca="1">Results!AN19</f>
        <v>0</v>
      </c>
      <c r="AR48" s="279">
        <f ca="1">Results!AO19</f>
        <v>0</v>
      </c>
      <c r="AS48" s="279">
        <f ca="1">Results!AP19</f>
        <v>0</v>
      </c>
      <c r="AT48" s="279">
        <f ca="1">Results!AQ19</f>
        <v>0</v>
      </c>
      <c r="AU48" s="279">
        <f ca="1">Results!AR19</f>
        <v>0</v>
      </c>
      <c r="AV48" s="279">
        <f ca="1">Results!AS19</f>
        <v>0</v>
      </c>
      <c r="AW48" s="279">
        <f ca="1">Results!AT19</f>
        <v>0</v>
      </c>
      <c r="AX48" s="279">
        <f ca="1">Results!AU19</f>
        <v>0</v>
      </c>
      <c r="AY48" s="279">
        <f ca="1">Results!AV19</f>
        <v>0</v>
      </c>
      <c r="AZ48" s="279">
        <f ca="1">Results!AW19</f>
        <v>0</v>
      </c>
      <c r="BA48" s="279">
        <f ca="1">Results!AX19</f>
        <v>0</v>
      </c>
      <c r="BB48" s="279">
        <f ca="1">Results!AY19</f>
        <v>0</v>
      </c>
      <c r="BC48" s="279">
        <f ca="1">Results!AZ19</f>
        <v>0</v>
      </c>
      <c r="BD48" s="279">
        <f ca="1">Results!BA19</f>
        <v>0</v>
      </c>
      <c r="BE48" s="279">
        <f ca="1">Results!BB19</f>
        <v>0</v>
      </c>
      <c r="BF48" s="279">
        <f ca="1">Results!BC19</f>
        <v>0</v>
      </c>
      <c r="BG48" s="279">
        <f ca="1">Results!BD19</f>
        <v>0</v>
      </c>
      <c r="BH48" s="279">
        <f ca="1">Results!BE19</f>
        <v>0</v>
      </c>
      <c r="BI48" s="279">
        <f ca="1">Results!BF19</f>
        <v>0</v>
      </c>
      <c r="BJ48" s="279">
        <f ca="1">Results!BG19</f>
        <v>0</v>
      </c>
      <c r="BK48" s="279">
        <f ca="1">Results!BH19</f>
        <v>0</v>
      </c>
      <c r="BL48" s="279">
        <f ca="1">Results!BI19</f>
        <v>0</v>
      </c>
      <c r="BM48" s="279">
        <f ca="1">Results!BJ19</f>
        <v>0</v>
      </c>
      <c r="BN48" s="279">
        <f ca="1">Results!BK19</f>
        <v>0</v>
      </c>
      <c r="BO48" s="279">
        <f ca="1">Results!BL19</f>
        <v>0</v>
      </c>
      <c r="BP48" s="279">
        <f ca="1">Results!BM19</f>
        <v>0</v>
      </c>
    </row>
    <row r="49" spans="3:68" x14ac:dyDescent="0.2">
      <c r="C49" s="368">
        <f t="shared" si="23"/>
        <v>5</v>
      </c>
      <c r="D49" s="7" t="str">
        <f t="shared" si="24"/>
        <v/>
      </c>
      <c r="E49" s="7"/>
      <c r="G49" s="43"/>
      <c r="H49" s="37"/>
      <c r="O49" s="16"/>
      <c r="P49" s="16"/>
      <c r="Q49" s="16"/>
      <c r="R49" s="279">
        <f ca="1">Results!O20</f>
        <v>0</v>
      </c>
      <c r="S49" s="279">
        <f ca="1">Results!P20</f>
        <v>0</v>
      </c>
      <c r="T49" s="279">
        <f ca="1">Results!Q20</f>
        <v>0</v>
      </c>
      <c r="U49" s="279">
        <f ca="1">Results!R20</f>
        <v>0</v>
      </c>
      <c r="V49" s="279">
        <f ca="1">Results!S20</f>
        <v>0</v>
      </c>
      <c r="W49" s="279">
        <f ca="1">Results!T20</f>
        <v>0</v>
      </c>
      <c r="X49" s="279">
        <f ca="1">Results!U20</f>
        <v>0</v>
      </c>
      <c r="Y49" s="279">
        <f ca="1">Results!V20</f>
        <v>0</v>
      </c>
      <c r="Z49" s="279">
        <f ca="1">Results!W20</f>
        <v>0</v>
      </c>
      <c r="AA49" s="279">
        <f ca="1">Results!X20</f>
        <v>0</v>
      </c>
      <c r="AB49" s="279">
        <f ca="1">Results!Y20</f>
        <v>0</v>
      </c>
      <c r="AC49" s="279">
        <f ca="1">Results!Z20</f>
        <v>0</v>
      </c>
      <c r="AD49" s="279">
        <f ca="1">Results!AA20</f>
        <v>0</v>
      </c>
      <c r="AE49" s="279">
        <f ca="1">Results!AB20</f>
        <v>0</v>
      </c>
      <c r="AF49" s="279">
        <f ca="1">Results!AC20</f>
        <v>0</v>
      </c>
      <c r="AG49" s="279">
        <f ca="1">Results!AD20</f>
        <v>0</v>
      </c>
      <c r="AH49" s="279">
        <f ca="1">Results!AE20</f>
        <v>0</v>
      </c>
      <c r="AI49" s="279">
        <f ca="1">Results!AF20</f>
        <v>0</v>
      </c>
      <c r="AJ49" s="279">
        <f ca="1">Results!AG20</f>
        <v>0</v>
      </c>
      <c r="AK49" s="279">
        <f ca="1">Results!AH20</f>
        <v>0</v>
      </c>
      <c r="AL49" s="279">
        <f ca="1">Results!AI20</f>
        <v>0</v>
      </c>
      <c r="AM49" s="279">
        <f ca="1">Results!AJ20</f>
        <v>0</v>
      </c>
      <c r="AN49" s="279">
        <f ca="1">Results!AK20</f>
        <v>0</v>
      </c>
      <c r="AO49" s="279">
        <f ca="1">Results!AL20</f>
        <v>0</v>
      </c>
      <c r="AP49" s="279">
        <f ca="1">Results!AM20</f>
        <v>0</v>
      </c>
      <c r="AQ49" s="279">
        <f ca="1">Results!AN20</f>
        <v>0</v>
      </c>
      <c r="AR49" s="279">
        <f ca="1">Results!AO20</f>
        <v>0</v>
      </c>
      <c r="AS49" s="279">
        <f ca="1">Results!AP20</f>
        <v>0</v>
      </c>
      <c r="AT49" s="279">
        <f ca="1">Results!AQ20</f>
        <v>0</v>
      </c>
      <c r="AU49" s="279">
        <f ca="1">Results!AR20</f>
        <v>0</v>
      </c>
      <c r="AV49" s="279">
        <f ca="1">Results!AS20</f>
        <v>0</v>
      </c>
      <c r="AW49" s="279">
        <f ca="1">Results!AT20</f>
        <v>0</v>
      </c>
      <c r="AX49" s="279">
        <f ca="1">Results!AU20</f>
        <v>0</v>
      </c>
      <c r="AY49" s="279">
        <f ca="1">Results!AV20</f>
        <v>0</v>
      </c>
      <c r="AZ49" s="279">
        <f ca="1">Results!AW20</f>
        <v>0</v>
      </c>
      <c r="BA49" s="279">
        <f ca="1">Results!AX20</f>
        <v>0</v>
      </c>
      <c r="BB49" s="279">
        <f ca="1">Results!AY20</f>
        <v>0</v>
      </c>
      <c r="BC49" s="279">
        <f ca="1">Results!AZ20</f>
        <v>0</v>
      </c>
      <c r="BD49" s="279">
        <f ca="1">Results!BA20</f>
        <v>0</v>
      </c>
      <c r="BE49" s="279">
        <f ca="1">Results!BB20</f>
        <v>0</v>
      </c>
      <c r="BF49" s="279">
        <f ca="1">Results!BC20</f>
        <v>0</v>
      </c>
      <c r="BG49" s="279">
        <f ca="1">Results!BD20</f>
        <v>0</v>
      </c>
      <c r="BH49" s="279">
        <f ca="1">Results!BE20</f>
        <v>0</v>
      </c>
      <c r="BI49" s="279">
        <f ca="1">Results!BF20</f>
        <v>0</v>
      </c>
      <c r="BJ49" s="279">
        <f ca="1">Results!BG20</f>
        <v>0</v>
      </c>
      <c r="BK49" s="279">
        <f ca="1">Results!BH20</f>
        <v>0</v>
      </c>
      <c r="BL49" s="279">
        <f ca="1">Results!BI20</f>
        <v>0</v>
      </c>
      <c r="BM49" s="279">
        <f ca="1">Results!BJ20</f>
        <v>0</v>
      </c>
      <c r="BN49" s="279">
        <f ca="1">Results!BK20</f>
        <v>0</v>
      </c>
      <c r="BO49" s="279">
        <f ca="1">Results!BL20</f>
        <v>0</v>
      </c>
      <c r="BP49" s="279">
        <f ca="1">Results!BM20</f>
        <v>0</v>
      </c>
    </row>
    <row r="50" spans="3:68" x14ac:dyDescent="0.2">
      <c r="C50" s="368">
        <f t="shared" si="23"/>
        <v>6</v>
      </c>
      <c r="D50" s="7" t="str">
        <f t="shared" si="24"/>
        <v/>
      </c>
      <c r="E50" s="7"/>
      <c r="G50" s="43"/>
      <c r="H50" s="37"/>
      <c r="I50" s="16"/>
      <c r="O50" s="16"/>
      <c r="P50" s="16"/>
      <c r="Q50" s="16"/>
      <c r="R50" s="279">
        <f ca="1">Results!O21</f>
        <v>0</v>
      </c>
      <c r="S50" s="279">
        <f ca="1">Results!P21</f>
        <v>0</v>
      </c>
      <c r="T50" s="279">
        <f ca="1">Results!Q21</f>
        <v>0</v>
      </c>
      <c r="U50" s="279">
        <f ca="1">Results!R21</f>
        <v>0</v>
      </c>
      <c r="V50" s="279">
        <f ca="1">Results!S21</f>
        <v>0</v>
      </c>
      <c r="W50" s="279">
        <f ca="1">Results!T21</f>
        <v>0</v>
      </c>
      <c r="X50" s="279">
        <f ca="1">Results!U21</f>
        <v>0</v>
      </c>
      <c r="Y50" s="279">
        <f ca="1">Results!V21</f>
        <v>0</v>
      </c>
      <c r="Z50" s="279">
        <f ca="1">Results!W21</f>
        <v>0</v>
      </c>
      <c r="AA50" s="279">
        <f ca="1">Results!X21</f>
        <v>0</v>
      </c>
      <c r="AB50" s="279">
        <f ca="1">Results!Y21</f>
        <v>0</v>
      </c>
      <c r="AC50" s="279">
        <f ca="1">Results!Z21</f>
        <v>0</v>
      </c>
      <c r="AD50" s="279">
        <f ca="1">Results!AA21</f>
        <v>0</v>
      </c>
      <c r="AE50" s="279">
        <f ca="1">Results!AB21</f>
        <v>0</v>
      </c>
      <c r="AF50" s="279">
        <f ca="1">Results!AC21</f>
        <v>0</v>
      </c>
      <c r="AG50" s="279">
        <f ca="1">Results!AD21</f>
        <v>0</v>
      </c>
      <c r="AH50" s="279">
        <f ca="1">Results!AE21</f>
        <v>0</v>
      </c>
      <c r="AI50" s="279">
        <f ca="1">Results!AF21</f>
        <v>0</v>
      </c>
      <c r="AJ50" s="279">
        <f ca="1">Results!AG21</f>
        <v>0</v>
      </c>
      <c r="AK50" s="279">
        <f ca="1">Results!AH21</f>
        <v>0</v>
      </c>
      <c r="AL50" s="279">
        <f ca="1">Results!AI21</f>
        <v>0</v>
      </c>
      <c r="AM50" s="279">
        <f ca="1">Results!AJ21</f>
        <v>0</v>
      </c>
      <c r="AN50" s="279">
        <f ca="1">Results!AK21</f>
        <v>0</v>
      </c>
      <c r="AO50" s="279">
        <f ca="1">Results!AL21</f>
        <v>0</v>
      </c>
      <c r="AP50" s="279">
        <f ca="1">Results!AM21</f>
        <v>0</v>
      </c>
      <c r="AQ50" s="279">
        <f ca="1">Results!AN21</f>
        <v>0</v>
      </c>
      <c r="AR50" s="279">
        <f ca="1">Results!AO21</f>
        <v>0</v>
      </c>
      <c r="AS50" s="279">
        <f ca="1">Results!AP21</f>
        <v>0</v>
      </c>
      <c r="AT50" s="279">
        <f ca="1">Results!AQ21</f>
        <v>0</v>
      </c>
      <c r="AU50" s="279">
        <f ca="1">Results!AR21</f>
        <v>0</v>
      </c>
      <c r="AV50" s="279">
        <f ca="1">Results!AS21</f>
        <v>0</v>
      </c>
      <c r="AW50" s="279">
        <f ca="1">Results!AT21</f>
        <v>0</v>
      </c>
      <c r="AX50" s="279">
        <f ca="1">Results!AU21</f>
        <v>0</v>
      </c>
      <c r="AY50" s="279">
        <f ca="1">Results!AV21</f>
        <v>0</v>
      </c>
      <c r="AZ50" s="279">
        <f ca="1">Results!AW21</f>
        <v>0</v>
      </c>
      <c r="BA50" s="279">
        <f ca="1">Results!AX21</f>
        <v>0</v>
      </c>
      <c r="BB50" s="279">
        <f ca="1">Results!AY21</f>
        <v>0</v>
      </c>
      <c r="BC50" s="279">
        <f ca="1">Results!AZ21</f>
        <v>0</v>
      </c>
      <c r="BD50" s="279">
        <f ca="1">Results!BA21</f>
        <v>0</v>
      </c>
      <c r="BE50" s="279">
        <f ca="1">Results!BB21</f>
        <v>0</v>
      </c>
      <c r="BF50" s="279">
        <f ca="1">Results!BC21</f>
        <v>0</v>
      </c>
      <c r="BG50" s="279">
        <f ca="1">Results!BD21</f>
        <v>0</v>
      </c>
      <c r="BH50" s="279">
        <f ca="1">Results!BE21</f>
        <v>0</v>
      </c>
      <c r="BI50" s="279">
        <f ca="1">Results!BF21</f>
        <v>0</v>
      </c>
      <c r="BJ50" s="279">
        <f ca="1">Results!BG21</f>
        <v>0</v>
      </c>
      <c r="BK50" s="279">
        <f ca="1">Results!BH21</f>
        <v>0</v>
      </c>
      <c r="BL50" s="279">
        <f ca="1">Results!BI21</f>
        <v>0</v>
      </c>
      <c r="BM50" s="279">
        <f ca="1">Results!BJ21</f>
        <v>0</v>
      </c>
      <c r="BN50" s="279">
        <f ca="1">Results!BK21</f>
        <v>0</v>
      </c>
      <c r="BO50" s="279">
        <f ca="1">Results!BL21</f>
        <v>0</v>
      </c>
      <c r="BP50" s="279">
        <f ca="1">Results!BM21</f>
        <v>0</v>
      </c>
    </row>
    <row r="51" spans="3:68" x14ac:dyDescent="0.2">
      <c r="C51" s="368">
        <f t="shared" si="23"/>
        <v>7</v>
      </c>
      <c r="D51" s="412" t="str">
        <f t="shared" si="24"/>
        <v xml:space="preserve">Alt 1 - TRANSMISSION LINE  </v>
      </c>
      <c r="E51" s="412" t="str">
        <f>E18</f>
        <v>CWIP Capital</v>
      </c>
      <c r="F51" s="413"/>
      <c r="G51" s="411">
        <f ca="1">Results!K22</f>
        <v>260441334.72080296</v>
      </c>
      <c r="H51" s="414">
        <f ca="1">SUM(G51:G56)</f>
        <v>300277945.67766762</v>
      </c>
      <c r="I51" s="16" t="s">
        <v>288</v>
      </c>
      <c r="O51" s="16"/>
      <c r="P51" s="16"/>
      <c r="Q51" s="16"/>
      <c r="R51" s="279">
        <f ca="1">Results!O22</f>
        <v>0</v>
      </c>
      <c r="S51" s="279">
        <f ca="1">Results!P22</f>
        <v>0</v>
      </c>
      <c r="T51" s="279">
        <f ca="1">Results!Q22</f>
        <v>2798016.376153117</v>
      </c>
      <c r="U51" s="279">
        <f ca="1">Results!R22</f>
        <v>17972753.364494912</v>
      </c>
      <c r="V51" s="279">
        <f ca="1">Results!S22</f>
        <v>31638368.146259528</v>
      </c>
      <c r="W51" s="279">
        <f ca="1">Results!T22</f>
        <v>30750650.779934905</v>
      </c>
      <c r="X51" s="279">
        <f ca="1">Results!U22</f>
        <v>29919202.870550781</v>
      </c>
      <c r="Y51" s="279">
        <f ca="1">Results!V22</f>
        <v>29138397.472413082</v>
      </c>
      <c r="Z51" s="279">
        <f ca="1">Results!W22</f>
        <v>28403545.464110129</v>
      </c>
      <c r="AA51" s="279">
        <f ca="1">Results!X22</f>
        <v>27700892.0895009</v>
      </c>
      <c r="AB51" s="279">
        <f ca="1">Results!Y22</f>
        <v>27008554.781997427</v>
      </c>
      <c r="AC51" s="279">
        <f ca="1">Results!Z22</f>
        <v>26315904.866399832</v>
      </c>
      <c r="AD51" s="279">
        <f ca="1">Results!AA22</f>
        <v>25623254.950802248</v>
      </c>
      <c r="AE51" s="279">
        <f ca="1">Results!AB22</f>
        <v>24930605.03520466</v>
      </c>
      <c r="AF51" s="279">
        <f ca="1">Results!AC22</f>
        <v>24237955.119607069</v>
      </c>
      <c r="AG51" s="279">
        <f ca="1">Results!AD22</f>
        <v>23545305.204009481</v>
      </c>
      <c r="AH51" s="279">
        <f ca="1">Results!AE22</f>
        <v>22852655.288411893</v>
      </c>
      <c r="AI51" s="279">
        <f ca="1">Results!AF22</f>
        <v>22160005.372814305</v>
      </c>
      <c r="AJ51" s="279">
        <f ca="1">Results!AG22</f>
        <v>21559574.844980292</v>
      </c>
      <c r="AK51" s="279">
        <f ca="1">Results!AH22</f>
        <v>21143895.700767562</v>
      </c>
      <c r="AL51" s="279">
        <f ca="1">Results!AI22</f>
        <v>20820435.94431841</v>
      </c>
      <c r="AM51" s="279">
        <f ca="1">Results!AJ22</f>
        <v>20496976.187869258</v>
      </c>
      <c r="AN51" s="279">
        <f ca="1">Results!AK22</f>
        <v>20173516.431420106</v>
      </c>
      <c r="AO51" s="279">
        <f ca="1">Results!AL22</f>
        <v>19850056.674970947</v>
      </c>
      <c r="AP51" s="279">
        <f ca="1">Results!AM22</f>
        <v>19526596.918521795</v>
      </c>
      <c r="AQ51" s="279">
        <f ca="1">Results!AN22</f>
        <v>19203137.162072644</v>
      </c>
      <c r="AR51" s="279">
        <f ca="1">Results!AO22</f>
        <v>18879677.405623492</v>
      </c>
      <c r="AS51" s="279">
        <f ca="1">Results!AP22</f>
        <v>18556217.64917434</v>
      </c>
      <c r="AT51" s="279">
        <f ca="1">Results!AQ22</f>
        <v>18232757.892725185</v>
      </c>
      <c r="AU51" s="279">
        <f ca="1">Results!AR22</f>
        <v>17909298.136276037</v>
      </c>
      <c r="AV51" s="279">
        <f ca="1">Results!AS22</f>
        <v>17585838.379826881</v>
      </c>
      <c r="AW51" s="279">
        <f ca="1">Results!AT22</f>
        <v>17262378.623377729</v>
      </c>
      <c r="AX51" s="279">
        <f ca="1">Results!AU22</f>
        <v>16938918.866928577</v>
      </c>
      <c r="AY51" s="279">
        <f ca="1">Results!AV22</f>
        <v>16615459.110479426</v>
      </c>
      <c r="AZ51" s="279">
        <f ca="1">Results!AW22</f>
        <v>16291999.354030272</v>
      </c>
      <c r="BA51" s="279">
        <f ca="1">Results!AX22</f>
        <v>15968539.59758112</v>
      </c>
      <c r="BB51" s="279">
        <f ca="1">Results!AY22</f>
        <v>15645079.841131968</v>
      </c>
      <c r="BC51" s="279">
        <f ca="1">Results!AZ22</f>
        <v>15321620.084682815</v>
      </c>
      <c r="BD51" s="279">
        <f ca="1">Results!BA22</f>
        <v>14998160.328233661</v>
      </c>
      <c r="BE51" s="279">
        <f ca="1">Results!BB22</f>
        <v>14674700.571784511</v>
      </c>
      <c r="BF51" s="279">
        <f ca="1">Results!BC22</f>
        <v>14351240.815335358</v>
      </c>
      <c r="BG51" s="279">
        <f ca="1">Results!BD22</f>
        <v>14027781.058886206</v>
      </c>
      <c r="BH51" s="279">
        <f ca="1">Results!BE22</f>
        <v>13704321.302437052</v>
      </c>
      <c r="BI51" s="279">
        <f ca="1">Results!BF22</f>
        <v>13380861.545987898</v>
      </c>
      <c r="BJ51" s="279">
        <f ca="1">Results!BG22</f>
        <v>13057401.789538747</v>
      </c>
      <c r="BK51" s="279">
        <f ca="1">Results!BH22</f>
        <v>12733942.033089595</v>
      </c>
      <c r="BL51" s="279">
        <f ca="1">Results!BI22</f>
        <v>12410482.276640441</v>
      </c>
      <c r="BM51" s="279">
        <f ca="1">Results!BJ22</f>
        <v>12087022.520191289</v>
      </c>
      <c r="BN51" s="279">
        <f ca="1">Results!BK22</f>
        <v>11763562.763742136</v>
      </c>
      <c r="BO51" s="279">
        <f ca="1">Results!BL22</f>
        <v>11440103.007292986</v>
      </c>
      <c r="BP51" s="279">
        <f ca="1">Results!BM22</f>
        <v>11116643.25084383</v>
      </c>
    </row>
    <row r="52" spans="3:68" x14ac:dyDescent="0.2">
      <c r="C52" s="368">
        <f t="shared" si="23"/>
        <v>8</v>
      </c>
      <c r="D52" s="7" t="str">
        <f t="shared" si="24"/>
        <v xml:space="preserve">Alt 1 - TRANSMISSION SUBSTATION  </v>
      </c>
      <c r="E52" s="7" t="str">
        <f>E19</f>
        <v>CWIP Capital</v>
      </c>
      <c r="G52" s="43">
        <f ca="1">Results!K23</f>
        <v>39836610.956864662</v>
      </c>
      <c r="H52" s="410"/>
      <c r="I52" s="16"/>
      <c r="O52" s="16"/>
      <c r="P52" s="16"/>
      <c r="Q52" s="16"/>
      <c r="R52" s="279">
        <f ca="1">Results!O23</f>
        <v>0</v>
      </c>
      <c r="S52" s="279">
        <f ca="1">Results!P23</f>
        <v>0</v>
      </c>
      <c r="T52" s="279">
        <f ca="1">Results!Q23</f>
        <v>432524.68261994014</v>
      </c>
      <c r="U52" s="279">
        <f ca="1">Results!R23</f>
        <v>2804008.1079204436</v>
      </c>
      <c r="V52" s="279">
        <f ca="1">Results!S23</f>
        <v>5197074.5979992198</v>
      </c>
      <c r="W52" s="279">
        <f ca="1">Results!T23</f>
        <v>5030302.7321623899</v>
      </c>
      <c r="X52" s="279">
        <f ca="1">Results!U23</f>
        <v>4872229.1460110592</v>
      </c>
      <c r="Y52" s="279">
        <f ca="1">Results!V23</f>
        <v>4721984.0115766767</v>
      </c>
      <c r="Z52" s="279">
        <f ca="1">Results!W23</f>
        <v>4578842.4722187826</v>
      </c>
      <c r="AA52" s="279">
        <f ca="1">Results!X23</f>
        <v>4440678.2817920344</v>
      </c>
      <c r="AB52" s="279">
        <f ca="1">Results!Y23</f>
        <v>4304108.7759742951</v>
      </c>
      <c r="AC52" s="279">
        <f ca="1">Results!Z23</f>
        <v>4167490.946380523</v>
      </c>
      <c r="AD52" s="279">
        <f ca="1">Results!AA23</f>
        <v>4030873.1167867519</v>
      </c>
      <c r="AE52" s="279">
        <f ca="1">Results!AB23</f>
        <v>3894255.2871929812</v>
      </c>
      <c r="AF52" s="279">
        <f ca="1">Results!AC23</f>
        <v>3757637.457599211</v>
      </c>
      <c r="AG52" s="279">
        <f ca="1">Results!AD23</f>
        <v>3621019.6280054394</v>
      </c>
      <c r="AH52" s="279">
        <f ca="1">Results!AE23</f>
        <v>3484401.7984116692</v>
      </c>
      <c r="AI52" s="279">
        <f ca="1">Results!AF23</f>
        <v>3347783.9688178985</v>
      </c>
      <c r="AJ52" s="279">
        <f ca="1">Results!AG23</f>
        <v>3225421.6531531368</v>
      </c>
      <c r="AK52" s="279">
        <f ca="1">Results!AH23</f>
        <v>3131618.6891224254</v>
      </c>
      <c r="AL52" s="279">
        <f ca="1">Results!AI23</f>
        <v>3052071.2390207234</v>
      </c>
      <c r="AM52" s="279">
        <f ca="1">Results!AJ23</f>
        <v>2972523.7889190214</v>
      </c>
      <c r="AN52" s="279">
        <f ca="1">Results!AK23</f>
        <v>2892976.3388173198</v>
      </c>
      <c r="AO52" s="279">
        <f ca="1">Results!AL23</f>
        <v>2813428.8887156178</v>
      </c>
      <c r="AP52" s="279">
        <f ca="1">Results!AM23</f>
        <v>2733881.4386139158</v>
      </c>
      <c r="AQ52" s="279">
        <f ca="1">Results!AN23</f>
        <v>2654333.9885122143</v>
      </c>
      <c r="AR52" s="279">
        <f ca="1">Results!AO23</f>
        <v>2574786.5384105123</v>
      </c>
      <c r="AS52" s="279">
        <f ca="1">Results!AP23</f>
        <v>2495239.0883088107</v>
      </c>
      <c r="AT52" s="279">
        <f ca="1">Results!AQ23</f>
        <v>2415691.6382071087</v>
      </c>
      <c r="AU52" s="279">
        <f ca="1">Results!AR23</f>
        <v>2336144.1881054072</v>
      </c>
      <c r="AV52" s="279">
        <f ca="1">Results!AS23</f>
        <v>2256596.7380037052</v>
      </c>
      <c r="AW52" s="279">
        <f ca="1">Results!AT23</f>
        <v>2177049.2879020036</v>
      </c>
      <c r="AX52" s="279">
        <f ca="1">Results!AU23</f>
        <v>2097501.8378003016</v>
      </c>
      <c r="AY52" s="279">
        <f ca="1">Results!AV23</f>
        <v>2017954.3876986001</v>
      </c>
      <c r="AZ52" s="279">
        <f ca="1">Results!AW23</f>
        <v>1938406.9375968981</v>
      </c>
      <c r="BA52" s="279">
        <f ca="1">Results!AX23</f>
        <v>1858859.4874951965</v>
      </c>
      <c r="BB52" s="279">
        <f ca="1">Results!AY23</f>
        <v>1779312.0373934945</v>
      </c>
      <c r="BC52" s="279">
        <f ca="1">Results!AZ23</f>
        <v>1699764.5872917927</v>
      </c>
      <c r="BD52" s="279">
        <f ca="1">Results!BA23</f>
        <v>1620217.137190091</v>
      </c>
      <c r="BE52" s="279">
        <f ca="1">Results!BB23</f>
        <v>1540669.6870883892</v>
      </c>
      <c r="BF52" s="279">
        <f ca="1">Results!BC23</f>
        <v>1474237.4180471494</v>
      </c>
      <c r="BG52" s="279">
        <f ca="1">Results!BD23</f>
        <v>1409537.3427308768</v>
      </c>
      <c r="BH52" s="279">
        <f ca="1">Results!BE23</f>
        <v>1344837.2674146041</v>
      </c>
      <c r="BI52" s="279">
        <f ca="1">Results!BF23</f>
        <v>1280137.1920983314</v>
      </c>
      <c r="BJ52" s="279">
        <f ca="1">Results!BG23</f>
        <v>1215437.1167820585</v>
      </c>
      <c r="BK52" s="279">
        <f ca="1">Results!BH23</f>
        <v>1150737.0414657856</v>
      </c>
      <c r="BL52" s="279">
        <f ca="1">Results!BI23</f>
        <v>1086036.9661495124</v>
      </c>
      <c r="BM52" s="279">
        <f ca="1">Results!BJ23</f>
        <v>952055.92497090995</v>
      </c>
      <c r="BN52" s="279">
        <f ca="1">Results!BK23</f>
        <v>-2.6253181149215706E-9</v>
      </c>
      <c r="BO52" s="279">
        <f ca="1">Results!BL23</f>
        <v>-2.6253181149215706E-9</v>
      </c>
      <c r="BP52" s="279">
        <f ca="1">Results!BM23</f>
        <v>-2.6253181149215706E-9</v>
      </c>
    </row>
    <row r="53" spans="3:68" x14ac:dyDescent="0.2">
      <c r="C53" s="368">
        <f t="shared" si="23"/>
        <v>9</v>
      </c>
      <c r="D53" s="7" t="str">
        <f t="shared" si="24"/>
        <v xml:space="preserve">Alt 1 - DISTRIBUTION SUBSTATION  </v>
      </c>
      <c r="E53" s="7" t="str">
        <f>E20</f>
        <v>CWIP Capital</v>
      </c>
      <c r="G53" s="43">
        <f ca="1">Results!K24</f>
        <v>0</v>
      </c>
      <c r="H53" s="37"/>
      <c r="I53" s="16"/>
      <c r="O53" s="16"/>
      <c r="P53" s="16"/>
      <c r="Q53" s="16"/>
      <c r="R53" s="279">
        <f ca="1">Results!O24</f>
        <v>0</v>
      </c>
      <c r="S53" s="279">
        <f ca="1">Results!P24</f>
        <v>0</v>
      </c>
      <c r="T53" s="279">
        <f ca="1">Results!Q24</f>
        <v>0</v>
      </c>
      <c r="U53" s="279">
        <f ca="1">Results!R24</f>
        <v>0</v>
      </c>
      <c r="V53" s="279">
        <f ca="1">Results!S24</f>
        <v>0</v>
      </c>
      <c r="W53" s="279">
        <f ca="1">Results!T24</f>
        <v>0</v>
      </c>
      <c r="X53" s="279">
        <f ca="1">Results!U24</f>
        <v>0</v>
      </c>
      <c r="Y53" s="279">
        <f ca="1">Results!V24</f>
        <v>0</v>
      </c>
      <c r="Z53" s="279">
        <f ca="1">Results!W24</f>
        <v>0</v>
      </c>
      <c r="AA53" s="279">
        <f ca="1">Results!X24</f>
        <v>0</v>
      </c>
      <c r="AB53" s="279">
        <f ca="1">Results!Y24</f>
        <v>0</v>
      </c>
      <c r="AC53" s="279">
        <f ca="1">Results!Z24</f>
        <v>0</v>
      </c>
      <c r="AD53" s="279">
        <f ca="1">Results!AA24</f>
        <v>0</v>
      </c>
      <c r="AE53" s="279">
        <f ca="1">Results!AB24</f>
        <v>0</v>
      </c>
      <c r="AF53" s="279">
        <f ca="1">Results!AC24</f>
        <v>0</v>
      </c>
      <c r="AG53" s="279">
        <f ca="1">Results!AD24</f>
        <v>0</v>
      </c>
      <c r="AH53" s="279">
        <f ca="1">Results!AE24</f>
        <v>0</v>
      </c>
      <c r="AI53" s="279">
        <f ca="1">Results!AF24</f>
        <v>0</v>
      </c>
      <c r="AJ53" s="279">
        <f ca="1">Results!AG24</f>
        <v>0</v>
      </c>
      <c r="AK53" s="279">
        <f ca="1">Results!AH24</f>
        <v>0</v>
      </c>
      <c r="AL53" s="279">
        <f ca="1">Results!AI24</f>
        <v>0</v>
      </c>
      <c r="AM53" s="279">
        <f ca="1">Results!AJ24</f>
        <v>0</v>
      </c>
      <c r="AN53" s="279">
        <f ca="1">Results!AK24</f>
        <v>0</v>
      </c>
      <c r="AO53" s="279">
        <f ca="1">Results!AL24</f>
        <v>0</v>
      </c>
      <c r="AP53" s="279">
        <f ca="1">Results!AM24</f>
        <v>0</v>
      </c>
      <c r="AQ53" s="279">
        <f ca="1">Results!AN24</f>
        <v>0</v>
      </c>
      <c r="AR53" s="279">
        <f ca="1">Results!AO24</f>
        <v>0</v>
      </c>
      <c r="AS53" s="279">
        <f ca="1">Results!AP24</f>
        <v>0</v>
      </c>
      <c r="AT53" s="279">
        <f ca="1">Results!AQ24</f>
        <v>0</v>
      </c>
      <c r="AU53" s="279">
        <f ca="1">Results!AR24</f>
        <v>0</v>
      </c>
      <c r="AV53" s="279">
        <f ca="1">Results!AS24</f>
        <v>0</v>
      </c>
      <c r="AW53" s="279">
        <f ca="1">Results!AT24</f>
        <v>0</v>
      </c>
      <c r="AX53" s="279">
        <f ca="1">Results!AU24</f>
        <v>0</v>
      </c>
      <c r="AY53" s="279">
        <f ca="1">Results!AV24</f>
        <v>0</v>
      </c>
      <c r="AZ53" s="279">
        <f ca="1">Results!AW24</f>
        <v>0</v>
      </c>
      <c r="BA53" s="279">
        <f ca="1">Results!AX24</f>
        <v>0</v>
      </c>
      <c r="BB53" s="279">
        <f ca="1">Results!AY24</f>
        <v>0</v>
      </c>
      <c r="BC53" s="279">
        <f ca="1">Results!AZ24</f>
        <v>0</v>
      </c>
      <c r="BD53" s="279">
        <f ca="1">Results!BA24</f>
        <v>0</v>
      </c>
      <c r="BE53" s="279">
        <f ca="1">Results!BB24</f>
        <v>0</v>
      </c>
      <c r="BF53" s="279">
        <f ca="1">Results!BC24</f>
        <v>0</v>
      </c>
      <c r="BG53" s="279">
        <f ca="1">Results!BD24</f>
        <v>0</v>
      </c>
      <c r="BH53" s="279">
        <f ca="1">Results!BE24</f>
        <v>0</v>
      </c>
      <c r="BI53" s="279">
        <f ca="1">Results!BF24</f>
        <v>0</v>
      </c>
      <c r="BJ53" s="279">
        <f ca="1">Results!BG24</f>
        <v>0</v>
      </c>
      <c r="BK53" s="279">
        <f ca="1">Results!BH24</f>
        <v>0</v>
      </c>
      <c r="BL53" s="279">
        <f ca="1">Results!BI24</f>
        <v>0</v>
      </c>
      <c r="BM53" s="279">
        <f ca="1">Results!BJ24</f>
        <v>0</v>
      </c>
      <c r="BN53" s="279">
        <f ca="1">Results!BK24</f>
        <v>0</v>
      </c>
      <c r="BO53" s="279">
        <f ca="1">Results!BL24</f>
        <v>0</v>
      </c>
      <c r="BP53" s="279">
        <f ca="1">Results!BM24</f>
        <v>0</v>
      </c>
    </row>
    <row r="54" spans="3:68" x14ac:dyDescent="0.2">
      <c r="C54" s="368">
        <f t="shared" si="23"/>
        <v>10</v>
      </c>
      <c r="D54" s="7" t="str">
        <f t="shared" si="24"/>
        <v/>
      </c>
      <c r="E54" s="7"/>
      <c r="G54" s="43"/>
      <c r="H54" s="37"/>
      <c r="I54" s="16"/>
      <c r="O54" s="16"/>
      <c r="P54" s="16"/>
      <c r="Q54" s="16"/>
      <c r="R54" s="279">
        <f ca="1">Results!O25</f>
        <v>0</v>
      </c>
      <c r="S54" s="279">
        <f ca="1">Results!P25</f>
        <v>0</v>
      </c>
      <c r="T54" s="279">
        <f ca="1">Results!Q25</f>
        <v>0</v>
      </c>
      <c r="U54" s="279">
        <f ca="1">Results!R25</f>
        <v>0</v>
      </c>
      <c r="V54" s="279">
        <f ca="1">Results!S25</f>
        <v>0</v>
      </c>
      <c r="W54" s="279">
        <f ca="1">Results!T25</f>
        <v>0</v>
      </c>
      <c r="X54" s="279">
        <f ca="1">Results!U25</f>
        <v>0</v>
      </c>
      <c r="Y54" s="279">
        <f ca="1">Results!V25</f>
        <v>0</v>
      </c>
      <c r="Z54" s="279">
        <f ca="1">Results!W25</f>
        <v>0</v>
      </c>
      <c r="AA54" s="279">
        <f ca="1">Results!X25</f>
        <v>0</v>
      </c>
      <c r="AB54" s="279">
        <f ca="1">Results!Y25</f>
        <v>0</v>
      </c>
      <c r="AC54" s="279">
        <f ca="1">Results!Z25</f>
        <v>0</v>
      </c>
      <c r="AD54" s="279">
        <f ca="1">Results!AA25</f>
        <v>0</v>
      </c>
      <c r="AE54" s="279">
        <f ca="1">Results!AB25</f>
        <v>0</v>
      </c>
      <c r="AF54" s="279">
        <f ca="1">Results!AC25</f>
        <v>0</v>
      </c>
      <c r="AG54" s="279">
        <f ca="1">Results!AD25</f>
        <v>0</v>
      </c>
      <c r="AH54" s="279">
        <f ca="1">Results!AE25</f>
        <v>0</v>
      </c>
      <c r="AI54" s="279">
        <f ca="1">Results!AF25</f>
        <v>0</v>
      </c>
      <c r="AJ54" s="279">
        <f ca="1">Results!AG25</f>
        <v>0</v>
      </c>
      <c r="AK54" s="279">
        <f ca="1">Results!AH25</f>
        <v>0</v>
      </c>
      <c r="AL54" s="279">
        <f ca="1">Results!AI25</f>
        <v>0</v>
      </c>
      <c r="AM54" s="279">
        <f ca="1">Results!AJ25</f>
        <v>0</v>
      </c>
      <c r="AN54" s="279">
        <f ca="1">Results!AK25</f>
        <v>0</v>
      </c>
      <c r="AO54" s="279">
        <f ca="1">Results!AL25</f>
        <v>0</v>
      </c>
      <c r="AP54" s="279">
        <f ca="1">Results!AM25</f>
        <v>0</v>
      </c>
      <c r="AQ54" s="279">
        <f ca="1">Results!AN25</f>
        <v>0</v>
      </c>
      <c r="AR54" s="279">
        <f ca="1">Results!AO25</f>
        <v>0</v>
      </c>
      <c r="AS54" s="279">
        <f ca="1">Results!AP25</f>
        <v>0</v>
      </c>
      <c r="AT54" s="279">
        <f ca="1">Results!AQ25</f>
        <v>0</v>
      </c>
      <c r="AU54" s="279">
        <f ca="1">Results!AR25</f>
        <v>0</v>
      </c>
      <c r="AV54" s="279">
        <f ca="1">Results!AS25</f>
        <v>0</v>
      </c>
      <c r="AW54" s="279">
        <f ca="1">Results!AT25</f>
        <v>0</v>
      </c>
      <c r="AX54" s="279">
        <f ca="1">Results!AU25</f>
        <v>0</v>
      </c>
      <c r="AY54" s="279">
        <f ca="1">Results!AV25</f>
        <v>0</v>
      </c>
      <c r="AZ54" s="279">
        <f ca="1">Results!AW25</f>
        <v>0</v>
      </c>
      <c r="BA54" s="279">
        <f ca="1">Results!AX25</f>
        <v>0</v>
      </c>
      <c r="BB54" s="279">
        <f ca="1">Results!AY25</f>
        <v>0</v>
      </c>
      <c r="BC54" s="279">
        <f ca="1">Results!AZ25</f>
        <v>0</v>
      </c>
      <c r="BD54" s="279">
        <f ca="1">Results!BA25</f>
        <v>0</v>
      </c>
      <c r="BE54" s="279">
        <f ca="1">Results!BB25</f>
        <v>0</v>
      </c>
      <c r="BF54" s="279">
        <f ca="1">Results!BC25</f>
        <v>0</v>
      </c>
      <c r="BG54" s="279">
        <f ca="1">Results!BD25</f>
        <v>0</v>
      </c>
      <c r="BH54" s="279">
        <f ca="1">Results!BE25</f>
        <v>0</v>
      </c>
      <c r="BI54" s="279">
        <f ca="1">Results!BF25</f>
        <v>0</v>
      </c>
      <c r="BJ54" s="279">
        <f ca="1">Results!BG25</f>
        <v>0</v>
      </c>
      <c r="BK54" s="279">
        <f ca="1">Results!BH25</f>
        <v>0</v>
      </c>
      <c r="BL54" s="279">
        <f ca="1">Results!BI25</f>
        <v>0</v>
      </c>
      <c r="BM54" s="279">
        <f ca="1">Results!BJ25</f>
        <v>0</v>
      </c>
      <c r="BN54" s="279">
        <f ca="1">Results!BK25</f>
        <v>0</v>
      </c>
      <c r="BO54" s="279">
        <f ca="1">Results!BL25</f>
        <v>0</v>
      </c>
      <c r="BP54" s="279">
        <f ca="1">Results!BM25</f>
        <v>0</v>
      </c>
    </row>
    <row r="55" spans="3:68" x14ac:dyDescent="0.2">
      <c r="C55" s="368">
        <f t="shared" si="23"/>
        <v>11</v>
      </c>
      <c r="D55" s="7" t="str">
        <f t="shared" si="24"/>
        <v/>
      </c>
      <c r="E55" s="7"/>
      <c r="G55" s="43"/>
      <c r="H55" s="37"/>
      <c r="I55" s="16"/>
      <c r="O55" s="16"/>
      <c r="P55" s="16"/>
      <c r="Q55" s="16"/>
      <c r="R55" s="279">
        <f ca="1">Results!O26</f>
        <v>0</v>
      </c>
      <c r="S55" s="279">
        <f ca="1">Results!P26</f>
        <v>0</v>
      </c>
      <c r="T55" s="279">
        <f ca="1">Results!Q26</f>
        <v>0</v>
      </c>
      <c r="U55" s="279">
        <f ca="1">Results!R26</f>
        <v>0</v>
      </c>
      <c r="V55" s="279">
        <f ca="1">Results!S26</f>
        <v>0</v>
      </c>
      <c r="W55" s="279">
        <f ca="1">Results!T26</f>
        <v>0</v>
      </c>
      <c r="X55" s="279">
        <f ca="1">Results!U26</f>
        <v>0</v>
      </c>
      <c r="Y55" s="279">
        <f ca="1">Results!V26</f>
        <v>0</v>
      </c>
      <c r="Z55" s="279">
        <f ca="1">Results!W26</f>
        <v>0</v>
      </c>
      <c r="AA55" s="279">
        <f ca="1">Results!X26</f>
        <v>0</v>
      </c>
      <c r="AB55" s="279">
        <f ca="1">Results!Y26</f>
        <v>0</v>
      </c>
      <c r="AC55" s="279">
        <f ca="1">Results!Z26</f>
        <v>0</v>
      </c>
      <c r="AD55" s="279">
        <f ca="1">Results!AA26</f>
        <v>0</v>
      </c>
      <c r="AE55" s="279">
        <f ca="1">Results!AB26</f>
        <v>0</v>
      </c>
      <c r="AF55" s="279">
        <f ca="1">Results!AC26</f>
        <v>0</v>
      </c>
      <c r="AG55" s="279">
        <f ca="1">Results!AD26</f>
        <v>0</v>
      </c>
      <c r="AH55" s="279">
        <f ca="1">Results!AE26</f>
        <v>0</v>
      </c>
      <c r="AI55" s="279">
        <f ca="1">Results!AF26</f>
        <v>0</v>
      </c>
      <c r="AJ55" s="279">
        <f ca="1">Results!AG26</f>
        <v>0</v>
      </c>
      <c r="AK55" s="279">
        <f ca="1">Results!AH26</f>
        <v>0</v>
      </c>
      <c r="AL55" s="279">
        <f ca="1">Results!AI26</f>
        <v>0</v>
      </c>
      <c r="AM55" s="279">
        <f ca="1">Results!AJ26</f>
        <v>0</v>
      </c>
      <c r="AN55" s="279">
        <f ca="1">Results!AK26</f>
        <v>0</v>
      </c>
      <c r="AO55" s="279">
        <f ca="1">Results!AL26</f>
        <v>0</v>
      </c>
      <c r="AP55" s="279">
        <f ca="1">Results!AM26</f>
        <v>0</v>
      </c>
      <c r="AQ55" s="279">
        <f ca="1">Results!AN26</f>
        <v>0</v>
      </c>
      <c r="AR55" s="279">
        <f ca="1">Results!AO26</f>
        <v>0</v>
      </c>
      <c r="AS55" s="279">
        <f ca="1">Results!AP26</f>
        <v>0</v>
      </c>
      <c r="AT55" s="279">
        <f ca="1">Results!AQ26</f>
        <v>0</v>
      </c>
      <c r="AU55" s="279">
        <f ca="1">Results!AR26</f>
        <v>0</v>
      </c>
      <c r="AV55" s="279">
        <f ca="1">Results!AS26</f>
        <v>0</v>
      </c>
      <c r="AW55" s="279">
        <f ca="1">Results!AT26</f>
        <v>0</v>
      </c>
      <c r="AX55" s="279">
        <f ca="1">Results!AU26</f>
        <v>0</v>
      </c>
      <c r="AY55" s="279">
        <f ca="1">Results!AV26</f>
        <v>0</v>
      </c>
      <c r="AZ55" s="279">
        <f ca="1">Results!AW26</f>
        <v>0</v>
      </c>
      <c r="BA55" s="279">
        <f ca="1">Results!AX26</f>
        <v>0</v>
      </c>
      <c r="BB55" s="279">
        <f ca="1">Results!AY26</f>
        <v>0</v>
      </c>
      <c r="BC55" s="279">
        <f ca="1">Results!AZ26</f>
        <v>0</v>
      </c>
      <c r="BD55" s="279">
        <f ca="1">Results!BA26</f>
        <v>0</v>
      </c>
      <c r="BE55" s="279">
        <f ca="1">Results!BB26</f>
        <v>0</v>
      </c>
      <c r="BF55" s="279">
        <f ca="1">Results!BC26</f>
        <v>0</v>
      </c>
      <c r="BG55" s="279">
        <f ca="1">Results!BD26</f>
        <v>0</v>
      </c>
      <c r="BH55" s="279">
        <f ca="1">Results!BE26</f>
        <v>0</v>
      </c>
      <c r="BI55" s="279">
        <f ca="1">Results!BF26</f>
        <v>0</v>
      </c>
      <c r="BJ55" s="279">
        <f ca="1">Results!BG26</f>
        <v>0</v>
      </c>
      <c r="BK55" s="279">
        <f ca="1">Results!BH26</f>
        <v>0</v>
      </c>
      <c r="BL55" s="279">
        <f ca="1">Results!BI26</f>
        <v>0</v>
      </c>
      <c r="BM55" s="279">
        <f ca="1">Results!BJ26</f>
        <v>0</v>
      </c>
      <c r="BN55" s="279">
        <f ca="1">Results!BK26</f>
        <v>0</v>
      </c>
      <c r="BO55" s="279">
        <f ca="1">Results!BL26</f>
        <v>0</v>
      </c>
      <c r="BP55" s="279">
        <f ca="1">Results!BM26</f>
        <v>0</v>
      </c>
    </row>
    <row r="56" spans="3:68" x14ac:dyDescent="0.2">
      <c r="C56" s="368">
        <f t="shared" si="23"/>
        <v>12</v>
      </c>
      <c r="D56" s="7" t="str">
        <f t="shared" si="24"/>
        <v/>
      </c>
      <c r="E56" s="7"/>
      <c r="G56" s="43"/>
      <c r="H56" s="37"/>
      <c r="I56" s="16"/>
      <c r="O56" s="16"/>
      <c r="P56" s="16"/>
      <c r="Q56" s="16"/>
      <c r="R56" s="279">
        <f ca="1">Results!O27</f>
        <v>0</v>
      </c>
      <c r="S56" s="279">
        <f ca="1">Results!P27</f>
        <v>0</v>
      </c>
      <c r="T56" s="279">
        <f ca="1">Results!Q27</f>
        <v>0</v>
      </c>
      <c r="U56" s="279">
        <f ca="1">Results!R27</f>
        <v>0</v>
      </c>
      <c r="V56" s="279">
        <f ca="1">Results!S27</f>
        <v>0</v>
      </c>
      <c r="W56" s="279">
        <f ca="1">Results!T27</f>
        <v>0</v>
      </c>
      <c r="X56" s="279">
        <f ca="1">Results!U27</f>
        <v>0</v>
      </c>
      <c r="Y56" s="279">
        <f ca="1">Results!V27</f>
        <v>0</v>
      </c>
      <c r="Z56" s="279">
        <f ca="1">Results!W27</f>
        <v>0</v>
      </c>
      <c r="AA56" s="279">
        <f ca="1">Results!X27</f>
        <v>0</v>
      </c>
      <c r="AB56" s="279">
        <f ca="1">Results!Y27</f>
        <v>0</v>
      </c>
      <c r="AC56" s="279">
        <f ca="1">Results!Z27</f>
        <v>0</v>
      </c>
      <c r="AD56" s="279">
        <f ca="1">Results!AA27</f>
        <v>0</v>
      </c>
      <c r="AE56" s="279">
        <f ca="1">Results!AB27</f>
        <v>0</v>
      </c>
      <c r="AF56" s="279">
        <f ca="1">Results!AC27</f>
        <v>0</v>
      </c>
      <c r="AG56" s="279">
        <f ca="1">Results!AD27</f>
        <v>0</v>
      </c>
      <c r="AH56" s="279">
        <f ca="1">Results!AE27</f>
        <v>0</v>
      </c>
      <c r="AI56" s="279">
        <f ca="1">Results!AF27</f>
        <v>0</v>
      </c>
      <c r="AJ56" s="279">
        <f ca="1">Results!AG27</f>
        <v>0</v>
      </c>
      <c r="AK56" s="279">
        <f ca="1">Results!AH27</f>
        <v>0</v>
      </c>
      <c r="AL56" s="279">
        <f ca="1">Results!AI27</f>
        <v>0</v>
      </c>
      <c r="AM56" s="279">
        <f ca="1">Results!AJ27</f>
        <v>0</v>
      </c>
      <c r="AN56" s="279">
        <f ca="1">Results!AK27</f>
        <v>0</v>
      </c>
      <c r="AO56" s="279">
        <f ca="1">Results!AL27</f>
        <v>0</v>
      </c>
      <c r="AP56" s="279">
        <f ca="1">Results!AM27</f>
        <v>0</v>
      </c>
      <c r="AQ56" s="279">
        <f ca="1">Results!AN27</f>
        <v>0</v>
      </c>
      <c r="AR56" s="279">
        <f ca="1">Results!AO27</f>
        <v>0</v>
      </c>
      <c r="AS56" s="279">
        <f ca="1">Results!AP27</f>
        <v>0</v>
      </c>
      <c r="AT56" s="279">
        <f ca="1">Results!AQ27</f>
        <v>0</v>
      </c>
      <c r="AU56" s="279">
        <f ca="1">Results!AR27</f>
        <v>0</v>
      </c>
      <c r="AV56" s="279">
        <f ca="1">Results!AS27</f>
        <v>0</v>
      </c>
      <c r="AW56" s="279">
        <f ca="1">Results!AT27</f>
        <v>0</v>
      </c>
      <c r="AX56" s="279">
        <f ca="1">Results!AU27</f>
        <v>0</v>
      </c>
      <c r="AY56" s="279">
        <f ca="1">Results!AV27</f>
        <v>0</v>
      </c>
      <c r="AZ56" s="279">
        <f ca="1">Results!AW27</f>
        <v>0</v>
      </c>
      <c r="BA56" s="279">
        <f ca="1">Results!AX27</f>
        <v>0</v>
      </c>
      <c r="BB56" s="279">
        <f ca="1">Results!AY27</f>
        <v>0</v>
      </c>
      <c r="BC56" s="279">
        <f ca="1">Results!AZ27</f>
        <v>0</v>
      </c>
      <c r="BD56" s="279">
        <f ca="1">Results!BA27</f>
        <v>0</v>
      </c>
      <c r="BE56" s="279">
        <f ca="1">Results!BB27</f>
        <v>0</v>
      </c>
      <c r="BF56" s="279">
        <f ca="1">Results!BC27</f>
        <v>0</v>
      </c>
      <c r="BG56" s="279">
        <f ca="1">Results!BD27</f>
        <v>0</v>
      </c>
      <c r="BH56" s="279">
        <f ca="1">Results!BE27</f>
        <v>0</v>
      </c>
      <c r="BI56" s="279">
        <f ca="1">Results!BF27</f>
        <v>0</v>
      </c>
      <c r="BJ56" s="279">
        <f ca="1">Results!BG27</f>
        <v>0</v>
      </c>
      <c r="BK56" s="279">
        <f ca="1">Results!BH27</f>
        <v>0</v>
      </c>
      <c r="BL56" s="279">
        <f ca="1">Results!BI27</f>
        <v>0</v>
      </c>
      <c r="BM56" s="279">
        <f ca="1">Results!BJ27</f>
        <v>0</v>
      </c>
      <c r="BN56" s="279">
        <f ca="1">Results!BK27</f>
        <v>0</v>
      </c>
      <c r="BO56" s="279">
        <f ca="1">Results!BL27</f>
        <v>0</v>
      </c>
      <c r="BP56" s="279">
        <f ca="1">Results!BM27</f>
        <v>0</v>
      </c>
    </row>
    <row r="57" spans="3:68" x14ac:dyDescent="0.2">
      <c r="C57" s="368">
        <f t="shared" si="23"/>
        <v>13</v>
      </c>
      <c r="D57" s="412" t="str">
        <f t="shared" si="24"/>
        <v xml:space="preserve">Alt 2 - TRANSMISSION LINE  </v>
      </c>
      <c r="E57" s="412" t="str">
        <f t="shared" ref="E57:E69" si="25">E24</f>
        <v>CWIP Capital</v>
      </c>
      <c r="F57" s="413"/>
      <c r="G57" s="411">
        <f ca="1">Results!K28</f>
        <v>233881077.75383458</v>
      </c>
      <c r="H57" s="414">
        <f ca="1">SUM(G57:G62)</f>
        <v>236508693.74841419</v>
      </c>
      <c r="I57" s="16" t="s">
        <v>289</v>
      </c>
      <c r="O57" s="16"/>
      <c r="P57" s="16"/>
      <c r="Q57" s="16"/>
      <c r="R57" s="279">
        <f ca="1">Results!O28</f>
        <v>0</v>
      </c>
      <c r="S57" s="279">
        <f ca="1">Results!P28</f>
        <v>0</v>
      </c>
      <c r="T57" s="279">
        <f ca="1">Results!Q28</f>
        <v>2512669.835335854</v>
      </c>
      <c r="U57" s="279">
        <f ca="1">Results!R28</f>
        <v>16139860.946412861</v>
      </c>
      <c r="V57" s="279">
        <f ca="1">Results!S28</f>
        <v>28411832.739039943</v>
      </c>
      <c r="W57" s="279">
        <f ca="1">Results!T28</f>
        <v>27614646.322377745</v>
      </c>
      <c r="X57" s="279">
        <f ca="1">Results!U28</f>
        <v>26867990.906287987</v>
      </c>
      <c r="Y57" s="279">
        <f ca="1">Results!V28</f>
        <v>26166813.390713423</v>
      </c>
      <c r="Z57" s="279">
        <f ca="1">Results!W28</f>
        <v>25506902.858939696</v>
      </c>
      <c r="AA57" s="279">
        <f ca="1">Results!X28</f>
        <v>24875907.288604643</v>
      </c>
      <c r="AB57" s="279">
        <f ca="1">Results!Y28</f>
        <v>24254175.735041201</v>
      </c>
      <c r="AC57" s="279">
        <f ca="1">Results!Z28</f>
        <v>23632163.453696806</v>
      </c>
      <c r="AD57" s="279">
        <f ca="1">Results!AA28</f>
        <v>23010151.172352407</v>
      </c>
      <c r="AE57" s="279">
        <f ca="1">Results!AB28</f>
        <v>22388138.891008005</v>
      </c>
      <c r="AF57" s="279">
        <f ca="1">Results!AC28</f>
        <v>21766126.609663602</v>
      </c>
      <c r="AG57" s="279">
        <f ca="1">Results!AD28</f>
        <v>21144114.328319211</v>
      </c>
      <c r="AH57" s="279">
        <f ca="1">Results!AE28</f>
        <v>20522102.046974808</v>
      </c>
      <c r="AI57" s="279">
        <f ca="1">Results!AF28</f>
        <v>19900089.765630413</v>
      </c>
      <c r="AJ57" s="279">
        <f ca="1">Results!AG28</f>
        <v>19360892.179668628</v>
      </c>
      <c r="AK57" s="279">
        <f ca="1">Results!AH28</f>
        <v>18987604.712253038</v>
      </c>
      <c r="AL57" s="279">
        <f ca="1">Results!AI28</f>
        <v>18697131.940220054</v>
      </c>
      <c r="AM57" s="279">
        <f ca="1">Results!AJ28</f>
        <v>18406659.168187071</v>
      </c>
      <c r="AN57" s="279">
        <f ca="1">Results!AK28</f>
        <v>18116186.396154094</v>
      </c>
      <c r="AO57" s="279">
        <f ca="1">Results!AL28</f>
        <v>17825713.624121111</v>
      </c>
      <c r="AP57" s="279">
        <f ca="1">Results!AM28</f>
        <v>17535240.852088131</v>
      </c>
      <c r="AQ57" s="279">
        <f ca="1">Results!AN28</f>
        <v>17244768.080055151</v>
      </c>
      <c r="AR57" s="279">
        <f ca="1">Results!AO28</f>
        <v>16954295.308022175</v>
      </c>
      <c r="AS57" s="279">
        <f ca="1">Results!AP28</f>
        <v>16663822.535989191</v>
      </c>
      <c r="AT57" s="279">
        <f ca="1">Results!AQ28</f>
        <v>16373349.76395621</v>
      </c>
      <c r="AU57" s="279">
        <f ca="1">Results!AR28</f>
        <v>16082876.991923232</v>
      </c>
      <c r="AV57" s="279">
        <f ca="1">Results!AS28</f>
        <v>15792404.219890255</v>
      </c>
      <c r="AW57" s="279">
        <f ca="1">Results!AT28</f>
        <v>15501931.447857274</v>
      </c>
      <c r="AX57" s="279">
        <f ca="1">Results!AU28</f>
        <v>15211458.675824296</v>
      </c>
      <c r="AY57" s="279">
        <f ca="1">Results!AV28</f>
        <v>14920985.903791314</v>
      </c>
      <c r="AZ57" s="279">
        <f ca="1">Results!AW28</f>
        <v>14630513.131758334</v>
      </c>
      <c r="BA57" s="279">
        <f ca="1">Results!AX28</f>
        <v>14340040.359725354</v>
      </c>
      <c r="BB57" s="279">
        <f ca="1">Results!AY28</f>
        <v>14049567.587692376</v>
      </c>
      <c r="BC57" s="279">
        <f ca="1">Results!AZ28</f>
        <v>13759094.815659394</v>
      </c>
      <c r="BD57" s="279">
        <f ca="1">Results!BA28</f>
        <v>13468622.043626415</v>
      </c>
      <c r="BE57" s="279">
        <f ca="1">Results!BB28</f>
        <v>13178149.271593437</v>
      </c>
      <c r="BF57" s="279">
        <f ca="1">Results!BC28</f>
        <v>12887676.499560459</v>
      </c>
      <c r="BG57" s="279">
        <f ca="1">Results!BD28</f>
        <v>12597203.727527475</v>
      </c>
      <c r="BH57" s="279">
        <f ca="1">Results!BE28</f>
        <v>12306730.955494497</v>
      </c>
      <c r="BI57" s="279">
        <f ca="1">Results!BF28</f>
        <v>12016258.183461519</v>
      </c>
      <c r="BJ57" s="279">
        <f ca="1">Results!BG28</f>
        <v>11725785.411428541</v>
      </c>
      <c r="BK57" s="279">
        <f ca="1">Results!BH28</f>
        <v>11435312.639395557</v>
      </c>
      <c r="BL57" s="279">
        <f ca="1">Results!BI28</f>
        <v>11144839.867362579</v>
      </c>
      <c r="BM57" s="279">
        <f ca="1">Results!BJ28</f>
        <v>10854367.095329601</v>
      </c>
      <c r="BN57" s="279">
        <f ca="1">Results!BK28</f>
        <v>10563894.32329662</v>
      </c>
      <c r="BO57" s="279">
        <f ca="1">Results!BL28</f>
        <v>10273421.55126364</v>
      </c>
      <c r="BP57" s="279">
        <f ca="1">Results!BM28</f>
        <v>9982948.779230658</v>
      </c>
    </row>
    <row r="58" spans="3:68" x14ac:dyDescent="0.2">
      <c r="C58" s="368">
        <f t="shared" si="23"/>
        <v>14</v>
      </c>
      <c r="D58" s="7" t="str">
        <f t="shared" si="24"/>
        <v xml:space="preserve">Alt 2 - TRANSMISSION SUBSTATION  </v>
      </c>
      <c r="E58" s="7" t="str">
        <f t="shared" si="25"/>
        <v>CWIP Capital</v>
      </c>
      <c r="G58" s="43">
        <f ca="1">Results!K29</f>
        <v>2627615.9945796183</v>
      </c>
      <c r="H58" s="37"/>
      <c r="O58" s="16"/>
      <c r="P58" s="16"/>
      <c r="Q58" s="16"/>
      <c r="R58" s="279">
        <f ca="1">Results!O29</f>
        <v>0</v>
      </c>
      <c r="S58" s="279">
        <f ca="1">Results!P29</f>
        <v>0</v>
      </c>
      <c r="T58" s="279">
        <f ca="1">Results!Q29</f>
        <v>28529.253538491175</v>
      </c>
      <c r="U58" s="279">
        <f ca="1">Results!R29</f>
        <v>184951.89164762665</v>
      </c>
      <c r="V58" s="279">
        <f ca="1">Results!S29</f>
        <v>342798.14499061933</v>
      </c>
      <c r="W58" s="279">
        <f ca="1">Results!T29</f>
        <v>331797.90145601658</v>
      </c>
      <c r="X58" s="279">
        <f ca="1">Results!U29</f>
        <v>321371.39495069289</v>
      </c>
      <c r="Y58" s="279">
        <f ca="1">Results!V29</f>
        <v>311461.25177172053</v>
      </c>
      <c r="Z58" s="279">
        <f ca="1">Results!W29</f>
        <v>302019.66049999266</v>
      </c>
      <c r="AA58" s="279">
        <f ca="1">Results!X29</f>
        <v>292906.37430613011</v>
      </c>
      <c r="AB58" s="279">
        <f ca="1">Results!Y29</f>
        <v>283898.27323430206</v>
      </c>
      <c r="AC58" s="279">
        <f ca="1">Results!Z29</f>
        <v>274886.98473453365</v>
      </c>
      <c r="AD58" s="279">
        <f ca="1">Results!AA29</f>
        <v>265875.69623476511</v>
      </c>
      <c r="AE58" s="279">
        <f ca="1">Results!AB29</f>
        <v>256864.40773499667</v>
      </c>
      <c r="AF58" s="279">
        <f ca="1">Results!AC29</f>
        <v>247853.11923522819</v>
      </c>
      <c r="AG58" s="279">
        <f ca="1">Results!AD29</f>
        <v>238841.83073545972</v>
      </c>
      <c r="AH58" s="279">
        <f ca="1">Results!AE29</f>
        <v>229830.54223569127</v>
      </c>
      <c r="AI58" s="279">
        <f ca="1">Results!AF29</f>
        <v>220819.25373592277</v>
      </c>
      <c r="AJ58" s="279">
        <f ca="1">Results!AG29</f>
        <v>212748.25647858396</v>
      </c>
      <c r="AK58" s="279">
        <f ca="1">Results!AH29</f>
        <v>206561.02913404503</v>
      </c>
      <c r="AL58" s="279">
        <f ca="1">Results!AI29</f>
        <v>201314.09303193571</v>
      </c>
      <c r="AM58" s="279">
        <f ca="1">Results!AJ29</f>
        <v>196067.15692982648</v>
      </c>
      <c r="AN58" s="279">
        <f ca="1">Results!AK29</f>
        <v>190820.22082771713</v>
      </c>
      <c r="AO58" s="279">
        <f ca="1">Results!AL29</f>
        <v>185573.28472560787</v>
      </c>
      <c r="AP58" s="279">
        <f ca="1">Results!AM29</f>
        <v>180326.34862349858</v>
      </c>
      <c r="AQ58" s="279">
        <f ca="1">Results!AN29</f>
        <v>175079.41252138931</v>
      </c>
      <c r="AR58" s="279">
        <f ca="1">Results!AO29</f>
        <v>169832.47641927996</v>
      </c>
      <c r="AS58" s="279">
        <f ca="1">Results!AP29</f>
        <v>164585.5403171707</v>
      </c>
      <c r="AT58" s="279">
        <f ca="1">Results!AQ29</f>
        <v>159338.60421506141</v>
      </c>
      <c r="AU58" s="279">
        <f ca="1">Results!AR29</f>
        <v>154091.66811295215</v>
      </c>
      <c r="AV58" s="279">
        <f ca="1">Results!AS29</f>
        <v>148844.73201084282</v>
      </c>
      <c r="AW58" s="279">
        <f ca="1">Results!AT29</f>
        <v>143597.7959087335</v>
      </c>
      <c r="AX58" s="279">
        <f ca="1">Results!AU29</f>
        <v>138350.85980662424</v>
      </c>
      <c r="AY58" s="279">
        <f ca="1">Results!AV29</f>
        <v>133103.92370451495</v>
      </c>
      <c r="AZ58" s="279">
        <f ca="1">Results!AW29</f>
        <v>127856.98760240564</v>
      </c>
      <c r="BA58" s="279">
        <f ca="1">Results!AX29</f>
        <v>122610.05150029634</v>
      </c>
      <c r="BB58" s="279">
        <f ca="1">Results!AY29</f>
        <v>117363.11539818706</v>
      </c>
      <c r="BC58" s="279">
        <f ca="1">Results!AZ29</f>
        <v>112116.17929607778</v>
      </c>
      <c r="BD58" s="279">
        <f ca="1">Results!BA29</f>
        <v>106869.24319396848</v>
      </c>
      <c r="BE58" s="279">
        <f ca="1">Results!BB29</f>
        <v>101622.30709185917</v>
      </c>
      <c r="BF58" s="279">
        <f ca="1">Results!BC29</f>
        <v>97240.446072657753</v>
      </c>
      <c r="BG58" s="279">
        <f ca="1">Results!BD29</f>
        <v>92972.840253085684</v>
      </c>
      <c r="BH58" s="279">
        <f ca="1">Results!BE29</f>
        <v>88705.234433513644</v>
      </c>
      <c r="BI58" s="279">
        <f ca="1">Results!BF29</f>
        <v>84437.62861394159</v>
      </c>
      <c r="BJ58" s="279">
        <f ca="1">Results!BG29</f>
        <v>80170.022794369535</v>
      </c>
      <c r="BK58" s="279">
        <f ca="1">Results!BH29</f>
        <v>75902.416974797496</v>
      </c>
      <c r="BL58" s="279">
        <f ca="1">Results!BI29</f>
        <v>71634.811155225456</v>
      </c>
      <c r="BM58" s="279">
        <f ca="1">Results!BJ29</f>
        <v>62797.444764983891</v>
      </c>
      <c r="BN58" s="279">
        <f ca="1">Results!BK29</f>
        <v>-7.8664634839488093E-11</v>
      </c>
      <c r="BO58" s="279">
        <f ca="1">Results!BL29</f>
        <v>-7.8664634839488093E-11</v>
      </c>
      <c r="BP58" s="279">
        <f ca="1">Results!BM29</f>
        <v>-7.8664634839488093E-11</v>
      </c>
    </row>
    <row r="59" spans="3:68" x14ac:dyDescent="0.2">
      <c r="C59" s="368">
        <f t="shared" si="23"/>
        <v>15</v>
      </c>
      <c r="D59" s="7" t="str">
        <f t="shared" si="24"/>
        <v xml:space="preserve">Alt 2 - DISTRIBUTION SUBSTATION  </v>
      </c>
      <c r="E59" s="7" t="str">
        <f t="shared" si="25"/>
        <v>CWIP Capital</v>
      </c>
      <c r="G59" s="43">
        <f ca="1">Results!K30</f>
        <v>0</v>
      </c>
      <c r="H59" s="37"/>
      <c r="O59" s="16"/>
      <c r="P59" s="16"/>
      <c r="Q59" s="16"/>
      <c r="R59" s="279">
        <f ca="1">Results!O30</f>
        <v>0</v>
      </c>
      <c r="S59" s="279">
        <f ca="1">Results!P30</f>
        <v>0</v>
      </c>
      <c r="T59" s="279">
        <f ca="1">Results!Q30</f>
        <v>0</v>
      </c>
      <c r="U59" s="279">
        <f ca="1">Results!R30</f>
        <v>0</v>
      </c>
      <c r="V59" s="279">
        <f ca="1">Results!S30</f>
        <v>0</v>
      </c>
      <c r="W59" s="279">
        <f ca="1">Results!T30</f>
        <v>0</v>
      </c>
      <c r="X59" s="279">
        <f ca="1">Results!U30</f>
        <v>0</v>
      </c>
      <c r="Y59" s="279">
        <f ca="1">Results!V30</f>
        <v>0</v>
      </c>
      <c r="Z59" s="279">
        <f ca="1">Results!W30</f>
        <v>0</v>
      </c>
      <c r="AA59" s="279">
        <f ca="1">Results!X30</f>
        <v>0</v>
      </c>
      <c r="AB59" s="279">
        <f ca="1">Results!Y30</f>
        <v>0</v>
      </c>
      <c r="AC59" s="279">
        <f ca="1">Results!Z30</f>
        <v>0</v>
      </c>
      <c r="AD59" s="279">
        <f ca="1">Results!AA30</f>
        <v>0</v>
      </c>
      <c r="AE59" s="279">
        <f ca="1">Results!AB30</f>
        <v>0</v>
      </c>
      <c r="AF59" s="279">
        <f ca="1">Results!AC30</f>
        <v>0</v>
      </c>
      <c r="AG59" s="279">
        <f ca="1">Results!AD30</f>
        <v>0</v>
      </c>
      <c r="AH59" s="279">
        <f ca="1">Results!AE30</f>
        <v>0</v>
      </c>
      <c r="AI59" s="279">
        <f ca="1">Results!AF30</f>
        <v>0</v>
      </c>
      <c r="AJ59" s="279">
        <f ca="1">Results!AG30</f>
        <v>0</v>
      </c>
      <c r="AK59" s="279">
        <f ca="1">Results!AH30</f>
        <v>0</v>
      </c>
      <c r="AL59" s="279">
        <f ca="1">Results!AI30</f>
        <v>0</v>
      </c>
      <c r="AM59" s="279">
        <f ca="1">Results!AJ30</f>
        <v>0</v>
      </c>
      <c r="AN59" s="279">
        <f ca="1">Results!AK30</f>
        <v>0</v>
      </c>
      <c r="AO59" s="279">
        <f ca="1">Results!AL30</f>
        <v>0</v>
      </c>
      <c r="AP59" s="279">
        <f ca="1">Results!AM30</f>
        <v>0</v>
      </c>
      <c r="AQ59" s="279">
        <f ca="1">Results!AN30</f>
        <v>0</v>
      </c>
      <c r="AR59" s="279">
        <f ca="1">Results!AO30</f>
        <v>0</v>
      </c>
      <c r="AS59" s="279">
        <f ca="1">Results!AP30</f>
        <v>0</v>
      </c>
      <c r="AT59" s="279">
        <f ca="1">Results!AQ30</f>
        <v>0</v>
      </c>
      <c r="AU59" s="279">
        <f ca="1">Results!AR30</f>
        <v>0</v>
      </c>
      <c r="AV59" s="279">
        <f ca="1">Results!AS30</f>
        <v>0</v>
      </c>
      <c r="AW59" s="279">
        <f ca="1">Results!AT30</f>
        <v>0</v>
      </c>
      <c r="AX59" s="279">
        <f ca="1">Results!AU30</f>
        <v>0</v>
      </c>
      <c r="AY59" s="279">
        <f ca="1">Results!AV30</f>
        <v>0</v>
      </c>
      <c r="AZ59" s="279">
        <f ca="1">Results!AW30</f>
        <v>0</v>
      </c>
      <c r="BA59" s="279">
        <f ca="1">Results!AX30</f>
        <v>0</v>
      </c>
      <c r="BB59" s="279">
        <f ca="1">Results!AY30</f>
        <v>0</v>
      </c>
      <c r="BC59" s="279">
        <f ca="1">Results!AZ30</f>
        <v>0</v>
      </c>
      <c r="BD59" s="279">
        <f ca="1">Results!BA30</f>
        <v>0</v>
      </c>
      <c r="BE59" s="279">
        <f ca="1">Results!BB30</f>
        <v>0</v>
      </c>
      <c r="BF59" s="279">
        <f ca="1">Results!BC30</f>
        <v>0</v>
      </c>
      <c r="BG59" s="279">
        <f ca="1">Results!BD30</f>
        <v>0</v>
      </c>
      <c r="BH59" s="279">
        <f ca="1">Results!BE30</f>
        <v>0</v>
      </c>
      <c r="BI59" s="279">
        <f ca="1">Results!BF30</f>
        <v>0</v>
      </c>
      <c r="BJ59" s="279">
        <f ca="1">Results!BG30</f>
        <v>0</v>
      </c>
      <c r="BK59" s="279">
        <f ca="1">Results!BH30</f>
        <v>0</v>
      </c>
      <c r="BL59" s="279">
        <f ca="1">Results!BI30</f>
        <v>0</v>
      </c>
      <c r="BM59" s="279">
        <f ca="1">Results!BJ30</f>
        <v>0</v>
      </c>
      <c r="BN59" s="279">
        <f ca="1">Results!BK30</f>
        <v>0</v>
      </c>
      <c r="BO59" s="279">
        <f ca="1">Results!BL30</f>
        <v>0</v>
      </c>
      <c r="BP59" s="279">
        <f ca="1">Results!BM30</f>
        <v>0</v>
      </c>
    </row>
    <row r="60" spans="3:68" hidden="1" outlineLevel="1" x14ac:dyDescent="0.2">
      <c r="C60" s="368">
        <f t="shared" si="23"/>
        <v>16</v>
      </c>
      <c r="D60" s="7" t="str">
        <f t="shared" si="24"/>
        <v>item 16</v>
      </c>
      <c r="E60" s="7" t="str">
        <f t="shared" si="25"/>
        <v>Operating Expense</v>
      </c>
      <c r="G60" s="43">
        <f ca="1">Results!K31</f>
        <v>0</v>
      </c>
      <c r="H60" s="37"/>
      <c r="I60" s="16"/>
      <c r="J60" s="16"/>
      <c r="K60" s="16"/>
      <c r="L60" s="16"/>
      <c r="M60" s="16"/>
      <c r="N60" s="16"/>
      <c r="O60" s="16"/>
      <c r="P60" s="16"/>
      <c r="Q60" s="16"/>
      <c r="R60" s="279">
        <f ca="1">Results!O31</f>
        <v>0</v>
      </c>
      <c r="S60" s="279">
        <f ca="1">Results!P31</f>
        <v>0</v>
      </c>
      <c r="T60" s="279">
        <f ca="1">Results!Q31</f>
        <v>0</v>
      </c>
      <c r="U60" s="279">
        <f ca="1">Results!R31</f>
        <v>0</v>
      </c>
      <c r="V60" s="279">
        <f ca="1">Results!S31</f>
        <v>0</v>
      </c>
      <c r="W60" s="279">
        <f ca="1">Results!T31</f>
        <v>0</v>
      </c>
      <c r="X60" s="279">
        <f ca="1">Results!U31</f>
        <v>0</v>
      </c>
      <c r="Y60" s="279">
        <f ca="1">Results!V31</f>
        <v>0</v>
      </c>
      <c r="Z60" s="279">
        <f ca="1">Results!W31</f>
        <v>0</v>
      </c>
      <c r="AA60" s="279">
        <f ca="1">Results!X31</f>
        <v>0</v>
      </c>
      <c r="AB60" s="279">
        <f ca="1">Results!Y31</f>
        <v>0</v>
      </c>
      <c r="AC60" s="279">
        <f ca="1">Results!Z31</f>
        <v>0</v>
      </c>
      <c r="AD60" s="279">
        <f ca="1">Results!AA31</f>
        <v>0</v>
      </c>
      <c r="AE60" s="279">
        <f ca="1">Results!AB31</f>
        <v>0</v>
      </c>
      <c r="AF60" s="279">
        <f ca="1">Results!AC31</f>
        <v>0</v>
      </c>
      <c r="AG60" s="279">
        <f ca="1">Results!AD31</f>
        <v>0</v>
      </c>
      <c r="AH60" s="279">
        <f ca="1">Results!AE31</f>
        <v>0</v>
      </c>
      <c r="AI60" s="279">
        <f ca="1">Results!AF31</f>
        <v>0</v>
      </c>
      <c r="AJ60" s="279">
        <f ca="1">Results!AG31</f>
        <v>0</v>
      </c>
      <c r="AK60" s="279">
        <f ca="1">Results!AH31</f>
        <v>0</v>
      </c>
      <c r="AL60" s="279">
        <f ca="1">Results!AI31</f>
        <v>0</v>
      </c>
      <c r="AM60" s="279">
        <f ca="1">Results!AJ31</f>
        <v>0</v>
      </c>
      <c r="AN60" s="279">
        <f ca="1">Results!AK31</f>
        <v>0</v>
      </c>
      <c r="AO60" s="279">
        <f ca="1">Results!AL31</f>
        <v>0</v>
      </c>
      <c r="AP60" s="279">
        <f ca="1">Results!AM31</f>
        <v>0</v>
      </c>
      <c r="AQ60" s="279">
        <f ca="1">Results!AN31</f>
        <v>0</v>
      </c>
      <c r="AR60" s="279">
        <f ca="1">Results!AO31</f>
        <v>0</v>
      </c>
      <c r="AS60" s="279">
        <f ca="1">Results!AP31</f>
        <v>0</v>
      </c>
      <c r="AT60" s="279">
        <f ca="1">Results!AQ31</f>
        <v>0</v>
      </c>
      <c r="AU60" s="279">
        <f ca="1">Results!AR31</f>
        <v>0</v>
      </c>
      <c r="AV60" s="279">
        <f ca="1">Results!AS31</f>
        <v>0</v>
      </c>
      <c r="AW60" s="279">
        <f ca="1">Results!AT31</f>
        <v>0</v>
      </c>
      <c r="AX60" s="279">
        <f ca="1">Results!AU31</f>
        <v>0</v>
      </c>
      <c r="AY60" s="279">
        <f ca="1">Results!AV31</f>
        <v>0</v>
      </c>
      <c r="AZ60" s="279">
        <f ca="1">Results!AW31</f>
        <v>0</v>
      </c>
      <c r="BA60" s="279">
        <f ca="1">Results!AX31</f>
        <v>0</v>
      </c>
      <c r="BB60" s="279">
        <f ca="1">Results!AY31</f>
        <v>0</v>
      </c>
      <c r="BC60" s="279">
        <f ca="1">Results!AZ31</f>
        <v>0</v>
      </c>
      <c r="BD60" s="279">
        <f ca="1">Results!BA31</f>
        <v>0</v>
      </c>
      <c r="BE60" s="279">
        <f ca="1">Results!BB31</f>
        <v>0</v>
      </c>
      <c r="BF60" s="279">
        <f ca="1">Results!BC31</f>
        <v>0</v>
      </c>
      <c r="BG60" s="279">
        <f ca="1">Results!BD31</f>
        <v>0</v>
      </c>
      <c r="BH60" s="279">
        <f ca="1">Results!BE31</f>
        <v>0</v>
      </c>
      <c r="BI60" s="279">
        <f ca="1">Results!BF31</f>
        <v>0</v>
      </c>
      <c r="BJ60" s="279">
        <f ca="1">Results!BG31</f>
        <v>0</v>
      </c>
      <c r="BK60" s="279">
        <f ca="1">Results!BH31</f>
        <v>0</v>
      </c>
      <c r="BL60" s="279">
        <f ca="1">Results!BI31</f>
        <v>0</v>
      </c>
      <c r="BM60" s="279">
        <f ca="1">Results!BJ31</f>
        <v>0</v>
      </c>
      <c r="BN60" s="279">
        <f ca="1">Results!BK31</f>
        <v>0</v>
      </c>
      <c r="BO60" s="279">
        <f ca="1">Results!BL31</f>
        <v>0</v>
      </c>
      <c r="BP60" s="279">
        <f ca="1">Results!BM31</f>
        <v>0</v>
      </c>
    </row>
    <row r="61" spans="3:68" hidden="1" outlineLevel="1" x14ac:dyDescent="0.2">
      <c r="C61" s="368">
        <f t="shared" si="23"/>
        <v>17</v>
      </c>
      <c r="D61" s="7" t="str">
        <f t="shared" si="24"/>
        <v>item 17</v>
      </c>
      <c r="E61" s="7" t="str">
        <f t="shared" si="25"/>
        <v>Operating Expense</v>
      </c>
      <c r="G61" s="43">
        <f ca="1">Results!K32</f>
        <v>0</v>
      </c>
      <c r="H61" s="37"/>
      <c r="I61" s="16"/>
      <c r="J61" s="16"/>
      <c r="K61" s="16"/>
      <c r="L61" s="16"/>
      <c r="M61" s="16"/>
      <c r="N61" s="16"/>
      <c r="O61" s="16"/>
      <c r="P61" s="16"/>
      <c r="Q61" s="16"/>
      <c r="R61" s="279">
        <f ca="1">Results!O32</f>
        <v>0</v>
      </c>
      <c r="S61" s="279">
        <f ca="1">Results!P32</f>
        <v>0</v>
      </c>
      <c r="T61" s="279">
        <f ca="1">Results!Q32</f>
        <v>0</v>
      </c>
      <c r="U61" s="279">
        <f ca="1">Results!R32</f>
        <v>0</v>
      </c>
      <c r="V61" s="279">
        <f ca="1">Results!S32</f>
        <v>0</v>
      </c>
      <c r="W61" s="279">
        <f ca="1">Results!T32</f>
        <v>0</v>
      </c>
      <c r="X61" s="279">
        <f ca="1">Results!U32</f>
        <v>0</v>
      </c>
      <c r="Y61" s="279">
        <f ca="1">Results!V32</f>
        <v>0</v>
      </c>
      <c r="Z61" s="279">
        <f ca="1">Results!W32</f>
        <v>0</v>
      </c>
      <c r="AA61" s="279">
        <f ca="1">Results!X32</f>
        <v>0</v>
      </c>
      <c r="AB61" s="279">
        <f ca="1">Results!Y32</f>
        <v>0</v>
      </c>
      <c r="AC61" s="279">
        <f ca="1">Results!Z32</f>
        <v>0</v>
      </c>
      <c r="AD61" s="279">
        <f ca="1">Results!AA32</f>
        <v>0</v>
      </c>
      <c r="AE61" s="279">
        <f ca="1">Results!AB32</f>
        <v>0</v>
      </c>
      <c r="AF61" s="279">
        <f ca="1">Results!AC32</f>
        <v>0</v>
      </c>
      <c r="AG61" s="279">
        <f ca="1">Results!AD32</f>
        <v>0</v>
      </c>
      <c r="AH61" s="279">
        <f ca="1">Results!AE32</f>
        <v>0</v>
      </c>
      <c r="AI61" s="279">
        <f ca="1">Results!AF32</f>
        <v>0</v>
      </c>
      <c r="AJ61" s="279">
        <f ca="1">Results!AG32</f>
        <v>0</v>
      </c>
      <c r="AK61" s="279">
        <f ca="1">Results!AH32</f>
        <v>0</v>
      </c>
      <c r="AL61" s="279">
        <f ca="1">Results!AI32</f>
        <v>0</v>
      </c>
      <c r="AM61" s="279">
        <f ca="1">Results!AJ32</f>
        <v>0</v>
      </c>
      <c r="AN61" s="279">
        <f ca="1">Results!AK32</f>
        <v>0</v>
      </c>
      <c r="AO61" s="279">
        <f ca="1">Results!AL32</f>
        <v>0</v>
      </c>
      <c r="AP61" s="279">
        <f ca="1">Results!AM32</f>
        <v>0</v>
      </c>
      <c r="AQ61" s="279">
        <f ca="1">Results!AN32</f>
        <v>0</v>
      </c>
      <c r="AR61" s="279">
        <f ca="1">Results!AO32</f>
        <v>0</v>
      </c>
      <c r="AS61" s="279">
        <f ca="1">Results!AP32</f>
        <v>0</v>
      </c>
      <c r="AT61" s="279">
        <f ca="1">Results!AQ32</f>
        <v>0</v>
      </c>
      <c r="AU61" s="279">
        <f ca="1">Results!AR32</f>
        <v>0</v>
      </c>
      <c r="AV61" s="279">
        <f ca="1">Results!AS32</f>
        <v>0</v>
      </c>
      <c r="AW61" s="279">
        <f ca="1">Results!AT32</f>
        <v>0</v>
      </c>
      <c r="AX61" s="279">
        <f ca="1">Results!AU32</f>
        <v>0</v>
      </c>
      <c r="AY61" s="279">
        <f ca="1">Results!AV32</f>
        <v>0</v>
      </c>
      <c r="AZ61" s="279">
        <f ca="1">Results!AW32</f>
        <v>0</v>
      </c>
      <c r="BA61" s="279">
        <f ca="1">Results!AX32</f>
        <v>0</v>
      </c>
      <c r="BB61" s="279">
        <f ca="1">Results!AY32</f>
        <v>0</v>
      </c>
      <c r="BC61" s="279">
        <f ca="1">Results!AZ32</f>
        <v>0</v>
      </c>
      <c r="BD61" s="279">
        <f ca="1">Results!BA32</f>
        <v>0</v>
      </c>
      <c r="BE61" s="279">
        <f ca="1">Results!BB32</f>
        <v>0</v>
      </c>
      <c r="BF61" s="279">
        <f ca="1">Results!BC32</f>
        <v>0</v>
      </c>
      <c r="BG61" s="279">
        <f ca="1">Results!BD32</f>
        <v>0</v>
      </c>
      <c r="BH61" s="279">
        <f ca="1">Results!BE32</f>
        <v>0</v>
      </c>
      <c r="BI61" s="279">
        <f ca="1">Results!BF32</f>
        <v>0</v>
      </c>
      <c r="BJ61" s="279">
        <f ca="1">Results!BG32</f>
        <v>0</v>
      </c>
      <c r="BK61" s="279">
        <f ca="1">Results!BH32</f>
        <v>0</v>
      </c>
      <c r="BL61" s="279">
        <f ca="1">Results!BI32</f>
        <v>0</v>
      </c>
      <c r="BM61" s="279">
        <f ca="1">Results!BJ32</f>
        <v>0</v>
      </c>
      <c r="BN61" s="279">
        <f ca="1">Results!BK32</f>
        <v>0</v>
      </c>
      <c r="BO61" s="279">
        <f ca="1">Results!BL32</f>
        <v>0</v>
      </c>
      <c r="BP61" s="279">
        <f ca="1">Results!BM32</f>
        <v>0</v>
      </c>
    </row>
    <row r="62" spans="3:68" hidden="1" outlineLevel="1" x14ac:dyDescent="0.2">
      <c r="C62" s="368">
        <f t="shared" si="23"/>
        <v>18</v>
      </c>
      <c r="D62" s="7" t="str">
        <f t="shared" si="24"/>
        <v>item 18</v>
      </c>
      <c r="E62" s="7" t="str">
        <f t="shared" si="25"/>
        <v>Operating Expense</v>
      </c>
      <c r="G62" s="43">
        <f ca="1">Results!K33</f>
        <v>0</v>
      </c>
      <c r="H62" s="37"/>
      <c r="I62" s="16"/>
      <c r="J62" s="16"/>
      <c r="K62" s="16"/>
      <c r="L62" s="16"/>
      <c r="M62" s="16"/>
      <c r="N62" s="16"/>
      <c r="O62" s="16"/>
      <c r="P62" s="16"/>
      <c r="Q62" s="16"/>
      <c r="R62" s="279">
        <f ca="1">Results!O33</f>
        <v>0</v>
      </c>
      <c r="S62" s="279">
        <f ca="1">Results!P33</f>
        <v>0</v>
      </c>
      <c r="T62" s="279">
        <f ca="1">Results!Q33</f>
        <v>0</v>
      </c>
      <c r="U62" s="279">
        <f ca="1">Results!R33</f>
        <v>0</v>
      </c>
      <c r="V62" s="279">
        <f ca="1">Results!S33</f>
        <v>0</v>
      </c>
      <c r="W62" s="279">
        <f ca="1">Results!T33</f>
        <v>0</v>
      </c>
      <c r="X62" s="279">
        <f ca="1">Results!U33</f>
        <v>0</v>
      </c>
      <c r="Y62" s="279">
        <f ca="1">Results!V33</f>
        <v>0</v>
      </c>
      <c r="Z62" s="279">
        <f ca="1">Results!W33</f>
        <v>0</v>
      </c>
      <c r="AA62" s="279">
        <f ca="1">Results!X33</f>
        <v>0</v>
      </c>
      <c r="AB62" s="279">
        <f ca="1">Results!Y33</f>
        <v>0</v>
      </c>
      <c r="AC62" s="279">
        <f ca="1">Results!Z33</f>
        <v>0</v>
      </c>
      <c r="AD62" s="279">
        <f ca="1">Results!AA33</f>
        <v>0</v>
      </c>
      <c r="AE62" s="279">
        <f ca="1">Results!AB33</f>
        <v>0</v>
      </c>
      <c r="AF62" s="279">
        <f ca="1">Results!AC33</f>
        <v>0</v>
      </c>
      <c r="AG62" s="279">
        <f ca="1">Results!AD33</f>
        <v>0</v>
      </c>
      <c r="AH62" s="279">
        <f ca="1">Results!AE33</f>
        <v>0</v>
      </c>
      <c r="AI62" s="279">
        <f ca="1">Results!AF33</f>
        <v>0</v>
      </c>
      <c r="AJ62" s="279">
        <f ca="1">Results!AG33</f>
        <v>0</v>
      </c>
      <c r="AK62" s="279">
        <f ca="1">Results!AH33</f>
        <v>0</v>
      </c>
      <c r="AL62" s="279">
        <f ca="1">Results!AI33</f>
        <v>0</v>
      </c>
      <c r="AM62" s="279">
        <f ca="1">Results!AJ33</f>
        <v>0</v>
      </c>
      <c r="AN62" s="279">
        <f ca="1">Results!AK33</f>
        <v>0</v>
      </c>
      <c r="AO62" s="279">
        <f ca="1">Results!AL33</f>
        <v>0</v>
      </c>
      <c r="AP62" s="279">
        <f ca="1">Results!AM33</f>
        <v>0</v>
      </c>
      <c r="AQ62" s="279">
        <f ca="1">Results!AN33</f>
        <v>0</v>
      </c>
      <c r="AR62" s="279">
        <f ca="1">Results!AO33</f>
        <v>0</v>
      </c>
      <c r="AS62" s="279">
        <f ca="1">Results!AP33</f>
        <v>0</v>
      </c>
      <c r="AT62" s="279">
        <f ca="1">Results!AQ33</f>
        <v>0</v>
      </c>
      <c r="AU62" s="279">
        <f ca="1">Results!AR33</f>
        <v>0</v>
      </c>
      <c r="AV62" s="279">
        <f ca="1">Results!AS33</f>
        <v>0</v>
      </c>
      <c r="AW62" s="279">
        <f ca="1">Results!AT33</f>
        <v>0</v>
      </c>
      <c r="AX62" s="279">
        <f ca="1">Results!AU33</f>
        <v>0</v>
      </c>
      <c r="AY62" s="279">
        <f ca="1">Results!AV33</f>
        <v>0</v>
      </c>
      <c r="AZ62" s="279">
        <f ca="1">Results!AW33</f>
        <v>0</v>
      </c>
      <c r="BA62" s="279">
        <f ca="1">Results!AX33</f>
        <v>0</v>
      </c>
      <c r="BB62" s="279">
        <f ca="1">Results!AY33</f>
        <v>0</v>
      </c>
      <c r="BC62" s="279">
        <f ca="1">Results!AZ33</f>
        <v>0</v>
      </c>
      <c r="BD62" s="279">
        <f ca="1">Results!BA33</f>
        <v>0</v>
      </c>
      <c r="BE62" s="279">
        <f ca="1">Results!BB33</f>
        <v>0</v>
      </c>
      <c r="BF62" s="279">
        <f ca="1">Results!BC33</f>
        <v>0</v>
      </c>
      <c r="BG62" s="279">
        <f ca="1">Results!BD33</f>
        <v>0</v>
      </c>
      <c r="BH62" s="279">
        <f ca="1">Results!BE33</f>
        <v>0</v>
      </c>
      <c r="BI62" s="279">
        <f ca="1">Results!BF33</f>
        <v>0</v>
      </c>
      <c r="BJ62" s="279">
        <f ca="1">Results!BG33</f>
        <v>0</v>
      </c>
      <c r="BK62" s="279">
        <f ca="1">Results!BH33</f>
        <v>0</v>
      </c>
      <c r="BL62" s="279">
        <f ca="1">Results!BI33</f>
        <v>0</v>
      </c>
      <c r="BM62" s="279">
        <f ca="1">Results!BJ33</f>
        <v>0</v>
      </c>
      <c r="BN62" s="279">
        <f ca="1">Results!BK33</f>
        <v>0</v>
      </c>
      <c r="BO62" s="279">
        <f ca="1">Results!BL33</f>
        <v>0</v>
      </c>
      <c r="BP62" s="279">
        <f ca="1">Results!BM33</f>
        <v>0</v>
      </c>
    </row>
    <row r="63" spans="3:68" hidden="1" outlineLevel="1" x14ac:dyDescent="0.2">
      <c r="C63" s="368">
        <f t="shared" si="23"/>
        <v>19</v>
      </c>
      <c r="D63" s="7" t="str">
        <f t="shared" si="24"/>
        <v>item 19</v>
      </c>
      <c r="E63" s="7" t="str">
        <f t="shared" si="25"/>
        <v>Operating Expense</v>
      </c>
      <c r="G63" s="43">
        <f ca="1">Results!K34</f>
        <v>0</v>
      </c>
      <c r="H63" s="37"/>
      <c r="I63" s="16"/>
      <c r="J63" s="16"/>
      <c r="K63" s="16"/>
      <c r="L63" s="16"/>
      <c r="M63" s="16"/>
      <c r="N63" s="16"/>
      <c r="O63" s="16"/>
      <c r="P63" s="16"/>
      <c r="Q63" s="16"/>
      <c r="R63" s="279">
        <f ca="1">Results!O34</f>
        <v>0</v>
      </c>
      <c r="S63" s="279">
        <f ca="1">Results!P34</f>
        <v>0</v>
      </c>
      <c r="T63" s="279">
        <f ca="1">Results!Q34</f>
        <v>0</v>
      </c>
      <c r="U63" s="279">
        <f ca="1">Results!R34</f>
        <v>0</v>
      </c>
      <c r="V63" s="279">
        <f ca="1">Results!S34</f>
        <v>0</v>
      </c>
      <c r="W63" s="279">
        <f ca="1">Results!T34</f>
        <v>0</v>
      </c>
      <c r="X63" s="279">
        <f ca="1">Results!U34</f>
        <v>0</v>
      </c>
      <c r="Y63" s="279">
        <f ca="1">Results!V34</f>
        <v>0</v>
      </c>
      <c r="Z63" s="279">
        <f ca="1">Results!W34</f>
        <v>0</v>
      </c>
      <c r="AA63" s="279">
        <f ca="1">Results!X34</f>
        <v>0</v>
      </c>
      <c r="AB63" s="279">
        <f ca="1">Results!Y34</f>
        <v>0</v>
      </c>
      <c r="AC63" s="279">
        <f ca="1">Results!Z34</f>
        <v>0</v>
      </c>
      <c r="AD63" s="279">
        <f ca="1">Results!AA34</f>
        <v>0</v>
      </c>
      <c r="AE63" s="279">
        <f ca="1">Results!AB34</f>
        <v>0</v>
      </c>
      <c r="AF63" s="279">
        <f ca="1">Results!AC34</f>
        <v>0</v>
      </c>
      <c r="AG63" s="279">
        <f ca="1">Results!AD34</f>
        <v>0</v>
      </c>
      <c r="AH63" s="279">
        <f ca="1">Results!AE34</f>
        <v>0</v>
      </c>
      <c r="AI63" s="279">
        <f ca="1">Results!AF34</f>
        <v>0</v>
      </c>
      <c r="AJ63" s="279">
        <f ca="1">Results!AG34</f>
        <v>0</v>
      </c>
      <c r="AK63" s="279">
        <f ca="1">Results!AH34</f>
        <v>0</v>
      </c>
      <c r="AL63" s="279">
        <f ca="1">Results!AI34</f>
        <v>0</v>
      </c>
      <c r="AM63" s="279">
        <f ca="1">Results!AJ34</f>
        <v>0</v>
      </c>
      <c r="AN63" s="279">
        <f ca="1">Results!AK34</f>
        <v>0</v>
      </c>
      <c r="AO63" s="279">
        <f ca="1">Results!AL34</f>
        <v>0</v>
      </c>
      <c r="AP63" s="279">
        <f ca="1">Results!AM34</f>
        <v>0</v>
      </c>
      <c r="AQ63" s="279">
        <f ca="1">Results!AN34</f>
        <v>0</v>
      </c>
      <c r="AR63" s="279">
        <f ca="1">Results!AO34</f>
        <v>0</v>
      </c>
      <c r="AS63" s="279">
        <f ca="1">Results!AP34</f>
        <v>0</v>
      </c>
      <c r="AT63" s="279">
        <f ca="1">Results!AQ34</f>
        <v>0</v>
      </c>
      <c r="AU63" s="279">
        <f ca="1">Results!AR34</f>
        <v>0</v>
      </c>
      <c r="AV63" s="279">
        <f ca="1">Results!AS34</f>
        <v>0</v>
      </c>
      <c r="AW63" s="279">
        <f ca="1">Results!AT34</f>
        <v>0</v>
      </c>
      <c r="AX63" s="279">
        <f ca="1">Results!AU34</f>
        <v>0</v>
      </c>
      <c r="AY63" s="279">
        <f ca="1">Results!AV34</f>
        <v>0</v>
      </c>
      <c r="AZ63" s="279">
        <f ca="1">Results!AW34</f>
        <v>0</v>
      </c>
      <c r="BA63" s="279">
        <f ca="1">Results!AX34</f>
        <v>0</v>
      </c>
      <c r="BB63" s="279">
        <f ca="1">Results!AY34</f>
        <v>0</v>
      </c>
      <c r="BC63" s="279">
        <f ca="1">Results!AZ34</f>
        <v>0</v>
      </c>
      <c r="BD63" s="279">
        <f ca="1">Results!BA34</f>
        <v>0</v>
      </c>
      <c r="BE63" s="279">
        <f ca="1">Results!BB34</f>
        <v>0</v>
      </c>
      <c r="BF63" s="279">
        <f ca="1">Results!BC34</f>
        <v>0</v>
      </c>
      <c r="BG63" s="279">
        <f ca="1">Results!BD34</f>
        <v>0</v>
      </c>
      <c r="BH63" s="279">
        <f ca="1">Results!BE34</f>
        <v>0</v>
      </c>
      <c r="BI63" s="279">
        <f ca="1">Results!BF34</f>
        <v>0</v>
      </c>
      <c r="BJ63" s="279">
        <f ca="1">Results!BG34</f>
        <v>0</v>
      </c>
      <c r="BK63" s="279">
        <f ca="1">Results!BH34</f>
        <v>0</v>
      </c>
      <c r="BL63" s="279">
        <f ca="1">Results!BI34</f>
        <v>0</v>
      </c>
      <c r="BM63" s="279">
        <f ca="1">Results!BJ34</f>
        <v>0</v>
      </c>
      <c r="BN63" s="279">
        <f ca="1">Results!BK34</f>
        <v>0</v>
      </c>
      <c r="BO63" s="279">
        <f ca="1">Results!BL34</f>
        <v>0</v>
      </c>
      <c r="BP63" s="279">
        <f ca="1">Results!BM34</f>
        <v>0</v>
      </c>
    </row>
    <row r="64" spans="3:68" hidden="1" outlineLevel="1" x14ac:dyDescent="0.2">
      <c r="C64" s="368">
        <f t="shared" si="23"/>
        <v>20</v>
      </c>
      <c r="D64" s="7" t="str">
        <f t="shared" si="24"/>
        <v>item 20</v>
      </c>
      <c r="E64" s="7" t="str">
        <f t="shared" si="25"/>
        <v>Operating Expense</v>
      </c>
      <c r="G64" s="43">
        <f ca="1">Results!K35</f>
        <v>0</v>
      </c>
      <c r="H64" s="37"/>
      <c r="I64" s="16"/>
      <c r="J64" s="16"/>
      <c r="K64" s="16"/>
      <c r="L64" s="16"/>
      <c r="M64" s="16"/>
      <c r="N64" s="16"/>
      <c r="O64" s="16"/>
      <c r="P64" s="16"/>
      <c r="Q64" s="16"/>
      <c r="R64" s="279">
        <f ca="1">Results!O35</f>
        <v>0</v>
      </c>
      <c r="S64" s="279">
        <f ca="1">Results!P35</f>
        <v>0</v>
      </c>
      <c r="T64" s="279">
        <f ca="1">Results!Q35</f>
        <v>0</v>
      </c>
      <c r="U64" s="279">
        <f ca="1">Results!R35</f>
        <v>0</v>
      </c>
      <c r="V64" s="279">
        <f ca="1">Results!S35</f>
        <v>0</v>
      </c>
      <c r="W64" s="279">
        <f ca="1">Results!T35</f>
        <v>0</v>
      </c>
      <c r="X64" s="279">
        <f ca="1">Results!U35</f>
        <v>0</v>
      </c>
      <c r="Y64" s="279">
        <f ca="1">Results!V35</f>
        <v>0</v>
      </c>
      <c r="Z64" s="279">
        <f ca="1">Results!W35</f>
        <v>0</v>
      </c>
      <c r="AA64" s="279">
        <f ca="1">Results!X35</f>
        <v>0</v>
      </c>
      <c r="AB64" s="279">
        <f ca="1">Results!Y35</f>
        <v>0</v>
      </c>
      <c r="AC64" s="279">
        <f ca="1">Results!Z35</f>
        <v>0</v>
      </c>
      <c r="AD64" s="279">
        <f ca="1">Results!AA35</f>
        <v>0</v>
      </c>
      <c r="AE64" s="279">
        <f ca="1">Results!AB35</f>
        <v>0</v>
      </c>
      <c r="AF64" s="279">
        <f ca="1">Results!AC35</f>
        <v>0</v>
      </c>
      <c r="AG64" s="279">
        <f ca="1">Results!AD35</f>
        <v>0</v>
      </c>
      <c r="AH64" s="279">
        <f ca="1">Results!AE35</f>
        <v>0</v>
      </c>
      <c r="AI64" s="279">
        <f ca="1">Results!AF35</f>
        <v>0</v>
      </c>
      <c r="AJ64" s="279">
        <f ca="1">Results!AG35</f>
        <v>0</v>
      </c>
      <c r="AK64" s="279">
        <f ca="1">Results!AH35</f>
        <v>0</v>
      </c>
      <c r="AL64" s="279">
        <f ca="1">Results!AI35</f>
        <v>0</v>
      </c>
      <c r="AM64" s="279">
        <f ca="1">Results!AJ35</f>
        <v>0</v>
      </c>
      <c r="AN64" s="279">
        <f ca="1">Results!AK35</f>
        <v>0</v>
      </c>
      <c r="AO64" s="279">
        <f ca="1">Results!AL35</f>
        <v>0</v>
      </c>
      <c r="AP64" s="279">
        <f ca="1">Results!AM35</f>
        <v>0</v>
      </c>
      <c r="AQ64" s="279">
        <f ca="1">Results!AN35</f>
        <v>0</v>
      </c>
      <c r="AR64" s="279">
        <f ca="1">Results!AO35</f>
        <v>0</v>
      </c>
      <c r="AS64" s="279">
        <f ca="1">Results!AP35</f>
        <v>0</v>
      </c>
      <c r="AT64" s="279">
        <f ca="1">Results!AQ35</f>
        <v>0</v>
      </c>
      <c r="AU64" s="279">
        <f ca="1">Results!AR35</f>
        <v>0</v>
      </c>
      <c r="AV64" s="279">
        <f ca="1">Results!AS35</f>
        <v>0</v>
      </c>
      <c r="AW64" s="279">
        <f ca="1">Results!AT35</f>
        <v>0</v>
      </c>
      <c r="AX64" s="279">
        <f ca="1">Results!AU35</f>
        <v>0</v>
      </c>
      <c r="AY64" s="279">
        <f ca="1">Results!AV35</f>
        <v>0</v>
      </c>
      <c r="AZ64" s="279">
        <f ca="1">Results!AW35</f>
        <v>0</v>
      </c>
      <c r="BA64" s="279">
        <f ca="1">Results!AX35</f>
        <v>0</v>
      </c>
      <c r="BB64" s="279">
        <f ca="1">Results!AY35</f>
        <v>0</v>
      </c>
      <c r="BC64" s="279">
        <f ca="1">Results!AZ35</f>
        <v>0</v>
      </c>
      <c r="BD64" s="279">
        <f ca="1">Results!BA35</f>
        <v>0</v>
      </c>
      <c r="BE64" s="279">
        <f ca="1">Results!BB35</f>
        <v>0</v>
      </c>
      <c r="BF64" s="279">
        <f ca="1">Results!BC35</f>
        <v>0</v>
      </c>
      <c r="BG64" s="279">
        <f ca="1">Results!BD35</f>
        <v>0</v>
      </c>
      <c r="BH64" s="279">
        <f ca="1">Results!BE35</f>
        <v>0</v>
      </c>
      <c r="BI64" s="279">
        <f ca="1">Results!BF35</f>
        <v>0</v>
      </c>
      <c r="BJ64" s="279">
        <f ca="1">Results!BG35</f>
        <v>0</v>
      </c>
      <c r="BK64" s="279">
        <f ca="1">Results!BH35</f>
        <v>0</v>
      </c>
      <c r="BL64" s="279">
        <f ca="1">Results!BI35</f>
        <v>0</v>
      </c>
      <c r="BM64" s="279">
        <f ca="1">Results!BJ35</f>
        <v>0</v>
      </c>
      <c r="BN64" s="279">
        <f ca="1">Results!BK35</f>
        <v>0</v>
      </c>
      <c r="BO64" s="279">
        <f ca="1">Results!BL35</f>
        <v>0</v>
      </c>
      <c r="BP64" s="279">
        <f ca="1">Results!BM35</f>
        <v>0</v>
      </c>
    </row>
    <row r="65" spans="1:68" hidden="1" outlineLevel="1" x14ac:dyDescent="0.2">
      <c r="C65" s="368">
        <f t="shared" si="23"/>
        <v>21</v>
      </c>
      <c r="D65" s="7" t="str">
        <f t="shared" si="24"/>
        <v>item 21</v>
      </c>
      <c r="E65" s="7" t="str">
        <f t="shared" si="25"/>
        <v>Operating Expense</v>
      </c>
      <c r="G65" s="43">
        <f ca="1">Results!K36</f>
        <v>0</v>
      </c>
      <c r="H65" s="37"/>
      <c r="I65" s="16"/>
      <c r="J65" s="16"/>
      <c r="K65" s="16"/>
      <c r="L65" s="16"/>
      <c r="M65" s="16"/>
      <c r="N65" s="16"/>
      <c r="O65" s="16"/>
      <c r="P65" s="16"/>
      <c r="Q65" s="16"/>
      <c r="R65" s="279">
        <f ca="1">Results!O36</f>
        <v>0</v>
      </c>
      <c r="S65" s="279">
        <f ca="1">Results!P36</f>
        <v>0</v>
      </c>
      <c r="T65" s="279">
        <f ca="1">Results!Q36</f>
        <v>0</v>
      </c>
      <c r="U65" s="279">
        <f ca="1">Results!R36</f>
        <v>0</v>
      </c>
      <c r="V65" s="279">
        <f ca="1">Results!S36</f>
        <v>0</v>
      </c>
      <c r="W65" s="279">
        <f ca="1">Results!T36</f>
        <v>0</v>
      </c>
      <c r="X65" s="279">
        <f ca="1">Results!U36</f>
        <v>0</v>
      </c>
      <c r="Y65" s="279">
        <f ca="1">Results!V36</f>
        <v>0</v>
      </c>
      <c r="Z65" s="279">
        <f ca="1">Results!W36</f>
        <v>0</v>
      </c>
      <c r="AA65" s="279">
        <f ca="1">Results!X36</f>
        <v>0</v>
      </c>
      <c r="AB65" s="279">
        <f ca="1">Results!Y36</f>
        <v>0</v>
      </c>
      <c r="AC65" s="279">
        <f ca="1">Results!Z36</f>
        <v>0</v>
      </c>
      <c r="AD65" s="279">
        <f ca="1">Results!AA36</f>
        <v>0</v>
      </c>
      <c r="AE65" s="279">
        <f ca="1">Results!AB36</f>
        <v>0</v>
      </c>
      <c r="AF65" s="279">
        <f ca="1">Results!AC36</f>
        <v>0</v>
      </c>
      <c r="AG65" s="279">
        <f ca="1">Results!AD36</f>
        <v>0</v>
      </c>
      <c r="AH65" s="279">
        <f ca="1">Results!AE36</f>
        <v>0</v>
      </c>
      <c r="AI65" s="279">
        <f ca="1">Results!AF36</f>
        <v>0</v>
      </c>
      <c r="AJ65" s="279">
        <f ca="1">Results!AG36</f>
        <v>0</v>
      </c>
      <c r="AK65" s="279">
        <f ca="1">Results!AH36</f>
        <v>0</v>
      </c>
      <c r="AL65" s="279">
        <f ca="1">Results!AI36</f>
        <v>0</v>
      </c>
      <c r="AM65" s="279">
        <f ca="1">Results!AJ36</f>
        <v>0</v>
      </c>
      <c r="AN65" s="279">
        <f ca="1">Results!AK36</f>
        <v>0</v>
      </c>
      <c r="AO65" s="279">
        <f ca="1">Results!AL36</f>
        <v>0</v>
      </c>
      <c r="AP65" s="279">
        <f ca="1">Results!AM36</f>
        <v>0</v>
      </c>
      <c r="AQ65" s="279">
        <f ca="1">Results!AN36</f>
        <v>0</v>
      </c>
      <c r="AR65" s="279">
        <f ca="1">Results!AO36</f>
        <v>0</v>
      </c>
      <c r="AS65" s="279">
        <f ca="1">Results!AP36</f>
        <v>0</v>
      </c>
      <c r="AT65" s="279">
        <f ca="1">Results!AQ36</f>
        <v>0</v>
      </c>
      <c r="AU65" s="279">
        <f ca="1">Results!AR36</f>
        <v>0</v>
      </c>
      <c r="AV65" s="279">
        <f ca="1">Results!AS36</f>
        <v>0</v>
      </c>
      <c r="AW65" s="279">
        <f ca="1">Results!AT36</f>
        <v>0</v>
      </c>
      <c r="AX65" s="279">
        <f ca="1">Results!AU36</f>
        <v>0</v>
      </c>
      <c r="AY65" s="279">
        <f ca="1">Results!AV36</f>
        <v>0</v>
      </c>
      <c r="AZ65" s="279">
        <f ca="1">Results!AW36</f>
        <v>0</v>
      </c>
      <c r="BA65" s="279">
        <f ca="1">Results!AX36</f>
        <v>0</v>
      </c>
      <c r="BB65" s="279">
        <f ca="1">Results!AY36</f>
        <v>0</v>
      </c>
      <c r="BC65" s="279">
        <f ca="1">Results!AZ36</f>
        <v>0</v>
      </c>
      <c r="BD65" s="279">
        <f ca="1">Results!BA36</f>
        <v>0</v>
      </c>
      <c r="BE65" s="279">
        <f ca="1">Results!BB36</f>
        <v>0</v>
      </c>
      <c r="BF65" s="279">
        <f ca="1">Results!BC36</f>
        <v>0</v>
      </c>
      <c r="BG65" s="279">
        <f ca="1">Results!BD36</f>
        <v>0</v>
      </c>
      <c r="BH65" s="279">
        <f ca="1">Results!BE36</f>
        <v>0</v>
      </c>
      <c r="BI65" s="279">
        <f ca="1">Results!BF36</f>
        <v>0</v>
      </c>
      <c r="BJ65" s="279">
        <f ca="1">Results!BG36</f>
        <v>0</v>
      </c>
      <c r="BK65" s="279">
        <f ca="1">Results!BH36</f>
        <v>0</v>
      </c>
      <c r="BL65" s="279">
        <f ca="1">Results!BI36</f>
        <v>0</v>
      </c>
      <c r="BM65" s="279">
        <f ca="1">Results!BJ36</f>
        <v>0</v>
      </c>
      <c r="BN65" s="279">
        <f ca="1">Results!BK36</f>
        <v>0</v>
      </c>
      <c r="BO65" s="279">
        <f ca="1">Results!BL36</f>
        <v>0</v>
      </c>
      <c r="BP65" s="279">
        <f ca="1">Results!BM36</f>
        <v>0</v>
      </c>
    </row>
    <row r="66" spans="1:68" hidden="1" outlineLevel="1" x14ac:dyDescent="0.2">
      <c r="C66" s="368">
        <f t="shared" si="23"/>
        <v>22</v>
      </c>
      <c r="D66" s="7" t="str">
        <f t="shared" si="24"/>
        <v>item 22</v>
      </c>
      <c r="E66" s="7" t="str">
        <f t="shared" si="25"/>
        <v>Operating Expense</v>
      </c>
      <c r="G66" s="43">
        <f ca="1">Results!K37</f>
        <v>0</v>
      </c>
      <c r="H66" s="37"/>
      <c r="I66" s="16"/>
      <c r="J66" s="16"/>
      <c r="K66" s="16"/>
      <c r="L66" s="16"/>
      <c r="M66" s="16"/>
      <c r="N66" s="16"/>
      <c r="O66" s="16"/>
      <c r="P66" s="16"/>
      <c r="Q66" s="16"/>
      <c r="R66" s="279">
        <f ca="1">Results!O37</f>
        <v>0</v>
      </c>
      <c r="S66" s="279">
        <f ca="1">Results!P37</f>
        <v>0</v>
      </c>
      <c r="T66" s="279">
        <f ca="1">Results!Q37</f>
        <v>0</v>
      </c>
      <c r="U66" s="279">
        <f ca="1">Results!R37</f>
        <v>0</v>
      </c>
      <c r="V66" s="279">
        <f ca="1">Results!S37</f>
        <v>0</v>
      </c>
      <c r="W66" s="279">
        <f ca="1">Results!T37</f>
        <v>0</v>
      </c>
      <c r="X66" s="279">
        <f ca="1">Results!U37</f>
        <v>0</v>
      </c>
      <c r="Y66" s="279">
        <f ca="1">Results!V37</f>
        <v>0</v>
      </c>
      <c r="Z66" s="279">
        <f ca="1">Results!W37</f>
        <v>0</v>
      </c>
      <c r="AA66" s="279">
        <f ca="1">Results!X37</f>
        <v>0</v>
      </c>
      <c r="AB66" s="279">
        <f ca="1">Results!Y37</f>
        <v>0</v>
      </c>
      <c r="AC66" s="279">
        <f ca="1">Results!Z37</f>
        <v>0</v>
      </c>
      <c r="AD66" s="279">
        <f ca="1">Results!AA37</f>
        <v>0</v>
      </c>
      <c r="AE66" s="279">
        <f ca="1">Results!AB37</f>
        <v>0</v>
      </c>
      <c r="AF66" s="279">
        <f ca="1">Results!AC37</f>
        <v>0</v>
      </c>
      <c r="AG66" s="279">
        <f ca="1">Results!AD37</f>
        <v>0</v>
      </c>
      <c r="AH66" s="279">
        <f ca="1">Results!AE37</f>
        <v>0</v>
      </c>
      <c r="AI66" s="279">
        <f ca="1">Results!AF37</f>
        <v>0</v>
      </c>
      <c r="AJ66" s="279">
        <f ca="1">Results!AG37</f>
        <v>0</v>
      </c>
      <c r="AK66" s="279">
        <f ca="1">Results!AH37</f>
        <v>0</v>
      </c>
      <c r="AL66" s="279">
        <f ca="1">Results!AI37</f>
        <v>0</v>
      </c>
      <c r="AM66" s="279">
        <f ca="1">Results!AJ37</f>
        <v>0</v>
      </c>
      <c r="AN66" s="279">
        <f ca="1">Results!AK37</f>
        <v>0</v>
      </c>
      <c r="AO66" s="279">
        <f ca="1">Results!AL37</f>
        <v>0</v>
      </c>
      <c r="AP66" s="279">
        <f ca="1">Results!AM37</f>
        <v>0</v>
      </c>
      <c r="AQ66" s="279">
        <f ca="1">Results!AN37</f>
        <v>0</v>
      </c>
      <c r="AR66" s="279">
        <f ca="1">Results!AO37</f>
        <v>0</v>
      </c>
      <c r="AS66" s="279">
        <f ca="1">Results!AP37</f>
        <v>0</v>
      </c>
      <c r="AT66" s="279">
        <f ca="1">Results!AQ37</f>
        <v>0</v>
      </c>
      <c r="AU66" s="279">
        <f ca="1">Results!AR37</f>
        <v>0</v>
      </c>
      <c r="AV66" s="279">
        <f ca="1">Results!AS37</f>
        <v>0</v>
      </c>
      <c r="AW66" s="279">
        <f ca="1">Results!AT37</f>
        <v>0</v>
      </c>
      <c r="AX66" s="279">
        <f ca="1">Results!AU37</f>
        <v>0</v>
      </c>
      <c r="AY66" s="279">
        <f ca="1">Results!AV37</f>
        <v>0</v>
      </c>
      <c r="AZ66" s="279">
        <f ca="1">Results!AW37</f>
        <v>0</v>
      </c>
      <c r="BA66" s="279">
        <f ca="1">Results!AX37</f>
        <v>0</v>
      </c>
      <c r="BB66" s="279">
        <f ca="1">Results!AY37</f>
        <v>0</v>
      </c>
      <c r="BC66" s="279">
        <f ca="1">Results!AZ37</f>
        <v>0</v>
      </c>
      <c r="BD66" s="279">
        <f ca="1">Results!BA37</f>
        <v>0</v>
      </c>
      <c r="BE66" s="279">
        <f ca="1">Results!BB37</f>
        <v>0</v>
      </c>
      <c r="BF66" s="279">
        <f ca="1">Results!BC37</f>
        <v>0</v>
      </c>
      <c r="BG66" s="279">
        <f ca="1">Results!BD37</f>
        <v>0</v>
      </c>
      <c r="BH66" s="279">
        <f ca="1">Results!BE37</f>
        <v>0</v>
      </c>
      <c r="BI66" s="279">
        <f ca="1">Results!BF37</f>
        <v>0</v>
      </c>
      <c r="BJ66" s="279">
        <f ca="1">Results!BG37</f>
        <v>0</v>
      </c>
      <c r="BK66" s="279">
        <f ca="1">Results!BH37</f>
        <v>0</v>
      </c>
      <c r="BL66" s="279">
        <f ca="1">Results!BI37</f>
        <v>0</v>
      </c>
      <c r="BM66" s="279">
        <f ca="1">Results!BJ37</f>
        <v>0</v>
      </c>
      <c r="BN66" s="279">
        <f ca="1">Results!BK37</f>
        <v>0</v>
      </c>
      <c r="BO66" s="279">
        <f ca="1">Results!BL37</f>
        <v>0</v>
      </c>
      <c r="BP66" s="279">
        <f ca="1">Results!BM37</f>
        <v>0</v>
      </c>
    </row>
    <row r="67" spans="1:68" hidden="1" outlineLevel="1" x14ac:dyDescent="0.2">
      <c r="C67" s="368">
        <f t="shared" si="23"/>
        <v>23</v>
      </c>
      <c r="D67" s="7" t="str">
        <f t="shared" si="24"/>
        <v>item 23</v>
      </c>
      <c r="E67" s="7" t="str">
        <f t="shared" si="25"/>
        <v>Operating Expense</v>
      </c>
      <c r="G67" s="43">
        <f ca="1">Results!K38</f>
        <v>0</v>
      </c>
      <c r="H67" s="37"/>
      <c r="I67" s="16"/>
      <c r="J67" s="16"/>
      <c r="K67" s="16"/>
      <c r="L67" s="16"/>
      <c r="M67" s="16"/>
      <c r="N67" s="16"/>
      <c r="O67" s="16"/>
      <c r="P67" s="16"/>
      <c r="Q67" s="16"/>
      <c r="R67" s="279">
        <f ca="1">Results!O38</f>
        <v>0</v>
      </c>
      <c r="S67" s="279">
        <f ca="1">Results!P38</f>
        <v>0</v>
      </c>
      <c r="T67" s="279">
        <f ca="1">Results!Q38</f>
        <v>0</v>
      </c>
      <c r="U67" s="279">
        <f ca="1">Results!R38</f>
        <v>0</v>
      </c>
      <c r="V67" s="279">
        <f ca="1">Results!S38</f>
        <v>0</v>
      </c>
      <c r="W67" s="279">
        <f ca="1">Results!T38</f>
        <v>0</v>
      </c>
      <c r="X67" s="279">
        <f ca="1">Results!U38</f>
        <v>0</v>
      </c>
      <c r="Y67" s="279">
        <f ca="1">Results!V38</f>
        <v>0</v>
      </c>
      <c r="Z67" s="279">
        <f ca="1">Results!W38</f>
        <v>0</v>
      </c>
      <c r="AA67" s="279">
        <f ca="1">Results!X38</f>
        <v>0</v>
      </c>
      <c r="AB67" s="279">
        <f ca="1">Results!Y38</f>
        <v>0</v>
      </c>
      <c r="AC67" s="279">
        <f ca="1">Results!Z38</f>
        <v>0</v>
      </c>
      <c r="AD67" s="279">
        <f ca="1">Results!AA38</f>
        <v>0</v>
      </c>
      <c r="AE67" s="279">
        <f ca="1">Results!AB38</f>
        <v>0</v>
      </c>
      <c r="AF67" s="279">
        <f ca="1">Results!AC38</f>
        <v>0</v>
      </c>
      <c r="AG67" s="279">
        <f ca="1">Results!AD38</f>
        <v>0</v>
      </c>
      <c r="AH67" s="279">
        <f ca="1">Results!AE38</f>
        <v>0</v>
      </c>
      <c r="AI67" s="279">
        <f ca="1">Results!AF38</f>
        <v>0</v>
      </c>
      <c r="AJ67" s="279">
        <f ca="1">Results!AG38</f>
        <v>0</v>
      </c>
      <c r="AK67" s="279">
        <f ca="1">Results!AH38</f>
        <v>0</v>
      </c>
      <c r="AL67" s="279">
        <f ca="1">Results!AI38</f>
        <v>0</v>
      </c>
      <c r="AM67" s="279">
        <f ca="1">Results!AJ38</f>
        <v>0</v>
      </c>
      <c r="AN67" s="279">
        <f ca="1">Results!AK38</f>
        <v>0</v>
      </c>
      <c r="AO67" s="279">
        <f ca="1">Results!AL38</f>
        <v>0</v>
      </c>
      <c r="AP67" s="279">
        <f ca="1">Results!AM38</f>
        <v>0</v>
      </c>
      <c r="AQ67" s="279">
        <f ca="1">Results!AN38</f>
        <v>0</v>
      </c>
      <c r="AR67" s="279">
        <f ca="1">Results!AO38</f>
        <v>0</v>
      </c>
      <c r="AS67" s="279">
        <f ca="1">Results!AP38</f>
        <v>0</v>
      </c>
      <c r="AT67" s="279">
        <f ca="1">Results!AQ38</f>
        <v>0</v>
      </c>
      <c r="AU67" s="279">
        <f ca="1">Results!AR38</f>
        <v>0</v>
      </c>
      <c r="AV67" s="279">
        <f ca="1">Results!AS38</f>
        <v>0</v>
      </c>
      <c r="AW67" s="279">
        <f ca="1">Results!AT38</f>
        <v>0</v>
      </c>
      <c r="AX67" s="279">
        <f ca="1">Results!AU38</f>
        <v>0</v>
      </c>
      <c r="AY67" s="279">
        <f ca="1">Results!AV38</f>
        <v>0</v>
      </c>
      <c r="AZ67" s="279">
        <f ca="1">Results!AW38</f>
        <v>0</v>
      </c>
      <c r="BA67" s="279">
        <f ca="1">Results!AX38</f>
        <v>0</v>
      </c>
      <c r="BB67" s="279">
        <f ca="1">Results!AY38</f>
        <v>0</v>
      </c>
      <c r="BC67" s="279">
        <f ca="1">Results!AZ38</f>
        <v>0</v>
      </c>
      <c r="BD67" s="279">
        <f ca="1">Results!BA38</f>
        <v>0</v>
      </c>
      <c r="BE67" s="279">
        <f ca="1">Results!BB38</f>
        <v>0</v>
      </c>
      <c r="BF67" s="279">
        <f ca="1">Results!BC38</f>
        <v>0</v>
      </c>
      <c r="BG67" s="279">
        <f ca="1">Results!BD38</f>
        <v>0</v>
      </c>
      <c r="BH67" s="279">
        <f ca="1">Results!BE38</f>
        <v>0</v>
      </c>
      <c r="BI67" s="279">
        <f ca="1">Results!BF38</f>
        <v>0</v>
      </c>
      <c r="BJ67" s="279">
        <f ca="1">Results!BG38</f>
        <v>0</v>
      </c>
      <c r="BK67" s="279">
        <f ca="1">Results!BH38</f>
        <v>0</v>
      </c>
      <c r="BL67" s="279">
        <f ca="1">Results!BI38</f>
        <v>0</v>
      </c>
      <c r="BM67" s="279">
        <f ca="1">Results!BJ38</f>
        <v>0</v>
      </c>
      <c r="BN67" s="279">
        <f ca="1">Results!BK38</f>
        <v>0</v>
      </c>
      <c r="BO67" s="279">
        <f ca="1">Results!BL38</f>
        <v>0</v>
      </c>
      <c r="BP67" s="279">
        <f ca="1">Results!BM38</f>
        <v>0</v>
      </c>
    </row>
    <row r="68" spans="1:68" hidden="1" outlineLevel="1" x14ac:dyDescent="0.2">
      <c r="C68" s="368">
        <f t="shared" si="23"/>
        <v>24</v>
      </c>
      <c r="D68" s="7" t="str">
        <f t="shared" si="24"/>
        <v>item 24</v>
      </c>
      <c r="E68" s="7" t="str">
        <f t="shared" si="25"/>
        <v>Operating Expense</v>
      </c>
      <c r="G68" s="43">
        <f ca="1">Results!K39</f>
        <v>0</v>
      </c>
      <c r="H68" s="37"/>
      <c r="I68" s="16"/>
      <c r="J68" s="16"/>
      <c r="K68" s="16"/>
      <c r="L68" s="16"/>
      <c r="M68" s="16"/>
      <c r="N68" s="16"/>
      <c r="O68" s="16"/>
      <c r="P68" s="16"/>
      <c r="Q68" s="16"/>
      <c r="R68" s="279">
        <f ca="1">Results!O39</f>
        <v>0</v>
      </c>
      <c r="S68" s="279">
        <f ca="1">Results!P39</f>
        <v>0</v>
      </c>
      <c r="T68" s="279">
        <f ca="1">Results!Q39</f>
        <v>0</v>
      </c>
      <c r="U68" s="279">
        <f ca="1">Results!R39</f>
        <v>0</v>
      </c>
      <c r="V68" s="279">
        <f ca="1">Results!S39</f>
        <v>0</v>
      </c>
      <c r="W68" s="279">
        <f ca="1">Results!T39</f>
        <v>0</v>
      </c>
      <c r="X68" s="279">
        <f ca="1">Results!U39</f>
        <v>0</v>
      </c>
      <c r="Y68" s="279">
        <f ca="1">Results!V39</f>
        <v>0</v>
      </c>
      <c r="Z68" s="279">
        <f ca="1">Results!W39</f>
        <v>0</v>
      </c>
      <c r="AA68" s="279">
        <f ca="1">Results!X39</f>
        <v>0</v>
      </c>
      <c r="AB68" s="279">
        <f ca="1">Results!Y39</f>
        <v>0</v>
      </c>
      <c r="AC68" s="279">
        <f ca="1">Results!Z39</f>
        <v>0</v>
      </c>
      <c r="AD68" s="279">
        <f ca="1">Results!AA39</f>
        <v>0</v>
      </c>
      <c r="AE68" s="279">
        <f ca="1">Results!AB39</f>
        <v>0</v>
      </c>
      <c r="AF68" s="279">
        <f ca="1">Results!AC39</f>
        <v>0</v>
      </c>
      <c r="AG68" s="279">
        <f ca="1">Results!AD39</f>
        <v>0</v>
      </c>
      <c r="AH68" s="279">
        <f ca="1">Results!AE39</f>
        <v>0</v>
      </c>
      <c r="AI68" s="279">
        <f ca="1">Results!AF39</f>
        <v>0</v>
      </c>
      <c r="AJ68" s="279">
        <f ca="1">Results!AG39</f>
        <v>0</v>
      </c>
      <c r="AK68" s="279">
        <f ca="1">Results!AH39</f>
        <v>0</v>
      </c>
      <c r="AL68" s="279">
        <f ca="1">Results!AI39</f>
        <v>0</v>
      </c>
      <c r="AM68" s="279">
        <f ca="1">Results!AJ39</f>
        <v>0</v>
      </c>
      <c r="AN68" s="279">
        <f ca="1">Results!AK39</f>
        <v>0</v>
      </c>
      <c r="AO68" s="279">
        <f ca="1">Results!AL39</f>
        <v>0</v>
      </c>
      <c r="AP68" s="279">
        <f ca="1">Results!AM39</f>
        <v>0</v>
      </c>
      <c r="AQ68" s="279">
        <f ca="1">Results!AN39</f>
        <v>0</v>
      </c>
      <c r="AR68" s="279">
        <f ca="1">Results!AO39</f>
        <v>0</v>
      </c>
      <c r="AS68" s="279">
        <f ca="1">Results!AP39</f>
        <v>0</v>
      </c>
      <c r="AT68" s="279">
        <f ca="1">Results!AQ39</f>
        <v>0</v>
      </c>
      <c r="AU68" s="279">
        <f ca="1">Results!AR39</f>
        <v>0</v>
      </c>
      <c r="AV68" s="279">
        <f ca="1">Results!AS39</f>
        <v>0</v>
      </c>
      <c r="AW68" s="279">
        <f ca="1">Results!AT39</f>
        <v>0</v>
      </c>
      <c r="AX68" s="279">
        <f ca="1">Results!AU39</f>
        <v>0</v>
      </c>
      <c r="AY68" s="279">
        <f ca="1">Results!AV39</f>
        <v>0</v>
      </c>
      <c r="AZ68" s="279">
        <f ca="1">Results!AW39</f>
        <v>0</v>
      </c>
      <c r="BA68" s="279">
        <f ca="1">Results!AX39</f>
        <v>0</v>
      </c>
      <c r="BB68" s="279">
        <f ca="1">Results!AY39</f>
        <v>0</v>
      </c>
      <c r="BC68" s="279">
        <f ca="1">Results!AZ39</f>
        <v>0</v>
      </c>
      <c r="BD68" s="279">
        <f ca="1">Results!BA39</f>
        <v>0</v>
      </c>
      <c r="BE68" s="279">
        <f ca="1">Results!BB39</f>
        <v>0</v>
      </c>
      <c r="BF68" s="279">
        <f ca="1">Results!BC39</f>
        <v>0</v>
      </c>
      <c r="BG68" s="279">
        <f ca="1">Results!BD39</f>
        <v>0</v>
      </c>
      <c r="BH68" s="279">
        <f ca="1">Results!BE39</f>
        <v>0</v>
      </c>
      <c r="BI68" s="279">
        <f ca="1">Results!BF39</f>
        <v>0</v>
      </c>
      <c r="BJ68" s="279">
        <f ca="1">Results!BG39</f>
        <v>0</v>
      </c>
      <c r="BK68" s="279">
        <f ca="1">Results!BH39</f>
        <v>0</v>
      </c>
      <c r="BL68" s="279">
        <f ca="1">Results!BI39</f>
        <v>0</v>
      </c>
      <c r="BM68" s="279">
        <f ca="1">Results!BJ39</f>
        <v>0</v>
      </c>
      <c r="BN68" s="279">
        <f ca="1">Results!BK39</f>
        <v>0</v>
      </c>
      <c r="BO68" s="279">
        <f ca="1">Results!BL39</f>
        <v>0</v>
      </c>
      <c r="BP68" s="279">
        <f ca="1">Results!BM39</f>
        <v>0</v>
      </c>
    </row>
    <row r="69" spans="1:68" hidden="1" outlineLevel="1" x14ac:dyDescent="0.2">
      <c r="C69" s="368">
        <f t="shared" si="23"/>
        <v>25</v>
      </c>
      <c r="D69" s="99" t="str">
        <f t="shared" si="24"/>
        <v>item 25</v>
      </c>
      <c r="E69" s="99" t="str">
        <f t="shared" si="25"/>
        <v>Operating Expense</v>
      </c>
      <c r="F69" s="19"/>
      <c r="G69" s="43">
        <f ca="1">Results!K40</f>
        <v>0</v>
      </c>
      <c r="H69" s="37"/>
      <c r="I69" s="16"/>
      <c r="J69" s="16"/>
      <c r="K69" s="16"/>
      <c r="L69" s="16"/>
      <c r="M69" s="16"/>
      <c r="N69" s="16"/>
      <c r="O69" s="16"/>
      <c r="P69" s="16"/>
      <c r="Q69" s="16"/>
      <c r="R69" s="279">
        <f ca="1">Results!O40</f>
        <v>0</v>
      </c>
      <c r="S69" s="279">
        <f ca="1">Results!P40</f>
        <v>0</v>
      </c>
      <c r="T69" s="279">
        <f ca="1">Results!Q40</f>
        <v>0</v>
      </c>
      <c r="U69" s="279">
        <f ca="1">Results!R40</f>
        <v>0</v>
      </c>
      <c r="V69" s="279">
        <f ca="1">Results!S40</f>
        <v>0</v>
      </c>
      <c r="W69" s="279">
        <f ca="1">Results!T40</f>
        <v>0</v>
      </c>
      <c r="X69" s="279">
        <f ca="1">Results!U40</f>
        <v>0</v>
      </c>
      <c r="Y69" s="279">
        <f ca="1">Results!V40</f>
        <v>0</v>
      </c>
      <c r="Z69" s="279">
        <f ca="1">Results!W40</f>
        <v>0</v>
      </c>
      <c r="AA69" s="279">
        <f ca="1">Results!X40</f>
        <v>0</v>
      </c>
      <c r="AB69" s="279">
        <f ca="1">Results!Y40</f>
        <v>0</v>
      </c>
      <c r="AC69" s="279">
        <f ca="1">Results!Z40</f>
        <v>0</v>
      </c>
      <c r="AD69" s="279">
        <f ca="1">Results!AA40</f>
        <v>0</v>
      </c>
      <c r="AE69" s="279">
        <f ca="1">Results!AB40</f>
        <v>0</v>
      </c>
      <c r="AF69" s="279">
        <f ca="1">Results!AC40</f>
        <v>0</v>
      </c>
      <c r="AG69" s="279">
        <f ca="1">Results!AD40</f>
        <v>0</v>
      </c>
      <c r="AH69" s="279">
        <f ca="1">Results!AE40</f>
        <v>0</v>
      </c>
      <c r="AI69" s="279">
        <f ca="1">Results!AF40</f>
        <v>0</v>
      </c>
      <c r="AJ69" s="279">
        <f ca="1">Results!AG40</f>
        <v>0</v>
      </c>
      <c r="AK69" s="279">
        <f ca="1">Results!AH40</f>
        <v>0</v>
      </c>
      <c r="AL69" s="279">
        <f ca="1">Results!AI40</f>
        <v>0</v>
      </c>
      <c r="AM69" s="279">
        <f ca="1">Results!AJ40</f>
        <v>0</v>
      </c>
      <c r="AN69" s="279">
        <f ca="1">Results!AK40</f>
        <v>0</v>
      </c>
      <c r="AO69" s="279">
        <f ca="1">Results!AL40</f>
        <v>0</v>
      </c>
      <c r="AP69" s="279">
        <f ca="1">Results!AM40</f>
        <v>0</v>
      </c>
      <c r="AQ69" s="279">
        <f ca="1">Results!AN40</f>
        <v>0</v>
      </c>
      <c r="AR69" s="279">
        <f ca="1">Results!AO40</f>
        <v>0</v>
      </c>
      <c r="AS69" s="279">
        <f ca="1">Results!AP40</f>
        <v>0</v>
      </c>
      <c r="AT69" s="279">
        <f ca="1">Results!AQ40</f>
        <v>0</v>
      </c>
      <c r="AU69" s="279">
        <f ca="1">Results!AR40</f>
        <v>0</v>
      </c>
      <c r="AV69" s="279">
        <f ca="1">Results!AS40</f>
        <v>0</v>
      </c>
      <c r="AW69" s="279">
        <f ca="1">Results!AT40</f>
        <v>0</v>
      </c>
      <c r="AX69" s="279">
        <f ca="1">Results!AU40</f>
        <v>0</v>
      </c>
      <c r="AY69" s="279">
        <f ca="1">Results!AV40</f>
        <v>0</v>
      </c>
      <c r="AZ69" s="279">
        <f ca="1">Results!AW40</f>
        <v>0</v>
      </c>
      <c r="BA69" s="279">
        <f ca="1">Results!AX40</f>
        <v>0</v>
      </c>
      <c r="BB69" s="279">
        <f ca="1">Results!AY40</f>
        <v>0</v>
      </c>
      <c r="BC69" s="279">
        <f ca="1">Results!AZ40</f>
        <v>0</v>
      </c>
      <c r="BD69" s="279">
        <f ca="1">Results!BA40</f>
        <v>0</v>
      </c>
      <c r="BE69" s="279">
        <f ca="1">Results!BB40</f>
        <v>0</v>
      </c>
      <c r="BF69" s="279">
        <f ca="1">Results!BC40</f>
        <v>0</v>
      </c>
      <c r="BG69" s="279">
        <f ca="1">Results!BD40</f>
        <v>0</v>
      </c>
      <c r="BH69" s="279">
        <f ca="1">Results!BE40</f>
        <v>0</v>
      </c>
      <c r="BI69" s="279">
        <f ca="1">Results!BF40</f>
        <v>0</v>
      </c>
      <c r="BJ69" s="279">
        <f ca="1">Results!BG40</f>
        <v>0</v>
      </c>
      <c r="BK69" s="279">
        <f ca="1">Results!BH40</f>
        <v>0</v>
      </c>
      <c r="BL69" s="279">
        <f ca="1">Results!BI40</f>
        <v>0</v>
      </c>
      <c r="BM69" s="279">
        <f ca="1">Results!BJ40</f>
        <v>0</v>
      </c>
      <c r="BN69" s="279">
        <f ca="1">Results!BK40</f>
        <v>0</v>
      </c>
      <c r="BO69" s="279">
        <f ca="1">Results!BL40</f>
        <v>0</v>
      </c>
      <c r="BP69" s="279">
        <f ca="1">Results!BM40</f>
        <v>0</v>
      </c>
    </row>
    <row r="70" spans="1:68" collapsed="1" x14ac:dyDescent="0.2">
      <c r="D70" s="441"/>
      <c r="E70" s="442"/>
      <c r="F70" s="444"/>
      <c r="G70" s="439"/>
      <c r="H70" s="292"/>
      <c r="I70" s="16"/>
      <c r="J70" s="16"/>
      <c r="K70" s="16"/>
      <c r="L70" s="16"/>
      <c r="M70" s="16"/>
      <c r="N70" s="16"/>
      <c r="O70" s="16"/>
      <c r="P70" s="16"/>
      <c r="Q70" s="16"/>
      <c r="R70" s="377"/>
      <c r="S70" s="377"/>
      <c r="T70" s="377"/>
      <c r="U70" s="377"/>
      <c r="V70" s="377"/>
      <c r="W70" s="377"/>
      <c r="X70" s="377"/>
      <c r="Y70" s="377"/>
      <c r="Z70" s="377"/>
      <c r="AA70" s="377"/>
      <c r="AB70" s="377"/>
      <c r="AC70" s="377"/>
      <c r="AD70" s="377"/>
      <c r="AE70" s="377"/>
      <c r="AF70" s="377"/>
      <c r="AG70" s="377"/>
      <c r="AH70" s="377"/>
      <c r="AI70" s="377"/>
      <c r="AJ70" s="377"/>
      <c r="AK70" s="377"/>
      <c r="AL70" s="377"/>
      <c r="AM70" s="377"/>
      <c r="AN70" s="377"/>
      <c r="AO70" s="377"/>
      <c r="AP70" s="377"/>
      <c r="AQ70" s="377"/>
      <c r="AR70" s="377"/>
      <c r="AS70" s="377"/>
      <c r="AT70" s="377"/>
      <c r="AU70" s="377"/>
      <c r="AV70" s="377"/>
      <c r="AW70" s="377"/>
      <c r="AX70" s="377"/>
      <c r="AY70" s="377"/>
      <c r="AZ70" s="377"/>
      <c r="BA70" s="377"/>
      <c r="BB70" s="377"/>
      <c r="BC70" s="377"/>
      <c r="BD70" s="377"/>
      <c r="BE70" s="377"/>
      <c r="BF70" s="377"/>
      <c r="BG70" s="377"/>
      <c r="BH70" s="377"/>
      <c r="BI70" s="377"/>
      <c r="BJ70" s="377"/>
      <c r="BK70" s="377"/>
      <c r="BL70" s="377"/>
      <c r="BM70" s="377"/>
      <c r="BN70" s="377"/>
      <c r="BO70" s="377"/>
      <c r="BP70" s="377"/>
    </row>
    <row r="71" spans="1:68" ht="15" x14ac:dyDescent="0.25">
      <c r="D71" s="455" t="s">
        <v>279</v>
      </c>
      <c r="E71" s="16"/>
      <c r="F71" s="248"/>
      <c r="G71" s="248"/>
      <c r="H71" s="248"/>
      <c r="I71" s="16"/>
      <c r="J71" s="16"/>
      <c r="K71" s="16"/>
      <c r="L71" s="16"/>
      <c r="M71" s="16"/>
      <c r="N71" s="16"/>
      <c r="O71" s="16"/>
      <c r="P71" s="16"/>
      <c r="Q71" s="16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</row>
    <row r="72" spans="1:68" x14ac:dyDescent="0.2">
      <c r="D72" s="465" t="str">
        <f>+D39</f>
        <v>SWP</v>
      </c>
      <c r="G72" s="431">
        <f ca="1">SUMPRODUCT(R72:BP72,$R$10:$BP$10)</f>
        <v>226428459.97586417</v>
      </c>
      <c r="H72" s="248"/>
      <c r="I72" s="16"/>
      <c r="J72" s="16"/>
      <c r="K72" s="145"/>
      <c r="L72" s="16"/>
      <c r="M72" s="145"/>
      <c r="N72" s="16"/>
      <c r="O72" s="16"/>
      <c r="P72" s="16"/>
      <c r="Q72" s="16"/>
      <c r="R72" s="452">
        <f t="shared" ref="R72:S72" ca="1" si="26">SUM(R45:R47)</f>
        <v>0</v>
      </c>
      <c r="S72" s="452">
        <f t="shared" ca="1" si="26"/>
        <v>0</v>
      </c>
      <c r="T72" s="145">
        <f t="shared" ref="T72:AY72" ca="1" si="27">SUM(T45:T47)</f>
        <v>2429726.5955010736</v>
      </c>
      <c r="U72" s="145">
        <f t="shared" ca="1" si="27"/>
        <v>15622357.729751995</v>
      </c>
      <c r="V72" s="145">
        <f t="shared" ca="1" si="27"/>
        <v>27628954.435413137</v>
      </c>
      <c r="W72" s="145">
        <f t="shared" ca="1" si="27"/>
        <v>26855392.246067524</v>
      </c>
      <c r="X72" s="145">
        <f t="shared" ca="1" si="27"/>
        <v>26128679.632817052</v>
      </c>
      <c r="Y72" s="145">
        <f t="shared" ca="1" si="27"/>
        <v>25444201.230366953</v>
      </c>
      <c r="Z72" s="145">
        <f t="shared" ca="1" si="27"/>
        <v>24798092.307605054</v>
      </c>
      <c r="AA72" s="145">
        <f t="shared" ca="1" si="27"/>
        <v>24179399.343286216</v>
      </c>
      <c r="AB72" s="145">
        <f t="shared" ca="1" si="27"/>
        <v>23570814.723043602</v>
      </c>
      <c r="AC72" s="145">
        <f t="shared" ca="1" si="27"/>
        <v>22963116.742960542</v>
      </c>
      <c r="AD72" s="145">
        <f t="shared" ca="1" si="27"/>
        <v>22355580.790785849</v>
      </c>
      <c r="AE72" s="145">
        <f t="shared" ca="1" si="27"/>
        <v>21748044.838611156</v>
      </c>
      <c r="AF72" s="145">
        <f t="shared" ca="1" si="27"/>
        <v>21140508.886436462</v>
      </c>
      <c r="AG72" s="145">
        <f t="shared" ca="1" si="27"/>
        <v>20532972.934261773</v>
      </c>
      <c r="AH72" s="145">
        <f t="shared" ca="1" si="27"/>
        <v>19925436.982087079</v>
      </c>
      <c r="AI72" s="145">
        <f t="shared" ca="1" si="27"/>
        <v>19317901.02991239</v>
      </c>
      <c r="AJ72" s="145">
        <f t="shared" ca="1" si="27"/>
        <v>18782610.283847064</v>
      </c>
      <c r="AK72" s="145">
        <f t="shared" ca="1" si="27"/>
        <v>18392054.849004235</v>
      </c>
      <c r="AL72" s="145">
        <f t="shared" ca="1" si="27"/>
        <v>18073744.620270774</v>
      </c>
      <c r="AM72" s="145">
        <f t="shared" ca="1" si="27"/>
        <v>17755434.391537312</v>
      </c>
      <c r="AN72" s="145">
        <f t="shared" ca="1" si="27"/>
        <v>17437124.162803851</v>
      </c>
      <c r="AO72" s="145">
        <f t="shared" ca="1" si="27"/>
        <v>17124739.905604091</v>
      </c>
      <c r="AP72" s="145">
        <f t="shared" ca="1" si="27"/>
        <v>16824204.935276512</v>
      </c>
      <c r="AQ72" s="145">
        <f t="shared" ca="1" si="27"/>
        <v>16529595.936482638</v>
      </c>
      <c r="AR72" s="145">
        <f t="shared" ca="1" si="27"/>
        <v>16234986.937688762</v>
      </c>
      <c r="AS72" s="145">
        <f t="shared" ca="1" si="27"/>
        <v>15940377.938894887</v>
      </c>
      <c r="AT72" s="145">
        <f t="shared" ca="1" si="27"/>
        <v>15645768.940101016</v>
      </c>
      <c r="AU72" s="145">
        <f t="shared" ca="1" si="27"/>
        <v>15351159.941307141</v>
      </c>
      <c r="AV72" s="145">
        <f t="shared" ca="1" si="27"/>
        <v>15056550.942513265</v>
      </c>
      <c r="AW72" s="145">
        <f t="shared" ca="1" si="27"/>
        <v>14761941.943719389</v>
      </c>
      <c r="AX72" s="145">
        <f t="shared" ca="1" si="27"/>
        <v>14467332.944925513</v>
      </c>
      <c r="AY72" s="145">
        <f t="shared" ca="1" si="27"/>
        <v>14172723.946131637</v>
      </c>
      <c r="AZ72" s="145">
        <f t="shared" ref="AZ72:BP72" ca="1" si="28">SUM(AZ45:AZ47)</f>
        <v>13878114.947337762</v>
      </c>
      <c r="BA72" s="145">
        <f t="shared" ca="1" si="28"/>
        <v>13583505.948543888</v>
      </c>
      <c r="BB72" s="145">
        <f t="shared" ca="1" si="28"/>
        <v>13288896.949750014</v>
      </c>
      <c r="BC72" s="145">
        <f t="shared" ca="1" si="28"/>
        <v>12994287.950956138</v>
      </c>
      <c r="BD72" s="145">
        <f t="shared" ca="1" si="28"/>
        <v>12699678.952162262</v>
      </c>
      <c r="BE72" s="145">
        <f t="shared" ca="1" si="28"/>
        <v>12405069.953368386</v>
      </c>
      <c r="BF72" s="145">
        <f t="shared" ca="1" si="28"/>
        <v>12112008.165769618</v>
      </c>
      <c r="BG72" s="145">
        <f t="shared" ca="1" si="28"/>
        <v>11819150.726819262</v>
      </c>
      <c r="BH72" s="145">
        <f t="shared" ca="1" si="28"/>
        <v>11526293.287868906</v>
      </c>
      <c r="BI72" s="145">
        <f t="shared" ca="1" si="28"/>
        <v>11233435.848918546</v>
      </c>
      <c r="BJ72" s="145">
        <f t="shared" ca="1" si="28"/>
        <v>10940578.409968188</v>
      </c>
      <c r="BK72" s="145">
        <f t="shared" ca="1" si="28"/>
        <v>10649715.907031896</v>
      </c>
      <c r="BL72" s="145">
        <f t="shared" ca="1" si="28"/>
        <v>10363899.41871942</v>
      </c>
      <c r="BM72" s="145">
        <f t="shared" ca="1" si="28"/>
        <v>10069909.784683999</v>
      </c>
      <c r="BN72" s="145">
        <f t="shared" ca="1" si="28"/>
        <v>9679411.0279148687</v>
      </c>
      <c r="BO72" s="145">
        <f t="shared" ca="1" si="28"/>
        <v>9401227.2730272748</v>
      </c>
      <c r="BP72" s="145">
        <f t="shared" ca="1" si="28"/>
        <v>9123043.5181396808</v>
      </c>
    </row>
    <row r="73" spans="1:68" x14ac:dyDescent="0.2">
      <c r="D73" s="465" t="str">
        <f t="shared" ref="D73:D74" si="29">+D40</f>
        <v>Alternative 1 (Ft Drum-Whidden)</v>
      </c>
      <c r="F73" s="248"/>
      <c r="G73" s="431">
        <f ca="1">SUMPRODUCT(R73:BP73,$R$10:$BP$10)</f>
        <v>300277945.67766768</v>
      </c>
      <c r="H73" s="248"/>
      <c r="I73" s="16"/>
      <c r="J73" s="16"/>
      <c r="K73" s="145"/>
      <c r="L73" s="16"/>
      <c r="M73" s="145"/>
      <c r="N73" s="16"/>
      <c r="O73" s="16"/>
      <c r="P73" s="16"/>
      <c r="Q73" s="16"/>
      <c r="R73" s="452">
        <f t="shared" ref="R73:S73" ca="1" si="30">SUM(R51:R53)</f>
        <v>0</v>
      </c>
      <c r="S73" s="452">
        <f t="shared" ca="1" si="30"/>
        <v>0</v>
      </c>
      <c r="T73" s="145">
        <f t="shared" ref="T73:AY73" ca="1" si="31">SUM(T51:T53)</f>
        <v>3230541.0587730571</v>
      </c>
      <c r="U73" s="145">
        <f t="shared" ca="1" si="31"/>
        <v>20776761.472415358</v>
      </c>
      <c r="V73" s="145">
        <f t="shared" ca="1" si="31"/>
        <v>36835442.744258747</v>
      </c>
      <c r="W73" s="145">
        <f t="shared" ca="1" si="31"/>
        <v>35780953.512097299</v>
      </c>
      <c r="X73" s="145">
        <f t="shared" ca="1" si="31"/>
        <v>34791432.016561843</v>
      </c>
      <c r="Y73" s="145">
        <f t="shared" ca="1" si="31"/>
        <v>33860381.48398976</v>
      </c>
      <c r="Z73" s="145">
        <f t="shared" ca="1" si="31"/>
        <v>32982387.93632891</v>
      </c>
      <c r="AA73" s="145">
        <f t="shared" ca="1" si="31"/>
        <v>32141570.371292934</v>
      </c>
      <c r="AB73" s="145">
        <f t="shared" ca="1" si="31"/>
        <v>31312663.557971723</v>
      </c>
      <c r="AC73" s="145">
        <f t="shared" ca="1" si="31"/>
        <v>30483395.812780354</v>
      </c>
      <c r="AD73" s="145">
        <f t="shared" ca="1" si="31"/>
        <v>29654128.067589</v>
      </c>
      <c r="AE73" s="145">
        <f t="shared" ca="1" si="31"/>
        <v>28824860.322397642</v>
      </c>
      <c r="AF73" s="145">
        <f t="shared" ca="1" si="31"/>
        <v>27995592.57720628</v>
      </c>
      <c r="AG73" s="145">
        <f t="shared" ca="1" si="31"/>
        <v>27166324.832014918</v>
      </c>
      <c r="AH73" s="145">
        <f t="shared" ca="1" si="31"/>
        <v>26337057.08682356</v>
      </c>
      <c r="AI73" s="145">
        <f t="shared" ca="1" si="31"/>
        <v>25507789.341632202</v>
      </c>
      <c r="AJ73" s="145">
        <f t="shared" ca="1" si="31"/>
        <v>24784996.498133428</v>
      </c>
      <c r="AK73" s="145">
        <f t="shared" ca="1" si="31"/>
        <v>24275514.389889985</v>
      </c>
      <c r="AL73" s="145">
        <f t="shared" ca="1" si="31"/>
        <v>23872507.183339134</v>
      </c>
      <c r="AM73" s="145">
        <f t="shared" ca="1" si="31"/>
        <v>23469499.976788279</v>
      </c>
      <c r="AN73" s="145">
        <f t="shared" ca="1" si="31"/>
        <v>23066492.770237427</v>
      </c>
      <c r="AO73" s="145">
        <f t="shared" ca="1" si="31"/>
        <v>22663485.563686565</v>
      </c>
      <c r="AP73" s="145">
        <f t="shared" ca="1" si="31"/>
        <v>22260478.357135713</v>
      </c>
      <c r="AQ73" s="145">
        <f t="shared" ca="1" si="31"/>
        <v>21857471.150584858</v>
      </c>
      <c r="AR73" s="145">
        <f t="shared" ca="1" si="31"/>
        <v>21454463.944034003</v>
      </c>
      <c r="AS73" s="145">
        <f t="shared" ca="1" si="31"/>
        <v>21051456.737483151</v>
      </c>
      <c r="AT73" s="145">
        <f t="shared" ca="1" si="31"/>
        <v>20648449.530932292</v>
      </c>
      <c r="AU73" s="145">
        <f t="shared" ca="1" si="31"/>
        <v>20245442.324381445</v>
      </c>
      <c r="AV73" s="145">
        <f t="shared" ca="1" si="31"/>
        <v>19842435.117830586</v>
      </c>
      <c r="AW73" s="145">
        <f t="shared" ca="1" si="31"/>
        <v>19439427.911279734</v>
      </c>
      <c r="AX73" s="145">
        <f t="shared" ca="1" si="31"/>
        <v>19036420.704728879</v>
      </c>
      <c r="AY73" s="145">
        <f t="shared" ca="1" si="31"/>
        <v>18633413.498178028</v>
      </c>
      <c r="AZ73" s="145">
        <f t="shared" ref="AZ73:BP73" ca="1" si="32">SUM(AZ51:AZ53)</f>
        <v>18230406.291627169</v>
      </c>
      <c r="BA73" s="145">
        <f t="shared" ca="1" si="32"/>
        <v>17827399.085076317</v>
      </c>
      <c r="BB73" s="145">
        <f t="shared" ca="1" si="32"/>
        <v>17424391.878525462</v>
      </c>
      <c r="BC73" s="145">
        <f t="shared" ca="1" si="32"/>
        <v>17021384.671974607</v>
      </c>
      <c r="BD73" s="145">
        <f t="shared" ca="1" si="32"/>
        <v>16618377.465423752</v>
      </c>
      <c r="BE73" s="145">
        <f t="shared" ca="1" si="32"/>
        <v>16215370.2588729</v>
      </c>
      <c r="BF73" s="145">
        <f t="shared" ca="1" si="32"/>
        <v>15825478.233382506</v>
      </c>
      <c r="BG73" s="145">
        <f t="shared" ca="1" si="32"/>
        <v>15437318.401617082</v>
      </c>
      <c r="BH73" s="145">
        <f t="shared" ca="1" si="32"/>
        <v>15049158.569851656</v>
      </c>
      <c r="BI73" s="145">
        <f t="shared" ca="1" si="32"/>
        <v>14660998.738086229</v>
      </c>
      <c r="BJ73" s="145">
        <f t="shared" ca="1" si="32"/>
        <v>14272838.906320805</v>
      </c>
      <c r="BK73" s="145">
        <f t="shared" ca="1" si="32"/>
        <v>13884679.07455538</v>
      </c>
      <c r="BL73" s="145">
        <f t="shared" ca="1" si="32"/>
        <v>13496519.242789954</v>
      </c>
      <c r="BM73" s="145">
        <f t="shared" ca="1" si="32"/>
        <v>13039078.445162199</v>
      </c>
      <c r="BN73" s="145">
        <f t="shared" ca="1" si="32"/>
        <v>11763562.763742134</v>
      </c>
      <c r="BO73" s="145">
        <f t="shared" ca="1" si="32"/>
        <v>11440103.007292984</v>
      </c>
      <c r="BP73" s="145">
        <f t="shared" ca="1" si="32"/>
        <v>11116643.250843829</v>
      </c>
    </row>
    <row r="74" spans="1:68" x14ac:dyDescent="0.2">
      <c r="D74" s="465" t="str">
        <f t="shared" si="29"/>
        <v>Alternative 2 (Martin-Whidden)</v>
      </c>
      <c r="E74" s="16"/>
      <c r="F74" s="248"/>
      <c r="G74" s="431">
        <f ca="1">SUMPRODUCT(R74:BP74,$R$10:$BP$10)</f>
        <v>236508693.74841422</v>
      </c>
      <c r="H74" s="248"/>
      <c r="I74" s="16"/>
      <c r="J74" s="16"/>
      <c r="K74" s="145"/>
      <c r="L74" s="16"/>
      <c r="M74" s="145"/>
      <c r="N74" s="16"/>
      <c r="O74" s="16"/>
      <c r="P74" s="16"/>
      <c r="Q74" s="16"/>
      <c r="R74" s="452">
        <f t="shared" ref="R74:S74" ca="1" si="33">SUM(R57:R59)</f>
        <v>0</v>
      </c>
      <c r="S74" s="452">
        <f t="shared" ca="1" si="33"/>
        <v>0</v>
      </c>
      <c r="T74" s="145">
        <f t="shared" ref="T74:AY74" ca="1" si="34">SUM(T57:T59)</f>
        <v>2541199.0888743452</v>
      </c>
      <c r="U74" s="145">
        <f t="shared" ca="1" si="34"/>
        <v>16324812.838060487</v>
      </c>
      <c r="V74" s="145">
        <f t="shared" ca="1" si="34"/>
        <v>28754630.884030562</v>
      </c>
      <c r="W74" s="145">
        <f t="shared" ca="1" si="34"/>
        <v>27946444.223833762</v>
      </c>
      <c r="X74" s="145">
        <f t="shared" ca="1" si="34"/>
        <v>27189362.301238678</v>
      </c>
      <c r="Y74" s="145">
        <f t="shared" ca="1" si="34"/>
        <v>26478274.642485145</v>
      </c>
      <c r="Z74" s="145">
        <f t="shared" ca="1" si="34"/>
        <v>25808922.51943969</v>
      </c>
      <c r="AA74" s="145">
        <f t="shared" ca="1" si="34"/>
        <v>25168813.662910774</v>
      </c>
      <c r="AB74" s="145">
        <f t="shared" ca="1" si="34"/>
        <v>24538074.008275501</v>
      </c>
      <c r="AC74" s="145">
        <f t="shared" ca="1" si="34"/>
        <v>23907050.438431341</v>
      </c>
      <c r="AD74" s="145">
        <f t="shared" ca="1" si="34"/>
        <v>23276026.868587174</v>
      </c>
      <c r="AE74" s="145">
        <f t="shared" ca="1" si="34"/>
        <v>22645003.298743002</v>
      </c>
      <c r="AF74" s="145">
        <f t="shared" ca="1" si="34"/>
        <v>22013979.728898831</v>
      </c>
      <c r="AG74" s="145">
        <f t="shared" ca="1" si="34"/>
        <v>21382956.15905467</v>
      </c>
      <c r="AH74" s="145">
        <f t="shared" ca="1" si="34"/>
        <v>20751932.589210499</v>
      </c>
      <c r="AI74" s="145">
        <f t="shared" ca="1" si="34"/>
        <v>20120909.019366335</v>
      </c>
      <c r="AJ74" s="145">
        <f t="shared" ca="1" si="34"/>
        <v>19573640.436147213</v>
      </c>
      <c r="AK74" s="145">
        <f t="shared" ca="1" si="34"/>
        <v>19194165.741387084</v>
      </c>
      <c r="AL74" s="145">
        <f t="shared" ca="1" si="34"/>
        <v>18898446.03325199</v>
      </c>
      <c r="AM74" s="145">
        <f t="shared" ca="1" si="34"/>
        <v>18602726.325116899</v>
      </c>
      <c r="AN74" s="145">
        <f t="shared" ca="1" si="34"/>
        <v>18307006.616981812</v>
      </c>
      <c r="AO74" s="145">
        <f t="shared" ca="1" si="34"/>
        <v>18011286.908846717</v>
      </c>
      <c r="AP74" s="145">
        <f t="shared" ca="1" si="34"/>
        <v>17715567.20071163</v>
      </c>
      <c r="AQ74" s="145">
        <f t="shared" ca="1" si="34"/>
        <v>17419847.49257654</v>
      </c>
      <c r="AR74" s="145">
        <f t="shared" ca="1" si="34"/>
        <v>17124127.784441456</v>
      </c>
      <c r="AS74" s="145">
        <f t="shared" ca="1" si="34"/>
        <v>16828408.076306362</v>
      </c>
      <c r="AT74" s="145">
        <f t="shared" ca="1" si="34"/>
        <v>16532688.368171271</v>
      </c>
      <c r="AU74" s="145">
        <f t="shared" ca="1" si="34"/>
        <v>16236968.660036184</v>
      </c>
      <c r="AV74" s="145">
        <f t="shared" ca="1" si="34"/>
        <v>15941248.951901099</v>
      </c>
      <c r="AW74" s="145">
        <f t="shared" ca="1" si="34"/>
        <v>15645529.243766008</v>
      </c>
      <c r="AX74" s="145">
        <f t="shared" ca="1" si="34"/>
        <v>15349809.535630919</v>
      </c>
      <c r="AY74" s="145">
        <f t="shared" ca="1" si="34"/>
        <v>15054089.827495828</v>
      </c>
      <c r="AZ74" s="145">
        <f t="shared" ref="AZ74:BP74" ca="1" si="35">SUM(AZ57:AZ59)</f>
        <v>14758370.119360739</v>
      </c>
      <c r="BA74" s="145">
        <f t="shared" ca="1" si="35"/>
        <v>14462650.41122565</v>
      </c>
      <c r="BB74" s="145">
        <f t="shared" ca="1" si="35"/>
        <v>14166930.703090563</v>
      </c>
      <c r="BC74" s="145">
        <f t="shared" ca="1" si="35"/>
        <v>13871210.994955473</v>
      </c>
      <c r="BD74" s="145">
        <f t="shared" ca="1" si="35"/>
        <v>13575491.286820384</v>
      </c>
      <c r="BE74" s="145">
        <f t="shared" ca="1" si="35"/>
        <v>13279771.578685295</v>
      </c>
      <c r="BF74" s="145">
        <f t="shared" ca="1" si="35"/>
        <v>12984916.945633117</v>
      </c>
      <c r="BG74" s="145">
        <f t="shared" ca="1" si="35"/>
        <v>12690176.56778056</v>
      </c>
      <c r="BH74" s="145">
        <f t="shared" ca="1" si="35"/>
        <v>12395436.18992801</v>
      </c>
      <c r="BI74" s="145">
        <f t="shared" ca="1" si="35"/>
        <v>12100695.81207546</v>
      </c>
      <c r="BJ74" s="145">
        <f t="shared" ca="1" si="35"/>
        <v>11805955.434222911</v>
      </c>
      <c r="BK74" s="145">
        <f t="shared" ca="1" si="35"/>
        <v>11511215.056370355</v>
      </c>
      <c r="BL74" s="145">
        <f t="shared" ca="1" si="35"/>
        <v>11216474.678517805</v>
      </c>
      <c r="BM74" s="145">
        <f t="shared" ca="1" si="35"/>
        <v>10917164.540094586</v>
      </c>
      <c r="BN74" s="145">
        <f t="shared" ca="1" si="35"/>
        <v>10563894.32329662</v>
      </c>
      <c r="BO74" s="145">
        <f t="shared" ca="1" si="35"/>
        <v>10273421.55126364</v>
      </c>
      <c r="BP74" s="145">
        <f t="shared" ca="1" si="35"/>
        <v>9982948.779230658</v>
      </c>
    </row>
    <row r="75" spans="1:68" x14ac:dyDescent="0.2">
      <c r="D75" s="79"/>
      <c r="E75" s="16"/>
      <c r="F75" s="248"/>
      <c r="G75" s="248"/>
      <c r="H75" s="248"/>
      <c r="I75" s="16"/>
      <c r="J75" s="16"/>
      <c r="K75" s="16"/>
      <c r="L75" s="16"/>
      <c r="M75" s="16"/>
      <c r="N75" s="16"/>
      <c r="O75" s="16"/>
      <c r="P75" s="16"/>
      <c r="Q75" s="16"/>
      <c r="R75" s="145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</row>
    <row r="76" spans="1:68" x14ac:dyDescent="0.2">
      <c r="D76" s="79"/>
      <c r="E76" s="16"/>
      <c r="F76" s="248"/>
      <c r="G76" s="248"/>
      <c r="H76" s="248"/>
      <c r="I76" s="16"/>
      <c r="J76" s="16"/>
      <c r="K76" s="16"/>
      <c r="L76" s="16"/>
      <c r="M76" s="16"/>
      <c r="N76" s="16"/>
      <c r="O76" s="16"/>
      <c r="P76" s="16"/>
      <c r="Q76" s="16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</row>
    <row r="77" spans="1:68" s="82" customFormat="1" ht="15.75" x14ac:dyDescent="0.25">
      <c r="A77" s="80"/>
      <c r="B77" s="80"/>
      <c r="D77" s="87" t="s">
        <v>170</v>
      </c>
      <c r="F77" s="88"/>
      <c r="G77" s="89"/>
      <c r="H77" s="83"/>
      <c r="L77" s="84"/>
      <c r="M77" s="85"/>
      <c r="N77" s="85"/>
    </row>
    <row r="80" spans="1:68" x14ac:dyDescent="0.2">
      <c r="D80" s="14" t="s">
        <v>249</v>
      </c>
      <c r="F80" s="18" t="s">
        <v>250</v>
      </c>
      <c r="G80" s="18" t="s">
        <v>196</v>
      </c>
      <c r="H80" s="18" t="s">
        <v>251</v>
      </c>
      <c r="I80" s="18" t="s">
        <v>252</v>
      </c>
    </row>
    <row r="81" spans="4:68" x14ac:dyDescent="0.2">
      <c r="D81" s="403" t="s">
        <v>258</v>
      </c>
      <c r="F81" s="389">
        <f t="shared" ref="F81:G84" si="36">+F12</f>
        <v>45444</v>
      </c>
      <c r="G81" s="389">
        <f t="shared" si="36"/>
        <v>45992</v>
      </c>
      <c r="H81" s="390">
        <f>YEARFRAC(F81,G81,0)</f>
        <v>1.5</v>
      </c>
      <c r="I81" s="391">
        <f>YEARFRAC(F81,DATE(YEAR(F81),12,31))</f>
        <v>0.58333333333333337</v>
      </c>
      <c r="R81" s="392">
        <f>IF(R$9&lt;YEAR($F81),0,IF(R$9=YEAR($F81),$I81,$H81-SUM($Q81:Q81)))</f>
        <v>0</v>
      </c>
      <c r="S81" s="392">
        <f>IF(S$9&lt;YEAR($F81),0,IF(S$9=YEAR($F81),$I81,$H81-SUM($Q81:R81)))</f>
        <v>0</v>
      </c>
      <c r="T81" s="392">
        <f>IF(T$9&lt;YEAR($F81),0,IF(T$9=YEAR($F81),$I81,$H81-SUM($Q81:S81)))</f>
        <v>0.58333333333333337</v>
      </c>
      <c r="U81" s="392">
        <f>IF(U$9&lt;YEAR($F81),0,IF(U$9=YEAR($F81),$I81,$H81-SUM($Q81:T81)))</f>
        <v>0.91666666666666663</v>
      </c>
      <c r="V81" s="392">
        <f>IF(V$9&lt;YEAR($F81),0,IF(V$9=YEAR($F81),$I81,$H81-SUM($Q81:U81)))</f>
        <v>0</v>
      </c>
      <c r="W81" s="392">
        <f>IF(W$9&lt;YEAR($F81),0,IF(W$9=YEAR($F81),$I81,$H81-SUM($Q81:V81)))</f>
        <v>0</v>
      </c>
      <c r="X81" s="392">
        <f>IF(X$9&lt;YEAR($F81),0,IF(X$9=YEAR($F81),$I81,$H81-SUM($Q81:W81)))</f>
        <v>0</v>
      </c>
      <c r="Y81" s="392">
        <f>IF(Y$9&lt;YEAR($F81),0,IF(Y$9=YEAR($F81),$I81,$H81-SUM($Q81:X81)))</f>
        <v>0</v>
      </c>
      <c r="Z81" s="392">
        <f>IF(Z$9&lt;YEAR($F81),0,IF(Z$9=YEAR($F81),$I81,$H81-SUM($Q81:Y81)))</f>
        <v>0</v>
      </c>
      <c r="AA81" s="392">
        <f>IF(AA$9&lt;YEAR($F81),0,IF(AA$9=YEAR($F81),$I81,$H81-SUM($Q81:Z81)))</f>
        <v>0</v>
      </c>
      <c r="AB81" s="392">
        <f>IF(AB$9&lt;YEAR($F81),0,IF(AB$9=YEAR($F81),$I81,$H81-SUM($Q81:AA81)))</f>
        <v>0</v>
      </c>
      <c r="AC81" s="392">
        <f>IF(AC$9&lt;YEAR($F81),0,IF(AC$9=YEAR($F81),$I81,$H81-SUM($Q81:AB81)))</f>
        <v>0</v>
      </c>
      <c r="AD81" s="392">
        <f>IF(AD$9&lt;YEAR($F81),0,IF(AD$9=YEAR($F81),$I81,$H81-SUM($Q81:AC81)))</f>
        <v>0</v>
      </c>
      <c r="AE81" s="392">
        <f>IF(AE$9&lt;YEAR($F81),0,IF(AE$9=YEAR($F81),$I81,$H81-SUM($Q81:AD81)))</f>
        <v>0</v>
      </c>
      <c r="AF81" s="392">
        <f>IF(AF$9&lt;YEAR($F81),0,IF(AF$9=YEAR($F81),$I81,$H81-SUM($Q81:AE81)))</f>
        <v>0</v>
      </c>
      <c r="AG81" s="392">
        <f>IF(AG$9&lt;YEAR($F81),0,IF(AG$9=YEAR($F81),$I81,$H81-SUM($Q81:AF81)))</f>
        <v>0</v>
      </c>
      <c r="AH81" s="392">
        <f>IF(AH$9&lt;YEAR($F81),0,IF(AH$9=YEAR($F81),$I81,$H81-SUM($Q81:AG81)))</f>
        <v>0</v>
      </c>
      <c r="AI81" s="392">
        <f>IF(AI$9&lt;YEAR($F81),0,IF(AI$9=YEAR($F81),$I81,$H81-SUM($Q81:AH81)))</f>
        <v>0</v>
      </c>
      <c r="AJ81" s="392">
        <f>IF(AJ$9&lt;YEAR($F81),0,IF(AJ$9=YEAR($F81),$I81,$H81-SUM($Q81:AI81)))</f>
        <v>0</v>
      </c>
      <c r="AK81" s="392">
        <f>IF(AK$9&lt;YEAR($F81),0,IF(AK$9=YEAR($F81),$I81,$H81-SUM($Q81:AJ81)))</f>
        <v>0</v>
      </c>
      <c r="AL81" s="392">
        <f>IF(AL$9&lt;YEAR($F81),0,IF(AL$9=YEAR($F81),$I81,$H81-SUM($Q81:AK81)))</f>
        <v>0</v>
      </c>
      <c r="AM81" s="392">
        <f>IF(AM$9&lt;YEAR($F81),0,IF(AM$9=YEAR($F81),$I81,$H81-SUM($Q81:AL81)))</f>
        <v>0</v>
      </c>
      <c r="AN81" s="392">
        <f>IF(AN$9&lt;YEAR($F81),0,IF(AN$9=YEAR($F81),$I81,$H81-SUM($Q81:AM81)))</f>
        <v>0</v>
      </c>
      <c r="AO81" s="392">
        <f>IF(AO$9&lt;YEAR($F81),0,IF(AO$9=YEAR($F81),$I81,$H81-SUM($Q81:AN81)))</f>
        <v>0</v>
      </c>
      <c r="AP81" s="392">
        <f>IF(AP$9&lt;YEAR($F81),0,IF(AP$9=YEAR($F81),$I81,$H81-SUM($Q81:AO81)))</f>
        <v>0</v>
      </c>
      <c r="AQ81" s="392">
        <f>IF(AQ$9&lt;YEAR($F81),0,IF(AQ$9=YEAR($F81),$I81,$H81-SUM($Q81:AP81)))</f>
        <v>0</v>
      </c>
      <c r="AR81" s="392">
        <f>IF(AR$9&lt;YEAR($F81),0,IF(AR$9=YEAR($F81),$I81,$H81-SUM($Q81:AQ81)))</f>
        <v>0</v>
      </c>
      <c r="AS81" s="392">
        <f>IF(AS$9&lt;YEAR($F81),0,IF(AS$9=YEAR($F81),$I81,$H81-SUM($Q81:AR81)))</f>
        <v>0</v>
      </c>
      <c r="AT81" s="392">
        <f>IF(AT$9&lt;YEAR($F81),0,IF(AT$9=YEAR($F81),$I81,$H81-SUM($Q81:AS81)))</f>
        <v>0</v>
      </c>
      <c r="AU81" s="392">
        <f>IF(AU$9&lt;YEAR($F81),0,IF(AU$9=YEAR($F81),$I81,$H81-SUM($Q81:AT81)))</f>
        <v>0</v>
      </c>
      <c r="AV81" s="392">
        <f>IF(AV$9&lt;YEAR($F81),0,IF(AV$9=YEAR($F81),$I81,$H81-SUM($Q81:AU81)))</f>
        <v>0</v>
      </c>
      <c r="AW81" s="392">
        <f>IF(AW$9&lt;YEAR($F81),0,IF(AW$9=YEAR($F81),$I81,$H81-SUM($Q81:AV81)))</f>
        <v>0</v>
      </c>
      <c r="AX81" s="392">
        <f>IF(AX$9&lt;YEAR($F81),0,IF(AX$9=YEAR($F81),$I81,$H81-SUM($Q81:AW81)))</f>
        <v>0</v>
      </c>
      <c r="AY81" s="392">
        <f>IF(AY$9&lt;YEAR($F81),0,IF(AY$9=YEAR($F81),$I81,$H81-SUM($Q81:AX81)))</f>
        <v>0</v>
      </c>
      <c r="AZ81" s="392">
        <f>IF(AZ$9&lt;YEAR($F81),0,IF(AZ$9=YEAR($F81),$I81,$H81-SUM($Q81:AY81)))</f>
        <v>0</v>
      </c>
      <c r="BA81" s="392">
        <f>IF(BA$9&lt;YEAR($F81),0,IF(BA$9=YEAR($F81),$I81,$H81-SUM($Q81:AZ81)))</f>
        <v>0</v>
      </c>
      <c r="BB81" s="392">
        <f>IF(BB$9&lt;YEAR($F81),0,IF(BB$9=YEAR($F81),$I81,$H81-SUM($Q81:BA81)))</f>
        <v>0</v>
      </c>
      <c r="BC81" s="392">
        <f>IF(BC$9&lt;YEAR($F81),0,IF(BC$9=YEAR($F81),$I81,$H81-SUM($Q81:BB81)))</f>
        <v>0</v>
      </c>
      <c r="BD81" s="392">
        <f>IF(BD$9&lt;YEAR($F81),0,IF(BD$9=YEAR($F81),$I81,$H81-SUM($Q81:BC81)))</f>
        <v>0</v>
      </c>
      <c r="BE81" s="392">
        <f>IF(BE$9&lt;YEAR($F81),0,IF(BE$9=YEAR($F81),$I81,$H81-SUM($Q81:BD81)))</f>
        <v>0</v>
      </c>
      <c r="BF81" s="392">
        <f>IF(BF$9&lt;YEAR($F81),0,IF(BF$9=YEAR($F81),$I81,$H81-SUM($Q81:BE81)))</f>
        <v>0</v>
      </c>
      <c r="BG81" s="392">
        <f>IF(BG$9&lt;YEAR($F81),0,IF(BG$9=YEAR($F81),$I81,$H81-SUM($Q81:BF81)))</f>
        <v>0</v>
      </c>
      <c r="BH81" s="392">
        <f>IF(BH$9&lt;YEAR($F81),0,IF(BH$9=YEAR($F81),$I81,$H81-SUM($Q81:BG81)))</f>
        <v>0</v>
      </c>
      <c r="BI81" s="392">
        <f>IF(BI$9&lt;YEAR($F81),0,IF(BI$9=YEAR($F81),$I81,$H81-SUM($Q81:BH81)))</f>
        <v>0</v>
      </c>
      <c r="BJ81" s="392">
        <f>IF(BJ$9&lt;YEAR($F81),0,IF(BJ$9=YEAR($F81),$I81,$H81-SUM($Q81:BI81)))</f>
        <v>0</v>
      </c>
      <c r="BK81" s="392">
        <f>IF(BK$9&lt;YEAR($F81),0,IF(BK$9=YEAR($F81),$I81,$H81-SUM($Q81:BJ81)))</f>
        <v>0</v>
      </c>
      <c r="BL81" s="392">
        <f>IF(BL$9&lt;YEAR($F81),0,IF(BL$9=YEAR($F81),$I81,$H81-SUM($Q81:BK81)))</f>
        <v>0</v>
      </c>
      <c r="BM81" s="392">
        <f>IF(BM$9&lt;YEAR($F81),0,IF(BM$9=YEAR($F81),$I81,$H81-SUM($Q81:BL81)))</f>
        <v>0</v>
      </c>
      <c r="BN81" s="392">
        <f>IF(BN$9&lt;YEAR($F81),0,IF(BN$9=YEAR($F81),$I81,$H81-SUM($Q81:BM81)))</f>
        <v>0</v>
      </c>
      <c r="BO81" s="392">
        <f>IF(BO$9&lt;YEAR($F81),0,IF(BO$9=YEAR($F81),$I81,$H81-SUM($Q81:BN81)))</f>
        <v>0</v>
      </c>
      <c r="BP81" s="392">
        <f>IF(BP$9&lt;YEAR($F81),0,IF(BP$9=YEAR($F81),$I81,$H81-SUM($Q81:BO81)))</f>
        <v>0</v>
      </c>
    </row>
    <row r="82" spans="4:68" x14ac:dyDescent="0.2">
      <c r="D82" s="403" t="s">
        <v>259</v>
      </c>
      <c r="F82" s="389">
        <f t="shared" si="36"/>
        <v>45444</v>
      </c>
      <c r="G82" s="389">
        <f t="shared" si="36"/>
        <v>45992</v>
      </c>
      <c r="H82" s="390">
        <f t="shared" ref="H82:H84" si="37">YEARFRAC(F82,G82,0)</f>
        <v>1.5</v>
      </c>
      <c r="I82" s="391">
        <f>YEARFRAC(F82,DATE(YEAR(F82),12,31))</f>
        <v>0.58333333333333337</v>
      </c>
      <c r="R82" s="392">
        <f>IF(R$9&lt;YEAR($F82),0,IF(R$9=YEAR($F82),$I82,$H82-SUM($Q82:Q82)))</f>
        <v>0</v>
      </c>
      <c r="S82" s="392">
        <f>IF(S$9&lt;YEAR($F82),0,IF(S$9=YEAR($F82),$I82,$H82-SUM($Q82:R82)))</f>
        <v>0</v>
      </c>
      <c r="T82" s="392">
        <f>IF(T$9&lt;YEAR($F82),0,IF(T$9=YEAR($F82),$I82,$H82-SUM($Q82:S82)))</f>
        <v>0.58333333333333337</v>
      </c>
      <c r="U82" s="392">
        <f>IF(U$9&lt;YEAR($F82),0,IF(U$9=YEAR($F82),$I82,$H82-SUM($Q82:T82)))</f>
        <v>0.91666666666666663</v>
      </c>
      <c r="V82" s="392">
        <f>IF(V$9&lt;YEAR($F82),0,IF(V$9=YEAR($F82),$I82,$H82-SUM($Q82:U82)))</f>
        <v>0</v>
      </c>
      <c r="W82" s="392">
        <f>IF(W$9&lt;YEAR($F82),0,IF(W$9=YEAR($F82),$I82,$H82-SUM($Q82:V82)))</f>
        <v>0</v>
      </c>
      <c r="X82" s="392">
        <f>IF(X$9&lt;YEAR($F82),0,IF(X$9=YEAR($F82),$I82,$H82-SUM($Q82:W82)))</f>
        <v>0</v>
      </c>
      <c r="Y82" s="392">
        <f>IF(Y$9&lt;YEAR($F82),0,IF(Y$9=YEAR($F82),$I82,$H82-SUM($Q82:X82)))</f>
        <v>0</v>
      </c>
      <c r="Z82" s="392">
        <f>IF(Z$9&lt;YEAR($F82),0,IF(Z$9=YEAR($F82),$I82,$H82-SUM($Q82:Y82)))</f>
        <v>0</v>
      </c>
      <c r="AA82" s="392">
        <f>IF(AA$9&lt;YEAR($F82),0,IF(AA$9=YEAR($F82),$I82,$H82-SUM($Q82:Z82)))</f>
        <v>0</v>
      </c>
      <c r="AB82" s="392">
        <f>IF(AB$9&lt;YEAR($F82),0,IF(AB$9=YEAR($F82),$I82,$H82-SUM($Q82:AA82)))</f>
        <v>0</v>
      </c>
      <c r="AC82" s="392">
        <f>IF(AC$9&lt;YEAR($F82),0,IF(AC$9=YEAR($F82),$I82,$H82-SUM($Q82:AB82)))</f>
        <v>0</v>
      </c>
      <c r="AD82" s="392">
        <f>IF(AD$9&lt;YEAR($F82),0,IF(AD$9=YEAR($F82),$I82,$H82-SUM($Q82:AC82)))</f>
        <v>0</v>
      </c>
      <c r="AE82" s="392">
        <f>IF(AE$9&lt;YEAR($F82),0,IF(AE$9=YEAR($F82),$I82,$H82-SUM($Q82:AD82)))</f>
        <v>0</v>
      </c>
      <c r="AF82" s="392">
        <f>IF(AF$9&lt;YEAR($F82),0,IF(AF$9=YEAR($F82),$I82,$H82-SUM($Q82:AE82)))</f>
        <v>0</v>
      </c>
      <c r="AG82" s="392">
        <f>IF(AG$9&lt;YEAR($F82),0,IF(AG$9=YEAR($F82),$I82,$H82-SUM($Q82:AF82)))</f>
        <v>0</v>
      </c>
      <c r="AH82" s="392">
        <f>IF(AH$9&lt;YEAR($F82),0,IF(AH$9=YEAR($F82),$I82,$H82-SUM($Q82:AG82)))</f>
        <v>0</v>
      </c>
      <c r="AI82" s="392">
        <f>IF(AI$9&lt;YEAR($F82),0,IF(AI$9=YEAR($F82),$I82,$H82-SUM($Q82:AH82)))</f>
        <v>0</v>
      </c>
      <c r="AJ82" s="392">
        <f>IF(AJ$9&lt;YEAR($F82),0,IF(AJ$9=YEAR($F82),$I82,$H82-SUM($Q82:AI82)))</f>
        <v>0</v>
      </c>
      <c r="AK82" s="392">
        <f>IF(AK$9&lt;YEAR($F82),0,IF(AK$9=YEAR($F82),$I82,$H82-SUM($Q82:AJ82)))</f>
        <v>0</v>
      </c>
      <c r="AL82" s="392">
        <f>IF(AL$9&lt;YEAR($F82),0,IF(AL$9=YEAR($F82),$I82,$H82-SUM($Q82:AK82)))</f>
        <v>0</v>
      </c>
      <c r="AM82" s="392">
        <f>IF(AM$9&lt;YEAR($F82),0,IF(AM$9=YEAR($F82),$I82,$H82-SUM($Q82:AL82)))</f>
        <v>0</v>
      </c>
      <c r="AN82" s="392">
        <f>IF(AN$9&lt;YEAR($F82),0,IF(AN$9=YEAR($F82),$I82,$H82-SUM($Q82:AM82)))</f>
        <v>0</v>
      </c>
      <c r="AO82" s="392">
        <f>IF(AO$9&lt;YEAR($F82),0,IF(AO$9=YEAR($F82),$I82,$H82-SUM($Q82:AN82)))</f>
        <v>0</v>
      </c>
      <c r="AP82" s="392">
        <f>IF(AP$9&lt;YEAR($F82),0,IF(AP$9=YEAR($F82),$I82,$H82-SUM($Q82:AO82)))</f>
        <v>0</v>
      </c>
      <c r="AQ82" s="392">
        <f>IF(AQ$9&lt;YEAR($F82),0,IF(AQ$9=YEAR($F82),$I82,$H82-SUM($Q82:AP82)))</f>
        <v>0</v>
      </c>
      <c r="AR82" s="392">
        <f>IF(AR$9&lt;YEAR($F82),0,IF(AR$9=YEAR($F82),$I82,$H82-SUM($Q82:AQ82)))</f>
        <v>0</v>
      </c>
      <c r="AS82" s="392">
        <f>IF(AS$9&lt;YEAR($F82),0,IF(AS$9=YEAR($F82),$I82,$H82-SUM($Q82:AR82)))</f>
        <v>0</v>
      </c>
      <c r="AT82" s="392">
        <f>IF(AT$9&lt;YEAR($F82),0,IF(AT$9=YEAR($F82),$I82,$H82-SUM($Q82:AS82)))</f>
        <v>0</v>
      </c>
      <c r="AU82" s="392">
        <f>IF(AU$9&lt;YEAR($F82),0,IF(AU$9=YEAR($F82),$I82,$H82-SUM($Q82:AT82)))</f>
        <v>0</v>
      </c>
      <c r="AV82" s="392">
        <f>IF(AV$9&lt;YEAR($F82),0,IF(AV$9=YEAR($F82),$I82,$H82-SUM($Q82:AU82)))</f>
        <v>0</v>
      </c>
      <c r="AW82" s="392">
        <f>IF(AW$9&lt;YEAR($F82),0,IF(AW$9=YEAR($F82),$I82,$H82-SUM($Q82:AV82)))</f>
        <v>0</v>
      </c>
      <c r="AX82" s="392">
        <f>IF(AX$9&lt;YEAR($F82),0,IF(AX$9=YEAR($F82),$I82,$H82-SUM($Q82:AW82)))</f>
        <v>0</v>
      </c>
      <c r="AY82" s="392">
        <f>IF(AY$9&lt;YEAR($F82),0,IF(AY$9=YEAR($F82),$I82,$H82-SUM($Q82:AX82)))</f>
        <v>0</v>
      </c>
      <c r="AZ82" s="392">
        <f>IF(AZ$9&lt;YEAR($F82),0,IF(AZ$9=YEAR($F82),$I82,$H82-SUM($Q82:AY82)))</f>
        <v>0</v>
      </c>
      <c r="BA82" s="392">
        <f>IF(BA$9&lt;YEAR($F82),0,IF(BA$9=YEAR($F82),$I82,$H82-SUM($Q82:AZ82)))</f>
        <v>0</v>
      </c>
      <c r="BB82" s="392">
        <f>IF(BB$9&lt;YEAR($F82),0,IF(BB$9=YEAR($F82),$I82,$H82-SUM($Q82:BA82)))</f>
        <v>0</v>
      </c>
      <c r="BC82" s="392">
        <f>IF(BC$9&lt;YEAR($F82),0,IF(BC$9=YEAR($F82),$I82,$H82-SUM($Q82:BB82)))</f>
        <v>0</v>
      </c>
      <c r="BD82" s="392">
        <f>IF(BD$9&lt;YEAR($F82),0,IF(BD$9=YEAR($F82),$I82,$H82-SUM($Q82:BC82)))</f>
        <v>0</v>
      </c>
      <c r="BE82" s="392">
        <f>IF(BE$9&lt;YEAR($F82),0,IF(BE$9=YEAR($F82),$I82,$H82-SUM($Q82:BD82)))</f>
        <v>0</v>
      </c>
      <c r="BF82" s="392">
        <f>IF(BF$9&lt;YEAR($F82),0,IF(BF$9=YEAR($F82),$I82,$H82-SUM($Q82:BE82)))</f>
        <v>0</v>
      </c>
      <c r="BG82" s="392">
        <f>IF(BG$9&lt;YEAR($F82),0,IF(BG$9=YEAR($F82),$I82,$H82-SUM($Q82:BF82)))</f>
        <v>0</v>
      </c>
      <c r="BH82" s="392">
        <f>IF(BH$9&lt;YEAR($F82),0,IF(BH$9=YEAR($F82),$I82,$H82-SUM($Q82:BG82)))</f>
        <v>0</v>
      </c>
      <c r="BI82" s="392">
        <f>IF(BI$9&lt;YEAR($F82),0,IF(BI$9=YEAR($F82),$I82,$H82-SUM($Q82:BH82)))</f>
        <v>0</v>
      </c>
      <c r="BJ82" s="392">
        <f>IF(BJ$9&lt;YEAR($F82),0,IF(BJ$9=YEAR($F82),$I82,$H82-SUM($Q82:BI82)))</f>
        <v>0</v>
      </c>
      <c r="BK82" s="392">
        <f>IF(BK$9&lt;YEAR($F82),0,IF(BK$9=YEAR($F82),$I82,$H82-SUM($Q82:BJ82)))</f>
        <v>0</v>
      </c>
      <c r="BL82" s="392">
        <f>IF(BL$9&lt;YEAR($F82),0,IF(BL$9=YEAR($F82),$I82,$H82-SUM($Q82:BK82)))</f>
        <v>0</v>
      </c>
      <c r="BM82" s="392">
        <f>IF(BM$9&lt;YEAR($F82),0,IF(BM$9=YEAR($F82),$I82,$H82-SUM($Q82:BL82)))</f>
        <v>0</v>
      </c>
      <c r="BN82" s="392">
        <f>IF(BN$9&lt;YEAR($F82),0,IF(BN$9=YEAR($F82),$I82,$H82-SUM($Q82:BM82)))</f>
        <v>0</v>
      </c>
      <c r="BO82" s="392">
        <f>IF(BO$9&lt;YEAR($F82),0,IF(BO$9=YEAR($F82),$I82,$H82-SUM($Q82:BN82)))</f>
        <v>0</v>
      </c>
      <c r="BP82" s="392">
        <f>IF(BP$9&lt;YEAR($F82),0,IF(BP$9=YEAR($F82),$I82,$H82-SUM($Q82:BO82)))</f>
        <v>0</v>
      </c>
    </row>
    <row r="83" spans="4:68" x14ac:dyDescent="0.2">
      <c r="D83" s="403" t="s">
        <v>260</v>
      </c>
      <c r="F83" s="389">
        <f t="shared" si="36"/>
        <v>45444</v>
      </c>
      <c r="G83" s="389">
        <f t="shared" si="36"/>
        <v>45992</v>
      </c>
      <c r="H83" s="390">
        <f t="shared" si="37"/>
        <v>1.5</v>
      </c>
      <c r="I83" s="391">
        <f>YEARFRAC(F83,DATE(YEAR(F83),12,31))</f>
        <v>0.58333333333333337</v>
      </c>
      <c r="R83" s="392">
        <f>IF(R$9&lt;YEAR($F83),0,IF(R$9=YEAR($F83),$I83,$H83-SUM($Q83:Q83)))</f>
        <v>0</v>
      </c>
      <c r="S83" s="392">
        <f>IF(S$9&lt;YEAR($F83),0,IF(S$9=YEAR($F83),$I83,$H83-SUM($Q83:R83)))</f>
        <v>0</v>
      </c>
      <c r="T83" s="392">
        <f>IF(T$9&lt;YEAR($F83),0,IF(T$9=YEAR($F83),$I83,$H83-SUM($Q83:S83)))</f>
        <v>0.58333333333333337</v>
      </c>
      <c r="U83" s="392">
        <f>IF(U$9&lt;YEAR($F83),0,IF(U$9=YEAR($F83),$I83,$H83-SUM($Q83:T83)))</f>
        <v>0.91666666666666663</v>
      </c>
      <c r="V83" s="392">
        <f>IF(V$9&lt;YEAR($F83),0,IF(V$9=YEAR($F83),$I83,$H83-SUM($Q83:U83)))</f>
        <v>0</v>
      </c>
      <c r="W83" s="392">
        <f>IF(W$9&lt;YEAR($F83),0,IF(W$9=YEAR($F83),$I83,$H83-SUM($Q83:V83)))</f>
        <v>0</v>
      </c>
      <c r="X83" s="392">
        <f>IF(X$9&lt;YEAR($F83),0,IF(X$9=YEAR($F83),$I83,$H83-SUM($Q83:W83)))</f>
        <v>0</v>
      </c>
      <c r="Y83" s="392">
        <f>IF(Y$9&lt;YEAR($F83),0,IF(Y$9=YEAR($F83),$I83,$H83-SUM($Q83:X83)))</f>
        <v>0</v>
      </c>
      <c r="Z83" s="392">
        <f>IF(Z$9&lt;YEAR($F83),0,IF(Z$9=YEAR($F83),$I83,$H83-SUM($Q83:Y83)))</f>
        <v>0</v>
      </c>
      <c r="AA83" s="392">
        <f>IF(AA$9&lt;YEAR($F83),0,IF(AA$9=YEAR($F83),$I83,$H83-SUM($Q83:Z83)))</f>
        <v>0</v>
      </c>
      <c r="AB83" s="392">
        <f>IF(AB$9&lt;YEAR($F83),0,IF(AB$9=YEAR($F83),$I83,$H83-SUM($Q83:AA83)))</f>
        <v>0</v>
      </c>
      <c r="AC83" s="392">
        <f>IF(AC$9&lt;YEAR($F83),0,IF(AC$9=YEAR($F83),$I83,$H83-SUM($Q83:AB83)))</f>
        <v>0</v>
      </c>
      <c r="AD83" s="392">
        <f>IF(AD$9&lt;YEAR($F83),0,IF(AD$9=YEAR($F83),$I83,$H83-SUM($Q83:AC83)))</f>
        <v>0</v>
      </c>
      <c r="AE83" s="392">
        <f>IF(AE$9&lt;YEAR($F83),0,IF(AE$9=YEAR($F83),$I83,$H83-SUM($Q83:AD83)))</f>
        <v>0</v>
      </c>
      <c r="AF83" s="392">
        <f>IF(AF$9&lt;YEAR($F83),0,IF(AF$9=YEAR($F83),$I83,$H83-SUM($Q83:AE83)))</f>
        <v>0</v>
      </c>
      <c r="AG83" s="392">
        <f>IF(AG$9&lt;YEAR($F83),0,IF(AG$9=YEAR($F83),$I83,$H83-SUM($Q83:AF83)))</f>
        <v>0</v>
      </c>
      <c r="AH83" s="392">
        <f>IF(AH$9&lt;YEAR($F83),0,IF(AH$9=YEAR($F83),$I83,$H83-SUM($Q83:AG83)))</f>
        <v>0</v>
      </c>
      <c r="AI83" s="392">
        <f>IF(AI$9&lt;YEAR($F83),0,IF(AI$9=YEAR($F83),$I83,$H83-SUM($Q83:AH83)))</f>
        <v>0</v>
      </c>
      <c r="AJ83" s="392">
        <f>IF(AJ$9&lt;YEAR($F83),0,IF(AJ$9=YEAR($F83),$I83,$H83-SUM($Q83:AI83)))</f>
        <v>0</v>
      </c>
      <c r="AK83" s="392">
        <f>IF(AK$9&lt;YEAR($F83),0,IF(AK$9=YEAR($F83),$I83,$H83-SUM($Q83:AJ83)))</f>
        <v>0</v>
      </c>
      <c r="AL83" s="392">
        <f>IF(AL$9&lt;YEAR($F83),0,IF(AL$9=YEAR($F83),$I83,$H83-SUM($Q83:AK83)))</f>
        <v>0</v>
      </c>
      <c r="AM83" s="392">
        <f>IF(AM$9&lt;YEAR($F83),0,IF(AM$9=YEAR($F83),$I83,$H83-SUM($Q83:AL83)))</f>
        <v>0</v>
      </c>
      <c r="AN83" s="392">
        <f>IF(AN$9&lt;YEAR($F83),0,IF(AN$9=YEAR($F83),$I83,$H83-SUM($Q83:AM83)))</f>
        <v>0</v>
      </c>
      <c r="AO83" s="392">
        <f>IF(AO$9&lt;YEAR($F83),0,IF(AO$9=YEAR($F83),$I83,$H83-SUM($Q83:AN83)))</f>
        <v>0</v>
      </c>
      <c r="AP83" s="392">
        <f>IF(AP$9&lt;YEAR($F83),0,IF(AP$9=YEAR($F83),$I83,$H83-SUM($Q83:AO83)))</f>
        <v>0</v>
      </c>
      <c r="AQ83" s="392">
        <f>IF(AQ$9&lt;YEAR($F83),0,IF(AQ$9=YEAR($F83),$I83,$H83-SUM($Q83:AP83)))</f>
        <v>0</v>
      </c>
      <c r="AR83" s="392">
        <f>IF(AR$9&lt;YEAR($F83),0,IF(AR$9=YEAR($F83),$I83,$H83-SUM($Q83:AQ83)))</f>
        <v>0</v>
      </c>
      <c r="AS83" s="392">
        <f>IF(AS$9&lt;YEAR($F83),0,IF(AS$9=YEAR($F83),$I83,$H83-SUM($Q83:AR83)))</f>
        <v>0</v>
      </c>
      <c r="AT83" s="392">
        <f>IF(AT$9&lt;YEAR($F83),0,IF(AT$9=YEAR($F83),$I83,$H83-SUM($Q83:AS83)))</f>
        <v>0</v>
      </c>
      <c r="AU83" s="392">
        <f>IF(AU$9&lt;YEAR($F83),0,IF(AU$9=YEAR($F83),$I83,$H83-SUM($Q83:AT83)))</f>
        <v>0</v>
      </c>
      <c r="AV83" s="392">
        <f>IF(AV$9&lt;YEAR($F83),0,IF(AV$9=YEAR($F83),$I83,$H83-SUM($Q83:AU83)))</f>
        <v>0</v>
      </c>
      <c r="AW83" s="392">
        <f>IF(AW$9&lt;YEAR($F83),0,IF(AW$9=YEAR($F83),$I83,$H83-SUM($Q83:AV83)))</f>
        <v>0</v>
      </c>
      <c r="AX83" s="392">
        <f>IF(AX$9&lt;YEAR($F83),0,IF(AX$9=YEAR($F83),$I83,$H83-SUM($Q83:AW83)))</f>
        <v>0</v>
      </c>
      <c r="AY83" s="392">
        <f>IF(AY$9&lt;YEAR($F83),0,IF(AY$9=YEAR($F83),$I83,$H83-SUM($Q83:AX83)))</f>
        <v>0</v>
      </c>
      <c r="AZ83" s="392">
        <f>IF(AZ$9&lt;YEAR($F83),0,IF(AZ$9=YEAR($F83),$I83,$H83-SUM($Q83:AY83)))</f>
        <v>0</v>
      </c>
      <c r="BA83" s="392">
        <f>IF(BA$9&lt;YEAR($F83),0,IF(BA$9=YEAR($F83),$I83,$H83-SUM($Q83:AZ83)))</f>
        <v>0</v>
      </c>
      <c r="BB83" s="392">
        <f>IF(BB$9&lt;YEAR($F83),0,IF(BB$9=YEAR($F83),$I83,$H83-SUM($Q83:BA83)))</f>
        <v>0</v>
      </c>
      <c r="BC83" s="392">
        <f>IF(BC$9&lt;YEAR($F83),0,IF(BC$9=YEAR($F83),$I83,$H83-SUM($Q83:BB83)))</f>
        <v>0</v>
      </c>
      <c r="BD83" s="392">
        <f>IF(BD$9&lt;YEAR($F83),0,IF(BD$9=YEAR($F83),$I83,$H83-SUM($Q83:BC83)))</f>
        <v>0</v>
      </c>
      <c r="BE83" s="392">
        <f>IF(BE$9&lt;YEAR($F83),0,IF(BE$9=YEAR($F83),$I83,$H83-SUM($Q83:BD83)))</f>
        <v>0</v>
      </c>
      <c r="BF83" s="392">
        <f>IF(BF$9&lt;YEAR($F83),0,IF(BF$9=YEAR($F83),$I83,$H83-SUM($Q83:BE83)))</f>
        <v>0</v>
      </c>
      <c r="BG83" s="392">
        <f>IF(BG$9&lt;YEAR($F83),0,IF(BG$9=YEAR($F83),$I83,$H83-SUM($Q83:BF83)))</f>
        <v>0</v>
      </c>
      <c r="BH83" s="392">
        <f>IF(BH$9&lt;YEAR($F83),0,IF(BH$9=YEAR($F83),$I83,$H83-SUM($Q83:BG83)))</f>
        <v>0</v>
      </c>
      <c r="BI83" s="392">
        <f>IF(BI$9&lt;YEAR($F83),0,IF(BI$9=YEAR($F83),$I83,$H83-SUM($Q83:BH83)))</f>
        <v>0</v>
      </c>
      <c r="BJ83" s="392">
        <f>IF(BJ$9&lt;YEAR($F83),0,IF(BJ$9=YEAR($F83),$I83,$H83-SUM($Q83:BI83)))</f>
        <v>0</v>
      </c>
      <c r="BK83" s="392">
        <f>IF(BK$9&lt;YEAR($F83),0,IF(BK$9=YEAR($F83),$I83,$H83-SUM($Q83:BJ83)))</f>
        <v>0</v>
      </c>
      <c r="BL83" s="392">
        <f>IF(BL$9&lt;YEAR($F83),0,IF(BL$9=YEAR($F83),$I83,$H83-SUM($Q83:BK83)))</f>
        <v>0</v>
      </c>
      <c r="BM83" s="392">
        <f>IF(BM$9&lt;YEAR($F83),0,IF(BM$9=YEAR($F83),$I83,$H83-SUM($Q83:BL83)))</f>
        <v>0</v>
      </c>
      <c r="BN83" s="392">
        <f>IF(BN$9&lt;YEAR($F83),0,IF(BN$9=YEAR($F83),$I83,$H83-SUM($Q83:BM83)))</f>
        <v>0</v>
      </c>
      <c r="BO83" s="392">
        <f>IF(BO$9&lt;YEAR($F83),0,IF(BO$9=YEAR($F83),$I83,$H83-SUM($Q83:BN83)))</f>
        <v>0</v>
      </c>
      <c r="BP83" s="392">
        <f>IF(BP$9&lt;YEAR($F83),0,IF(BP$9=YEAR($F83),$I83,$H83-SUM($Q83:BO83)))</f>
        <v>0</v>
      </c>
    </row>
    <row r="84" spans="4:68" x14ac:dyDescent="0.2">
      <c r="D84" s="403" t="s">
        <v>261</v>
      </c>
      <c r="F84" s="389">
        <f t="shared" si="36"/>
        <v>45444</v>
      </c>
      <c r="G84" s="389">
        <f t="shared" si="36"/>
        <v>45992</v>
      </c>
      <c r="H84" s="390">
        <f t="shared" si="37"/>
        <v>1.5</v>
      </c>
      <c r="I84" s="391">
        <f>YEARFRAC(F84,DATE(YEAR(F84),12,31))</f>
        <v>0.58333333333333337</v>
      </c>
      <c r="R84" s="392">
        <f>IF(R$9&lt;YEAR($F84),0,IF(R$9=YEAR($F84),$I84,$H84-SUM($Q84:Q84)))</f>
        <v>0</v>
      </c>
      <c r="S84" s="392">
        <f>IF(S$9&lt;YEAR($F84),0,IF(S$9=YEAR($F84),$I84,$H84-SUM($Q84:R84)))</f>
        <v>0</v>
      </c>
      <c r="T84" s="392">
        <f>IF(T$9&lt;YEAR($F84),0,IF(T$9=YEAR($F84),$I84,$H84-SUM($Q84:S84)))</f>
        <v>0.58333333333333337</v>
      </c>
      <c r="U84" s="392">
        <f>IF(U$9&lt;YEAR($F84),0,IF(U$9=YEAR($F84),$I84,$H84-SUM($Q84:T84)))</f>
        <v>0.91666666666666663</v>
      </c>
      <c r="V84" s="392">
        <f>IF(V$9&lt;YEAR($F84),0,IF(V$9=YEAR($F84),$I84,$H84-SUM($Q84:U84)))</f>
        <v>0</v>
      </c>
      <c r="W84" s="392">
        <f>IF(W$9&lt;YEAR($F84),0,IF(W$9=YEAR($F84),$I84,$H84-SUM($Q84:V84)))</f>
        <v>0</v>
      </c>
      <c r="X84" s="392">
        <f>IF(X$9&lt;YEAR($F84),0,IF(X$9=YEAR($F84),$I84,$H84-SUM($Q84:W84)))</f>
        <v>0</v>
      </c>
      <c r="Y84" s="392">
        <f>IF(Y$9&lt;YEAR($F84),0,IF(Y$9=YEAR($F84),$I84,$H84-SUM($Q84:X84)))</f>
        <v>0</v>
      </c>
      <c r="Z84" s="392">
        <f>IF(Z$9&lt;YEAR($F84),0,IF(Z$9=YEAR($F84),$I84,$H84-SUM($Q84:Y84)))</f>
        <v>0</v>
      </c>
      <c r="AA84" s="392">
        <f>IF(AA$9&lt;YEAR($F84),0,IF(AA$9=YEAR($F84),$I84,$H84-SUM($Q84:Z84)))</f>
        <v>0</v>
      </c>
      <c r="AB84" s="392">
        <f>IF(AB$9&lt;YEAR($F84),0,IF(AB$9=YEAR($F84),$I84,$H84-SUM($Q84:AA84)))</f>
        <v>0</v>
      </c>
      <c r="AC84" s="392">
        <f>IF(AC$9&lt;YEAR($F84),0,IF(AC$9=YEAR($F84),$I84,$H84-SUM($Q84:AB84)))</f>
        <v>0</v>
      </c>
      <c r="AD84" s="392">
        <f>IF(AD$9&lt;YEAR($F84),0,IF(AD$9=YEAR($F84),$I84,$H84-SUM($Q84:AC84)))</f>
        <v>0</v>
      </c>
      <c r="AE84" s="392">
        <f>IF(AE$9&lt;YEAR($F84),0,IF(AE$9=YEAR($F84),$I84,$H84-SUM($Q84:AD84)))</f>
        <v>0</v>
      </c>
      <c r="AF84" s="392">
        <f>IF(AF$9&lt;YEAR($F84),0,IF(AF$9=YEAR($F84),$I84,$H84-SUM($Q84:AE84)))</f>
        <v>0</v>
      </c>
      <c r="AG84" s="392">
        <f>IF(AG$9&lt;YEAR($F84),0,IF(AG$9=YEAR($F84),$I84,$H84-SUM($Q84:AF84)))</f>
        <v>0</v>
      </c>
      <c r="AH84" s="392">
        <f>IF(AH$9&lt;YEAR($F84),0,IF(AH$9=YEAR($F84),$I84,$H84-SUM($Q84:AG84)))</f>
        <v>0</v>
      </c>
      <c r="AI84" s="392">
        <f>IF(AI$9&lt;YEAR($F84),0,IF(AI$9=YEAR($F84),$I84,$H84-SUM($Q84:AH84)))</f>
        <v>0</v>
      </c>
      <c r="AJ84" s="392">
        <f>IF(AJ$9&lt;YEAR($F84),0,IF(AJ$9=YEAR($F84),$I84,$H84-SUM($Q84:AI84)))</f>
        <v>0</v>
      </c>
      <c r="AK84" s="392">
        <f>IF(AK$9&lt;YEAR($F84),0,IF(AK$9=YEAR($F84),$I84,$H84-SUM($Q84:AJ84)))</f>
        <v>0</v>
      </c>
      <c r="AL84" s="392">
        <f>IF(AL$9&lt;YEAR($F84),0,IF(AL$9=YEAR($F84),$I84,$H84-SUM($Q84:AK84)))</f>
        <v>0</v>
      </c>
      <c r="AM84" s="392">
        <f>IF(AM$9&lt;YEAR($F84),0,IF(AM$9=YEAR($F84),$I84,$H84-SUM($Q84:AL84)))</f>
        <v>0</v>
      </c>
      <c r="AN84" s="392">
        <f>IF(AN$9&lt;YEAR($F84),0,IF(AN$9=YEAR($F84),$I84,$H84-SUM($Q84:AM84)))</f>
        <v>0</v>
      </c>
      <c r="AO84" s="392">
        <f>IF(AO$9&lt;YEAR($F84),0,IF(AO$9=YEAR($F84),$I84,$H84-SUM($Q84:AN84)))</f>
        <v>0</v>
      </c>
      <c r="AP84" s="392">
        <f>IF(AP$9&lt;YEAR($F84),0,IF(AP$9=YEAR($F84),$I84,$H84-SUM($Q84:AO84)))</f>
        <v>0</v>
      </c>
      <c r="AQ84" s="392">
        <f>IF(AQ$9&lt;YEAR($F84),0,IF(AQ$9=YEAR($F84),$I84,$H84-SUM($Q84:AP84)))</f>
        <v>0</v>
      </c>
      <c r="AR84" s="392">
        <f>IF(AR$9&lt;YEAR($F84),0,IF(AR$9=YEAR($F84),$I84,$H84-SUM($Q84:AQ84)))</f>
        <v>0</v>
      </c>
      <c r="AS84" s="392">
        <f>IF(AS$9&lt;YEAR($F84),0,IF(AS$9=YEAR($F84),$I84,$H84-SUM($Q84:AR84)))</f>
        <v>0</v>
      </c>
      <c r="AT84" s="392">
        <f>IF(AT$9&lt;YEAR($F84),0,IF(AT$9=YEAR($F84),$I84,$H84-SUM($Q84:AS84)))</f>
        <v>0</v>
      </c>
      <c r="AU84" s="392">
        <f>IF(AU$9&lt;YEAR($F84),0,IF(AU$9=YEAR($F84),$I84,$H84-SUM($Q84:AT84)))</f>
        <v>0</v>
      </c>
      <c r="AV84" s="392">
        <f>IF(AV$9&lt;YEAR($F84),0,IF(AV$9=YEAR($F84),$I84,$H84-SUM($Q84:AU84)))</f>
        <v>0</v>
      </c>
      <c r="AW84" s="392">
        <f>IF(AW$9&lt;YEAR($F84),0,IF(AW$9=YEAR($F84),$I84,$H84-SUM($Q84:AV84)))</f>
        <v>0</v>
      </c>
      <c r="AX84" s="392">
        <f>IF(AX$9&lt;YEAR($F84),0,IF(AX$9=YEAR($F84),$I84,$H84-SUM($Q84:AW84)))</f>
        <v>0</v>
      </c>
      <c r="AY84" s="392">
        <f>IF(AY$9&lt;YEAR($F84),0,IF(AY$9=YEAR($F84),$I84,$H84-SUM($Q84:AX84)))</f>
        <v>0</v>
      </c>
      <c r="AZ84" s="392">
        <f>IF(AZ$9&lt;YEAR($F84),0,IF(AZ$9=YEAR($F84),$I84,$H84-SUM($Q84:AY84)))</f>
        <v>0</v>
      </c>
      <c r="BA84" s="392">
        <f>IF(BA$9&lt;YEAR($F84),0,IF(BA$9=YEAR($F84),$I84,$H84-SUM($Q84:AZ84)))</f>
        <v>0</v>
      </c>
      <c r="BB84" s="392">
        <f>IF(BB$9&lt;YEAR($F84),0,IF(BB$9=YEAR($F84),$I84,$H84-SUM($Q84:BA84)))</f>
        <v>0</v>
      </c>
      <c r="BC84" s="392">
        <f>IF(BC$9&lt;YEAR($F84),0,IF(BC$9=YEAR($F84),$I84,$H84-SUM($Q84:BB84)))</f>
        <v>0</v>
      </c>
      <c r="BD84" s="392">
        <f>IF(BD$9&lt;YEAR($F84),0,IF(BD$9=YEAR($F84),$I84,$H84-SUM($Q84:BC84)))</f>
        <v>0</v>
      </c>
      <c r="BE84" s="392">
        <f>IF(BE$9&lt;YEAR($F84),0,IF(BE$9=YEAR($F84),$I84,$H84-SUM($Q84:BD84)))</f>
        <v>0</v>
      </c>
      <c r="BF84" s="392">
        <f>IF(BF$9&lt;YEAR($F84),0,IF(BF$9=YEAR($F84),$I84,$H84-SUM($Q84:BE84)))</f>
        <v>0</v>
      </c>
      <c r="BG84" s="392">
        <f>IF(BG$9&lt;YEAR($F84),0,IF(BG$9=YEAR($F84),$I84,$H84-SUM($Q84:BF84)))</f>
        <v>0</v>
      </c>
      <c r="BH84" s="392">
        <f>IF(BH$9&lt;YEAR($F84),0,IF(BH$9=YEAR($F84),$I84,$H84-SUM($Q84:BG84)))</f>
        <v>0</v>
      </c>
      <c r="BI84" s="392">
        <f>IF(BI$9&lt;YEAR($F84),0,IF(BI$9=YEAR($F84),$I84,$H84-SUM($Q84:BH84)))</f>
        <v>0</v>
      </c>
      <c r="BJ84" s="392">
        <f>IF(BJ$9&lt;YEAR($F84),0,IF(BJ$9=YEAR($F84),$I84,$H84-SUM($Q84:BI84)))</f>
        <v>0</v>
      </c>
      <c r="BK84" s="392">
        <f>IF(BK$9&lt;YEAR($F84),0,IF(BK$9=YEAR($F84),$I84,$H84-SUM($Q84:BJ84)))</f>
        <v>0</v>
      </c>
      <c r="BL84" s="392">
        <f>IF(BL$9&lt;YEAR($F84),0,IF(BL$9=YEAR($F84),$I84,$H84-SUM($Q84:BK84)))</f>
        <v>0</v>
      </c>
      <c r="BM84" s="392">
        <f>IF(BM$9&lt;YEAR($F84),0,IF(BM$9=YEAR($F84),$I84,$H84-SUM($Q84:BL84)))</f>
        <v>0</v>
      </c>
      <c r="BN84" s="392">
        <f>IF(BN$9&lt;YEAR($F84),0,IF(BN$9=YEAR($F84),$I84,$H84-SUM($Q84:BM84)))</f>
        <v>0</v>
      </c>
      <c r="BO84" s="392">
        <f>IF(BO$9&lt;YEAR($F84),0,IF(BO$9=YEAR($F84),$I84,$H84-SUM($Q84:BN84)))</f>
        <v>0</v>
      </c>
      <c r="BP84" s="392">
        <f>IF(BP$9&lt;YEAR($F84),0,IF(BP$9=YEAR($F84),$I84,$H84-SUM($Q84:BO84)))</f>
        <v>0</v>
      </c>
    </row>
    <row r="87" spans="4:68" x14ac:dyDescent="0.2">
      <c r="D87" s="14" t="s">
        <v>281</v>
      </c>
      <c r="F87" s="18" t="s">
        <v>270</v>
      </c>
      <c r="G87" s="18" t="s">
        <v>262</v>
      </c>
      <c r="H87" s="18" t="s">
        <v>56</v>
      </c>
      <c r="I87" s="18" t="s">
        <v>263</v>
      </c>
    </row>
    <row r="88" spans="4:68" x14ac:dyDescent="0.2">
      <c r="D88" s="403" t="s">
        <v>258</v>
      </c>
      <c r="F88" s="404">
        <f>+Capex!B9</f>
        <v>183173100</v>
      </c>
      <c r="G88" s="407">
        <f>$F88/SUM($F$88:$F$90)*F$91</f>
        <v>4941937.5766878454</v>
      </c>
      <c r="H88" s="405">
        <f>SUM(F88:G88)</f>
        <v>188115037.57668784</v>
      </c>
      <c r="I88" s="405">
        <f>H88/H81</f>
        <v>125410025.05112523</v>
      </c>
      <c r="P88" s="372">
        <f>SUM(R88:BP88)</f>
        <v>188115037.57668784</v>
      </c>
      <c r="R88" s="372">
        <f t="shared" ref="R88:AW88" si="38">$I88*R81</f>
        <v>0</v>
      </c>
      <c r="S88" s="372">
        <f t="shared" si="38"/>
        <v>0</v>
      </c>
      <c r="T88" s="372">
        <f t="shared" si="38"/>
        <v>73155847.946489722</v>
      </c>
      <c r="U88" s="372">
        <f t="shared" si="38"/>
        <v>114959189.63019812</v>
      </c>
      <c r="V88" s="372">
        <f t="shared" si="38"/>
        <v>0</v>
      </c>
      <c r="W88" s="372">
        <f t="shared" si="38"/>
        <v>0</v>
      </c>
      <c r="X88" s="372">
        <f t="shared" si="38"/>
        <v>0</v>
      </c>
      <c r="Y88" s="372">
        <f t="shared" si="38"/>
        <v>0</v>
      </c>
      <c r="Z88" s="372">
        <f t="shared" si="38"/>
        <v>0</v>
      </c>
      <c r="AA88" s="372">
        <f t="shared" si="38"/>
        <v>0</v>
      </c>
      <c r="AB88" s="372">
        <f t="shared" si="38"/>
        <v>0</v>
      </c>
      <c r="AC88" s="372">
        <f t="shared" si="38"/>
        <v>0</v>
      </c>
      <c r="AD88" s="372">
        <f t="shared" si="38"/>
        <v>0</v>
      </c>
      <c r="AE88" s="372">
        <f t="shared" si="38"/>
        <v>0</v>
      </c>
      <c r="AF88" s="372">
        <f t="shared" si="38"/>
        <v>0</v>
      </c>
      <c r="AG88" s="372">
        <f t="shared" si="38"/>
        <v>0</v>
      </c>
      <c r="AH88" s="372">
        <f t="shared" si="38"/>
        <v>0</v>
      </c>
      <c r="AI88" s="372">
        <f t="shared" si="38"/>
        <v>0</v>
      </c>
      <c r="AJ88" s="372">
        <f t="shared" si="38"/>
        <v>0</v>
      </c>
      <c r="AK88" s="372">
        <f t="shared" si="38"/>
        <v>0</v>
      </c>
      <c r="AL88" s="372">
        <f t="shared" si="38"/>
        <v>0</v>
      </c>
      <c r="AM88" s="372">
        <f t="shared" si="38"/>
        <v>0</v>
      </c>
      <c r="AN88" s="372">
        <f t="shared" si="38"/>
        <v>0</v>
      </c>
      <c r="AO88" s="372">
        <f t="shared" si="38"/>
        <v>0</v>
      </c>
      <c r="AP88" s="372">
        <f t="shared" si="38"/>
        <v>0</v>
      </c>
      <c r="AQ88" s="372">
        <f t="shared" si="38"/>
        <v>0</v>
      </c>
      <c r="AR88" s="372">
        <f t="shared" si="38"/>
        <v>0</v>
      </c>
      <c r="AS88" s="372">
        <f t="shared" si="38"/>
        <v>0</v>
      </c>
      <c r="AT88" s="372">
        <f t="shared" si="38"/>
        <v>0</v>
      </c>
      <c r="AU88" s="372">
        <f t="shared" si="38"/>
        <v>0</v>
      </c>
      <c r="AV88" s="372">
        <f t="shared" si="38"/>
        <v>0</v>
      </c>
      <c r="AW88" s="372">
        <f t="shared" si="38"/>
        <v>0</v>
      </c>
      <c r="AX88" s="372">
        <f t="shared" ref="AX88:BP88" si="39">$I88*AX81</f>
        <v>0</v>
      </c>
      <c r="AY88" s="372">
        <f t="shared" si="39"/>
        <v>0</v>
      </c>
      <c r="AZ88" s="372">
        <f t="shared" si="39"/>
        <v>0</v>
      </c>
      <c r="BA88" s="372">
        <f t="shared" si="39"/>
        <v>0</v>
      </c>
      <c r="BB88" s="372">
        <f t="shared" si="39"/>
        <v>0</v>
      </c>
      <c r="BC88" s="372">
        <f t="shared" si="39"/>
        <v>0</v>
      </c>
      <c r="BD88" s="372">
        <f t="shared" si="39"/>
        <v>0</v>
      </c>
      <c r="BE88" s="372">
        <f t="shared" si="39"/>
        <v>0</v>
      </c>
      <c r="BF88" s="372">
        <f t="shared" si="39"/>
        <v>0</v>
      </c>
      <c r="BG88" s="372">
        <f t="shared" si="39"/>
        <v>0</v>
      </c>
      <c r="BH88" s="372">
        <f t="shared" si="39"/>
        <v>0</v>
      </c>
      <c r="BI88" s="372">
        <f t="shared" si="39"/>
        <v>0</v>
      </c>
      <c r="BJ88" s="372">
        <f t="shared" si="39"/>
        <v>0</v>
      </c>
      <c r="BK88" s="372">
        <f t="shared" si="39"/>
        <v>0</v>
      </c>
      <c r="BL88" s="372">
        <f t="shared" si="39"/>
        <v>0</v>
      </c>
      <c r="BM88" s="372">
        <f t="shared" si="39"/>
        <v>0</v>
      </c>
      <c r="BN88" s="372">
        <f t="shared" si="39"/>
        <v>0</v>
      </c>
      <c r="BO88" s="372">
        <f t="shared" si="39"/>
        <v>0</v>
      </c>
      <c r="BP88" s="372">
        <f t="shared" si="39"/>
        <v>0</v>
      </c>
    </row>
    <row r="89" spans="4:68" x14ac:dyDescent="0.2">
      <c r="D89" s="403" t="s">
        <v>259</v>
      </c>
      <c r="F89" s="404">
        <f>+Capex!B10</f>
        <v>4365560</v>
      </c>
      <c r="G89" s="407">
        <f t="shared" ref="G89:G90" si="40">$F89/SUM($F$88:$F$90)*F$91</f>
        <v>117781.07706472943</v>
      </c>
      <c r="H89" s="405">
        <f t="shared" ref="H89:H90" si="41">SUM(F89:G89)</f>
        <v>4483341.0770647293</v>
      </c>
      <c r="I89" s="405">
        <f>H89/H82</f>
        <v>2988894.0513764862</v>
      </c>
      <c r="P89" s="372">
        <f t="shared" ref="P89:P91" si="42">SUM(R89:BP89)</f>
        <v>4483341.0770647293</v>
      </c>
      <c r="R89" s="372">
        <f t="shared" ref="R89:AW89" si="43">$I89*R82</f>
        <v>0</v>
      </c>
      <c r="S89" s="372">
        <f t="shared" si="43"/>
        <v>0</v>
      </c>
      <c r="T89" s="372">
        <f t="shared" si="43"/>
        <v>1743521.529969617</v>
      </c>
      <c r="U89" s="372">
        <f t="shared" si="43"/>
        <v>2739819.547095112</v>
      </c>
      <c r="V89" s="372">
        <f t="shared" si="43"/>
        <v>0</v>
      </c>
      <c r="W89" s="372">
        <f t="shared" si="43"/>
        <v>0</v>
      </c>
      <c r="X89" s="372">
        <f t="shared" si="43"/>
        <v>0</v>
      </c>
      <c r="Y89" s="372">
        <f t="shared" si="43"/>
        <v>0</v>
      </c>
      <c r="Z89" s="372">
        <f t="shared" si="43"/>
        <v>0</v>
      </c>
      <c r="AA89" s="372">
        <f t="shared" si="43"/>
        <v>0</v>
      </c>
      <c r="AB89" s="372">
        <f t="shared" si="43"/>
        <v>0</v>
      </c>
      <c r="AC89" s="372">
        <f t="shared" si="43"/>
        <v>0</v>
      </c>
      <c r="AD89" s="372">
        <f t="shared" si="43"/>
        <v>0</v>
      </c>
      <c r="AE89" s="372">
        <f t="shared" si="43"/>
        <v>0</v>
      </c>
      <c r="AF89" s="372">
        <f t="shared" si="43"/>
        <v>0</v>
      </c>
      <c r="AG89" s="372">
        <f t="shared" si="43"/>
        <v>0</v>
      </c>
      <c r="AH89" s="372">
        <f t="shared" si="43"/>
        <v>0</v>
      </c>
      <c r="AI89" s="372">
        <f t="shared" si="43"/>
        <v>0</v>
      </c>
      <c r="AJ89" s="372">
        <f t="shared" si="43"/>
        <v>0</v>
      </c>
      <c r="AK89" s="372">
        <f t="shared" si="43"/>
        <v>0</v>
      </c>
      <c r="AL89" s="372">
        <f t="shared" si="43"/>
        <v>0</v>
      </c>
      <c r="AM89" s="372">
        <f t="shared" si="43"/>
        <v>0</v>
      </c>
      <c r="AN89" s="372">
        <f t="shared" si="43"/>
        <v>0</v>
      </c>
      <c r="AO89" s="372">
        <f t="shared" si="43"/>
        <v>0</v>
      </c>
      <c r="AP89" s="372">
        <f t="shared" si="43"/>
        <v>0</v>
      </c>
      <c r="AQ89" s="372">
        <f t="shared" si="43"/>
        <v>0</v>
      </c>
      <c r="AR89" s="372">
        <f t="shared" si="43"/>
        <v>0</v>
      </c>
      <c r="AS89" s="372">
        <f t="shared" si="43"/>
        <v>0</v>
      </c>
      <c r="AT89" s="372">
        <f t="shared" si="43"/>
        <v>0</v>
      </c>
      <c r="AU89" s="372">
        <f t="shared" si="43"/>
        <v>0</v>
      </c>
      <c r="AV89" s="372">
        <f t="shared" si="43"/>
        <v>0</v>
      </c>
      <c r="AW89" s="372">
        <f t="shared" si="43"/>
        <v>0</v>
      </c>
      <c r="AX89" s="372">
        <f t="shared" ref="AX89:BP89" si="44">$I89*AX82</f>
        <v>0</v>
      </c>
      <c r="AY89" s="372">
        <f t="shared" si="44"/>
        <v>0</v>
      </c>
      <c r="AZ89" s="372">
        <f t="shared" si="44"/>
        <v>0</v>
      </c>
      <c r="BA89" s="372">
        <f t="shared" si="44"/>
        <v>0</v>
      </c>
      <c r="BB89" s="372">
        <f t="shared" si="44"/>
        <v>0</v>
      </c>
      <c r="BC89" s="372">
        <f t="shared" si="44"/>
        <v>0</v>
      </c>
      <c r="BD89" s="372">
        <f t="shared" si="44"/>
        <v>0</v>
      </c>
      <c r="BE89" s="372">
        <f t="shared" si="44"/>
        <v>0</v>
      </c>
      <c r="BF89" s="372">
        <f t="shared" si="44"/>
        <v>0</v>
      </c>
      <c r="BG89" s="372">
        <f t="shared" si="44"/>
        <v>0</v>
      </c>
      <c r="BH89" s="372">
        <f t="shared" si="44"/>
        <v>0</v>
      </c>
      <c r="BI89" s="372">
        <f t="shared" si="44"/>
        <v>0</v>
      </c>
      <c r="BJ89" s="372">
        <f t="shared" si="44"/>
        <v>0</v>
      </c>
      <c r="BK89" s="372">
        <f t="shared" si="44"/>
        <v>0</v>
      </c>
      <c r="BL89" s="372">
        <f t="shared" si="44"/>
        <v>0</v>
      </c>
      <c r="BM89" s="372">
        <f t="shared" si="44"/>
        <v>0</v>
      </c>
      <c r="BN89" s="372">
        <f t="shared" si="44"/>
        <v>0</v>
      </c>
      <c r="BO89" s="372">
        <f t="shared" si="44"/>
        <v>0</v>
      </c>
      <c r="BP89" s="372">
        <f t="shared" si="44"/>
        <v>0</v>
      </c>
    </row>
    <row r="90" spans="4:68" x14ac:dyDescent="0.2">
      <c r="D90" s="403" t="s">
        <v>260</v>
      </c>
      <c r="F90" s="404">
        <f>+Capex!B11</f>
        <v>20340601</v>
      </c>
      <c r="G90" s="407">
        <f t="shared" si="40"/>
        <v>548781.34624742588</v>
      </c>
      <c r="H90" s="405">
        <f t="shared" si="41"/>
        <v>20889382.346247427</v>
      </c>
      <c r="I90" s="405">
        <f>H90/H83</f>
        <v>13926254.897498285</v>
      </c>
      <c r="P90" s="372">
        <f t="shared" si="42"/>
        <v>20889382.346247427</v>
      </c>
      <c r="R90" s="372">
        <f t="shared" ref="R90:AW90" si="45">$I90*R83</f>
        <v>0</v>
      </c>
      <c r="S90" s="372">
        <f t="shared" si="45"/>
        <v>0</v>
      </c>
      <c r="T90" s="372">
        <f t="shared" si="45"/>
        <v>8123648.6902073333</v>
      </c>
      <c r="U90" s="372">
        <f t="shared" si="45"/>
        <v>12765733.656040095</v>
      </c>
      <c r="V90" s="372">
        <f t="shared" si="45"/>
        <v>0</v>
      </c>
      <c r="W90" s="372">
        <f t="shared" si="45"/>
        <v>0</v>
      </c>
      <c r="X90" s="372">
        <f t="shared" si="45"/>
        <v>0</v>
      </c>
      <c r="Y90" s="372">
        <f t="shared" si="45"/>
        <v>0</v>
      </c>
      <c r="Z90" s="372">
        <f t="shared" si="45"/>
        <v>0</v>
      </c>
      <c r="AA90" s="372">
        <f t="shared" si="45"/>
        <v>0</v>
      </c>
      <c r="AB90" s="372">
        <f t="shared" si="45"/>
        <v>0</v>
      </c>
      <c r="AC90" s="372">
        <f t="shared" si="45"/>
        <v>0</v>
      </c>
      <c r="AD90" s="372">
        <f t="shared" si="45"/>
        <v>0</v>
      </c>
      <c r="AE90" s="372">
        <f t="shared" si="45"/>
        <v>0</v>
      </c>
      <c r="AF90" s="372">
        <f t="shared" si="45"/>
        <v>0</v>
      </c>
      <c r="AG90" s="372">
        <f t="shared" si="45"/>
        <v>0</v>
      </c>
      <c r="AH90" s="372">
        <f t="shared" si="45"/>
        <v>0</v>
      </c>
      <c r="AI90" s="372">
        <f t="shared" si="45"/>
        <v>0</v>
      </c>
      <c r="AJ90" s="372">
        <f t="shared" si="45"/>
        <v>0</v>
      </c>
      <c r="AK90" s="372">
        <f t="shared" si="45"/>
        <v>0</v>
      </c>
      <c r="AL90" s="372">
        <f t="shared" si="45"/>
        <v>0</v>
      </c>
      <c r="AM90" s="372">
        <f t="shared" si="45"/>
        <v>0</v>
      </c>
      <c r="AN90" s="372">
        <f t="shared" si="45"/>
        <v>0</v>
      </c>
      <c r="AO90" s="372">
        <f t="shared" si="45"/>
        <v>0</v>
      </c>
      <c r="AP90" s="372">
        <f t="shared" si="45"/>
        <v>0</v>
      </c>
      <c r="AQ90" s="372">
        <f t="shared" si="45"/>
        <v>0</v>
      </c>
      <c r="AR90" s="372">
        <f t="shared" si="45"/>
        <v>0</v>
      </c>
      <c r="AS90" s="372">
        <f t="shared" si="45"/>
        <v>0</v>
      </c>
      <c r="AT90" s="372">
        <f t="shared" si="45"/>
        <v>0</v>
      </c>
      <c r="AU90" s="372">
        <f t="shared" si="45"/>
        <v>0</v>
      </c>
      <c r="AV90" s="372">
        <f t="shared" si="45"/>
        <v>0</v>
      </c>
      <c r="AW90" s="372">
        <f t="shared" si="45"/>
        <v>0</v>
      </c>
      <c r="AX90" s="372">
        <f t="shared" ref="AX90:BP90" si="46">$I90*AX83</f>
        <v>0</v>
      </c>
      <c r="AY90" s="372">
        <f t="shared" si="46"/>
        <v>0</v>
      </c>
      <c r="AZ90" s="372">
        <f t="shared" si="46"/>
        <v>0</v>
      </c>
      <c r="BA90" s="372">
        <f t="shared" si="46"/>
        <v>0</v>
      </c>
      <c r="BB90" s="372">
        <f t="shared" si="46"/>
        <v>0</v>
      </c>
      <c r="BC90" s="372">
        <f t="shared" si="46"/>
        <v>0</v>
      </c>
      <c r="BD90" s="372">
        <f t="shared" si="46"/>
        <v>0</v>
      </c>
      <c r="BE90" s="372">
        <f t="shared" si="46"/>
        <v>0</v>
      </c>
      <c r="BF90" s="372">
        <f t="shared" si="46"/>
        <v>0</v>
      </c>
      <c r="BG90" s="372">
        <f t="shared" si="46"/>
        <v>0</v>
      </c>
      <c r="BH90" s="372">
        <f t="shared" si="46"/>
        <v>0</v>
      </c>
      <c r="BI90" s="372">
        <f t="shared" si="46"/>
        <v>0</v>
      </c>
      <c r="BJ90" s="372">
        <f t="shared" si="46"/>
        <v>0</v>
      </c>
      <c r="BK90" s="372">
        <f t="shared" si="46"/>
        <v>0</v>
      </c>
      <c r="BL90" s="372">
        <f t="shared" si="46"/>
        <v>0</v>
      </c>
      <c r="BM90" s="372">
        <f t="shared" si="46"/>
        <v>0</v>
      </c>
      <c r="BN90" s="372">
        <f t="shared" si="46"/>
        <v>0</v>
      </c>
      <c r="BO90" s="372">
        <f t="shared" si="46"/>
        <v>0</v>
      </c>
      <c r="BP90" s="372">
        <f t="shared" si="46"/>
        <v>0</v>
      </c>
    </row>
    <row r="91" spans="4:68" x14ac:dyDescent="0.2">
      <c r="D91" s="403" t="s">
        <v>261</v>
      </c>
      <c r="F91" s="404">
        <f>+Capex!B12</f>
        <v>5608500</v>
      </c>
      <c r="P91" s="372">
        <f t="shared" si="42"/>
        <v>0</v>
      </c>
    </row>
    <row r="92" spans="4:68" x14ac:dyDescent="0.2">
      <c r="F92" s="406">
        <f>SUM(F88:F91)</f>
        <v>213487761</v>
      </c>
      <c r="G92" s="406">
        <f>SUM(G88:G91)</f>
        <v>5608500.0000000009</v>
      </c>
      <c r="H92" s="406">
        <f>SUM(H88:H91)</f>
        <v>213487761</v>
      </c>
      <c r="P92" s="406">
        <f>SUM(P88:P91)</f>
        <v>213487761</v>
      </c>
      <c r="R92" s="406">
        <f>SUM(R88:R91)</f>
        <v>0</v>
      </c>
      <c r="S92" s="406">
        <f t="shared" ref="S92:BP92" si="47">SUM(S88:S91)</f>
        <v>0</v>
      </c>
      <c r="T92" s="406">
        <f t="shared" si="47"/>
        <v>83023018.166666672</v>
      </c>
      <c r="U92" s="406">
        <f t="shared" si="47"/>
        <v>130464742.83333331</v>
      </c>
      <c r="V92" s="406">
        <f t="shared" si="47"/>
        <v>0</v>
      </c>
      <c r="W92" s="406">
        <f t="shared" si="47"/>
        <v>0</v>
      </c>
      <c r="X92" s="406">
        <f t="shared" si="47"/>
        <v>0</v>
      </c>
      <c r="Y92" s="406">
        <f t="shared" si="47"/>
        <v>0</v>
      </c>
      <c r="Z92" s="406">
        <f t="shared" si="47"/>
        <v>0</v>
      </c>
      <c r="AA92" s="406">
        <f t="shared" si="47"/>
        <v>0</v>
      </c>
      <c r="AB92" s="406">
        <f t="shared" si="47"/>
        <v>0</v>
      </c>
      <c r="AC92" s="406">
        <f t="shared" si="47"/>
        <v>0</v>
      </c>
      <c r="AD92" s="406">
        <f t="shared" si="47"/>
        <v>0</v>
      </c>
      <c r="AE92" s="406">
        <f t="shared" si="47"/>
        <v>0</v>
      </c>
      <c r="AF92" s="406">
        <f t="shared" si="47"/>
        <v>0</v>
      </c>
      <c r="AG92" s="406">
        <f t="shared" si="47"/>
        <v>0</v>
      </c>
      <c r="AH92" s="406">
        <f t="shared" si="47"/>
        <v>0</v>
      </c>
      <c r="AI92" s="406">
        <f t="shared" si="47"/>
        <v>0</v>
      </c>
      <c r="AJ92" s="406">
        <f t="shared" si="47"/>
        <v>0</v>
      </c>
      <c r="AK92" s="406">
        <f t="shared" si="47"/>
        <v>0</v>
      </c>
      <c r="AL92" s="406">
        <f t="shared" si="47"/>
        <v>0</v>
      </c>
      <c r="AM92" s="406">
        <f t="shared" si="47"/>
        <v>0</v>
      </c>
      <c r="AN92" s="406">
        <f t="shared" si="47"/>
        <v>0</v>
      </c>
      <c r="AO92" s="406">
        <f t="shared" si="47"/>
        <v>0</v>
      </c>
      <c r="AP92" s="406">
        <f t="shared" si="47"/>
        <v>0</v>
      </c>
      <c r="AQ92" s="406">
        <f t="shared" si="47"/>
        <v>0</v>
      </c>
      <c r="AR92" s="406">
        <f t="shared" si="47"/>
        <v>0</v>
      </c>
      <c r="AS92" s="406">
        <f t="shared" si="47"/>
        <v>0</v>
      </c>
      <c r="AT92" s="406">
        <f t="shared" si="47"/>
        <v>0</v>
      </c>
      <c r="AU92" s="406">
        <f t="shared" si="47"/>
        <v>0</v>
      </c>
      <c r="AV92" s="406">
        <f t="shared" si="47"/>
        <v>0</v>
      </c>
      <c r="AW92" s="406">
        <f t="shared" si="47"/>
        <v>0</v>
      </c>
      <c r="AX92" s="406">
        <f t="shared" si="47"/>
        <v>0</v>
      </c>
      <c r="AY92" s="406">
        <f t="shared" si="47"/>
        <v>0</v>
      </c>
      <c r="AZ92" s="406">
        <f t="shared" si="47"/>
        <v>0</v>
      </c>
      <c r="BA92" s="406">
        <f t="shared" si="47"/>
        <v>0</v>
      </c>
      <c r="BB92" s="406">
        <f t="shared" si="47"/>
        <v>0</v>
      </c>
      <c r="BC92" s="406">
        <f t="shared" si="47"/>
        <v>0</v>
      </c>
      <c r="BD92" s="406">
        <f t="shared" si="47"/>
        <v>0</v>
      </c>
      <c r="BE92" s="406">
        <f t="shared" si="47"/>
        <v>0</v>
      </c>
      <c r="BF92" s="406">
        <f t="shared" si="47"/>
        <v>0</v>
      </c>
      <c r="BG92" s="406">
        <f t="shared" si="47"/>
        <v>0</v>
      </c>
      <c r="BH92" s="406">
        <f t="shared" si="47"/>
        <v>0</v>
      </c>
      <c r="BI92" s="406">
        <f t="shared" si="47"/>
        <v>0</v>
      </c>
      <c r="BJ92" s="406">
        <f t="shared" si="47"/>
        <v>0</v>
      </c>
      <c r="BK92" s="406">
        <f t="shared" si="47"/>
        <v>0</v>
      </c>
      <c r="BL92" s="406">
        <f t="shared" si="47"/>
        <v>0</v>
      </c>
      <c r="BM92" s="406">
        <f t="shared" si="47"/>
        <v>0</v>
      </c>
      <c r="BN92" s="406">
        <f t="shared" si="47"/>
        <v>0</v>
      </c>
      <c r="BO92" s="406">
        <f t="shared" si="47"/>
        <v>0</v>
      </c>
      <c r="BP92" s="406">
        <f t="shared" si="47"/>
        <v>0</v>
      </c>
    </row>
    <row r="94" spans="4:68" x14ac:dyDescent="0.2">
      <c r="D94" s="14" t="s">
        <v>282</v>
      </c>
      <c r="F94" s="18" t="s">
        <v>270</v>
      </c>
      <c r="G94" s="18" t="s">
        <v>262</v>
      </c>
      <c r="H94" s="18" t="s">
        <v>56</v>
      </c>
      <c r="I94" s="18" t="s">
        <v>263</v>
      </c>
    </row>
    <row r="95" spans="4:68" x14ac:dyDescent="0.2">
      <c r="D95" s="403" t="s">
        <v>258</v>
      </c>
      <c r="F95" s="404">
        <f>+Capex!E9</f>
        <v>232760000</v>
      </c>
      <c r="G95" s="407">
        <f>F95/SUM($F$95:$F$97)*$F$98</f>
        <v>13087517.36772058</v>
      </c>
      <c r="H95" s="405">
        <f>SUM(F95:G95)</f>
        <v>245847517.36772057</v>
      </c>
      <c r="I95" s="405">
        <f>H95/H81</f>
        <v>163898344.91181371</v>
      </c>
      <c r="P95" s="372">
        <f>SUM(R95:BP95)</f>
        <v>245847517.36772054</v>
      </c>
      <c r="R95" s="372">
        <f t="shared" ref="R95:AW95" si="48">$I95*R81</f>
        <v>0</v>
      </c>
      <c r="S95" s="372">
        <f t="shared" si="48"/>
        <v>0</v>
      </c>
      <c r="T95" s="372">
        <f t="shared" si="48"/>
        <v>95607367.865224674</v>
      </c>
      <c r="U95" s="372">
        <f t="shared" si="48"/>
        <v>150240149.50249588</v>
      </c>
      <c r="V95" s="372">
        <f t="shared" si="48"/>
        <v>0</v>
      </c>
      <c r="W95" s="372">
        <f t="shared" si="48"/>
        <v>0</v>
      </c>
      <c r="X95" s="372">
        <f t="shared" si="48"/>
        <v>0</v>
      </c>
      <c r="Y95" s="372">
        <f t="shared" si="48"/>
        <v>0</v>
      </c>
      <c r="Z95" s="372">
        <f t="shared" si="48"/>
        <v>0</v>
      </c>
      <c r="AA95" s="372">
        <f t="shared" si="48"/>
        <v>0</v>
      </c>
      <c r="AB95" s="372">
        <f t="shared" si="48"/>
        <v>0</v>
      </c>
      <c r="AC95" s="372">
        <f t="shared" si="48"/>
        <v>0</v>
      </c>
      <c r="AD95" s="372">
        <f t="shared" si="48"/>
        <v>0</v>
      </c>
      <c r="AE95" s="372">
        <f t="shared" si="48"/>
        <v>0</v>
      </c>
      <c r="AF95" s="372">
        <f t="shared" si="48"/>
        <v>0</v>
      </c>
      <c r="AG95" s="372">
        <f t="shared" si="48"/>
        <v>0</v>
      </c>
      <c r="AH95" s="372">
        <f t="shared" si="48"/>
        <v>0</v>
      </c>
      <c r="AI95" s="372">
        <f t="shared" si="48"/>
        <v>0</v>
      </c>
      <c r="AJ95" s="372">
        <f t="shared" si="48"/>
        <v>0</v>
      </c>
      <c r="AK95" s="372">
        <f t="shared" si="48"/>
        <v>0</v>
      </c>
      <c r="AL95" s="372">
        <f t="shared" si="48"/>
        <v>0</v>
      </c>
      <c r="AM95" s="372">
        <f t="shared" si="48"/>
        <v>0</v>
      </c>
      <c r="AN95" s="372">
        <f t="shared" si="48"/>
        <v>0</v>
      </c>
      <c r="AO95" s="372">
        <f t="shared" si="48"/>
        <v>0</v>
      </c>
      <c r="AP95" s="372">
        <f t="shared" si="48"/>
        <v>0</v>
      </c>
      <c r="AQ95" s="372">
        <f t="shared" si="48"/>
        <v>0</v>
      </c>
      <c r="AR95" s="372">
        <f t="shared" si="48"/>
        <v>0</v>
      </c>
      <c r="AS95" s="372">
        <f t="shared" si="48"/>
        <v>0</v>
      </c>
      <c r="AT95" s="372">
        <f t="shared" si="48"/>
        <v>0</v>
      </c>
      <c r="AU95" s="372">
        <f t="shared" si="48"/>
        <v>0</v>
      </c>
      <c r="AV95" s="372">
        <f t="shared" si="48"/>
        <v>0</v>
      </c>
      <c r="AW95" s="372">
        <f t="shared" si="48"/>
        <v>0</v>
      </c>
      <c r="AX95" s="372">
        <f t="shared" ref="AX95:BP95" si="49">$I95*AX81</f>
        <v>0</v>
      </c>
      <c r="AY95" s="372">
        <f t="shared" si="49"/>
        <v>0</v>
      </c>
      <c r="AZ95" s="372">
        <f t="shared" si="49"/>
        <v>0</v>
      </c>
      <c r="BA95" s="372">
        <f t="shared" si="49"/>
        <v>0</v>
      </c>
      <c r="BB95" s="372">
        <f t="shared" si="49"/>
        <v>0</v>
      </c>
      <c r="BC95" s="372">
        <f t="shared" si="49"/>
        <v>0</v>
      </c>
      <c r="BD95" s="372">
        <f t="shared" si="49"/>
        <v>0</v>
      </c>
      <c r="BE95" s="372">
        <f t="shared" si="49"/>
        <v>0</v>
      </c>
      <c r="BF95" s="372">
        <f t="shared" si="49"/>
        <v>0</v>
      </c>
      <c r="BG95" s="372">
        <f t="shared" si="49"/>
        <v>0</v>
      </c>
      <c r="BH95" s="372">
        <f t="shared" si="49"/>
        <v>0</v>
      </c>
      <c r="BI95" s="372">
        <f t="shared" si="49"/>
        <v>0</v>
      </c>
      <c r="BJ95" s="372">
        <f t="shared" si="49"/>
        <v>0</v>
      </c>
      <c r="BK95" s="372">
        <f t="shared" si="49"/>
        <v>0</v>
      </c>
      <c r="BL95" s="372">
        <f t="shared" si="49"/>
        <v>0</v>
      </c>
      <c r="BM95" s="372">
        <f t="shared" si="49"/>
        <v>0</v>
      </c>
      <c r="BN95" s="372">
        <f t="shared" si="49"/>
        <v>0</v>
      </c>
      <c r="BO95" s="372">
        <f t="shared" si="49"/>
        <v>0</v>
      </c>
      <c r="BP95" s="372">
        <f t="shared" si="49"/>
        <v>0</v>
      </c>
    </row>
    <row r="96" spans="4:68" x14ac:dyDescent="0.2">
      <c r="D96" s="403" t="s">
        <v>259</v>
      </c>
      <c r="F96" s="404">
        <f>+Capex!E10</f>
        <v>35980649</v>
      </c>
      <c r="G96" s="407">
        <f t="shared" ref="G96:G97" si="50">F96/SUM($F$95:$F$97)*$F$98</f>
        <v>2023102.6322794212</v>
      </c>
      <c r="H96" s="405">
        <f t="shared" ref="H96:H97" si="51">SUM(F96:G96)</f>
        <v>38003751.632279418</v>
      </c>
      <c r="I96" s="405">
        <f>H96/H82</f>
        <v>25335834.421519611</v>
      </c>
      <c r="P96" s="372">
        <f t="shared" ref="P96:P98" si="52">SUM(R96:BP96)</f>
        <v>38003751.632279418</v>
      </c>
      <c r="R96" s="372">
        <f t="shared" ref="R96:AW96" si="53">$I96*R82</f>
        <v>0</v>
      </c>
      <c r="S96" s="372">
        <f t="shared" si="53"/>
        <v>0</v>
      </c>
      <c r="T96" s="372">
        <f t="shared" si="53"/>
        <v>14779236.745886441</v>
      </c>
      <c r="U96" s="372">
        <f t="shared" si="53"/>
        <v>23224514.886392977</v>
      </c>
      <c r="V96" s="372">
        <f t="shared" si="53"/>
        <v>0</v>
      </c>
      <c r="W96" s="372">
        <f t="shared" si="53"/>
        <v>0</v>
      </c>
      <c r="X96" s="372">
        <f t="shared" si="53"/>
        <v>0</v>
      </c>
      <c r="Y96" s="372">
        <f t="shared" si="53"/>
        <v>0</v>
      </c>
      <c r="Z96" s="372">
        <f t="shared" si="53"/>
        <v>0</v>
      </c>
      <c r="AA96" s="372">
        <f t="shared" si="53"/>
        <v>0</v>
      </c>
      <c r="AB96" s="372">
        <f t="shared" si="53"/>
        <v>0</v>
      </c>
      <c r="AC96" s="372">
        <f t="shared" si="53"/>
        <v>0</v>
      </c>
      <c r="AD96" s="372">
        <f t="shared" si="53"/>
        <v>0</v>
      </c>
      <c r="AE96" s="372">
        <f t="shared" si="53"/>
        <v>0</v>
      </c>
      <c r="AF96" s="372">
        <f t="shared" si="53"/>
        <v>0</v>
      </c>
      <c r="AG96" s="372">
        <f t="shared" si="53"/>
        <v>0</v>
      </c>
      <c r="AH96" s="372">
        <f t="shared" si="53"/>
        <v>0</v>
      </c>
      <c r="AI96" s="372">
        <f t="shared" si="53"/>
        <v>0</v>
      </c>
      <c r="AJ96" s="372">
        <f t="shared" si="53"/>
        <v>0</v>
      </c>
      <c r="AK96" s="372">
        <f t="shared" si="53"/>
        <v>0</v>
      </c>
      <c r="AL96" s="372">
        <f t="shared" si="53"/>
        <v>0</v>
      </c>
      <c r="AM96" s="372">
        <f t="shared" si="53"/>
        <v>0</v>
      </c>
      <c r="AN96" s="372">
        <f t="shared" si="53"/>
        <v>0</v>
      </c>
      <c r="AO96" s="372">
        <f t="shared" si="53"/>
        <v>0</v>
      </c>
      <c r="AP96" s="372">
        <f t="shared" si="53"/>
        <v>0</v>
      </c>
      <c r="AQ96" s="372">
        <f t="shared" si="53"/>
        <v>0</v>
      </c>
      <c r="AR96" s="372">
        <f t="shared" si="53"/>
        <v>0</v>
      </c>
      <c r="AS96" s="372">
        <f t="shared" si="53"/>
        <v>0</v>
      </c>
      <c r="AT96" s="372">
        <f t="shared" si="53"/>
        <v>0</v>
      </c>
      <c r="AU96" s="372">
        <f t="shared" si="53"/>
        <v>0</v>
      </c>
      <c r="AV96" s="372">
        <f t="shared" si="53"/>
        <v>0</v>
      </c>
      <c r="AW96" s="372">
        <f t="shared" si="53"/>
        <v>0</v>
      </c>
      <c r="AX96" s="372">
        <f t="shared" ref="AX96:BP96" si="54">$I96*AX82</f>
        <v>0</v>
      </c>
      <c r="AY96" s="372">
        <f t="shared" si="54"/>
        <v>0</v>
      </c>
      <c r="AZ96" s="372">
        <f t="shared" si="54"/>
        <v>0</v>
      </c>
      <c r="BA96" s="372">
        <f t="shared" si="54"/>
        <v>0</v>
      </c>
      <c r="BB96" s="372">
        <f t="shared" si="54"/>
        <v>0</v>
      </c>
      <c r="BC96" s="372">
        <f t="shared" si="54"/>
        <v>0</v>
      </c>
      <c r="BD96" s="372">
        <f t="shared" si="54"/>
        <v>0</v>
      </c>
      <c r="BE96" s="372">
        <f t="shared" si="54"/>
        <v>0</v>
      </c>
      <c r="BF96" s="372">
        <f t="shared" si="54"/>
        <v>0</v>
      </c>
      <c r="BG96" s="372">
        <f t="shared" si="54"/>
        <v>0</v>
      </c>
      <c r="BH96" s="372">
        <f t="shared" si="54"/>
        <v>0</v>
      </c>
      <c r="BI96" s="372">
        <f t="shared" si="54"/>
        <v>0</v>
      </c>
      <c r="BJ96" s="372">
        <f t="shared" si="54"/>
        <v>0</v>
      </c>
      <c r="BK96" s="372">
        <f t="shared" si="54"/>
        <v>0</v>
      </c>
      <c r="BL96" s="372">
        <f t="shared" si="54"/>
        <v>0</v>
      </c>
      <c r="BM96" s="372">
        <f t="shared" si="54"/>
        <v>0</v>
      </c>
      <c r="BN96" s="372">
        <f t="shared" si="54"/>
        <v>0</v>
      </c>
      <c r="BO96" s="372">
        <f t="shared" si="54"/>
        <v>0</v>
      </c>
      <c r="BP96" s="372">
        <f t="shared" si="54"/>
        <v>0</v>
      </c>
    </row>
    <row r="97" spans="4:68" x14ac:dyDescent="0.2">
      <c r="D97" s="403" t="s">
        <v>260</v>
      </c>
      <c r="F97" s="404">
        <f>+Capex!E11</f>
        <v>0</v>
      </c>
      <c r="G97" s="407">
        <f t="shared" si="50"/>
        <v>0</v>
      </c>
      <c r="H97" s="405">
        <f t="shared" si="51"/>
        <v>0</v>
      </c>
      <c r="I97" s="405">
        <f>H97/H83</f>
        <v>0</v>
      </c>
      <c r="P97" s="372">
        <f t="shared" si="52"/>
        <v>0</v>
      </c>
      <c r="R97" s="372">
        <f t="shared" ref="R97:AW97" si="55">$I97*R83</f>
        <v>0</v>
      </c>
      <c r="S97" s="372">
        <f t="shared" si="55"/>
        <v>0</v>
      </c>
      <c r="T97" s="372">
        <f t="shared" si="55"/>
        <v>0</v>
      </c>
      <c r="U97" s="372">
        <f t="shared" si="55"/>
        <v>0</v>
      </c>
      <c r="V97" s="372">
        <f t="shared" si="55"/>
        <v>0</v>
      </c>
      <c r="W97" s="372">
        <f t="shared" si="55"/>
        <v>0</v>
      </c>
      <c r="X97" s="372">
        <f t="shared" si="55"/>
        <v>0</v>
      </c>
      <c r="Y97" s="372">
        <f t="shared" si="55"/>
        <v>0</v>
      </c>
      <c r="Z97" s="372">
        <f t="shared" si="55"/>
        <v>0</v>
      </c>
      <c r="AA97" s="372">
        <f t="shared" si="55"/>
        <v>0</v>
      </c>
      <c r="AB97" s="372">
        <f t="shared" si="55"/>
        <v>0</v>
      </c>
      <c r="AC97" s="372">
        <f t="shared" si="55"/>
        <v>0</v>
      </c>
      <c r="AD97" s="372">
        <f t="shared" si="55"/>
        <v>0</v>
      </c>
      <c r="AE97" s="372">
        <f t="shared" si="55"/>
        <v>0</v>
      </c>
      <c r="AF97" s="372">
        <f t="shared" si="55"/>
        <v>0</v>
      </c>
      <c r="AG97" s="372">
        <f t="shared" si="55"/>
        <v>0</v>
      </c>
      <c r="AH97" s="372">
        <f t="shared" si="55"/>
        <v>0</v>
      </c>
      <c r="AI97" s="372">
        <f t="shared" si="55"/>
        <v>0</v>
      </c>
      <c r="AJ97" s="372">
        <f t="shared" si="55"/>
        <v>0</v>
      </c>
      <c r="AK97" s="372">
        <f t="shared" si="55"/>
        <v>0</v>
      </c>
      <c r="AL97" s="372">
        <f t="shared" si="55"/>
        <v>0</v>
      </c>
      <c r="AM97" s="372">
        <f t="shared" si="55"/>
        <v>0</v>
      </c>
      <c r="AN97" s="372">
        <f t="shared" si="55"/>
        <v>0</v>
      </c>
      <c r="AO97" s="372">
        <f t="shared" si="55"/>
        <v>0</v>
      </c>
      <c r="AP97" s="372">
        <f t="shared" si="55"/>
        <v>0</v>
      </c>
      <c r="AQ97" s="372">
        <f t="shared" si="55"/>
        <v>0</v>
      </c>
      <c r="AR97" s="372">
        <f t="shared" si="55"/>
        <v>0</v>
      </c>
      <c r="AS97" s="372">
        <f t="shared" si="55"/>
        <v>0</v>
      </c>
      <c r="AT97" s="372">
        <f t="shared" si="55"/>
        <v>0</v>
      </c>
      <c r="AU97" s="372">
        <f t="shared" si="55"/>
        <v>0</v>
      </c>
      <c r="AV97" s="372">
        <f t="shared" si="55"/>
        <v>0</v>
      </c>
      <c r="AW97" s="372">
        <f t="shared" si="55"/>
        <v>0</v>
      </c>
      <c r="AX97" s="372">
        <f t="shared" ref="AX97:BP97" si="56">$I97*AX83</f>
        <v>0</v>
      </c>
      <c r="AY97" s="372">
        <f t="shared" si="56"/>
        <v>0</v>
      </c>
      <c r="AZ97" s="372">
        <f t="shared" si="56"/>
        <v>0</v>
      </c>
      <c r="BA97" s="372">
        <f t="shared" si="56"/>
        <v>0</v>
      </c>
      <c r="BB97" s="372">
        <f t="shared" si="56"/>
        <v>0</v>
      </c>
      <c r="BC97" s="372">
        <f t="shared" si="56"/>
        <v>0</v>
      </c>
      <c r="BD97" s="372">
        <f t="shared" si="56"/>
        <v>0</v>
      </c>
      <c r="BE97" s="372">
        <f t="shared" si="56"/>
        <v>0</v>
      </c>
      <c r="BF97" s="372">
        <f t="shared" si="56"/>
        <v>0</v>
      </c>
      <c r="BG97" s="372">
        <f t="shared" si="56"/>
        <v>0</v>
      </c>
      <c r="BH97" s="372">
        <f t="shared" si="56"/>
        <v>0</v>
      </c>
      <c r="BI97" s="372">
        <f t="shared" si="56"/>
        <v>0</v>
      </c>
      <c r="BJ97" s="372">
        <f t="shared" si="56"/>
        <v>0</v>
      </c>
      <c r="BK97" s="372">
        <f t="shared" si="56"/>
        <v>0</v>
      </c>
      <c r="BL97" s="372">
        <f t="shared" si="56"/>
        <v>0</v>
      </c>
      <c r="BM97" s="372">
        <f t="shared" si="56"/>
        <v>0</v>
      </c>
      <c r="BN97" s="372">
        <f t="shared" si="56"/>
        <v>0</v>
      </c>
      <c r="BO97" s="372">
        <f t="shared" si="56"/>
        <v>0</v>
      </c>
      <c r="BP97" s="372">
        <f t="shared" si="56"/>
        <v>0</v>
      </c>
    </row>
    <row r="98" spans="4:68" x14ac:dyDescent="0.2">
      <c r="D98" s="403" t="s">
        <v>261</v>
      </c>
      <c r="F98" s="404">
        <f>+Capex!E12</f>
        <v>15110620</v>
      </c>
      <c r="P98" s="372">
        <f t="shared" si="52"/>
        <v>0</v>
      </c>
    </row>
    <row r="99" spans="4:68" x14ac:dyDescent="0.2">
      <c r="F99" s="406">
        <f>SUM(F95:F98)</f>
        <v>283851269</v>
      </c>
      <c r="G99" s="406">
        <f>SUM(G95:G98)</f>
        <v>15110620</v>
      </c>
      <c r="H99" s="406">
        <f>SUM(H95:H98)</f>
        <v>283851269</v>
      </c>
      <c r="P99" s="406">
        <f>SUM(P95:P98)</f>
        <v>283851268.99999994</v>
      </c>
      <c r="R99" s="406">
        <f>SUM(R95:R98)</f>
        <v>0</v>
      </c>
      <c r="S99" s="406">
        <f t="shared" ref="S99" si="57">SUM(S95:S98)</f>
        <v>0</v>
      </c>
      <c r="T99" s="406">
        <f t="shared" ref="T99" si="58">SUM(T95:T98)</f>
        <v>110386604.61111112</v>
      </c>
      <c r="U99" s="406">
        <f t="shared" ref="U99" si="59">SUM(U95:U98)</f>
        <v>173464664.38888887</v>
      </c>
      <c r="V99" s="406">
        <f t="shared" ref="V99" si="60">SUM(V95:V98)</f>
        <v>0</v>
      </c>
      <c r="W99" s="406">
        <f t="shared" ref="W99" si="61">SUM(W95:W98)</f>
        <v>0</v>
      </c>
      <c r="X99" s="406">
        <f t="shared" ref="X99" si="62">SUM(X95:X98)</f>
        <v>0</v>
      </c>
      <c r="Y99" s="406">
        <f t="shared" ref="Y99" si="63">SUM(Y95:Y98)</f>
        <v>0</v>
      </c>
      <c r="Z99" s="406">
        <f t="shared" ref="Z99" si="64">SUM(Z95:Z98)</f>
        <v>0</v>
      </c>
      <c r="AA99" s="406">
        <f t="shared" ref="AA99" si="65">SUM(AA95:AA98)</f>
        <v>0</v>
      </c>
      <c r="AB99" s="406">
        <f t="shared" ref="AB99" si="66">SUM(AB95:AB98)</f>
        <v>0</v>
      </c>
      <c r="AC99" s="406">
        <f t="shared" ref="AC99" si="67">SUM(AC95:AC98)</f>
        <v>0</v>
      </c>
      <c r="AD99" s="406">
        <f t="shared" ref="AD99" si="68">SUM(AD95:AD98)</f>
        <v>0</v>
      </c>
      <c r="AE99" s="406">
        <f t="shared" ref="AE99" si="69">SUM(AE95:AE98)</f>
        <v>0</v>
      </c>
      <c r="AF99" s="406">
        <f t="shared" ref="AF99" si="70">SUM(AF95:AF98)</f>
        <v>0</v>
      </c>
      <c r="AG99" s="406">
        <f t="shared" ref="AG99" si="71">SUM(AG95:AG98)</f>
        <v>0</v>
      </c>
      <c r="AH99" s="406">
        <f t="shared" ref="AH99" si="72">SUM(AH95:AH98)</f>
        <v>0</v>
      </c>
      <c r="AI99" s="406">
        <f t="shared" ref="AI99" si="73">SUM(AI95:AI98)</f>
        <v>0</v>
      </c>
      <c r="AJ99" s="406">
        <f t="shared" ref="AJ99" si="74">SUM(AJ95:AJ98)</f>
        <v>0</v>
      </c>
      <c r="AK99" s="406">
        <f t="shared" ref="AK99" si="75">SUM(AK95:AK98)</f>
        <v>0</v>
      </c>
      <c r="AL99" s="406">
        <f t="shared" ref="AL99" si="76">SUM(AL95:AL98)</f>
        <v>0</v>
      </c>
      <c r="AM99" s="406">
        <f t="shared" ref="AM99" si="77">SUM(AM95:AM98)</f>
        <v>0</v>
      </c>
      <c r="AN99" s="406">
        <f t="shared" ref="AN99" si="78">SUM(AN95:AN98)</f>
        <v>0</v>
      </c>
      <c r="AO99" s="406">
        <f t="shared" ref="AO99" si="79">SUM(AO95:AO98)</f>
        <v>0</v>
      </c>
      <c r="AP99" s="406">
        <f t="shared" ref="AP99" si="80">SUM(AP95:AP98)</f>
        <v>0</v>
      </c>
      <c r="AQ99" s="406">
        <f t="shared" ref="AQ99" si="81">SUM(AQ95:AQ98)</f>
        <v>0</v>
      </c>
      <c r="AR99" s="406">
        <f t="shared" ref="AR99" si="82">SUM(AR95:AR98)</f>
        <v>0</v>
      </c>
      <c r="AS99" s="406">
        <f t="shared" ref="AS99" si="83">SUM(AS95:AS98)</f>
        <v>0</v>
      </c>
      <c r="AT99" s="406">
        <f t="shared" ref="AT99" si="84">SUM(AT95:AT98)</f>
        <v>0</v>
      </c>
      <c r="AU99" s="406">
        <f t="shared" ref="AU99" si="85">SUM(AU95:AU98)</f>
        <v>0</v>
      </c>
      <c r="AV99" s="406">
        <f t="shared" ref="AV99" si="86">SUM(AV95:AV98)</f>
        <v>0</v>
      </c>
      <c r="AW99" s="406">
        <f t="shared" ref="AW99" si="87">SUM(AW95:AW98)</f>
        <v>0</v>
      </c>
      <c r="AX99" s="406">
        <f t="shared" ref="AX99" si="88">SUM(AX95:AX98)</f>
        <v>0</v>
      </c>
      <c r="AY99" s="406">
        <f t="shared" ref="AY99" si="89">SUM(AY95:AY98)</f>
        <v>0</v>
      </c>
      <c r="AZ99" s="406">
        <f t="shared" ref="AZ99" si="90">SUM(AZ95:AZ98)</f>
        <v>0</v>
      </c>
      <c r="BA99" s="406">
        <f t="shared" ref="BA99" si="91">SUM(BA95:BA98)</f>
        <v>0</v>
      </c>
      <c r="BB99" s="406">
        <f t="shared" ref="BB99" si="92">SUM(BB95:BB98)</f>
        <v>0</v>
      </c>
      <c r="BC99" s="406">
        <f t="shared" ref="BC99" si="93">SUM(BC95:BC98)</f>
        <v>0</v>
      </c>
      <c r="BD99" s="406">
        <f t="shared" ref="BD99" si="94">SUM(BD95:BD98)</f>
        <v>0</v>
      </c>
      <c r="BE99" s="406">
        <f t="shared" ref="BE99" si="95">SUM(BE95:BE98)</f>
        <v>0</v>
      </c>
      <c r="BF99" s="406">
        <f t="shared" ref="BF99" si="96">SUM(BF95:BF98)</f>
        <v>0</v>
      </c>
      <c r="BG99" s="406">
        <f t="shared" ref="BG99" si="97">SUM(BG95:BG98)</f>
        <v>0</v>
      </c>
      <c r="BH99" s="406">
        <f t="shared" ref="BH99" si="98">SUM(BH95:BH98)</f>
        <v>0</v>
      </c>
      <c r="BI99" s="406">
        <f t="shared" ref="BI99" si="99">SUM(BI95:BI98)</f>
        <v>0</v>
      </c>
      <c r="BJ99" s="406">
        <f t="shared" ref="BJ99" si="100">SUM(BJ95:BJ98)</f>
        <v>0</v>
      </c>
      <c r="BK99" s="406">
        <f t="shared" ref="BK99" si="101">SUM(BK95:BK98)</f>
        <v>0</v>
      </c>
      <c r="BL99" s="406">
        <f t="shared" ref="BL99" si="102">SUM(BL95:BL98)</f>
        <v>0</v>
      </c>
      <c r="BM99" s="406">
        <f t="shared" ref="BM99" si="103">SUM(BM95:BM98)</f>
        <v>0</v>
      </c>
      <c r="BN99" s="406">
        <f t="shared" ref="BN99" si="104">SUM(BN95:BN98)</f>
        <v>0</v>
      </c>
      <c r="BO99" s="406">
        <f t="shared" ref="BO99" si="105">SUM(BO95:BO98)</f>
        <v>0</v>
      </c>
      <c r="BP99" s="406">
        <f t="shared" ref="BP99" si="106">SUM(BP95:BP98)</f>
        <v>0</v>
      </c>
    </row>
    <row r="101" spans="4:68" x14ac:dyDescent="0.2">
      <c r="D101" s="14" t="s">
        <v>283</v>
      </c>
      <c r="F101" s="18" t="s">
        <v>270</v>
      </c>
      <c r="G101" s="18" t="s">
        <v>262</v>
      </c>
      <c r="H101" s="18" t="s">
        <v>56</v>
      </c>
      <c r="I101" s="18" t="s">
        <v>263</v>
      </c>
    </row>
    <row r="102" spans="4:68" x14ac:dyDescent="0.2">
      <c r="D102" s="403" t="s">
        <v>258</v>
      </c>
      <c r="F102" s="404">
        <f>+Capex!H9</f>
        <v>220110000</v>
      </c>
      <c r="G102" s="407">
        <f>F102/SUM($F$102:$F$104)*$F$105</f>
        <v>665563.09065515385</v>
      </c>
      <c r="H102" s="405">
        <f>SUM(F102:G102)</f>
        <v>220775563.09065515</v>
      </c>
      <c r="I102" s="405">
        <f>H102/H81</f>
        <v>147183708.72710344</v>
      </c>
      <c r="P102" s="372">
        <f>SUM(R102:BP102)</f>
        <v>220775563.09065515</v>
      </c>
      <c r="R102" s="372">
        <f t="shared" ref="R102:AW102" si="107">$I102*R81</f>
        <v>0</v>
      </c>
      <c r="S102" s="372">
        <f t="shared" si="107"/>
        <v>0</v>
      </c>
      <c r="T102" s="372">
        <f t="shared" si="107"/>
        <v>85857163.424143687</v>
      </c>
      <c r="U102" s="372">
        <f t="shared" si="107"/>
        <v>134918399.66651148</v>
      </c>
      <c r="V102" s="372">
        <f t="shared" si="107"/>
        <v>0</v>
      </c>
      <c r="W102" s="372">
        <f t="shared" si="107"/>
        <v>0</v>
      </c>
      <c r="X102" s="372">
        <f t="shared" si="107"/>
        <v>0</v>
      </c>
      <c r="Y102" s="372">
        <f t="shared" si="107"/>
        <v>0</v>
      </c>
      <c r="Z102" s="372">
        <f t="shared" si="107"/>
        <v>0</v>
      </c>
      <c r="AA102" s="372">
        <f t="shared" si="107"/>
        <v>0</v>
      </c>
      <c r="AB102" s="372">
        <f t="shared" si="107"/>
        <v>0</v>
      </c>
      <c r="AC102" s="372">
        <f t="shared" si="107"/>
        <v>0</v>
      </c>
      <c r="AD102" s="372">
        <f t="shared" si="107"/>
        <v>0</v>
      </c>
      <c r="AE102" s="372">
        <f t="shared" si="107"/>
        <v>0</v>
      </c>
      <c r="AF102" s="372">
        <f t="shared" si="107"/>
        <v>0</v>
      </c>
      <c r="AG102" s="372">
        <f t="shared" si="107"/>
        <v>0</v>
      </c>
      <c r="AH102" s="372">
        <f t="shared" si="107"/>
        <v>0</v>
      </c>
      <c r="AI102" s="372">
        <f t="shared" si="107"/>
        <v>0</v>
      </c>
      <c r="AJ102" s="372">
        <f t="shared" si="107"/>
        <v>0</v>
      </c>
      <c r="AK102" s="372">
        <f t="shared" si="107"/>
        <v>0</v>
      </c>
      <c r="AL102" s="372">
        <f t="shared" si="107"/>
        <v>0</v>
      </c>
      <c r="AM102" s="372">
        <f t="shared" si="107"/>
        <v>0</v>
      </c>
      <c r="AN102" s="372">
        <f t="shared" si="107"/>
        <v>0</v>
      </c>
      <c r="AO102" s="372">
        <f t="shared" si="107"/>
        <v>0</v>
      </c>
      <c r="AP102" s="372">
        <f t="shared" si="107"/>
        <v>0</v>
      </c>
      <c r="AQ102" s="372">
        <f t="shared" si="107"/>
        <v>0</v>
      </c>
      <c r="AR102" s="372">
        <f t="shared" si="107"/>
        <v>0</v>
      </c>
      <c r="AS102" s="372">
        <f t="shared" si="107"/>
        <v>0</v>
      </c>
      <c r="AT102" s="372">
        <f t="shared" si="107"/>
        <v>0</v>
      </c>
      <c r="AU102" s="372">
        <f t="shared" si="107"/>
        <v>0</v>
      </c>
      <c r="AV102" s="372">
        <f t="shared" si="107"/>
        <v>0</v>
      </c>
      <c r="AW102" s="372">
        <f t="shared" si="107"/>
        <v>0</v>
      </c>
      <c r="AX102" s="372">
        <f t="shared" ref="AX102:BP102" si="108">$I102*AX81</f>
        <v>0</v>
      </c>
      <c r="AY102" s="372">
        <f t="shared" si="108"/>
        <v>0</v>
      </c>
      <c r="AZ102" s="372">
        <f t="shared" si="108"/>
        <v>0</v>
      </c>
      <c r="BA102" s="372">
        <f t="shared" si="108"/>
        <v>0</v>
      </c>
      <c r="BB102" s="372">
        <f t="shared" si="108"/>
        <v>0</v>
      </c>
      <c r="BC102" s="372">
        <f t="shared" si="108"/>
        <v>0</v>
      </c>
      <c r="BD102" s="372">
        <f t="shared" si="108"/>
        <v>0</v>
      </c>
      <c r="BE102" s="372">
        <f t="shared" si="108"/>
        <v>0</v>
      </c>
      <c r="BF102" s="372">
        <f t="shared" si="108"/>
        <v>0</v>
      </c>
      <c r="BG102" s="372">
        <f t="shared" si="108"/>
        <v>0</v>
      </c>
      <c r="BH102" s="372">
        <f t="shared" si="108"/>
        <v>0</v>
      </c>
      <c r="BI102" s="372">
        <f t="shared" si="108"/>
        <v>0</v>
      </c>
      <c r="BJ102" s="372">
        <f t="shared" si="108"/>
        <v>0</v>
      </c>
      <c r="BK102" s="372">
        <f t="shared" si="108"/>
        <v>0</v>
      </c>
      <c r="BL102" s="372">
        <f t="shared" si="108"/>
        <v>0</v>
      </c>
      <c r="BM102" s="372">
        <f t="shared" si="108"/>
        <v>0</v>
      </c>
      <c r="BN102" s="372">
        <f t="shared" si="108"/>
        <v>0</v>
      </c>
      <c r="BO102" s="372">
        <f t="shared" si="108"/>
        <v>0</v>
      </c>
      <c r="BP102" s="372">
        <f t="shared" si="108"/>
        <v>0</v>
      </c>
    </row>
    <row r="103" spans="4:68" x14ac:dyDescent="0.2">
      <c r="D103" s="403" t="s">
        <v>259</v>
      </c>
      <c r="F103" s="404">
        <f>+Capex!H10</f>
        <v>2499164</v>
      </c>
      <c r="G103" s="407">
        <f t="shared" ref="G103:G104" si="109">F103/SUM($F$102:$F$104)*$F$105</f>
        <v>7556.9093448461981</v>
      </c>
      <c r="H103" s="405">
        <f t="shared" ref="H103:H104" si="110">SUM(F103:G103)</f>
        <v>2506720.9093448464</v>
      </c>
      <c r="I103" s="405">
        <f>H103/H82</f>
        <v>1671147.2728965643</v>
      </c>
      <c r="P103" s="372">
        <f t="shared" ref="P103:P105" si="111">SUM(R103:BP103)</f>
        <v>2506720.9093448464</v>
      </c>
      <c r="R103" s="372">
        <f t="shared" ref="R103:AW103" si="112">$I103*R82</f>
        <v>0</v>
      </c>
      <c r="S103" s="372">
        <f t="shared" si="112"/>
        <v>0</v>
      </c>
      <c r="T103" s="372">
        <f t="shared" si="112"/>
        <v>974835.90918966255</v>
      </c>
      <c r="U103" s="372">
        <f t="shared" si="112"/>
        <v>1531885.000155184</v>
      </c>
      <c r="V103" s="372">
        <f t="shared" si="112"/>
        <v>0</v>
      </c>
      <c r="W103" s="372">
        <f t="shared" si="112"/>
        <v>0</v>
      </c>
      <c r="X103" s="372">
        <f t="shared" si="112"/>
        <v>0</v>
      </c>
      <c r="Y103" s="372">
        <f t="shared" si="112"/>
        <v>0</v>
      </c>
      <c r="Z103" s="372">
        <f t="shared" si="112"/>
        <v>0</v>
      </c>
      <c r="AA103" s="372">
        <f t="shared" si="112"/>
        <v>0</v>
      </c>
      <c r="AB103" s="372">
        <f t="shared" si="112"/>
        <v>0</v>
      </c>
      <c r="AC103" s="372">
        <f t="shared" si="112"/>
        <v>0</v>
      </c>
      <c r="AD103" s="372">
        <f t="shared" si="112"/>
        <v>0</v>
      </c>
      <c r="AE103" s="372">
        <f t="shared" si="112"/>
        <v>0</v>
      </c>
      <c r="AF103" s="372">
        <f t="shared" si="112"/>
        <v>0</v>
      </c>
      <c r="AG103" s="372">
        <f t="shared" si="112"/>
        <v>0</v>
      </c>
      <c r="AH103" s="372">
        <f t="shared" si="112"/>
        <v>0</v>
      </c>
      <c r="AI103" s="372">
        <f t="shared" si="112"/>
        <v>0</v>
      </c>
      <c r="AJ103" s="372">
        <f t="shared" si="112"/>
        <v>0</v>
      </c>
      <c r="AK103" s="372">
        <f t="shared" si="112"/>
        <v>0</v>
      </c>
      <c r="AL103" s="372">
        <f t="shared" si="112"/>
        <v>0</v>
      </c>
      <c r="AM103" s="372">
        <f t="shared" si="112"/>
        <v>0</v>
      </c>
      <c r="AN103" s="372">
        <f t="shared" si="112"/>
        <v>0</v>
      </c>
      <c r="AO103" s="372">
        <f t="shared" si="112"/>
        <v>0</v>
      </c>
      <c r="AP103" s="372">
        <f t="shared" si="112"/>
        <v>0</v>
      </c>
      <c r="AQ103" s="372">
        <f t="shared" si="112"/>
        <v>0</v>
      </c>
      <c r="AR103" s="372">
        <f t="shared" si="112"/>
        <v>0</v>
      </c>
      <c r="AS103" s="372">
        <f t="shared" si="112"/>
        <v>0</v>
      </c>
      <c r="AT103" s="372">
        <f t="shared" si="112"/>
        <v>0</v>
      </c>
      <c r="AU103" s="372">
        <f t="shared" si="112"/>
        <v>0</v>
      </c>
      <c r="AV103" s="372">
        <f t="shared" si="112"/>
        <v>0</v>
      </c>
      <c r="AW103" s="372">
        <f t="shared" si="112"/>
        <v>0</v>
      </c>
      <c r="AX103" s="372">
        <f t="shared" ref="AX103:BP103" si="113">$I103*AX82</f>
        <v>0</v>
      </c>
      <c r="AY103" s="372">
        <f t="shared" si="113"/>
        <v>0</v>
      </c>
      <c r="AZ103" s="372">
        <f t="shared" si="113"/>
        <v>0</v>
      </c>
      <c r="BA103" s="372">
        <f t="shared" si="113"/>
        <v>0</v>
      </c>
      <c r="BB103" s="372">
        <f t="shared" si="113"/>
        <v>0</v>
      </c>
      <c r="BC103" s="372">
        <f t="shared" si="113"/>
        <v>0</v>
      </c>
      <c r="BD103" s="372">
        <f t="shared" si="113"/>
        <v>0</v>
      </c>
      <c r="BE103" s="372">
        <f t="shared" si="113"/>
        <v>0</v>
      </c>
      <c r="BF103" s="372">
        <f t="shared" si="113"/>
        <v>0</v>
      </c>
      <c r="BG103" s="372">
        <f t="shared" si="113"/>
        <v>0</v>
      </c>
      <c r="BH103" s="372">
        <f t="shared" si="113"/>
        <v>0</v>
      </c>
      <c r="BI103" s="372">
        <f t="shared" si="113"/>
        <v>0</v>
      </c>
      <c r="BJ103" s="372">
        <f t="shared" si="113"/>
        <v>0</v>
      </c>
      <c r="BK103" s="372">
        <f t="shared" si="113"/>
        <v>0</v>
      </c>
      <c r="BL103" s="372">
        <f t="shared" si="113"/>
        <v>0</v>
      </c>
      <c r="BM103" s="372">
        <f t="shared" si="113"/>
        <v>0</v>
      </c>
      <c r="BN103" s="372">
        <f t="shared" si="113"/>
        <v>0</v>
      </c>
      <c r="BO103" s="372">
        <f t="shared" si="113"/>
        <v>0</v>
      </c>
      <c r="BP103" s="372">
        <f t="shared" si="113"/>
        <v>0</v>
      </c>
    </row>
    <row r="104" spans="4:68" x14ac:dyDescent="0.2">
      <c r="D104" s="403" t="s">
        <v>260</v>
      </c>
      <c r="F104" s="404">
        <f>+Capex!H11</f>
        <v>0</v>
      </c>
      <c r="G104" s="407">
        <f t="shared" si="109"/>
        <v>0</v>
      </c>
      <c r="H104" s="405">
        <f t="shared" si="110"/>
        <v>0</v>
      </c>
      <c r="I104" s="405">
        <f>H104/H83</f>
        <v>0</v>
      </c>
      <c r="P104" s="372">
        <f t="shared" si="111"/>
        <v>0</v>
      </c>
      <c r="R104" s="372">
        <f t="shared" ref="R104:AW104" si="114">$I104*R83</f>
        <v>0</v>
      </c>
      <c r="S104" s="372">
        <f t="shared" si="114"/>
        <v>0</v>
      </c>
      <c r="T104" s="372">
        <f t="shared" si="114"/>
        <v>0</v>
      </c>
      <c r="U104" s="372">
        <f t="shared" si="114"/>
        <v>0</v>
      </c>
      <c r="V104" s="372">
        <f t="shared" si="114"/>
        <v>0</v>
      </c>
      <c r="W104" s="372">
        <f t="shared" si="114"/>
        <v>0</v>
      </c>
      <c r="X104" s="372">
        <f t="shared" si="114"/>
        <v>0</v>
      </c>
      <c r="Y104" s="372">
        <f t="shared" si="114"/>
        <v>0</v>
      </c>
      <c r="Z104" s="372">
        <f t="shared" si="114"/>
        <v>0</v>
      </c>
      <c r="AA104" s="372">
        <f t="shared" si="114"/>
        <v>0</v>
      </c>
      <c r="AB104" s="372">
        <f t="shared" si="114"/>
        <v>0</v>
      </c>
      <c r="AC104" s="372">
        <f t="shared" si="114"/>
        <v>0</v>
      </c>
      <c r="AD104" s="372">
        <f t="shared" si="114"/>
        <v>0</v>
      </c>
      <c r="AE104" s="372">
        <f t="shared" si="114"/>
        <v>0</v>
      </c>
      <c r="AF104" s="372">
        <f t="shared" si="114"/>
        <v>0</v>
      </c>
      <c r="AG104" s="372">
        <f t="shared" si="114"/>
        <v>0</v>
      </c>
      <c r="AH104" s="372">
        <f t="shared" si="114"/>
        <v>0</v>
      </c>
      <c r="AI104" s="372">
        <f t="shared" si="114"/>
        <v>0</v>
      </c>
      <c r="AJ104" s="372">
        <f t="shared" si="114"/>
        <v>0</v>
      </c>
      <c r="AK104" s="372">
        <f t="shared" si="114"/>
        <v>0</v>
      </c>
      <c r="AL104" s="372">
        <f t="shared" si="114"/>
        <v>0</v>
      </c>
      <c r="AM104" s="372">
        <f t="shared" si="114"/>
        <v>0</v>
      </c>
      <c r="AN104" s="372">
        <f t="shared" si="114"/>
        <v>0</v>
      </c>
      <c r="AO104" s="372">
        <f t="shared" si="114"/>
        <v>0</v>
      </c>
      <c r="AP104" s="372">
        <f t="shared" si="114"/>
        <v>0</v>
      </c>
      <c r="AQ104" s="372">
        <f t="shared" si="114"/>
        <v>0</v>
      </c>
      <c r="AR104" s="372">
        <f t="shared" si="114"/>
        <v>0</v>
      </c>
      <c r="AS104" s="372">
        <f t="shared" si="114"/>
        <v>0</v>
      </c>
      <c r="AT104" s="372">
        <f t="shared" si="114"/>
        <v>0</v>
      </c>
      <c r="AU104" s="372">
        <f t="shared" si="114"/>
        <v>0</v>
      </c>
      <c r="AV104" s="372">
        <f t="shared" si="114"/>
        <v>0</v>
      </c>
      <c r="AW104" s="372">
        <f t="shared" si="114"/>
        <v>0</v>
      </c>
      <c r="AX104" s="372">
        <f t="shared" ref="AX104:BP104" si="115">$I104*AX83</f>
        <v>0</v>
      </c>
      <c r="AY104" s="372">
        <f t="shared" si="115"/>
        <v>0</v>
      </c>
      <c r="AZ104" s="372">
        <f t="shared" si="115"/>
        <v>0</v>
      </c>
      <c r="BA104" s="372">
        <f t="shared" si="115"/>
        <v>0</v>
      </c>
      <c r="BB104" s="372">
        <f t="shared" si="115"/>
        <v>0</v>
      </c>
      <c r="BC104" s="372">
        <f t="shared" si="115"/>
        <v>0</v>
      </c>
      <c r="BD104" s="372">
        <f t="shared" si="115"/>
        <v>0</v>
      </c>
      <c r="BE104" s="372">
        <f t="shared" si="115"/>
        <v>0</v>
      </c>
      <c r="BF104" s="372">
        <f t="shared" si="115"/>
        <v>0</v>
      </c>
      <c r="BG104" s="372">
        <f t="shared" si="115"/>
        <v>0</v>
      </c>
      <c r="BH104" s="372">
        <f t="shared" si="115"/>
        <v>0</v>
      </c>
      <c r="BI104" s="372">
        <f t="shared" si="115"/>
        <v>0</v>
      </c>
      <c r="BJ104" s="372">
        <f t="shared" si="115"/>
        <v>0</v>
      </c>
      <c r="BK104" s="372">
        <f t="shared" si="115"/>
        <v>0</v>
      </c>
      <c r="BL104" s="372">
        <f t="shared" si="115"/>
        <v>0</v>
      </c>
      <c r="BM104" s="372">
        <f t="shared" si="115"/>
        <v>0</v>
      </c>
      <c r="BN104" s="372">
        <f t="shared" si="115"/>
        <v>0</v>
      </c>
      <c r="BO104" s="372">
        <f t="shared" si="115"/>
        <v>0</v>
      </c>
      <c r="BP104" s="372">
        <f t="shared" si="115"/>
        <v>0</v>
      </c>
    </row>
    <row r="105" spans="4:68" x14ac:dyDescent="0.2">
      <c r="D105" s="403" t="s">
        <v>261</v>
      </c>
      <c r="F105" s="404">
        <f>+Capex!H12</f>
        <v>673120</v>
      </c>
      <c r="P105" s="372">
        <f t="shared" si="111"/>
        <v>0</v>
      </c>
    </row>
    <row r="106" spans="4:68" x14ac:dyDescent="0.2">
      <c r="F106" s="406">
        <f>SUM(F102:F105)</f>
        <v>223282284</v>
      </c>
      <c r="G106" s="406">
        <f>SUM(G102:G105)</f>
        <v>673120</v>
      </c>
      <c r="H106" s="406">
        <f>SUM(H102:H105)</f>
        <v>223282284</v>
      </c>
      <c r="P106" s="406">
        <f>SUM(P102:P105)</f>
        <v>223282284</v>
      </c>
      <c r="R106" s="406">
        <f>SUM(R102:R105)</f>
        <v>0</v>
      </c>
      <c r="S106" s="406">
        <f t="shared" ref="S106" si="116">SUM(S102:S105)</f>
        <v>0</v>
      </c>
      <c r="T106" s="406">
        <f t="shared" ref="T106" si="117">SUM(T102:T105)</f>
        <v>86831999.333333343</v>
      </c>
      <c r="U106" s="406">
        <f t="shared" ref="U106" si="118">SUM(U102:U105)</f>
        <v>136450284.66666666</v>
      </c>
      <c r="V106" s="406">
        <f t="shared" ref="V106" si="119">SUM(V102:V105)</f>
        <v>0</v>
      </c>
      <c r="W106" s="406">
        <f t="shared" ref="W106" si="120">SUM(W102:W105)</f>
        <v>0</v>
      </c>
      <c r="X106" s="406">
        <f t="shared" ref="X106" si="121">SUM(X102:X105)</f>
        <v>0</v>
      </c>
      <c r="Y106" s="406">
        <f t="shared" ref="Y106" si="122">SUM(Y102:Y105)</f>
        <v>0</v>
      </c>
      <c r="Z106" s="406">
        <f t="shared" ref="Z106" si="123">SUM(Z102:Z105)</f>
        <v>0</v>
      </c>
      <c r="AA106" s="406">
        <f t="shared" ref="AA106" si="124">SUM(AA102:AA105)</f>
        <v>0</v>
      </c>
      <c r="AB106" s="406">
        <f t="shared" ref="AB106" si="125">SUM(AB102:AB105)</f>
        <v>0</v>
      </c>
      <c r="AC106" s="406">
        <f t="shared" ref="AC106" si="126">SUM(AC102:AC105)</f>
        <v>0</v>
      </c>
      <c r="AD106" s="406">
        <f t="shared" ref="AD106" si="127">SUM(AD102:AD105)</f>
        <v>0</v>
      </c>
      <c r="AE106" s="406">
        <f t="shared" ref="AE106" si="128">SUM(AE102:AE105)</f>
        <v>0</v>
      </c>
      <c r="AF106" s="406">
        <f t="shared" ref="AF106" si="129">SUM(AF102:AF105)</f>
        <v>0</v>
      </c>
      <c r="AG106" s="406">
        <f t="shared" ref="AG106" si="130">SUM(AG102:AG105)</f>
        <v>0</v>
      </c>
      <c r="AH106" s="406">
        <f t="shared" ref="AH106" si="131">SUM(AH102:AH105)</f>
        <v>0</v>
      </c>
      <c r="AI106" s="406">
        <f t="shared" ref="AI106" si="132">SUM(AI102:AI105)</f>
        <v>0</v>
      </c>
      <c r="AJ106" s="406">
        <f t="shared" ref="AJ106" si="133">SUM(AJ102:AJ105)</f>
        <v>0</v>
      </c>
      <c r="AK106" s="406">
        <f t="shared" ref="AK106" si="134">SUM(AK102:AK105)</f>
        <v>0</v>
      </c>
      <c r="AL106" s="406">
        <f t="shared" ref="AL106" si="135">SUM(AL102:AL105)</f>
        <v>0</v>
      </c>
      <c r="AM106" s="406">
        <f t="shared" ref="AM106" si="136">SUM(AM102:AM105)</f>
        <v>0</v>
      </c>
      <c r="AN106" s="406">
        <f t="shared" ref="AN106" si="137">SUM(AN102:AN105)</f>
        <v>0</v>
      </c>
      <c r="AO106" s="406">
        <f t="shared" ref="AO106" si="138">SUM(AO102:AO105)</f>
        <v>0</v>
      </c>
      <c r="AP106" s="406">
        <f t="shared" ref="AP106" si="139">SUM(AP102:AP105)</f>
        <v>0</v>
      </c>
      <c r="AQ106" s="406">
        <f t="shared" ref="AQ106" si="140">SUM(AQ102:AQ105)</f>
        <v>0</v>
      </c>
      <c r="AR106" s="406">
        <f t="shared" ref="AR106" si="141">SUM(AR102:AR105)</f>
        <v>0</v>
      </c>
      <c r="AS106" s="406">
        <f t="shared" ref="AS106" si="142">SUM(AS102:AS105)</f>
        <v>0</v>
      </c>
      <c r="AT106" s="406">
        <f t="shared" ref="AT106" si="143">SUM(AT102:AT105)</f>
        <v>0</v>
      </c>
      <c r="AU106" s="406">
        <f t="shared" ref="AU106" si="144">SUM(AU102:AU105)</f>
        <v>0</v>
      </c>
      <c r="AV106" s="406">
        <f t="shared" ref="AV106" si="145">SUM(AV102:AV105)</f>
        <v>0</v>
      </c>
      <c r="AW106" s="406">
        <f t="shared" ref="AW106" si="146">SUM(AW102:AW105)</f>
        <v>0</v>
      </c>
      <c r="AX106" s="406">
        <f t="shared" ref="AX106" si="147">SUM(AX102:AX105)</f>
        <v>0</v>
      </c>
      <c r="AY106" s="406">
        <f t="shared" ref="AY106" si="148">SUM(AY102:AY105)</f>
        <v>0</v>
      </c>
      <c r="AZ106" s="406">
        <f t="shared" ref="AZ106" si="149">SUM(AZ102:AZ105)</f>
        <v>0</v>
      </c>
      <c r="BA106" s="406">
        <f t="shared" ref="BA106" si="150">SUM(BA102:BA105)</f>
        <v>0</v>
      </c>
      <c r="BB106" s="406">
        <f t="shared" ref="BB106" si="151">SUM(BB102:BB105)</f>
        <v>0</v>
      </c>
      <c r="BC106" s="406">
        <f t="shared" ref="BC106" si="152">SUM(BC102:BC105)</f>
        <v>0</v>
      </c>
      <c r="BD106" s="406">
        <f t="shared" ref="BD106" si="153">SUM(BD102:BD105)</f>
        <v>0</v>
      </c>
      <c r="BE106" s="406">
        <f t="shared" ref="BE106" si="154">SUM(BE102:BE105)</f>
        <v>0</v>
      </c>
      <c r="BF106" s="406">
        <f t="shared" ref="BF106" si="155">SUM(BF102:BF105)</f>
        <v>0</v>
      </c>
      <c r="BG106" s="406">
        <f t="shared" ref="BG106" si="156">SUM(BG102:BG105)</f>
        <v>0</v>
      </c>
      <c r="BH106" s="406">
        <f t="shared" ref="BH106" si="157">SUM(BH102:BH105)</f>
        <v>0</v>
      </c>
      <c r="BI106" s="406">
        <f t="shared" ref="BI106" si="158">SUM(BI102:BI105)</f>
        <v>0</v>
      </c>
      <c r="BJ106" s="406">
        <f t="shared" ref="BJ106" si="159">SUM(BJ102:BJ105)</f>
        <v>0</v>
      </c>
      <c r="BK106" s="406">
        <f t="shared" ref="BK106" si="160">SUM(BK102:BK105)</f>
        <v>0</v>
      </c>
      <c r="BL106" s="406">
        <f t="shared" ref="BL106" si="161">SUM(BL102:BL105)</f>
        <v>0</v>
      </c>
      <c r="BM106" s="406">
        <f t="shared" ref="BM106" si="162">SUM(BM102:BM105)</f>
        <v>0</v>
      </c>
      <c r="BN106" s="406">
        <f t="shared" ref="BN106" si="163">SUM(BN102:BN105)</f>
        <v>0</v>
      </c>
      <c r="BO106" s="406">
        <f t="shared" ref="BO106" si="164">SUM(BO102:BO105)</f>
        <v>0</v>
      </c>
      <c r="BP106" s="406">
        <f t="shared" ref="BP106" si="165">SUM(BP102:BP105)</f>
        <v>0</v>
      </c>
    </row>
  </sheetData>
  <conditionalFormatting sqref="F17 F12:F15 F21:F36 F24:G26">
    <cfRule type="expression" dxfId="52" priority="57">
      <formula>AND($E12&lt;&gt;"AFUDC Capital",$E12&lt;&gt;"CWIP Capital")</formula>
    </cfRule>
  </conditionalFormatting>
  <conditionalFormatting sqref="F13">
    <cfRule type="expression" dxfId="51" priority="51">
      <formula>AND($E13&lt;&gt;"AFUDC Capital",$E13&lt;&gt;"CWIP Capital")</formula>
    </cfRule>
  </conditionalFormatting>
  <conditionalFormatting sqref="F16">
    <cfRule type="expression" dxfId="50" priority="48">
      <formula>AND($E16&lt;&gt;"AFUDC Capital",$E16&lt;&gt;"CWIP Capital")</formula>
    </cfRule>
  </conditionalFormatting>
  <conditionalFormatting sqref="F12:F17 F21:F36 F24:G26">
    <cfRule type="expression" dxfId="49" priority="44">
      <formula>AND($E12&lt;&gt;"AFUDC Capital",$E12&lt;&gt;"CWIP Capital")</formula>
    </cfRule>
  </conditionalFormatting>
  <conditionalFormatting sqref="F12:F17 F21:F36 F24:G26">
    <cfRule type="expression" dxfId="48" priority="42">
      <formula>AND($E12&lt;&gt;"AFUDC Capital",$E12&lt;&gt;"CWIP Capital")</formula>
    </cfRule>
  </conditionalFormatting>
  <conditionalFormatting sqref="F12">
    <cfRule type="expression" dxfId="47" priority="39">
      <formula>AND($E12&lt;&gt;"AFUDC Capital",$E12&lt;&gt;"CWIP Capital")</formula>
    </cfRule>
  </conditionalFormatting>
  <conditionalFormatting sqref="F12">
    <cfRule type="expression" dxfId="46" priority="37">
      <formula>AND($E12&lt;&gt;"AFUDC Capital",$E12&lt;&gt;"CWIP Capital")</formula>
    </cfRule>
  </conditionalFormatting>
  <conditionalFormatting sqref="F12">
    <cfRule type="expression" dxfId="45" priority="36">
      <formula>AND($E12&lt;&gt;"AFUDC Capital",$E12&lt;&gt;"CWIP Capital")</formula>
    </cfRule>
  </conditionalFormatting>
  <conditionalFormatting sqref="F12">
    <cfRule type="expression" dxfId="44" priority="35">
      <formula>AND($E12&lt;&gt;"AFUDC Capital",$E12&lt;&gt;"CWIP Capital")</formula>
    </cfRule>
  </conditionalFormatting>
  <conditionalFormatting sqref="F13:F15">
    <cfRule type="expression" dxfId="43" priority="32">
      <formula>AND($E13&lt;&gt;"AFUDC Capital",$E13&lt;&gt;"CWIP Capital")</formula>
    </cfRule>
  </conditionalFormatting>
  <conditionalFormatting sqref="F13:F15">
    <cfRule type="expression" dxfId="42" priority="31">
      <formula>AND($E13&lt;&gt;"AFUDC Capital",$E13&lt;&gt;"CWIP Capital")</formula>
    </cfRule>
  </conditionalFormatting>
  <conditionalFormatting sqref="F13:F15">
    <cfRule type="expression" dxfId="41" priority="30">
      <formula>AND($E13&lt;&gt;"AFUDC Capital",$E13&lt;&gt;"CWIP Capital")</formula>
    </cfRule>
  </conditionalFormatting>
  <conditionalFormatting sqref="F13:F15">
    <cfRule type="expression" dxfId="40" priority="29">
      <formula>AND($E13&lt;&gt;"AFUDC Capital",$E13&lt;&gt;"CWIP Capital")</formula>
    </cfRule>
  </conditionalFormatting>
  <conditionalFormatting sqref="F18:F20">
    <cfRule type="expression" dxfId="39" priority="28">
      <formula>AND($E18&lt;&gt;"AFUDC Capital",$E18&lt;&gt;"CWIP Capital")</formula>
    </cfRule>
  </conditionalFormatting>
  <conditionalFormatting sqref="F19">
    <cfRule type="expression" dxfId="38" priority="27">
      <formula>AND($E19&lt;&gt;"AFUDC Capital",$E19&lt;&gt;"CWIP Capital")</formula>
    </cfRule>
  </conditionalFormatting>
  <conditionalFormatting sqref="F18:F20">
    <cfRule type="expression" dxfId="37" priority="26">
      <formula>AND($E18&lt;&gt;"AFUDC Capital",$E18&lt;&gt;"CWIP Capital")</formula>
    </cfRule>
  </conditionalFormatting>
  <conditionalFormatting sqref="F18:F20">
    <cfRule type="expression" dxfId="36" priority="25">
      <formula>AND($E18&lt;&gt;"AFUDC Capital",$E18&lt;&gt;"CWIP Capital")</formula>
    </cfRule>
  </conditionalFormatting>
  <conditionalFormatting sqref="F18:F20">
    <cfRule type="expression" dxfId="35" priority="24">
      <formula>AND($E18&lt;&gt;"AFUDC Capital",$E18&lt;&gt;"CWIP Capital")</formula>
    </cfRule>
  </conditionalFormatting>
  <conditionalFormatting sqref="F18:F20">
    <cfRule type="expression" dxfId="34" priority="23">
      <formula>AND($E18&lt;&gt;"AFUDC Capital",$E18&lt;&gt;"CWIP Capital")</formula>
    </cfRule>
  </conditionalFormatting>
  <conditionalFormatting sqref="F18:F20">
    <cfRule type="expression" dxfId="33" priority="22">
      <formula>AND($E18&lt;&gt;"AFUDC Capital",$E18&lt;&gt;"CWIP Capital")</formula>
    </cfRule>
  </conditionalFormatting>
  <conditionalFormatting sqref="F18:F20">
    <cfRule type="expression" dxfId="32" priority="21">
      <formula>AND($E18&lt;&gt;"AFUDC Capital",$E18&lt;&gt;"CWIP Capital")</formula>
    </cfRule>
  </conditionalFormatting>
  <conditionalFormatting sqref="F19:F20">
    <cfRule type="expression" dxfId="31" priority="20">
      <formula>AND($E19&lt;&gt;"AFUDC Capital",$E19&lt;&gt;"CWIP Capital")</formula>
    </cfRule>
  </conditionalFormatting>
  <conditionalFormatting sqref="F19:F20">
    <cfRule type="expression" dxfId="30" priority="19">
      <formula>AND($E19&lt;&gt;"AFUDC Capital",$E19&lt;&gt;"CWIP Capital")</formula>
    </cfRule>
  </conditionalFormatting>
  <conditionalFormatting sqref="F19:F20">
    <cfRule type="expression" dxfId="29" priority="18">
      <formula>AND($E19&lt;&gt;"AFUDC Capital",$E19&lt;&gt;"CWIP Capital")</formula>
    </cfRule>
  </conditionalFormatting>
  <conditionalFormatting sqref="F19:F20">
    <cfRule type="expression" dxfId="28" priority="17">
      <formula>AND($E19&lt;&gt;"AFUDC Capital",$E19&lt;&gt;"CWIP Capital")</formula>
    </cfRule>
  </conditionalFormatting>
  <conditionalFormatting sqref="G18">
    <cfRule type="expression" dxfId="27" priority="15">
      <formula>AND($E18&lt;&gt;"AFUDC Capital",$E18&lt;&gt;"CWIP Capital")</formula>
    </cfRule>
  </conditionalFormatting>
  <conditionalFormatting sqref="G18">
    <cfRule type="expression" dxfId="26" priority="14">
      <formula>AND($E18&lt;&gt;"AFUDC Capital",$E18&lt;&gt;"CWIP Capital")</formula>
    </cfRule>
  </conditionalFormatting>
  <conditionalFormatting sqref="G18">
    <cfRule type="expression" dxfId="25" priority="13">
      <formula>AND($E18&lt;&gt;"AFUDC Capital",$E18&lt;&gt;"CWIP Capital")</formula>
    </cfRule>
  </conditionalFormatting>
  <conditionalFormatting sqref="G18">
    <cfRule type="expression" dxfId="24" priority="12">
      <formula>AND($E18&lt;&gt;"AFUDC Capital",$E18&lt;&gt;"CWIP Capital")</formula>
    </cfRule>
  </conditionalFormatting>
  <conditionalFormatting sqref="G18">
    <cfRule type="expression" dxfId="23" priority="11">
      <formula>AND($E18&lt;&gt;"AFUDC Capital",$E18&lt;&gt;"CWIP Capital")</formula>
    </cfRule>
  </conditionalFormatting>
  <conditionalFormatting sqref="G18">
    <cfRule type="expression" dxfId="22" priority="10">
      <formula>AND($E18&lt;&gt;"AFUDC Capital",$E18&lt;&gt;"CWIP Capital")</formula>
    </cfRule>
  </conditionalFormatting>
  <conditionalFormatting sqref="G18">
    <cfRule type="expression" dxfId="21" priority="9">
      <formula>AND($E18&lt;&gt;"AFUDC Capital",$E18&lt;&gt;"CWIP Capital")</formula>
    </cfRule>
  </conditionalFormatting>
  <conditionalFormatting sqref="G19:G20">
    <cfRule type="expression" dxfId="20" priority="8">
      <formula>AND($E19&lt;&gt;"AFUDC Capital",$E19&lt;&gt;"CWIP Capital")</formula>
    </cfRule>
  </conditionalFormatting>
  <conditionalFormatting sqref="G19:G20">
    <cfRule type="expression" dxfId="19" priority="7">
      <formula>AND($E19&lt;&gt;"AFUDC Capital",$E19&lt;&gt;"CWIP Capital")</formula>
    </cfRule>
  </conditionalFormatting>
  <conditionalFormatting sqref="G19:G20">
    <cfRule type="expression" dxfId="18" priority="6">
      <formula>AND($E19&lt;&gt;"AFUDC Capital",$E19&lt;&gt;"CWIP Capital")</formula>
    </cfRule>
  </conditionalFormatting>
  <conditionalFormatting sqref="G19:G20">
    <cfRule type="expression" dxfId="17" priority="5">
      <formula>AND($E19&lt;&gt;"AFUDC Capital",$E19&lt;&gt;"CWIP Capital")</formula>
    </cfRule>
  </conditionalFormatting>
  <conditionalFormatting sqref="G19:G20">
    <cfRule type="expression" dxfId="16" priority="4">
      <formula>AND($E19&lt;&gt;"AFUDC Capital",$E19&lt;&gt;"CWIP Capital")</formula>
    </cfRule>
  </conditionalFormatting>
  <conditionalFormatting sqref="G19:G20">
    <cfRule type="expression" dxfId="15" priority="3">
      <formula>AND($E19&lt;&gt;"AFUDC Capital",$E19&lt;&gt;"CWIP Capital")</formula>
    </cfRule>
  </conditionalFormatting>
  <conditionalFormatting sqref="G19:G20">
    <cfRule type="expression" dxfId="14" priority="2">
      <formula>AND($E19&lt;&gt;"AFUDC Capital",$E19&lt;&gt;"CWIP Capital")</formula>
    </cfRule>
  </conditionalFormatting>
  <dataValidations count="1">
    <dataValidation type="list" allowBlank="1" showInputMessage="1" showErrorMessage="1" sqref="L12:M36" xr:uid="{00000000-0002-0000-0400-000000000000}">
      <formula1>"TRUE,FALSE"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1" id="{023C5D80-E7D8-4C0C-B32F-BB66333D3973}">
            <xm:f>MATCH($E12,lookups!$C$113:$C$118,0)&lt;=3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N37:N42 J17:J36 J12:J15 L12:N36</xm:sqref>
        </x14:conditionalFormatting>
        <x14:conditionalFormatting xmlns:xm="http://schemas.microsoft.com/office/excel/2006/main">
          <x14:cfRule type="expression" priority="70" id="{739D6D02-3576-495E-AD66-D71D333C8A48}">
            <xm:f>MATCH($E12,lookups!$C$113:$C$118,0)&lt;=2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I12:I36 H17:H36 H12:H15</xm:sqref>
        </x14:conditionalFormatting>
        <x14:conditionalFormatting xmlns:xm="http://schemas.microsoft.com/office/excel/2006/main">
          <x14:cfRule type="expression" priority="56" id="{8D1D0C7C-B7B9-40F8-BCA7-11F89939F152}">
            <xm:f>MATCH($E37,lookups!$C$113:$C$118,0)&lt;=3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N37:N42</xm:sqref>
        </x14:conditionalFormatting>
        <x14:conditionalFormatting xmlns:xm="http://schemas.microsoft.com/office/excel/2006/main">
          <x14:cfRule type="expression" priority="55" id="{38032EC9-7A99-4090-B8B8-B10B2777FCD0}">
            <xm:f>MATCH($E12,lookups!$C$113:$C$118,0)&lt;=2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I12:I15</xm:sqref>
        </x14:conditionalFormatting>
        <x14:conditionalFormatting xmlns:xm="http://schemas.microsoft.com/office/excel/2006/main">
          <x14:cfRule type="expression" priority="50" id="{B5E9F553-E534-4143-84A0-D0D824C4DBD0}">
            <xm:f>MATCH($E16,lookups!$C$113:$C$118,0)&lt;=3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J16</xm:sqref>
        </x14:conditionalFormatting>
        <x14:conditionalFormatting xmlns:xm="http://schemas.microsoft.com/office/excel/2006/main">
          <x14:cfRule type="expression" priority="49" id="{7FE69A0F-304B-4F4F-B073-0CDAFBA31E04}">
            <xm:f>MATCH($E16,lookups!$C$113:$C$118,0)&lt;=2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47" id="{75DE0F30-DA10-47B8-9BE5-9252CA5D387F}">
            <xm:f>MATCH($E16,lookups!$C$113:$C$118,0)&lt;=2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expression" priority="41" id="{C617FC18-595D-4BBE-8646-2EFB75CB5D97}">
            <xm:f>MATCH($E12,lookups!$C$113:$C$118,0)&lt;=3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expression" priority="40" id="{356F91E3-F8D9-46FE-9139-115F6600C605}">
            <xm:f>MATCH($E12,lookups!$C$113:$C$118,0)&lt;=2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38" id="{5305BE88-FFC6-4BF3-B6B4-3206D6B357FE}">
            <xm:f>MATCH($E12,lookups!$C$113:$C$118,0)&lt;=2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expression" priority="33" id="{D02A897C-1B85-420E-A2C9-0A348D8E2071}">
            <xm:f>MATCH($E12,lookups!$C$113:$C$118,0)&lt;=3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expression" priority="16" id="{A183F0A1-8643-455E-BCDA-493CF85DF53C}">
            <xm:f>MATCH($E18,lookups!$C$113:$C$118,0)&lt;=2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1" id="{8AE3F55F-F68B-453C-9EE0-7A9B7F22B808}">
            <xm:f>MATCH($E24,lookups!$C$113:$C$118,0)&lt;=2</xm:f>
            <x14:dxf>
              <font>
                <color theme="1" tint="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400-000002000000}">
          <x14:formula1>
            <xm:f>lookups!$C$123:$C$126</xm:f>
          </x14:formula1>
          <xm:sqref>F9</xm:sqref>
        </x14:dataValidation>
        <x14:dataValidation type="list" allowBlank="1" showInputMessage="1" showErrorMessage="1" xr:uid="{00000000-0002-0000-0400-000003000000}">
          <x14:formula1>
            <xm:f>lookups!$C$12:$C$57</xm:f>
          </x14:formula1>
          <xm:sqref>H12:H36</xm:sqref>
        </x14:dataValidation>
        <x14:dataValidation type="list" allowBlank="1" showInputMessage="1" showErrorMessage="1" xr:uid="{00000000-0002-0000-0400-000004000000}">
          <x14:formula1>
            <xm:f>lookups!$C$113:$C$118</xm:f>
          </x14:formula1>
          <xm:sqref>E12:E36</xm:sqref>
        </x14:dataValidation>
        <x14:dataValidation type="list" allowBlank="1" showInputMessage="1" showErrorMessage="1" xr:uid="{00000000-0002-0000-0400-000005000000}">
          <x14:formula1>
            <xm:f>lookups!$C$64:$C$81</xm:f>
          </x14:formula1>
          <xm:sqref>J12:J36</xm:sqref>
        </x14:dataValidation>
        <x14:dataValidation type="list" allowBlank="1" xr:uid="{00000000-0002-0000-0400-000006000000}">
          <x14:formula1>
            <xm:f>lookups!$C$87:$C$99</xm:f>
          </x14:formula1>
          <xm:sqref>K12:K36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8CCA-9E6D-46CA-B84E-8866FC326DAD}">
  <sheetPr codeName="Sheet6">
    <tabColor rgb="FFFFFF99"/>
  </sheetPr>
  <dimension ref="A1:H14"/>
  <sheetViews>
    <sheetView showGridLines="0" zoomScale="110" zoomScaleNormal="110" workbookViewId="0">
      <selection activeCell="F7" sqref="F7"/>
    </sheetView>
  </sheetViews>
  <sheetFormatPr defaultColWidth="9.140625" defaultRowHeight="11.25" x14ac:dyDescent="0.2"/>
  <cols>
    <col min="1" max="1" width="47.42578125" style="402" customWidth="1"/>
    <col min="2" max="2" width="11.5703125" style="401" bestFit="1" customWidth="1"/>
    <col min="3" max="3" width="2.140625" style="397" customWidth="1"/>
    <col min="4" max="4" width="47.42578125" style="402" customWidth="1"/>
    <col min="5" max="5" width="11.5703125" style="401" bestFit="1" customWidth="1"/>
    <col min="6" max="6" width="2.140625" style="397" customWidth="1"/>
    <col min="7" max="7" width="47.42578125" style="402" customWidth="1"/>
    <col min="8" max="8" width="11.5703125" style="401" bestFit="1" customWidth="1"/>
    <col min="9" max="16384" width="9.140625" style="397"/>
  </cols>
  <sheetData>
    <row r="1" spans="1:8" x14ac:dyDescent="0.2">
      <c r="A1" s="402" t="s">
        <v>272</v>
      </c>
    </row>
    <row r="2" spans="1:8" x14ac:dyDescent="0.2">
      <c r="A2" s="402" t="s">
        <v>296</v>
      </c>
    </row>
    <row r="3" spans="1:8" x14ac:dyDescent="0.2">
      <c r="A3" s="402" t="s">
        <v>307</v>
      </c>
    </row>
    <row r="4" spans="1:8" x14ac:dyDescent="0.2">
      <c r="A4" s="402" t="s">
        <v>297</v>
      </c>
    </row>
    <row r="5" spans="1:8" x14ac:dyDescent="0.2">
      <c r="A5" s="402" t="s">
        <v>298</v>
      </c>
    </row>
    <row r="6" spans="1:8" x14ac:dyDescent="0.2">
      <c r="A6" s="402" t="s">
        <v>301</v>
      </c>
    </row>
    <row r="7" spans="1:8" s="395" customFormat="1" ht="26.25" customHeight="1" x14ac:dyDescent="0.2">
      <c r="A7" s="393" t="s">
        <v>280</v>
      </c>
      <c r="B7" s="394" t="s">
        <v>253</v>
      </c>
      <c r="D7" s="393" t="s">
        <v>285</v>
      </c>
      <c r="E7" s="394" t="s">
        <v>253</v>
      </c>
      <c r="G7" s="393" t="s">
        <v>286</v>
      </c>
      <c r="H7" s="394" t="s">
        <v>253</v>
      </c>
    </row>
    <row r="8" spans="1:8" s="395" customFormat="1" ht="12.75" x14ac:dyDescent="0.2">
      <c r="A8" s="393"/>
      <c r="B8" s="394"/>
      <c r="D8" s="393"/>
      <c r="E8" s="394"/>
      <c r="G8" s="393"/>
      <c r="H8" s="394"/>
    </row>
    <row r="9" spans="1:8" ht="12" customHeight="1" x14ac:dyDescent="0.2">
      <c r="A9" s="396" t="s">
        <v>254</v>
      </c>
      <c r="B9" s="418">
        <v>183173100</v>
      </c>
      <c r="D9" s="396" t="s">
        <v>254</v>
      </c>
      <c r="E9" s="418">
        <v>232760000</v>
      </c>
      <c r="G9" s="396" t="s">
        <v>254</v>
      </c>
      <c r="H9" s="418">
        <v>220110000</v>
      </c>
    </row>
    <row r="10" spans="1:8" ht="12" customHeight="1" x14ac:dyDescent="0.2">
      <c r="A10" s="398" t="s">
        <v>255</v>
      </c>
      <c r="B10" s="418">
        <v>4365560</v>
      </c>
      <c r="D10" s="398" t="s">
        <v>255</v>
      </c>
      <c r="E10" s="418">
        <v>35980649</v>
      </c>
      <c r="G10" s="398" t="s">
        <v>255</v>
      </c>
      <c r="H10" s="418">
        <v>2499164</v>
      </c>
    </row>
    <row r="11" spans="1:8" ht="12" customHeight="1" x14ac:dyDescent="0.2">
      <c r="A11" s="398" t="s">
        <v>256</v>
      </c>
      <c r="B11" s="418">
        <v>20340601</v>
      </c>
      <c r="D11" s="398" t="s">
        <v>256</v>
      </c>
      <c r="E11" s="418">
        <v>0</v>
      </c>
      <c r="G11" s="398" t="s">
        <v>256</v>
      </c>
      <c r="H11" s="418">
        <v>0</v>
      </c>
    </row>
    <row r="12" spans="1:8" ht="12" customHeight="1" x14ac:dyDescent="0.2">
      <c r="A12" s="398" t="s">
        <v>257</v>
      </c>
      <c r="B12" s="418">
        <v>5608500</v>
      </c>
      <c r="D12" s="398" t="s">
        <v>257</v>
      </c>
      <c r="E12" s="418">
        <v>15110620</v>
      </c>
      <c r="G12" s="398" t="s">
        <v>257</v>
      </c>
      <c r="H12" s="418">
        <v>673120</v>
      </c>
    </row>
    <row r="13" spans="1:8" ht="12" customHeight="1" x14ac:dyDescent="0.2">
      <c r="A13" s="398"/>
      <c r="B13" s="399"/>
      <c r="D13" s="398"/>
      <c r="E13" s="399"/>
      <c r="G13" s="398"/>
      <c r="H13" s="399"/>
    </row>
    <row r="14" spans="1:8" ht="26.25" customHeight="1" x14ac:dyDescent="0.2">
      <c r="A14" s="400" t="s">
        <v>271</v>
      </c>
      <c r="B14" s="426">
        <f>SUM(B9:B12)</f>
        <v>213487761</v>
      </c>
      <c r="D14" s="400" t="s">
        <v>271</v>
      </c>
      <c r="E14" s="426">
        <f>SUM(E9:E12)</f>
        <v>283851269</v>
      </c>
      <c r="G14" s="400" t="s">
        <v>271</v>
      </c>
      <c r="H14" s="426">
        <f>SUM(H9:H12)</f>
        <v>223282284</v>
      </c>
    </row>
  </sheetData>
  <printOptions gridLines="1"/>
  <pageMargins left="0.2" right="0.17" top="0.3" bottom="0.3" header="0.17" footer="0.17"/>
  <pageSetup paperSize="17" scale="67" orientation="landscape" r:id="rId1"/>
  <headerFoot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0000"/>
    <pageSetUpPr fitToPage="1"/>
  </sheetPr>
  <dimension ref="A1:BM1336"/>
  <sheetViews>
    <sheetView showGridLines="0" zoomScale="85" zoomScaleNormal="85" zoomScalePageLayoutView="80" workbookViewId="0">
      <pane xSplit="9" ySplit="12" topLeftCell="J13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8.85546875" defaultRowHeight="12.75" outlineLevelRow="1" x14ac:dyDescent="0.2"/>
  <cols>
    <col min="1" max="1" width="4.140625" style="165" customWidth="1"/>
    <col min="2" max="2" width="2.140625" style="165" customWidth="1"/>
    <col min="3" max="3" width="3.85546875" style="165" bestFit="1" customWidth="1"/>
    <col min="4" max="4" width="32.85546875" style="166" customWidth="1"/>
    <col min="5" max="5" width="19.7109375" style="165" customWidth="1"/>
    <col min="6" max="6" width="4.7109375" style="168" customWidth="1"/>
    <col min="7" max="7" width="4.42578125" style="168" customWidth="1"/>
    <col min="8" max="8" width="14.140625" style="165" customWidth="1"/>
    <col min="9" max="9" width="15.42578125" style="165" customWidth="1"/>
    <col min="10" max="10" width="17.7109375" style="165" customWidth="1"/>
    <col min="11" max="12" width="13.85546875" style="165" bestFit="1" customWidth="1"/>
    <col min="13" max="13" width="3.42578125" style="165" customWidth="1"/>
    <col min="14" max="14" width="4.7109375" style="165" bestFit="1" customWidth="1"/>
    <col min="15" max="26" width="13.85546875" style="165" bestFit="1" customWidth="1"/>
    <col min="27" max="65" width="15.7109375" style="165" bestFit="1" customWidth="1"/>
    <col min="66" max="16384" width="8.85546875" style="165"/>
  </cols>
  <sheetData>
    <row r="1" spans="1:65" x14ac:dyDescent="0.2">
      <c r="A1" s="165" t="s">
        <v>272</v>
      </c>
    </row>
    <row r="2" spans="1:65" x14ac:dyDescent="0.2">
      <c r="A2" s="165" t="s">
        <v>296</v>
      </c>
    </row>
    <row r="3" spans="1:65" x14ac:dyDescent="0.2">
      <c r="A3" s="165" t="s">
        <v>307</v>
      </c>
    </row>
    <row r="4" spans="1:65" x14ac:dyDescent="0.2">
      <c r="A4" s="165" t="s">
        <v>297</v>
      </c>
    </row>
    <row r="5" spans="1:65" x14ac:dyDescent="0.2">
      <c r="A5" s="165" t="s">
        <v>298</v>
      </c>
    </row>
    <row r="6" spans="1:65" x14ac:dyDescent="0.2">
      <c r="A6" s="165" t="s">
        <v>302</v>
      </c>
    </row>
    <row r="7" spans="1:65" s="160" customFormat="1" ht="15.75" x14ac:dyDescent="0.25">
      <c r="A7" s="159"/>
      <c r="B7" s="159"/>
      <c r="D7" s="161" t="s">
        <v>100</v>
      </c>
      <c r="E7" s="162" t="str">
        <f>+Inputs!F9</f>
        <v>$ dollars</v>
      </c>
      <c r="F7" s="163"/>
      <c r="G7" s="163"/>
      <c r="J7" s="164"/>
    </row>
    <row r="8" spans="1:65" ht="15" x14ac:dyDescent="0.35">
      <c r="D8" s="166" t="s">
        <v>0</v>
      </c>
      <c r="E8" s="167" t="s">
        <v>8</v>
      </c>
      <c r="H8" s="169" t="s">
        <v>1</v>
      </c>
      <c r="I8" s="169" t="s">
        <v>1</v>
      </c>
      <c r="J8" s="170"/>
      <c r="K8" s="169" t="s">
        <v>2</v>
      </c>
      <c r="L8" s="169" t="s">
        <v>3</v>
      </c>
      <c r="M8" s="169"/>
      <c r="O8" s="171">
        <v>0</v>
      </c>
      <c r="P8" s="165">
        <f>O8+1</f>
        <v>1</v>
      </c>
      <c r="Q8" s="165">
        <f t="shared" ref="Q8:AF9" si="0">P8+1</f>
        <v>2</v>
      </c>
      <c r="R8" s="165">
        <f t="shared" si="0"/>
        <v>3</v>
      </c>
      <c r="S8" s="165">
        <f t="shared" si="0"/>
        <v>4</v>
      </c>
      <c r="T8" s="165">
        <f t="shared" si="0"/>
        <v>5</v>
      </c>
      <c r="U8" s="165">
        <f t="shared" si="0"/>
        <v>6</v>
      </c>
      <c r="V8" s="165">
        <f t="shared" si="0"/>
        <v>7</v>
      </c>
      <c r="W8" s="165">
        <f t="shared" si="0"/>
        <v>8</v>
      </c>
      <c r="X8" s="165">
        <f t="shared" si="0"/>
        <v>9</v>
      </c>
      <c r="Y8" s="165">
        <f t="shared" si="0"/>
        <v>10</v>
      </c>
      <c r="Z8" s="165">
        <f t="shared" si="0"/>
        <v>11</v>
      </c>
      <c r="AA8" s="165">
        <f t="shared" si="0"/>
        <v>12</v>
      </c>
      <c r="AB8" s="165">
        <f t="shared" si="0"/>
        <v>13</v>
      </c>
      <c r="AC8" s="165">
        <f t="shared" si="0"/>
        <v>14</v>
      </c>
      <c r="AD8" s="165">
        <f t="shared" si="0"/>
        <v>15</v>
      </c>
      <c r="AE8" s="165">
        <f t="shared" si="0"/>
        <v>16</v>
      </c>
      <c r="AF8" s="165">
        <f t="shared" si="0"/>
        <v>17</v>
      </c>
      <c r="AG8" s="165">
        <f t="shared" ref="AG8:AV9" si="1">AF8+1</f>
        <v>18</v>
      </c>
      <c r="AH8" s="165">
        <f t="shared" si="1"/>
        <v>19</v>
      </c>
      <c r="AI8" s="165">
        <f t="shared" si="1"/>
        <v>20</v>
      </c>
      <c r="AJ8" s="165">
        <f t="shared" si="1"/>
        <v>21</v>
      </c>
      <c r="AK8" s="165">
        <f t="shared" si="1"/>
        <v>22</v>
      </c>
      <c r="AL8" s="165">
        <f t="shared" si="1"/>
        <v>23</v>
      </c>
      <c r="AM8" s="165">
        <f t="shared" si="1"/>
        <v>24</v>
      </c>
      <c r="AN8" s="165">
        <f t="shared" si="1"/>
        <v>25</v>
      </c>
      <c r="AO8" s="165">
        <f t="shared" si="1"/>
        <v>26</v>
      </c>
      <c r="AP8" s="165">
        <f t="shared" si="1"/>
        <v>27</v>
      </c>
      <c r="AQ8" s="165">
        <f t="shared" si="1"/>
        <v>28</v>
      </c>
      <c r="AR8" s="165">
        <f t="shared" si="1"/>
        <v>29</v>
      </c>
      <c r="AS8" s="165">
        <f t="shared" si="1"/>
        <v>30</v>
      </c>
      <c r="AT8" s="165">
        <f t="shared" si="1"/>
        <v>31</v>
      </c>
      <c r="AU8" s="165">
        <f t="shared" si="1"/>
        <v>32</v>
      </c>
      <c r="AV8" s="165">
        <f t="shared" si="1"/>
        <v>33</v>
      </c>
      <c r="AW8" s="165">
        <f t="shared" ref="AW8:BL9" si="2">AV8+1</f>
        <v>34</v>
      </c>
      <c r="AX8" s="165">
        <f t="shared" si="2"/>
        <v>35</v>
      </c>
      <c r="AY8" s="165">
        <f t="shared" si="2"/>
        <v>36</v>
      </c>
      <c r="AZ8" s="165">
        <f t="shared" si="2"/>
        <v>37</v>
      </c>
      <c r="BA8" s="165">
        <f t="shared" si="2"/>
        <v>38</v>
      </c>
      <c r="BB8" s="165">
        <f t="shared" si="2"/>
        <v>39</v>
      </c>
      <c r="BC8" s="165">
        <f t="shared" si="2"/>
        <v>40</v>
      </c>
      <c r="BD8" s="165">
        <f t="shared" si="2"/>
        <v>41</v>
      </c>
      <c r="BE8" s="165">
        <f t="shared" si="2"/>
        <v>42</v>
      </c>
      <c r="BF8" s="165">
        <f t="shared" si="2"/>
        <v>43</v>
      </c>
      <c r="BG8" s="165">
        <f t="shared" si="2"/>
        <v>44</v>
      </c>
      <c r="BH8" s="165">
        <f t="shared" si="2"/>
        <v>45</v>
      </c>
      <c r="BI8" s="165">
        <f t="shared" si="2"/>
        <v>46</v>
      </c>
      <c r="BJ8" s="165">
        <f t="shared" si="2"/>
        <v>47</v>
      </c>
      <c r="BK8" s="165">
        <f t="shared" si="2"/>
        <v>48</v>
      </c>
      <c r="BL8" s="165">
        <f t="shared" si="2"/>
        <v>49</v>
      </c>
      <c r="BM8" s="165">
        <f>BL8+1</f>
        <v>50</v>
      </c>
    </row>
    <row r="9" spans="1:65" x14ac:dyDescent="0.2">
      <c r="D9" s="166" t="s">
        <v>4</v>
      </c>
      <c r="N9" s="297"/>
      <c r="O9" s="172">
        <f>Inputs!R9</f>
        <v>2022</v>
      </c>
      <c r="P9" s="165">
        <f>O9+1</f>
        <v>2023</v>
      </c>
      <c r="Q9" s="165">
        <f t="shared" si="0"/>
        <v>2024</v>
      </c>
      <c r="R9" s="165">
        <f t="shared" si="0"/>
        <v>2025</v>
      </c>
      <c r="S9" s="165">
        <f t="shared" si="0"/>
        <v>2026</v>
      </c>
      <c r="T9" s="165">
        <f t="shared" si="0"/>
        <v>2027</v>
      </c>
      <c r="U9" s="165">
        <f t="shared" si="0"/>
        <v>2028</v>
      </c>
      <c r="V9" s="165">
        <f t="shared" si="0"/>
        <v>2029</v>
      </c>
      <c r="W9" s="165">
        <f t="shared" si="0"/>
        <v>2030</v>
      </c>
      <c r="X9" s="165">
        <f t="shared" si="0"/>
        <v>2031</v>
      </c>
      <c r="Y9" s="165">
        <f t="shared" si="0"/>
        <v>2032</v>
      </c>
      <c r="Z9" s="165">
        <f t="shared" si="0"/>
        <v>2033</v>
      </c>
      <c r="AA9" s="165">
        <f t="shared" si="0"/>
        <v>2034</v>
      </c>
      <c r="AB9" s="165">
        <f t="shared" si="0"/>
        <v>2035</v>
      </c>
      <c r="AC9" s="165">
        <f t="shared" si="0"/>
        <v>2036</v>
      </c>
      <c r="AD9" s="165">
        <f t="shared" si="0"/>
        <v>2037</v>
      </c>
      <c r="AE9" s="165">
        <f t="shared" si="0"/>
        <v>2038</v>
      </c>
      <c r="AF9" s="165">
        <f t="shared" si="0"/>
        <v>2039</v>
      </c>
      <c r="AG9" s="165">
        <f t="shared" si="1"/>
        <v>2040</v>
      </c>
      <c r="AH9" s="165">
        <f t="shared" si="1"/>
        <v>2041</v>
      </c>
      <c r="AI9" s="165">
        <f t="shared" si="1"/>
        <v>2042</v>
      </c>
      <c r="AJ9" s="165">
        <f t="shared" si="1"/>
        <v>2043</v>
      </c>
      <c r="AK9" s="165">
        <f t="shared" si="1"/>
        <v>2044</v>
      </c>
      <c r="AL9" s="165">
        <f t="shared" si="1"/>
        <v>2045</v>
      </c>
      <c r="AM9" s="165">
        <f t="shared" si="1"/>
        <v>2046</v>
      </c>
      <c r="AN9" s="165">
        <f t="shared" si="1"/>
        <v>2047</v>
      </c>
      <c r="AO9" s="165">
        <f t="shared" si="1"/>
        <v>2048</v>
      </c>
      <c r="AP9" s="165">
        <f t="shared" si="1"/>
        <v>2049</v>
      </c>
      <c r="AQ9" s="165">
        <f t="shared" si="1"/>
        <v>2050</v>
      </c>
      <c r="AR9" s="165">
        <f t="shared" si="1"/>
        <v>2051</v>
      </c>
      <c r="AS9" s="165">
        <f t="shared" si="1"/>
        <v>2052</v>
      </c>
      <c r="AT9" s="165">
        <f t="shared" si="1"/>
        <v>2053</v>
      </c>
      <c r="AU9" s="165">
        <f t="shared" si="1"/>
        <v>2054</v>
      </c>
      <c r="AV9" s="165">
        <f t="shared" si="1"/>
        <v>2055</v>
      </c>
      <c r="AW9" s="165">
        <f t="shared" si="2"/>
        <v>2056</v>
      </c>
      <c r="AX9" s="165">
        <f t="shared" si="2"/>
        <v>2057</v>
      </c>
      <c r="AY9" s="165">
        <f t="shared" si="2"/>
        <v>2058</v>
      </c>
      <c r="AZ9" s="165">
        <f t="shared" si="2"/>
        <v>2059</v>
      </c>
      <c r="BA9" s="165">
        <f t="shared" si="2"/>
        <v>2060</v>
      </c>
      <c r="BB9" s="165">
        <f t="shared" si="2"/>
        <v>2061</v>
      </c>
      <c r="BC9" s="165">
        <f t="shared" si="2"/>
        <v>2062</v>
      </c>
      <c r="BD9" s="165">
        <f t="shared" si="2"/>
        <v>2063</v>
      </c>
      <c r="BE9" s="165">
        <f t="shared" si="2"/>
        <v>2064</v>
      </c>
      <c r="BF9" s="165">
        <f t="shared" si="2"/>
        <v>2065</v>
      </c>
      <c r="BG9" s="165">
        <f t="shared" si="2"/>
        <v>2066</v>
      </c>
      <c r="BH9" s="165">
        <f t="shared" si="2"/>
        <v>2067</v>
      </c>
      <c r="BI9" s="165">
        <f t="shared" si="2"/>
        <v>2068</v>
      </c>
      <c r="BJ9" s="165">
        <f t="shared" si="2"/>
        <v>2069</v>
      </c>
      <c r="BK9" s="165">
        <f t="shared" si="2"/>
        <v>2070</v>
      </c>
      <c r="BL9" s="165">
        <f t="shared" si="2"/>
        <v>2071</v>
      </c>
      <c r="BM9" s="165">
        <f>BL9+1</f>
        <v>2072</v>
      </c>
    </row>
    <row r="10" spans="1:65" x14ac:dyDescent="0.2">
      <c r="D10" s="166" t="s">
        <v>5</v>
      </c>
      <c r="H10" s="173">
        <f>Assumptions!$D$15</f>
        <v>44562</v>
      </c>
      <c r="O10" s="174">
        <f>IF(O$9&lt;=YEAR($H10),AVERAGE(DATE(O$9,MONTH($H10),DAY($H10)),DATE(O$9,12,31)),DATE(O$9,7,1))</f>
        <v>44744</v>
      </c>
      <c r="P10" s="174">
        <f t="shared" ref="P10:BM10" si="3">IF(P$9&lt;=YEAR($H10),AVERAGE(DATE(P$9,MONTH($H10),DAY($H10)),DATE(P$9,12,31)),DATE(P$9,7,1))</f>
        <v>45108</v>
      </c>
      <c r="Q10" s="174">
        <f t="shared" si="3"/>
        <v>45474</v>
      </c>
      <c r="R10" s="174">
        <f t="shared" si="3"/>
        <v>45839</v>
      </c>
      <c r="S10" s="174">
        <f t="shared" si="3"/>
        <v>46204</v>
      </c>
      <c r="T10" s="174">
        <f t="shared" si="3"/>
        <v>46569</v>
      </c>
      <c r="U10" s="174">
        <f t="shared" si="3"/>
        <v>46935</v>
      </c>
      <c r="V10" s="174">
        <f t="shared" si="3"/>
        <v>47300</v>
      </c>
      <c r="W10" s="174">
        <f t="shared" si="3"/>
        <v>47665</v>
      </c>
      <c r="X10" s="174">
        <f t="shared" si="3"/>
        <v>48030</v>
      </c>
      <c r="Y10" s="174">
        <f t="shared" si="3"/>
        <v>48396</v>
      </c>
      <c r="Z10" s="174">
        <f t="shared" si="3"/>
        <v>48761</v>
      </c>
      <c r="AA10" s="174">
        <f t="shared" si="3"/>
        <v>49126</v>
      </c>
      <c r="AB10" s="174">
        <f t="shared" si="3"/>
        <v>49491</v>
      </c>
      <c r="AC10" s="174">
        <f t="shared" si="3"/>
        <v>49857</v>
      </c>
      <c r="AD10" s="174">
        <f t="shared" si="3"/>
        <v>50222</v>
      </c>
      <c r="AE10" s="174">
        <f t="shared" si="3"/>
        <v>50587</v>
      </c>
      <c r="AF10" s="174">
        <f t="shared" si="3"/>
        <v>50952</v>
      </c>
      <c r="AG10" s="174">
        <f t="shared" si="3"/>
        <v>51318</v>
      </c>
      <c r="AH10" s="174">
        <f t="shared" si="3"/>
        <v>51683</v>
      </c>
      <c r="AI10" s="174">
        <f t="shared" si="3"/>
        <v>52048</v>
      </c>
      <c r="AJ10" s="174">
        <f t="shared" si="3"/>
        <v>52413</v>
      </c>
      <c r="AK10" s="174">
        <f t="shared" si="3"/>
        <v>52779</v>
      </c>
      <c r="AL10" s="174">
        <f t="shared" si="3"/>
        <v>53144</v>
      </c>
      <c r="AM10" s="174">
        <f t="shared" si="3"/>
        <v>53509</v>
      </c>
      <c r="AN10" s="174">
        <f t="shared" si="3"/>
        <v>53874</v>
      </c>
      <c r="AO10" s="174">
        <f t="shared" si="3"/>
        <v>54240</v>
      </c>
      <c r="AP10" s="174">
        <f t="shared" si="3"/>
        <v>54605</v>
      </c>
      <c r="AQ10" s="174">
        <f t="shared" si="3"/>
        <v>54970</v>
      </c>
      <c r="AR10" s="174">
        <f t="shared" si="3"/>
        <v>55335</v>
      </c>
      <c r="AS10" s="174">
        <f t="shared" si="3"/>
        <v>55701</v>
      </c>
      <c r="AT10" s="174">
        <f t="shared" si="3"/>
        <v>56066</v>
      </c>
      <c r="AU10" s="174">
        <f t="shared" si="3"/>
        <v>56431</v>
      </c>
      <c r="AV10" s="174">
        <f t="shared" si="3"/>
        <v>56796</v>
      </c>
      <c r="AW10" s="174">
        <f t="shared" si="3"/>
        <v>57162</v>
      </c>
      <c r="AX10" s="174">
        <f t="shared" si="3"/>
        <v>57527</v>
      </c>
      <c r="AY10" s="174">
        <f t="shared" si="3"/>
        <v>57892</v>
      </c>
      <c r="AZ10" s="174">
        <f t="shared" si="3"/>
        <v>58257</v>
      </c>
      <c r="BA10" s="174">
        <f t="shared" si="3"/>
        <v>58623</v>
      </c>
      <c r="BB10" s="174">
        <f t="shared" si="3"/>
        <v>58988</v>
      </c>
      <c r="BC10" s="174">
        <f t="shared" si="3"/>
        <v>59353</v>
      </c>
      <c r="BD10" s="174">
        <f t="shared" si="3"/>
        <v>59718</v>
      </c>
      <c r="BE10" s="174">
        <f t="shared" si="3"/>
        <v>60084</v>
      </c>
      <c r="BF10" s="174">
        <f t="shared" si="3"/>
        <v>60449</v>
      </c>
      <c r="BG10" s="174">
        <f t="shared" si="3"/>
        <v>60814</v>
      </c>
      <c r="BH10" s="174">
        <f t="shared" si="3"/>
        <v>61179</v>
      </c>
      <c r="BI10" s="174">
        <f t="shared" si="3"/>
        <v>61545</v>
      </c>
      <c r="BJ10" s="174">
        <f t="shared" si="3"/>
        <v>61910</v>
      </c>
      <c r="BK10" s="174">
        <f t="shared" si="3"/>
        <v>62275</v>
      </c>
      <c r="BL10" s="174">
        <f t="shared" si="3"/>
        <v>62640</v>
      </c>
      <c r="BM10" s="174">
        <f t="shared" si="3"/>
        <v>63006</v>
      </c>
    </row>
    <row r="11" spans="1:65" x14ac:dyDescent="0.2">
      <c r="D11" s="166" t="s">
        <v>6</v>
      </c>
      <c r="F11" s="168" t="s">
        <v>141</v>
      </c>
      <c r="H11" s="175">
        <f>Assumptions!$E$33</f>
        <v>7.490848118E-2</v>
      </c>
      <c r="O11" s="176">
        <f>(1+$H11)^(($H$10-O$10)/365)</f>
        <v>0.96462214943359936</v>
      </c>
      <c r="P11" s="176">
        <f t="shared" ref="P11:BM11" si="4">(1+$H11)^(($H$10-P$10)/365)</f>
        <v>0.89757694658715592</v>
      </c>
      <c r="Q11" s="176">
        <f t="shared" si="4"/>
        <v>0.83486114810721945</v>
      </c>
      <c r="R11" s="176">
        <f t="shared" si="4"/>
        <v>0.77668114330136817</v>
      </c>
      <c r="S11" s="176">
        <f t="shared" si="4"/>
        <v>0.72255560068588576</v>
      </c>
      <c r="T11" s="176">
        <f t="shared" si="4"/>
        <v>0.6722019719229374</v>
      </c>
      <c r="U11" s="176">
        <f t="shared" si="4"/>
        <v>0.62523364951979377</v>
      </c>
      <c r="V11" s="176">
        <f t="shared" si="4"/>
        <v>0.58166221633439186</v>
      </c>
      <c r="W11" s="176">
        <f t="shared" si="4"/>
        <v>0.54112719968109446</v>
      </c>
      <c r="X11" s="176">
        <f t="shared" si="4"/>
        <v>0.50341699703314502</v>
      </c>
      <c r="Y11" s="176">
        <f t="shared" si="4"/>
        <v>0.46824207519791727</v>
      </c>
      <c r="Z11" s="176">
        <f t="shared" si="4"/>
        <v>0.43561110866284741</v>
      </c>
      <c r="AA11" s="176">
        <f t="shared" si="4"/>
        <v>0.40525413678441491</v>
      </c>
      <c r="AB11" s="176">
        <f t="shared" si="4"/>
        <v>0.3770126888751868</v>
      </c>
      <c r="AC11" s="176">
        <f t="shared" si="4"/>
        <v>0.35066993139931918</v>
      </c>
      <c r="AD11" s="176">
        <f t="shared" si="4"/>
        <v>0.32623236074420497</v>
      </c>
      <c r="AE11" s="176">
        <f t="shared" si="4"/>
        <v>0.30349780139987126</v>
      </c>
      <c r="AF11" s="176">
        <f t="shared" si="4"/>
        <v>0.28234757350384021</v>
      </c>
      <c r="AG11" s="176">
        <f t="shared" si="4"/>
        <v>0.26261928882752866</v>
      </c>
      <c r="AH11" s="176">
        <f t="shared" si="4"/>
        <v>0.24431781256319943</v>
      </c>
      <c r="AI11" s="176">
        <f t="shared" si="4"/>
        <v>0.2272917339855717</v>
      </c>
      <c r="AJ11" s="176">
        <f t="shared" si="4"/>
        <v>0.21145217287341347</v>
      </c>
      <c r="AK11" s="176">
        <f t="shared" si="4"/>
        <v>0.19667751548888809</v>
      </c>
      <c r="AL11" s="176">
        <f t="shared" si="4"/>
        <v>0.18297140541023718</v>
      </c>
      <c r="AM11" s="176">
        <f t="shared" si="4"/>
        <v>0.17022045003252465</v>
      </c>
      <c r="AN11" s="176">
        <f t="shared" si="4"/>
        <v>0.15835808630485648</v>
      </c>
      <c r="AO11" s="176">
        <f t="shared" si="4"/>
        <v>0.1472932368051825</v>
      </c>
      <c r="AP11" s="176">
        <f t="shared" si="4"/>
        <v>0.13702863023602596</v>
      </c>
      <c r="AQ11" s="176">
        <f t="shared" si="4"/>
        <v>0.12747934604218616</v>
      </c>
      <c r="AR11" s="176">
        <f t="shared" si="4"/>
        <v>0.11859553466565211</v>
      </c>
      <c r="AS11" s="176">
        <f t="shared" si="4"/>
        <v>0.11030898755568892</v>
      </c>
      <c r="AT11" s="176">
        <f t="shared" si="4"/>
        <v>0.10262174825767049</v>
      </c>
      <c r="AU11" s="176">
        <f t="shared" si="4"/>
        <v>9.5470219143694621E-2</v>
      </c>
      <c r="AV11" s="176">
        <f t="shared" si="4"/>
        <v>8.8817067513404013E-2</v>
      </c>
      <c r="AW11" s="176">
        <f t="shared" si="4"/>
        <v>8.2611211481863553E-2</v>
      </c>
      <c r="AX11" s="176">
        <f t="shared" si="4"/>
        <v>7.6854181475222536E-2</v>
      </c>
      <c r="AY11" s="176">
        <f t="shared" si="4"/>
        <v>7.1498348762542532E-2</v>
      </c>
      <c r="AZ11" s="176">
        <f t="shared" si="4"/>
        <v>6.6515754610154298E-2</v>
      </c>
      <c r="BA11" s="176">
        <f t="shared" si="4"/>
        <v>6.1868143419010257E-2</v>
      </c>
      <c r="BB11" s="176">
        <f t="shared" si="4"/>
        <v>5.7556661336501322E-2</v>
      </c>
      <c r="BC11" s="176">
        <f t="shared" si="4"/>
        <v>5.3545638855986566E-2</v>
      </c>
      <c r="BD11" s="176">
        <f t="shared" si="4"/>
        <v>4.9814137476342064E-2</v>
      </c>
      <c r="BE11" s="176">
        <f t="shared" si="4"/>
        <v>4.6333507298286621E-2</v>
      </c>
      <c r="BF11" s="176">
        <f t="shared" si="4"/>
        <v>4.3104606680024686E-2</v>
      </c>
      <c r="BG11" s="176">
        <f t="shared" si="4"/>
        <v>4.0100722465884572E-2</v>
      </c>
      <c r="BH11" s="176">
        <f t="shared" si="4"/>
        <v>3.7306173658489775E-2</v>
      </c>
      <c r="BI11" s="176">
        <f t="shared" si="4"/>
        <v>3.4699504137709947E-2</v>
      </c>
      <c r="BJ11" s="176">
        <f t="shared" si="4"/>
        <v>3.2281356734312802E-2</v>
      </c>
      <c r="BK11" s="176">
        <f t="shared" si="4"/>
        <v>3.0031725769690987E-2</v>
      </c>
      <c r="BL11" s="176">
        <f t="shared" si="4"/>
        <v>2.7938867629663803E-2</v>
      </c>
      <c r="BM11" s="176">
        <f t="shared" si="4"/>
        <v>2.5986713668176693E-2</v>
      </c>
    </row>
    <row r="12" spans="1:65" x14ac:dyDescent="0.2">
      <c r="D12" s="177"/>
    </row>
    <row r="13" spans="1:65" s="178" customFormat="1" ht="15.75" x14ac:dyDescent="0.25">
      <c r="D13" s="161" t="s">
        <v>100</v>
      </c>
      <c r="F13" s="179"/>
      <c r="G13" s="179"/>
      <c r="O13" s="180"/>
      <c r="P13" s="180"/>
      <c r="Q13" s="180"/>
      <c r="R13" s="180"/>
    </row>
    <row r="14" spans="1:65" s="181" customFormat="1" x14ac:dyDescent="0.2">
      <c r="D14" s="182"/>
      <c r="F14" s="183"/>
      <c r="G14" s="183"/>
      <c r="H14" s="40"/>
      <c r="I14" s="40"/>
      <c r="J14" s="40"/>
      <c r="K14" s="184"/>
      <c r="L14" s="184"/>
      <c r="M14" s="184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</row>
    <row r="15" spans="1:65" ht="15" customHeight="1" x14ac:dyDescent="0.35">
      <c r="D15" s="467" t="s">
        <v>210</v>
      </c>
      <c r="E15" s="181"/>
      <c r="F15" s="155"/>
      <c r="G15" s="155"/>
      <c r="H15" s="16"/>
      <c r="I15" s="16"/>
      <c r="J15" s="16"/>
      <c r="K15" s="187" t="s">
        <v>128</v>
      </c>
      <c r="L15" s="187" t="s">
        <v>3</v>
      </c>
      <c r="M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</row>
    <row r="16" spans="1:65" x14ac:dyDescent="0.2">
      <c r="C16" s="188">
        <f>C15+1</f>
        <v>1</v>
      </c>
      <c r="D16" s="166" t="str">
        <f t="shared" ref="D16:E40" si="5">INDEX(D$51:D$75,$C16,1)</f>
        <v xml:space="preserve">TRANSMISSION LINE  </v>
      </c>
      <c r="E16" s="166" t="str">
        <f t="shared" si="5"/>
        <v>CWIP Capital</v>
      </c>
      <c r="F16" s="183">
        <f>MATCH(E16,lookups!$C$113:$C$118,0)</f>
        <v>6</v>
      </c>
      <c r="G16" s="183"/>
      <c r="H16" s="280"/>
      <c r="I16" s="16"/>
      <c r="J16" s="16"/>
      <c r="K16" s="189">
        <f ca="1">SUMPRODUCT(O16:BM16,$O$11:$BM$11)</f>
        <v>199281782.43202099</v>
      </c>
      <c r="L16" s="190">
        <f ca="1">SUM(O16:BM16)</f>
        <v>713692219.00417912</v>
      </c>
      <c r="O16" s="191">
        <f t="shared" ref="O16:AT16" ca="1" si="6">O139+O228+O521+O1311+O908+O1162</f>
        <v>0</v>
      </c>
      <c r="P16" s="191">
        <f t="shared" ca="1" si="6"/>
        <v>0</v>
      </c>
      <c r="Q16" s="191">
        <f t="shared" ca="1" si="6"/>
        <v>2140956.9694899851</v>
      </c>
      <c r="R16" s="191">
        <f t="shared" ca="1" si="6"/>
        <v>13752203.84862189</v>
      </c>
      <c r="S16" s="191">
        <f t="shared" ca="1" si="6"/>
        <v>24208716.347526304</v>
      </c>
      <c r="T16" s="191">
        <f t="shared" ca="1" si="6"/>
        <v>23529462.037734531</v>
      </c>
      <c r="U16" s="191">
        <f t="shared" ca="1" si="6"/>
        <v>22893263.403753977</v>
      </c>
      <c r="V16" s="191">
        <f t="shared" ca="1" si="6"/>
        <v>22295814.878003526</v>
      </c>
      <c r="W16" s="191">
        <f t="shared" ca="1" si="6"/>
        <v>21733528.487498917</v>
      </c>
      <c r="X16" s="191">
        <f t="shared" ca="1" si="6"/>
        <v>21195879.511486292</v>
      </c>
      <c r="Y16" s="191">
        <f t="shared" ca="1" si="6"/>
        <v>20666124.07603905</v>
      </c>
      <c r="Z16" s="191">
        <f t="shared" ca="1" si="6"/>
        <v>20136129.44239286</v>
      </c>
      <c r="AA16" s="191">
        <f t="shared" ca="1" si="6"/>
        <v>19606134.808746669</v>
      </c>
      <c r="AB16" s="191">
        <f t="shared" ca="1" si="6"/>
        <v>19076140.175100479</v>
      </c>
      <c r="AC16" s="191">
        <f t="shared" ca="1" si="6"/>
        <v>18546145.541454293</v>
      </c>
      <c r="AD16" s="191">
        <f t="shared" ca="1" si="6"/>
        <v>18016150.907808103</v>
      </c>
      <c r="AE16" s="191">
        <f t="shared" ca="1" si="6"/>
        <v>17486156.274161916</v>
      </c>
      <c r="AF16" s="191">
        <f t="shared" ca="1" si="6"/>
        <v>16956161.64051573</v>
      </c>
      <c r="AG16" s="191">
        <f t="shared" ca="1" si="6"/>
        <v>16496730.475560164</v>
      </c>
      <c r="AH16" s="191">
        <f t="shared" ca="1" si="6"/>
        <v>16178665.446184807</v>
      </c>
      <c r="AI16" s="191">
        <f t="shared" ca="1" si="6"/>
        <v>15931163.885500068</v>
      </c>
      <c r="AJ16" s="191">
        <f t="shared" ca="1" si="6"/>
        <v>15683662.324815331</v>
      </c>
      <c r="AK16" s="191">
        <f t="shared" ca="1" si="6"/>
        <v>15436160.764130596</v>
      </c>
      <c r="AL16" s="191">
        <f t="shared" ca="1" si="6"/>
        <v>15188659.203445859</v>
      </c>
      <c r="AM16" s="191">
        <f t="shared" ca="1" si="6"/>
        <v>14941157.642761122</v>
      </c>
      <c r="AN16" s="191">
        <f t="shared" ca="1" si="6"/>
        <v>14693656.082076386</v>
      </c>
      <c r="AO16" s="191">
        <f t="shared" ca="1" si="6"/>
        <v>14446154.521391649</v>
      </c>
      <c r="AP16" s="191">
        <f t="shared" ca="1" si="6"/>
        <v>14198652.96070691</v>
      </c>
      <c r="AQ16" s="191">
        <f t="shared" ca="1" si="6"/>
        <v>13951151.400022177</v>
      </c>
      <c r="AR16" s="191">
        <f t="shared" ca="1" si="6"/>
        <v>13703649.83933744</v>
      </c>
      <c r="AS16" s="191">
        <f t="shared" ca="1" si="6"/>
        <v>13456148.278652703</v>
      </c>
      <c r="AT16" s="191">
        <f t="shared" ca="1" si="6"/>
        <v>13208646.717967965</v>
      </c>
      <c r="AU16" s="191">
        <f t="shared" ref="AU16:BM16" ca="1" si="7">AU139+AU228+AU521+AU1311+AU908+AU1162</f>
        <v>12961145.157283228</v>
      </c>
      <c r="AV16" s="191">
        <f t="shared" ca="1" si="7"/>
        <v>12713643.596598491</v>
      </c>
      <c r="AW16" s="191">
        <f t="shared" ca="1" si="7"/>
        <v>12466142.035913754</v>
      </c>
      <c r="AX16" s="191">
        <f t="shared" ca="1" si="7"/>
        <v>12218640.475229017</v>
      </c>
      <c r="AY16" s="191">
        <f t="shared" ca="1" si="7"/>
        <v>11971138.914544282</v>
      </c>
      <c r="AZ16" s="191">
        <f t="shared" ca="1" si="7"/>
        <v>11723637.353859546</v>
      </c>
      <c r="BA16" s="191">
        <f t="shared" ca="1" si="7"/>
        <v>11476135.793174809</v>
      </c>
      <c r="BB16" s="191">
        <f t="shared" ca="1" si="7"/>
        <v>11228634.23249007</v>
      </c>
      <c r="BC16" s="191">
        <f t="shared" ca="1" si="7"/>
        <v>10981132.671805333</v>
      </c>
      <c r="BD16" s="191">
        <f t="shared" ca="1" si="7"/>
        <v>10733631.1111206</v>
      </c>
      <c r="BE16" s="191">
        <f t="shared" ca="1" si="7"/>
        <v>10486129.550435863</v>
      </c>
      <c r="BF16" s="191">
        <f t="shared" ca="1" si="7"/>
        <v>10238627.989751127</v>
      </c>
      <c r="BG16" s="191">
        <f t="shared" ca="1" si="7"/>
        <v>9991126.4290663898</v>
      </c>
      <c r="BH16" s="191">
        <f t="shared" ca="1" si="7"/>
        <v>9743624.868381653</v>
      </c>
      <c r="BI16" s="191">
        <f t="shared" ca="1" si="7"/>
        <v>9496123.3076969162</v>
      </c>
      <c r="BJ16" s="191">
        <f t="shared" ca="1" si="7"/>
        <v>9248621.7470121812</v>
      </c>
      <c r="BK16" s="191">
        <f t="shared" ca="1" si="7"/>
        <v>9001120.1863274444</v>
      </c>
      <c r="BL16" s="191">
        <f t="shared" ca="1" si="7"/>
        <v>8753618.6256427076</v>
      </c>
      <c r="BM16" s="191">
        <f t="shared" ca="1" si="7"/>
        <v>8506117.0649579708</v>
      </c>
    </row>
    <row r="17" spans="3:65" x14ac:dyDescent="0.2">
      <c r="C17" s="188">
        <f t="shared" ref="C17:C40" si="8">C16+1</f>
        <v>2</v>
      </c>
      <c r="D17" s="166" t="str">
        <f t="shared" si="5"/>
        <v xml:space="preserve">TRANSMISSION SUBSTATION  </v>
      </c>
      <c r="E17" s="166" t="str">
        <f t="shared" si="5"/>
        <v>CWIP Capital</v>
      </c>
      <c r="F17" s="183">
        <f>MATCH(E17,lookups!$C$113:$C$118,0)</f>
        <v>6</v>
      </c>
      <c r="G17" s="183"/>
      <c r="H17" s="280"/>
      <c r="I17" s="16"/>
      <c r="J17" s="16"/>
      <c r="K17" s="189">
        <f t="shared" ref="K17:K40" ca="1" si="9">SUMPRODUCT(O17:BM17,$O$11:$BM$11)</f>
        <v>4699565.3482341692</v>
      </c>
      <c r="L17" s="190">
        <f t="shared" ref="L17:L40" ca="1" si="10">SUM(O17:BM17)</f>
        <v>14732536.367485</v>
      </c>
      <c r="O17" s="191">
        <f t="shared" ref="O17:AT17" ca="1" si="11">O140+O229+O522+O1312+O909+O1163</f>
        <v>0</v>
      </c>
      <c r="P17" s="191">
        <f t="shared" ca="1" si="11"/>
        <v>0</v>
      </c>
      <c r="Q17" s="191">
        <f t="shared" ca="1" si="11"/>
        <v>51025.374947122153</v>
      </c>
      <c r="R17" s="191">
        <f t="shared" ca="1" si="11"/>
        <v>330791.67689288111</v>
      </c>
      <c r="S17" s="191">
        <f t="shared" ca="1" si="11"/>
        <v>613104.15485372557</v>
      </c>
      <c r="T17" s="191">
        <f t="shared" ca="1" si="11"/>
        <v>593429.90890454641</v>
      </c>
      <c r="U17" s="191">
        <f t="shared" ca="1" si="11"/>
        <v>574781.80782104074</v>
      </c>
      <c r="V17" s="191">
        <f t="shared" ca="1" si="11"/>
        <v>557057.23711664102</v>
      </c>
      <c r="W17" s="191">
        <f t="shared" ca="1" si="11"/>
        <v>540170.6847192077</v>
      </c>
      <c r="X17" s="191">
        <f t="shared" ca="1" si="11"/>
        <v>523871.31521713216</v>
      </c>
      <c r="Y17" s="191">
        <f t="shared" ca="1" si="11"/>
        <v>507760.07227376325</v>
      </c>
      <c r="Z17" s="191">
        <f t="shared" ca="1" si="11"/>
        <v>491643.12852558505</v>
      </c>
      <c r="AA17" s="191">
        <f t="shared" ca="1" si="11"/>
        <v>475526.18477740692</v>
      </c>
      <c r="AB17" s="191">
        <f t="shared" ca="1" si="11"/>
        <v>459409.24102922861</v>
      </c>
      <c r="AC17" s="191">
        <f t="shared" ca="1" si="11"/>
        <v>443292.29728105047</v>
      </c>
      <c r="AD17" s="191">
        <f t="shared" ca="1" si="11"/>
        <v>427175.35353287228</v>
      </c>
      <c r="AE17" s="191">
        <f t="shared" ca="1" si="11"/>
        <v>411058.40978469414</v>
      </c>
      <c r="AF17" s="191">
        <f t="shared" ca="1" si="11"/>
        <v>394941.46603651583</v>
      </c>
      <c r="AG17" s="191">
        <f t="shared" ca="1" si="11"/>
        <v>380506.25970708008</v>
      </c>
      <c r="AH17" s="191">
        <f t="shared" ca="1" si="11"/>
        <v>369440.22901993839</v>
      </c>
      <c r="AI17" s="191">
        <f t="shared" ca="1" si="11"/>
        <v>360055.93575153925</v>
      </c>
      <c r="AJ17" s="191">
        <f t="shared" ca="1" si="11"/>
        <v>350671.64248313993</v>
      </c>
      <c r="AK17" s="191">
        <f t="shared" ca="1" si="11"/>
        <v>341287.34921474062</v>
      </c>
      <c r="AL17" s="191">
        <f t="shared" ca="1" si="11"/>
        <v>331903.05594634137</v>
      </c>
      <c r="AM17" s="191">
        <f t="shared" ca="1" si="11"/>
        <v>322518.76267794223</v>
      </c>
      <c r="AN17" s="191">
        <f t="shared" ca="1" si="11"/>
        <v>313134.46940954297</v>
      </c>
      <c r="AO17" s="191">
        <f t="shared" ca="1" si="11"/>
        <v>303750.17614114366</v>
      </c>
      <c r="AP17" s="191">
        <f t="shared" ca="1" si="11"/>
        <v>294365.88287274446</v>
      </c>
      <c r="AQ17" s="191">
        <f t="shared" ca="1" si="11"/>
        <v>284981.58960434521</v>
      </c>
      <c r="AR17" s="191">
        <f t="shared" ca="1" si="11"/>
        <v>275597.29633594595</v>
      </c>
      <c r="AS17" s="191">
        <f t="shared" ca="1" si="11"/>
        <v>266213.00306754676</v>
      </c>
      <c r="AT17" s="191">
        <f t="shared" ca="1" si="11"/>
        <v>256828.70979914753</v>
      </c>
      <c r="AU17" s="191">
        <f t="shared" ref="AU17:BM17" ca="1" si="12">AU140+AU229+AU522+AU1312+AU909+AU1163</f>
        <v>247444.41653074828</v>
      </c>
      <c r="AV17" s="191">
        <f t="shared" ca="1" si="12"/>
        <v>238060.12326234908</v>
      </c>
      <c r="AW17" s="191">
        <f t="shared" ca="1" si="12"/>
        <v>228675.82999394982</v>
      </c>
      <c r="AX17" s="191">
        <f t="shared" ca="1" si="12"/>
        <v>219291.5367255506</v>
      </c>
      <c r="AY17" s="191">
        <f t="shared" ca="1" si="12"/>
        <v>209907.24345715134</v>
      </c>
      <c r="AZ17" s="191">
        <f t="shared" ca="1" si="12"/>
        <v>200522.95018875215</v>
      </c>
      <c r="BA17" s="191">
        <f t="shared" ca="1" si="12"/>
        <v>191138.65692035289</v>
      </c>
      <c r="BB17" s="191">
        <f t="shared" ca="1" si="12"/>
        <v>181754.3636519537</v>
      </c>
      <c r="BC17" s="191">
        <f t="shared" ca="1" si="12"/>
        <v>173917.281578661</v>
      </c>
      <c r="BD17" s="191">
        <f t="shared" ca="1" si="12"/>
        <v>166284.54815377865</v>
      </c>
      <c r="BE17" s="191">
        <f t="shared" ca="1" si="12"/>
        <v>158651.81472889631</v>
      </c>
      <c r="BF17" s="191">
        <f t="shared" ca="1" si="12"/>
        <v>151019.08130401396</v>
      </c>
      <c r="BG17" s="191">
        <f t="shared" ca="1" si="12"/>
        <v>143386.34787913159</v>
      </c>
      <c r="BH17" s="191">
        <f t="shared" ca="1" si="12"/>
        <v>135753.61445424924</v>
      </c>
      <c r="BI17" s="191">
        <f t="shared" ca="1" si="12"/>
        <v>128120.88102936684</v>
      </c>
      <c r="BJ17" s="191">
        <f t="shared" ca="1" si="12"/>
        <v>112315.00188153757</v>
      </c>
      <c r="BK17" s="191">
        <f t="shared" ca="1" si="12"/>
        <v>-2.5917350689576127E-11</v>
      </c>
      <c r="BL17" s="191">
        <f t="shared" ca="1" si="12"/>
        <v>-2.5917350689576127E-11</v>
      </c>
      <c r="BM17" s="191">
        <f t="shared" ca="1" si="12"/>
        <v>-2.5917350689576127E-11</v>
      </c>
    </row>
    <row r="18" spans="3:65" x14ac:dyDescent="0.2">
      <c r="C18" s="188">
        <f t="shared" si="8"/>
        <v>3</v>
      </c>
      <c r="D18" s="166" t="str">
        <f t="shared" si="5"/>
        <v xml:space="preserve">DISTRIBUTION SUBSTATION  </v>
      </c>
      <c r="E18" s="166" t="str">
        <f t="shared" si="5"/>
        <v>CWIP Capital</v>
      </c>
      <c r="F18" s="183">
        <f>MATCH(E18,lookups!$C$113:$C$118,0)</f>
        <v>6</v>
      </c>
      <c r="G18" s="183"/>
      <c r="H18" s="280"/>
      <c r="I18" s="16"/>
      <c r="J18" s="16"/>
      <c r="K18" s="189">
        <f t="shared" ca="1" si="9"/>
        <v>22447112.195608996</v>
      </c>
      <c r="L18" s="190">
        <f t="shared" ca="1" si="10"/>
        <v>74535005.768331975</v>
      </c>
      <c r="O18" s="191">
        <f t="shared" ref="O18:AT18" ca="1" si="13">O141+O230+O523+O1313+O910+O1164</f>
        <v>0</v>
      </c>
      <c r="P18" s="191">
        <f t="shared" ca="1" si="13"/>
        <v>0</v>
      </c>
      <c r="Q18" s="191">
        <f t="shared" ca="1" si="13"/>
        <v>237744.25106396613</v>
      </c>
      <c r="R18" s="191">
        <f t="shared" ca="1" si="13"/>
        <v>1539362.2042372238</v>
      </c>
      <c r="S18" s="191">
        <f t="shared" ca="1" si="13"/>
        <v>2807133.9330331106</v>
      </c>
      <c r="T18" s="191">
        <f t="shared" ca="1" si="13"/>
        <v>2732500.2994284471</v>
      </c>
      <c r="U18" s="191">
        <f t="shared" ca="1" si="13"/>
        <v>2660634.4212420345</v>
      </c>
      <c r="V18" s="191">
        <f t="shared" ca="1" si="13"/>
        <v>2591329.1152467858</v>
      </c>
      <c r="W18" s="191">
        <f t="shared" ca="1" si="13"/>
        <v>2524393.1353869298</v>
      </c>
      <c r="X18" s="191">
        <f t="shared" ca="1" si="13"/>
        <v>2459648.5165827908</v>
      </c>
      <c r="Y18" s="191">
        <f t="shared" ca="1" si="13"/>
        <v>2396930.5747307874</v>
      </c>
      <c r="Z18" s="191">
        <f t="shared" ca="1" si="13"/>
        <v>2335344.1720420998</v>
      </c>
      <c r="AA18" s="191">
        <f t="shared" ca="1" si="13"/>
        <v>2273919.7972617736</v>
      </c>
      <c r="AB18" s="191">
        <f t="shared" ca="1" si="13"/>
        <v>2212495.4224814479</v>
      </c>
      <c r="AC18" s="191">
        <f t="shared" ca="1" si="13"/>
        <v>2151071.0477011218</v>
      </c>
      <c r="AD18" s="191">
        <f t="shared" ca="1" si="13"/>
        <v>2089646.6729207961</v>
      </c>
      <c r="AE18" s="191">
        <f t="shared" ca="1" si="13"/>
        <v>2028222.2981404699</v>
      </c>
      <c r="AF18" s="191">
        <f t="shared" ca="1" si="13"/>
        <v>1966797.9233601443</v>
      </c>
      <c r="AG18" s="191">
        <f t="shared" ca="1" si="13"/>
        <v>1905373.5485798183</v>
      </c>
      <c r="AH18" s="191">
        <f t="shared" ca="1" si="13"/>
        <v>1843949.1737994922</v>
      </c>
      <c r="AI18" s="191">
        <f t="shared" ca="1" si="13"/>
        <v>1782524.799019166</v>
      </c>
      <c r="AJ18" s="191">
        <f t="shared" ca="1" si="13"/>
        <v>1721100.4242388406</v>
      </c>
      <c r="AK18" s="191">
        <f t="shared" ca="1" si="13"/>
        <v>1659676.0494585144</v>
      </c>
      <c r="AL18" s="191">
        <f t="shared" ca="1" si="13"/>
        <v>1604177.64621189</v>
      </c>
      <c r="AM18" s="191">
        <f t="shared" ca="1" si="13"/>
        <v>1560528.5298374493</v>
      </c>
      <c r="AN18" s="191">
        <f t="shared" ca="1" si="13"/>
        <v>1522805.3849967106</v>
      </c>
      <c r="AO18" s="191">
        <f t="shared" ca="1" si="13"/>
        <v>1485082.2401559714</v>
      </c>
      <c r="AP18" s="191">
        <f t="shared" ca="1" si="13"/>
        <v>1447359.0953152322</v>
      </c>
      <c r="AQ18" s="191">
        <f t="shared" ca="1" si="13"/>
        <v>1409635.9504744927</v>
      </c>
      <c r="AR18" s="191">
        <f t="shared" ca="1" si="13"/>
        <v>1371912.8056337538</v>
      </c>
      <c r="AS18" s="191">
        <f t="shared" ca="1" si="13"/>
        <v>1334189.6607930143</v>
      </c>
      <c r="AT18" s="191">
        <f t="shared" ca="1" si="13"/>
        <v>1296466.5159522756</v>
      </c>
      <c r="AU18" s="191">
        <f t="shared" ref="AU18:BM18" ca="1" si="14">AU141+AU230+AU523+AU1313+AU910+AU1164</f>
        <v>1258743.3711115362</v>
      </c>
      <c r="AV18" s="191">
        <f t="shared" ca="1" si="14"/>
        <v>1221020.226270797</v>
      </c>
      <c r="AW18" s="191">
        <f t="shared" ca="1" si="14"/>
        <v>1183297.0814300578</v>
      </c>
      <c r="AX18" s="191">
        <f t="shared" ca="1" si="14"/>
        <v>1145573.9365893188</v>
      </c>
      <c r="AY18" s="191">
        <f t="shared" ca="1" si="14"/>
        <v>1107850.7917485796</v>
      </c>
      <c r="AZ18" s="191">
        <f t="shared" ca="1" si="14"/>
        <v>1070127.6469078404</v>
      </c>
      <c r="BA18" s="191">
        <f t="shared" ca="1" si="14"/>
        <v>1032404.5020671012</v>
      </c>
      <c r="BB18" s="191">
        <f t="shared" ca="1" si="14"/>
        <v>994681.35722636187</v>
      </c>
      <c r="BC18" s="191">
        <f t="shared" ca="1" si="14"/>
        <v>956958.21238562278</v>
      </c>
      <c r="BD18" s="191">
        <f t="shared" ca="1" si="14"/>
        <v>919235.0675448837</v>
      </c>
      <c r="BE18" s="191">
        <f t="shared" ca="1" si="14"/>
        <v>881511.92270414438</v>
      </c>
      <c r="BF18" s="191">
        <f t="shared" ca="1" si="14"/>
        <v>843788.7778634053</v>
      </c>
      <c r="BG18" s="191">
        <f t="shared" ca="1" si="14"/>
        <v>806065.63302266621</v>
      </c>
      <c r="BH18" s="191">
        <f t="shared" ca="1" si="14"/>
        <v>770337.42419599381</v>
      </c>
      <c r="BI18" s="191">
        <f t="shared" ca="1" si="14"/>
        <v>739655.22999313707</v>
      </c>
      <c r="BJ18" s="191">
        <f t="shared" ca="1" si="14"/>
        <v>708973.03579028032</v>
      </c>
      <c r="BK18" s="191">
        <f t="shared" ca="1" si="14"/>
        <v>678290.84158742346</v>
      </c>
      <c r="BL18" s="191">
        <f t="shared" ca="1" si="14"/>
        <v>647608.64738456672</v>
      </c>
      <c r="BM18" s="191">
        <f t="shared" ca="1" si="14"/>
        <v>616926.45318170998</v>
      </c>
    </row>
    <row r="19" spans="3:65" x14ac:dyDescent="0.2">
      <c r="C19" s="188">
        <f t="shared" si="8"/>
        <v>4</v>
      </c>
      <c r="D19" s="166" t="str">
        <f t="shared" si="5"/>
        <v/>
      </c>
      <c r="E19" s="166" t="str">
        <f t="shared" si="5"/>
        <v>Operating Expense</v>
      </c>
      <c r="F19" s="183">
        <f>MATCH(E19,lookups!$C$113:$C$118,0)</f>
        <v>2</v>
      </c>
      <c r="G19" s="183"/>
      <c r="H19" s="280"/>
      <c r="I19" s="16"/>
      <c r="J19" s="16"/>
      <c r="K19" s="189">
        <f t="shared" ca="1" si="9"/>
        <v>0</v>
      </c>
      <c r="L19" s="190">
        <f t="shared" ca="1" si="10"/>
        <v>0</v>
      </c>
      <c r="O19" s="191">
        <f t="shared" ref="O19:AT19" ca="1" si="15">O142+O231+O524+O1314+O911+O1165</f>
        <v>0</v>
      </c>
      <c r="P19" s="191">
        <f t="shared" ca="1" si="15"/>
        <v>0</v>
      </c>
      <c r="Q19" s="191">
        <f t="shared" ca="1" si="15"/>
        <v>0</v>
      </c>
      <c r="R19" s="191">
        <f t="shared" ca="1" si="15"/>
        <v>0</v>
      </c>
      <c r="S19" s="191">
        <f t="shared" ca="1" si="15"/>
        <v>0</v>
      </c>
      <c r="T19" s="191">
        <f t="shared" ca="1" si="15"/>
        <v>0</v>
      </c>
      <c r="U19" s="191">
        <f t="shared" ca="1" si="15"/>
        <v>0</v>
      </c>
      <c r="V19" s="191">
        <f t="shared" ca="1" si="15"/>
        <v>0</v>
      </c>
      <c r="W19" s="191">
        <f t="shared" ca="1" si="15"/>
        <v>0</v>
      </c>
      <c r="X19" s="191">
        <f t="shared" ca="1" si="15"/>
        <v>0</v>
      </c>
      <c r="Y19" s="191">
        <f t="shared" ca="1" si="15"/>
        <v>0</v>
      </c>
      <c r="Z19" s="191">
        <f t="shared" ca="1" si="15"/>
        <v>0</v>
      </c>
      <c r="AA19" s="191">
        <f t="shared" ca="1" si="15"/>
        <v>0</v>
      </c>
      <c r="AB19" s="191">
        <f t="shared" ca="1" si="15"/>
        <v>0</v>
      </c>
      <c r="AC19" s="191">
        <f t="shared" ca="1" si="15"/>
        <v>0</v>
      </c>
      <c r="AD19" s="191">
        <f t="shared" ca="1" si="15"/>
        <v>0</v>
      </c>
      <c r="AE19" s="191">
        <f t="shared" ca="1" si="15"/>
        <v>0</v>
      </c>
      <c r="AF19" s="191">
        <f t="shared" ca="1" si="15"/>
        <v>0</v>
      </c>
      <c r="AG19" s="191">
        <f t="shared" ca="1" si="15"/>
        <v>0</v>
      </c>
      <c r="AH19" s="191">
        <f t="shared" ca="1" si="15"/>
        <v>0</v>
      </c>
      <c r="AI19" s="191">
        <f t="shared" ca="1" si="15"/>
        <v>0</v>
      </c>
      <c r="AJ19" s="191">
        <f t="shared" ca="1" si="15"/>
        <v>0</v>
      </c>
      <c r="AK19" s="191">
        <f t="shared" ca="1" si="15"/>
        <v>0</v>
      </c>
      <c r="AL19" s="191">
        <f t="shared" ca="1" si="15"/>
        <v>0</v>
      </c>
      <c r="AM19" s="191">
        <f t="shared" ca="1" si="15"/>
        <v>0</v>
      </c>
      <c r="AN19" s="191">
        <f t="shared" ca="1" si="15"/>
        <v>0</v>
      </c>
      <c r="AO19" s="191">
        <f t="shared" ca="1" si="15"/>
        <v>0</v>
      </c>
      <c r="AP19" s="191">
        <f t="shared" ca="1" si="15"/>
        <v>0</v>
      </c>
      <c r="AQ19" s="191">
        <f t="shared" ca="1" si="15"/>
        <v>0</v>
      </c>
      <c r="AR19" s="191">
        <f t="shared" ca="1" si="15"/>
        <v>0</v>
      </c>
      <c r="AS19" s="191">
        <f t="shared" ca="1" si="15"/>
        <v>0</v>
      </c>
      <c r="AT19" s="191">
        <f t="shared" ca="1" si="15"/>
        <v>0</v>
      </c>
      <c r="AU19" s="191">
        <f t="shared" ref="AU19:BM19" ca="1" si="16">AU142+AU231+AU524+AU1314+AU911+AU1165</f>
        <v>0</v>
      </c>
      <c r="AV19" s="191">
        <f t="shared" ca="1" si="16"/>
        <v>0</v>
      </c>
      <c r="AW19" s="191">
        <f t="shared" ca="1" si="16"/>
        <v>0</v>
      </c>
      <c r="AX19" s="191">
        <f t="shared" ca="1" si="16"/>
        <v>0</v>
      </c>
      <c r="AY19" s="191">
        <f t="shared" ca="1" si="16"/>
        <v>0</v>
      </c>
      <c r="AZ19" s="191">
        <f t="shared" ca="1" si="16"/>
        <v>0</v>
      </c>
      <c r="BA19" s="191">
        <f t="shared" ca="1" si="16"/>
        <v>0</v>
      </c>
      <c r="BB19" s="191">
        <f t="shared" ca="1" si="16"/>
        <v>0</v>
      </c>
      <c r="BC19" s="191">
        <f t="shared" ca="1" si="16"/>
        <v>0</v>
      </c>
      <c r="BD19" s="191">
        <f t="shared" ca="1" si="16"/>
        <v>0</v>
      </c>
      <c r="BE19" s="191">
        <f t="shared" ca="1" si="16"/>
        <v>0</v>
      </c>
      <c r="BF19" s="191">
        <f t="shared" ca="1" si="16"/>
        <v>0</v>
      </c>
      <c r="BG19" s="191">
        <f t="shared" ca="1" si="16"/>
        <v>0</v>
      </c>
      <c r="BH19" s="191">
        <f t="shared" ca="1" si="16"/>
        <v>0</v>
      </c>
      <c r="BI19" s="191">
        <f t="shared" ca="1" si="16"/>
        <v>0</v>
      </c>
      <c r="BJ19" s="191">
        <f t="shared" ca="1" si="16"/>
        <v>0</v>
      </c>
      <c r="BK19" s="191">
        <f t="shared" ca="1" si="16"/>
        <v>0</v>
      </c>
      <c r="BL19" s="191">
        <f t="shared" ca="1" si="16"/>
        <v>0</v>
      </c>
      <c r="BM19" s="191">
        <f t="shared" ca="1" si="16"/>
        <v>0</v>
      </c>
    </row>
    <row r="20" spans="3:65" x14ac:dyDescent="0.2">
      <c r="C20" s="188">
        <f t="shared" si="8"/>
        <v>5</v>
      </c>
      <c r="D20" s="166" t="str">
        <f t="shared" si="5"/>
        <v/>
      </c>
      <c r="E20" s="166" t="str">
        <f t="shared" si="5"/>
        <v>Operating Expense</v>
      </c>
      <c r="F20" s="183">
        <f>MATCH(E20,lookups!$C$113:$C$118,0)</f>
        <v>2</v>
      </c>
      <c r="G20" s="183"/>
      <c r="H20" s="280"/>
      <c r="I20" s="16"/>
      <c r="J20" s="16"/>
      <c r="K20" s="189">
        <f t="shared" ca="1" si="9"/>
        <v>0</v>
      </c>
      <c r="L20" s="190">
        <f t="shared" ca="1" si="10"/>
        <v>0</v>
      </c>
      <c r="O20" s="191">
        <f t="shared" ref="O20:AT20" ca="1" si="17">O143+O232+O525+O1315+O912+O1166</f>
        <v>0</v>
      </c>
      <c r="P20" s="191">
        <f t="shared" ca="1" si="17"/>
        <v>0</v>
      </c>
      <c r="Q20" s="191">
        <f t="shared" ca="1" si="17"/>
        <v>0</v>
      </c>
      <c r="R20" s="191">
        <f t="shared" ca="1" si="17"/>
        <v>0</v>
      </c>
      <c r="S20" s="191">
        <f t="shared" ca="1" si="17"/>
        <v>0</v>
      </c>
      <c r="T20" s="191">
        <f t="shared" ca="1" si="17"/>
        <v>0</v>
      </c>
      <c r="U20" s="191">
        <f t="shared" ca="1" si="17"/>
        <v>0</v>
      </c>
      <c r="V20" s="191">
        <f t="shared" ca="1" si="17"/>
        <v>0</v>
      </c>
      <c r="W20" s="191">
        <f t="shared" ca="1" si="17"/>
        <v>0</v>
      </c>
      <c r="X20" s="191">
        <f t="shared" ca="1" si="17"/>
        <v>0</v>
      </c>
      <c r="Y20" s="191">
        <f t="shared" ca="1" si="17"/>
        <v>0</v>
      </c>
      <c r="Z20" s="191">
        <f t="shared" ca="1" si="17"/>
        <v>0</v>
      </c>
      <c r="AA20" s="191">
        <f t="shared" ca="1" si="17"/>
        <v>0</v>
      </c>
      <c r="AB20" s="191">
        <f t="shared" ca="1" si="17"/>
        <v>0</v>
      </c>
      <c r="AC20" s="191">
        <f t="shared" ca="1" si="17"/>
        <v>0</v>
      </c>
      <c r="AD20" s="191">
        <f t="shared" ca="1" si="17"/>
        <v>0</v>
      </c>
      <c r="AE20" s="191">
        <f t="shared" ca="1" si="17"/>
        <v>0</v>
      </c>
      <c r="AF20" s="191">
        <f t="shared" ca="1" si="17"/>
        <v>0</v>
      </c>
      <c r="AG20" s="191">
        <f t="shared" ca="1" si="17"/>
        <v>0</v>
      </c>
      <c r="AH20" s="191">
        <f t="shared" ca="1" si="17"/>
        <v>0</v>
      </c>
      <c r="AI20" s="191">
        <f t="shared" ca="1" si="17"/>
        <v>0</v>
      </c>
      <c r="AJ20" s="191">
        <f t="shared" ca="1" si="17"/>
        <v>0</v>
      </c>
      <c r="AK20" s="191">
        <f t="shared" ca="1" si="17"/>
        <v>0</v>
      </c>
      <c r="AL20" s="191">
        <f t="shared" ca="1" si="17"/>
        <v>0</v>
      </c>
      <c r="AM20" s="191">
        <f t="shared" ca="1" si="17"/>
        <v>0</v>
      </c>
      <c r="AN20" s="191">
        <f t="shared" ca="1" si="17"/>
        <v>0</v>
      </c>
      <c r="AO20" s="191">
        <f t="shared" ca="1" si="17"/>
        <v>0</v>
      </c>
      <c r="AP20" s="191">
        <f t="shared" ca="1" si="17"/>
        <v>0</v>
      </c>
      <c r="AQ20" s="191">
        <f t="shared" ca="1" si="17"/>
        <v>0</v>
      </c>
      <c r="AR20" s="191">
        <f t="shared" ca="1" si="17"/>
        <v>0</v>
      </c>
      <c r="AS20" s="191">
        <f t="shared" ca="1" si="17"/>
        <v>0</v>
      </c>
      <c r="AT20" s="191">
        <f t="shared" ca="1" si="17"/>
        <v>0</v>
      </c>
      <c r="AU20" s="191">
        <f t="shared" ref="AU20:BM20" ca="1" si="18">AU143+AU232+AU525+AU1315+AU912+AU1166</f>
        <v>0</v>
      </c>
      <c r="AV20" s="191">
        <f t="shared" ca="1" si="18"/>
        <v>0</v>
      </c>
      <c r="AW20" s="191">
        <f t="shared" ca="1" si="18"/>
        <v>0</v>
      </c>
      <c r="AX20" s="191">
        <f t="shared" ca="1" si="18"/>
        <v>0</v>
      </c>
      <c r="AY20" s="191">
        <f t="shared" ca="1" si="18"/>
        <v>0</v>
      </c>
      <c r="AZ20" s="191">
        <f t="shared" ca="1" si="18"/>
        <v>0</v>
      </c>
      <c r="BA20" s="191">
        <f t="shared" ca="1" si="18"/>
        <v>0</v>
      </c>
      <c r="BB20" s="191">
        <f t="shared" ca="1" si="18"/>
        <v>0</v>
      </c>
      <c r="BC20" s="191">
        <f t="shared" ca="1" si="18"/>
        <v>0</v>
      </c>
      <c r="BD20" s="191">
        <f t="shared" ca="1" si="18"/>
        <v>0</v>
      </c>
      <c r="BE20" s="191">
        <f t="shared" ca="1" si="18"/>
        <v>0</v>
      </c>
      <c r="BF20" s="191">
        <f t="shared" ca="1" si="18"/>
        <v>0</v>
      </c>
      <c r="BG20" s="191">
        <f t="shared" ca="1" si="18"/>
        <v>0</v>
      </c>
      <c r="BH20" s="191">
        <f t="shared" ca="1" si="18"/>
        <v>0</v>
      </c>
      <c r="BI20" s="191">
        <f t="shared" ca="1" si="18"/>
        <v>0</v>
      </c>
      <c r="BJ20" s="191">
        <f t="shared" ca="1" si="18"/>
        <v>0</v>
      </c>
      <c r="BK20" s="191">
        <f t="shared" ca="1" si="18"/>
        <v>0</v>
      </c>
      <c r="BL20" s="191">
        <f t="shared" ca="1" si="18"/>
        <v>0</v>
      </c>
      <c r="BM20" s="191">
        <f t="shared" ca="1" si="18"/>
        <v>0</v>
      </c>
    </row>
    <row r="21" spans="3:65" x14ac:dyDescent="0.2">
      <c r="C21" s="188">
        <f t="shared" si="8"/>
        <v>6</v>
      </c>
      <c r="D21" s="166" t="str">
        <f t="shared" si="5"/>
        <v/>
      </c>
      <c r="E21" s="166" t="str">
        <f t="shared" si="5"/>
        <v>Operating Expense</v>
      </c>
      <c r="F21" s="183">
        <f>MATCH(E21,lookups!$C$113:$C$118,0)</f>
        <v>2</v>
      </c>
      <c r="G21" s="183"/>
      <c r="H21" s="280"/>
      <c r="I21" s="16"/>
      <c r="J21" s="16"/>
      <c r="K21" s="189">
        <f t="shared" ca="1" si="9"/>
        <v>0</v>
      </c>
      <c r="L21" s="190">
        <f t="shared" ca="1" si="10"/>
        <v>0</v>
      </c>
      <c r="O21" s="191">
        <f t="shared" ref="O21:AT21" ca="1" si="19">O144+O233+O526+O1316+O913+O1167</f>
        <v>0</v>
      </c>
      <c r="P21" s="191">
        <f t="shared" ca="1" si="19"/>
        <v>0</v>
      </c>
      <c r="Q21" s="191">
        <f t="shared" ca="1" si="19"/>
        <v>0</v>
      </c>
      <c r="R21" s="191">
        <f t="shared" ca="1" si="19"/>
        <v>0</v>
      </c>
      <c r="S21" s="191">
        <f t="shared" ca="1" si="19"/>
        <v>0</v>
      </c>
      <c r="T21" s="191">
        <f t="shared" ca="1" si="19"/>
        <v>0</v>
      </c>
      <c r="U21" s="191">
        <f t="shared" ca="1" si="19"/>
        <v>0</v>
      </c>
      <c r="V21" s="191">
        <f t="shared" ca="1" si="19"/>
        <v>0</v>
      </c>
      <c r="W21" s="191">
        <f t="shared" ca="1" si="19"/>
        <v>0</v>
      </c>
      <c r="X21" s="191">
        <f t="shared" ca="1" si="19"/>
        <v>0</v>
      </c>
      <c r="Y21" s="191">
        <f t="shared" ca="1" si="19"/>
        <v>0</v>
      </c>
      <c r="Z21" s="191">
        <f t="shared" ca="1" si="19"/>
        <v>0</v>
      </c>
      <c r="AA21" s="191">
        <f t="shared" ca="1" si="19"/>
        <v>0</v>
      </c>
      <c r="AB21" s="191">
        <f t="shared" ca="1" si="19"/>
        <v>0</v>
      </c>
      <c r="AC21" s="191">
        <f t="shared" ca="1" si="19"/>
        <v>0</v>
      </c>
      <c r="AD21" s="191">
        <f t="shared" ca="1" si="19"/>
        <v>0</v>
      </c>
      <c r="AE21" s="191">
        <f t="shared" ca="1" si="19"/>
        <v>0</v>
      </c>
      <c r="AF21" s="191">
        <f t="shared" ca="1" si="19"/>
        <v>0</v>
      </c>
      <c r="AG21" s="191">
        <f t="shared" ca="1" si="19"/>
        <v>0</v>
      </c>
      <c r="AH21" s="191">
        <f t="shared" ca="1" si="19"/>
        <v>0</v>
      </c>
      <c r="AI21" s="191">
        <f t="shared" ca="1" si="19"/>
        <v>0</v>
      </c>
      <c r="AJ21" s="191">
        <f t="shared" ca="1" si="19"/>
        <v>0</v>
      </c>
      <c r="AK21" s="191">
        <f t="shared" ca="1" si="19"/>
        <v>0</v>
      </c>
      <c r="AL21" s="191">
        <f t="shared" ca="1" si="19"/>
        <v>0</v>
      </c>
      <c r="AM21" s="191">
        <f t="shared" ca="1" si="19"/>
        <v>0</v>
      </c>
      <c r="AN21" s="191">
        <f t="shared" ca="1" si="19"/>
        <v>0</v>
      </c>
      <c r="AO21" s="191">
        <f t="shared" ca="1" si="19"/>
        <v>0</v>
      </c>
      <c r="AP21" s="191">
        <f t="shared" ca="1" si="19"/>
        <v>0</v>
      </c>
      <c r="AQ21" s="191">
        <f t="shared" ca="1" si="19"/>
        <v>0</v>
      </c>
      <c r="AR21" s="191">
        <f t="shared" ca="1" si="19"/>
        <v>0</v>
      </c>
      <c r="AS21" s="191">
        <f t="shared" ca="1" si="19"/>
        <v>0</v>
      </c>
      <c r="AT21" s="191">
        <f t="shared" ca="1" si="19"/>
        <v>0</v>
      </c>
      <c r="AU21" s="191">
        <f t="shared" ref="AU21:BM21" ca="1" si="20">AU144+AU233+AU526+AU1316+AU913+AU1167</f>
        <v>0</v>
      </c>
      <c r="AV21" s="191">
        <f t="shared" ca="1" si="20"/>
        <v>0</v>
      </c>
      <c r="AW21" s="191">
        <f t="shared" ca="1" si="20"/>
        <v>0</v>
      </c>
      <c r="AX21" s="191">
        <f t="shared" ca="1" si="20"/>
        <v>0</v>
      </c>
      <c r="AY21" s="191">
        <f t="shared" ca="1" si="20"/>
        <v>0</v>
      </c>
      <c r="AZ21" s="191">
        <f t="shared" ca="1" si="20"/>
        <v>0</v>
      </c>
      <c r="BA21" s="191">
        <f t="shared" ca="1" si="20"/>
        <v>0</v>
      </c>
      <c r="BB21" s="191">
        <f t="shared" ca="1" si="20"/>
        <v>0</v>
      </c>
      <c r="BC21" s="191">
        <f t="shared" ca="1" si="20"/>
        <v>0</v>
      </c>
      <c r="BD21" s="191">
        <f t="shared" ca="1" si="20"/>
        <v>0</v>
      </c>
      <c r="BE21" s="191">
        <f t="shared" ca="1" si="20"/>
        <v>0</v>
      </c>
      <c r="BF21" s="191">
        <f t="shared" ca="1" si="20"/>
        <v>0</v>
      </c>
      <c r="BG21" s="191">
        <f t="shared" ca="1" si="20"/>
        <v>0</v>
      </c>
      <c r="BH21" s="191">
        <f t="shared" ca="1" si="20"/>
        <v>0</v>
      </c>
      <c r="BI21" s="191">
        <f t="shared" ca="1" si="20"/>
        <v>0</v>
      </c>
      <c r="BJ21" s="191">
        <f t="shared" ca="1" si="20"/>
        <v>0</v>
      </c>
      <c r="BK21" s="191">
        <f t="shared" ca="1" si="20"/>
        <v>0</v>
      </c>
      <c r="BL21" s="191">
        <f t="shared" ca="1" si="20"/>
        <v>0</v>
      </c>
      <c r="BM21" s="191">
        <f t="shared" ca="1" si="20"/>
        <v>0</v>
      </c>
    </row>
    <row r="22" spans="3:65" x14ac:dyDescent="0.2">
      <c r="C22" s="188">
        <f t="shared" si="8"/>
        <v>7</v>
      </c>
      <c r="D22" s="166" t="str">
        <f t="shared" si="5"/>
        <v xml:space="preserve">Alt 1 - TRANSMISSION LINE  </v>
      </c>
      <c r="E22" s="166" t="str">
        <f t="shared" si="5"/>
        <v>CWIP Capital</v>
      </c>
      <c r="F22" s="183">
        <f>MATCH(E22,lookups!$C$113:$C$118,0)</f>
        <v>6</v>
      </c>
      <c r="G22" s="183"/>
      <c r="H22" s="280"/>
      <c r="I22" s="16"/>
      <c r="J22" s="16"/>
      <c r="K22" s="189">
        <f t="shared" ca="1" si="9"/>
        <v>260441334.72080296</v>
      </c>
      <c r="L22" s="190">
        <f t="shared" ca="1" si="10"/>
        <v>932724265.25342691</v>
      </c>
      <c r="O22" s="191">
        <f t="shared" ref="O22:AT22" ca="1" si="21">O145+O234+O527+O1317+O914+O1168</f>
        <v>0</v>
      </c>
      <c r="P22" s="191">
        <f t="shared" ca="1" si="21"/>
        <v>0</v>
      </c>
      <c r="Q22" s="191">
        <f t="shared" ca="1" si="21"/>
        <v>2798016.376153117</v>
      </c>
      <c r="R22" s="191">
        <f t="shared" ca="1" si="21"/>
        <v>17972753.364494912</v>
      </c>
      <c r="S22" s="191">
        <f t="shared" ca="1" si="21"/>
        <v>31638368.146259528</v>
      </c>
      <c r="T22" s="191">
        <f t="shared" ca="1" si="21"/>
        <v>30750650.779934905</v>
      </c>
      <c r="U22" s="191">
        <f t="shared" ca="1" si="21"/>
        <v>29919202.870550781</v>
      </c>
      <c r="V22" s="191">
        <f t="shared" ca="1" si="21"/>
        <v>29138397.472413082</v>
      </c>
      <c r="W22" s="191">
        <f t="shared" ca="1" si="21"/>
        <v>28403545.464110129</v>
      </c>
      <c r="X22" s="191">
        <f t="shared" ca="1" si="21"/>
        <v>27700892.0895009</v>
      </c>
      <c r="Y22" s="191">
        <f t="shared" ca="1" si="21"/>
        <v>27008554.781997427</v>
      </c>
      <c r="Z22" s="191">
        <f t="shared" ca="1" si="21"/>
        <v>26315904.866399832</v>
      </c>
      <c r="AA22" s="191">
        <f t="shared" ca="1" si="21"/>
        <v>25623254.950802248</v>
      </c>
      <c r="AB22" s="191">
        <f t="shared" ca="1" si="21"/>
        <v>24930605.03520466</v>
      </c>
      <c r="AC22" s="191">
        <f t="shared" ca="1" si="21"/>
        <v>24237955.119607069</v>
      </c>
      <c r="AD22" s="191">
        <f t="shared" ca="1" si="21"/>
        <v>23545305.204009481</v>
      </c>
      <c r="AE22" s="191">
        <f t="shared" ca="1" si="21"/>
        <v>22852655.288411893</v>
      </c>
      <c r="AF22" s="191">
        <f t="shared" ca="1" si="21"/>
        <v>22160005.372814305</v>
      </c>
      <c r="AG22" s="191">
        <f t="shared" ca="1" si="21"/>
        <v>21559574.844980292</v>
      </c>
      <c r="AH22" s="191">
        <f t="shared" ca="1" si="21"/>
        <v>21143895.700767562</v>
      </c>
      <c r="AI22" s="191">
        <f t="shared" ca="1" si="21"/>
        <v>20820435.94431841</v>
      </c>
      <c r="AJ22" s="191">
        <f t="shared" ca="1" si="21"/>
        <v>20496976.187869258</v>
      </c>
      <c r="AK22" s="191">
        <f t="shared" ca="1" si="21"/>
        <v>20173516.431420106</v>
      </c>
      <c r="AL22" s="191">
        <f t="shared" ca="1" si="21"/>
        <v>19850056.674970947</v>
      </c>
      <c r="AM22" s="191">
        <f t="shared" ca="1" si="21"/>
        <v>19526596.918521795</v>
      </c>
      <c r="AN22" s="191">
        <f t="shared" ca="1" si="21"/>
        <v>19203137.162072644</v>
      </c>
      <c r="AO22" s="191">
        <f t="shared" ca="1" si="21"/>
        <v>18879677.405623492</v>
      </c>
      <c r="AP22" s="191">
        <f t="shared" ca="1" si="21"/>
        <v>18556217.64917434</v>
      </c>
      <c r="AQ22" s="191">
        <f t="shared" ca="1" si="21"/>
        <v>18232757.892725185</v>
      </c>
      <c r="AR22" s="191">
        <f t="shared" ca="1" si="21"/>
        <v>17909298.136276037</v>
      </c>
      <c r="AS22" s="191">
        <f t="shared" ca="1" si="21"/>
        <v>17585838.379826881</v>
      </c>
      <c r="AT22" s="191">
        <f t="shared" ca="1" si="21"/>
        <v>17262378.623377729</v>
      </c>
      <c r="AU22" s="191">
        <f t="shared" ref="AU22:BM22" ca="1" si="22">AU145+AU234+AU527+AU1317+AU914+AU1168</f>
        <v>16938918.866928577</v>
      </c>
      <c r="AV22" s="191">
        <f t="shared" ca="1" si="22"/>
        <v>16615459.110479426</v>
      </c>
      <c r="AW22" s="191">
        <f t="shared" ca="1" si="22"/>
        <v>16291999.354030272</v>
      </c>
      <c r="AX22" s="191">
        <f t="shared" ca="1" si="22"/>
        <v>15968539.59758112</v>
      </c>
      <c r="AY22" s="191">
        <f t="shared" ca="1" si="22"/>
        <v>15645079.841131968</v>
      </c>
      <c r="AZ22" s="191">
        <f t="shared" ca="1" si="22"/>
        <v>15321620.084682815</v>
      </c>
      <c r="BA22" s="191">
        <f t="shared" ca="1" si="22"/>
        <v>14998160.328233661</v>
      </c>
      <c r="BB22" s="191">
        <f t="shared" ca="1" si="22"/>
        <v>14674700.571784511</v>
      </c>
      <c r="BC22" s="191">
        <f t="shared" ca="1" si="22"/>
        <v>14351240.815335358</v>
      </c>
      <c r="BD22" s="191">
        <f t="shared" ca="1" si="22"/>
        <v>14027781.058886206</v>
      </c>
      <c r="BE22" s="191">
        <f t="shared" ca="1" si="22"/>
        <v>13704321.302437052</v>
      </c>
      <c r="BF22" s="191">
        <f t="shared" ca="1" si="22"/>
        <v>13380861.545987898</v>
      </c>
      <c r="BG22" s="191">
        <f t="shared" ca="1" si="22"/>
        <v>13057401.789538747</v>
      </c>
      <c r="BH22" s="191">
        <f t="shared" ca="1" si="22"/>
        <v>12733942.033089595</v>
      </c>
      <c r="BI22" s="191">
        <f t="shared" ca="1" si="22"/>
        <v>12410482.276640441</v>
      </c>
      <c r="BJ22" s="191">
        <f t="shared" ca="1" si="22"/>
        <v>12087022.520191289</v>
      </c>
      <c r="BK22" s="191">
        <f t="shared" ca="1" si="22"/>
        <v>11763562.763742136</v>
      </c>
      <c r="BL22" s="191">
        <f t="shared" ca="1" si="22"/>
        <v>11440103.007292986</v>
      </c>
      <c r="BM22" s="191">
        <f t="shared" ca="1" si="22"/>
        <v>11116643.25084383</v>
      </c>
    </row>
    <row r="23" spans="3:65" x14ac:dyDescent="0.2">
      <c r="C23" s="188">
        <f t="shared" si="8"/>
        <v>8</v>
      </c>
      <c r="D23" s="166" t="str">
        <f t="shared" si="5"/>
        <v xml:space="preserve">Alt 1 - TRANSMISSION SUBSTATION  </v>
      </c>
      <c r="E23" s="166" t="str">
        <f t="shared" si="5"/>
        <v>CWIP Capital</v>
      </c>
      <c r="F23" s="183">
        <f>MATCH(E23,lookups!$C$113:$C$118,0)</f>
        <v>6</v>
      </c>
      <c r="G23" s="183"/>
      <c r="H23" s="280"/>
      <c r="I23" s="16"/>
      <c r="J23" s="16"/>
      <c r="K23" s="189">
        <f t="shared" ca="1" si="9"/>
        <v>39836610.956864662</v>
      </c>
      <c r="L23" s="190">
        <f t="shared" ca="1" si="10"/>
        <v>124882680.88449521</v>
      </c>
      <c r="O23" s="191">
        <f t="shared" ref="O23:AT23" ca="1" si="23">O146+O235+O528+O1318+O915+O1169</f>
        <v>0</v>
      </c>
      <c r="P23" s="191">
        <f t="shared" ca="1" si="23"/>
        <v>0</v>
      </c>
      <c r="Q23" s="191">
        <f t="shared" ca="1" si="23"/>
        <v>432524.68261994014</v>
      </c>
      <c r="R23" s="191">
        <f t="shared" ca="1" si="23"/>
        <v>2804008.1079204436</v>
      </c>
      <c r="S23" s="191">
        <f t="shared" ca="1" si="23"/>
        <v>5197074.5979992198</v>
      </c>
      <c r="T23" s="191">
        <f t="shared" ca="1" si="23"/>
        <v>5030302.7321623899</v>
      </c>
      <c r="U23" s="191">
        <f t="shared" ca="1" si="23"/>
        <v>4872229.1460110592</v>
      </c>
      <c r="V23" s="191">
        <f t="shared" ca="1" si="23"/>
        <v>4721984.0115766767</v>
      </c>
      <c r="W23" s="191">
        <f t="shared" ca="1" si="23"/>
        <v>4578842.4722187826</v>
      </c>
      <c r="X23" s="191">
        <f t="shared" ca="1" si="23"/>
        <v>4440678.2817920344</v>
      </c>
      <c r="Y23" s="191">
        <f t="shared" ca="1" si="23"/>
        <v>4304108.7759742951</v>
      </c>
      <c r="Z23" s="191">
        <f t="shared" ca="1" si="23"/>
        <v>4167490.946380523</v>
      </c>
      <c r="AA23" s="191">
        <f t="shared" ca="1" si="23"/>
        <v>4030873.1167867519</v>
      </c>
      <c r="AB23" s="191">
        <f t="shared" ca="1" si="23"/>
        <v>3894255.2871929812</v>
      </c>
      <c r="AC23" s="191">
        <f t="shared" ca="1" si="23"/>
        <v>3757637.457599211</v>
      </c>
      <c r="AD23" s="191">
        <f t="shared" ca="1" si="23"/>
        <v>3621019.6280054394</v>
      </c>
      <c r="AE23" s="191">
        <f t="shared" ca="1" si="23"/>
        <v>3484401.7984116692</v>
      </c>
      <c r="AF23" s="191">
        <f t="shared" ca="1" si="23"/>
        <v>3347783.9688178985</v>
      </c>
      <c r="AG23" s="191">
        <f t="shared" ca="1" si="23"/>
        <v>3225421.6531531368</v>
      </c>
      <c r="AH23" s="191">
        <f t="shared" ca="1" si="23"/>
        <v>3131618.6891224254</v>
      </c>
      <c r="AI23" s="191">
        <f t="shared" ca="1" si="23"/>
        <v>3052071.2390207234</v>
      </c>
      <c r="AJ23" s="191">
        <f t="shared" ca="1" si="23"/>
        <v>2972523.7889190214</v>
      </c>
      <c r="AK23" s="191">
        <f t="shared" ca="1" si="23"/>
        <v>2892976.3388173198</v>
      </c>
      <c r="AL23" s="191">
        <f t="shared" ca="1" si="23"/>
        <v>2813428.8887156178</v>
      </c>
      <c r="AM23" s="191">
        <f t="shared" ca="1" si="23"/>
        <v>2733881.4386139158</v>
      </c>
      <c r="AN23" s="191">
        <f t="shared" ca="1" si="23"/>
        <v>2654333.9885122143</v>
      </c>
      <c r="AO23" s="191">
        <f t="shared" ca="1" si="23"/>
        <v>2574786.5384105123</v>
      </c>
      <c r="AP23" s="191">
        <f t="shared" ca="1" si="23"/>
        <v>2495239.0883088107</v>
      </c>
      <c r="AQ23" s="191">
        <f t="shared" ca="1" si="23"/>
        <v>2415691.6382071087</v>
      </c>
      <c r="AR23" s="191">
        <f t="shared" ca="1" si="23"/>
        <v>2336144.1881054072</v>
      </c>
      <c r="AS23" s="191">
        <f t="shared" ca="1" si="23"/>
        <v>2256596.7380037052</v>
      </c>
      <c r="AT23" s="191">
        <f t="shared" ca="1" si="23"/>
        <v>2177049.2879020036</v>
      </c>
      <c r="AU23" s="191">
        <f t="shared" ref="AU23:BM23" ca="1" si="24">AU146+AU235+AU528+AU1318+AU915+AU1169</f>
        <v>2097501.8378003016</v>
      </c>
      <c r="AV23" s="191">
        <f t="shared" ca="1" si="24"/>
        <v>2017954.3876986001</v>
      </c>
      <c r="AW23" s="191">
        <f t="shared" ca="1" si="24"/>
        <v>1938406.9375968981</v>
      </c>
      <c r="AX23" s="191">
        <f t="shared" ca="1" si="24"/>
        <v>1858859.4874951965</v>
      </c>
      <c r="AY23" s="191">
        <f t="shared" ca="1" si="24"/>
        <v>1779312.0373934945</v>
      </c>
      <c r="AZ23" s="191">
        <f t="shared" ca="1" si="24"/>
        <v>1699764.5872917927</v>
      </c>
      <c r="BA23" s="191">
        <f t="shared" ca="1" si="24"/>
        <v>1620217.137190091</v>
      </c>
      <c r="BB23" s="191">
        <f t="shared" ca="1" si="24"/>
        <v>1540669.6870883892</v>
      </c>
      <c r="BC23" s="191">
        <f t="shared" ca="1" si="24"/>
        <v>1474237.4180471494</v>
      </c>
      <c r="BD23" s="191">
        <f t="shared" ca="1" si="24"/>
        <v>1409537.3427308768</v>
      </c>
      <c r="BE23" s="191">
        <f t="shared" ca="1" si="24"/>
        <v>1344837.2674146041</v>
      </c>
      <c r="BF23" s="191">
        <f t="shared" ca="1" si="24"/>
        <v>1280137.1920983314</v>
      </c>
      <c r="BG23" s="191">
        <f t="shared" ca="1" si="24"/>
        <v>1215437.1167820585</v>
      </c>
      <c r="BH23" s="191">
        <f t="shared" ca="1" si="24"/>
        <v>1150737.0414657856</v>
      </c>
      <c r="BI23" s="191">
        <f t="shared" ca="1" si="24"/>
        <v>1086036.9661495124</v>
      </c>
      <c r="BJ23" s="191">
        <f t="shared" ca="1" si="24"/>
        <v>952055.92497090995</v>
      </c>
      <c r="BK23" s="191">
        <f t="shared" ca="1" si="24"/>
        <v>-2.6253181149215706E-9</v>
      </c>
      <c r="BL23" s="191">
        <f t="shared" ca="1" si="24"/>
        <v>-2.6253181149215706E-9</v>
      </c>
      <c r="BM23" s="191">
        <f t="shared" ca="1" si="24"/>
        <v>-2.6253181149215706E-9</v>
      </c>
    </row>
    <row r="24" spans="3:65" x14ac:dyDescent="0.2">
      <c r="C24" s="188">
        <f t="shared" si="8"/>
        <v>9</v>
      </c>
      <c r="D24" s="166" t="str">
        <f t="shared" si="5"/>
        <v xml:space="preserve">Alt 1 - DISTRIBUTION SUBSTATION  </v>
      </c>
      <c r="E24" s="166" t="str">
        <f t="shared" si="5"/>
        <v>CWIP Capital</v>
      </c>
      <c r="F24" s="183">
        <f>MATCH(E24,lookups!$C$113:$C$118,0)</f>
        <v>6</v>
      </c>
      <c r="G24" s="183"/>
      <c r="H24" s="280"/>
      <c r="I24" s="16"/>
      <c r="J24" s="16"/>
      <c r="K24" s="189">
        <f t="shared" ca="1" si="9"/>
        <v>0</v>
      </c>
      <c r="L24" s="190">
        <f t="shared" ca="1" si="10"/>
        <v>0</v>
      </c>
      <c r="O24" s="191">
        <f t="shared" ref="O24:AT24" ca="1" si="25">O147+O236+O529+O1319+O916+O1170</f>
        <v>0</v>
      </c>
      <c r="P24" s="191">
        <f t="shared" ca="1" si="25"/>
        <v>0</v>
      </c>
      <c r="Q24" s="191">
        <f t="shared" ca="1" si="25"/>
        <v>0</v>
      </c>
      <c r="R24" s="191">
        <f t="shared" ca="1" si="25"/>
        <v>0</v>
      </c>
      <c r="S24" s="191">
        <f t="shared" ca="1" si="25"/>
        <v>0</v>
      </c>
      <c r="T24" s="191">
        <f t="shared" ca="1" si="25"/>
        <v>0</v>
      </c>
      <c r="U24" s="191">
        <f t="shared" ca="1" si="25"/>
        <v>0</v>
      </c>
      <c r="V24" s="191">
        <f t="shared" ca="1" si="25"/>
        <v>0</v>
      </c>
      <c r="W24" s="191">
        <f t="shared" ca="1" si="25"/>
        <v>0</v>
      </c>
      <c r="X24" s="191">
        <f t="shared" ca="1" si="25"/>
        <v>0</v>
      </c>
      <c r="Y24" s="191">
        <f t="shared" ca="1" si="25"/>
        <v>0</v>
      </c>
      <c r="Z24" s="191">
        <f t="shared" ca="1" si="25"/>
        <v>0</v>
      </c>
      <c r="AA24" s="191">
        <f t="shared" ca="1" si="25"/>
        <v>0</v>
      </c>
      <c r="AB24" s="191">
        <f t="shared" ca="1" si="25"/>
        <v>0</v>
      </c>
      <c r="AC24" s="191">
        <f t="shared" ca="1" si="25"/>
        <v>0</v>
      </c>
      <c r="AD24" s="191">
        <f t="shared" ca="1" si="25"/>
        <v>0</v>
      </c>
      <c r="AE24" s="191">
        <f t="shared" ca="1" si="25"/>
        <v>0</v>
      </c>
      <c r="AF24" s="191">
        <f t="shared" ca="1" si="25"/>
        <v>0</v>
      </c>
      <c r="AG24" s="191">
        <f t="shared" ca="1" si="25"/>
        <v>0</v>
      </c>
      <c r="AH24" s="191">
        <f t="shared" ca="1" si="25"/>
        <v>0</v>
      </c>
      <c r="AI24" s="191">
        <f t="shared" ca="1" si="25"/>
        <v>0</v>
      </c>
      <c r="AJ24" s="191">
        <f t="shared" ca="1" si="25"/>
        <v>0</v>
      </c>
      <c r="AK24" s="191">
        <f t="shared" ca="1" si="25"/>
        <v>0</v>
      </c>
      <c r="AL24" s="191">
        <f t="shared" ca="1" si="25"/>
        <v>0</v>
      </c>
      <c r="AM24" s="191">
        <f t="shared" ca="1" si="25"/>
        <v>0</v>
      </c>
      <c r="AN24" s="191">
        <f t="shared" ca="1" si="25"/>
        <v>0</v>
      </c>
      <c r="AO24" s="191">
        <f t="shared" ca="1" si="25"/>
        <v>0</v>
      </c>
      <c r="AP24" s="191">
        <f t="shared" ca="1" si="25"/>
        <v>0</v>
      </c>
      <c r="AQ24" s="191">
        <f t="shared" ca="1" si="25"/>
        <v>0</v>
      </c>
      <c r="AR24" s="191">
        <f t="shared" ca="1" si="25"/>
        <v>0</v>
      </c>
      <c r="AS24" s="191">
        <f t="shared" ca="1" si="25"/>
        <v>0</v>
      </c>
      <c r="AT24" s="191">
        <f t="shared" ca="1" si="25"/>
        <v>0</v>
      </c>
      <c r="AU24" s="191">
        <f t="shared" ref="AU24:BM24" ca="1" si="26">AU147+AU236+AU529+AU1319+AU916+AU1170</f>
        <v>0</v>
      </c>
      <c r="AV24" s="191">
        <f t="shared" ca="1" si="26"/>
        <v>0</v>
      </c>
      <c r="AW24" s="191">
        <f t="shared" ca="1" si="26"/>
        <v>0</v>
      </c>
      <c r="AX24" s="191">
        <f t="shared" ca="1" si="26"/>
        <v>0</v>
      </c>
      <c r="AY24" s="191">
        <f t="shared" ca="1" si="26"/>
        <v>0</v>
      </c>
      <c r="AZ24" s="191">
        <f t="shared" ca="1" si="26"/>
        <v>0</v>
      </c>
      <c r="BA24" s="191">
        <f t="shared" ca="1" si="26"/>
        <v>0</v>
      </c>
      <c r="BB24" s="191">
        <f t="shared" ca="1" si="26"/>
        <v>0</v>
      </c>
      <c r="BC24" s="191">
        <f t="shared" ca="1" si="26"/>
        <v>0</v>
      </c>
      <c r="BD24" s="191">
        <f t="shared" ca="1" si="26"/>
        <v>0</v>
      </c>
      <c r="BE24" s="191">
        <f t="shared" ca="1" si="26"/>
        <v>0</v>
      </c>
      <c r="BF24" s="191">
        <f t="shared" ca="1" si="26"/>
        <v>0</v>
      </c>
      <c r="BG24" s="191">
        <f t="shared" ca="1" si="26"/>
        <v>0</v>
      </c>
      <c r="BH24" s="191">
        <f t="shared" ca="1" si="26"/>
        <v>0</v>
      </c>
      <c r="BI24" s="191">
        <f t="shared" ca="1" si="26"/>
        <v>0</v>
      </c>
      <c r="BJ24" s="191">
        <f t="shared" ca="1" si="26"/>
        <v>0</v>
      </c>
      <c r="BK24" s="191">
        <f t="shared" ca="1" si="26"/>
        <v>0</v>
      </c>
      <c r="BL24" s="191">
        <f t="shared" ca="1" si="26"/>
        <v>0</v>
      </c>
      <c r="BM24" s="191">
        <f t="shared" ca="1" si="26"/>
        <v>0</v>
      </c>
    </row>
    <row r="25" spans="3:65" x14ac:dyDescent="0.2">
      <c r="C25" s="188">
        <f t="shared" si="8"/>
        <v>10</v>
      </c>
      <c r="D25" s="166" t="str">
        <f t="shared" si="5"/>
        <v/>
      </c>
      <c r="E25" s="166" t="str">
        <f t="shared" si="5"/>
        <v>Operating Expense</v>
      </c>
      <c r="F25" s="183">
        <f>MATCH(E25,lookups!$C$113:$C$118,0)</f>
        <v>2</v>
      </c>
      <c r="G25" s="183"/>
      <c r="H25" s="280"/>
      <c r="I25" s="16"/>
      <c r="J25" s="16"/>
      <c r="K25" s="189">
        <f t="shared" ca="1" si="9"/>
        <v>0</v>
      </c>
      <c r="L25" s="190">
        <f t="shared" ca="1" si="10"/>
        <v>0</v>
      </c>
      <c r="O25" s="191">
        <f t="shared" ref="O25:AT25" ca="1" si="27">O148+O237+O530+O1320+O917+O1171</f>
        <v>0</v>
      </c>
      <c r="P25" s="191">
        <f t="shared" ca="1" si="27"/>
        <v>0</v>
      </c>
      <c r="Q25" s="191">
        <f t="shared" ca="1" si="27"/>
        <v>0</v>
      </c>
      <c r="R25" s="191">
        <f t="shared" ca="1" si="27"/>
        <v>0</v>
      </c>
      <c r="S25" s="191">
        <f t="shared" ca="1" si="27"/>
        <v>0</v>
      </c>
      <c r="T25" s="191">
        <f t="shared" ca="1" si="27"/>
        <v>0</v>
      </c>
      <c r="U25" s="191">
        <f t="shared" ca="1" si="27"/>
        <v>0</v>
      </c>
      <c r="V25" s="191">
        <f t="shared" ca="1" si="27"/>
        <v>0</v>
      </c>
      <c r="W25" s="191">
        <f t="shared" ca="1" si="27"/>
        <v>0</v>
      </c>
      <c r="X25" s="191">
        <f t="shared" ca="1" si="27"/>
        <v>0</v>
      </c>
      <c r="Y25" s="191">
        <f t="shared" ca="1" si="27"/>
        <v>0</v>
      </c>
      <c r="Z25" s="191">
        <f t="shared" ca="1" si="27"/>
        <v>0</v>
      </c>
      <c r="AA25" s="191">
        <f t="shared" ca="1" si="27"/>
        <v>0</v>
      </c>
      <c r="AB25" s="191">
        <f t="shared" ca="1" si="27"/>
        <v>0</v>
      </c>
      <c r="AC25" s="191">
        <f t="shared" ca="1" si="27"/>
        <v>0</v>
      </c>
      <c r="AD25" s="191">
        <f t="shared" ca="1" si="27"/>
        <v>0</v>
      </c>
      <c r="AE25" s="191">
        <f t="shared" ca="1" si="27"/>
        <v>0</v>
      </c>
      <c r="AF25" s="191">
        <f t="shared" ca="1" si="27"/>
        <v>0</v>
      </c>
      <c r="AG25" s="191">
        <f t="shared" ca="1" si="27"/>
        <v>0</v>
      </c>
      <c r="AH25" s="191">
        <f t="shared" ca="1" si="27"/>
        <v>0</v>
      </c>
      <c r="AI25" s="191">
        <f t="shared" ca="1" si="27"/>
        <v>0</v>
      </c>
      <c r="AJ25" s="191">
        <f t="shared" ca="1" si="27"/>
        <v>0</v>
      </c>
      <c r="AK25" s="191">
        <f t="shared" ca="1" si="27"/>
        <v>0</v>
      </c>
      <c r="AL25" s="191">
        <f t="shared" ca="1" si="27"/>
        <v>0</v>
      </c>
      <c r="AM25" s="191">
        <f t="shared" ca="1" si="27"/>
        <v>0</v>
      </c>
      <c r="AN25" s="191">
        <f t="shared" ca="1" si="27"/>
        <v>0</v>
      </c>
      <c r="AO25" s="191">
        <f t="shared" ca="1" si="27"/>
        <v>0</v>
      </c>
      <c r="AP25" s="191">
        <f t="shared" ca="1" si="27"/>
        <v>0</v>
      </c>
      <c r="AQ25" s="191">
        <f t="shared" ca="1" si="27"/>
        <v>0</v>
      </c>
      <c r="AR25" s="191">
        <f t="shared" ca="1" si="27"/>
        <v>0</v>
      </c>
      <c r="AS25" s="191">
        <f t="shared" ca="1" si="27"/>
        <v>0</v>
      </c>
      <c r="AT25" s="191">
        <f t="shared" ca="1" si="27"/>
        <v>0</v>
      </c>
      <c r="AU25" s="191">
        <f t="shared" ref="AU25:BM25" ca="1" si="28">AU148+AU237+AU530+AU1320+AU917+AU1171</f>
        <v>0</v>
      </c>
      <c r="AV25" s="191">
        <f t="shared" ca="1" si="28"/>
        <v>0</v>
      </c>
      <c r="AW25" s="191">
        <f t="shared" ca="1" si="28"/>
        <v>0</v>
      </c>
      <c r="AX25" s="191">
        <f t="shared" ca="1" si="28"/>
        <v>0</v>
      </c>
      <c r="AY25" s="191">
        <f t="shared" ca="1" si="28"/>
        <v>0</v>
      </c>
      <c r="AZ25" s="191">
        <f t="shared" ca="1" si="28"/>
        <v>0</v>
      </c>
      <c r="BA25" s="191">
        <f t="shared" ca="1" si="28"/>
        <v>0</v>
      </c>
      <c r="BB25" s="191">
        <f t="shared" ca="1" si="28"/>
        <v>0</v>
      </c>
      <c r="BC25" s="191">
        <f t="shared" ca="1" si="28"/>
        <v>0</v>
      </c>
      <c r="BD25" s="191">
        <f t="shared" ca="1" si="28"/>
        <v>0</v>
      </c>
      <c r="BE25" s="191">
        <f t="shared" ca="1" si="28"/>
        <v>0</v>
      </c>
      <c r="BF25" s="191">
        <f t="shared" ca="1" si="28"/>
        <v>0</v>
      </c>
      <c r="BG25" s="191">
        <f t="shared" ca="1" si="28"/>
        <v>0</v>
      </c>
      <c r="BH25" s="191">
        <f t="shared" ca="1" si="28"/>
        <v>0</v>
      </c>
      <c r="BI25" s="191">
        <f t="shared" ca="1" si="28"/>
        <v>0</v>
      </c>
      <c r="BJ25" s="191">
        <f t="shared" ca="1" si="28"/>
        <v>0</v>
      </c>
      <c r="BK25" s="191">
        <f t="shared" ca="1" si="28"/>
        <v>0</v>
      </c>
      <c r="BL25" s="191">
        <f t="shared" ca="1" si="28"/>
        <v>0</v>
      </c>
      <c r="BM25" s="191">
        <f t="shared" ca="1" si="28"/>
        <v>0</v>
      </c>
    </row>
    <row r="26" spans="3:65" x14ac:dyDescent="0.2">
      <c r="C26" s="188">
        <f t="shared" si="8"/>
        <v>11</v>
      </c>
      <c r="D26" s="166" t="str">
        <f t="shared" si="5"/>
        <v/>
      </c>
      <c r="E26" s="166" t="str">
        <f t="shared" si="5"/>
        <v>Operating Expense</v>
      </c>
      <c r="F26" s="183">
        <f>MATCH(E26,lookups!$C$113:$C$118,0)</f>
        <v>2</v>
      </c>
      <c r="G26" s="183"/>
      <c r="H26" s="280"/>
      <c r="I26" s="16"/>
      <c r="J26" s="16"/>
      <c r="K26" s="189">
        <f t="shared" ca="1" si="9"/>
        <v>0</v>
      </c>
      <c r="L26" s="190">
        <f t="shared" ca="1" si="10"/>
        <v>0</v>
      </c>
      <c r="O26" s="191">
        <f t="shared" ref="O26:AT26" ca="1" si="29">O149+O238+O531+O1321+O918+O1172</f>
        <v>0</v>
      </c>
      <c r="P26" s="191">
        <f t="shared" ca="1" si="29"/>
        <v>0</v>
      </c>
      <c r="Q26" s="191">
        <f t="shared" ca="1" si="29"/>
        <v>0</v>
      </c>
      <c r="R26" s="191">
        <f t="shared" ca="1" si="29"/>
        <v>0</v>
      </c>
      <c r="S26" s="191">
        <f t="shared" ca="1" si="29"/>
        <v>0</v>
      </c>
      <c r="T26" s="191">
        <f t="shared" ca="1" si="29"/>
        <v>0</v>
      </c>
      <c r="U26" s="191">
        <f t="shared" ca="1" si="29"/>
        <v>0</v>
      </c>
      <c r="V26" s="191">
        <f t="shared" ca="1" si="29"/>
        <v>0</v>
      </c>
      <c r="W26" s="191">
        <f t="shared" ca="1" si="29"/>
        <v>0</v>
      </c>
      <c r="X26" s="191">
        <f t="shared" ca="1" si="29"/>
        <v>0</v>
      </c>
      <c r="Y26" s="191">
        <f t="shared" ca="1" si="29"/>
        <v>0</v>
      </c>
      <c r="Z26" s="191">
        <f t="shared" ca="1" si="29"/>
        <v>0</v>
      </c>
      <c r="AA26" s="191">
        <f t="shared" ca="1" si="29"/>
        <v>0</v>
      </c>
      <c r="AB26" s="191">
        <f t="shared" ca="1" si="29"/>
        <v>0</v>
      </c>
      <c r="AC26" s="191">
        <f t="shared" ca="1" si="29"/>
        <v>0</v>
      </c>
      <c r="AD26" s="191">
        <f t="shared" ca="1" si="29"/>
        <v>0</v>
      </c>
      <c r="AE26" s="191">
        <f t="shared" ca="1" si="29"/>
        <v>0</v>
      </c>
      <c r="AF26" s="191">
        <f t="shared" ca="1" si="29"/>
        <v>0</v>
      </c>
      <c r="AG26" s="191">
        <f t="shared" ca="1" si="29"/>
        <v>0</v>
      </c>
      <c r="AH26" s="191">
        <f t="shared" ca="1" si="29"/>
        <v>0</v>
      </c>
      <c r="AI26" s="191">
        <f t="shared" ca="1" si="29"/>
        <v>0</v>
      </c>
      <c r="AJ26" s="191">
        <f t="shared" ca="1" si="29"/>
        <v>0</v>
      </c>
      <c r="AK26" s="191">
        <f t="shared" ca="1" si="29"/>
        <v>0</v>
      </c>
      <c r="AL26" s="191">
        <f t="shared" ca="1" si="29"/>
        <v>0</v>
      </c>
      <c r="AM26" s="191">
        <f t="shared" ca="1" si="29"/>
        <v>0</v>
      </c>
      <c r="AN26" s="191">
        <f t="shared" ca="1" si="29"/>
        <v>0</v>
      </c>
      <c r="AO26" s="191">
        <f t="shared" ca="1" si="29"/>
        <v>0</v>
      </c>
      <c r="AP26" s="191">
        <f t="shared" ca="1" si="29"/>
        <v>0</v>
      </c>
      <c r="AQ26" s="191">
        <f t="shared" ca="1" si="29"/>
        <v>0</v>
      </c>
      <c r="AR26" s="191">
        <f t="shared" ca="1" si="29"/>
        <v>0</v>
      </c>
      <c r="AS26" s="191">
        <f t="shared" ca="1" si="29"/>
        <v>0</v>
      </c>
      <c r="AT26" s="191">
        <f t="shared" ca="1" si="29"/>
        <v>0</v>
      </c>
      <c r="AU26" s="191">
        <f t="shared" ref="AU26:BM26" ca="1" si="30">AU149+AU238+AU531+AU1321+AU918+AU1172</f>
        <v>0</v>
      </c>
      <c r="AV26" s="191">
        <f t="shared" ca="1" si="30"/>
        <v>0</v>
      </c>
      <c r="AW26" s="191">
        <f t="shared" ca="1" si="30"/>
        <v>0</v>
      </c>
      <c r="AX26" s="191">
        <f t="shared" ca="1" si="30"/>
        <v>0</v>
      </c>
      <c r="AY26" s="191">
        <f t="shared" ca="1" si="30"/>
        <v>0</v>
      </c>
      <c r="AZ26" s="191">
        <f t="shared" ca="1" si="30"/>
        <v>0</v>
      </c>
      <c r="BA26" s="191">
        <f t="shared" ca="1" si="30"/>
        <v>0</v>
      </c>
      <c r="BB26" s="191">
        <f t="shared" ca="1" si="30"/>
        <v>0</v>
      </c>
      <c r="BC26" s="191">
        <f t="shared" ca="1" si="30"/>
        <v>0</v>
      </c>
      <c r="BD26" s="191">
        <f t="shared" ca="1" si="30"/>
        <v>0</v>
      </c>
      <c r="BE26" s="191">
        <f t="shared" ca="1" si="30"/>
        <v>0</v>
      </c>
      <c r="BF26" s="191">
        <f t="shared" ca="1" si="30"/>
        <v>0</v>
      </c>
      <c r="BG26" s="191">
        <f t="shared" ca="1" si="30"/>
        <v>0</v>
      </c>
      <c r="BH26" s="191">
        <f t="shared" ca="1" si="30"/>
        <v>0</v>
      </c>
      <c r="BI26" s="191">
        <f t="shared" ca="1" si="30"/>
        <v>0</v>
      </c>
      <c r="BJ26" s="191">
        <f t="shared" ca="1" si="30"/>
        <v>0</v>
      </c>
      <c r="BK26" s="191">
        <f t="shared" ca="1" si="30"/>
        <v>0</v>
      </c>
      <c r="BL26" s="191">
        <f t="shared" ca="1" si="30"/>
        <v>0</v>
      </c>
      <c r="BM26" s="191">
        <f t="shared" ca="1" si="30"/>
        <v>0</v>
      </c>
    </row>
    <row r="27" spans="3:65" x14ac:dyDescent="0.2">
      <c r="C27" s="188">
        <f t="shared" si="8"/>
        <v>12</v>
      </c>
      <c r="D27" s="166" t="str">
        <f t="shared" si="5"/>
        <v/>
      </c>
      <c r="E27" s="166" t="str">
        <f t="shared" si="5"/>
        <v>Operating Expense</v>
      </c>
      <c r="F27" s="183">
        <f>MATCH(E27,lookups!$C$113:$C$118,0)</f>
        <v>2</v>
      </c>
      <c r="G27" s="183"/>
      <c r="H27" s="280"/>
      <c r="I27" s="16"/>
      <c r="J27" s="16"/>
      <c r="K27" s="189">
        <f t="shared" ca="1" si="9"/>
        <v>0</v>
      </c>
      <c r="L27" s="190">
        <f t="shared" ca="1" si="10"/>
        <v>0</v>
      </c>
      <c r="O27" s="191">
        <f t="shared" ref="O27:AT27" ca="1" si="31">O150+O239+O532+O1322+O919+O1173</f>
        <v>0</v>
      </c>
      <c r="P27" s="191">
        <f t="shared" ca="1" si="31"/>
        <v>0</v>
      </c>
      <c r="Q27" s="191">
        <f t="shared" ca="1" si="31"/>
        <v>0</v>
      </c>
      <c r="R27" s="191">
        <f t="shared" ca="1" si="31"/>
        <v>0</v>
      </c>
      <c r="S27" s="191">
        <f t="shared" ca="1" si="31"/>
        <v>0</v>
      </c>
      <c r="T27" s="191">
        <f t="shared" ca="1" si="31"/>
        <v>0</v>
      </c>
      <c r="U27" s="191">
        <f t="shared" ca="1" si="31"/>
        <v>0</v>
      </c>
      <c r="V27" s="191">
        <f t="shared" ca="1" si="31"/>
        <v>0</v>
      </c>
      <c r="W27" s="191">
        <f t="shared" ca="1" si="31"/>
        <v>0</v>
      </c>
      <c r="X27" s="191">
        <f t="shared" ca="1" si="31"/>
        <v>0</v>
      </c>
      <c r="Y27" s="191">
        <f t="shared" ca="1" si="31"/>
        <v>0</v>
      </c>
      <c r="Z27" s="191">
        <f t="shared" ca="1" si="31"/>
        <v>0</v>
      </c>
      <c r="AA27" s="191">
        <f t="shared" ca="1" si="31"/>
        <v>0</v>
      </c>
      <c r="AB27" s="191">
        <f t="shared" ca="1" si="31"/>
        <v>0</v>
      </c>
      <c r="AC27" s="191">
        <f t="shared" ca="1" si="31"/>
        <v>0</v>
      </c>
      <c r="AD27" s="191">
        <f t="shared" ca="1" si="31"/>
        <v>0</v>
      </c>
      <c r="AE27" s="191">
        <f t="shared" ca="1" si="31"/>
        <v>0</v>
      </c>
      <c r="AF27" s="191">
        <f t="shared" ca="1" si="31"/>
        <v>0</v>
      </c>
      <c r="AG27" s="191">
        <f t="shared" ca="1" si="31"/>
        <v>0</v>
      </c>
      <c r="AH27" s="191">
        <f t="shared" ca="1" si="31"/>
        <v>0</v>
      </c>
      <c r="AI27" s="191">
        <f t="shared" ca="1" si="31"/>
        <v>0</v>
      </c>
      <c r="AJ27" s="191">
        <f t="shared" ca="1" si="31"/>
        <v>0</v>
      </c>
      <c r="AK27" s="191">
        <f t="shared" ca="1" si="31"/>
        <v>0</v>
      </c>
      <c r="AL27" s="191">
        <f t="shared" ca="1" si="31"/>
        <v>0</v>
      </c>
      <c r="AM27" s="191">
        <f t="shared" ca="1" si="31"/>
        <v>0</v>
      </c>
      <c r="AN27" s="191">
        <f t="shared" ca="1" si="31"/>
        <v>0</v>
      </c>
      <c r="AO27" s="191">
        <f t="shared" ca="1" si="31"/>
        <v>0</v>
      </c>
      <c r="AP27" s="191">
        <f t="shared" ca="1" si="31"/>
        <v>0</v>
      </c>
      <c r="AQ27" s="191">
        <f t="shared" ca="1" si="31"/>
        <v>0</v>
      </c>
      <c r="AR27" s="191">
        <f t="shared" ca="1" si="31"/>
        <v>0</v>
      </c>
      <c r="AS27" s="191">
        <f t="shared" ca="1" si="31"/>
        <v>0</v>
      </c>
      <c r="AT27" s="191">
        <f t="shared" ca="1" si="31"/>
        <v>0</v>
      </c>
      <c r="AU27" s="191">
        <f t="shared" ref="AU27:BM27" ca="1" si="32">AU150+AU239+AU532+AU1322+AU919+AU1173</f>
        <v>0</v>
      </c>
      <c r="AV27" s="191">
        <f t="shared" ca="1" si="32"/>
        <v>0</v>
      </c>
      <c r="AW27" s="191">
        <f t="shared" ca="1" si="32"/>
        <v>0</v>
      </c>
      <c r="AX27" s="191">
        <f t="shared" ca="1" si="32"/>
        <v>0</v>
      </c>
      <c r="AY27" s="191">
        <f t="shared" ca="1" si="32"/>
        <v>0</v>
      </c>
      <c r="AZ27" s="191">
        <f t="shared" ca="1" si="32"/>
        <v>0</v>
      </c>
      <c r="BA27" s="191">
        <f t="shared" ca="1" si="32"/>
        <v>0</v>
      </c>
      <c r="BB27" s="191">
        <f t="shared" ca="1" si="32"/>
        <v>0</v>
      </c>
      <c r="BC27" s="191">
        <f t="shared" ca="1" si="32"/>
        <v>0</v>
      </c>
      <c r="BD27" s="191">
        <f t="shared" ca="1" si="32"/>
        <v>0</v>
      </c>
      <c r="BE27" s="191">
        <f t="shared" ca="1" si="32"/>
        <v>0</v>
      </c>
      <c r="BF27" s="191">
        <f t="shared" ca="1" si="32"/>
        <v>0</v>
      </c>
      <c r="BG27" s="191">
        <f t="shared" ca="1" si="32"/>
        <v>0</v>
      </c>
      <c r="BH27" s="191">
        <f t="shared" ca="1" si="32"/>
        <v>0</v>
      </c>
      <c r="BI27" s="191">
        <f t="shared" ca="1" si="32"/>
        <v>0</v>
      </c>
      <c r="BJ27" s="191">
        <f t="shared" ca="1" si="32"/>
        <v>0</v>
      </c>
      <c r="BK27" s="191">
        <f t="shared" ca="1" si="32"/>
        <v>0</v>
      </c>
      <c r="BL27" s="191">
        <f t="shared" ca="1" si="32"/>
        <v>0</v>
      </c>
      <c r="BM27" s="191">
        <f t="shared" ca="1" si="32"/>
        <v>0</v>
      </c>
    </row>
    <row r="28" spans="3:65" x14ac:dyDescent="0.2">
      <c r="C28" s="188">
        <f t="shared" si="8"/>
        <v>13</v>
      </c>
      <c r="D28" s="166" t="str">
        <f t="shared" si="5"/>
        <v xml:space="preserve">Alt 2 - TRANSMISSION LINE  </v>
      </c>
      <c r="E28" s="166" t="str">
        <f t="shared" si="5"/>
        <v>CWIP Capital</v>
      </c>
      <c r="F28" s="183">
        <f>MATCH(E28,lookups!$C$113:$C$118,0)</f>
        <v>6</v>
      </c>
      <c r="G28" s="183"/>
      <c r="H28" s="280"/>
      <c r="I28" s="16"/>
      <c r="J28" s="16"/>
      <c r="K28" s="189">
        <f t="shared" ca="1" si="9"/>
        <v>233881077.75383458</v>
      </c>
      <c r="L28" s="190">
        <f t="shared" ca="1" si="10"/>
        <v>837603434.33380675</v>
      </c>
      <c r="O28" s="191">
        <f t="shared" ref="O28:AT28" ca="1" si="33">O151+O240+O533+O1323+O920+O1174</f>
        <v>0</v>
      </c>
      <c r="P28" s="191">
        <f t="shared" ca="1" si="33"/>
        <v>0</v>
      </c>
      <c r="Q28" s="191">
        <f t="shared" ca="1" si="33"/>
        <v>2512669.835335854</v>
      </c>
      <c r="R28" s="191">
        <f t="shared" ca="1" si="33"/>
        <v>16139860.946412861</v>
      </c>
      <c r="S28" s="191">
        <f t="shared" ca="1" si="33"/>
        <v>28411832.739039943</v>
      </c>
      <c r="T28" s="191">
        <f t="shared" ca="1" si="33"/>
        <v>27614646.322377745</v>
      </c>
      <c r="U28" s="191">
        <f t="shared" ca="1" si="33"/>
        <v>26867990.906287987</v>
      </c>
      <c r="V28" s="191">
        <f t="shared" ca="1" si="33"/>
        <v>26166813.390713423</v>
      </c>
      <c r="W28" s="191">
        <f t="shared" ca="1" si="33"/>
        <v>25506902.858939696</v>
      </c>
      <c r="X28" s="191">
        <f t="shared" ca="1" si="33"/>
        <v>24875907.288604643</v>
      </c>
      <c r="Y28" s="191">
        <f t="shared" ca="1" si="33"/>
        <v>24254175.735041201</v>
      </c>
      <c r="Z28" s="191">
        <f t="shared" ca="1" si="33"/>
        <v>23632163.453696806</v>
      </c>
      <c r="AA28" s="191">
        <f t="shared" ca="1" si="33"/>
        <v>23010151.172352407</v>
      </c>
      <c r="AB28" s="191">
        <f t="shared" ca="1" si="33"/>
        <v>22388138.891008005</v>
      </c>
      <c r="AC28" s="191">
        <f t="shared" ca="1" si="33"/>
        <v>21766126.609663602</v>
      </c>
      <c r="AD28" s="191">
        <f t="shared" ca="1" si="33"/>
        <v>21144114.328319211</v>
      </c>
      <c r="AE28" s="191">
        <f t="shared" ca="1" si="33"/>
        <v>20522102.046974808</v>
      </c>
      <c r="AF28" s="191">
        <f t="shared" ca="1" si="33"/>
        <v>19900089.765630413</v>
      </c>
      <c r="AG28" s="191">
        <f t="shared" ca="1" si="33"/>
        <v>19360892.179668628</v>
      </c>
      <c r="AH28" s="191">
        <f t="shared" ca="1" si="33"/>
        <v>18987604.712253038</v>
      </c>
      <c r="AI28" s="191">
        <f t="shared" ca="1" si="33"/>
        <v>18697131.940220054</v>
      </c>
      <c r="AJ28" s="191">
        <f t="shared" ca="1" si="33"/>
        <v>18406659.168187071</v>
      </c>
      <c r="AK28" s="191">
        <f t="shared" ca="1" si="33"/>
        <v>18116186.396154094</v>
      </c>
      <c r="AL28" s="191">
        <f t="shared" ca="1" si="33"/>
        <v>17825713.624121111</v>
      </c>
      <c r="AM28" s="191">
        <f t="shared" ca="1" si="33"/>
        <v>17535240.852088131</v>
      </c>
      <c r="AN28" s="191">
        <f t="shared" ca="1" si="33"/>
        <v>17244768.080055151</v>
      </c>
      <c r="AO28" s="191">
        <f t="shared" ca="1" si="33"/>
        <v>16954295.308022175</v>
      </c>
      <c r="AP28" s="191">
        <f t="shared" ca="1" si="33"/>
        <v>16663822.535989191</v>
      </c>
      <c r="AQ28" s="191">
        <f t="shared" ca="1" si="33"/>
        <v>16373349.76395621</v>
      </c>
      <c r="AR28" s="191">
        <f t="shared" ca="1" si="33"/>
        <v>16082876.991923232</v>
      </c>
      <c r="AS28" s="191">
        <f t="shared" ca="1" si="33"/>
        <v>15792404.219890255</v>
      </c>
      <c r="AT28" s="191">
        <f t="shared" ca="1" si="33"/>
        <v>15501931.447857274</v>
      </c>
      <c r="AU28" s="191">
        <f t="shared" ref="AU28:BM28" ca="1" si="34">AU151+AU240+AU533+AU1323+AU920+AU1174</f>
        <v>15211458.675824296</v>
      </c>
      <c r="AV28" s="191">
        <f t="shared" ca="1" si="34"/>
        <v>14920985.903791314</v>
      </c>
      <c r="AW28" s="191">
        <f t="shared" ca="1" si="34"/>
        <v>14630513.131758334</v>
      </c>
      <c r="AX28" s="191">
        <f t="shared" ca="1" si="34"/>
        <v>14340040.359725354</v>
      </c>
      <c r="AY28" s="191">
        <f t="shared" ca="1" si="34"/>
        <v>14049567.587692376</v>
      </c>
      <c r="AZ28" s="191">
        <f t="shared" ca="1" si="34"/>
        <v>13759094.815659394</v>
      </c>
      <c r="BA28" s="191">
        <f t="shared" ca="1" si="34"/>
        <v>13468622.043626415</v>
      </c>
      <c r="BB28" s="191">
        <f t="shared" ca="1" si="34"/>
        <v>13178149.271593437</v>
      </c>
      <c r="BC28" s="191">
        <f t="shared" ca="1" si="34"/>
        <v>12887676.499560459</v>
      </c>
      <c r="BD28" s="191">
        <f t="shared" ca="1" si="34"/>
        <v>12597203.727527475</v>
      </c>
      <c r="BE28" s="191">
        <f t="shared" ca="1" si="34"/>
        <v>12306730.955494497</v>
      </c>
      <c r="BF28" s="191">
        <f t="shared" ca="1" si="34"/>
        <v>12016258.183461519</v>
      </c>
      <c r="BG28" s="191">
        <f t="shared" ca="1" si="34"/>
        <v>11725785.411428541</v>
      </c>
      <c r="BH28" s="191">
        <f t="shared" ca="1" si="34"/>
        <v>11435312.639395557</v>
      </c>
      <c r="BI28" s="191">
        <f t="shared" ca="1" si="34"/>
        <v>11144839.867362579</v>
      </c>
      <c r="BJ28" s="191">
        <f t="shared" ca="1" si="34"/>
        <v>10854367.095329601</v>
      </c>
      <c r="BK28" s="191">
        <f t="shared" ca="1" si="34"/>
        <v>10563894.32329662</v>
      </c>
      <c r="BL28" s="191">
        <f t="shared" ca="1" si="34"/>
        <v>10273421.55126364</v>
      </c>
      <c r="BM28" s="191">
        <f t="shared" ca="1" si="34"/>
        <v>9982948.779230658</v>
      </c>
    </row>
    <row r="29" spans="3:65" x14ac:dyDescent="0.2">
      <c r="C29" s="188">
        <f t="shared" si="8"/>
        <v>14</v>
      </c>
      <c r="D29" s="166" t="str">
        <f t="shared" si="5"/>
        <v xml:space="preserve">Alt 2 - TRANSMISSION SUBSTATION  </v>
      </c>
      <c r="E29" s="166" t="str">
        <f t="shared" si="5"/>
        <v>CWIP Capital</v>
      </c>
      <c r="F29" s="183">
        <f>MATCH(E29,lookups!$C$113:$C$118,0)</f>
        <v>6</v>
      </c>
      <c r="G29" s="183"/>
      <c r="H29" s="280"/>
      <c r="I29" s="16"/>
      <c r="J29" s="16"/>
      <c r="K29" s="189">
        <f t="shared" ca="1" si="9"/>
        <v>2627615.9945796183</v>
      </c>
      <c r="L29" s="190">
        <f t="shared" ca="1" si="10"/>
        <v>8237240.1129553439</v>
      </c>
      <c r="O29" s="191">
        <f t="shared" ref="O29:AT29" ca="1" si="35">O152+O241+O534+O1324+O921+O1175</f>
        <v>0</v>
      </c>
      <c r="P29" s="191">
        <f t="shared" ca="1" si="35"/>
        <v>0</v>
      </c>
      <c r="Q29" s="191">
        <f t="shared" ca="1" si="35"/>
        <v>28529.253538491175</v>
      </c>
      <c r="R29" s="191">
        <f t="shared" ca="1" si="35"/>
        <v>184951.89164762665</v>
      </c>
      <c r="S29" s="191">
        <f t="shared" ca="1" si="35"/>
        <v>342798.14499061933</v>
      </c>
      <c r="T29" s="191">
        <f t="shared" ca="1" si="35"/>
        <v>331797.90145601658</v>
      </c>
      <c r="U29" s="191">
        <f t="shared" ca="1" si="35"/>
        <v>321371.39495069289</v>
      </c>
      <c r="V29" s="191">
        <f t="shared" ca="1" si="35"/>
        <v>311461.25177172053</v>
      </c>
      <c r="W29" s="191">
        <f t="shared" ca="1" si="35"/>
        <v>302019.66049999266</v>
      </c>
      <c r="X29" s="191">
        <f t="shared" ca="1" si="35"/>
        <v>292906.37430613011</v>
      </c>
      <c r="Y29" s="191">
        <f t="shared" ca="1" si="35"/>
        <v>283898.27323430206</v>
      </c>
      <c r="Z29" s="191">
        <f t="shared" ca="1" si="35"/>
        <v>274886.98473453365</v>
      </c>
      <c r="AA29" s="191">
        <f t="shared" ca="1" si="35"/>
        <v>265875.69623476511</v>
      </c>
      <c r="AB29" s="191">
        <f t="shared" ca="1" si="35"/>
        <v>256864.40773499667</v>
      </c>
      <c r="AC29" s="191">
        <f t="shared" ca="1" si="35"/>
        <v>247853.11923522819</v>
      </c>
      <c r="AD29" s="191">
        <f t="shared" ca="1" si="35"/>
        <v>238841.83073545972</v>
      </c>
      <c r="AE29" s="191">
        <f t="shared" ca="1" si="35"/>
        <v>229830.54223569127</v>
      </c>
      <c r="AF29" s="191">
        <f t="shared" ca="1" si="35"/>
        <v>220819.25373592277</v>
      </c>
      <c r="AG29" s="191">
        <f t="shared" ca="1" si="35"/>
        <v>212748.25647858396</v>
      </c>
      <c r="AH29" s="191">
        <f t="shared" ca="1" si="35"/>
        <v>206561.02913404503</v>
      </c>
      <c r="AI29" s="191">
        <f t="shared" ca="1" si="35"/>
        <v>201314.09303193571</v>
      </c>
      <c r="AJ29" s="191">
        <f t="shared" ca="1" si="35"/>
        <v>196067.15692982648</v>
      </c>
      <c r="AK29" s="191">
        <f t="shared" ca="1" si="35"/>
        <v>190820.22082771713</v>
      </c>
      <c r="AL29" s="191">
        <f t="shared" ca="1" si="35"/>
        <v>185573.28472560787</v>
      </c>
      <c r="AM29" s="191">
        <f t="shared" ca="1" si="35"/>
        <v>180326.34862349858</v>
      </c>
      <c r="AN29" s="191">
        <f t="shared" ca="1" si="35"/>
        <v>175079.41252138931</v>
      </c>
      <c r="AO29" s="191">
        <f t="shared" ca="1" si="35"/>
        <v>169832.47641927996</v>
      </c>
      <c r="AP29" s="191">
        <f t="shared" ca="1" si="35"/>
        <v>164585.5403171707</v>
      </c>
      <c r="AQ29" s="191">
        <f t="shared" ca="1" si="35"/>
        <v>159338.60421506141</v>
      </c>
      <c r="AR29" s="191">
        <f t="shared" ca="1" si="35"/>
        <v>154091.66811295215</v>
      </c>
      <c r="AS29" s="191">
        <f t="shared" ca="1" si="35"/>
        <v>148844.73201084282</v>
      </c>
      <c r="AT29" s="191">
        <f t="shared" ca="1" si="35"/>
        <v>143597.7959087335</v>
      </c>
      <c r="AU29" s="191">
        <f t="shared" ref="AU29:BM29" ca="1" si="36">AU152+AU241+AU534+AU1324+AU921+AU1175</f>
        <v>138350.85980662424</v>
      </c>
      <c r="AV29" s="191">
        <f t="shared" ca="1" si="36"/>
        <v>133103.92370451495</v>
      </c>
      <c r="AW29" s="191">
        <f t="shared" ca="1" si="36"/>
        <v>127856.98760240564</v>
      </c>
      <c r="AX29" s="191">
        <f t="shared" ca="1" si="36"/>
        <v>122610.05150029634</v>
      </c>
      <c r="AY29" s="191">
        <f t="shared" ca="1" si="36"/>
        <v>117363.11539818706</v>
      </c>
      <c r="AZ29" s="191">
        <f t="shared" ca="1" si="36"/>
        <v>112116.17929607778</v>
      </c>
      <c r="BA29" s="191">
        <f t="shared" ca="1" si="36"/>
        <v>106869.24319396848</v>
      </c>
      <c r="BB29" s="191">
        <f t="shared" ca="1" si="36"/>
        <v>101622.30709185917</v>
      </c>
      <c r="BC29" s="191">
        <f t="shared" ca="1" si="36"/>
        <v>97240.446072657753</v>
      </c>
      <c r="BD29" s="191">
        <f t="shared" ca="1" si="36"/>
        <v>92972.840253085684</v>
      </c>
      <c r="BE29" s="191">
        <f t="shared" ca="1" si="36"/>
        <v>88705.234433513644</v>
      </c>
      <c r="BF29" s="191">
        <f t="shared" ca="1" si="36"/>
        <v>84437.62861394159</v>
      </c>
      <c r="BG29" s="191">
        <f t="shared" ca="1" si="36"/>
        <v>80170.022794369535</v>
      </c>
      <c r="BH29" s="191">
        <f t="shared" ca="1" si="36"/>
        <v>75902.416974797496</v>
      </c>
      <c r="BI29" s="191">
        <f t="shared" ca="1" si="36"/>
        <v>71634.811155225456</v>
      </c>
      <c r="BJ29" s="191">
        <f t="shared" ca="1" si="36"/>
        <v>62797.444764983891</v>
      </c>
      <c r="BK29" s="191">
        <f t="shared" ca="1" si="36"/>
        <v>-7.8664634839488093E-11</v>
      </c>
      <c r="BL29" s="191">
        <f t="shared" ca="1" si="36"/>
        <v>-7.8664634839488093E-11</v>
      </c>
      <c r="BM29" s="191">
        <f t="shared" ca="1" si="36"/>
        <v>-7.8664634839488093E-11</v>
      </c>
    </row>
    <row r="30" spans="3:65" x14ac:dyDescent="0.2">
      <c r="C30" s="188">
        <f t="shared" si="8"/>
        <v>15</v>
      </c>
      <c r="D30" s="166" t="str">
        <f t="shared" si="5"/>
        <v xml:space="preserve">Alt 2 - DISTRIBUTION SUBSTATION  </v>
      </c>
      <c r="E30" s="166" t="str">
        <f t="shared" si="5"/>
        <v>CWIP Capital</v>
      </c>
      <c r="F30" s="183">
        <f>MATCH(E30,lookups!$C$113:$C$118,0)</f>
        <v>6</v>
      </c>
      <c r="G30" s="183"/>
      <c r="H30" s="280"/>
      <c r="I30" s="16"/>
      <c r="J30" s="16"/>
      <c r="K30" s="189">
        <f t="shared" ca="1" si="9"/>
        <v>0</v>
      </c>
      <c r="L30" s="190">
        <f t="shared" ca="1" si="10"/>
        <v>0</v>
      </c>
      <c r="O30" s="191">
        <f t="shared" ref="O30:AT30" ca="1" si="37">O153+O242+O535+O1325+O922+O1176</f>
        <v>0</v>
      </c>
      <c r="P30" s="191">
        <f t="shared" ca="1" si="37"/>
        <v>0</v>
      </c>
      <c r="Q30" s="191">
        <f t="shared" ca="1" si="37"/>
        <v>0</v>
      </c>
      <c r="R30" s="191">
        <f t="shared" ca="1" si="37"/>
        <v>0</v>
      </c>
      <c r="S30" s="191">
        <f t="shared" ca="1" si="37"/>
        <v>0</v>
      </c>
      <c r="T30" s="191">
        <f t="shared" ca="1" si="37"/>
        <v>0</v>
      </c>
      <c r="U30" s="191">
        <f t="shared" ca="1" si="37"/>
        <v>0</v>
      </c>
      <c r="V30" s="191">
        <f t="shared" ca="1" si="37"/>
        <v>0</v>
      </c>
      <c r="W30" s="191">
        <f t="shared" ca="1" si="37"/>
        <v>0</v>
      </c>
      <c r="X30" s="191">
        <f t="shared" ca="1" si="37"/>
        <v>0</v>
      </c>
      <c r="Y30" s="191">
        <f t="shared" ca="1" si="37"/>
        <v>0</v>
      </c>
      <c r="Z30" s="191">
        <f t="shared" ca="1" si="37"/>
        <v>0</v>
      </c>
      <c r="AA30" s="191">
        <f t="shared" ca="1" si="37"/>
        <v>0</v>
      </c>
      <c r="AB30" s="191">
        <f t="shared" ca="1" si="37"/>
        <v>0</v>
      </c>
      <c r="AC30" s="191">
        <f t="shared" ca="1" si="37"/>
        <v>0</v>
      </c>
      <c r="AD30" s="191">
        <f t="shared" ca="1" si="37"/>
        <v>0</v>
      </c>
      <c r="AE30" s="191">
        <f t="shared" ca="1" si="37"/>
        <v>0</v>
      </c>
      <c r="AF30" s="191">
        <f t="shared" ca="1" si="37"/>
        <v>0</v>
      </c>
      <c r="AG30" s="191">
        <f t="shared" ca="1" si="37"/>
        <v>0</v>
      </c>
      <c r="AH30" s="191">
        <f t="shared" ca="1" si="37"/>
        <v>0</v>
      </c>
      <c r="AI30" s="191">
        <f t="shared" ca="1" si="37"/>
        <v>0</v>
      </c>
      <c r="AJ30" s="191">
        <f t="shared" ca="1" si="37"/>
        <v>0</v>
      </c>
      <c r="AK30" s="191">
        <f t="shared" ca="1" si="37"/>
        <v>0</v>
      </c>
      <c r="AL30" s="191">
        <f t="shared" ca="1" si="37"/>
        <v>0</v>
      </c>
      <c r="AM30" s="191">
        <f t="shared" ca="1" si="37"/>
        <v>0</v>
      </c>
      <c r="AN30" s="191">
        <f t="shared" ca="1" si="37"/>
        <v>0</v>
      </c>
      <c r="AO30" s="191">
        <f t="shared" ca="1" si="37"/>
        <v>0</v>
      </c>
      <c r="AP30" s="191">
        <f t="shared" ca="1" si="37"/>
        <v>0</v>
      </c>
      <c r="AQ30" s="191">
        <f t="shared" ca="1" si="37"/>
        <v>0</v>
      </c>
      <c r="AR30" s="191">
        <f t="shared" ca="1" si="37"/>
        <v>0</v>
      </c>
      <c r="AS30" s="191">
        <f t="shared" ca="1" si="37"/>
        <v>0</v>
      </c>
      <c r="AT30" s="191">
        <f t="shared" ca="1" si="37"/>
        <v>0</v>
      </c>
      <c r="AU30" s="191">
        <f t="shared" ref="AU30:BM30" ca="1" si="38">AU153+AU242+AU535+AU1325+AU922+AU1176</f>
        <v>0</v>
      </c>
      <c r="AV30" s="191">
        <f t="shared" ca="1" si="38"/>
        <v>0</v>
      </c>
      <c r="AW30" s="191">
        <f t="shared" ca="1" si="38"/>
        <v>0</v>
      </c>
      <c r="AX30" s="191">
        <f t="shared" ca="1" si="38"/>
        <v>0</v>
      </c>
      <c r="AY30" s="191">
        <f t="shared" ca="1" si="38"/>
        <v>0</v>
      </c>
      <c r="AZ30" s="191">
        <f t="shared" ca="1" si="38"/>
        <v>0</v>
      </c>
      <c r="BA30" s="191">
        <f t="shared" ca="1" si="38"/>
        <v>0</v>
      </c>
      <c r="BB30" s="191">
        <f t="shared" ca="1" si="38"/>
        <v>0</v>
      </c>
      <c r="BC30" s="191">
        <f t="shared" ca="1" si="38"/>
        <v>0</v>
      </c>
      <c r="BD30" s="191">
        <f t="shared" ca="1" si="38"/>
        <v>0</v>
      </c>
      <c r="BE30" s="191">
        <f t="shared" ca="1" si="38"/>
        <v>0</v>
      </c>
      <c r="BF30" s="191">
        <f t="shared" ca="1" si="38"/>
        <v>0</v>
      </c>
      <c r="BG30" s="191">
        <f t="shared" ca="1" si="38"/>
        <v>0</v>
      </c>
      <c r="BH30" s="191">
        <f t="shared" ca="1" si="38"/>
        <v>0</v>
      </c>
      <c r="BI30" s="191">
        <f t="shared" ca="1" si="38"/>
        <v>0</v>
      </c>
      <c r="BJ30" s="191">
        <f t="shared" ca="1" si="38"/>
        <v>0</v>
      </c>
      <c r="BK30" s="191">
        <f t="shared" ca="1" si="38"/>
        <v>0</v>
      </c>
      <c r="BL30" s="191">
        <f t="shared" ca="1" si="38"/>
        <v>0</v>
      </c>
      <c r="BM30" s="191">
        <f t="shared" ca="1" si="38"/>
        <v>0</v>
      </c>
    </row>
    <row r="31" spans="3:65" x14ac:dyDescent="0.2">
      <c r="C31" s="188">
        <f t="shared" si="8"/>
        <v>16</v>
      </c>
      <c r="D31" s="166" t="str">
        <f t="shared" si="5"/>
        <v>item 16</v>
      </c>
      <c r="E31" s="166" t="str">
        <f t="shared" si="5"/>
        <v>Operating Expense</v>
      </c>
      <c r="F31" s="183">
        <f>MATCH(E31,lookups!$C$113:$C$118,0)</f>
        <v>2</v>
      </c>
      <c r="G31" s="183"/>
      <c r="H31" s="280"/>
      <c r="I31" s="16"/>
      <c r="J31" s="16"/>
      <c r="K31" s="189">
        <f t="shared" ca="1" si="9"/>
        <v>0</v>
      </c>
      <c r="L31" s="190">
        <f t="shared" ca="1" si="10"/>
        <v>0</v>
      </c>
      <c r="O31" s="191">
        <f t="shared" ref="O31:AT31" ca="1" si="39">O154+O243+O536+O1326+O923+O1177</f>
        <v>0</v>
      </c>
      <c r="P31" s="191">
        <f t="shared" ca="1" si="39"/>
        <v>0</v>
      </c>
      <c r="Q31" s="191">
        <f t="shared" ca="1" si="39"/>
        <v>0</v>
      </c>
      <c r="R31" s="191">
        <f t="shared" ca="1" si="39"/>
        <v>0</v>
      </c>
      <c r="S31" s="191">
        <f t="shared" ca="1" si="39"/>
        <v>0</v>
      </c>
      <c r="T31" s="191">
        <f t="shared" ca="1" si="39"/>
        <v>0</v>
      </c>
      <c r="U31" s="191">
        <f t="shared" ca="1" si="39"/>
        <v>0</v>
      </c>
      <c r="V31" s="191">
        <f t="shared" ca="1" si="39"/>
        <v>0</v>
      </c>
      <c r="W31" s="191">
        <f t="shared" ca="1" si="39"/>
        <v>0</v>
      </c>
      <c r="X31" s="191">
        <f t="shared" ca="1" si="39"/>
        <v>0</v>
      </c>
      <c r="Y31" s="191">
        <f t="shared" ca="1" si="39"/>
        <v>0</v>
      </c>
      <c r="Z31" s="191">
        <f t="shared" ca="1" si="39"/>
        <v>0</v>
      </c>
      <c r="AA31" s="191">
        <f t="shared" ca="1" si="39"/>
        <v>0</v>
      </c>
      <c r="AB31" s="191">
        <f t="shared" ca="1" si="39"/>
        <v>0</v>
      </c>
      <c r="AC31" s="191">
        <f t="shared" ca="1" si="39"/>
        <v>0</v>
      </c>
      <c r="AD31" s="191">
        <f t="shared" ca="1" si="39"/>
        <v>0</v>
      </c>
      <c r="AE31" s="191">
        <f t="shared" ca="1" si="39"/>
        <v>0</v>
      </c>
      <c r="AF31" s="191">
        <f t="shared" ca="1" si="39"/>
        <v>0</v>
      </c>
      <c r="AG31" s="191">
        <f t="shared" ca="1" si="39"/>
        <v>0</v>
      </c>
      <c r="AH31" s="191">
        <f t="shared" ca="1" si="39"/>
        <v>0</v>
      </c>
      <c r="AI31" s="191">
        <f t="shared" ca="1" si="39"/>
        <v>0</v>
      </c>
      <c r="AJ31" s="191">
        <f t="shared" ca="1" si="39"/>
        <v>0</v>
      </c>
      <c r="AK31" s="191">
        <f t="shared" ca="1" si="39"/>
        <v>0</v>
      </c>
      <c r="AL31" s="191">
        <f t="shared" ca="1" si="39"/>
        <v>0</v>
      </c>
      <c r="AM31" s="191">
        <f t="shared" ca="1" si="39"/>
        <v>0</v>
      </c>
      <c r="AN31" s="191">
        <f t="shared" ca="1" si="39"/>
        <v>0</v>
      </c>
      <c r="AO31" s="191">
        <f t="shared" ca="1" si="39"/>
        <v>0</v>
      </c>
      <c r="AP31" s="191">
        <f t="shared" ca="1" si="39"/>
        <v>0</v>
      </c>
      <c r="AQ31" s="191">
        <f t="shared" ca="1" si="39"/>
        <v>0</v>
      </c>
      <c r="AR31" s="191">
        <f t="shared" ca="1" si="39"/>
        <v>0</v>
      </c>
      <c r="AS31" s="191">
        <f t="shared" ca="1" si="39"/>
        <v>0</v>
      </c>
      <c r="AT31" s="191">
        <f t="shared" ca="1" si="39"/>
        <v>0</v>
      </c>
      <c r="AU31" s="191">
        <f t="shared" ref="AU31:BM31" ca="1" si="40">AU154+AU243+AU536+AU1326+AU923+AU1177</f>
        <v>0</v>
      </c>
      <c r="AV31" s="191">
        <f t="shared" ca="1" si="40"/>
        <v>0</v>
      </c>
      <c r="AW31" s="191">
        <f t="shared" ca="1" si="40"/>
        <v>0</v>
      </c>
      <c r="AX31" s="191">
        <f t="shared" ca="1" si="40"/>
        <v>0</v>
      </c>
      <c r="AY31" s="191">
        <f t="shared" ca="1" si="40"/>
        <v>0</v>
      </c>
      <c r="AZ31" s="191">
        <f t="shared" ca="1" si="40"/>
        <v>0</v>
      </c>
      <c r="BA31" s="191">
        <f t="shared" ca="1" si="40"/>
        <v>0</v>
      </c>
      <c r="BB31" s="191">
        <f t="shared" ca="1" si="40"/>
        <v>0</v>
      </c>
      <c r="BC31" s="191">
        <f t="shared" ca="1" si="40"/>
        <v>0</v>
      </c>
      <c r="BD31" s="191">
        <f t="shared" ca="1" si="40"/>
        <v>0</v>
      </c>
      <c r="BE31" s="191">
        <f t="shared" ca="1" si="40"/>
        <v>0</v>
      </c>
      <c r="BF31" s="191">
        <f t="shared" ca="1" si="40"/>
        <v>0</v>
      </c>
      <c r="BG31" s="191">
        <f t="shared" ca="1" si="40"/>
        <v>0</v>
      </c>
      <c r="BH31" s="191">
        <f t="shared" ca="1" si="40"/>
        <v>0</v>
      </c>
      <c r="BI31" s="191">
        <f t="shared" ca="1" si="40"/>
        <v>0</v>
      </c>
      <c r="BJ31" s="191">
        <f t="shared" ca="1" si="40"/>
        <v>0</v>
      </c>
      <c r="BK31" s="191">
        <f t="shared" ca="1" si="40"/>
        <v>0</v>
      </c>
      <c r="BL31" s="191">
        <f t="shared" ca="1" si="40"/>
        <v>0</v>
      </c>
      <c r="BM31" s="191">
        <f t="shared" ca="1" si="40"/>
        <v>0</v>
      </c>
    </row>
    <row r="32" spans="3:65" x14ac:dyDescent="0.2">
      <c r="C32" s="188">
        <f t="shared" si="8"/>
        <v>17</v>
      </c>
      <c r="D32" s="166" t="str">
        <f t="shared" si="5"/>
        <v>item 17</v>
      </c>
      <c r="E32" s="166" t="str">
        <f t="shared" si="5"/>
        <v>Operating Expense</v>
      </c>
      <c r="F32" s="183">
        <f>MATCH(E32,lookups!$C$113:$C$118,0)</f>
        <v>2</v>
      </c>
      <c r="G32" s="183"/>
      <c r="H32" s="280"/>
      <c r="I32" s="16"/>
      <c r="J32" s="16"/>
      <c r="K32" s="189">
        <f t="shared" ca="1" si="9"/>
        <v>0</v>
      </c>
      <c r="L32" s="190">
        <f t="shared" ca="1" si="10"/>
        <v>0</v>
      </c>
      <c r="O32" s="191">
        <f t="shared" ref="O32:AT32" ca="1" si="41">O155+O244+O537+O1327+O924+O1178</f>
        <v>0</v>
      </c>
      <c r="P32" s="191">
        <f t="shared" ca="1" si="41"/>
        <v>0</v>
      </c>
      <c r="Q32" s="191">
        <f t="shared" ca="1" si="41"/>
        <v>0</v>
      </c>
      <c r="R32" s="191">
        <f t="shared" ca="1" si="41"/>
        <v>0</v>
      </c>
      <c r="S32" s="191">
        <f t="shared" ca="1" si="41"/>
        <v>0</v>
      </c>
      <c r="T32" s="191">
        <f t="shared" ca="1" si="41"/>
        <v>0</v>
      </c>
      <c r="U32" s="191">
        <f t="shared" ca="1" si="41"/>
        <v>0</v>
      </c>
      <c r="V32" s="191">
        <f t="shared" ca="1" si="41"/>
        <v>0</v>
      </c>
      <c r="W32" s="191">
        <f t="shared" ca="1" si="41"/>
        <v>0</v>
      </c>
      <c r="X32" s="191">
        <f t="shared" ca="1" si="41"/>
        <v>0</v>
      </c>
      <c r="Y32" s="191">
        <f t="shared" ca="1" si="41"/>
        <v>0</v>
      </c>
      <c r="Z32" s="191">
        <f t="shared" ca="1" si="41"/>
        <v>0</v>
      </c>
      <c r="AA32" s="191">
        <f t="shared" ca="1" si="41"/>
        <v>0</v>
      </c>
      <c r="AB32" s="191">
        <f t="shared" ca="1" si="41"/>
        <v>0</v>
      </c>
      <c r="AC32" s="191">
        <f t="shared" ca="1" si="41"/>
        <v>0</v>
      </c>
      <c r="AD32" s="191">
        <f t="shared" ca="1" si="41"/>
        <v>0</v>
      </c>
      <c r="AE32" s="191">
        <f t="shared" ca="1" si="41"/>
        <v>0</v>
      </c>
      <c r="AF32" s="191">
        <f t="shared" ca="1" si="41"/>
        <v>0</v>
      </c>
      <c r="AG32" s="191">
        <f t="shared" ca="1" si="41"/>
        <v>0</v>
      </c>
      <c r="AH32" s="191">
        <f t="shared" ca="1" si="41"/>
        <v>0</v>
      </c>
      <c r="AI32" s="191">
        <f t="shared" ca="1" si="41"/>
        <v>0</v>
      </c>
      <c r="AJ32" s="191">
        <f t="shared" ca="1" si="41"/>
        <v>0</v>
      </c>
      <c r="AK32" s="191">
        <f t="shared" ca="1" si="41"/>
        <v>0</v>
      </c>
      <c r="AL32" s="191">
        <f t="shared" ca="1" si="41"/>
        <v>0</v>
      </c>
      <c r="AM32" s="191">
        <f t="shared" ca="1" si="41"/>
        <v>0</v>
      </c>
      <c r="AN32" s="191">
        <f t="shared" ca="1" si="41"/>
        <v>0</v>
      </c>
      <c r="AO32" s="191">
        <f t="shared" ca="1" si="41"/>
        <v>0</v>
      </c>
      <c r="AP32" s="191">
        <f t="shared" ca="1" si="41"/>
        <v>0</v>
      </c>
      <c r="AQ32" s="191">
        <f t="shared" ca="1" si="41"/>
        <v>0</v>
      </c>
      <c r="AR32" s="191">
        <f t="shared" ca="1" si="41"/>
        <v>0</v>
      </c>
      <c r="AS32" s="191">
        <f t="shared" ca="1" si="41"/>
        <v>0</v>
      </c>
      <c r="AT32" s="191">
        <f t="shared" ca="1" si="41"/>
        <v>0</v>
      </c>
      <c r="AU32" s="191">
        <f t="shared" ref="AU32:BM32" ca="1" si="42">AU155+AU244+AU537+AU1327+AU924+AU1178</f>
        <v>0</v>
      </c>
      <c r="AV32" s="191">
        <f t="shared" ca="1" si="42"/>
        <v>0</v>
      </c>
      <c r="AW32" s="191">
        <f t="shared" ca="1" si="42"/>
        <v>0</v>
      </c>
      <c r="AX32" s="191">
        <f t="shared" ca="1" si="42"/>
        <v>0</v>
      </c>
      <c r="AY32" s="191">
        <f t="shared" ca="1" si="42"/>
        <v>0</v>
      </c>
      <c r="AZ32" s="191">
        <f t="shared" ca="1" si="42"/>
        <v>0</v>
      </c>
      <c r="BA32" s="191">
        <f t="shared" ca="1" si="42"/>
        <v>0</v>
      </c>
      <c r="BB32" s="191">
        <f t="shared" ca="1" si="42"/>
        <v>0</v>
      </c>
      <c r="BC32" s="191">
        <f t="shared" ca="1" si="42"/>
        <v>0</v>
      </c>
      <c r="BD32" s="191">
        <f t="shared" ca="1" si="42"/>
        <v>0</v>
      </c>
      <c r="BE32" s="191">
        <f t="shared" ca="1" si="42"/>
        <v>0</v>
      </c>
      <c r="BF32" s="191">
        <f t="shared" ca="1" si="42"/>
        <v>0</v>
      </c>
      <c r="BG32" s="191">
        <f t="shared" ca="1" si="42"/>
        <v>0</v>
      </c>
      <c r="BH32" s="191">
        <f t="shared" ca="1" si="42"/>
        <v>0</v>
      </c>
      <c r="BI32" s="191">
        <f t="shared" ca="1" si="42"/>
        <v>0</v>
      </c>
      <c r="BJ32" s="191">
        <f t="shared" ca="1" si="42"/>
        <v>0</v>
      </c>
      <c r="BK32" s="191">
        <f t="shared" ca="1" si="42"/>
        <v>0</v>
      </c>
      <c r="BL32" s="191">
        <f t="shared" ca="1" si="42"/>
        <v>0</v>
      </c>
      <c r="BM32" s="191">
        <f t="shared" ca="1" si="42"/>
        <v>0</v>
      </c>
    </row>
    <row r="33" spans="3:65" x14ac:dyDescent="0.2">
      <c r="C33" s="188">
        <f t="shared" si="8"/>
        <v>18</v>
      </c>
      <c r="D33" s="166" t="str">
        <f t="shared" si="5"/>
        <v>item 18</v>
      </c>
      <c r="E33" s="166" t="str">
        <f t="shared" si="5"/>
        <v>Operating Expense</v>
      </c>
      <c r="F33" s="183">
        <f>MATCH(E33,lookups!$C$113:$C$118,0)</f>
        <v>2</v>
      </c>
      <c r="G33" s="183"/>
      <c r="H33" s="280"/>
      <c r="I33" s="16"/>
      <c r="J33" s="16"/>
      <c r="K33" s="189">
        <f t="shared" ca="1" si="9"/>
        <v>0</v>
      </c>
      <c r="L33" s="190">
        <f t="shared" ca="1" si="10"/>
        <v>0</v>
      </c>
      <c r="O33" s="191">
        <f t="shared" ref="O33:AT33" ca="1" si="43">O156+O245+O538+O1328+O925+O1179</f>
        <v>0</v>
      </c>
      <c r="P33" s="191">
        <f t="shared" ca="1" si="43"/>
        <v>0</v>
      </c>
      <c r="Q33" s="191">
        <f t="shared" ca="1" si="43"/>
        <v>0</v>
      </c>
      <c r="R33" s="191">
        <f t="shared" ca="1" si="43"/>
        <v>0</v>
      </c>
      <c r="S33" s="191">
        <f t="shared" ca="1" si="43"/>
        <v>0</v>
      </c>
      <c r="T33" s="191">
        <f t="shared" ca="1" si="43"/>
        <v>0</v>
      </c>
      <c r="U33" s="191">
        <f t="shared" ca="1" si="43"/>
        <v>0</v>
      </c>
      <c r="V33" s="191">
        <f t="shared" ca="1" si="43"/>
        <v>0</v>
      </c>
      <c r="W33" s="191">
        <f t="shared" ca="1" si="43"/>
        <v>0</v>
      </c>
      <c r="X33" s="191">
        <f t="shared" ca="1" si="43"/>
        <v>0</v>
      </c>
      <c r="Y33" s="191">
        <f t="shared" ca="1" si="43"/>
        <v>0</v>
      </c>
      <c r="Z33" s="191">
        <f t="shared" ca="1" si="43"/>
        <v>0</v>
      </c>
      <c r="AA33" s="191">
        <f t="shared" ca="1" si="43"/>
        <v>0</v>
      </c>
      <c r="AB33" s="191">
        <f t="shared" ca="1" si="43"/>
        <v>0</v>
      </c>
      <c r="AC33" s="191">
        <f t="shared" ca="1" si="43"/>
        <v>0</v>
      </c>
      <c r="AD33" s="191">
        <f t="shared" ca="1" si="43"/>
        <v>0</v>
      </c>
      <c r="AE33" s="191">
        <f t="shared" ca="1" si="43"/>
        <v>0</v>
      </c>
      <c r="AF33" s="191">
        <f t="shared" ca="1" si="43"/>
        <v>0</v>
      </c>
      <c r="AG33" s="191">
        <f t="shared" ca="1" si="43"/>
        <v>0</v>
      </c>
      <c r="AH33" s="191">
        <f t="shared" ca="1" si="43"/>
        <v>0</v>
      </c>
      <c r="AI33" s="191">
        <f t="shared" ca="1" si="43"/>
        <v>0</v>
      </c>
      <c r="AJ33" s="191">
        <f t="shared" ca="1" si="43"/>
        <v>0</v>
      </c>
      <c r="AK33" s="191">
        <f t="shared" ca="1" si="43"/>
        <v>0</v>
      </c>
      <c r="AL33" s="191">
        <f t="shared" ca="1" si="43"/>
        <v>0</v>
      </c>
      <c r="AM33" s="191">
        <f t="shared" ca="1" si="43"/>
        <v>0</v>
      </c>
      <c r="AN33" s="191">
        <f t="shared" ca="1" si="43"/>
        <v>0</v>
      </c>
      <c r="AO33" s="191">
        <f t="shared" ca="1" si="43"/>
        <v>0</v>
      </c>
      <c r="AP33" s="191">
        <f t="shared" ca="1" si="43"/>
        <v>0</v>
      </c>
      <c r="AQ33" s="191">
        <f t="shared" ca="1" si="43"/>
        <v>0</v>
      </c>
      <c r="AR33" s="191">
        <f t="shared" ca="1" si="43"/>
        <v>0</v>
      </c>
      <c r="AS33" s="191">
        <f t="shared" ca="1" si="43"/>
        <v>0</v>
      </c>
      <c r="AT33" s="191">
        <f t="shared" ca="1" si="43"/>
        <v>0</v>
      </c>
      <c r="AU33" s="191">
        <f t="shared" ref="AU33:BM33" ca="1" si="44">AU156+AU245+AU538+AU1328+AU925+AU1179</f>
        <v>0</v>
      </c>
      <c r="AV33" s="191">
        <f t="shared" ca="1" si="44"/>
        <v>0</v>
      </c>
      <c r="AW33" s="191">
        <f t="shared" ca="1" si="44"/>
        <v>0</v>
      </c>
      <c r="AX33" s="191">
        <f t="shared" ca="1" si="44"/>
        <v>0</v>
      </c>
      <c r="AY33" s="191">
        <f t="shared" ca="1" si="44"/>
        <v>0</v>
      </c>
      <c r="AZ33" s="191">
        <f t="shared" ca="1" si="44"/>
        <v>0</v>
      </c>
      <c r="BA33" s="191">
        <f t="shared" ca="1" si="44"/>
        <v>0</v>
      </c>
      <c r="BB33" s="191">
        <f t="shared" ca="1" si="44"/>
        <v>0</v>
      </c>
      <c r="BC33" s="191">
        <f t="shared" ca="1" si="44"/>
        <v>0</v>
      </c>
      <c r="BD33" s="191">
        <f t="shared" ca="1" si="44"/>
        <v>0</v>
      </c>
      <c r="BE33" s="191">
        <f t="shared" ca="1" si="44"/>
        <v>0</v>
      </c>
      <c r="BF33" s="191">
        <f t="shared" ca="1" si="44"/>
        <v>0</v>
      </c>
      <c r="BG33" s="191">
        <f t="shared" ca="1" si="44"/>
        <v>0</v>
      </c>
      <c r="BH33" s="191">
        <f t="shared" ca="1" si="44"/>
        <v>0</v>
      </c>
      <c r="BI33" s="191">
        <f t="shared" ca="1" si="44"/>
        <v>0</v>
      </c>
      <c r="BJ33" s="191">
        <f t="shared" ca="1" si="44"/>
        <v>0</v>
      </c>
      <c r="BK33" s="191">
        <f t="shared" ca="1" si="44"/>
        <v>0</v>
      </c>
      <c r="BL33" s="191">
        <f t="shared" ca="1" si="44"/>
        <v>0</v>
      </c>
      <c r="BM33" s="191">
        <f t="shared" ca="1" si="44"/>
        <v>0</v>
      </c>
    </row>
    <row r="34" spans="3:65" x14ac:dyDescent="0.2">
      <c r="C34" s="188">
        <f t="shared" si="8"/>
        <v>19</v>
      </c>
      <c r="D34" s="166" t="str">
        <f t="shared" si="5"/>
        <v>item 19</v>
      </c>
      <c r="E34" s="166" t="str">
        <f t="shared" si="5"/>
        <v>Operating Expense</v>
      </c>
      <c r="F34" s="183">
        <f>MATCH(E34,lookups!$C$113:$C$118,0)</f>
        <v>2</v>
      </c>
      <c r="G34" s="183"/>
      <c r="H34" s="280"/>
      <c r="I34" s="16"/>
      <c r="J34" s="16"/>
      <c r="K34" s="189">
        <f t="shared" ca="1" si="9"/>
        <v>0</v>
      </c>
      <c r="L34" s="190">
        <f t="shared" ca="1" si="10"/>
        <v>0</v>
      </c>
      <c r="O34" s="191">
        <f t="shared" ref="O34:AT34" ca="1" si="45">O157+O246+O539+O1329+O926+O1180</f>
        <v>0</v>
      </c>
      <c r="P34" s="191">
        <f t="shared" ca="1" si="45"/>
        <v>0</v>
      </c>
      <c r="Q34" s="191">
        <f t="shared" ca="1" si="45"/>
        <v>0</v>
      </c>
      <c r="R34" s="191">
        <f t="shared" ca="1" si="45"/>
        <v>0</v>
      </c>
      <c r="S34" s="191">
        <f t="shared" ca="1" si="45"/>
        <v>0</v>
      </c>
      <c r="T34" s="191">
        <f t="shared" ca="1" si="45"/>
        <v>0</v>
      </c>
      <c r="U34" s="191">
        <f t="shared" ca="1" si="45"/>
        <v>0</v>
      </c>
      <c r="V34" s="191">
        <f t="shared" ca="1" si="45"/>
        <v>0</v>
      </c>
      <c r="W34" s="191">
        <f t="shared" ca="1" si="45"/>
        <v>0</v>
      </c>
      <c r="X34" s="191">
        <f t="shared" ca="1" si="45"/>
        <v>0</v>
      </c>
      <c r="Y34" s="191">
        <f t="shared" ca="1" si="45"/>
        <v>0</v>
      </c>
      <c r="Z34" s="191">
        <f t="shared" ca="1" si="45"/>
        <v>0</v>
      </c>
      <c r="AA34" s="191">
        <f t="shared" ca="1" si="45"/>
        <v>0</v>
      </c>
      <c r="AB34" s="191">
        <f t="shared" ca="1" si="45"/>
        <v>0</v>
      </c>
      <c r="AC34" s="191">
        <f t="shared" ca="1" si="45"/>
        <v>0</v>
      </c>
      <c r="AD34" s="191">
        <f t="shared" ca="1" si="45"/>
        <v>0</v>
      </c>
      <c r="AE34" s="191">
        <f t="shared" ca="1" si="45"/>
        <v>0</v>
      </c>
      <c r="AF34" s="191">
        <f t="shared" ca="1" si="45"/>
        <v>0</v>
      </c>
      <c r="AG34" s="191">
        <f t="shared" ca="1" si="45"/>
        <v>0</v>
      </c>
      <c r="AH34" s="191">
        <f t="shared" ca="1" si="45"/>
        <v>0</v>
      </c>
      <c r="AI34" s="191">
        <f t="shared" ca="1" si="45"/>
        <v>0</v>
      </c>
      <c r="AJ34" s="191">
        <f t="shared" ca="1" si="45"/>
        <v>0</v>
      </c>
      <c r="AK34" s="191">
        <f t="shared" ca="1" si="45"/>
        <v>0</v>
      </c>
      <c r="AL34" s="191">
        <f t="shared" ca="1" si="45"/>
        <v>0</v>
      </c>
      <c r="AM34" s="191">
        <f t="shared" ca="1" si="45"/>
        <v>0</v>
      </c>
      <c r="AN34" s="191">
        <f t="shared" ca="1" si="45"/>
        <v>0</v>
      </c>
      <c r="AO34" s="191">
        <f t="shared" ca="1" si="45"/>
        <v>0</v>
      </c>
      <c r="AP34" s="191">
        <f t="shared" ca="1" si="45"/>
        <v>0</v>
      </c>
      <c r="AQ34" s="191">
        <f t="shared" ca="1" si="45"/>
        <v>0</v>
      </c>
      <c r="AR34" s="191">
        <f t="shared" ca="1" si="45"/>
        <v>0</v>
      </c>
      <c r="AS34" s="191">
        <f t="shared" ca="1" si="45"/>
        <v>0</v>
      </c>
      <c r="AT34" s="191">
        <f t="shared" ca="1" si="45"/>
        <v>0</v>
      </c>
      <c r="AU34" s="191">
        <f t="shared" ref="AU34:BM34" ca="1" si="46">AU157+AU246+AU539+AU1329+AU926+AU1180</f>
        <v>0</v>
      </c>
      <c r="AV34" s="191">
        <f t="shared" ca="1" si="46"/>
        <v>0</v>
      </c>
      <c r="AW34" s="191">
        <f t="shared" ca="1" si="46"/>
        <v>0</v>
      </c>
      <c r="AX34" s="191">
        <f t="shared" ca="1" si="46"/>
        <v>0</v>
      </c>
      <c r="AY34" s="191">
        <f t="shared" ca="1" si="46"/>
        <v>0</v>
      </c>
      <c r="AZ34" s="191">
        <f t="shared" ca="1" si="46"/>
        <v>0</v>
      </c>
      <c r="BA34" s="191">
        <f t="shared" ca="1" si="46"/>
        <v>0</v>
      </c>
      <c r="BB34" s="191">
        <f t="shared" ca="1" si="46"/>
        <v>0</v>
      </c>
      <c r="BC34" s="191">
        <f t="shared" ca="1" si="46"/>
        <v>0</v>
      </c>
      <c r="BD34" s="191">
        <f t="shared" ca="1" si="46"/>
        <v>0</v>
      </c>
      <c r="BE34" s="191">
        <f t="shared" ca="1" si="46"/>
        <v>0</v>
      </c>
      <c r="BF34" s="191">
        <f t="shared" ca="1" si="46"/>
        <v>0</v>
      </c>
      <c r="BG34" s="191">
        <f t="shared" ca="1" si="46"/>
        <v>0</v>
      </c>
      <c r="BH34" s="191">
        <f t="shared" ca="1" si="46"/>
        <v>0</v>
      </c>
      <c r="BI34" s="191">
        <f t="shared" ca="1" si="46"/>
        <v>0</v>
      </c>
      <c r="BJ34" s="191">
        <f t="shared" ca="1" si="46"/>
        <v>0</v>
      </c>
      <c r="BK34" s="191">
        <f t="shared" ca="1" si="46"/>
        <v>0</v>
      </c>
      <c r="BL34" s="191">
        <f t="shared" ca="1" si="46"/>
        <v>0</v>
      </c>
      <c r="BM34" s="191">
        <f t="shared" ca="1" si="46"/>
        <v>0</v>
      </c>
    </row>
    <row r="35" spans="3:65" x14ac:dyDescent="0.2">
      <c r="C35" s="188">
        <f t="shared" si="8"/>
        <v>20</v>
      </c>
      <c r="D35" s="166" t="str">
        <f t="shared" si="5"/>
        <v>item 20</v>
      </c>
      <c r="E35" s="166" t="str">
        <f t="shared" si="5"/>
        <v>Operating Expense</v>
      </c>
      <c r="F35" s="183">
        <f>MATCH(E35,lookups!$C$113:$C$118,0)</f>
        <v>2</v>
      </c>
      <c r="G35" s="183"/>
      <c r="H35" s="280"/>
      <c r="I35" s="16"/>
      <c r="J35" s="16"/>
      <c r="K35" s="189">
        <f t="shared" ca="1" si="9"/>
        <v>0</v>
      </c>
      <c r="L35" s="190">
        <f t="shared" ca="1" si="10"/>
        <v>0</v>
      </c>
      <c r="O35" s="191">
        <f t="shared" ref="O35:AT35" ca="1" si="47">O158+O247+O540+O1330+O927+O1181</f>
        <v>0</v>
      </c>
      <c r="P35" s="191">
        <f t="shared" ca="1" si="47"/>
        <v>0</v>
      </c>
      <c r="Q35" s="191">
        <f t="shared" ca="1" si="47"/>
        <v>0</v>
      </c>
      <c r="R35" s="191">
        <f t="shared" ca="1" si="47"/>
        <v>0</v>
      </c>
      <c r="S35" s="191">
        <f t="shared" ca="1" si="47"/>
        <v>0</v>
      </c>
      <c r="T35" s="191">
        <f t="shared" ca="1" si="47"/>
        <v>0</v>
      </c>
      <c r="U35" s="191">
        <f t="shared" ca="1" si="47"/>
        <v>0</v>
      </c>
      <c r="V35" s="191">
        <f t="shared" ca="1" si="47"/>
        <v>0</v>
      </c>
      <c r="W35" s="191">
        <f t="shared" ca="1" si="47"/>
        <v>0</v>
      </c>
      <c r="X35" s="191">
        <f t="shared" ca="1" si="47"/>
        <v>0</v>
      </c>
      <c r="Y35" s="191">
        <f t="shared" ca="1" si="47"/>
        <v>0</v>
      </c>
      <c r="Z35" s="191">
        <f t="shared" ca="1" si="47"/>
        <v>0</v>
      </c>
      <c r="AA35" s="191">
        <f t="shared" ca="1" si="47"/>
        <v>0</v>
      </c>
      <c r="AB35" s="191">
        <f t="shared" ca="1" si="47"/>
        <v>0</v>
      </c>
      <c r="AC35" s="191">
        <f t="shared" ca="1" si="47"/>
        <v>0</v>
      </c>
      <c r="AD35" s="191">
        <f t="shared" ca="1" si="47"/>
        <v>0</v>
      </c>
      <c r="AE35" s="191">
        <f t="shared" ca="1" si="47"/>
        <v>0</v>
      </c>
      <c r="AF35" s="191">
        <f t="shared" ca="1" si="47"/>
        <v>0</v>
      </c>
      <c r="AG35" s="191">
        <f t="shared" ca="1" si="47"/>
        <v>0</v>
      </c>
      <c r="AH35" s="191">
        <f t="shared" ca="1" si="47"/>
        <v>0</v>
      </c>
      <c r="AI35" s="191">
        <f t="shared" ca="1" si="47"/>
        <v>0</v>
      </c>
      <c r="AJ35" s="191">
        <f t="shared" ca="1" si="47"/>
        <v>0</v>
      </c>
      <c r="AK35" s="191">
        <f t="shared" ca="1" si="47"/>
        <v>0</v>
      </c>
      <c r="AL35" s="191">
        <f t="shared" ca="1" si="47"/>
        <v>0</v>
      </c>
      <c r="AM35" s="191">
        <f t="shared" ca="1" si="47"/>
        <v>0</v>
      </c>
      <c r="AN35" s="191">
        <f t="shared" ca="1" si="47"/>
        <v>0</v>
      </c>
      <c r="AO35" s="191">
        <f t="shared" ca="1" si="47"/>
        <v>0</v>
      </c>
      <c r="AP35" s="191">
        <f t="shared" ca="1" si="47"/>
        <v>0</v>
      </c>
      <c r="AQ35" s="191">
        <f t="shared" ca="1" si="47"/>
        <v>0</v>
      </c>
      <c r="AR35" s="191">
        <f t="shared" ca="1" si="47"/>
        <v>0</v>
      </c>
      <c r="AS35" s="191">
        <f t="shared" ca="1" si="47"/>
        <v>0</v>
      </c>
      <c r="AT35" s="191">
        <f t="shared" ca="1" si="47"/>
        <v>0</v>
      </c>
      <c r="AU35" s="191">
        <f t="shared" ref="AU35:BM35" ca="1" si="48">AU158+AU247+AU540+AU1330+AU927+AU1181</f>
        <v>0</v>
      </c>
      <c r="AV35" s="191">
        <f t="shared" ca="1" si="48"/>
        <v>0</v>
      </c>
      <c r="AW35" s="191">
        <f t="shared" ca="1" si="48"/>
        <v>0</v>
      </c>
      <c r="AX35" s="191">
        <f t="shared" ca="1" si="48"/>
        <v>0</v>
      </c>
      <c r="AY35" s="191">
        <f t="shared" ca="1" si="48"/>
        <v>0</v>
      </c>
      <c r="AZ35" s="191">
        <f t="shared" ca="1" si="48"/>
        <v>0</v>
      </c>
      <c r="BA35" s="191">
        <f t="shared" ca="1" si="48"/>
        <v>0</v>
      </c>
      <c r="BB35" s="191">
        <f t="shared" ca="1" si="48"/>
        <v>0</v>
      </c>
      <c r="BC35" s="191">
        <f t="shared" ca="1" si="48"/>
        <v>0</v>
      </c>
      <c r="BD35" s="191">
        <f t="shared" ca="1" si="48"/>
        <v>0</v>
      </c>
      <c r="BE35" s="191">
        <f t="shared" ca="1" si="48"/>
        <v>0</v>
      </c>
      <c r="BF35" s="191">
        <f t="shared" ca="1" si="48"/>
        <v>0</v>
      </c>
      <c r="BG35" s="191">
        <f t="shared" ca="1" si="48"/>
        <v>0</v>
      </c>
      <c r="BH35" s="191">
        <f t="shared" ca="1" si="48"/>
        <v>0</v>
      </c>
      <c r="BI35" s="191">
        <f t="shared" ca="1" si="48"/>
        <v>0</v>
      </c>
      <c r="BJ35" s="191">
        <f t="shared" ca="1" si="48"/>
        <v>0</v>
      </c>
      <c r="BK35" s="191">
        <f t="shared" ca="1" si="48"/>
        <v>0</v>
      </c>
      <c r="BL35" s="191">
        <f t="shared" ca="1" si="48"/>
        <v>0</v>
      </c>
      <c r="BM35" s="191">
        <f t="shared" ca="1" si="48"/>
        <v>0</v>
      </c>
    </row>
    <row r="36" spans="3:65" x14ac:dyDescent="0.2">
      <c r="C36" s="188">
        <f t="shared" si="8"/>
        <v>21</v>
      </c>
      <c r="D36" s="166" t="str">
        <f t="shared" si="5"/>
        <v>item 21</v>
      </c>
      <c r="E36" s="166" t="str">
        <f t="shared" si="5"/>
        <v>Operating Expense</v>
      </c>
      <c r="F36" s="183">
        <f>MATCH(E36,lookups!$C$113:$C$118,0)</f>
        <v>2</v>
      </c>
      <c r="G36" s="183"/>
      <c r="H36" s="280"/>
      <c r="I36" s="16"/>
      <c r="J36" s="16"/>
      <c r="K36" s="189">
        <f t="shared" ca="1" si="9"/>
        <v>0</v>
      </c>
      <c r="L36" s="190">
        <f t="shared" ca="1" si="10"/>
        <v>0</v>
      </c>
      <c r="O36" s="191">
        <f t="shared" ref="O36:AT36" ca="1" si="49">O159+O248+O541+O1331+O928+O1182</f>
        <v>0</v>
      </c>
      <c r="P36" s="191">
        <f t="shared" ca="1" si="49"/>
        <v>0</v>
      </c>
      <c r="Q36" s="191">
        <f t="shared" ca="1" si="49"/>
        <v>0</v>
      </c>
      <c r="R36" s="191">
        <f t="shared" ca="1" si="49"/>
        <v>0</v>
      </c>
      <c r="S36" s="191">
        <f t="shared" ca="1" si="49"/>
        <v>0</v>
      </c>
      <c r="T36" s="191">
        <f t="shared" ca="1" si="49"/>
        <v>0</v>
      </c>
      <c r="U36" s="191">
        <f t="shared" ca="1" si="49"/>
        <v>0</v>
      </c>
      <c r="V36" s="191">
        <f t="shared" ca="1" si="49"/>
        <v>0</v>
      </c>
      <c r="W36" s="191">
        <f t="shared" ca="1" si="49"/>
        <v>0</v>
      </c>
      <c r="X36" s="191">
        <f t="shared" ca="1" si="49"/>
        <v>0</v>
      </c>
      <c r="Y36" s="191">
        <f t="shared" ca="1" si="49"/>
        <v>0</v>
      </c>
      <c r="Z36" s="191">
        <f t="shared" ca="1" si="49"/>
        <v>0</v>
      </c>
      <c r="AA36" s="191">
        <f t="shared" ca="1" si="49"/>
        <v>0</v>
      </c>
      <c r="AB36" s="191">
        <f t="shared" ca="1" si="49"/>
        <v>0</v>
      </c>
      <c r="AC36" s="191">
        <f t="shared" ca="1" si="49"/>
        <v>0</v>
      </c>
      <c r="AD36" s="191">
        <f t="shared" ca="1" si="49"/>
        <v>0</v>
      </c>
      <c r="AE36" s="191">
        <f t="shared" ca="1" si="49"/>
        <v>0</v>
      </c>
      <c r="AF36" s="191">
        <f t="shared" ca="1" si="49"/>
        <v>0</v>
      </c>
      <c r="AG36" s="191">
        <f t="shared" ca="1" si="49"/>
        <v>0</v>
      </c>
      <c r="AH36" s="191">
        <f t="shared" ca="1" si="49"/>
        <v>0</v>
      </c>
      <c r="AI36" s="191">
        <f t="shared" ca="1" si="49"/>
        <v>0</v>
      </c>
      <c r="AJ36" s="191">
        <f t="shared" ca="1" si="49"/>
        <v>0</v>
      </c>
      <c r="AK36" s="191">
        <f t="shared" ca="1" si="49"/>
        <v>0</v>
      </c>
      <c r="AL36" s="191">
        <f t="shared" ca="1" si="49"/>
        <v>0</v>
      </c>
      <c r="AM36" s="191">
        <f t="shared" ca="1" si="49"/>
        <v>0</v>
      </c>
      <c r="AN36" s="191">
        <f t="shared" ca="1" si="49"/>
        <v>0</v>
      </c>
      <c r="AO36" s="191">
        <f t="shared" ca="1" si="49"/>
        <v>0</v>
      </c>
      <c r="AP36" s="191">
        <f t="shared" ca="1" si="49"/>
        <v>0</v>
      </c>
      <c r="AQ36" s="191">
        <f t="shared" ca="1" si="49"/>
        <v>0</v>
      </c>
      <c r="AR36" s="191">
        <f t="shared" ca="1" si="49"/>
        <v>0</v>
      </c>
      <c r="AS36" s="191">
        <f t="shared" ca="1" si="49"/>
        <v>0</v>
      </c>
      <c r="AT36" s="191">
        <f t="shared" ca="1" si="49"/>
        <v>0</v>
      </c>
      <c r="AU36" s="191">
        <f t="shared" ref="AU36:BM36" ca="1" si="50">AU159+AU248+AU541+AU1331+AU928+AU1182</f>
        <v>0</v>
      </c>
      <c r="AV36" s="191">
        <f t="shared" ca="1" si="50"/>
        <v>0</v>
      </c>
      <c r="AW36" s="191">
        <f t="shared" ca="1" si="50"/>
        <v>0</v>
      </c>
      <c r="AX36" s="191">
        <f t="shared" ca="1" si="50"/>
        <v>0</v>
      </c>
      <c r="AY36" s="191">
        <f t="shared" ca="1" si="50"/>
        <v>0</v>
      </c>
      <c r="AZ36" s="191">
        <f t="shared" ca="1" si="50"/>
        <v>0</v>
      </c>
      <c r="BA36" s="191">
        <f t="shared" ca="1" si="50"/>
        <v>0</v>
      </c>
      <c r="BB36" s="191">
        <f t="shared" ca="1" si="50"/>
        <v>0</v>
      </c>
      <c r="BC36" s="191">
        <f t="shared" ca="1" si="50"/>
        <v>0</v>
      </c>
      <c r="BD36" s="191">
        <f t="shared" ca="1" si="50"/>
        <v>0</v>
      </c>
      <c r="BE36" s="191">
        <f t="shared" ca="1" si="50"/>
        <v>0</v>
      </c>
      <c r="BF36" s="191">
        <f t="shared" ca="1" si="50"/>
        <v>0</v>
      </c>
      <c r="BG36" s="191">
        <f t="shared" ca="1" si="50"/>
        <v>0</v>
      </c>
      <c r="BH36" s="191">
        <f t="shared" ca="1" si="50"/>
        <v>0</v>
      </c>
      <c r="BI36" s="191">
        <f t="shared" ca="1" si="50"/>
        <v>0</v>
      </c>
      <c r="BJ36" s="191">
        <f t="shared" ca="1" si="50"/>
        <v>0</v>
      </c>
      <c r="BK36" s="191">
        <f t="shared" ca="1" si="50"/>
        <v>0</v>
      </c>
      <c r="BL36" s="191">
        <f t="shared" ca="1" si="50"/>
        <v>0</v>
      </c>
      <c r="BM36" s="191">
        <f t="shared" ca="1" si="50"/>
        <v>0</v>
      </c>
    </row>
    <row r="37" spans="3:65" x14ac:dyDescent="0.2">
      <c r="C37" s="188">
        <f t="shared" si="8"/>
        <v>22</v>
      </c>
      <c r="D37" s="166" t="str">
        <f t="shared" si="5"/>
        <v>item 22</v>
      </c>
      <c r="E37" s="166" t="str">
        <f t="shared" si="5"/>
        <v>Operating Expense</v>
      </c>
      <c r="F37" s="183">
        <f>MATCH(E37,lookups!$C$113:$C$118,0)</f>
        <v>2</v>
      </c>
      <c r="G37" s="183"/>
      <c r="H37" s="280"/>
      <c r="I37" s="16"/>
      <c r="J37" s="16"/>
      <c r="K37" s="189">
        <f t="shared" ca="1" si="9"/>
        <v>0</v>
      </c>
      <c r="L37" s="190">
        <f t="shared" ca="1" si="10"/>
        <v>0</v>
      </c>
      <c r="O37" s="191">
        <f t="shared" ref="O37:AT37" ca="1" si="51">O160+O249+O542+O1332+O929+O1183</f>
        <v>0</v>
      </c>
      <c r="P37" s="191">
        <f t="shared" ca="1" si="51"/>
        <v>0</v>
      </c>
      <c r="Q37" s="191">
        <f t="shared" ca="1" si="51"/>
        <v>0</v>
      </c>
      <c r="R37" s="191">
        <f t="shared" ca="1" si="51"/>
        <v>0</v>
      </c>
      <c r="S37" s="191">
        <f t="shared" ca="1" si="51"/>
        <v>0</v>
      </c>
      <c r="T37" s="191">
        <f t="shared" ca="1" si="51"/>
        <v>0</v>
      </c>
      <c r="U37" s="191">
        <f t="shared" ca="1" si="51"/>
        <v>0</v>
      </c>
      <c r="V37" s="191">
        <f t="shared" ca="1" si="51"/>
        <v>0</v>
      </c>
      <c r="W37" s="191">
        <f t="shared" ca="1" si="51"/>
        <v>0</v>
      </c>
      <c r="X37" s="191">
        <f t="shared" ca="1" si="51"/>
        <v>0</v>
      </c>
      <c r="Y37" s="191">
        <f t="shared" ca="1" si="51"/>
        <v>0</v>
      </c>
      <c r="Z37" s="191">
        <f t="shared" ca="1" si="51"/>
        <v>0</v>
      </c>
      <c r="AA37" s="191">
        <f t="shared" ca="1" si="51"/>
        <v>0</v>
      </c>
      <c r="AB37" s="191">
        <f t="shared" ca="1" si="51"/>
        <v>0</v>
      </c>
      <c r="AC37" s="191">
        <f t="shared" ca="1" si="51"/>
        <v>0</v>
      </c>
      <c r="AD37" s="191">
        <f t="shared" ca="1" si="51"/>
        <v>0</v>
      </c>
      <c r="AE37" s="191">
        <f t="shared" ca="1" si="51"/>
        <v>0</v>
      </c>
      <c r="AF37" s="191">
        <f t="shared" ca="1" si="51"/>
        <v>0</v>
      </c>
      <c r="AG37" s="191">
        <f t="shared" ca="1" si="51"/>
        <v>0</v>
      </c>
      <c r="AH37" s="191">
        <f t="shared" ca="1" si="51"/>
        <v>0</v>
      </c>
      <c r="AI37" s="191">
        <f t="shared" ca="1" si="51"/>
        <v>0</v>
      </c>
      <c r="AJ37" s="191">
        <f t="shared" ca="1" si="51"/>
        <v>0</v>
      </c>
      <c r="AK37" s="191">
        <f t="shared" ca="1" si="51"/>
        <v>0</v>
      </c>
      <c r="AL37" s="191">
        <f t="shared" ca="1" si="51"/>
        <v>0</v>
      </c>
      <c r="AM37" s="191">
        <f t="shared" ca="1" si="51"/>
        <v>0</v>
      </c>
      <c r="AN37" s="191">
        <f t="shared" ca="1" si="51"/>
        <v>0</v>
      </c>
      <c r="AO37" s="191">
        <f t="shared" ca="1" si="51"/>
        <v>0</v>
      </c>
      <c r="AP37" s="191">
        <f t="shared" ca="1" si="51"/>
        <v>0</v>
      </c>
      <c r="AQ37" s="191">
        <f t="shared" ca="1" si="51"/>
        <v>0</v>
      </c>
      <c r="AR37" s="191">
        <f t="shared" ca="1" si="51"/>
        <v>0</v>
      </c>
      <c r="AS37" s="191">
        <f t="shared" ca="1" si="51"/>
        <v>0</v>
      </c>
      <c r="AT37" s="191">
        <f t="shared" ca="1" si="51"/>
        <v>0</v>
      </c>
      <c r="AU37" s="191">
        <f t="shared" ref="AU37:BM37" ca="1" si="52">AU160+AU249+AU542+AU1332+AU929+AU1183</f>
        <v>0</v>
      </c>
      <c r="AV37" s="191">
        <f t="shared" ca="1" si="52"/>
        <v>0</v>
      </c>
      <c r="AW37" s="191">
        <f t="shared" ca="1" si="52"/>
        <v>0</v>
      </c>
      <c r="AX37" s="191">
        <f t="shared" ca="1" si="52"/>
        <v>0</v>
      </c>
      <c r="AY37" s="191">
        <f t="shared" ca="1" si="52"/>
        <v>0</v>
      </c>
      <c r="AZ37" s="191">
        <f t="shared" ca="1" si="52"/>
        <v>0</v>
      </c>
      <c r="BA37" s="191">
        <f t="shared" ca="1" si="52"/>
        <v>0</v>
      </c>
      <c r="BB37" s="191">
        <f t="shared" ca="1" si="52"/>
        <v>0</v>
      </c>
      <c r="BC37" s="191">
        <f t="shared" ca="1" si="52"/>
        <v>0</v>
      </c>
      <c r="BD37" s="191">
        <f t="shared" ca="1" si="52"/>
        <v>0</v>
      </c>
      <c r="BE37" s="191">
        <f t="shared" ca="1" si="52"/>
        <v>0</v>
      </c>
      <c r="BF37" s="191">
        <f t="shared" ca="1" si="52"/>
        <v>0</v>
      </c>
      <c r="BG37" s="191">
        <f t="shared" ca="1" si="52"/>
        <v>0</v>
      </c>
      <c r="BH37" s="191">
        <f t="shared" ca="1" si="52"/>
        <v>0</v>
      </c>
      <c r="BI37" s="191">
        <f t="shared" ca="1" si="52"/>
        <v>0</v>
      </c>
      <c r="BJ37" s="191">
        <f t="shared" ca="1" si="52"/>
        <v>0</v>
      </c>
      <c r="BK37" s="191">
        <f t="shared" ca="1" si="52"/>
        <v>0</v>
      </c>
      <c r="BL37" s="191">
        <f t="shared" ca="1" si="52"/>
        <v>0</v>
      </c>
      <c r="BM37" s="191">
        <f t="shared" ca="1" si="52"/>
        <v>0</v>
      </c>
    </row>
    <row r="38" spans="3:65" x14ac:dyDescent="0.2">
      <c r="C38" s="188">
        <f t="shared" si="8"/>
        <v>23</v>
      </c>
      <c r="D38" s="166" t="str">
        <f t="shared" si="5"/>
        <v>item 23</v>
      </c>
      <c r="E38" s="166" t="str">
        <f t="shared" si="5"/>
        <v>Operating Expense</v>
      </c>
      <c r="F38" s="183">
        <f>MATCH(E38,lookups!$C$113:$C$118,0)</f>
        <v>2</v>
      </c>
      <c r="G38" s="183"/>
      <c r="H38" s="280"/>
      <c r="I38" s="16"/>
      <c r="J38" s="16"/>
      <c r="K38" s="189">
        <f t="shared" ca="1" si="9"/>
        <v>0</v>
      </c>
      <c r="L38" s="190">
        <f t="shared" ca="1" si="10"/>
        <v>0</v>
      </c>
      <c r="O38" s="191">
        <f t="shared" ref="O38:AT38" ca="1" si="53">O161+O250+O543+O1333+O930+O1184</f>
        <v>0</v>
      </c>
      <c r="P38" s="191">
        <f t="shared" ca="1" si="53"/>
        <v>0</v>
      </c>
      <c r="Q38" s="191">
        <f t="shared" ca="1" si="53"/>
        <v>0</v>
      </c>
      <c r="R38" s="191">
        <f t="shared" ca="1" si="53"/>
        <v>0</v>
      </c>
      <c r="S38" s="191">
        <f t="shared" ca="1" si="53"/>
        <v>0</v>
      </c>
      <c r="T38" s="191">
        <f t="shared" ca="1" si="53"/>
        <v>0</v>
      </c>
      <c r="U38" s="191">
        <f t="shared" ca="1" si="53"/>
        <v>0</v>
      </c>
      <c r="V38" s="191">
        <f t="shared" ca="1" si="53"/>
        <v>0</v>
      </c>
      <c r="W38" s="191">
        <f t="shared" ca="1" si="53"/>
        <v>0</v>
      </c>
      <c r="X38" s="191">
        <f t="shared" ca="1" si="53"/>
        <v>0</v>
      </c>
      <c r="Y38" s="191">
        <f t="shared" ca="1" si="53"/>
        <v>0</v>
      </c>
      <c r="Z38" s="191">
        <f t="shared" ca="1" si="53"/>
        <v>0</v>
      </c>
      <c r="AA38" s="191">
        <f t="shared" ca="1" si="53"/>
        <v>0</v>
      </c>
      <c r="AB38" s="191">
        <f t="shared" ca="1" si="53"/>
        <v>0</v>
      </c>
      <c r="AC38" s="191">
        <f t="shared" ca="1" si="53"/>
        <v>0</v>
      </c>
      <c r="AD38" s="191">
        <f t="shared" ca="1" si="53"/>
        <v>0</v>
      </c>
      <c r="AE38" s="191">
        <f t="shared" ca="1" si="53"/>
        <v>0</v>
      </c>
      <c r="AF38" s="191">
        <f t="shared" ca="1" si="53"/>
        <v>0</v>
      </c>
      <c r="AG38" s="191">
        <f t="shared" ca="1" si="53"/>
        <v>0</v>
      </c>
      <c r="AH38" s="191">
        <f t="shared" ca="1" si="53"/>
        <v>0</v>
      </c>
      <c r="AI38" s="191">
        <f t="shared" ca="1" si="53"/>
        <v>0</v>
      </c>
      <c r="AJ38" s="191">
        <f t="shared" ca="1" si="53"/>
        <v>0</v>
      </c>
      <c r="AK38" s="191">
        <f t="shared" ca="1" si="53"/>
        <v>0</v>
      </c>
      <c r="AL38" s="191">
        <f t="shared" ca="1" si="53"/>
        <v>0</v>
      </c>
      <c r="AM38" s="191">
        <f t="shared" ca="1" si="53"/>
        <v>0</v>
      </c>
      <c r="AN38" s="191">
        <f t="shared" ca="1" si="53"/>
        <v>0</v>
      </c>
      <c r="AO38" s="191">
        <f t="shared" ca="1" si="53"/>
        <v>0</v>
      </c>
      <c r="AP38" s="191">
        <f t="shared" ca="1" si="53"/>
        <v>0</v>
      </c>
      <c r="AQ38" s="191">
        <f t="shared" ca="1" si="53"/>
        <v>0</v>
      </c>
      <c r="AR38" s="191">
        <f t="shared" ca="1" si="53"/>
        <v>0</v>
      </c>
      <c r="AS38" s="191">
        <f t="shared" ca="1" si="53"/>
        <v>0</v>
      </c>
      <c r="AT38" s="191">
        <f t="shared" ca="1" si="53"/>
        <v>0</v>
      </c>
      <c r="AU38" s="191">
        <f t="shared" ref="AU38:BM38" ca="1" si="54">AU161+AU250+AU543+AU1333+AU930+AU1184</f>
        <v>0</v>
      </c>
      <c r="AV38" s="191">
        <f t="shared" ca="1" si="54"/>
        <v>0</v>
      </c>
      <c r="AW38" s="191">
        <f t="shared" ca="1" si="54"/>
        <v>0</v>
      </c>
      <c r="AX38" s="191">
        <f t="shared" ca="1" si="54"/>
        <v>0</v>
      </c>
      <c r="AY38" s="191">
        <f t="shared" ca="1" si="54"/>
        <v>0</v>
      </c>
      <c r="AZ38" s="191">
        <f t="shared" ca="1" si="54"/>
        <v>0</v>
      </c>
      <c r="BA38" s="191">
        <f t="shared" ca="1" si="54"/>
        <v>0</v>
      </c>
      <c r="BB38" s="191">
        <f t="shared" ca="1" si="54"/>
        <v>0</v>
      </c>
      <c r="BC38" s="191">
        <f t="shared" ca="1" si="54"/>
        <v>0</v>
      </c>
      <c r="BD38" s="191">
        <f t="shared" ca="1" si="54"/>
        <v>0</v>
      </c>
      <c r="BE38" s="191">
        <f t="shared" ca="1" si="54"/>
        <v>0</v>
      </c>
      <c r="BF38" s="191">
        <f t="shared" ca="1" si="54"/>
        <v>0</v>
      </c>
      <c r="BG38" s="191">
        <f t="shared" ca="1" si="54"/>
        <v>0</v>
      </c>
      <c r="BH38" s="191">
        <f t="shared" ca="1" si="54"/>
        <v>0</v>
      </c>
      <c r="BI38" s="191">
        <f t="shared" ca="1" si="54"/>
        <v>0</v>
      </c>
      <c r="BJ38" s="191">
        <f t="shared" ca="1" si="54"/>
        <v>0</v>
      </c>
      <c r="BK38" s="191">
        <f t="shared" ca="1" si="54"/>
        <v>0</v>
      </c>
      <c r="BL38" s="191">
        <f t="shared" ca="1" si="54"/>
        <v>0</v>
      </c>
      <c r="BM38" s="191">
        <f t="shared" ca="1" si="54"/>
        <v>0</v>
      </c>
    </row>
    <row r="39" spans="3:65" x14ac:dyDescent="0.2">
      <c r="C39" s="188">
        <f t="shared" si="8"/>
        <v>24</v>
      </c>
      <c r="D39" s="166" t="str">
        <f t="shared" si="5"/>
        <v>item 24</v>
      </c>
      <c r="E39" s="166" t="str">
        <f t="shared" si="5"/>
        <v>Operating Expense</v>
      </c>
      <c r="F39" s="183">
        <f>MATCH(E39,lookups!$C$113:$C$118,0)</f>
        <v>2</v>
      </c>
      <c r="G39" s="183"/>
      <c r="H39" s="280"/>
      <c r="I39" s="16"/>
      <c r="J39" s="16"/>
      <c r="K39" s="189">
        <f t="shared" ca="1" si="9"/>
        <v>0</v>
      </c>
      <c r="L39" s="190">
        <f t="shared" ca="1" si="10"/>
        <v>0</v>
      </c>
      <c r="O39" s="191">
        <f t="shared" ref="O39:AT39" ca="1" si="55">O162+O251+O544+O1334+O931+O1185</f>
        <v>0</v>
      </c>
      <c r="P39" s="191">
        <f t="shared" ca="1" si="55"/>
        <v>0</v>
      </c>
      <c r="Q39" s="191">
        <f t="shared" ca="1" si="55"/>
        <v>0</v>
      </c>
      <c r="R39" s="191">
        <f t="shared" ca="1" si="55"/>
        <v>0</v>
      </c>
      <c r="S39" s="191">
        <f t="shared" ca="1" si="55"/>
        <v>0</v>
      </c>
      <c r="T39" s="191">
        <f t="shared" ca="1" si="55"/>
        <v>0</v>
      </c>
      <c r="U39" s="191">
        <f t="shared" ca="1" si="55"/>
        <v>0</v>
      </c>
      <c r="V39" s="191">
        <f t="shared" ca="1" si="55"/>
        <v>0</v>
      </c>
      <c r="W39" s="191">
        <f t="shared" ca="1" si="55"/>
        <v>0</v>
      </c>
      <c r="X39" s="191">
        <f t="shared" ca="1" si="55"/>
        <v>0</v>
      </c>
      <c r="Y39" s="191">
        <f t="shared" ca="1" si="55"/>
        <v>0</v>
      </c>
      <c r="Z39" s="191">
        <f t="shared" ca="1" si="55"/>
        <v>0</v>
      </c>
      <c r="AA39" s="191">
        <f t="shared" ca="1" si="55"/>
        <v>0</v>
      </c>
      <c r="AB39" s="191">
        <f t="shared" ca="1" si="55"/>
        <v>0</v>
      </c>
      <c r="AC39" s="191">
        <f t="shared" ca="1" si="55"/>
        <v>0</v>
      </c>
      <c r="AD39" s="191">
        <f t="shared" ca="1" si="55"/>
        <v>0</v>
      </c>
      <c r="AE39" s="191">
        <f t="shared" ca="1" si="55"/>
        <v>0</v>
      </c>
      <c r="AF39" s="191">
        <f t="shared" ca="1" si="55"/>
        <v>0</v>
      </c>
      <c r="AG39" s="191">
        <f t="shared" ca="1" si="55"/>
        <v>0</v>
      </c>
      <c r="AH39" s="191">
        <f t="shared" ca="1" si="55"/>
        <v>0</v>
      </c>
      <c r="AI39" s="191">
        <f t="shared" ca="1" si="55"/>
        <v>0</v>
      </c>
      <c r="AJ39" s="191">
        <f t="shared" ca="1" si="55"/>
        <v>0</v>
      </c>
      <c r="AK39" s="191">
        <f t="shared" ca="1" si="55"/>
        <v>0</v>
      </c>
      <c r="AL39" s="191">
        <f t="shared" ca="1" si="55"/>
        <v>0</v>
      </c>
      <c r="AM39" s="191">
        <f t="shared" ca="1" si="55"/>
        <v>0</v>
      </c>
      <c r="AN39" s="191">
        <f t="shared" ca="1" si="55"/>
        <v>0</v>
      </c>
      <c r="AO39" s="191">
        <f t="shared" ca="1" si="55"/>
        <v>0</v>
      </c>
      <c r="AP39" s="191">
        <f t="shared" ca="1" si="55"/>
        <v>0</v>
      </c>
      <c r="AQ39" s="191">
        <f t="shared" ca="1" si="55"/>
        <v>0</v>
      </c>
      <c r="AR39" s="191">
        <f t="shared" ca="1" si="55"/>
        <v>0</v>
      </c>
      <c r="AS39" s="191">
        <f t="shared" ca="1" si="55"/>
        <v>0</v>
      </c>
      <c r="AT39" s="191">
        <f t="shared" ca="1" si="55"/>
        <v>0</v>
      </c>
      <c r="AU39" s="191">
        <f t="shared" ref="AU39:BM39" ca="1" si="56">AU162+AU251+AU544+AU1334+AU931+AU1185</f>
        <v>0</v>
      </c>
      <c r="AV39" s="191">
        <f t="shared" ca="1" si="56"/>
        <v>0</v>
      </c>
      <c r="AW39" s="191">
        <f t="shared" ca="1" si="56"/>
        <v>0</v>
      </c>
      <c r="AX39" s="191">
        <f t="shared" ca="1" si="56"/>
        <v>0</v>
      </c>
      <c r="AY39" s="191">
        <f t="shared" ca="1" si="56"/>
        <v>0</v>
      </c>
      <c r="AZ39" s="191">
        <f t="shared" ca="1" si="56"/>
        <v>0</v>
      </c>
      <c r="BA39" s="191">
        <f t="shared" ca="1" si="56"/>
        <v>0</v>
      </c>
      <c r="BB39" s="191">
        <f t="shared" ca="1" si="56"/>
        <v>0</v>
      </c>
      <c r="BC39" s="191">
        <f t="shared" ca="1" si="56"/>
        <v>0</v>
      </c>
      <c r="BD39" s="191">
        <f t="shared" ca="1" si="56"/>
        <v>0</v>
      </c>
      <c r="BE39" s="191">
        <f t="shared" ca="1" si="56"/>
        <v>0</v>
      </c>
      <c r="BF39" s="191">
        <f t="shared" ca="1" si="56"/>
        <v>0</v>
      </c>
      <c r="BG39" s="191">
        <f t="shared" ca="1" si="56"/>
        <v>0</v>
      </c>
      <c r="BH39" s="191">
        <f t="shared" ca="1" si="56"/>
        <v>0</v>
      </c>
      <c r="BI39" s="191">
        <f t="shared" ca="1" si="56"/>
        <v>0</v>
      </c>
      <c r="BJ39" s="191">
        <f t="shared" ca="1" si="56"/>
        <v>0</v>
      </c>
      <c r="BK39" s="191">
        <f t="shared" ca="1" si="56"/>
        <v>0</v>
      </c>
      <c r="BL39" s="191">
        <f t="shared" ca="1" si="56"/>
        <v>0</v>
      </c>
      <c r="BM39" s="191">
        <f t="shared" ca="1" si="56"/>
        <v>0</v>
      </c>
    </row>
    <row r="40" spans="3:65" x14ac:dyDescent="0.2">
      <c r="C40" s="188">
        <f t="shared" si="8"/>
        <v>25</v>
      </c>
      <c r="D40" s="166" t="str">
        <f t="shared" si="5"/>
        <v>item 25</v>
      </c>
      <c r="E40" s="166" t="str">
        <f t="shared" si="5"/>
        <v>Operating Expense</v>
      </c>
      <c r="F40" s="183">
        <f>MATCH(E40,lookups!$C$113:$C$118,0)</f>
        <v>2</v>
      </c>
      <c r="G40" s="183"/>
      <c r="H40" s="280"/>
      <c r="I40" s="16"/>
      <c r="J40" s="16"/>
      <c r="K40" s="192">
        <f t="shared" ca="1" si="9"/>
        <v>0</v>
      </c>
      <c r="L40" s="193">
        <f t="shared" ca="1" si="10"/>
        <v>0</v>
      </c>
      <c r="O40" s="191">
        <f t="shared" ref="O40:AT40" ca="1" si="57">O163+O252+O545+O1335+O932+O1186</f>
        <v>0</v>
      </c>
      <c r="P40" s="191">
        <f t="shared" ca="1" si="57"/>
        <v>0</v>
      </c>
      <c r="Q40" s="191">
        <f t="shared" ca="1" si="57"/>
        <v>0</v>
      </c>
      <c r="R40" s="191">
        <f t="shared" ca="1" si="57"/>
        <v>0</v>
      </c>
      <c r="S40" s="191">
        <f t="shared" ca="1" si="57"/>
        <v>0</v>
      </c>
      <c r="T40" s="191">
        <f t="shared" ca="1" si="57"/>
        <v>0</v>
      </c>
      <c r="U40" s="191">
        <f t="shared" ca="1" si="57"/>
        <v>0</v>
      </c>
      <c r="V40" s="191">
        <f t="shared" ca="1" si="57"/>
        <v>0</v>
      </c>
      <c r="W40" s="191">
        <f t="shared" ca="1" si="57"/>
        <v>0</v>
      </c>
      <c r="X40" s="191">
        <f t="shared" ca="1" si="57"/>
        <v>0</v>
      </c>
      <c r="Y40" s="191">
        <f t="shared" ca="1" si="57"/>
        <v>0</v>
      </c>
      <c r="Z40" s="191">
        <f t="shared" ca="1" si="57"/>
        <v>0</v>
      </c>
      <c r="AA40" s="191">
        <f t="shared" ca="1" si="57"/>
        <v>0</v>
      </c>
      <c r="AB40" s="191">
        <f t="shared" ca="1" si="57"/>
        <v>0</v>
      </c>
      <c r="AC40" s="191">
        <f t="shared" ca="1" si="57"/>
        <v>0</v>
      </c>
      <c r="AD40" s="191">
        <f t="shared" ca="1" si="57"/>
        <v>0</v>
      </c>
      <c r="AE40" s="191">
        <f t="shared" ca="1" si="57"/>
        <v>0</v>
      </c>
      <c r="AF40" s="191">
        <f t="shared" ca="1" si="57"/>
        <v>0</v>
      </c>
      <c r="AG40" s="191">
        <f t="shared" ca="1" si="57"/>
        <v>0</v>
      </c>
      <c r="AH40" s="191">
        <f t="shared" ca="1" si="57"/>
        <v>0</v>
      </c>
      <c r="AI40" s="191">
        <f t="shared" ca="1" si="57"/>
        <v>0</v>
      </c>
      <c r="AJ40" s="191">
        <f t="shared" ca="1" si="57"/>
        <v>0</v>
      </c>
      <c r="AK40" s="191">
        <f t="shared" ca="1" si="57"/>
        <v>0</v>
      </c>
      <c r="AL40" s="191">
        <f t="shared" ca="1" si="57"/>
        <v>0</v>
      </c>
      <c r="AM40" s="191">
        <f t="shared" ca="1" si="57"/>
        <v>0</v>
      </c>
      <c r="AN40" s="191">
        <f t="shared" ca="1" si="57"/>
        <v>0</v>
      </c>
      <c r="AO40" s="191">
        <f t="shared" ca="1" si="57"/>
        <v>0</v>
      </c>
      <c r="AP40" s="191">
        <f t="shared" ca="1" si="57"/>
        <v>0</v>
      </c>
      <c r="AQ40" s="191">
        <f t="shared" ca="1" si="57"/>
        <v>0</v>
      </c>
      <c r="AR40" s="191">
        <f t="shared" ca="1" si="57"/>
        <v>0</v>
      </c>
      <c r="AS40" s="191">
        <f t="shared" ca="1" si="57"/>
        <v>0</v>
      </c>
      <c r="AT40" s="191">
        <f t="shared" ca="1" si="57"/>
        <v>0</v>
      </c>
      <c r="AU40" s="191">
        <f t="shared" ref="AU40:BM40" ca="1" si="58">AU163+AU252+AU545+AU1335+AU932+AU1186</f>
        <v>0</v>
      </c>
      <c r="AV40" s="191">
        <f t="shared" ca="1" si="58"/>
        <v>0</v>
      </c>
      <c r="AW40" s="191">
        <f t="shared" ca="1" si="58"/>
        <v>0</v>
      </c>
      <c r="AX40" s="191">
        <f t="shared" ca="1" si="58"/>
        <v>0</v>
      </c>
      <c r="AY40" s="191">
        <f t="shared" ca="1" si="58"/>
        <v>0</v>
      </c>
      <c r="AZ40" s="191">
        <f t="shared" ca="1" si="58"/>
        <v>0</v>
      </c>
      <c r="BA40" s="191">
        <f t="shared" ca="1" si="58"/>
        <v>0</v>
      </c>
      <c r="BB40" s="191">
        <f t="shared" ca="1" si="58"/>
        <v>0</v>
      </c>
      <c r="BC40" s="191">
        <f t="shared" ca="1" si="58"/>
        <v>0</v>
      </c>
      <c r="BD40" s="191">
        <f t="shared" ca="1" si="58"/>
        <v>0</v>
      </c>
      <c r="BE40" s="191">
        <f t="shared" ca="1" si="58"/>
        <v>0</v>
      </c>
      <c r="BF40" s="191">
        <f t="shared" ca="1" si="58"/>
        <v>0</v>
      </c>
      <c r="BG40" s="191">
        <f t="shared" ca="1" si="58"/>
        <v>0</v>
      </c>
      <c r="BH40" s="191">
        <f t="shared" ca="1" si="58"/>
        <v>0</v>
      </c>
      <c r="BI40" s="191">
        <f t="shared" ca="1" si="58"/>
        <v>0</v>
      </c>
      <c r="BJ40" s="191">
        <f t="shared" ca="1" si="58"/>
        <v>0</v>
      </c>
      <c r="BK40" s="191">
        <f t="shared" ca="1" si="58"/>
        <v>0</v>
      </c>
      <c r="BL40" s="191">
        <f t="shared" ca="1" si="58"/>
        <v>0</v>
      </c>
      <c r="BM40" s="191">
        <f t="shared" ca="1" si="58"/>
        <v>0</v>
      </c>
    </row>
    <row r="41" spans="3:65" s="170" customFormat="1" x14ac:dyDescent="0.2">
      <c r="D41" s="194"/>
      <c r="F41" s="155"/>
      <c r="G41" s="155"/>
      <c r="H41" s="250"/>
      <c r="I41" s="250"/>
      <c r="J41" s="250"/>
      <c r="K41" s="468"/>
      <c r="L41" s="469"/>
      <c r="O41" s="468"/>
      <c r="P41" s="468"/>
      <c r="Q41" s="468"/>
      <c r="R41" s="468"/>
      <c r="S41" s="468"/>
      <c r="T41" s="468"/>
      <c r="U41" s="468"/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468"/>
      <c r="AK41" s="468"/>
      <c r="AL41" s="468"/>
      <c r="AM41" s="468"/>
      <c r="AN41" s="468"/>
      <c r="AO41" s="468"/>
      <c r="AP41" s="468"/>
      <c r="AQ41" s="468"/>
      <c r="AR41" s="468"/>
      <c r="AS41" s="468"/>
      <c r="AT41" s="468"/>
      <c r="AU41" s="468"/>
      <c r="AV41" s="468"/>
      <c r="AW41" s="468"/>
      <c r="AX41" s="468"/>
      <c r="AY41" s="468"/>
      <c r="AZ41" s="468"/>
      <c r="BA41" s="468"/>
      <c r="BB41" s="468"/>
      <c r="BC41" s="468"/>
      <c r="BD41" s="468"/>
      <c r="BE41" s="468"/>
      <c r="BF41" s="468"/>
      <c r="BG41" s="468"/>
      <c r="BH41" s="468"/>
      <c r="BI41" s="468"/>
      <c r="BJ41" s="468"/>
      <c r="BK41" s="468"/>
      <c r="BL41" s="468"/>
      <c r="BM41" s="468"/>
    </row>
    <row r="42" spans="3:65" s="448" customFormat="1" x14ac:dyDescent="0.2">
      <c r="D42" s="467" t="s">
        <v>279</v>
      </c>
      <c r="F42" s="446"/>
      <c r="G42" s="446"/>
      <c r="H42" s="451"/>
      <c r="I42" s="451"/>
      <c r="J42" s="451"/>
      <c r="K42" s="449"/>
      <c r="L42" s="450"/>
      <c r="O42" s="449"/>
      <c r="P42" s="449"/>
      <c r="Q42" s="449"/>
      <c r="R42" s="449"/>
      <c r="S42" s="449"/>
      <c r="T42" s="449"/>
      <c r="U42" s="449"/>
      <c r="V42" s="449"/>
      <c r="W42" s="449"/>
      <c r="X42" s="449"/>
      <c r="Y42" s="449"/>
      <c r="Z42" s="449"/>
      <c r="AA42" s="449"/>
      <c r="AB42" s="449"/>
      <c r="AC42" s="449"/>
      <c r="AD42" s="449"/>
      <c r="AE42" s="449"/>
      <c r="AF42" s="449"/>
      <c r="AG42" s="449"/>
      <c r="AH42" s="449"/>
      <c r="AI42" s="449"/>
      <c r="AJ42" s="449"/>
      <c r="AK42" s="449"/>
      <c r="AL42" s="449"/>
      <c r="AM42" s="449"/>
      <c r="AN42" s="449"/>
      <c r="AO42" s="449"/>
      <c r="AP42" s="449"/>
      <c r="AQ42" s="449"/>
      <c r="AR42" s="449"/>
      <c r="AS42" s="449"/>
      <c r="AT42" s="449"/>
      <c r="AU42" s="449"/>
      <c r="AV42" s="449"/>
      <c r="AW42" s="449"/>
      <c r="AX42" s="449"/>
      <c r="AY42" s="449"/>
      <c r="AZ42" s="449"/>
      <c r="BA42" s="449"/>
      <c r="BB42" s="449"/>
      <c r="BC42" s="449"/>
      <c r="BD42" s="449"/>
      <c r="BE42" s="449"/>
      <c r="BF42" s="449"/>
      <c r="BG42" s="449"/>
      <c r="BH42" s="449"/>
      <c r="BI42" s="449"/>
      <c r="BJ42" s="449"/>
      <c r="BK42" s="449"/>
      <c r="BL42" s="449"/>
      <c r="BM42" s="449"/>
    </row>
    <row r="43" spans="3:65" s="448" customFormat="1" x14ac:dyDescent="0.2">
      <c r="D43" s="447" t="str">
        <f>+Inputs!D39</f>
        <v>SWP</v>
      </c>
      <c r="F43" s="446"/>
      <c r="G43" s="446"/>
      <c r="H43" s="451"/>
      <c r="I43" s="451"/>
      <c r="J43" s="451"/>
      <c r="K43" s="470">
        <f t="shared" ref="K43:K45" ca="1" si="59">SUMPRODUCT(O43:BM43,$O$11:$BM$11)</f>
        <v>226428459.97586417</v>
      </c>
      <c r="L43" s="471">
        <f t="shared" ref="L43:L45" ca="1" si="60">SUM(O43:BM43)</f>
        <v>802959761.13999593</v>
      </c>
      <c r="O43" s="466">
        <f ca="1">SUM(O16:O18)</f>
        <v>0</v>
      </c>
      <c r="P43" s="466">
        <f t="shared" ref="P43:BM43" ca="1" si="61">SUM(P16:P18)</f>
        <v>0</v>
      </c>
      <c r="Q43" s="466">
        <f t="shared" ca="1" si="61"/>
        <v>2429726.5955010736</v>
      </c>
      <c r="R43" s="466">
        <f t="shared" ca="1" si="61"/>
        <v>15622357.729751995</v>
      </c>
      <c r="S43" s="466">
        <f t="shared" ca="1" si="61"/>
        <v>27628954.435413137</v>
      </c>
      <c r="T43" s="466">
        <f t="shared" ca="1" si="61"/>
        <v>26855392.246067524</v>
      </c>
      <c r="U43" s="466">
        <f t="shared" ca="1" si="61"/>
        <v>26128679.632817052</v>
      </c>
      <c r="V43" s="466">
        <f t="shared" ca="1" si="61"/>
        <v>25444201.230366953</v>
      </c>
      <c r="W43" s="466">
        <f t="shared" ca="1" si="61"/>
        <v>24798092.307605054</v>
      </c>
      <c r="X43" s="466">
        <f t="shared" ca="1" si="61"/>
        <v>24179399.343286216</v>
      </c>
      <c r="Y43" s="466">
        <f t="shared" ca="1" si="61"/>
        <v>23570814.723043602</v>
      </c>
      <c r="Z43" s="466">
        <f t="shared" ca="1" si="61"/>
        <v>22963116.742960542</v>
      </c>
      <c r="AA43" s="466">
        <f t="shared" ca="1" si="61"/>
        <v>22355580.790785849</v>
      </c>
      <c r="AB43" s="466">
        <f t="shared" ca="1" si="61"/>
        <v>21748044.838611156</v>
      </c>
      <c r="AC43" s="466">
        <f t="shared" ca="1" si="61"/>
        <v>21140508.886436462</v>
      </c>
      <c r="AD43" s="466">
        <f t="shared" ca="1" si="61"/>
        <v>20532972.934261773</v>
      </c>
      <c r="AE43" s="466">
        <f t="shared" ca="1" si="61"/>
        <v>19925436.982087079</v>
      </c>
      <c r="AF43" s="466">
        <f t="shared" ca="1" si="61"/>
        <v>19317901.02991239</v>
      </c>
      <c r="AG43" s="466">
        <f t="shared" ca="1" si="61"/>
        <v>18782610.283847064</v>
      </c>
      <c r="AH43" s="466">
        <f t="shared" ca="1" si="61"/>
        <v>18392054.849004235</v>
      </c>
      <c r="AI43" s="466">
        <f t="shared" ca="1" si="61"/>
        <v>18073744.620270774</v>
      </c>
      <c r="AJ43" s="466">
        <f t="shared" ca="1" si="61"/>
        <v>17755434.391537312</v>
      </c>
      <c r="AK43" s="466">
        <f t="shared" ca="1" si="61"/>
        <v>17437124.162803851</v>
      </c>
      <c r="AL43" s="466">
        <f t="shared" ca="1" si="61"/>
        <v>17124739.905604091</v>
      </c>
      <c r="AM43" s="466">
        <f t="shared" ca="1" si="61"/>
        <v>16824204.935276512</v>
      </c>
      <c r="AN43" s="466">
        <f t="shared" ca="1" si="61"/>
        <v>16529595.936482638</v>
      </c>
      <c r="AO43" s="466">
        <f t="shared" ca="1" si="61"/>
        <v>16234986.937688762</v>
      </c>
      <c r="AP43" s="466">
        <f t="shared" ca="1" si="61"/>
        <v>15940377.938894887</v>
      </c>
      <c r="AQ43" s="466">
        <f t="shared" ca="1" si="61"/>
        <v>15645768.940101016</v>
      </c>
      <c r="AR43" s="466">
        <f t="shared" ca="1" si="61"/>
        <v>15351159.941307141</v>
      </c>
      <c r="AS43" s="466">
        <f t="shared" ca="1" si="61"/>
        <v>15056550.942513265</v>
      </c>
      <c r="AT43" s="466">
        <f t="shared" ca="1" si="61"/>
        <v>14761941.943719389</v>
      </c>
      <c r="AU43" s="466">
        <f t="shared" ca="1" si="61"/>
        <v>14467332.944925513</v>
      </c>
      <c r="AV43" s="466">
        <f t="shared" ca="1" si="61"/>
        <v>14172723.946131637</v>
      </c>
      <c r="AW43" s="466">
        <f t="shared" ca="1" si="61"/>
        <v>13878114.947337762</v>
      </c>
      <c r="AX43" s="466">
        <f t="shared" ca="1" si="61"/>
        <v>13583505.948543888</v>
      </c>
      <c r="AY43" s="466">
        <f t="shared" ca="1" si="61"/>
        <v>13288896.949750014</v>
      </c>
      <c r="AZ43" s="466">
        <f t="shared" ca="1" si="61"/>
        <v>12994287.950956138</v>
      </c>
      <c r="BA43" s="466">
        <f t="shared" ca="1" si="61"/>
        <v>12699678.952162262</v>
      </c>
      <c r="BB43" s="466">
        <f t="shared" ca="1" si="61"/>
        <v>12405069.953368386</v>
      </c>
      <c r="BC43" s="466">
        <f t="shared" ca="1" si="61"/>
        <v>12112008.165769618</v>
      </c>
      <c r="BD43" s="466">
        <f t="shared" ca="1" si="61"/>
        <v>11819150.726819262</v>
      </c>
      <c r="BE43" s="466">
        <f t="shared" ca="1" si="61"/>
        <v>11526293.287868906</v>
      </c>
      <c r="BF43" s="466">
        <f t="shared" ca="1" si="61"/>
        <v>11233435.848918546</v>
      </c>
      <c r="BG43" s="466">
        <f t="shared" ca="1" si="61"/>
        <v>10940578.409968188</v>
      </c>
      <c r="BH43" s="466">
        <f t="shared" ca="1" si="61"/>
        <v>10649715.907031896</v>
      </c>
      <c r="BI43" s="466">
        <f t="shared" ca="1" si="61"/>
        <v>10363899.41871942</v>
      </c>
      <c r="BJ43" s="466">
        <f t="shared" ca="1" si="61"/>
        <v>10069909.784683999</v>
      </c>
      <c r="BK43" s="466">
        <f t="shared" ca="1" si="61"/>
        <v>9679411.0279148687</v>
      </c>
      <c r="BL43" s="466">
        <f t="shared" ca="1" si="61"/>
        <v>9401227.2730272748</v>
      </c>
      <c r="BM43" s="466">
        <f t="shared" ca="1" si="61"/>
        <v>9123043.5181396808</v>
      </c>
    </row>
    <row r="44" spans="3:65" s="448" customFormat="1" x14ac:dyDescent="0.2">
      <c r="D44" s="447" t="str">
        <f>+Inputs!D40</f>
        <v>Alternative 1 (Ft Drum-Whidden)</v>
      </c>
      <c r="F44" s="446"/>
      <c r="G44" s="446"/>
      <c r="H44" s="451"/>
      <c r="I44" s="451"/>
      <c r="J44" s="451"/>
      <c r="K44" s="470">
        <f t="shared" ca="1" si="59"/>
        <v>300277945.67766768</v>
      </c>
      <c r="L44" s="471">
        <f t="shared" ca="1" si="60"/>
        <v>1057606946.1379219</v>
      </c>
      <c r="O44" s="466">
        <f ca="1">SUM(O22:O24)</f>
        <v>0</v>
      </c>
      <c r="P44" s="466">
        <f t="shared" ref="P44:BM44" ca="1" si="62">SUM(P22:P24)</f>
        <v>0</v>
      </c>
      <c r="Q44" s="466">
        <f t="shared" ca="1" si="62"/>
        <v>3230541.0587730571</v>
      </c>
      <c r="R44" s="466">
        <f t="shared" ca="1" si="62"/>
        <v>20776761.472415358</v>
      </c>
      <c r="S44" s="466">
        <f t="shared" ca="1" si="62"/>
        <v>36835442.744258747</v>
      </c>
      <c r="T44" s="466">
        <f t="shared" ca="1" si="62"/>
        <v>35780953.512097299</v>
      </c>
      <c r="U44" s="466">
        <f t="shared" ca="1" si="62"/>
        <v>34791432.016561843</v>
      </c>
      <c r="V44" s="466">
        <f t="shared" ca="1" si="62"/>
        <v>33860381.48398976</v>
      </c>
      <c r="W44" s="466">
        <f t="shared" ca="1" si="62"/>
        <v>32982387.93632891</v>
      </c>
      <c r="X44" s="466">
        <f t="shared" ca="1" si="62"/>
        <v>32141570.371292934</v>
      </c>
      <c r="Y44" s="466">
        <f t="shared" ca="1" si="62"/>
        <v>31312663.557971723</v>
      </c>
      <c r="Z44" s="466">
        <f t="shared" ca="1" si="62"/>
        <v>30483395.812780354</v>
      </c>
      <c r="AA44" s="466">
        <f t="shared" ca="1" si="62"/>
        <v>29654128.067589</v>
      </c>
      <c r="AB44" s="466">
        <f t="shared" ca="1" si="62"/>
        <v>28824860.322397642</v>
      </c>
      <c r="AC44" s="466">
        <f t="shared" ca="1" si="62"/>
        <v>27995592.57720628</v>
      </c>
      <c r="AD44" s="466">
        <f t="shared" ca="1" si="62"/>
        <v>27166324.832014918</v>
      </c>
      <c r="AE44" s="466">
        <f t="shared" ca="1" si="62"/>
        <v>26337057.08682356</v>
      </c>
      <c r="AF44" s="466">
        <f t="shared" ca="1" si="62"/>
        <v>25507789.341632202</v>
      </c>
      <c r="AG44" s="466">
        <f t="shared" ca="1" si="62"/>
        <v>24784996.498133428</v>
      </c>
      <c r="AH44" s="466">
        <f t="shared" ca="1" si="62"/>
        <v>24275514.389889985</v>
      </c>
      <c r="AI44" s="466">
        <f t="shared" ca="1" si="62"/>
        <v>23872507.183339134</v>
      </c>
      <c r="AJ44" s="466">
        <f t="shared" ca="1" si="62"/>
        <v>23469499.976788279</v>
      </c>
      <c r="AK44" s="466">
        <f t="shared" ca="1" si="62"/>
        <v>23066492.770237427</v>
      </c>
      <c r="AL44" s="466">
        <f t="shared" ca="1" si="62"/>
        <v>22663485.563686565</v>
      </c>
      <c r="AM44" s="466">
        <f t="shared" ca="1" si="62"/>
        <v>22260478.357135713</v>
      </c>
      <c r="AN44" s="466">
        <f t="shared" ca="1" si="62"/>
        <v>21857471.150584858</v>
      </c>
      <c r="AO44" s="466">
        <f t="shared" ca="1" si="62"/>
        <v>21454463.944034003</v>
      </c>
      <c r="AP44" s="466">
        <f t="shared" ca="1" si="62"/>
        <v>21051456.737483151</v>
      </c>
      <c r="AQ44" s="466">
        <f t="shared" ca="1" si="62"/>
        <v>20648449.530932292</v>
      </c>
      <c r="AR44" s="466">
        <f t="shared" ca="1" si="62"/>
        <v>20245442.324381445</v>
      </c>
      <c r="AS44" s="466">
        <f t="shared" ca="1" si="62"/>
        <v>19842435.117830586</v>
      </c>
      <c r="AT44" s="466">
        <f t="shared" ca="1" si="62"/>
        <v>19439427.911279734</v>
      </c>
      <c r="AU44" s="466">
        <f t="shared" ca="1" si="62"/>
        <v>19036420.704728879</v>
      </c>
      <c r="AV44" s="466">
        <f t="shared" ca="1" si="62"/>
        <v>18633413.498178028</v>
      </c>
      <c r="AW44" s="466">
        <f t="shared" ca="1" si="62"/>
        <v>18230406.291627169</v>
      </c>
      <c r="AX44" s="466">
        <f t="shared" ca="1" si="62"/>
        <v>17827399.085076317</v>
      </c>
      <c r="AY44" s="466">
        <f t="shared" ca="1" si="62"/>
        <v>17424391.878525462</v>
      </c>
      <c r="AZ44" s="466">
        <f t="shared" ca="1" si="62"/>
        <v>17021384.671974607</v>
      </c>
      <c r="BA44" s="466">
        <f t="shared" ca="1" si="62"/>
        <v>16618377.465423752</v>
      </c>
      <c r="BB44" s="466">
        <f t="shared" ca="1" si="62"/>
        <v>16215370.2588729</v>
      </c>
      <c r="BC44" s="466">
        <f t="shared" ca="1" si="62"/>
        <v>15825478.233382506</v>
      </c>
      <c r="BD44" s="466">
        <f t="shared" ca="1" si="62"/>
        <v>15437318.401617082</v>
      </c>
      <c r="BE44" s="466">
        <f t="shared" ca="1" si="62"/>
        <v>15049158.569851656</v>
      </c>
      <c r="BF44" s="466">
        <f t="shared" ca="1" si="62"/>
        <v>14660998.738086229</v>
      </c>
      <c r="BG44" s="466">
        <f t="shared" ca="1" si="62"/>
        <v>14272838.906320805</v>
      </c>
      <c r="BH44" s="466">
        <f t="shared" ca="1" si="62"/>
        <v>13884679.07455538</v>
      </c>
      <c r="BI44" s="466">
        <f t="shared" ca="1" si="62"/>
        <v>13496519.242789954</v>
      </c>
      <c r="BJ44" s="466">
        <f t="shared" ca="1" si="62"/>
        <v>13039078.445162199</v>
      </c>
      <c r="BK44" s="466">
        <f t="shared" ca="1" si="62"/>
        <v>11763562.763742134</v>
      </c>
      <c r="BL44" s="466">
        <f t="shared" ca="1" si="62"/>
        <v>11440103.007292984</v>
      </c>
      <c r="BM44" s="466">
        <f t="shared" ca="1" si="62"/>
        <v>11116643.250843829</v>
      </c>
    </row>
    <row r="45" spans="3:65" ht="12.75" customHeight="1" x14ac:dyDescent="0.2">
      <c r="D45" s="447" t="str">
        <f>+Inputs!D41</f>
        <v>Alternative 2 (Martin-Whidden)</v>
      </c>
      <c r="H45" s="16"/>
      <c r="I45" s="16"/>
      <c r="J45" s="16"/>
      <c r="K45" s="470">
        <f t="shared" ca="1" si="59"/>
        <v>236508693.74841422</v>
      </c>
      <c r="L45" s="471">
        <f t="shared" ca="1" si="60"/>
        <v>845840674.44676197</v>
      </c>
      <c r="O45" s="470">
        <f ca="1">SUM(O28:O30)</f>
        <v>0</v>
      </c>
      <c r="P45" s="470">
        <f t="shared" ref="P45:BM45" ca="1" si="63">SUM(P28:P30)</f>
        <v>0</v>
      </c>
      <c r="Q45" s="470">
        <f t="shared" ca="1" si="63"/>
        <v>2541199.0888743452</v>
      </c>
      <c r="R45" s="470">
        <f t="shared" ca="1" si="63"/>
        <v>16324812.838060487</v>
      </c>
      <c r="S45" s="470">
        <f t="shared" ca="1" si="63"/>
        <v>28754630.884030562</v>
      </c>
      <c r="T45" s="470">
        <f t="shared" ca="1" si="63"/>
        <v>27946444.223833762</v>
      </c>
      <c r="U45" s="470">
        <f t="shared" ca="1" si="63"/>
        <v>27189362.301238678</v>
      </c>
      <c r="V45" s="470">
        <f t="shared" ca="1" si="63"/>
        <v>26478274.642485145</v>
      </c>
      <c r="W45" s="470">
        <f t="shared" ca="1" si="63"/>
        <v>25808922.51943969</v>
      </c>
      <c r="X45" s="470">
        <f t="shared" ca="1" si="63"/>
        <v>25168813.662910774</v>
      </c>
      <c r="Y45" s="470">
        <f t="shared" ca="1" si="63"/>
        <v>24538074.008275501</v>
      </c>
      <c r="Z45" s="470">
        <f t="shared" ca="1" si="63"/>
        <v>23907050.438431341</v>
      </c>
      <c r="AA45" s="470">
        <f t="shared" ca="1" si="63"/>
        <v>23276026.868587174</v>
      </c>
      <c r="AB45" s="470">
        <f t="shared" ca="1" si="63"/>
        <v>22645003.298743002</v>
      </c>
      <c r="AC45" s="470">
        <f t="shared" ca="1" si="63"/>
        <v>22013979.728898831</v>
      </c>
      <c r="AD45" s="470">
        <f t="shared" ca="1" si="63"/>
        <v>21382956.15905467</v>
      </c>
      <c r="AE45" s="470">
        <f t="shared" ca="1" si="63"/>
        <v>20751932.589210499</v>
      </c>
      <c r="AF45" s="470">
        <f t="shared" ca="1" si="63"/>
        <v>20120909.019366335</v>
      </c>
      <c r="AG45" s="470">
        <f t="shared" ca="1" si="63"/>
        <v>19573640.436147213</v>
      </c>
      <c r="AH45" s="470">
        <f t="shared" ca="1" si="63"/>
        <v>19194165.741387084</v>
      </c>
      <c r="AI45" s="470">
        <f t="shared" ca="1" si="63"/>
        <v>18898446.03325199</v>
      </c>
      <c r="AJ45" s="470">
        <f t="shared" ca="1" si="63"/>
        <v>18602726.325116899</v>
      </c>
      <c r="AK45" s="470">
        <f t="shared" ca="1" si="63"/>
        <v>18307006.616981812</v>
      </c>
      <c r="AL45" s="470">
        <f t="shared" ca="1" si="63"/>
        <v>18011286.908846717</v>
      </c>
      <c r="AM45" s="470">
        <f t="shared" ca="1" si="63"/>
        <v>17715567.20071163</v>
      </c>
      <c r="AN45" s="470">
        <f t="shared" ca="1" si="63"/>
        <v>17419847.49257654</v>
      </c>
      <c r="AO45" s="470">
        <f t="shared" ca="1" si="63"/>
        <v>17124127.784441456</v>
      </c>
      <c r="AP45" s="470">
        <f t="shared" ca="1" si="63"/>
        <v>16828408.076306362</v>
      </c>
      <c r="AQ45" s="470">
        <f t="shared" ca="1" si="63"/>
        <v>16532688.368171271</v>
      </c>
      <c r="AR45" s="470">
        <f t="shared" ca="1" si="63"/>
        <v>16236968.660036184</v>
      </c>
      <c r="AS45" s="470">
        <f t="shared" ca="1" si="63"/>
        <v>15941248.951901099</v>
      </c>
      <c r="AT45" s="470">
        <f t="shared" ca="1" si="63"/>
        <v>15645529.243766008</v>
      </c>
      <c r="AU45" s="470">
        <f t="shared" ca="1" si="63"/>
        <v>15349809.535630919</v>
      </c>
      <c r="AV45" s="470">
        <f t="shared" ca="1" si="63"/>
        <v>15054089.827495828</v>
      </c>
      <c r="AW45" s="470">
        <f t="shared" ca="1" si="63"/>
        <v>14758370.119360739</v>
      </c>
      <c r="AX45" s="470">
        <f t="shared" ca="1" si="63"/>
        <v>14462650.41122565</v>
      </c>
      <c r="AY45" s="470">
        <f t="shared" ca="1" si="63"/>
        <v>14166930.703090563</v>
      </c>
      <c r="AZ45" s="470">
        <f t="shared" ca="1" si="63"/>
        <v>13871210.994955473</v>
      </c>
      <c r="BA45" s="470">
        <f t="shared" ca="1" si="63"/>
        <v>13575491.286820384</v>
      </c>
      <c r="BB45" s="470">
        <f t="shared" ca="1" si="63"/>
        <v>13279771.578685295</v>
      </c>
      <c r="BC45" s="470">
        <f t="shared" ca="1" si="63"/>
        <v>12984916.945633117</v>
      </c>
      <c r="BD45" s="470">
        <f t="shared" ca="1" si="63"/>
        <v>12690176.56778056</v>
      </c>
      <c r="BE45" s="470">
        <f t="shared" ca="1" si="63"/>
        <v>12395436.18992801</v>
      </c>
      <c r="BF45" s="470">
        <f t="shared" ca="1" si="63"/>
        <v>12100695.81207546</v>
      </c>
      <c r="BG45" s="470">
        <f t="shared" ca="1" si="63"/>
        <v>11805955.434222911</v>
      </c>
      <c r="BH45" s="470">
        <f t="shared" ca="1" si="63"/>
        <v>11511215.056370355</v>
      </c>
      <c r="BI45" s="470">
        <f t="shared" ca="1" si="63"/>
        <v>11216474.678517805</v>
      </c>
      <c r="BJ45" s="470">
        <f t="shared" ca="1" si="63"/>
        <v>10917164.540094586</v>
      </c>
      <c r="BK45" s="470">
        <f t="shared" ca="1" si="63"/>
        <v>10563894.32329662</v>
      </c>
      <c r="BL45" s="470">
        <f t="shared" ca="1" si="63"/>
        <v>10273421.55126364</v>
      </c>
      <c r="BM45" s="470">
        <f t="shared" ca="1" si="63"/>
        <v>9982948.779230658</v>
      </c>
    </row>
    <row r="46" spans="3:65" x14ac:dyDescent="0.2">
      <c r="H46" s="16"/>
      <c r="I46" s="16"/>
      <c r="J46" s="16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89"/>
    </row>
    <row r="47" spans="3:65" s="189" customFormat="1" x14ac:dyDescent="0.2">
      <c r="D47" s="195"/>
      <c r="F47" s="196"/>
      <c r="G47" s="196"/>
      <c r="H47" s="145"/>
      <c r="I47" s="145"/>
      <c r="J47" s="145"/>
    </row>
    <row r="48" spans="3:65" s="178" customFormat="1" ht="15.75" x14ac:dyDescent="0.25">
      <c r="D48" s="161" t="s">
        <v>101</v>
      </c>
      <c r="F48" s="179"/>
      <c r="G48" s="179"/>
      <c r="O48" s="180"/>
      <c r="P48" s="180"/>
      <c r="Q48" s="180"/>
      <c r="R48" s="180"/>
    </row>
    <row r="49" spans="3:65" s="181" customFormat="1" x14ac:dyDescent="0.2">
      <c r="D49" s="182"/>
      <c r="F49" s="183"/>
      <c r="G49" s="183"/>
      <c r="K49" s="184"/>
      <c r="L49" s="184"/>
      <c r="M49" s="184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</row>
    <row r="50" spans="3:65" x14ac:dyDescent="0.2">
      <c r="D50" s="186" t="s">
        <v>175</v>
      </c>
      <c r="E50" s="181"/>
      <c r="F50" s="155"/>
      <c r="G50" s="155"/>
      <c r="I50" s="197" t="s">
        <v>142</v>
      </c>
      <c r="K50" s="184"/>
      <c r="L50" s="184"/>
      <c r="M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</row>
    <row r="51" spans="3:65" x14ac:dyDescent="0.2">
      <c r="C51" s="188">
        <f>C50+1</f>
        <v>1</v>
      </c>
      <c r="D51" s="198" t="str">
        <f>Inputs!D12</f>
        <v xml:space="preserve">TRANSMISSION LINE  </v>
      </c>
      <c r="E51" s="199" t="str">
        <f>Inputs!E12</f>
        <v>CWIP Capital</v>
      </c>
      <c r="F51" s="183">
        <f>MATCH(E51,lookups!$C$113:$C$118,0)</f>
        <v>6</v>
      </c>
      <c r="G51" s="183"/>
      <c r="H51" s="200" t="str">
        <f>IF(Inputs!$E12=lookups!$C$113,"Sign Flip","    ... ")</f>
        <v xml:space="preserve">    ... </v>
      </c>
      <c r="I51" s="201">
        <f>IF(Inputs!$E12=lookups!$C$113,-1,1)</f>
        <v>1</v>
      </c>
      <c r="K51" s="202">
        <f>SUMPRODUCT(O51:BM51,$O$11:$BM$11)</f>
        <v>150361610.04234466</v>
      </c>
      <c r="L51" s="203">
        <f>SUM(O51:BM51)</f>
        <v>188115037.57668784</v>
      </c>
      <c r="O51" s="204">
        <f>Inputs!R12*$I51</f>
        <v>0</v>
      </c>
      <c r="P51" s="204">
        <f>Inputs!S12*$I51</f>
        <v>0</v>
      </c>
      <c r="Q51" s="204">
        <f>Inputs!T12*$I51</f>
        <v>73155847.946489722</v>
      </c>
      <c r="R51" s="204">
        <f>Inputs!U12*$I51</f>
        <v>114959189.63019812</v>
      </c>
      <c r="S51" s="204">
        <f>Inputs!V12*$I51</f>
        <v>0</v>
      </c>
      <c r="T51" s="204">
        <f>Inputs!W12*$I51</f>
        <v>0</v>
      </c>
      <c r="U51" s="204">
        <f>Inputs!X12*$I51</f>
        <v>0</v>
      </c>
      <c r="V51" s="204">
        <f>Inputs!Y12*$I51</f>
        <v>0</v>
      </c>
      <c r="W51" s="204">
        <f>Inputs!Z12*$I51</f>
        <v>0</v>
      </c>
      <c r="X51" s="204">
        <f>Inputs!AA12*$I51</f>
        <v>0</v>
      </c>
      <c r="Y51" s="204">
        <f>Inputs!AB12*$I51</f>
        <v>0</v>
      </c>
      <c r="Z51" s="204">
        <f>Inputs!AC12*$I51</f>
        <v>0</v>
      </c>
      <c r="AA51" s="204">
        <f>Inputs!AD12*$I51</f>
        <v>0</v>
      </c>
      <c r="AB51" s="204">
        <f>Inputs!AE12*$I51</f>
        <v>0</v>
      </c>
      <c r="AC51" s="204">
        <f>Inputs!AF12*$I51</f>
        <v>0</v>
      </c>
      <c r="AD51" s="204">
        <f>Inputs!AG12*$I51</f>
        <v>0</v>
      </c>
      <c r="AE51" s="204">
        <f>Inputs!AH12*$I51</f>
        <v>0</v>
      </c>
      <c r="AF51" s="204">
        <f>Inputs!AI12*$I51</f>
        <v>0</v>
      </c>
      <c r="AG51" s="204">
        <f>Inputs!AJ12*$I51</f>
        <v>0</v>
      </c>
      <c r="AH51" s="204">
        <f>Inputs!AK12*$I51</f>
        <v>0</v>
      </c>
      <c r="AI51" s="204">
        <f>Inputs!AL12*$I51</f>
        <v>0</v>
      </c>
      <c r="AJ51" s="204">
        <f>Inputs!AM12*$I51</f>
        <v>0</v>
      </c>
      <c r="AK51" s="204">
        <f>Inputs!AN12*$I51</f>
        <v>0</v>
      </c>
      <c r="AL51" s="204">
        <f>Inputs!AO12*$I51</f>
        <v>0</v>
      </c>
      <c r="AM51" s="204">
        <f>Inputs!AP12*$I51</f>
        <v>0</v>
      </c>
      <c r="AN51" s="204">
        <f>Inputs!AQ12*$I51</f>
        <v>0</v>
      </c>
      <c r="AO51" s="204">
        <f>Inputs!AR12*$I51</f>
        <v>0</v>
      </c>
      <c r="AP51" s="204">
        <f>Inputs!AS12*$I51</f>
        <v>0</v>
      </c>
      <c r="AQ51" s="204">
        <f>Inputs!AT12*$I51</f>
        <v>0</v>
      </c>
      <c r="AR51" s="204">
        <f>Inputs!AU12*$I51</f>
        <v>0</v>
      </c>
      <c r="AS51" s="204">
        <f>Inputs!AV12*$I51</f>
        <v>0</v>
      </c>
      <c r="AT51" s="204">
        <f>Inputs!AW12*$I51</f>
        <v>0</v>
      </c>
      <c r="AU51" s="204">
        <f>Inputs!AX12*$I51</f>
        <v>0</v>
      </c>
      <c r="AV51" s="204">
        <f>Inputs!AY12*$I51</f>
        <v>0</v>
      </c>
      <c r="AW51" s="204">
        <f>Inputs!AZ12*$I51</f>
        <v>0</v>
      </c>
      <c r="AX51" s="204">
        <f>Inputs!BA12*$I51</f>
        <v>0</v>
      </c>
      <c r="AY51" s="204">
        <f>Inputs!BB12*$I51</f>
        <v>0</v>
      </c>
      <c r="AZ51" s="204">
        <f>Inputs!BC12*$I51</f>
        <v>0</v>
      </c>
      <c r="BA51" s="204">
        <f>Inputs!BD12*$I51</f>
        <v>0</v>
      </c>
      <c r="BB51" s="204">
        <f>Inputs!BE12*$I51</f>
        <v>0</v>
      </c>
      <c r="BC51" s="204">
        <f>Inputs!BF12*$I51</f>
        <v>0</v>
      </c>
      <c r="BD51" s="204">
        <f>Inputs!BG12*$I51</f>
        <v>0</v>
      </c>
      <c r="BE51" s="204">
        <f>Inputs!BH12*$I51</f>
        <v>0</v>
      </c>
      <c r="BF51" s="204">
        <f>Inputs!BI12*$I51</f>
        <v>0</v>
      </c>
      <c r="BG51" s="204">
        <f>Inputs!BJ12*$I51</f>
        <v>0</v>
      </c>
      <c r="BH51" s="204">
        <f>Inputs!BK12*$I51</f>
        <v>0</v>
      </c>
      <c r="BI51" s="204">
        <f>Inputs!BL12*$I51</f>
        <v>0</v>
      </c>
      <c r="BJ51" s="204">
        <f>Inputs!BM12*$I51</f>
        <v>0</v>
      </c>
      <c r="BK51" s="204">
        <f>Inputs!BN12*$I51</f>
        <v>0</v>
      </c>
      <c r="BL51" s="204">
        <f>Inputs!BO12*$I51</f>
        <v>0</v>
      </c>
      <c r="BM51" s="204">
        <f>Inputs!BP12*$I51</f>
        <v>0</v>
      </c>
    </row>
    <row r="52" spans="3:65" x14ac:dyDescent="0.2">
      <c r="C52" s="188">
        <f t="shared" ref="C52:C75" si="64">C51+1</f>
        <v>2</v>
      </c>
      <c r="D52" s="198" t="str">
        <f>Inputs!D13</f>
        <v xml:space="preserve">TRANSMISSION SUBSTATION  </v>
      </c>
      <c r="E52" s="199" t="str">
        <f>Inputs!E13</f>
        <v>CWIP Capital</v>
      </c>
      <c r="F52" s="183">
        <f>MATCH(E52,lookups!$C$113:$C$118,0)</f>
        <v>6</v>
      </c>
      <c r="G52" s="183"/>
      <c r="H52" s="200" t="str">
        <f>IF(Inputs!$E13=lookups!$C$113,"Sign Flip","    ... ")</f>
        <v xml:space="preserve">    ... </v>
      </c>
      <c r="I52" s="201">
        <f>IF(Inputs!$E13=lookups!$C$113,-1,1)</f>
        <v>1</v>
      </c>
      <c r="K52" s="202">
        <f t="shared" ref="K52:K75" si="65">SUMPRODUCT(O52:BM52,$O$11:$BM$11)</f>
        <v>3583564.5645373589</v>
      </c>
      <c r="L52" s="203">
        <f t="shared" ref="L52:L75" si="66">SUM(O52:BM52)</f>
        <v>4483341.0770647293</v>
      </c>
      <c r="O52" s="204">
        <f>Inputs!R13*$I52</f>
        <v>0</v>
      </c>
      <c r="P52" s="204">
        <f>Inputs!S13*$I52</f>
        <v>0</v>
      </c>
      <c r="Q52" s="204">
        <f>Inputs!T13*$I52</f>
        <v>1743521.529969617</v>
      </c>
      <c r="R52" s="204">
        <f>Inputs!U13*$I52</f>
        <v>2739819.547095112</v>
      </c>
      <c r="S52" s="204">
        <f>Inputs!V13*$I52</f>
        <v>0</v>
      </c>
      <c r="T52" s="204">
        <f>Inputs!W13*$I52</f>
        <v>0</v>
      </c>
      <c r="U52" s="204">
        <f>Inputs!X13*$I52</f>
        <v>0</v>
      </c>
      <c r="V52" s="204">
        <f>Inputs!Y13*$I52</f>
        <v>0</v>
      </c>
      <c r="W52" s="204">
        <f>Inputs!Z13*$I52</f>
        <v>0</v>
      </c>
      <c r="X52" s="204">
        <f>Inputs!AA13*$I52</f>
        <v>0</v>
      </c>
      <c r="Y52" s="204">
        <f>Inputs!AB13*$I52</f>
        <v>0</v>
      </c>
      <c r="Z52" s="204">
        <f>Inputs!AC13*$I52</f>
        <v>0</v>
      </c>
      <c r="AA52" s="204">
        <f>Inputs!AD13*$I52</f>
        <v>0</v>
      </c>
      <c r="AB52" s="204">
        <f>Inputs!AE13*$I52</f>
        <v>0</v>
      </c>
      <c r="AC52" s="204">
        <f>Inputs!AF13*$I52</f>
        <v>0</v>
      </c>
      <c r="AD52" s="204">
        <f>Inputs!AG13*$I52</f>
        <v>0</v>
      </c>
      <c r="AE52" s="204">
        <f>Inputs!AH13*$I52</f>
        <v>0</v>
      </c>
      <c r="AF52" s="204">
        <f>Inputs!AI13*$I52</f>
        <v>0</v>
      </c>
      <c r="AG52" s="204">
        <f>Inputs!AJ13*$I52</f>
        <v>0</v>
      </c>
      <c r="AH52" s="204">
        <f>Inputs!AK13*$I52</f>
        <v>0</v>
      </c>
      <c r="AI52" s="204">
        <f>Inputs!AL13*$I52</f>
        <v>0</v>
      </c>
      <c r="AJ52" s="204">
        <f>Inputs!AM13*$I52</f>
        <v>0</v>
      </c>
      <c r="AK52" s="204">
        <f>Inputs!AN13*$I52</f>
        <v>0</v>
      </c>
      <c r="AL52" s="204">
        <f>Inputs!AO13*$I52</f>
        <v>0</v>
      </c>
      <c r="AM52" s="204">
        <f>Inputs!AP13*$I52</f>
        <v>0</v>
      </c>
      <c r="AN52" s="204">
        <f>Inputs!AQ13*$I52</f>
        <v>0</v>
      </c>
      <c r="AO52" s="204">
        <f>Inputs!AR13*$I52</f>
        <v>0</v>
      </c>
      <c r="AP52" s="204">
        <f>Inputs!AS13*$I52</f>
        <v>0</v>
      </c>
      <c r="AQ52" s="204">
        <f>Inputs!AT13*$I52</f>
        <v>0</v>
      </c>
      <c r="AR52" s="204">
        <f>Inputs!AU13*$I52</f>
        <v>0</v>
      </c>
      <c r="AS52" s="204">
        <f>Inputs!AV13*$I52</f>
        <v>0</v>
      </c>
      <c r="AT52" s="204">
        <f>Inputs!AW13*$I52</f>
        <v>0</v>
      </c>
      <c r="AU52" s="204">
        <f>Inputs!AX13*$I52</f>
        <v>0</v>
      </c>
      <c r="AV52" s="204">
        <f>Inputs!AY13*$I52</f>
        <v>0</v>
      </c>
      <c r="AW52" s="204">
        <f>Inputs!AZ13*$I52</f>
        <v>0</v>
      </c>
      <c r="AX52" s="204">
        <f>Inputs!BA13*$I52</f>
        <v>0</v>
      </c>
      <c r="AY52" s="204">
        <f>Inputs!BB13*$I52</f>
        <v>0</v>
      </c>
      <c r="AZ52" s="204">
        <f>Inputs!BC13*$I52</f>
        <v>0</v>
      </c>
      <c r="BA52" s="204">
        <f>Inputs!BD13*$I52</f>
        <v>0</v>
      </c>
      <c r="BB52" s="204">
        <f>Inputs!BE13*$I52</f>
        <v>0</v>
      </c>
      <c r="BC52" s="204">
        <f>Inputs!BF13*$I52</f>
        <v>0</v>
      </c>
      <c r="BD52" s="204">
        <f>Inputs!BG13*$I52</f>
        <v>0</v>
      </c>
      <c r="BE52" s="204">
        <f>Inputs!BH13*$I52</f>
        <v>0</v>
      </c>
      <c r="BF52" s="204">
        <f>Inputs!BI13*$I52</f>
        <v>0</v>
      </c>
      <c r="BG52" s="204">
        <f>Inputs!BJ13*$I52</f>
        <v>0</v>
      </c>
      <c r="BH52" s="204">
        <f>Inputs!BK13*$I52</f>
        <v>0</v>
      </c>
      <c r="BI52" s="204">
        <f>Inputs!BL13*$I52</f>
        <v>0</v>
      </c>
      <c r="BJ52" s="204">
        <f>Inputs!BM13*$I52</f>
        <v>0</v>
      </c>
      <c r="BK52" s="204">
        <f>Inputs!BN13*$I52</f>
        <v>0</v>
      </c>
      <c r="BL52" s="204">
        <f>Inputs!BO13*$I52</f>
        <v>0</v>
      </c>
      <c r="BM52" s="204">
        <f>Inputs!BP13*$I52</f>
        <v>0</v>
      </c>
    </row>
    <row r="53" spans="3:65" x14ac:dyDescent="0.2">
      <c r="C53" s="188">
        <f t="shared" si="64"/>
        <v>3</v>
      </c>
      <c r="D53" s="198" t="str">
        <f>Inputs!D14</f>
        <v xml:space="preserve">DISTRIBUTION SUBSTATION  </v>
      </c>
      <c r="E53" s="199" t="str">
        <f>Inputs!E14</f>
        <v>CWIP Capital</v>
      </c>
      <c r="F53" s="183">
        <f>MATCH(E53,lookups!$C$113:$C$118,0)</f>
        <v>6</v>
      </c>
      <c r="G53" s="183"/>
      <c r="H53" s="200" t="str">
        <f>IF(Inputs!$E14=lookups!$C$113,"Sign Flip","    ... ")</f>
        <v xml:space="preserve">    ... </v>
      </c>
      <c r="I53" s="201">
        <f>IF(Inputs!$E14=lookups!$C$113,-1,1)</f>
        <v>1</v>
      </c>
      <c r="K53" s="202">
        <f t="shared" si="65"/>
        <v>16697023.283380179</v>
      </c>
      <c r="L53" s="203">
        <f t="shared" si="66"/>
        <v>20889382.346247427</v>
      </c>
      <c r="O53" s="204">
        <f>Inputs!R14*$I53</f>
        <v>0</v>
      </c>
      <c r="P53" s="204">
        <f>Inputs!S14*$I53</f>
        <v>0</v>
      </c>
      <c r="Q53" s="204">
        <f>Inputs!T14*$I53</f>
        <v>8123648.6902073333</v>
      </c>
      <c r="R53" s="204">
        <f>Inputs!U14*$I53</f>
        <v>12765733.656040095</v>
      </c>
      <c r="S53" s="204">
        <f>Inputs!V14*$I53</f>
        <v>0</v>
      </c>
      <c r="T53" s="204">
        <f>Inputs!W14*$I53</f>
        <v>0</v>
      </c>
      <c r="U53" s="204">
        <f>Inputs!X14*$I53</f>
        <v>0</v>
      </c>
      <c r="V53" s="204">
        <f>Inputs!Y14*$I53</f>
        <v>0</v>
      </c>
      <c r="W53" s="204">
        <f>Inputs!Z14*$I53</f>
        <v>0</v>
      </c>
      <c r="X53" s="204">
        <f>Inputs!AA14*$I53</f>
        <v>0</v>
      </c>
      <c r="Y53" s="204">
        <f>Inputs!AB14*$I53</f>
        <v>0</v>
      </c>
      <c r="Z53" s="204">
        <f>Inputs!AC14*$I53</f>
        <v>0</v>
      </c>
      <c r="AA53" s="204">
        <f>Inputs!AD14*$I53</f>
        <v>0</v>
      </c>
      <c r="AB53" s="204">
        <f>Inputs!AE14*$I53</f>
        <v>0</v>
      </c>
      <c r="AC53" s="204">
        <f>Inputs!AF14*$I53</f>
        <v>0</v>
      </c>
      <c r="AD53" s="204">
        <f>Inputs!AG14*$I53</f>
        <v>0</v>
      </c>
      <c r="AE53" s="204">
        <f>Inputs!AH14*$I53</f>
        <v>0</v>
      </c>
      <c r="AF53" s="204">
        <f>Inputs!AI14*$I53</f>
        <v>0</v>
      </c>
      <c r="AG53" s="204">
        <f>Inputs!AJ14*$I53</f>
        <v>0</v>
      </c>
      <c r="AH53" s="204">
        <f>Inputs!AK14*$I53</f>
        <v>0</v>
      </c>
      <c r="AI53" s="204">
        <f>Inputs!AL14*$I53</f>
        <v>0</v>
      </c>
      <c r="AJ53" s="204">
        <f>Inputs!AM14*$I53</f>
        <v>0</v>
      </c>
      <c r="AK53" s="204">
        <f>Inputs!AN14*$I53</f>
        <v>0</v>
      </c>
      <c r="AL53" s="204">
        <f>Inputs!AO14*$I53</f>
        <v>0</v>
      </c>
      <c r="AM53" s="204">
        <f>Inputs!AP14*$I53</f>
        <v>0</v>
      </c>
      <c r="AN53" s="204">
        <f>Inputs!AQ14*$I53</f>
        <v>0</v>
      </c>
      <c r="AO53" s="204">
        <f>Inputs!AR14*$I53</f>
        <v>0</v>
      </c>
      <c r="AP53" s="204">
        <f>Inputs!AS14*$I53</f>
        <v>0</v>
      </c>
      <c r="AQ53" s="204">
        <f>Inputs!AT14*$I53</f>
        <v>0</v>
      </c>
      <c r="AR53" s="204">
        <f>Inputs!AU14*$I53</f>
        <v>0</v>
      </c>
      <c r="AS53" s="204">
        <f>Inputs!AV14*$I53</f>
        <v>0</v>
      </c>
      <c r="AT53" s="204">
        <f>Inputs!AW14*$I53</f>
        <v>0</v>
      </c>
      <c r="AU53" s="204">
        <f>Inputs!AX14*$I53</f>
        <v>0</v>
      </c>
      <c r="AV53" s="204">
        <f>Inputs!AY14*$I53</f>
        <v>0</v>
      </c>
      <c r="AW53" s="204">
        <f>Inputs!AZ14*$I53</f>
        <v>0</v>
      </c>
      <c r="AX53" s="204">
        <f>Inputs!BA14*$I53</f>
        <v>0</v>
      </c>
      <c r="AY53" s="204">
        <f>Inputs!BB14*$I53</f>
        <v>0</v>
      </c>
      <c r="AZ53" s="204">
        <f>Inputs!BC14*$I53</f>
        <v>0</v>
      </c>
      <c r="BA53" s="204">
        <f>Inputs!BD14*$I53</f>
        <v>0</v>
      </c>
      <c r="BB53" s="204">
        <f>Inputs!BE14*$I53</f>
        <v>0</v>
      </c>
      <c r="BC53" s="204">
        <f>Inputs!BF14*$I53</f>
        <v>0</v>
      </c>
      <c r="BD53" s="204">
        <f>Inputs!BG14*$I53</f>
        <v>0</v>
      </c>
      <c r="BE53" s="204">
        <f>Inputs!BH14*$I53</f>
        <v>0</v>
      </c>
      <c r="BF53" s="204">
        <f>Inputs!BI14*$I53</f>
        <v>0</v>
      </c>
      <c r="BG53" s="204">
        <f>Inputs!BJ14*$I53</f>
        <v>0</v>
      </c>
      <c r="BH53" s="204">
        <f>Inputs!BK14*$I53</f>
        <v>0</v>
      </c>
      <c r="BI53" s="204">
        <f>Inputs!BL14*$I53</f>
        <v>0</v>
      </c>
      <c r="BJ53" s="204">
        <f>Inputs!BM14*$I53</f>
        <v>0</v>
      </c>
      <c r="BK53" s="204">
        <f>Inputs!BN14*$I53</f>
        <v>0</v>
      </c>
      <c r="BL53" s="204">
        <f>Inputs!BO14*$I53</f>
        <v>0</v>
      </c>
      <c r="BM53" s="204">
        <f>Inputs!BP14*$I53</f>
        <v>0</v>
      </c>
    </row>
    <row r="54" spans="3:65" x14ac:dyDescent="0.2">
      <c r="C54" s="188">
        <f t="shared" si="64"/>
        <v>4</v>
      </c>
      <c r="D54" s="198" t="str">
        <f>Inputs!D15</f>
        <v/>
      </c>
      <c r="E54" s="199" t="str">
        <f>Inputs!E15</f>
        <v>Operating Expense</v>
      </c>
      <c r="F54" s="183">
        <f>MATCH(E54,lookups!$C$113:$C$118,0)</f>
        <v>2</v>
      </c>
      <c r="G54" s="183"/>
      <c r="H54" s="200" t="str">
        <f>IF(Inputs!$E15=lookups!$C$113,"Sign Flip","    ... ")</f>
        <v xml:space="preserve">    ... </v>
      </c>
      <c r="I54" s="201">
        <f>IF(Inputs!$E15=lookups!$C$113,-1,1)</f>
        <v>1</v>
      </c>
      <c r="K54" s="202">
        <f t="shared" si="65"/>
        <v>0</v>
      </c>
      <c r="L54" s="203">
        <f t="shared" si="66"/>
        <v>0</v>
      </c>
      <c r="O54" s="204">
        <f>Inputs!R15*$I54</f>
        <v>0</v>
      </c>
      <c r="P54" s="204">
        <f>Inputs!S15*$I54</f>
        <v>0</v>
      </c>
      <c r="Q54" s="204">
        <f>Inputs!T15*$I54</f>
        <v>0</v>
      </c>
      <c r="R54" s="204">
        <f>Inputs!U15*$I54</f>
        <v>0</v>
      </c>
      <c r="S54" s="204">
        <f>Inputs!V15*$I54</f>
        <v>0</v>
      </c>
      <c r="T54" s="204">
        <f>Inputs!W15*$I54</f>
        <v>0</v>
      </c>
      <c r="U54" s="204">
        <f>Inputs!X15*$I54</f>
        <v>0</v>
      </c>
      <c r="V54" s="204">
        <f>Inputs!Y15*$I54</f>
        <v>0</v>
      </c>
      <c r="W54" s="204">
        <f>Inputs!Z15*$I54</f>
        <v>0</v>
      </c>
      <c r="X54" s="204">
        <f>Inputs!AA15*$I54</f>
        <v>0</v>
      </c>
      <c r="Y54" s="204">
        <f>Inputs!AB15*$I54</f>
        <v>0</v>
      </c>
      <c r="Z54" s="204">
        <f>Inputs!AC15*$I54</f>
        <v>0</v>
      </c>
      <c r="AA54" s="204">
        <f>Inputs!AD15*$I54</f>
        <v>0</v>
      </c>
      <c r="AB54" s="204">
        <f>Inputs!AE15*$I54</f>
        <v>0</v>
      </c>
      <c r="AC54" s="204">
        <f>Inputs!AF15*$I54</f>
        <v>0</v>
      </c>
      <c r="AD54" s="204">
        <f>Inputs!AG15*$I54</f>
        <v>0</v>
      </c>
      <c r="AE54" s="204">
        <f>Inputs!AH15*$I54</f>
        <v>0</v>
      </c>
      <c r="AF54" s="204">
        <f>Inputs!AI15*$I54</f>
        <v>0</v>
      </c>
      <c r="AG54" s="204">
        <f>Inputs!AJ15*$I54</f>
        <v>0</v>
      </c>
      <c r="AH54" s="204">
        <f>Inputs!AK15*$I54</f>
        <v>0</v>
      </c>
      <c r="AI54" s="204">
        <f>Inputs!AL15*$I54</f>
        <v>0</v>
      </c>
      <c r="AJ54" s="204">
        <f>Inputs!AM15*$I54</f>
        <v>0</v>
      </c>
      <c r="AK54" s="204">
        <f>Inputs!AN15*$I54</f>
        <v>0</v>
      </c>
      <c r="AL54" s="204">
        <f>Inputs!AO15*$I54</f>
        <v>0</v>
      </c>
      <c r="AM54" s="204">
        <f>Inputs!AP15*$I54</f>
        <v>0</v>
      </c>
      <c r="AN54" s="204">
        <f>Inputs!AQ15*$I54</f>
        <v>0</v>
      </c>
      <c r="AO54" s="204">
        <f>Inputs!AR15*$I54</f>
        <v>0</v>
      </c>
      <c r="AP54" s="204">
        <f>Inputs!AS15*$I54</f>
        <v>0</v>
      </c>
      <c r="AQ54" s="204">
        <f>Inputs!AT15*$I54</f>
        <v>0</v>
      </c>
      <c r="AR54" s="204">
        <f>Inputs!AU15*$I54</f>
        <v>0</v>
      </c>
      <c r="AS54" s="204">
        <f>Inputs!AV15*$I54</f>
        <v>0</v>
      </c>
      <c r="AT54" s="204">
        <f>Inputs!AW15*$I54</f>
        <v>0</v>
      </c>
      <c r="AU54" s="204">
        <f>Inputs!AX15*$I54</f>
        <v>0</v>
      </c>
      <c r="AV54" s="204">
        <f>Inputs!AY15*$I54</f>
        <v>0</v>
      </c>
      <c r="AW54" s="204">
        <f>Inputs!AZ15*$I54</f>
        <v>0</v>
      </c>
      <c r="AX54" s="204">
        <f>Inputs!BA15*$I54</f>
        <v>0</v>
      </c>
      <c r="AY54" s="204">
        <f>Inputs!BB15*$I54</f>
        <v>0</v>
      </c>
      <c r="AZ54" s="204">
        <f>Inputs!BC15*$I54</f>
        <v>0</v>
      </c>
      <c r="BA54" s="204">
        <f>Inputs!BD15*$I54</f>
        <v>0</v>
      </c>
      <c r="BB54" s="204">
        <f>Inputs!BE15*$I54</f>
        <v>0</v>
      </c>
      <c r="BC54" s="204">
        <f>Inputs!BF15*$I54</f>
        <v>0</v>
      </c>
      <c r="BD54" s="204">
        <f>Inputs!BG15*$I54</f>
        <v>0</v>
      </c>
      <c r="BE54" s="204">
        <f>Inputs!BH15*$I54</f>
        <v>0</v>
      </c>
      <c r="BF54" s="204">
        <f>Inputs!BI15*$I54</f>
        <v>0</v>
      </c>
      <c r="BG54" s="204">
        <f>Inputs!BJ15*$I54</f>
        <v>0</v>
      </c>
      <c r="BH54" s="204">
        <f>Inputs!BK15*$I54</f>
        <v>0</v>
      </c>
      <c r="BI54" s="204">
        <f>Inputs!BL15*$I54</f>
        <v>0</v>
      </c>
      <c r="BJ54" s="204">
        <f>Inputs!BM15*$I54</f>
        <v>0</v>
      </c>
      <c r="BK54" s="204">
        <f>Inputs!BN15*$I54</f>
        <v>0</v>
      </c>
      <c r="BL54" s="204">
        <f>Inputs!BO15*$I54</f>
        <v>0</v>
      </c>
      <c r="BM54" s="204">
        <f>Inputs!BP15*$I54</f>
        <v>0</v>
      </c>
    </row>
    <row r="55" spans="3:65" x14ac:dyDescent="0.2">
      <c r="C55" s="188">
        <f t="shared" si="64"/>
        <v>5</v>
      </c>
      <c r="D55" s="198" t="str">
        <f>Inputs!D16</f>
        <v/>
      </c>
      <c r="E55" s="199" t="str">
        <f>Inputs!E16</f>
        <v>Operating Expense</v>
      </c>
      <c r="F55" s="183">
        <f>MATCH(E55,lookups!$C$113:$C$118,0)</f>
        <v>2</v>
      </c>
      <c r="G55" s="183"/>
      <c r="H55" s="200" t="str">
        <f>IF(Inputs!$E16=lookups!$C$113,"Sign Flip","    ... ")</f>
        <v xml:space="preserve">    ... </v>
      </c>
      <c r="I55" s="201">
        <f>IF(Inputs!$E16=lookups!$C$113,-1,1)</f>
        <v>1</v>
      </c>
      <c r="K55" s="202">
        <f t="shared" si="65"/>
        <v>0</v>
      </c>
      <c r="L55" s="203">
        <f t="shared" si="66"/>
        <v>0</v>
      </c>
      <c r="O55" s="204">
        <f>Inputs!R16*$I55</f>
        <v>0</v>
      </c>
      <c r="P55" s="204">
        <f>Inputs!S16*$I55</f>
        <v>0</v>
      </c>
      <c r="Q55" s="204">
        <f>Inputs!T16*$I55</f>
        <v>0</v>
      </c>
      <c r="R55" s="204">
        <f>Inputs!U16*$I55</f>
        <v>0</v>
      </c>
      <c r="S55" s="204">
        <f>Inputs!V16*$I55</f>
        <v>0</v>
      </c>
      <c r="T55" s="204">
        <f>Inputs!W16*$I55</f>
        <v>0</v>
      </c>
      <c r="U55" s="204">
        <f>Inputs!X16*$I55</f>
        <v>0</v>
      </c>
      <c r="V55" s="204">
        <f>Inputs!Y16*$I55</f>
        <v>0</v>
      </c>
      <c r="W55" s="204">
        <f>Inputs!Z16*$I55</f>
        <v>0</v>
      </c>
      <c r="X55" s="204">
        <f>Inputs!AA16*$I55</f>
        <v>0</v>
      </c>
      <c r="Y55" s="204">
        <f>Inputs!AB16*$I55</f>
        <v>0</v>
      </c>
      <c r="Z55" s="204">
        <f>Inputs!AC16*$I55</f>
        <v>0</v>
      </c>
      <c r="AA55" s="204">
        <f>Inputs!AD16*$I55</f>
        <v>0</v>
      </c>
      <c r="AB55" s="204">
        <f>Inputs!AE16*$I55</f>
        <v>0</v>
      </c>
      <c r="AC55" s="204">
        <f>Inputs!AF16*$I55</f>
        <v>0</v>
      </c>
      <c r="AD55" s="204">
        <f>Inputs!AG16*$I55</f>
        <v>0</v>
      </c>
      <c r="AE55" s="204">
        <f>Inputs!AH16*$I55</f>
        <v>0</v>
      </c>
      <c r="AF55" s="204">
        <f>Inputs!AI16*$I55</f>
        <v>0</v>
      </c>
      <c r="AG55" s="204">
        <f>Inputs!AJ16*$I55</f>
        <v>0</v>
      </c>
      <c r="AH55" s="204">
        <f>Inputs!AK16*$I55</f>
        <v>0</v>
      </c>
      <c r="AI55" s="204">
        <f>Inputs!AL16*$I55</f>
        <v>0</v>
      </c>
      <c r="AJ55" s="204">
        <f>Inputs!AM16*$I55</f>
        <v>0</v>
      </c>
      <c r="AK55" s="204">
        <f>Inputs!AN16*$I55</f>
        <v>0</v>
      </c>
      <c r="AL55" s="204">
        <f>Inputs!AO16*$I55</f>
        <v>0</v>
      </c>
      <c r="AM55" s="204">
        <f>Inputs!AP16*$I55</f>
        <v>0</v>
      </c>
      <c r="AN55" s="204">
        <f>Inputs!AQ16*$I55</f>
        <v>0</v>
      </c>
      <c r="AO55" s="204">
        <f>Inputs!AR16*$I55</f>
        <v>0</v>
      </c>
      <c r="AP55" s="204">
        <f>Inputs!AS16*$I55</f>
        <v>0</v>
      </c>
      <c r="AQ55" s="204">
        <f>Inputs!AT16*$I55</f>
        <v>0</v>
      </c>
      <c r="AR55" s="204">
        <f>Inputs!AU16*$I55</f>
        <v>0</v>
      </c>
      <c r="AS55" s="204">
        <f>Inputs!AV16*$I55</f>
        <v>0</v>
      </c>
      <c r="AT55" s="204">
        <f>Inputs!AW16*$I55</f>
        <v>0</v>
      </c>
      <c r="AU55" s="204">
        <f>Inputs!AX16*$I55</f>
        <v>0</v>
      </c>
      <c r="AV55" s="204">
        <f>Inputs!AY16*$I55</f>
        <v>0</v>
      </c>
      <c r="AW55" s="204">
        <f>Inputs!AZ16*$I55</f>
        <v>0</v>
      </c>
      <c r="AX55" s="204">
        <f>Inputs!BA16*$I55</f>
        <v>0</v>
      </c>
      <c r="AY55" s="204">
        <f>Inputs!BB16*$I55</f>
        <v>0</v>
      </c>
      <c r="AZ55" s="204">
        <f>Inputs!BC16*$I55</f>
        <v>0</v>
      </c>
      <c r="BA55" s="204">
        <f>Inputs!BD16*$I55</f>
        <v>0</v>
      </c>
      <c r="BB55" s="204">
        <f>Inputs!BE16*$I55</f>
        <v>0</v>
      </c>
      <c r="BC55" s="204">
        <f>Inputs!BF16*$I55</f>
        <v>0</v>
      </c>
      <c r="BD55" s="204">
        <f>Inputs!BG16*$I55</f>
        <v>0</v>
      </c>
      <c r="BE55" s="204">
        <f>Inputs!BH16*$I55</f>
        <v>0</v>
      </c>
      <c r="BF55" s="204">
        <f>Inputs!BI16*$I55</f>
        <v>0</v>
      </c>
      <c r="BG55" s="204">
        <f>Inputs!BJ16*$I55</f>
        <v>0</v>
      </c>
      <c r="BH55" s="204">
        <f>Inputs!BK16*$I55</f>
        <v>0</v>
      </c>
      <c r="BI55" s="204">
        <f>Inputs!BL16*$I55</f>
        <v>0</v>
      </c>
      <c r="BJ55" s="204">
        <f>Inputs!BM16*$I55</f>
        <v>0</v>
      </c>
      <c r="BK55" s="204">
        <f>Inputs!BN16*$I55</f>
        <v>0</v>
      </c>
      <c r="BL55" s="204">
        <f>Inputs!BO16*$I55</f>
        <v>0</v>
      </c>
      <c r="BM55" s="204">
        <f>Inputs!BP16*$I55</f>
        <v>0</v>
      </c>
    </row>
    <row r="56" spans="3:65" x14ac:dyDescent="0.2">
      <c r="C56" s="188">
        <f t="shared" si="64"/>
        <v>6</v>
      </c>
      <c r="D56" s="198" t="str">
        <f>Inputs!D17</f>
        <v/>
      </c>
      <c r="E56" s="199" t="str">
        <f>Inputs!E17</f>
        <v>Operating Expense</v>
      </c>
      <c r="F56" s="183">
        <f>MATCH(E56,lookups!$C$113:$C$118,0)</f>
        <v>2</v>
      </c>
      <c r="G56" s="183"/>
      <c r="H56" s="200" t="str">
        <f>IF(Inputs!$E17=lookups!$C$113,"Sign Flip","    ... ")</f>
        <v xml:space="preserve">    ... </v>
      </c>
      <c r="I56" s="201">
        <f>IF(Inputs!$E17=lookups!$C$113,-1,1)</f>
        <v>1</v>
      </c>
      <c r="K56" s="202">
        <f t="shared" si="65"/>
        <v>0</v>
      </c>
      <c r="L56" s="203">
        <f t="shared" si="66"/>
        <v>0</v>
      </c>
      <c r="O56" s="204">
        <f>Inputs!R17*$I56</f>
        <v>0</v>
      </c>
      <c r="P56" s="204">
        <f>Inputs!S17*$I56</f>
        <v>0</v>
      </c>
      <c r="Q56" s="204">
        <f>Inputs!T17*$I56</f>
        <v>0</v>
      </c>
      <c r="R56" s="204">
        <f>Inputs!U17*$I56</f>
        <v>0</v>
      </c>
      <c r="S56" s="204">
        <f>Inputs!V17*$I56</f>
        <v>0</v>
      </c>
      <c r="T56" s="204">
        <f>Inputs!W17*$I56</f>
        <v>0</v>
      </c>
      <c r="U56" s="204">
        <f>Inputs!X17*$I56</f>
        <v>0</v>
      </c>
      <c r="V56" s="204">
        <f>Inputs!Y17*$I56</f>
        <v>0</v>
      </c>
      <c r="W56" s="204">
        <f>Inputs!Z17*$I56</f>
        <v>0</v>
      </c>
      <c r="X56" s="204">
        <f>Inputs!AA17*$I56</f>
        <v>0</v>
      </c>
      <c r="Y56" s="204">
        <f>Inputs!AB17*$I56</f>
        <v>0</v>
      </c>
      <c r="Z56" s="204">
        <f>Inputs!AC17*$I56</f>
        <v>0</v>
      </c>
      <c r="AA56" s="204">
        <f>Inputs!AD17*$I56</f>
        <v>0</v>
      </c>
      <c r="AB56" s="204">
        <f>Inputs!AE17*$I56</f>
        <v>0</v>
      </c>
      <c r="AC56" s="204">
        <f>Inputs!AF17*$I56</f>
        <v>0</v>
      </c>
      <c r="AD56" s="204">
        <f>Inputs!AG17*$I56</f>
        <v>0</v>
      </c>
      <c r="AE56" s="204">
        <f>Inputs!AH17*$I56</f>
        <v>0</v>
      </c>
      <c r="AF56" s="204">
        <f>Inputs!AI17*$I56</f>
        <v>0</v>
      </c>
      <c r="AG56" s="204">
        <f>Inputs!AJ17*$I56</f>
        <v>0</v>
      </c>
      <c r="AH56" s="204">
        <f>Inputs!AK17*$I56</f>
        <v>0</v>
      </c>
      <c r="AI56" s="204">
        <f>Inputs!AL17*$I56</f>
        <v>0</v>
      </c>
      <c r="AJ56" s="204">
        <f>Inputs!AM17*$I56</f>
        <v>0</v>
      </c>
      <c r="AK56" s="204">
        <f>Inputs!AN17*$I56</f>
        <v>0</v>
      </c>
      <c r="AL56" s="204">
        <f>Inputs!AO17*$I56</f>
        <v>0</v>
      </c>
      <c r="AM56" s="204">
        <f>Inputs!AP17*$I56</f>
        <v>0</v>
      </c>
      <c r="AN56" s="204">
        <f>Inputs!AQ17*$I56</f>
        <v>0</v>
      </c>
      <c r="AO56" s="204">
        <f>Inputs!AR17*$I56</f>
        <v>0</v>
      </c>
      <c r="AP56" s="204">
        <f>Inputs!AS17*$I56</f>
        <v>0</v>
      </c>
      <c r="AQ56" s="204">
        <f>Inputs!AT17*$I56</f>
        <v>0</v>
      </c>
      <c r="AR56" s="204">
        <f>Inputs!AU17*$I56</f>
        <v>0</v>
      </c>
      <c r="AS56" s="204">
        <f>Inputs!AV17*$I56</f>
        <v>0</v>
      </c>
      <c r="AT56" s="204">
        <f>Inputs!AW17*$I56</f>
        <v>0</v>
      </c>
      <c r="AU56" s="204">
        <f>Inputs!AX17*$I56</f>
        <v>0</v>
      </c>
      <c r="AV56" s="204">
        <f>Inputs!AY17*$I56</f>
        <v>0</v>
      </c>
      <c r="AW56" s="204">
        <f>Inputs!AZ17*$I56</f>
        <v>0</v>
      </c>
      <c r="AX56" s="204">
        <f>Inputs!BA17*$I56</f>
        <v>0</v>
      </c>
      <c r="AY56" s="204">
        <f>Inputs!BB17*$I56</f>
        <v>0</v>
      </c>
      <c r="AZ56" s="204">
        <f>Inputs!BC17*$I56</f>
        <v>0</v>
      </c>
      <c r="BA56" s="204">
        <f>Inputs!BD17*$I56</f>
        <v>0</v>
      </c>
      <c r="BB56" s="204">
        <f>Inputs!BE17*$I56</f>
        <v>0</v>
      </c>
      <c r="BC56" s="204">
        <f>Inputs!BF17*$I56</f>
        <v>0</v>
      </c>
      <c r="BD56" s="204">
        <f>Inputs!BG17*$I56</f>
        <v>0</v>
      </c>
      <c r="BE56" s="204">
        <f>Inputs!BH17*$I56</f>
        <v>0</v>
      </c>
      <c r="BF56" s="204">
        <f>Inputs!BI17*$I56</f>
        <v>0</v>
      </c>
      <c r="BG56" s="204">
        <f>Inputs!BJ17*$I56</f>
        <v>0</v>
      </c>
      <c r="BH56" s="204">
        <f>Inputs!BK17*$I56</f>
        <v>0</v>
      </c>
      <c r="BI56" s="204">
        <f>Inputs!BL17*$I56</f>
        <v>0</v>
      </c>
      <c r="BJ56" s="204">
        <f>Inputs!BM17*$I56</f>
        <v>0</v>
      </c>
      <c r="BK56" s="204">
        <f>Inputs!BN17*$I56</f>
        <v>0</v>
      </c>
      <c r="BL56" s="204">
        <f>Inputs!BO17*$I56</f>
        <v>0</v>
      </c>
      <c r="BM56" s="204">
        <f>Inputs!BP17*$I56</f>
        <v>0</v>
      </c>
    </row>
    <row r="57" spans="3:65" x14ac:dyDescent="0.2">
      <c r="C57" s="188">
        <f t="shared" si="64"/>
        <v>7</v>
      </c>
      <c r="D57" s="198" t="str">
        <f>Inputs!D18</f>
        <v xml:space="preserve">Alt 1 - TRANSMISSION LINE  </v>
      </c>
      <c r="E57" s="199" t="str">
        <f>Inputs!E18</f>
        <v>CWIP Capital</v>
      </c>
      <c r="F57" s="183">
        <f>MATCH(E57,lookups!$C$113:$C$118,0)</f>
        <v>6</v>
      </c>
      <c r="G57" s="183"/>
      <c r="H57" s="200" t="str">
        <f>IF(Inputs!$E18=lookups!$C$113,"Sign Flip","    ... ")</f>
        <v xml:space="preserve">    ... </v>
      </c>
      <c r="I57" s="201">
        <f>IF(Inputs!$E18=lookups!$C$113,-1,1)</f>
        <v>1</v>
      </c>
      <c r="K57" s="202">
        <f t="shared" si="65"/>
        <v>196507567.98883772</v>
      </c>
      <c r="L57" s="203">
        <f t="shared" si="66"/>
        <v>245847517.36772054</v>
      </c>
      <c r="O57" s="204">
        <f>Inputs!R18*$I57</f>
        <v>0</v>
      </c>
      <c r="P57" s="204">
        <f>Inputs!S18*$I57</f>
        <v>0</v>
      </c>
      <c r="Q57" s="204">
        <f>Inputs!T18*$I57</f>
        <v>95607367.865224674</v>
      </c>
      <c r="R57" s="204">
        <f>Inputs!U18*$I57</f>
        <v>150240149.50249588</v>
      </c>
      <c r="S57" s="204">
        <f>Inputs!V18*$I57</f>
        <v>0</v>
      </c>
      <c r="T57" s="204">
        <f>Inputs!W18*$I57</f>
        <v>0</v>
      </c>
      <c r="U57" s="204">
        <f>Inputs!X18*$I57</f>
        <v>0</v>
      </c>
      <c r="V57" s="204">
        <f>Inputs!Y18*$I57</f>
        <v>0</v>
      </c>
      <c r="W57" s="204">
        <f>Inputs!Z18*$I57</f>
        <v>0</v>
      </c>
      <c r="X57" s="204">
        <f>Inputs!AA18*$I57</f>
        <v>0</v>
      </c>
      <c r="Y57" s="204">
        <f>Inputs!AB18*$I57</f>
        <v>0</v>
      </c>
      <c r="Z57" s="204">
        <f>Inputs!AC18*$I57</f>
        <v>0</v>
      </c>
      <c r="AA57" s="204">
        <f>Inputs!AD18*$I57</f>
        <v>0</v>
      </c>
      <c r="AB57" s="204">
        <f>Inputs!AE18*$I57</f>
        <v>0</v>
      </c>
      <c r="AC57" s="204">
        <f>Inputs!AF18*$I57</f>
        <v>0</v>
      </c>
      <c r="AD57" s="204">
        <f>Inputs!AG18*$I57</f>
        <v>0</v>
      </c>
      <c r="AE57" s="204">
        <f>Inputs!AH18*$I57</f>
        <v>0</v>
      </c>
      <c r="AF57" s="204">
        <f>Inputs!AI18*$I57</f>
        <v>0</v>
      </c>
      <c r="AG57" s="204">
        <f>Inputs!AJ18*$I57</f>
        <v>0</v>
      </c>
      <c r="AH57" s="204">
        <f>Inputs!AK18*$I57</f>
        <v>0</v>
      </c>
      <c r="AI57" s="204">
        <f>Inputs!AL18*$I57</f>
        <v>0</v>
      </c>
      <c r="AJ57" s="204">
        <f>Inputs!AM18*$I57</f>
        <v>0</v>
      </c>
      <c r="AK57" s="204">
        <f>Inputs!AN18*$I57</f>
        <v>0</v>
      </c>
      <c r="AL57" s="204">
        <f>Inputs!AO18*$I57</f>
        <v>0</v>
      </c>
      <c r="AM57" s="204">
        <f>Inputs!AP18*$I57</f>
        <v>0</v>
      </c>
      <c r="AN57" s="204">
        <f>Inputs!AQ18*$I57</f>
        <v>0</v>
      </c>
      <c r="AO57" s="204">
        <f>Inputs!AR18*$I57</f>
        <v>0</v>
      </c>
      <c r="AP57" s="204">
        <f>Inputs!AS18*$I57</f>
        <v>0</v>
      </c>
      <c r="AQ57" s="204">
        <f>Inputs!AT18*$I57</f>
        <v>0</v>
      </c>
      <c r="AR57" s="204">
        <f>Inputs!AU18*$I57</f>
        <v>0</v>
      </c>
      <c r="AS57" s="204">
        <f>Inputs!AV18*$I57</f>
        <v>0</v>
      </c>
      <c r="AT57" s="204">
        <f>Inputs!AW18*$I57</f>
        <v>0</v>
      </c>
      <c r="AU57" s="204">
        <f>Inputs!AX18*$I57</f>
        <v>0</v>
      </c>
      <c r="AV57" s="204">
        <f>Inputs!AY18*$I57</f>
        <v>0</v>
      </c>
      <c r="AW57" s="204">
        <f>Inputs!AZ18*$I57</f>
        <v>0</v>
      </c>
      <c r="AX57" s="204">
        <f>Inputs!BA18*$I57</f>
        <v>0</v>
      </c>
      <c r="AY57" s="204">
        <f>Inputs!BB18*$I57</f>
        <v>0</v>
      </c>
      <c r="AZ57" s="204">
        <f>Inputs!BC18*$I57</f>
        <v>0</v>
      </c>
      <c r="BA57" s="204">
        <f>Inputs!BD18*$I57</f>
        <v>0</v>
      </c>
      <c r="BB57" s="204">
        <f>Inputs!BE18*$I57</f>
        <v>0</v>
      </c>
      <c r="BC57" s="204">
        <f>Inputs!BF18*$I57</f>
        <v>0</v>
      </c>
      <c r="BD57" s="204">
        <f>Inputs!BG18*$I57</f>
        <v>0</v>
      </c>
      <c r="BE57" s="204">
        <f>Inputs!BH18*$I57</f>
        <v>0</v>
      </c>
      <c r="BF57" s="204">
        <f>Inputs!BI18*$I57</f>
        <v>0</v>
      </c>
      <c r="BG57" s="204">
        <f>Inputs!BJ18*$I57</f>
        <v>0</v>
      </c>
      <c r="BH57" s="204">
        <f>Inputs!BK18*$I57</f>
        <v>0</v>
      </c>
      <c r="BI57" s="204">
        <f>Inputs!BL18*$I57</f>
        <v>0</v>
      </c>
      <c r="BJ57" s="204">
        <f>Inputs!BM18*$I57</f>
        <v>0</v>
      </c>
      <c r="BK57" s="204">
        <f>Inputs!BN18*$I57</f>
        <v>0</v>
      </c>
      <c r="BL57" s="204">
        <f>Inputs!BO18*$I57</f>
        <v>0</v>
      </c>
      <c r="BM57" s="204">
        <f>Inputs!BP18*$I57</f>
        <v>0</v>
      </c>
    </row>
    <row r="58" spans="3:65" x14ac:dyDescent="0.2">
      <c r="C58" s="188">
        <f t="shared" si="64"/>
        <v>8</v>
      </c>
      <c r="D58" s="198" t="str">
        <f>Inputs!D19</f>
        <v xml:space="preserve">Alt 1 - TRANSMISSION SUBSTATION  </v>
      </c>
      <c r="E58" s="199" t="str">
        <f>Inputs!E19</f>
        <v>CWIP Capital</v>
      </c>
      <c r="F58" s="183">
        <f>MATCH(E58,lookups!$C$113:$C$118,0)</f>
        <v>6</v>
      </c>
      <c r="G58" s="183"/>
      <c r="H58" s="200" t="str">
        <f>IF(Inputs!$E19=lookups!$C$113,"Sign Flip","    ... ")</f>
        <v xml:space="preserve">    ... </v>
      </c>
      <c r="I58" s="201">
        <f>IF(Inputs!$E19=lookups!$C$113,-1,1)</f>
        <v>1</v>
      </c>
      <c r="K58" s="202">
        <f t="shared" si="65"/>
        <v>30376653.332402505</v>
      </c>
      <c r="L58" s="203">
        <f t="shared" si="66"/>
        <v>38003751.632279418</v>
      </c>
      <c r="O58" s="204">
        <f>Inputs!R19*$I58</f>
        <v>0</v>
      </c>
      <c r="P58" s="204">
        <f>Inputs!S19*$I58</f>
        <v>0</v>
      </c>
      <c r="Q58" s="204">
        <f>Inputs!T19*$I58</f>
        <v>14779236.745886441</v>
      </c>
      <c r="R58" s="204">
        <f>Inputs!U19*$I58</f>
        <v>23224514.886392977</v>
      </c>
      <c r="S58" s="204">
        <f>Inputs!V19*$I58</f>
        <v>0</v>
      </c>
      <c r="T58" s="204">
        <f>Inputs!W19*$I58</f>
        <v>0</v>
      </c>
      <c r="U58" s="204">
        <f>Inputs!X19*$I58</f>
        <v>0</v>
      </c>
      <c r="V58" s="204">
        <f>Inputs!Y19*$I58</f>
        <v>0</v>
      </c>
      <c r="W58" s="204">
        <f>Inputs!Z19*$I58</f>
        <v>0</v>
      </c>
      <c r="X58" s="204">
        <f>Inputs!AA19*$I58</f>
        <v>0</v>
      </c>
      <c r="Y58" s="204">
        <f>Inputs!AB19*$I58</f>
        <v>0</v>
      </c>
      <c r="Z58" s="204">
        <f>Inputs!AC19*$I58</f>
        <v>0</v>
      </c>
      <c r="AA58" s="204">
        <f>Inputs!AD19*$I58</f>
        <v>0</v>
      </c>
      <c r="AB58" s="204">
        <f>Inputs!AE19*$I58</f>
        <v>0</v>
      </c>
      <c r="AC58" s="204">
        <f>Inputs!AF19*$I58</f>
        <v>0</v>
      </c>
      <c r="AD58" s="204">
        <f>Inputs!AG19*$I58</f>
        <v>0</v>
      </c>
      <c r="AE58" s="204">
        <f>Inputs!AH19*$I58</f>
        <v>0</v>
      </c>
      <c r="AF58" s="204">
        <f>Inputs!AI19*$I58</f>
        <v>0</v>
      </c>
      <c r="AG58" s="204">
        <f>Inputs!AJ19*$I58</f>
        <v>0</v>
      </c>
      <c r="AH58" s="204">
        <f>Inputs!AK19*$I58</f>
        <v>0</v>
      </c>
      <c r="AI58" s="204">
        <f>Inputs!AL19*$I58</f>
        <v>0</v>
      </c>
      <c r="AJ58" s="204">
        <f>Inputs!AM19*$I58</f>
        <v>0</v>
      </c>
      <c r="AK58" s="204">
        <f>Inputs!AN19*$I58</f>
        <v>0</v>
      </c>
      <c r="AL58" s="204">
        <f>Inputs!AO19*$I58</f>
        <v>0</v>
      </c>
      <c r="AM58" s="204">
        <f>Inputs!AP19*$I58</f>
        <v>0</v>
      </c>
      <c r="AN58" s="204">
        <f>Inputs!AQ19*$I58</f>
        <v>0</v>
      </c>
      <c r="AO58" s="204">
        <f>Inputs!AR19*$I58</f>
        <v>0</v>
      </c>
      <c r="AP58" s="204">
        <f>Inputs!AS19*$I58</f>
        <v>0</v>
      </c>
      <c r="AQ58" s="204">
        <f>Inputs!AT19*$I58</f>
        <v>0</v>
      </c>
      <c r="AR58" s="204">
        <f>Inputs!AU19*$I58</f>
        <v>0</v>
      </c>
      <c r="AS58" s="204">
        <f>Inputs!AV19*$I58</f>
        <v>0</v>
      </c>
      <c r="AT58" s="204">
        <f>Inputs!AW19*$I58</f>
        <v>0</v>
      </c>
      <c r="AU58" s="204">
        <f>Inputs!AX19*$I58</f>
        <v>0</v>
      </c>
      <c r="AV58" s="204">
        <f>Inputs!AY19*$I58</f>
        <v>0</v>
      </c>
      <c r="AW58" s="204">
        <f>Inputs!AZ19*$I58</f>
        <v>0</v>
      </c>
      <c r="AX58" s="204">
        <f>Inputs!BA19*$I58</f>
        <v>0</v>
      </c>
      <c r="AY58" s="204">
        <f>Inputs!BB19*$I58</f>
        <v>0</v>
      </c>
      <c r="AZ58" s="204">
        <f>Inputs!BC19*$I58</f>
        <v>0</v>
      </c>
      <c r="BA58" s="204">
        <f>Inputs!BD19*$I58</f>
        <v>0</v>
      </c>
      <c r="BB58" s="204">
        <f>Inputs!BE19*$I58</f>
        <v>0</v>
      </c>
      <c r="BC58" s="204">
        <f>Inputs!BF19*$I58</f>
        <v>0</v>
      </c>
      <c r="BD58" s="204">
        <f>Inputs!BG19*$I58</f>
        <v>0</v>
      </c>
      <c r="BE58" s="204">
        <f>Inputs!BH19*$I58</f>
        <v>0</v>
      </c>
      <c r="BF58" s="204">
        <f>Inputs!BI19*$I58</f>
        <v>0</v>
      </c>
      <c r="BG58" s="204">
        <f>Inputs!BJ19*$I58</f>
        <v>0</v>
      </c>
      <c r="BH58" s="204">
        <f>Inputs!BK19*$I58</f>
        <v>0</v>
      </c>
      <c r="BI58" s="204">
        <f>Inputs!BL19*$I58</f>
        <v>0</v>
      </c>
      <c r="BJ58" s="204">
        <f>Inputs!BM19*$I58</f>
        <v>0</v>
      </c>
      <c r="BK58" s="204">
        <f>Inputs!BN19*$I58</f>
        <v>0</v>
      </c>
      <c r="BL58" s="204">
        <f>Inputs!BO19*$I58</f>
        <v>0</v>
      </c>
      <c r="BM58" s="204">
        <f>Inputs!BP19*$I58</f>
        <v>0</v>
      </c>
    </row>
    <row r="59" spans="3:65" x14ac:dyDescent="0.2">
      <c r="C59" s="188">
        <f t="shared" si="64"/>
        <v>9</v>
      </c>
      <c r="D59" s="198" t="str">
        <f>Inputs!D20</f>
        <v xml:space="preserve">Alt 1 - DISTRIBUTION SUBSTATION  </v>
      </c>
      <c r="E59" s="199" t="str">
        <f>Inputs!E20</f>
        <v>CWIP Capital</v>
      </c>
      <c r="F59" s="183">
        <f>MATCH(E59,lookups!$C$113:$C$118,0)</f>
        <v>6</v>
      </c>
      <c r="G59" s="183"/>
      <c r="H59" s="200" t="str">
        <f>IF(Inputs!$E20=lookups!$C$113,"Sign Flip","    ... ")</f>
        <v xml:space="preserve">    ... </v>
      </c>
      <c r="I59" s="201">
        <f>IF(Inputs!$E20=lookups!$C$113,-1,1)</f>
        <v>1</v>
      </c>
      <c r="K59" s="202">
        <f t="shared" si="65"/>
        <v>0</v>
      </c>
      <c r="L59" s="203">
        <f t="shared" si="66"/>
        <v>0</v>
      </c>
      <c r="O59" s="204">
        <f>Inputs!R20*$I59</f>
        <v>0</v>
      </c>
      <c r="P59" s="204">
        <f>Inputs!S20*$I59</f>
        <v>0</v>
      </c>
      <c r="Q59" s="204">
        <f>Inputs!T20*$I59</f>
        <v>0</v>
      </c>
      <c r="R59" s="204">
        <f>Inputs!U20*$I59</f>
        <v>0</v>
      </c>
      <c r="S59" s="204">
        <f>Inputs!V20*$I59</f>
        <v>0</v>
      </c>
      <c r="T59" s="204">
        <f>Inputs!W20*$I59</f>
        <v>0</v>
      </c>
      <c r="U59" s="204">
        <f>Inputs!X20*$I59</f>
        <v>0</v>
      </c>
      <c r="V59" s="204">
        <f>Inputs!Y20*$I59</f>
        <v>0</v>
      </c>
      <c r="W59" s="204">
        <f>Inputs!Z20*$I59</f>
        <v>0</v>
      </c>
      <c r="X59" s="204">
        <f>Inputs!AA20*$I59</f>
        <v>0</v>
      </c>
      <c r="Y59" s="204">
        <f>Inputs!AB20*$I59</f>
        <v>0</v>
      </c>
      <c r="Z59" s="204">
        <f>Inputs!AC20*$I59</f>
        <v>0</v>
      </c>
      <c r="AA59" s="204">
        <f>Inputs!AD20*$I59</f>
        <v>0</v>
      </c>
      <c r="AB59" s="204">
        <f>Inputs!AE20*$I59</f>
        <v>0</v>
      </c>
      <c r="AC59" s="204">
        <f>Inputs!AF20*$I59</f>
        <v>0</v>
      </c>
      <c r="AD59" s="204">
        <f>Inputs!AG20*$I59</f>
        <v>0</v>
      </c>
      <c r="AE59" s="204">
        <f>Inputs!AH20*$I59</f>
        <v>0</v>
      </c>
      <c r="AF59" s="204">
        <f>Inputs!AI20*$I59</f>
        <v>0</v>
      </c>
      <c r="AG59" s="204">
        <f>Inputs!AJ20*$I59</f>
        <v>0</v>
      </c>
      <c r="AH59" s="204">
        <f>Inputs!AK20*$I59</f>
        <v>0</v>
      </c>
      <c r="AI59" s="204">
        <f>Inputs!AL20*$I59</f>
        <v>0</v>
      </c>
      <c r="AJ59" s="204">
        <f>Inputs!AM20*$I59</f>
        <v>0</v>
      </c>
      <c r="AK59" s="204">
        <f>Inputs!AN20*$I59</f>
        <v>0</v>
      </c>
      <c r="AL59" s="204">
        <f>Inputs!AO20*$I59</f>
        <v>0</v>
      </c>
      <c r="AM59" s="204">
        <f>Inputs!AP20*$I59</f>
        <v>0</v>
      </c>
      <c r="AN59" s="204">
        <f>Inputs!AQ20*$I59</f>
        <v>0</v>
      </c>
      <c r="AO59" s="204">
        <f>Inputs!AR20*$I59</f>
        <v>0</v>
      </c>
      <c r="AP59" s="204">
        <f>Inputs!AS20*$I59</f>
        <v>0</v>
      </c>
      <c r="AQ59" s="204">
        <f>Inputs!AT20*$I59</f>
        <v>0</v>
      </c>
      <c r="AR59" s="204">
        <f>Inputs!AU20*$I59</f>
        <v>0</v>
      </c>
      <c r="AS59" s="204">
        <f>Inputs!AV20*$I59</f>
        <v>0</v>
      </c>
      <c r="AT59" s="204">
        <f>Inputs!AW20*$I59</f>
        <v>0</v>
      </c>
      <c r="AU59" s="204">
        <f>Inputs!AX20*$I59</f>
        <v>0</v>
      </c>
      <c r="AV59" s="204">
        <f>Inputs!AY20*$I59</f>
        <v>0</v>
      </c>
      <c r="AW59" s="204">
        <f>Inputs!AZ20*$I59</f>
        <v>0</v>
      </c>
      <c r="AX59" s="204">
        <f>Inputs!BA20*$I59</f>
        <v>0</v>
      </c>
      <c r="AY59" s="204">
        <f>Inputs!BB20*$I59</f>
        <v>0</v>
      </c>
      <c r="AZ59" s="204">
        <f>Inputs!BC20*$I59</f>
        <v>0</v>
      </c>
      <c r="BA59" s="204">
        <f>Inputs!BD20*$I59</f>
        <v>0</v>
      </c>
      <c r="BB59" s="204">
        <f>Inputs!BE20*$I59</f>
        <v>0</v>
      </c>
      <c r="BC59" s="204">
        <f>Inputs!BF20*$I59</f>
        <v>0</v>
      </c>
      <c r="BD59" s="204">
        <f>Inputs!BG20*$I59</f>
        <v>0</v>
      </c>
      <c r="BE59" s="204">
        <f>Inputs!BH20*$I59</f>
        <v>0</v>
      </c>
      <c r="BF59" s="204">
        <f>Inputs!BI20*$I59</f>
        <v>0</v>
      </c>
      <c r="BG59" s="204">
        <f>Inputs!BJ20*$I59</f>
        <v>0</v>
      </c>
      <c r="BH59" s="204">
        <f>Inputs!BK20*$I59</f>
        <v>0</v>
      </c>
      <c r="BI59" s="204">
        <f>Inputs!BL20*$I59</f>
        <v>0</v>
      </c>
      <c r="BJ59" s="204">
        <f>Inputs!BM20*$I59</f>
        <v>0</v>
      </c>
      <c r="BK59" s="204">
        <f>Inputs!BN20*$I59</f>
        <v>0</v>
      </c>
      <c r="BL59" s="204">
        <f>Inputs!BO20*$I59</f>
        <v>0</v>
      </c>
      <c r="BM59" s="204">
        <f>Inputs!BP20*$I59</f>
        <v>0</v>
      </c>
    </row>
    <row r="60" spans="3:65" x14ac:dyDescent="0.2">
      <c r="C60" s="188">
        <f t="shared" si="64"/>
        <v>10</v>
      </c>
      <c r="D60" s="198" t="str">
        <f>Inputs!D21</f>
        <v/>
      </c>
      <c r="E60" s="199" t="str">
        <f>Inputs!E21</f>
        <v>Operating Expense</v>
      </c>
      <c r="F60" s="183">
        <f>MATCH(E60,lookups!$C$113:$C$118,0)</f>
        <v>2</v>
      </c>
      <c r="G60" s="183"/>
      <c r="H60" s="200" t="str">
        <f>IF(Inputs!$E21=lookups!$C$113,"Sign Flip","    ... ")</f>
        <v xml:space="preserve">    ... </v>
      </c>
      <c r="I60" s="201">
        <f>IF(Inputs!$E21=lookups!$C$113,-1,1)</f>
        <v>1</v>
      </c>
      <c r="K60" s="202">
        <f t="shared" si="65"/>
        <v>0</v>
      </c>
      <c r="L60" s="203">
        <f t="shared" si="66"/>
        <v>0</v>
      </c>
      <c r="O60" s="204">
        <f>Inputs!R21*$I60</f>
        <v>0</v>
      </c>
      <c r="P60" s="204">
        <f>Inputs!S21*$I60</f>
        <v>0</v>
      </c>
      <c r="Q60" s="204">
        <f>Inputs!T21*$I60</f>
        <v>0</v>
      </c>
      <c r="R60" s="204">
        <f>Inputs!U21*$I60</f>
        <v>0</v>
      </c>
      <c r="S60" s="204">
        <f>Inputs!V21*$I60</f>
        <v>0</v>
      </c>
      <c r="T60" s="204">
        <f>Inputs!W21*$I60</f>
        <v>0</v>
      </c>
      <c r="U60" s="204">
        <f>Inputs!X21*$I60</f>
        <v>0</v>
      </c>
      <c r="V60" s="204">
        <f>Inputs!Y21*$I60</f>
        <v>0</v>
      </c>
      <c r="W60" s="204">
        <f>Inputs!Z21*$I60</f>
        <v>0</v>
      </c>
      <c r="X60" s="204">
        <f>Inputs!AA21*$I60</f>
        <v>0</v>
      </c>
      <c r="Y60" s="204">
        <f>Inputs!AB21*$I60</f>
        <v>0</v>
      </c>
      <c r="Z60" s="204">
        <f>Inputs!AC21*$I60</f>
        <v>0</v>
      </c>
      <c r="AA60" s="204">
        <f>Inputs!AD21*$I60</f>
        <v>0</v>
      </c>
      <c r="AB60" s="204">
        <f>Inputs!AE21*$I60</f>
        <v>0</v>
      </c>
      <c r="AC60" s="204">
        <f>Inputs!AF21*$I60</f>
        <v>0</v>
      </c>
      <c r="AD60" s="204">
        <f>Inputs!AG21*$I60</f>
        <v>0</v>
      </c>
      <c r="AE60" s="204">
        <f>Inputs!AH21*$I60</f>
        <v>0</v>
      </c>
      <c r="AF60" s="204">
        <f>Inputs!AI21*$I60</f>
        <v>0</v>
      </c>
      <c r="AG60" s="204">
        <f>Inputs!AJ21*$I60</f>
        <v>0</v>
      </c>
      <c r="AH60" s="204">
        <f>Inputs!AK21*$I60</f>
        <v>0</v>
      </c>
      <c r="AI60" s="204">
        <f>Inputs!AL21*$I60</f>
        <v>0</v>
      </c>
      <c r="AJ60" s="204">
        <f>Inputs!AM21*$I60</f>
        <v>0</v>
      </c>
      <c r="AK60" s="204">
        <f>Inputs!AN21*$I60</f>
        <v>0</v>
      </c>
      <c r="AL60" s="204">
        <f>Inputs!AO21*$I60</f>
        <v>0</v>
      </c>
      <c r="AM60" s="204">
        <f>Inputs!AP21*$I60</f>
        <v>0</v>
      </c>
      <c r="AN60" s="204">
        <f>Inputs!AQ21*$I60</f>
        <v>0</v>
      </c>
      <c r="AO60" s="204">
        <f>Inputs!AR21*$I60</f>
        <v>0</v>
      </c>
      <c r="AP60" s="204">
        <f>Inputs!AS21*$I60</f>
        <v>0</v>
      </c>
      <c r="AQ60" s="204">
        <f>Inputs!AT21*$I60</f>
        <v>0</v>
      </c>
      <c r="AR60" s="204">
        <f>Inputs!AU21*$I60</f>
        <v>0</v>
      </c>
      <c r="AS60" s="204">
        <f>Inputs!AV21*$I60</f>
        <v>0</v>
      </c>
      <c r="AT60" s="204">
        <f>Inputs!AW21*$I60</f>
        <v>0</v>
      </c>
      <c r="AU60" s="204">
        <f>Inputs!AX21*$I60</f>
        <v>0</v>
      </c>
      <c r="AV60" s="204">
        <f>Inputs!AY21*$I60</f>
        <v>0</v>
      </c>
      <c r="AW60" s="204">
        <f>Inputs!AZ21*$I60</f>
        <v>0</v>
      </c>
      <c r="AX60" s="204">
        <f>Inputs!BA21*$I60</f>
        <v>0</v>
      </c>
      <c r="AY60" s="204">
        <f>Inputs!BB21*$I60</f>
        <v>0</v>
      </c>
      <c r="AZ60" s="204">
        <f>Inputs!BC21*$I60</f>
        <v>0</v>
      </c>
      <c r="BA60" s="204">
        <f>Inputs!BD21*$I60</f>
        <v>0</v>
      </c>
      <c r="BB60" s="204">
        <f>Inputs!BE21*$I60</f>
        <v>0</v>
      </c>
      <c r="BC60" s="204">
        <f>Inputs!BF21*$I60</f>
        <v>0</v>
      </c>
      <c r="BD60" s="204">
        <f>Inputs!BG21*$I60</f>
        <v>0</v>
      </c>
      <c r="BE60" s="204">
        <f>Inputs!BH21*$I60</f>
        <v>0</v>
      </c>
      <c r="BF60" s="204">
        <f>Inputs!BI21*$I60</f>
        <v>0</v>
      </c>
      <c r="BG60" s="204">
        <f>Inputs!BJ21*$I60</f>
        <v>0</v>
      </c>
      <c r="BH60" s="204">
        <f>Inputs!BK21*$I60</f>
        <v>0</v>
      </c>
      <c r="BI60" s="204">
        <f>Inputs!BL21*$I60</f>
        <v>0</v>
      </c>
      <c r="BJ60" s="204">
        <f>Inputs!BM21*$I60</f>
        <v>0</v>
      </c>
      <c r="BK60" s="204">
        <f>Inputs!BN21*$I60</f>
        <v>0</v>
      </c>
      <c r="BL60" s="204">
        <f>Inputs!BO21*$I60</f>
        <v>0</v>
      </c>
      <c r="BM60" s="204">
        <f>Inputs!BP21*$I60</f>
        <v>0</v>
      </c>
    </row>
    <row r="61" spans="3:65" x14ac:dyDescent="0.2">
      <c r="C61" s="188">
        <f t="shared" si="64"/>
        <v>11</v>
      </c>
      <c r="D61" s="198" t="str">
        <f>Inputs!D22</f>
        <v/>
      </c>
      <c r="E61" s="199" t="str">
        <f>Inputs!E22</f>
        <v>Operating Expense</v>
      </c>
      <c r="F61" s="183">
        <f>MATCH(E61,lookups!$C$113:$C$118,0)</f>
        <v>2</v>
      </c>
      <c r="G61" s="183"/>
      <c r="H61" s="200" t="str">
        <f>IF(Inputs!$E22=lookups!$C$113,"Sign Flip","    ... ")</f>
        <v xml:space="preserve">    ... </v>
      </c>
      <c r="I61" s="201">
        <f>IF(Inputs!$E22=lookups!$C$113,-1,1)</f>
        <v>1</v>
      </c>
      <c r="K61" s="202">
        <f t="shared" si="65"/>
        <v>0</v>
      </c>
      <c r="L61" s="203">
        <f t="shared" si="66"/>
        <v>0</v>
      </c>
      <c r="O61" s="204">
        <f>Inputs!R22*$I61</f>
        <v>0</v>
      </c>
      <c r="P61" s="204">
        <f>Inputs!S22*$I61</f>
        <v>0</v>
      </c>
      <c r="Q61" s="204">
        <f>Inputs!T22*$I61</f>
        <v>0</v>
      </c>
      <c r="R61" s="204">
        <f>Inputs!U22*$I61</f>
        <v>0</v>
      </c>
      <c r="S61" s="204">
        <f>Inputs!V22*$I61</f>
        <v>0</v>
      </c>
      <c r="T61" s="204">
        <f>Inputs!W22*$I61</f>
        <v>0</v>
      </c>
      <c r="U61" s="204">
        <f>Inputs!X22*$I61</f>
        <v>0</v>
      </c>
      <c r="V61" s="204">
        <f>Inputs!Y22*$I61</f>
        <v>0</v>
      </c>
      <c r="W61" s="204">
        <f>Inputs!Z22*$I61</f>
        <v>0</v>
      </c>
      <c r="X61" s="204">
        <f>Inputs!AA22*$I61</f>
        <v>0</v>
      </c>
      <c r="Y61" s="204">
        <f>Inputs!AB22*$I61</f>
        <v>0</v>
      </c>
      <c r="Z61" s="204">
        <f>Inputs!AC22*$I61</f>
        <v>0</v>
      </c>
      <c r="AA61" s="204">
        <f>Inputs!AD22*$I61</f>
        <v>0</v>
      </c>
      <c r="AB61" s="204">
        <f>Inputs!AE22*$I61</f>
        <v>0</v>
      </c>
      <c r="AC61" s="204">
        <f>Inputs!AF22*$I61</f>
        <v>0</v>
      </c>
      <c r="AD61" s="204">
        <f>Inputs!AG22*$I61</f>
        <v>0</v>
      </c>
      <c r="AE61" s="204">
        <f>Inputs!AH22*$I61</f>
        <v>0</v>
      </c>
      <c r="AF61" s="204">
        <f>Inputs!AI22*$I61</f>
        <v>0</v>
      </c>
      <c r="AG61" s="204">
        <f>Inputs!AJ22*$I61</f>
        <v>0</v>
      </c>
      <c r="AH61" s="204">
        <f>Inputs!AK22*$I61</f>
        <v>0</v>
      </c>
      <c r="AI61" s="204">
        <f>Inputs!AL22*$I61</f>
        <v>0</v>
      </c>
      <c r="AJ61" s="204">
        <f>Inputs!AM22*$I61</f>
        <v>0</v>
      </c>
      <c r="AK61" s="204">
        <f>Inputs!AN22*$I61</f>
        <v>0</v>
      </c>
      <c r="AL61" s="204">
        <f>Inputs!AO22*$I61</f>
        <v>0</v>
      </c>
      <c r="AM61" s="204">
        <f>Inputs!AP22*$I61</f>
        <v>0</v>
      </c>
      <c r="AN61" s="204">
        <f>Inputs!AQ22*$I61</f>
        <v>0</v>
      </c>
      <c r="AO61" s="204">
        <f>Inputs!AR22*$I61</f>
        <v>0</v>
      </c>
      <c r="AP61" s="204">
        <f>Inputs!AS22*$I61</f>
        <v>0</v>
      </c>
      <c r="AQ61" s="204">
        <f>Inputs!AT22*$I61</f>
        <v>0</v>
      </c>
      <c r="AR61" s="204">
        <f>Inputs!AU22*$I61</f>
        <v>0</v>
      </c>
      <c r="AS61" s="204">
        <f>Inputs!AV22*$I61</f>
        <v>0</v>
      </c>
      <c r="AT61" s="204">
        <f>Inputs!AW22*$I61</f>
        <v>0</v>
      </c>
      <c r="AU61" s="204">
        <f>Inputs!AX22*$I61</f>
        <v>0</v>
      </c>
      <c r="AV61" s="204">
        <f>Inputs!AY22*$I61</f>
        <v>0</v>
      </c>
      <c r="AW61" s="204">
        <f>Inputs!AZ22*$I61</f>
        <v>0</v>
      </c>
      <c r="AX61" s="204">
        <f>Inputs!BA22*$I61</f>
        <v>0</v>
      </c>
      <c r="AY61" s="204">
        <f>Inputs!BB22*$I61</f>
        <v>0</v>
      </c>
      <c r="AZ61" s="204">
        <f>Inputs!BC22*$I61</f>
        <v>0</v>
      </c>
      <c r="BA61" s="204">
        <f>Inputs!BD22*$I61</f>
        <v>0</v>
      </c>
      <c r="BB61" s="204">
        <f>Inputs!BE22*$I61</f>
        <v>0</v>
      </c>
      <c r="BC61" s="204">
        <f>Inputs!BF22*$I61</f>
        <v>0</v>
      </c>
      <c r="BD61" s="204">
        <f>Inputs!BG22*$I61</f>
        <v>0</v>
      </c>
      <c r="BE61" s="204">
        <f>Inputs!BH22*$I61</f>
        <v>0</v>
      </c>
      <c r="BF61" s="204">
        <f>Inputs!BI22*$I61</f>
        <v>0</v>
      </c>
      <c r="BG61" s="204">
        <f>Inputs!BJ22*$I61</f>
        <v>0</v>
      </c>
      <c r="BH61" s="204">
        <f>Inputs!BK22*$I61</f>
        <v>0</v>
      </c>
      <c r="BI61" s="204">
        <f>Inputs!BL22*$I61</f>
        <v>0</v>
      </c>
      <c r="BJ61" s="204">
        <f>Inputs!BM22*$I61</f>
        <v>0</v>
      </c>
      <c r="BK61" s="204">
        <f>Inputs!BN22*$I61</f>
        <v>0</v>
      </c>
      <c r="BL61" s="204">
        <f>Inputs!BO22*$I61</f>
        <v>0</v>
      </c>
      <c r="BM61" s="204">
        <f>Inputs!BP22*$I61</f>
        <v>0</v>
      </c>
    </row>
    <row r="62" spans="3:65" x14ac:dyDescent="0.2">
      <c r="C62" s="188">
        <f t="shared" si="64"/>
        <v>12</v>
      </c>
      <c r="D62" s="198" t="str">
        <f>Inputs!D23</f>
        <v/>
      </c>
      <c r="E62" s="199" t="str">
        <f>Inputs!E23</f>
        <v>Operating Expense</v>
      </c>
      <c r="F62" s="183">
        <f>MATCH(E62,lookups!$C$113:$C$118,0)</f>
        <v>2</v>
      </c>
      <c r="G62" s="183"/>
      <c r="H62" s="200" t="str">
        <f>IF(Inputs!$E23=lookups!$C$113,"Sign Flip","    ... ")</f>
        <v xml:space="preserve">    ... </v>
      </c>
      <c r="I62" s="201">
        <f>IF(Inputs!$E23=lookups!$C$113,-1,1)</f>
        <v>1</v>
      </c>
      <c r="K62" s="202">
        <f t="shared" si="65"/>
        <v>0</v>
      </c>
      <c r="L62" s="203">
        <f t="shared" si="66"/>
        <v>0</v>
      </c>
      <c r="O62" s="204">
        <f>Inputs!R23*$I62</f>
        <v>0</v>
      </c>
      <c r="P62" s="204">
        <f>Inputs!S23*$I62</f>
        <v>0</v>
      </c>
      <c r="Q62" s="204">
        <f>Inputs!T23*$I62</f>
        <v>0</v>
      </c>
      <c r="R62" s="204">
        <f>Inputs!U23*$I62</f>
        <v>0</v>
      </c>
      <c r="S62" s="204">
        <f>Inputs!V23*$I62</f>
        <v>0</v>
      </c>
      <c r="T62" s="204">
        <f>Inputs!W23*$I62</f>
        <v>0</v>
      </c>
      <c r="U62" s="204">
        <f>Inputs!X23*$I62</f>
        <v>0</v>
      </c>
      <c r="V62" s="204">
        <f>Inputs!Y23*$I62</f>
        <v>0</v>
      </c>
      <c r="W62" s="204">
        <f>Inputs!Z23*$I62</f>
        <v>0</v>
      </c>
      <c r="X62" s="204">
        <f>Inputs!AA23*$I62</f>
        <v>0</v>
      </c>
      <c r="Y62" s="204">
        <f>Inputs!AB23*$I62</f>
        <v>0</v>
      </c>
      <c r="Z62" s="204">
        <f>Inputs!AC23*$I62</f>
        <v>0</v>
      </c>
      <c r="AA62" s="204">
        <f>Inputs!AD23*$I62</f>
        <v>0</v>
      </c>
      <c r="AB62" s="204">
        <f>Inputs!AE23*$I62</f>
        <v>0</v>
      </c>
      <c r="AC62" s="204">
        <f>Inputs!AF23*$I62</f>
        <v>0</v>
      </c>
      <c r="AD62" s="204">
        <f>Inputs!AG23*$I62</f>
        <v>0</v>
      </c>
      <c r="AE62" s="204">
        <f>Inputs!AH23*$I62</f>
        <v>0</v>
      </c>
      <c r="AF62" s="204">
        <f>Inputs!AI23*$I62</f>
        <v>0</v>
      </c>
      <c r="AG62" s="204">
        <f>Inputs!AJ23*$I62</f>
        <v>0</v>
      </c>
      <c r="AH62" s="204">
        <f>Inputs!AK23*$I62</f>
        <v>0</v>
      </c>
      <c r="AI62" s="204">
        <f>Inputs!AL23*$I62</f>
        <v>0</v>
      </c>
      <c r="AJ62" s="204">
        <f>Inputs!AM23*$I62</f>
        <v>0</v>
      </c>
      <c r="AK62" s="204">
        <f>Inputs!AN23*$I62</f>
        <v>0</v>
      </c>
      <c r="AL62" s="204">
        <f>Inputs!AO23*$I62</f>
        <v>0</v>
      </c>
      <c r="AM62" s="204">
        <f>Inputs!AP23*$I62</f>
        <v>0</v>
      </c>
      <c r="AN62" s="204">
        <f>Inputs!AQ23*$I62</f>
        <v>0</v>
      </c>
      <c r="AO62" s="204">
        <f>Inputs!AR23*$I62</f>
        <v>0</v>
      </c>
      <c r="AP62" s="204">
        <f>Inputs!AS23*$I62</f>
        <v>0</v>
      </c>
      <c r="AQ62" s="204">
        <f>Inputs!AT23*$I62</f>
        <v>0</v>
      </c>
      <c r="AR62" s="204">
        <f>Inputs!AU23*$I62</f>
        <v>0</v>
      </c>
      <c r="AS62" s="204">
        <f>Inputs!AV23*$I62</f>
        <v>0</v>
      </c>
      <c r="AT62" s="204">
        <f>Inputs!AW23*$I62</f>
        <v>0</v>
      </c>
      <c r="AU62" s="204">
        <f>Inputs!AX23*$I62</f>
        <v>0</v>
      </c>
      <c r="AV62" s="204">
        <f>Inputs!AY23*$I62</f>
        <v>0</v>
      </c>
      <c r="AW62" s="204">
        <f>Inputs!AZ23*$I62</f>
        <v>0</v>
      </c>
      <c r="AX62" s="204">
        <f>Inputs!BA23*$I62</f>
        <v>0</v>
      </c>
      <c r="AY62" s="204">
        <f>Inputs!BB23*$I62</f>
        <v>0</v>
      </c>
      <c r="AZ62" s="204">
        <f>Inputs!BC23*$I62</f>
        <v>0</v>
      </c>
      <c r="BA62" s="204">
        <f>Inputs!BD23*$I62</f>
        <v>0</v>
      </c>
      <c r="BB62" s="204">
        <f>Inputs!BE23*$I62</f>
        <v>0</v>
      </c>
      <c r="BC62" s="204">
        <f>Inputs!BF23*$I62</f>
        <v>0</v>
      </c>
      <c r="BD62" s="204">
        <f>Inputs!BG23*$I62</f>
        <v>0</v>
      </c>
      <c r="BE62" s="204">
        <f>Inputs!BH23*$I62</f>
        <v>0</v>
      </c>
      <c r="BF62" s="204">
        <f>Inputs!BI23*$I62</f>
        <v>0</v>
      </c>
      <c r="BG62" s="204">
        <f>Inputs!BJ23*$I62</f>
        <v>0</v>
      </c>
      <c r="BH62" s="204">
        <f>Inputs!BK23*$I62</f>
        <v>0</v>
      </c>
      <c r="BI62" s="204">
        <f>Inputs!BL23*$I62</f>
        <v>0</v>
      </c>
      <c r="BJ62" s="204">
        <f>Inputs!BM23*$I62</f>
        <v>0</v>
      </c>
      <c r="BK62" s="204">
        <f>Inputs!BN23*$I62</f>
        <v>0</v>
      </c>
      <c r="BL62" s="204">
        <f>Inputs!BO23*$I62</f>
        <v>0</v>
      </c>
      <c r="BM62" s="204">
        <f>Inputs!BP23*$I62</f>
        <v>0</v>
      </c>
    </row>
    <row r="63" spans="3:65" x14ac:dyDescent="0.2">
      <c r="C63" s="188">
        <f t="shared" si="64"/>
        <v>13</v>
      </c>
      <c r="D63" s="198" t="str">
        <f>Inputs!D24</f>
        <v xml:space="preserve">Alt 2 - TRANSMISSION LINE  </v>
      </c>
      <c r="E63" s="199" t="str">
        <f>Inputs!E24</f>
        <v>CWIP Capital</v>
      </c>
      <c r="F63" s="183">
        <f>MATCH(E63,lookups!$C$113:$C$118,0)</f>
        <v>6</v>
      </c>
      <c r="G63" s="183"/>
      <c r="H63" s="200" t="str">
        <f>IF(Inputs!$E24=lookups!$C$113,"Sign Flip","    ... ")</f>
        <v xml:space="preserve">    ... </v>
      </c>
      <c r="I63" s="201">
        <f>IF(Inputs!$E24=lookups!$C$113,-1,1)</f>
        <v>1</v>
      </c>
      <c r="K63" s="202">
        <f t="shared" si="65"/>
        <v>176467386.93488681</v>
      </c>
      <c r="L63" s="203">
        <f t="shared" si="66"/>
        <v>220775563.09065515</v>
      </c>
      <c r="O63" s="204">
        <f>Inputs!R24*$I63</f>
        <v>0</v>
      </c>
      <c r="P63" s="204">
        <f>Inputs!S24*$I63</f>
        <v>0</v>
      </c>
      <c r="Q63" s="204">
        <f>Inputs!T24*$I63</f>
        <v>85857163.424143687</v>
      </c>
      <c r="R63" s="204">
        <f>Inputs!U24*$I63</f>
        <v>134918399.66651148</v>
      </c>
      <c r="S63" s="204">
        <f>Inputs!V24*$I63</f>
        <v>0</v>
      </c>
      <c r="T63" s="204">
        <f>Inputs!W24*$I63</f>
        <v>0</v>
      </c>
      <c r="U63" s="204">
        <f>Inputs!X24*$I63</f>
        <v>0</v>
      </c>
      <c r="V63" s="204">
        <f>Inputs!Y24*$I63</f>
        <v>0</v>
      </c>
      <c r="W63" s="204">
        <f>Inputs!Z24*$I63</f>
        <v>0</v>
      </c>
      <c r="X63" s="204">
        <f>Inputs!AA24*$I63</f>
        <v>0</v>
      </c>
      <c r="Y63" s="204">
        <f>Inputs!AB24*$I63</f>
        <v>0</v>
      </c>
      <c r="Z63" s="204">
        <f>Inputs!AC24*$I63</f>
        <v>0</v>
      </c>
      <c r="AA63" s="204">
        <f>Inputs!AD24*$I63</f>
        <v>0</v>
      </c>
      <c r="AB63" s="204">
        <f>Inputs!AE24*$I63</f>
        <v>0</v>
      </c>
      <c r="AC63" s="204">
        <f>Inputs!AF24*$I63</f>
        <v>0</v>
      </c>
      <c r="AD63" s="204">
        <f>Inputs!AG24*$I63</f>
        <v>0</v>
      </c>
      <c r="AE63" s="204">
        <f>Inputs!AH24*$I63</f>
        <v>0</v>
      </c>
      <c r="AF63" s="204">
        <f>Inputs!AI24*$I63</f>
        <v>0</v>
      </c>
      <c r="AG63" s="204">
        <f>Inputs!AJ24*$I63</f>
        <v>0</v>
      </c>
      <c r="AH63" s="204">
        <f>Inputs!AK24*$I63</f>
        <v>0</v>
      </c>
      <c r="AI63" s="204">
        <f>Inputs!AL24*$I63</f>
        <v>0</v>
      </c>
      <c r="AJ63" s="204">
        <f>Inputs!AM24*$I63</f>
        <v>0</v>
      </c>
      <c r="AK63" s="204">
        <f>Inputs!AN24*$I63</f>
        <v>0</v>
      </c>
      <c r="AL63" s="204">
        <f>Inputs!AO24*$I63</f>
        <v>0</v>
      </c>
      <c r="AM63" s="204">
        <f>Inputs!AP24*$I63</f>
        <v>0</v>
      </c>
      <c r="AN63" s="204">
        <f>Inputs!AQ24*$I63</f>
        <v>0</v>
      </c>
      <c r="AO63" s="204">
        <f>Inputs!AR24*$I63</f>
        <v>0</v>
      </c>
      <c r="AP63" s="204">
        <f>Inputs!AS24*$I63</f>
        <v>0</v>
      </c>
      <c r="AQ63" s="204">
        <f>Inputs!AT24*$I63</f>
        <v>0</v>
      </c>
      <c r="AR63" s="204">
        <f>Inputs!AU24*$I63</f>
        <v>0</v>
      </c>
      <c r="AS63" s="204">
        <f>Inputs!AV24*$I63</f>
        <v>0</v>
      </c>
      <c r="AT63" s="204">
        <f>Inputs!AW24*$I63</f>
        <v>0</v>
      </c>
      <c r="AU63" s="204">
        <f>Inputs!AX24*$I63</f>
        <v>0</v>
      </c>
      <c r="AV63" s="204">
        <f>Inputs!AY24*$I63</f>
        <v>0</v>
      </c>
      <c r="AW63" s="204">
        <f>Inputs!AZ24*$I63</f>
        <v>0</v>
      </c>
      <c r="AX63" s="204">
        <f>Inputs!BA24*$I63</f>
        <v>0</v>
      </c>
      <c r="AY63" s="204">
        <f>Inputs!BB24*$I63</f>
        <v>0</v>
      </c>
      <c r="AZ63" s="204">
        <f>Inputs!BC24*$I63</f>
        <v>0</v>
      </c>
      <c r="BA63" s="204">
        <f>Inputs!BD24*$I63</f>
        <v>0</v>
      </c>
      <c r="BB63" s="204">
        <f>Inputs!BE24*$I63</f>
        <v>0</v>
      </c>
      <c r="BC63" s="204">
        <f>Inputs!BF24*$I63</f>
        <v>0</v>
      </c>
      <c r="BD63" s="204">
        <f>Inputs!BG24*$I63</f>
        <v>0</v>
      </c>
      <c r="BE63" s="204">
        <f>Inputs!BH24*$I63</f>
        <v>0</v>
      </c>
      <c r="BF63" s="204">
        <f>Inputs!BI24*$I63</f>
        <v>0</v>
      </c>
      <c r="BG63" s="204">
        <f>Inputs!BJ24*$I63</f>
        <v>0</v>
      </c>
      <c r="BH63" s="204">
        <f>Inputs!BK24*$I63</f>
        <v>0</v>
      </c>
      <c r="BI63" s="204">
        <f>Inputs!BL24*$I63</f>
        <v>0</v>
      </c>
      <c r="BJ63" s="204">
        <f>Inputs!BM24*$I63</f>
        <v>0</v>
      </c>
      <c r="BK63" s="204">
        <f>Inputs!BN24*$I63</f>
        <v>0</v>
      </c>
      <c r="BL63" s="204">
        <f>Inputs!BO24*$I63</f>
        <v>0</v>
      </c>
      <c r="BM63" s="204">
        <f>Inputs!BP24*$I63</f>
        <v>0</v>
      </c>
    </row>
    <row r="64" spans="3:65" x14ac:dyDescent="0.2">
      <c r="C64" s="188">
        <f t="shared" si="64"/>
        <v>14</v>
      </c>
      <c r="D64" s="198" t="str">
        <f>Inputs!D25</f>
        <v xml:space="preserve">Alt 2 - TRANSMISSION SUBSTATION  </v>
      </c>
      <c r="E64" s="199" t="str">
        <f>Inputs!E25</f>
        <v>CWIP Capital</v>
      </c>
      <c r="F64" s="183">
        <f>MATCH(E64,lookups!$C$113:$C$118,0)</f>
        <v>6</v>
      </c>
      <c r="G64" s="183"/>
      <c r="H64" s="200" t="str">
        <f>IF(Inputs!$E25=lookups!$C$113,"Sign Flip","    ... ")</f>
        <v xml:space="preserve">    ... </v>
      </c>
      <c r="I64" s="201">
        <f>IF(Inputs!$E25=lookups!$C$113,-1,1)</f>
        <v>1</v>
      </c>
      <c r="K64" s="202">
        <f t="shared" si="65"/>
        <v>2003638.8196889716</v>
      </c>
      <c r="L64" s="203">
        <f t="shared" si="66"/>
        <v>2506720.9093448464</v>
      </c>
      <c r="O64" s="204">
        <f>Inputs!R25*$I64</f>
        <v>0</v>
      </c>
      <c r="P64" s="204">
        <f>Inputs!S25*$I64</f>
        <v>0</v>
      </c>
      <c r="Q64" s="204">
        <f>Inputs!T25*$I64</f>
        <v>974835.90918966255</v>
      </c>
      <c r="R64" s="204">
        <f>Inputs!U25*$I64</f>
        <v>1531885.000155184</v>
      </c>
      <c r="S64" s="204">
        <f>Inputs!V25*$I64</f>
        <v>0</v>
      </c>
      <c r="T64" s="204">
        <f>Inputs!W25*$I64</f>
        <v>0</v>
      </c>
      <c r="U64" s="204">
        <f>Inputs!X25*$I64</f>
        <v>0</v>
      </c>
      <c r="V64" s="204">
        <f>Inputs!Y25*$I64</f>
        <v>0</v>
      </c>
      <c r="W64" s="204">
        <f>Inputs!Z25*$I64</f>
        <v>0</v>
      </c>
      <c r="X64" s="204">
        <f>Inputs!AA25*$I64</f>
        <v>0</v>
      </c>
      <c r="Y64" s="204">
        <f>Inputs!AB25*$I64</f>
        <v>0</v>
      </c>
      <c r="Z64" s="204">
        <f>Inputs!AC25*$I64</f>
        <v>0</v>
      </c>
      <c r="AA64" s="204">
        <f>Inputs!AD25*$I64</f>
        <v>0</v>
      </c>
      <c r="AB64" s="204">
        <f>Inputs!AE25*$I64</f>
        <v>0</v>
      </c>
      <c r="AC64" s="204">
        <f>Inputs!AF25*$I64</f>
        <v>0</v>
      </c>
      <c r="AD64" s="204">
        <f>Inputs!AG25*$I64</f>
        <v>0</v>
      </c>
      <c r="AE64" s="204">
        <f>Inputs!AH25*$I64</f>
        <v>0</v>
      </c>
      <c r="AF64" s="204">
        <f>Inputs!AI25*$I64</f>
        <v>0</v>
      </c>
      <c r="AG64" s="204">
        <f>Inputs!AJ25*$I64</f>
        <v>0</v>
      </c>
      <c r="AH64" s="204">
        <f>Inputs!AK25*$I64</f>
        <v>0</v>
      </c>
      <c r="AI64" s="204">
        <f>Inputs!AL25*$I64</f>
        <v>0</v>
      </c>
      <c r="AJ64" s="204">
        <f>Inputs!AM25*$I64</f>
        <v>0</v>
      </c>
      <c r="AK64" s="204">
        <f>Inputs!AN25*$I64</f>
        <v>0</v>
      </c>
      <c r="AL64" s="204">
        <f>Inputs!AO25*$I64</f>
        <v>0</v>
      </c>
      <c r="AM64" s="204">
        <f>Inputs!AP25*$I64</f>
        <v>0</v>
      </c>
      <c r="AN64" s="204">
        <f>Inputs!AQ25*$I64</f>
        <v>0</v>
      </c>
      <c r="AO64" s="204">
        <f>Inputs!AR25*$I64</f>
        <v>0</v>
      </c>
      <c r="AP64" s="204">
        <f>Inputs!AS25*$I64</f>
        <v>0</v>
      </c>
      <c r="AQ64" s="204">
        <f>Inputs!AT25*$I64</f>
        <v>0</v>
      </c>
      <c r="AR64" s="204">
        <f>Inputs!AU25*$I64</f>
        <v>0</v>
      </c>
      <c r="AS64" s="204">
        <f>Inputs!AV25*$I64</f>
        <v>0</v>
      </c>
      <c r="AT64" s="204">
        <f>Inputs!AW25*$I64</f>
        <v>0</v>
      </c>
      <c r="AU64" s="204">
        <f>Inputs!AX25*$I64</f>
        <v>0</v>
      </c>
      <c r="AV64" s="204">
        <f>Inputs!AY25*$I64</f>
        <v>0</v>
      </c>
      <c r="AW64" s="204">
        <f>Inputs!AZ25*$I64</f>
        <v>0</v>
      </c>
      <c r="AX64" s="204">
        <f>Inputs!BA25*$I64</f>
        <v>0</v>
      </c>
      <c r="AY64" s="204">
        <f>Inputs!BB25*$I64</f>
        <v>0</v>
      </c>
      <c r="AZ64" s="204">
        <f>Inputs!BC25*$I64</f>
        <v>0</v>
      </c>
      <c r="BA64" s="204">
        <f>Inputs!BD25*$I64</f>
        <v>0</v>
      </c>
      <c r="BB64" s="204">
        <f>Inputs!BE25*$I64</f>
        <v>0</v>
      </c>
      <c r="BC64" s="204">
        <f>Inputs!BF25*$I64</f>
        <v>0</v>
      </c>
      <c r="BD64" s="204">
        <f>Inputs!BG25*$I64</f>
        <v>0</v>
      </c>
      <c r="BE64" s="204">
        <f>Inputs!BH25*$I64</f>
        <v>0</v>
      </c>
      <c r="BF64" s="204">
        <f>Inputs!BI25*$I64</f>
        <v>0</v>
      </c>
      <c r="BG64" s="204">
        <f>Inputs!BJ25*$I64</f>
        <v>0</v>
      </c>
      <c r="BH64" s="204">
        <f>Inputs!BK25*$I64</f>
        <v>0</v>
      </c>
      <c r="BI64" s="204">
        <f>Inputs!BL25*$I64</f>
        <v>0</v>
      </c>
      <c r="BJ64" s="204">
        <f>Inputs!BM25*$I64</f>
        <v>0</v>
      </c>
      <c r="BK64" s="204">
        <f>Inputs!BN25*$I64</f>
        <v>0</v>
      </c>
      <c r="BL64" s="204">
        <f>Inputs!BO25*$I64</f>
        <v>0</v>
      </c>
      <c r="BM64" s="204">
        <f>Inputs!BP25*$I64</f>
        <v>0</v>
      </c>
    </row>
    <row r="65" spans="3:65" x14ac:dyDescent="0.2">
      <c r="C65" s="188">
        <f t="shared" si="64"/>
        <v>15</v>
      </c>
      <c r="D65" s="198" t="str">
        <f>Inputs!D26</f>
        <v xml:space="preserve">Alt 2 - DISTRIBUTION SUBSTATION  </v>
      </c>
      <c r="E65" s="199" t="str">
        <f>Inputs!E26</f>
        <v>CWIP Capital</v>
      </c>
      <c r="F65" s="183">
        <f>MATCH(E65,lookups!$C$113:$C$118,0)</f>
        <v>6</v>
      </c>
      <c r="G65" s="183"/>
      <c r="H65" s="200" t="str">
        <f>IF(Inputs!$E26=lookups!$C$113,"Sign Flip","    ... ")</f>
        <v xml:space="preserve">    ... </v>
      </c>
      <c r="I65" s="201">
        <f>IF(Inputs!$E26=lookups!$C$113,-1,1)</f>
        <v>1</v>
      </c>
      <c r="K65" s="202">
        <f t="shared" si="65"/>
        <v>0</v>
      </c>
      <c r="L65" s="203">
        <f t="shared" si="66"/>
        <v>0</v>
      </c>
      <c r="O65" s="204">
        <f>Inputs!R26*$I65</f>
        <v>0</v>
      </c>
      <c r="P65" s="204">
        <f>Inputs!S26*$I65</f>
        <v>0</v>
      </c>
      <c r="Q65" s="204">
        <f>Inputs!T26*$I65</f>
        <v>0</v>
      </c>
      <c r="R65" s="204">
        <f>Inputs!U26*$I65</f>
        <v>0</v>
      </c>
      <c r="S65" s="204">
        <f>Inputs!V26*$I65</f>
        <v>0</v>
      </c>
      <c r="T65" s="204">
        <f>Inputs!W26*$I65</f>
        <v>0</v>
      </c>
      <c r="U65" s="204">
        <f>Inputs!X26*$I65</f>
        <v>0</v>
      </c>
      <c r="V65" s="204">
        <f>Inputs!Y26*$I65</f>
        <v>0</v>
      </c>
      <c r="W65" s="204">
        <f>Inputs!Z26*$I65</f>
        <v>0</v>
      </c>
      <c r="X65" s="204">
        <f>Inputs!AA26*$I65</f>
        <v>0</v>
      </c>
      <c r="Y65" s="204">
        <f>Inputs!AB26*$I65</f>
        <v>0</v>
      </c>
      <c r="Z65" s="204">
        <f>Inputs!AC26*$I65</f>
        <v>0</v>
      </c>
      <c r="AA65" s="204">
        <f>Inputs!AD26*$I65</f>
        <v>0</v>
      </c>
      <c r="AB65" s="204">
        <f>Inputs!AE26*$I65</f>
        <v>0</v>
      </c>
      <c r="AC65" s="204">
        <f>Inputs!AF26*$I65</f>
        <v>0</v>
      </c>
      <c r="AD65" s="204">
        <f>Inputs!AG26*$I65</f>
        <v>0</v>
      </c>
      <c r="AE65" s="204">
        <f>Inputs!AH26*$I65</f>
        <v>0</v>
      </c>
      <c r="AF65" s="204">
        <f>Inputs!AI26*$I65</f>
        <v>0</v>
      </c>
      <c r="AG65" s="204">
        <f>Inputs!AJ26*$I65</f>
        <v>0</v>
      </c>
      <c r="AH65" s="204">
        <f>Inputs!AK26*$I65</f>
        <v>0</v>
      </c>
      <c r="AI65" s="204">
        <f>Inputs!AL26*$I65</f>
        <v>0</v>
      </c>
      <c r="AJ65" s="204">
        <f>Inputs!AM26*$I65</f>
        <v>0</v>
      </c>
      <c r="AK65" s="204">
        <f>Inputs!AN26*$I65</f>
        <v>0</v>
      </c>
      <c r="AL65" s="204">
        <f>Inputs!AO26*$I65</f>
        <v>0</v>
      </c>
      <c r="AM65" s="204">
        <f>Inputs!AP26*$I65</f>
        <v>0</v>
      </c>
      <c r="AN65" s="204">
        <f>Inputs!AQ26*$I65</f>
        <v>0</v>
      </c>
      <c r="AO65" s="204">
        <f>Inputs!AR26*$I65</f>
        <v>0</v>
      </c>
      <c r="AP65" s="204">
        <f>Inputs!AS26*$I65</f>
        <v>0</v>
      </c>
      <c r="AQ65" s="204">
        <f>Inputs!AT26*$I65</f>
        <v>0</v>
      </c>
      <c r="AR65" s="204">
        <f>Inputs!AU26*$I65</f>
        <v>0</v>
      </c>
      <c r="AS65" s="204">
        <f>Inputs!AV26*$I65</f>
        <v>0</v>
      </c>
      <c r="AT65" s="204">
        <f>Inputs!AW26*$I65</f>
        <v>0</v>
      </c>
      <c r="AU65" s="204">
        <f>Inputs!AX26*$I65</f>
        <v>0</v>
      </c>
      <c r="AV65" s="204">
        <f>Inputs!AY26*$I65</f>
        <v>0</v>
      </c>
      <c r="AW65" s="204">
        <f>Inputs!AZ26*$I65</f>
        <v>0</v>
      </c>
      <c r="AX65" s="204">
        <f>Inputs!BA26*$I65</f>
        <v>0</v>
      </c>
      <c r="AY65" s="204">
        <f>Inputs!BB26*$I65</f>
        <v>0</v>
      </c>
      <c r="AZ65" s="204">
        <f>Inputs!BC26*$I65</f>
        <v>0</v>
      </c>
      <c r="BA65" s="204">
        <f>Inputs!BD26*$I65</f>
        <v>0</v>
      </c>
      <c r="BB65" s="204">
        <f>Inputs!BE26*$I65</f>
        <v>0</v>
      </c>
      <c r="BC65" s="204">
        <f>Inputs!BF26*$I65</f>
        <v>0</v>
      </c>
      <c r="BD65" s="204">
        <f>Inputs!BG26*$I65</f>
        <v>0</v>
      </c>
      <c r="BE65" s="204">
        <f>Inputs!BH26*$I65</f>
        <v>0</v>
      </c>
      <c r="BF65" s="204">
        <f>Inputs!BI26*$I65</f>
        <v>0</v>
      </c>
      <c r="BG65" s="204">
        <f>Inputs!BJ26*$I65</f>
        <v>0</v>
      </c>
      <c r="BH65" s="204">
        <f>Inputs!BK26*$I65</f>
        <v>0</v>
      </c>
      <c r="BI65" s="204">
        <f>Inputs!BL26*$I65</f>
        <v>0</v>
      </c>
      <c r="BJ65" s="204">
        <f>Inputs!BM26*$I65</f>
        <v>0</v>
      </c>
      <c r="BK65" s="204">
        <f>Inputs!BN26*$I65</f>
        <v>0</v>
      </c>
      <c r="BL65" s="204">
        <f>Inputs!BO26*$I65</f>
        <v>0</v>
      </c>
      <c r="BM65" s="204">
        <f>Inputs!BP26*$I65</f>
        <v>0</v>
      </c>
    </row>
    <row r="66" spans="3:65" x14ac:dyDescent="0.2">
      <c r="C66" s="188">
        <f t="shared" si="64"/>
        <v>16</v>
      </c>
      <c r="D66" s="198" t="str">
        <f>Inputs!D27</f>
        <v>item 16</v>
      </c>
      <c r="E66" s="199" t="str">
        <f>Inputs!E27</f>
        <v>Operating Expense</v>
      </c>
      <c r="F66" s="183">
        <f>MATCH(E66,lookups!$C$113:$C$118,0)</f>
        <v>2</v>
      </c>
      <c r="G66" s="183"/>
      <c r="H66" s="200" t="str">
        <f>IF(Inputs!$E27=lookups!$C$113,"Sign Flip","    ... ")</f>
        <v xml:space="preserve">    ... </v>
      </c>
      <c r="I66" s="201">
        <f>IF(Inputs!$E27=lookups!$C$113,-1,1)</f>
        <v>1</v>
      </c>
      <c r="K66" s="202">
        <f t="shared" si="65"/>
        <v>0</v>
      </c>
      <c r="L66" s="203">
        <f t="shared" si="66"/>
        <v>0</v>
      </c>
      <c r="O66" s="204">
        <f>Inputs!R27*$I66</f>
        <v>0</v>
      </c>
      <c r="P66" s="204">
        <f>Inputs!S27*$I66</f>
        <v>0</v>
      </c>
      <c r="Q66" s="204">
        <f>Inputs!T27*$I66</f>
        <v>0</v>
      </c>
      <c r="R66" s="204">
        <f>Inputs!U27*$I66</f>
        <v>0</v>
      </c>
      <c r="S66" s="204">
        <f>Inputs!V27*$I66</f>
        <v>0</v>
      </c>
      <c r="T66" s="204">
        <f>Inputs!W27*$I66</f>
        <v>0</v>
      </c>
      <c r="U66" s="204">
        <f>Inputs!X27*$I66</f>
        <v>0</v>
      </c>
      <c r="V66" s="204">
        <f>Inputs!Y27*$I66</f>
        <v>0</v>
      </c>
      <c r="W66" s="204">
        <f>Inputs!Z27*$I66</f>
        <v>0</v>
      </c>
      <c r="X66" s="204">
        <f>Inputs!AA27*$I66</f>
        <v>0</v>
      </c>
      <c r="Y66" s="204">
        <f>Inputs!AB27*$I66</f>
        <v>0</v>
      </c>
      <c r="Z66" s="204">
        <f>Inputs!AC27*$I66</f>
        <v>0</v>
      </c>
      <c r="AA66" s="204">
        <f>Inputs!AD27*$I66</f>
        <v>0</v>
      </c>
      <c r="AB66" s="204">
        <f>Inputs!AE27*$I66</f>
        <v>0</v>
      </c>
      <c r="AC66" s="204">
        <f>Inputs!AF27*$I66</f>
        <v>0</v>
      </c>
      <c r="AD66" s="204">
        <f>Inputs!AG27*$I66</f>
        <v>0</v>
      </c>
      <c r="AE66" s="204">
        <f>Inputs!AH27*$I66</f>
        <v>0</v>
      </c>
      <c r="AF66" s="204">
        <f>Inputs!AI27*$I66</f>
        <v>0</v>
      </c>
      <c r="AG66" s="204">
        <f>Inputs!AJ27*$I66</f>
        <v>0</v>
      </c>
      <c r="AH66" s="204">
        <f>Inputs!AK27*$I66</f>
        <v>0</v>
      </c>
      <c r="AI66" s="204">
        <f>Inputs!AL27*$I66</f>
        <v>0</v>
      </c>
      <c r="AJ66" s="204">
        <f>Inputs!AM27*$I66</f>
        <v>0</v>
      </c>
      <c r="AK66" s="204">
        <f>Inputs!AN27*$I66</f>
        <v>0</v>
      </c>
      <c r="AL66" s="204">
        <f>Inputs!AO27*$I66</f>
        <v>0</v>
      </c>
      <c r="AM66" s="204">
        <f>Inputs!AP27*$I66</f>
        <v>0</v>
      </c>
      <c r="AN66" s="204">
        <f>Inputs!AQ27*$I66</f>
        <v>0</v>
      </c>
      <c r="AO66" s="204">
        <f>Inputs!AR27*$I66</f>
        <v>0</v>
      </c>
      <c r="AP66" s="204">
        <f>Inputs!AS27*$I66</f>
        <v>0</v>
      </c>
      <c r="AQ66" s="204">
        <f>Inputs!AT27*$I66</f>
        <v>0</v>
      </c>
      <c r="AR66" s="204">
        <f>Inputs!AU27*$I66</f>
        <v>0</v>
      </c>
      <c r="AS66" s="204">
        <f>Inputs!AV27*$I66</f>
        <v>0</v>
      </c>
      <c r="AT66" s="204">
        <f>Inputs!AW27*$I66</f>
        <v>0</v>
      </c>
      <c r="AU66" s="204">
        <f>Inputs!AX27*$I66</f>
        <v>0</v>
      </c>
      <c r="AV66" s="204">
        <f>Inputs!AY27*$I66</f>
        <v>0</v>
      </c>
      <c r="AW66" s="204">
        <f>Inputs!AZ27*$I66</f>
        <v>0</v>
      </c>
      <c r="AX66" s="204">
        <f>Inputs!BA27*$I66</f>
        <v>0</v>
      </c>
      <c r="AY66" s="204">
        <f>Inputs!BB27*$I66</f>
        <v>0</v>
      </c>
      <c r="AZ66" s="204">
        <f>Inputs!BC27*$I66</f>
        <v>0</v>
      </c>
      <c r="BA66" s="204">
        <f>Inputs!BD27*$I66</f>
        <v>0</v>
      </c>
      <c r="BB66" s="204">
        <f>Inputs!BE27*$I66</f>
        <v>0</v>
      </c>
      <c r="BC66" s="204">
        <f>Inputs!BF27*$I66</f>
        <v>0</v>
      </c>
      <c r="BD66" s="204">
        <f>Inputs!BG27*$I66</f>
        <v>0</v>
      </c>
      <c r="BE66" s="204">
        <f>Inputs!BH27*$I66</f>
        <v>0</v>
      </c>
      <c r="BF66" s="204">
        <f>Inputs!BI27*$I66</f>
        <v>0</v>
      </c>
      <c r="BG66" s="204">
        <f>Inputs!BJ27*$I66</f>
        <v>0</v>
      </c>
      <c r="BH66" s="204">
        <f>Inputs!BK27*$I66</f>
        <v>0</v>
      </c>
      <c r="BI66" s="204">
        <f>Inputs!BL27*$I66</f>
        <v>0</v>
      </c>
      <c r="BJ66" s="204">
        <f>Inputs!BM27*$I66</f>
        <v>0</v>
      </c>
      <c r="BK66" s="204">
        <f>Inputs!BN27*$I66</f>
        <v>0</v>
      </c>
      <c r="BL66" s="204">
        <f>Inputs!BO27*$I66</f>
        <v>0</v>
      </c>
      <c r="BM66" s="204">
        <f>Inputs!BP27*$I66</f>
        <v>0</v>
      </c>
    </row>
    <row r="67" spans="3:65" x14ac:dyDescent="0.2">
      <c r="C67" s="188">
        <f t="shared" si="64"/>
        <v>17</v>
      </c>
      <c r="D67" s="198" t="str">
        <f>Inputs!D28</f>
        <v>item 17</v>
      </c>
      <c r="E67" s="199" t="str">
        <f>Inputs!E28</f>
        <v>Operating Expense</v>
      </c>
      <c r="F67" s="183">
        <f>MATCH(E67,lookups!$C$113:$C$118,0)</f>
        <v>2</v>
      </c>
      <c r="G67" s="183"/>
      <c r="H67" s="200" t="str">
        <f>IF(Inputs!$E28=lookups!$C$113,"Sign Flip","    ... ")</f>
        <v xml:space="preserve">    ... </v>
      </c>
      <c r="I67" s="201">
        <f>IF(Inputs!$E28=lookups!$C$113,-1,1)</f>
        <v>1</v>
      </c>
      <c r="K67" s="202">
        <f t="shared" si="65"/>
        <v>0</v>
      </c>
      <c r="L67" s="203">
        <f t="shared" si="66"/>
        <v>0</v>
      </c>
      <c r="O67" s="204">
        <f>Inputs!R28*$I67</f>
        <v>0</v>
      </c>
      <c r="P67" s="204">
        <f>Inputs!S28*$I67</f>
        <v>0</v>
      </c>
      <c r="Q67" s="204">
        <f>Inputs!T28*$I67</f>
        <v>0</v>
      </c>
      <c r="R67" s="204">
        <f>Inputs!U28*$I67</f>
        <v>0</v>
      </c>
      <c r="S67" s="204">
        <f>Inputs!V28*$I67</f>
        <v>0</v>
      </c>
      <c r="T67" s="204">
        <f>Inputs!W28*$I67</f>
        <v>0</v>
      </c>
      <c r="U67" s="204">
        <f>Inputs!X28*$I67</f>
        <v>0</v>
      </c>
      <c r="V67" s="204">
        <f>Inputs!Y28*$I67</f>
        <v>0</v>
      </c>
      <c r="W67" s="204">
        <f>Inputs!Z28*$I67</f>
        <v>0</v>
      </c>
      <c r="X67" s="204">
        <f>Inputs!AA28*$I67</f>
        <v>0</v>
      </c>
      <c r="Y67" s="204">
        <f>Inputs!AB28*$I67</f>
        <v>0</v>
      </c>
      <c r="Z67" s="204">
        <f>Inputs!AC28*$I67</f>
        <v>0</v>
      </c>
      <c r="AA67" s="204">
        <f>Inputs!AD28*$I67</f>
        <v>0</v>
      </c>
      <c r="AB67" s="204">
        <f>Inputs!AE28*$I67</f>
        <v>0</v>
      </c>
      <c r="AC67" s="204">
        <f>Inputs!AF28*$I67</f>
        <v>0</v>
      </c>
      <c r="AD67" s="204">
        <f>Inputs!AG28*$I67</f>
        <v>0</v>
      </c>
      <c r="AE67" s="204">
        <f>Inputs!AH28*$I67</f>
        <v>0</v>
      </c>
      <c r="AF67" s="204">
        <f>Inputs!AI28*$I67</f>
        <v>0</v>
      </c>
      <c r="AG67" s="204">
        <f>Inputs!AJ28*$I67</f>
        <v>0</v>
      </c>
      <c r="AH67" s="204">
        <f>Inputs!AK28*$I67</f>
        <v>0</v>
      </c>
      <c r="AI67" s="204">
        <f>Inputs!AL28*$I67</f>
        <v>0</v>
      </c>
      <c r="AJ67" s="204">
        <f>Inputs!AM28*$I67</f>
        <v>0</v>
      </c>
      <c r="AK67" s="204">
        <f>Inputs!AN28*$I67</f>
        <v>0</v>
      </c>
      <c r="AL67" s="204">
        <f>Inputs!AO28*$I67</f>
        <v>0</v>
      </c>
      <c r="AM67" s="204">
        <f>Inputs!AP28*$I67</f>
        <v>0</v>
      </c>
      <c r="AN67" s="204">
        <f>Inputs!AQ28*$I67</f>
        <v>0</v>
      </c>
      <c r="AO67" s="204">
        <f>Inputs!AR28*$I67</f>
        <v>0</v>
      </c>
      <c r="AP67" s="204">
        <f>Inputs!AS28*$I67</f>
        <v>0</v>
      </c>
      <c r="AQ67" s="204">
        <f>Inputs!AT28*$I67</f>
        <v>0</v>
      </c>
      <c r="AR67" s="204">
        <f>Inputs!AU28*$I67</f>
        <v>0</v>
      </c>
      <c r="AS67" s="204">
        <f>Inputs!AV28*$I67</f>
        <v>0</v>
      </c>
      <c r="AT67" s="204">
        <f>Inputs!AW28*$I67</f>
        <v>0</v>
      </c>
      <c r="AU67" s="204">
        <f>Inputs!AX28*$I67</f>
        <v>0</v>
      </c>
      <c r="AV67" s="204">
        <f>Inputs!AY28*$I67</f>
        <v>0</v>
      </c>
      <c r="AW67" s="204">
        <f>Inputs!AZ28*$I67</f>
        <v>0</v>
      </c>
      <c r="AX67" s="204">
        <f>Inputs!BA28*$I67</f>
        <v>0</v>
      </c>
      <c r="AY67" s="204">
        <f>Inputs!BB28*$I67</f>
        <v>0</v>
      </c>
      <c r="AZ67" s="204">
        <f>Inputs!BC28*$I67</f>
        <v>0</v>
      </c>
      <c r="BA67" s="204">
        <f>Inputs!BD28*$I67</f>
        <v>0</v>
      </c>
      <c r="BB67" s="204">
        <f>Inputs!BE28*$I67</f>
        <v>0</v>
      </c>
      <c r="BC67" s="204">
        <f>Inputs!BF28*$I67</f>
        <v>0</v>
      </c>
      <c r="BD67" s="204">
        <f>Inputs!BG28*$I67</f>
        <v>0</v>
      </c>
      <c r="BE67" s="204">
        <f>Inputs!BH28*$I67</f>
        <v>0</v>
      </c>
      <c r="BF67" s="204">
        <f>Inputs!BI28*$I67</f>
        <v>0</v>
      </c>
      <c r="BG67" s="204">
        <f>Inputs!BJ28*$I67</f>
        <v>0</v>
      </c>
      <c r="BH67" s="204">
        <f>Inputs!BK28*$I67</f>
        <v>0</v>
      </c>
      <c r="BI67" s="204">
        <f>Inputs!BL28*$I67</f>
        <v>0</v>
      </c>
      <c r="BJ67" s="204">
        <f>Inputs!BM28*$I67</f>
        <v>0</v>
      </c>
      <c r="BK67" s="204">
        <f>Inputs!BN28*$I67</f>
        <v>0</v>
      </c>
      <c r="BL67" s="204">
        <f>Inputs!BO28*$I67</f>
        <v>0</v>
      </c>
      <c r="BM67" s="204">
        <f>Inputs!BP28*$I67</f>
        <v>0</v>
      </c>
    </row>
    <row r="68" spans="3:65" x14ac:dyDescent="0.2">
      <c r="C68" s="188">
        <f t="shared" si="64"/>
        <v>18</v>
      </c>
      <c r="D68" s="198" t="str">
        <f>Inputs!D29</f>
        <v>item 18</v>
      </c>
      <c r="E68" s="199" t="str">
        <f>Inputs!E29</f>
        <v>Operating Expense</v>
      </c>
      <c r="F68" s="183">
        <f>MATCH(E68,lookups!$C$113:$C$118,0)</f>
        <v>2</v>
      </c>
      <c r="G68" s="183"/>
      <c r="H68" s="200" t="str">
        <f>IF(Inputs!$E29=lookups!$C$113,"Sign Flip","    ... ")</f>
        <v xml:space="preserve">    ... </v>
      </c>
      <c r="I68" s="201">
        <f>IF(Inputs!$E29=lookups!$C$113,-1,1)</f>
        <v>1</v>
      </c>
      <c r="K68" s="202">
        <f t="shared" si="65"/>
        <v>0</v>
      </c>
      <c r="L68" s="203">
        <f t="shared" si="66"/>
        <v>0</v>
      </c>
      <c r="O68" s="204">
        <f>Inputs!R29*$I68</f>
        <v>0</v>
      </c>
      <c r="P68" s="204">
        <f>Inputs!S29*$I68</f>
        <v>0</v>
      </c>
      <c r="Q68" s="204">
        <f>Inputs!T29*$I68</f>
        <v>0</v>
      </c>
      <c r="R68" s="204">
        <f>Inputs!U29*$I68</f>
        <v>0</v>
      </c>
      <c r="S68" s="204">
        <f>Inputs!V29*$I68</f>
        <v>0</v>
      </c>
      <c r="T68" s="204">
        <f>Inputs!W29*$I68</f>
        <v>0</v>
      </c>
      <c r="U68" s="204">
        <f>Inputs!X29*$I68</f>
        <v>0</v>
      </c>
      <c r="V68" s="204">
        <f>Inputs!Y29*$I68</f>
        <v>0</v>
      </c>
      <c r="W68" s="204">
        <f>Inputs!Z29*$I68</f>
        <v>0</v>
      </c>
      <c r="X68" s="204">
        <f>Inputs!AA29*$I68</f>
        <v>0</v>
      </c>
      <c r="Y68" s="204">
        <f>Inputs!AB29*$I68</f>
        <v>0</v>
      </c>
      <c r="Z68" s="204">
        <f>Inputs!AC29*$I68</f>
        <v>0</v>
      </c>
      <c r="AA68" s="204">
        <f>Inputs!AD29*$I68</f>
        <v>0</v>
      </c>
      <c r="AB68" s="204">
        <f>Inputs!AE29*$I68</f>
        <v>0</v>
      </c>
      <c r="AC68" s="204">
        <f>Inputs!AF29*$I68</f>
        <v>0</v>
      </c>
      <c r="AD68" s="204">
        <f>Inputs!AG29*$I68</f>
        <v>0</v>
      </c>
      <c r="AE68" s="204">
        <f>Inputs!AH29*$I68</f>
        <v>0</v>
      </c>
      <c r="AF68" s="204">
        <f>Inputs!AI29*$I68</f>
        <v>0</v>
      </c>
      <c r="AG68" s="204">
        <f>Inputs!AJ29*$I68</f>
        <v>0</v>
      </c>
      <c r="AH68" s="204">
        <f>Inputs!AK29*$I68</f>
        <v>0</v>
      </c>
      <c r="AI68" s="204">
        <f>Inputs!AL29*$I68</f>
        <v>0</v>
      </c>
      <c r="AJ68" s="204">
        <f>Inputs!AM29*$I68</f>
        <v>0</v>
      </c>
      <c r="AK68" s="204">
        <f>Inputs!AN29*$I68</f>
        <v>0</v>
      </c>
      <c r="AL68" s="204">
        <f>Inputs!AO29*$I68</f>
        <v>0</v>
      </c>
      <c r="AM68" s="204">
        <f>Inputs!AP29*$I68</f>
        <v>0</v>
      </c>
      <c r="AN68" s="204">
        <f>Inputs!AQ29*$I68</f>
        <v>0</v>
      </c>
      <c r="AO68" s="204">
        <f>Inputs!AR29*$I68</f>
        <v>0</v>
      </c>
      <c r="AP68" s="204">
        <f>Inputs!AS29*$I68</f>
        <v>0</v>
      </c>
      <c r="AQ68" s="204">
        <f>Inputs!AT29*$I68</f>
        <v>0</v>
      </c>
      <c r="AR68" s="204">
        <f>Inputs!AU29*$I68</f>
        <v>0</v>
      </c>
      <c r="AS68" s="204">
        <f>Inputs!AV29*$I68</f>
        <v>0</v>
      </c>
      <c r="AT68" s="204">
        <f>Inputs!AW29*$I68</f>
        <v>0</v>
      </c>
      <c r="AU68" s="204">
        <f>Inputs!AX29*$I68</f>
        <v>0</v>
      </c>
      <c r="AV68" s="204">
        <f>Inputs!AY29*$I68</f>
        <v>0</v>
      </c>
      <c r="AW68" s="204">
        <f>Inputs!AZ29*$I68</f>
        <v>0</v>
      </c>
      <c r="AX68" s="204">
        <f>Inputs!BA29*$I68</f>
        <v>0</v>
      </c>
      <c r="AY68" s="204">
        <f>Inputs!BB29*$I68</f>
        <v>0</v>
      </c>
      <c r="AZ68" s="204">
        <f>Inputs!BC29*$I68</f>
        <v>0</v>
      </c>
      <c r="BA68" s="204">
        <f>Inputs!BD29*$I68</f>
        <v>0</v>
      </c>
      <c r="BB68" s="204">
        <f>Inputs!BE29*$I68</f>
        <v>0</v>
      </c>
      <c r="BC68" s="204">
        <f>Inputs!BF29*$I68</f>
        <v>0</v>
      </c>
      <c r="BD68" s="204">
        <f>Inputs!BG29*$I68</f>
        <v>0</v>
      </c>
      <c r="BE68" s="204">
        <f>Inputs!BH29*$I68</f>
        <v>0</v>
      </c>
      <c r="BF68" s="204">
        <f>Inputs!BI29*$I68</f>
        <v>0</v>
      </c>
      <c r="BG68" s="204">
        <f>Inputs!BJ29*$I68</f>
        <v>0</v>
      </c>
      <c r="BH68" s="204">
        <f>Inputs!BK29*$I68</f>
        <v>0</v>
      </c>
      <c r="BI68" s="204">
        <f>Inputs!BL29*$I68</f>
        <v>0</v>
      </c>
      <c r="BJ68" s="204">
        <f>Inputs!BM29*$I68</f>
        <v>0</v>
      </c>
      <c r="BK68" s="204">
        <f>Inputs!BN29*$I68</f>
        <v>0</v>
      </c>
      <c r="BL68" s="204">
        <f>Inputs!BO29*$I68</f>
        <v>0</v>
      </c>
      <c r="BM68" s="204">
        <f>Inputs!BP29*$I68</f>
        <v>0</v>
      </c>
    </row>
    <row r="69" spans="3:65" x14ac:dyDescent="0.2">
      <c r="C69" s="188">
        <f t="shared" si="64"/>
        <v>19</v>
      </c>
      <c r="D69" s="198" t="str">
        <f>Inputs!D30</f>
        <v>item 19</v>
      </c>
      <c r="E69" s="199" t="str">
        <f>Inputs!E30</f>
        <v>Operating Expense</v>
      </c>
      <c r="F69" s="183">
        <f>MATCH(E69,lookups!$C$113:$C$118,0)</f>
        <v>2</v>
      </c>
      <c r="G69" s="183"/>
      <c r="H69" s="200" t="str">
        <f>IF(Inputs!$E30=lookups!$C$113,"Sign Flip","    ... ")</f>
        <v xml:space="preserve">    ... </v>
      </c>
      <c r="I69" s="201">
        <f>IF(Inputs!$E30=lookups!$C$113,-1,1)</f>
        <v>1</v>
      </c>
      <c r="K69" s="202">
        <f t="shared" si="65"/>
        <v>0</v>
      </c>
      <c r="L69" s="203">
        <f t="shared" si="66"/>
        <v>0</v>
      </c>
      <c r="O69" s="204">
        <f>Inputs!R30*$I69</f>
        <v>0</v>
      </c>
      <c r="P69" s="204">
        <f>Inputs!S30*$I69</f>
        <v>0</v>
      </c>
      <c r="Q69" s="204">
        <f>Inputs!T30*$I69</f>
        <v>0</v>
      </c>
      <c r="R69" s="204">
        <f>Inputs!U30*$I69</f>
        <v>0</v>
      </c>
      <c r="S69" s="204">
        <f>Inputs!V30*$I69</f>
        <v>0</v>
      </c>
      <c r="T69" s="204">
        <f>Inputs!W30*$I69</f>
        <v>0</v>
      </c>
      <c r="U69" s="204">
        <f>Inputs!X30*$I69</f>
        <v>0</v>
      </c>
      <c r="V69" s="204">
        <f>Inputs!Y30*$I69</f>
        <v>0</v>
      </c>
      <c r="W69" s="204">
        <f>Inputs!Z30*$I69</f>
        <v>0</v>
      </c>
      <c r="X69" s="204">
        <f>Inputs!AA30*$I69</f>
        <v>0</v>
      </c>
      <c r="Y69" s="204">
        <f>Inputs!AB30*$I69</f>
        <v>0</v>
      </c>
      <c r="Z69" s="204">
        <f>Inputs!AC30*$I69</f>
        <v>0</v>
      </c>
      <c r="AA69" s="204">
        <f>Inputs!AD30*$I69</f>
        <v>0</v>
      </c>
      <c r="AB69" s="204">
        <f>Inputs!AE30*$I69</f>
        <v>0</v>
      </c>
      <c r="AC69" s="204">
        <f>Inputs!AF30*$I69</f>
        <v>0</v>
      </c>
      <c r="AD69" s="204">
        <f>Inputs!AG30*$I69</f>
        <v>0</v>
      </c>
      <c r="AE69" s="204">
        <f>Inputs!AH30*$I69</f>
        <v>0</v>
      </c>
      <c r="AF69" s="204">
        <f>Inputs!AI30*$I69</f>
        <v>0</v>
      </c>
      <c r="AG69" s="204">
        <f>Inputs!AJ30*$I69</f>
        <v>0</v>
      </c>
      <c r="AH69" s="204">
        <f>Inputs!AK30*$I69</f>
        <v>0</v>
      </c>
      <c r="AI69" s="204">
        <f>Inputs!AL30*$I69</f>
        <v>0</v>
      </c>
      <c r="AJ69" s="204">
        <f>Inputs!AM30*$I69</f>
        <v>0</v>
      </c>
      <c r="AK69" s="204">
        <f>Inputs!AN30*$I69</f>
        <v>0</v>
      </c>
      <c r="AL69" s="204">
        <f>Inputs!AO30*$I69</f>
        <v>0</v>
      </c>
      <c r="AM69" s="204">
        <f>Inputs!AP30*$I69</f>
        <v>0</v>
      </c>
      <c r="AN69" s="204">
        <f>Inputs!AQ30*$I69</f>
        <v>0</v>
      </c>
      <c r="AO69" s="204">
        <f>Inputs!AR30*$I69</f>
        <v>0</v>
      </c>
      <c r="AP69" s="204">
        <f>Inputs!AS30*$I69</f>
        <v>0</v>
      </c>
      <c r="AQ69" s="204">
        <f>Inputs!AT30*$I69</f>
        <v>0</v>
      </c>
      <c r="AR69" s="204">
        <f>Inputs!AU30*$I69</f>
        <v>0</v>
      </c>
      <c r="AS69" s="204">
        <f>Inputs!AV30*$I69</f>
        <v>0</v>
      </c>
      <c r="AT69" s="204">
        <f>Inputs!AW30*$I69</f>
        <v>0</v>
      </c>
      <c r="AU69" s="204">
        <f>Inputs!AX30*$I69</f>
        <v>0</v>
      </c>
      <c r="AV69" s="204">
        <f>Inputs!AY30*$I69</f>
        <v>0</v>
      </c>
      <c r="AW69" s="204">
        <f>Inputs!AZ30*$I69</f>
        <v>0</v>
      </c>
      <c r="AX69" s="204">
        <f>Inputs!BA30*$I69</f>
        <v>0</v>
      </c>
      <c r="AY69" s="204">
        <f>Inputs!BB30*$I69</f>
        <v>0</v>
      </c>
      <c r="AZ69" s="204">
        <f>Inputs!BC30*$I69</f>
        <v>0</v>
      </c>
      <c r="BA69" s="204">
        <f>Inputs!BD30*$I69</f>
        <v>0</v>
      </c>
      <c r="BB69" s="204">
        <f>Inputs!BE30*$I69</f>
        <v>0</v>
      </c>
      <c r="BC69" s="204">
        <f>Inputs!BF30*$I69</f>
        <v>0</v>
      </c>
      <c r="BD69" s="204">
        <f>Inputs!BG30*$I69</f>
        <v>0</v>
      </c>
      <c r="BE69" s="204">
        <f>Inputs!BH30*$I69</f>
        <v>0</v>
      </c>
      <c r="BF69" s="204">
        <f>Inputs!BI30*$I69</f>
        <v>0</v>
      </c>
      <c r="BG69" s="204">
        <f>Inputs!BJ30*$I69</f>
        <v>0</v>
      </c>
      <c r="BH69" s="204">
        <f>Inputs!BK30*$I69</f>
        <v>0</v>
      </c>
      <c r="BI69" s="204">
        <f>Inputs!BL30*$I69</f>
        <v>0</v>
      </c>
      <c r="BJ69" s="204">
        <f>Inputs!BM30*$I69</f>
        <v>0</v>
      </c>
      <c r="BK69" s="204">
        <f>Inputs!BN30*$I69</f>
        <v>0</v>
      </c>
      <c r="BL69" s="204">
        <f>Inputs!BO30*$I69</f>
        <v>0</v>
      </c>
      <c r="BM69" s="204">
        <f>Inputs!BP30*$I69</f>
        <v>0</v>
      </c>
    </row>
    <row r="70" spans="3:65" x14ac:dyDescent="0.2">
      <c r="C70" s="188">
        <f t="shared" si="64"/>
        <v>20</v>
      </c>
      <c r="D70" s="198" t="str">
        <f>Inputs!D31</f>
        <v>item 20</v>
      </c>
      <c r="E70" s="199" t="str">
        <f>Inputs!E31</f>
        <v>Operating Expense</v>
      </c>
      <c r="F70" s="183">
        <f>MATCH(E70,lookups!$C$113:$C$118,0)</f>
        <v>2</v>
      </c>
      <c r="G70" s="183"/>
      <c r="H70" s="200" t="str">
        <f>IF(Inputs!$E31=lookups!$C$113,"Sign Flip","    ... ")</f>
        <v xml:space="preserve">    ... </v>
      </c>
      <c r="I70" s="201">
        <f>IF(Inputs!$E31=lookups!$C$113,-1,1)</f>
        <v>1</v>
      </c>
      <c r="K70" s="202">
        <f t="shared" si="65"/>
        <v>0</v>
      </c>
      <c r="L70" s="203">
        <f t="shared" si="66"/>
        <v>0</v>
      </c>
      <c r="O70" s="204">
        <f>Inputs!R31*$I70</f>
        <v>0</v>
      </c>
      <c r="P70" s="204">
        <f>Inputs!S31*$I70</f>
        <v>0</v>
      </c>
      <c r="Q70" s="204">
        <f>Inputs!T31*$I70</f>
        <v>0</v>
      </c>
      <c r="R70" s="204">
        <f>Inputs!U31*$I70</f>
        <v>0</v>
      </c>
      <c r="S70" s="204">
        <f>Inputs!V31*$I70</f>
        <v>0</v>
      </c>
      <c r="T70" s="204">
        <f>Inputs!W31*$I70</f>
        <v>0</v>
      </c>
      <c r="U70" s="204">
        <f>Inputs!X31*$I70</f>
        <v>0</v>
      </c>
      <c r="V70" s="204">
        <f>Inputs!Y31*$I70</f>
        <v>0</v>
      </c>
      <c r="W70" s="204">
        <f>Inputs!Z31*$I70</f>
        <v>0</v>
      </c>
      <c r="X70" s="204">
        <f>Inputs!AA31*$I70</f>
        <v>0</v>
      </c>
      <c r="Y70" s="204">
        <f>Inputs!AB31*$I70</f>
        <v>0</v>
      </c>
      <c r="Z70" s="204">
        <f>Inputs!AC31*$I70</f>
        <v>0</v>
      </c>
      <c r="AA70" s="204">
        <f>Inputs!AD31*$I70</f>
        <v>0</v>
      </c>
      <c r="AB70" s="204">
        <f>Inputs!AE31*$I70</f>
        <v>0</v>
      </c>
      <c r="AC70" s="204">
        <f>Inputs!AF31*$I70</f>
        <v>0</v>
      </c>
      <c r="AD70" s="204">
        <f>Inputs!AG31*$I70</f>
        <v>0</v>
      </c>
      <c r="AE70" s="204">
        <f>Inputs!AH31*$I70</f>
        <v>0</v>
      </c>
      <c r="AF70" s="204">
        <f>Inputs!AI31*$I70</f>
        <v>0</v>
      </c>
      <c r="AG70" s="204">
        <f>Inputs!AJ31*$I70</f>
        <v>0</v>
      </c>
      <c r="AH70" s="204">
        <f>Inputs!AK31*$I70</f>
        <v>0</v>
      </c>
      <c r="AI70" s="204">
        <f>Inputs!AL31*$I70</f>
        <v>0</v>
      </c>
      <c r="AJ70" s="204">
        <f>Inputs!AM31*$I70</f>
        <v>0</v>
      </c>
      <c r="AK70" s="204">
        <f>Inputs!AN31*$I70</f>
        <v>0</v>
      </c>
      <c r="AL70" s="204">
        <f>Inputs!AO31*$I70</f>
        <v>0</v>
      </c>
      <c r="AM70" s="204">
        <f>Inputs!AP31*$I70</f>
        <v>0</v>
      </c>
      <c r="AN70" s="204">
        <f>Inputs!AQ31*$I70</f>
        <v>0</v>
      </c>
      <c r="AO70" s="204">
        <f>Inputs!AR31*$I70</f>
        <v>0</v>
      </c>
      <c r="AP70" s="204">
        <f>Inputs!AS31*$I70</f>
        <v>0</v>
      </c>
      <c r="AQ70" s="204">
        <f>Inputs!AT31*$I70</f>
        <v>0</v>
      </c>
      <c r="AR70" s="204">
        <f>Inputs!AU31*$I70</f>
        <v>0</v>
      </c>
      <c r="AS70" s="204">
        <f>Inputs!AV31*$I70</f>
        <v>0</v>
      </c>
      <c r="AT70" s="204">
        <f>Inputs!AW31*$I70</f>
        <v>0</v>
      </c>
      <c r="AU70" s="204">
        <f>Inputs!AX31*$I70</f>
        <v>0</v>
      </c>
      <c r="AV70" s="204">
        <f>Inputs!AY31*$I70</f>
        <v>0</v>
      </c>
      <c r="AW70" s="204">
        <f>Inputs!AZ31*$I70</f>
        <v>0</v>
      </c>
      <c r="AX70" s="204">
        <f>Inputs!BA31*$I70</f>
        <v>0</v>
      </c>
      <c r="AY70" s="204">
        <f>Inputs!BB31*$I70</f>
        <v>0</v>
      </c>
      <c r="AZ70" s="204">
        <f>Inputs!BC31*$I70</f>
        <v>0</v>
      </c>
      <c r="BA70" s="204">
        <f>Inputs!BD31*$I70</f>
        <v>0</v>
      </c>
      <c r="BB70" s="204">
        <f>Inputs!BE31*$I70</f>
        <v>0</v>
      </c>
      <c r="BC70" s="204">
        <f>Inputs!BF31*$I70</f>
        <v>0</v>
      </c>
      <c r="BD70" s="204">
        <f>Inputs!BG31*$I70</f>
        <v>0</v>
      </c>
      <c r="BE70" s="204">
        <f>Inputs!BH31*$I70</f>
        <v>0</v>
      </c>
      <c r="BF70" s="204">
        <f>Inputs!BI31*$I70</f>
        <v>0</v>
      </c>
      <c r="BG70" s="204">
        <f>Inputs!BJ31*$I70</f>
        <v>0</v>
      </c>
      <c r="BH70" s="204">
        <f>Inputs!BK31*$I70</f>
        <v>0</v>
      </c>
      <c r="BI70" s="204">
        <f>Inputs!BL31*$I70</f>
        <v>0</v>
      </c>
      <c r="BJ70" s="204">
        <f>Inputs!BM31*$I70</f>
        <v>0</v>
      </c>
      <c r="BK70" s="204">
        <f>Inputs!BN31*$I70</f>
        <v>0</v>
      </c>
      <c r="BL70" s="204">
        <f>Inputs!BO31*$I70</f>
        <v>0</v>
      </c>
      <c r="BM70" s="204">
        <f>Inputs!BP31*$I70</f>
        <v>0</v>
      </c>
    </row>
    <row r="71" spans="3:65" x14ac:dyDescent="0.2">
      <c r="C71" s="188">
        <f t="shared" si="64"/>
        <v>21</v>
      </c>
      <c r="D71" s="198" t="str">
        <f>Inputs!D32</f>
        <v>item 21</v>
      </c>
      <c r="E71" s="199" t="str">
        <f>Inputs!E32</f>
        <v>Operating Expense</v>
      </c>
      <c r="F71" s="183">
        <f>MATCH(E71,lookups!$C$113:$C$118,0)</f>
        <v>2</v>
      </c>
      <c r="G71" s="183"/>
      <c r="H71" s="200" t="str">
        <f>IF(Inputs!$E32=lookups!$C$113,"Sign Flip","    ... ")</f>
        <v xml:space="preserve">    ... </v>
      </c>
      <c r="I71" s="201">
        <f>IF(Inputs!$E32=lookups!$C$113,-1,1)</f>
        <v>1</v>
      </c>
      <c r="K71" s="202">
        <f t="shared" si="65"/>
        <v>0</v>
      </c>
      <c r="L71" s="203">
        <f t="shared" si="66"/>
        <v>0</v>
      </c>
      <c r="O71" s="204">
        <f>Inputs!R32*$I71</f>
        <v>0</v>
      </c>
      <c r="P71" s="204">
        <f>Inputs!S32*$I71</f>
        <v>0</v>
      </c>
      <c r="Q71" s="204">
        <f>Inputs!T32*$I71</f>
        <v>0</v>
      </c>
      <c r="R71" s="204">
        <f>Inputs!U32*$I71</f>
        <v>0</v>
      </c>
      <c r="S71" s="204">
        <f>Inputs!V32*$I71</f>
        <v>0</v>
      </c>
      <c r="T71" s="204">
        <f>Inputs!W32*$I71</f>
        <v>0</v>
      </c>
      <c r="U71" s="204">
        <f>Inputs!X32*$I71</f>
        <v>0</v>
      </c>
      <c r="V71" s="204">
        <f>Inputs!Y32*$I71</f>
        <v>0</v>
      </c>
      <c r="W71" s="204">
        <f>Inputs!Z32*$I71</f>
        <v>0</v>
      </c>
      <c r="X71" s="204">
        <f>Inputs!AA32*$I71</f>
        <v>0</v>
      </c>
      <c r="Y71" s="204">
        <f>Inputs!AB32*$I71</f>
        <v>0</v>
      </c>
      <c r="Z71" s="204">
        <f>Inputs!AC32*$I71</f>
        <v>0</v>
      </c>
      <c r="AA71" s="204">
        <f>Inputs!AD32*$I71</f>
        <v>0</v>
      </c>
      <c r="AB71" s="204">
        <f>Inputs!AE32*$I71</f>
        <v>0</v>
      </c>
      <c r="AC71" s="204">
        <f>Inputs!AF32*$I71</f>
        <v>0</v>
      </c>
      <c r="AD71" s="204">
        <f>Inputs!AG32*$I71</f>
        <v>0</v>
      </c>
      <c r="AE71" s="204">
        <f>Inputs!AH32*$I71</f>
        <v>0</v>
      </c>
      <c r="AF71" s="204">
        <f>Inputs!AI32*$I71</f>
        <v>0</v>
      </c>
      <c r="AG71" s="204">
        <f>Inputs!AJ32*$I71</f>
        <v>0</v>
      </c>
      <c r="AH71" s="204">
        <f>Inputs!AK32*$I71</f>
        <v>0</v>
      </c>
      <c r="AI71" s="204">
        <f>Inputs!AL32*$I71</f>
        <v>0</v>
      </c>
      <c r="AJ71" s="204">
        <f>Inputs!AM32*$I71</f>
        <v>0</v>
      </c>
      <c r="AK71" s="204">
        <f>Inputs!AN32*$I71</f>
        <v>0</v>
      </c>
      <c r="AL71" s="204">
        <f>Inputs!AO32*$I71</f>
        <v>0</v>
      </c>
      <c r="AM71" s="204">
        <f>Inputs!AP32*$I71</f>
        <v>0</v>
      </c>
      <c r="AN71" s="204">
        <f>Inputs!AQ32*$I71</f>
        <v>0</v>
      </c>
      <c r="AO71" s="204">
        <f>Inputs!AR32*$I71</f>
        <v>0</v>
      </c>
      <c r="AP71" s="204">
        <f>Inputs!AS32*$I71</f>
        <v>0</v>
      </c>
      <c r="AQ71" s="204">
        <f>Inputs!AT32*$I71</f>
        <v>0</v>
      </c>
      <c r="AR71" s="204">
        <f>Inputs!AU32*$I71</f>
        <v>0</v>
      </c>
      <c r="AS71" s="204">
        <f>Inputs!AV32*$I71</f>
        <v>0</v>
      </c>
      <c r="AT71" s="204">
        <f>Inputs!AW32*$I71</f>
        <v>0</v>
      </c>
      <c r="AU71" s="204">
        <f>Inputs!AX32*$I71</f>
        <v>0</v>
      </c>
      <c r="AV71" s="204">
        <f>Inputs!AY32*$I71</f>
        <v>0</v>
      </c>
      <c r="AW71" s="204">
        <f>Inputs!AZ32*$I71</f>
        <v>0</v>
      </c>
      <c r="AX71" s="204">
        <f>Inputs!BA32*$I71</f>
        <v>0</v>
      </c>
      <c r="AY71" s="204">
        <f>Inputs!BB32*$I71</f>
        <v>0</v>
      </c>
      <c r="AZ71" s="204">
        <f>Inputs!BC32*$I71</f>
        <v>0</v>
      </c>
      <c r="BA71" s="204">
        <f>Inputs!BD32*$I71</f>
        <v>0</v>
      </c>
      <c r="BB71" s="204">
        <f>Inputs!BE32*$I71</f>
        <v>0</v>
      </c>
      <c r="BC71" s="204">
        <f>Inputs!BF32*$I71</f>
        <v>0</v>
      </c>
      <c r="BD71" s="204">
        <f>Inputs!BG32*$I71</f>
        <v>0</v>
      </c>
      <c r="BE71" s="204">
        <f>Inputs!BH32*$I71</f>
        <v>0</v>
      </c>
      <c r="BF71" s="204">
        <f>Inputs!BI32*$I71</f>
        <v>0</v>
      </c>
      <c r="BG71" s="204">
        <f>Inputs!BJ32*$I71</f>
        <v>0</v>
      </c>
      <c r="BH71" s="204">
        <f>Inputs!BK32*$I71</f>
        <v>0</v>
      </c>
      <c r="BI71" s="204">
        <f>Inputs!BL32*$I71</f>
        <v>0</v>
      </c>
      <c r="BJ71" s="204">
        <f>Inputs!BM32*$I71</f>
        <v>0</v>
      </c>
      <c r="BK71" s="204">
        <f>Inputs!BN32*$I71</f>
        <v>0</v>
      </c>
      <c r="BL71" s="204">
        <f>Inputs!BO32*$I71</f>
        <v>0</v>
      </c>
      <c r="BM71" s="204">
        <f>Inputs!BP32*$I71</f>
        <v>0</v>
      </c>
    </row>
    <row r="72" spans="3:65" x14ac:dyDescent="0.2">
      <c r="C72" s="188">
        <f t="shared" si="64"/>
        <v>22</v>
      </c>
      <c r="D72" s="198" t="str">
        <f>Inputs!D33</f>
        <v>item 22</v>
      </c>
      <c r="E72" s="199" t="str">
        <f>Inputs!E33</f>
        <v>Operating Expense</v>
      </c>
      <c r="F72" s="183">
        <f>MATCH(E72,lookups!$C$113:$C$118,0)</f>
        <v>2</v>
      </c>
      <c r="G72" s="183"/>
      <c r="H72" s="200" t="str">
        <f>IF(Inputs!$E33=lookups!$C$113,"Sign Flip","    ... ")</f>
        <v xml:space="preserve">    ... </v>
      </c>
      <c r="I72" s="201">
        <f>IF(Inputs!$E33=lookups!$C$113,-1,1)</f>
        <v>1</v>
      </c>
      <c r="K72" s="202">
        <f t="shared" si="65"/>
        <v>0</v>
      </c>
      <c r="L72" s="203">
        <f t="shared" si="66"/>
        <v>0</v>
      </c>
      <c r="O72" s="204">
        <f>Inputs!R33*$I72</f>
        <v>0</v>
      </c>
      <c r="P72" s="204">
        <f>Inputs!S33*$I72</f>
        <v>0</v>
      </c>
      <c r="Q72" s="204">
        <f>Inputs!T33*$I72</f>
        <v>0</v>
      </c>
      <c r="R72" s="204">
        <f>Inputs!U33*$I72</f>
        <v>0</v>
      </c>
      <c r="S72" s="204">
        <f>Inputs!V33*$I72</f>
        <v>0</v>
      </c>
      <c r="T72" s="204">
        <f>Inputs!W33*$I72</f>
        <v>0</v>
      </c>
      <c r="U72" s="204">
        <f>Inputs!X33*$I72</f>
        <v>0</v>
      </c>
      <c r="V72" s="204">
        <f>Inputs!Y33*$I72</f>
        <v>0</v>
      </c>
      <c r="W72" s="204">
        <f>Inputs!Z33*$I72</f>
        <v>0</v>
      </c>
      <c r="X72" s="204">
        <f>Inputs!AA33*$I72</f>
        <v>0</v>
      </c>
      <c r="Y72" s="204">
        <f>Inputs!AB33*$I72</f>
        <v>0</v>
      </c>
      <c r="Z72" s="204">
        <f>Inputs!AC33*$I72</f>
        <v>0</v>
      </c>
      <c r="AA72" s="204">
        <f>Inputs!AD33*$I72</f>
        <v>0</v>
      </c>
      <c r="AB72" s="204">
        <f>Inputs!AE33*$I72</f>
        <v>0</v>
      </c>
      <c r="AC72" s="204">
        <f>Inputs!AF33*$I72</f>
        <v>0</v>
      </c>
      <c r="AD72" s="204">
        <f>Inputs!AG33*$I72</f>
        <v>0</v>
      </c>
      <c r="AE72" s="204">
        <f>Inputs!AH33*$I72</f>
        <v>0</v>
      </c>
      <c r="AF72" s="204">
        <f>Inputs!AI33*$I72</f>
        <v>0</v>
      </c>
      <c r="AG72" s="204">
        <f>Inputs!AJ33*$I72</f>
        <v>0</v>
      </c>
      <c r="AH72" s="204">
        <f>Inputs!AK33*$I72</f>
        <v>0</v>
      </c>
      <c r="AI72" s="204">
        <f>Inputs!AL33*$I72</f>
        <v>0</v>
      </c>
      <c r="AJ72" s="204">
        <f>Inputs!AM33*$I72</f>
        <v>0</v>
      </c>
      <c r="AK72" s="204">
        <f>Inputs!AN33*$I72</f>
        <v>0</v>
      </c>
      <c r="AL72" s="204">
        <f>Inputs!AO33*$I72</f>
        <v>0</v>
      </c>
      <c r="AM72" s="204">
        <f>Inputs!AP33*$I72</f>
        <v>0</v>
      </c>
      <c r="AN72" s="204">
        <f>Inputs!AQ33*$I72</f>
        <v>0</v>
      </c>
      <c r="AO72" s="204">
        <f>Inputs!AR33*$I72</f>
        <v>0</v>
      </c>
      <c r="AP72" s="204">
        <f>Inputs!AS33*$I72</f>
        <v>0</v>
      </c>
      <c r="AQ72" s="204">
        <f>Inputs!AT33*$I72</f>
        <v>0</v>
      </c>
      <c r="AR72" s="204">
        <f>Inputs!AU33*$I72</f>
        <v>0</v>
      </c>
      <c r="AS72" s="204">
        <f>Inputs!AV33*$I72</f>
        <v>0</v>
      </c>
      <c r="AT72" s="204">
        <f>Inputs!AW33*$I72</f>
        <v>0</v>
      </c>
      <c r="AU72" s="204">
        <f>Inputs!AX33*$I72</f>
        <v>0</v>
      </c>
      <c r="AV72" s="204">
        <f>Inputs!AY33*$I72</f>
        <v>0</v>
      </c>
      <c r="AW72" s="204">
        <f>Inputs!AZ33*$I72</f>
        <v>0</v>
      </c>
      <c r="AX72" s="204">
        <f>Inputs!BA33*$I72</f>
        <v>0</v>
      </c>
      <c r="AY72" s="204">
        <f>Inputs!BB33*$I72</f>
        <v>0</v>
      </c>
      <c r="AZ72" s="204">
        <f>Inputs!BC33*$I72</f>
        <v>0</v>
      </c>
      <c r="BA72" s="204">
        <f>Inputs!BD33*$I72</f>
        <v>0</v>
      </c>
      <c r="BB72" s="204">
        <f>Inputs!BE33*$I72</f>
        <v>0</v>
      </c>
      <c r="BC72" s="204">
        <f>Inputs!BF33*$I72</f>
        <v>0</v>
      </c>
      <c r="BD72" s="204">
        <f>Inputs!BG33*$I72</f>
        <v>0</v>
      </c>
      <c r="BE72" s="204">
        <f>Inputs!BH33*$I72</f>
        <v>0</v>
      </c>
      <c r="BF72" s="204">
        <f>Inputs!BI33*$I72</f>
        <v>0</v>
      </c>
      <c r="BG72" s="204">
        <f>Inputs!BJ33*$I72</f>
        <v>0</v>
      </c>
      <c r="BH72" s="204">
        <f>Inputs!BK33*$I72</f>
        <v>0</v>
      </c>
      <c r="BI72" s="204">
        <f>Inputs!BL33*$I72</f>
        <v>0</v>
      </c>
      <c r="BJ72" s="204">
        <f>Inputs!BM33*$I72</f>
        <v>0</v>
      </c>
      <c r="BK72" s="204">
        <f>Inputs!BN33*$I72</f>
        <v>0</v>
      </c>
      <c r="BL72" s="204">
        <f>Inputs!BO33*$I72</f>
        <v>0</v>
      </c>
      <c r="BM72" s="204">
        <f>Inputs!BP33*$I72</f>
        <v>0</v>
      </c>
    </row>
    <row r="73" spans="3:65" x14ac:dyDescent="0.2">
      <c r="C73" s="188">
        <f t="shared" si="64"/>
        <v>23</v>
      </c>
      <c r="D73" s="198" t="str">
        <f>Inputs!D34</f>
        <v>item 23</v>
      </c>
      <c r="E73" s="199" t="str">
        <f>Inputs!E34</f>
        <v>Operating Expense</v>
      </c>
      <c r="F73" s="183">
        <f>MATCH(E73,lookups!$C$113:$C$118,0)</f>
        <v>2</v>
      </c>
      <c r="G73" s="183"/>
      <c r="H73" s="200" t="str">
        <f>IF(Inputs!$E34=lookups!$C$113,"Sign Flip","    ... ")</f>
        <v xml:space="preserve">    ... </v>
      </c>
      <c r="I73" s="201">
        <f>IF(Inputs!$E34=lookups!$C$113,-1,1)</f>
        <v>1</v>
      </c>
      <c r="K73" s="202">
        <f t="shared" si="65"/>
        <v>0</v>
      </c>
      <c r="L73" s="203">
        <f t="shared" si="66"/>
        <v>0</v>
      </c>
      <c r="O73" s="204">
        <f>Inputs!R34*$I73</f>
        <v>0</v>
      </c>
      <c r="P73" s="204">
        <f>Inputs!S34*$I73</f>
        <v>0</v>
      </c>
      <c r="Q73" s="204">
        <f>Inputs!T34*$I73</f>
        <v>0</v>
      </c>
      <c r="R73" s="204">
        <f>Inputs!U34*$I73</f>
        <v>0</v>
      </c>
      <c r="S73" s="204">
        <f>Inputs!V34*$I73</f>
        <v>0</v>
      </c>
      <c r="T73" s="204">
        <f>Inputs!W34*$I73</f>
        <v>0</v>
      </c>
      <c r="U73" s="204">
        <f>Inputs!X34*$I73</f>
        <v>0</v>
      </c>
      <c r="V73" s="204">
        <f>Inputs!Y34*$I73</f>
        <v>0</v>
      </c>
      <c r="W73" s="204">
        <f>Inputs!Z34*$I73</f>
        <v>0</v>
      </c>
      <c r="X73" s="204">
        <f>Inputs!AA34*$I73</f>
        <v>0</v>
      </c>
      <c r="Y73" s="204">
        <f>Inputs!AB34*$I73</f>
        <v>0</v>
      </c>
      <c r="Z73" s="204">
        <f>Inputs!AC34*$I73</f>
        <v>0</v>
      </c>
      <c r="AA73" s="204">
        <f>Inputs!AD34*$I73</f>
        <v>0</v>
      </c>
      <c r="AB73" s="204">
        <f>Inputs!AE34*$I73</f>
        <v>0</v>
      </c>
      <c r="AC73" s="204">
        <f>Inputs!AF34*$I73</f>
        <v>0</v>
      </c>
      <c r="AD73" s="204">
        <f>Inputs!AG34*$I73</f>
        <v>0</v>
      </c>
      <c r="AE73" s="204">
        <f>Inputs!AH34*$I73</f>
        <v>0</v>
      </c>
      <c r="AF73" s="204">
        <f>Inputs!AI34*$I73</f>
        <v>0</v>
      </c>
      <c r="AG73" s="204">
        <f>Inputs!AJ34*$I73</f>
        <v>0</v>
      </c>
      <c r="AH73" s="204">
        <f>Inputs!AK34*$I73</f>
        <v>0</v>
      </c>
      <c r="AI73" s="204">
        <f>Inputs!AL34*$I73</f>
        <v>0</v>
      </c>
      <c r="AJ73" s="204">
        <f>Inputs!AM34*$I73</f>
        <v>0</v>
      </c>
      <c r="AK73" s="204">
        <f>Inputs!AN34*$I73</f>
        <v>0</v>
      </c>
      <c r="AL73" s="204">
        <f>Inputs!AO34*$I73</f>
        <v>0</v>
      </c>
      <c r="AM73" s="204">
        <f>Inputs!AP34*$I73</f>
        <v>0</v>
      </c>
      <c r="AN73" s="204">
        <f>Inputs!AQ34*$I73</f>
        <v>0</v>
      </c>
      <c r="AO73" s="204">
        <f>Inputs!AR34*$I73</f>
        <v>0</v>
      </c>
      <c r="AP73" s="204">
        <f>Inputs!AS34*$I73</f>
        <v>0</v>
      </c>
      <c r="AQ73" s="204">
        <f>Inputs!AT34*$I73</f>
        <v>0</v>
      </c>
      <c r="AR73" s="204">
        <f>Inputs!AU34*$I73</f>
        <v>0</v>
      </c>
      <c r="AS73" s="204">
        <f>Inputs!AV34*$I73</f>
        <v>0</v>
      </c>
      <c r="AT73" s="204">
        <f>Inputs!AW34*$I73</f>
        <v>0</v>
      </c>
      <c r="AU73" s="204">
        <f>Inputs!AX34*$I73</f>
        <v>0</v>
      </c>
      <c r="AV73" s="204">
        <f>Inputs!AY34*$I73</f>
        <v>0</v>
      </c>
      <c r="AW73" s="204">
        <f>Inputs!AZ34*$I73</f>
        <v>0</v>
      </c>
      <c r="AX73" s="204">
        <f>Inputs!BA34*$I73</f>
        <v>0</v>
      </c>
      <c r="AY73" s="204">
        <f>Inputs!BB34*$I73</f>
        <v>0</v>
      </c>
      <c r="AZ73" s="204">
        <f>Inputs!BC34*$I73</f>
        <v>0</v>
      </c>
      <c r="BA73" s="204">
        <f>Inputs!BD34*$I73</f>
        <v>0</v>
      </c>
      <c r="BB73" s="204">
        <f>Inputs!BE34*$I73</f>
        <v>0</v>
      </c>
      <c r="BC73" s="204">
        <f>Inputs!BF34*$I73</f>
        <v>0</v>
      </c>
      <c r="BD73" s="204">
        <f>Inputs!BG34*$I73</f>
        <v>0</v>
      </c>
      <c r="BE73" s="204">
        <f>Inputs!BH34*$I73</f>
        <v>0</v>
      </c>
      <c r="BF73" s="204">
        <f>Inputs!BI34*$I73</f>
        <v>0</v>
      </c>
      <c r="BG73" s="204">
        <f>Inputs!BJ34*$I73</f>
        <v>0</v>
      </c>
      <c r="BH73" s="204">
        <f>Inputs!BK34*$I73</f>
        <v>0</v>
      </c>
      <c r="BI73" s="204">
        <f>Inputs!BL34*$I73</f>
        <v>0</v>
      </c>
      <c r="BJ73" s="204">
        <f>Inputs!BM34*$I73</f>
        <v>0</v>
      </c>
      <c r="BK73" s="204">
        <f>Inputs!BN34*$I73</f>
        <v>0</v>
      </c>
      <c r="BL73" s="204">
        <f>Inputs!BO34*$I73</f>
        <v>0</v>
      </c>
      <c r="BM73" s="204">
        <f>Inputs!BP34*$I73</f>
        <v>0</v>
      </c>
    </row>
    <row r="74" spans="3:65" x14ac:dyDescent="0.2">
      <c r="C74" s="188">
        <f t="shared" si="64"/>
        <v>24</v>
      </c>
      <c r="D74" s="198" t="str">
        <f>Inputs!D35</f>
        <v>item 24</v>
      </c>
      <c r="E74" s="199" t="str">
        <f>Inputs!E35</f>
        <v>Operating Expense</v>
      </c>
      <c r="F74" s="183">
        <f>MATCH(E74,lookups!$C$113:$C$118,0)</f>
        <v>2</v>
      </c>
      <c r="G74" s="183"/>
      <c r="H74" s="200" t="str">
        <f>IF(Inputs!$E35=lookups!$C$113,"Sign Flip","    ... ")</f>
        <v xml:space="preserve">    ... </v>
      </c>
      <c r="I74" s="201">
        <f>IF(Inputs!$E35=lookups!$C$113,-1,1)</f>
        <v>1</v>
      </c>
      <c r="K74" s="202">
        <f t="shared" si="65"/>
        <v>0</v>
      </c>
      <c r="L74" s="203">
        <f t="shared" si="66"/>
        <v>0</v>
      </c>
      <c r="O74" s="204">
        <f>Inputs!R35*$I74</f>
        <v>0</v>
      </c>
      <c r="P74" s="204">
        <f>Inputs!S35*$I74</f>
        <v>0</v>
      </c>
      <c r="Q74" s="204">
        <f>Inputs!T35*$I74</f>
        <v>0</v>
      </c>
      <c r="R74" s="204">
        <f>Inputs!U35*$I74</f>
        <v>0</v>
      </c>
      <c r="S74" s="204">
        <f>Inputs!V35*$I74</f>
        <v>0</v>
      </c>
      <c r="T74" s="204">
        <f>Inputs!W35*$I74</f>
        <v>0</v>
      </c>
      <c r="U74" s="204">
        <f>Inputs!X35*$I74</f>
        <v>0</v>
      </c>
      <c r="V74" s="204">
        <f>Inputs!Y35*$I74</f>
        <v>0</v>
      </c>
      <c r="W74" s="204">
        <f>Inputs!Z35*$I74</f>
        <v>0</v>
      </c>
      <c r="X74" s="204">
        <f>Inputs!AA35*$I74</f>
        <v>0</v>
      </c>
      <c r="Y74" s="204">
        <f>Inputs!AB35*$I74</f>
        <v>0</v>
      </c>
      <c r="Z74" s="204">
        <f>Inputs!AC35*$I74</f>
        <v>0</v>
      </c>
      <c r="AA74" s="204">
        <f>Inputs!AD35*$I74</f>
        <v>0</v>
      </c>
      <c r="AB74" s="204">
        <f>Inputs!AE35*$I74</f>
        <v>0</v>
      </c>
      <c r="AC74" s="204">
        <f>Inputs!AF35*$I74</f>
        <v>0</v>
      </c>
      <c r="AD74" s="204">
        <f>Inputs!AG35*$I74</f>
        <v>0</v>
      </c>
      <c r="AE74" s="204">
        <f>Inputs!AH35*$I74</f>
        <v>0</v>
      </c>
      <c r="AF74" s="204">
        <f>Inputs!AI35*$I74</f>
        <v>0</v>
      </c>
      <c r="AG74" s="204">
        <f>Inputs!AJ35*$I74</f>
        <v>0</v>
      </c>
      <c r="AH74" s="204">
        <f>Inputs!AK35*$I74</f>
        <v>0</v>
      </c>
      <c r="AI74" s="204">
        <f>Inputs!AL35*$I74</f>
        <v>0</v>
      </c>
      <c r="AJ74" s="204">
        <f>Inputs!AM35*$I74</f>
        <v>0</v>
      </c>
      <c r="AK74" s="204">
        <f>Inputs!AN35*$I74</f>
        <v>0</v>
      </c>
      <c r="AL74" s="204">
        <f>Inputs!AO35*$I74</f>
        <v>0</v>
      </c>
      <c r="AM74" s="204">
        <f>Inputs!AP35*$I74</f>
        <v>0</v>
      </c>
      <c r="AN74" s="204">
        <f>Inputs!AQ35*$I74</f>
        <v>0</v>
      </c>
      <c r="AO74" s="204">
        <f>Inputs!AR35*$I74</f>
        <v>0</v>
      </c>
      <c r="AP74" s="204">
        <f>Inputs!AS35*$I74</f>
        <v>0</v>
      </c>
      <c r="AQ74" s="204">
        <f>Inputs!AT35*$I74</f>
        <v>0</v>
      </c>
      <c r="AR74" s="204">
        <f>Inputs!AU35*$I74</f>
        <v>0</v>
      </c>
      <c r="AS74" s="204">
        <f>Inputs!AV35*$I74</f>
        <v>0</v>
      </c>
      <c r="AT74" s="204">
        <f>Inputs!AW35*$I74</f>
        <v>0</v>
      </c>
      <c r="AU74" s="204">
        <f>Inputs!AX35*$I74</f>
        <v>0</v>
      </c>
      <c r="AV74" s="204">
        <f>Inputs!AY35*$I74</f>
        <v>0</v>
      </c>
      <c r="AW74" s="204">
        <f>Inputs!AZ35*$I74</f>
        <v>0</v>
      </c>
      <c r="AX74" s="204">
        <f>Inputs!BA35*$I74</f>
        <v>0</v>
      </c>
      <c r="AY74" s="204">
        <f>Inputs!BB35*$I74</f>
        <v>0</v>
      </c>
      <c r="AZ74" s="204">
        <f>Inputs!BC35*$I74</f>
        <v>0</v>
      </c>
      <c r="BA74" s="204">
        <f>Inputs!BD35*$I74</f>
        <v>0</v>
      </c>
      <c r="BB74" s="204">
        <f>Inputs!BE35*$I74</f>
        <v>0</v>
      </c>
      <c r="BC74" s="204">
        <f>Inputs!BF35*$I74</f>
        <v>0</v>
      </c>
      <c r="BD74" s="204">
        <f>Inputs!BG35*$I74</f>
        <v>0</v>
      </c>
      <c r="BE74" s="204">
        <f>Inputs!BH35*$I74</f>
        <v>0</v>
      </c>
      <c r="BF74" s="204">
        <f>Inputs!BI35*$I74</f>
        <v>0</v>
      </c>
      <c r="BG74" s="204">
        <f>Inputs!BJ35*$I74</f>
        <v>0</v>
      </c>
      <c r="BH74" s="204">
        <f>Inputs!BK35*$I74</f>
        <v>0</v>
      </c>
      <c r="BI74" s="204">
        <f>Inputs!BL35*$I74</f>
        <v>0</v>
      </c>
      <c r="BJ74" s="204">
        <f>Inputs!BM35*$I74</f>
        <v>0</v>
      </c>
      <c r="BK74" s="204">
        <f>Inputs!BN35*$I74</f>
        <v>0</v>
      </c>
      <c r="BL74" s="204">
        <f>Inputs!BO35*$I74</f>
        <v>0</v>
      </c>
      <c r="BM74" s="204">
        <f>Inputs!BP35*$I74</f>
        <v>0</v>
      </c>
    </row>
    <row r="75" spans="3:65" x14ac:dyDescent="0.2">
      <c r="C75" s="188">
        <f t="shared" si="64"/>
        <v>25</v>
      </c>
      <c r="D75" s="198" t="str">
        <f>Inputs!D36</f>
        <v>item 25</v>
      </c>
      <c r="E75" s="199" t="str">
        <f>Inputs!E36</f>
        <v>Operating Expense</v>
      </c>
      <c r="F75" s="183">
        <f>MATCH(E75,lookups!$C$113:$C$118,0)</f>
        <v>2</v>
      </c>
      <c r="G75" s="183"/>
      <c r="H75" s="200" t="str">
        <f>IF(Inputs!$E36=lookups!$C$113,"Sign Flip","    ... ")</f>
        <v xml:space="preserve">    ... </v>
      </c>
      <c r="I75" s="201">
        <f>IF(Inputs!$E36=lookups!$C$113,-1,1)</f>
        <v>1</v>
      </c>
      <c r="K75" s="205">
        <f t="shared" si="65"/>
        <v>0</v>
      </c>
      <c r="L75" s="206">
        <f t="shared" si="66"/>
        <v>0</v>
      </c>
      <c r="O75" s="204">
        <f>Inputs!R36*$I75</f>
        <v>0</v>
      </c>
      <c r="P75" s="204">
        <f>Inputs!S36*$I75</f>
        <v>0</v>
      </c>
      <c r="Q75" s="204">
        <f>Inputs!T36*$I75</f>
        <v>0</v>
      </c>
      <c r="R75" s="204">
        <f>Inputs!U36*$I75</f>
        <v>0</v>
      </c>
      <c r="S75" s="204">
        <f>Inputs!V36*$I75</f>
        <v>0</v>
      </c>
      <c r="T75" s="204">
        <f>Inputs!W36*$I75</f>
        <v>0</v>
      </c>
      <c r="U75" s="204">
        <f>Inputs!X36*$I75</f>
        <v>0</v>
      </c>
      <c r="V75" s="204">
        <f>Inputs!Y36*$I75</f>
        <v>0</v>
      </c>
      <c r="W75" s="204">
        <f>Inputs!Z36*$I75</f>
        <v>0</v>
      </c>
      <c r="X75" s="204">
        <f>Inputs!AA36*$I75</f>
        <v>0</v>
      </c>
      <c r="Y75" s="204">
        <f>Inputs!AB36*$I75</f>
        <v>0</v>
      </c>
      <c r="Z75" s="204">
        <f>Inputs!AC36*$I75</f>
        <v>0</v>
      </c>
      <c r="AA75" s="204">
        <f>Inputs!AD36*$I75</f>
        <v>0</v>
      </c>
      <c r="AB75" s="204">
        <f>Inputs!AE36*$I75</f>
        <v>0</v>
      </c>
      <c r="AC75" s="204">
        <f>Inputs!AF36*$I75</f>
        <v>0</v>
      </c>
      <c r="AD75" s="204">
        <f>Inputs!AG36*$I75</f>
        <v>0</v>
      </c>
      <c r="AE75" s="204">
        <f>Inputs!AH36*$I75</f>
        <v>0</v>
      </c>
      <c r="AF75" s="204">
        <f>Inputs!AI36*$I75</f>
        <v>0</v>
      </c>
      <c r="AG75" s="204">
        <f>Inputs!AJ36*$I75</f>
        <v>0</v>
      </c>
      <c r="AH75" s="204">
        <f>Inputs!AK36*$I75</f>
        <v>0</v>
      </c>
      <c r="AI75" s="204">
        <f>Inputs!AL36*$I75</f>
        <v>0</v>
      </c>
      <c r="AJ75" s="204">
        <f>Inputs!AM36*$I75</f>
        <v>0</v>
      </c>
      <c r="AK75" s="204">
        <f>Inputs!AN36*$I75</f>
        <v>0</v>
      </c>
      <c r="AL75" s="204">
        <f>Inputs!AO36*$I75</f>
        <v>0</v>
      </c>
      <c r="AM75" s="204">
        <f>Inputs!AP36*$I75</f>
        <v>0</v>
      </c>
      <c r="AN75" s="204">
        <f>Inputs!AQ36*$I75</f>
        <v>0</v>
      </c>
      <c r="AO75" s="204">
        <f>Inputs!AR36*$I75</f>
        <v>0</v>
      </c>
      <c r="AP75" s="204">
        <f>Inputs!AS36*$I75</f>
        <v>0</v>
      </c>
      <c r="AQ75" s="204">
        <f>Inputs!AT36*$I75</f>
        <v>0</v>
      </c>
      <c r="AR75" s="204">
        <f>Inputs!AU36*$I75</f>
        <v>0</v>
      </c>
      <c r="AS75" s="204">
        <f>Inputs!AV36*$I75</f>
        <v>0</v>
      </c>
      <c r="AT75" s="204">
        <f>Inputs!AW36*$I75</f>
        <v>0</v>
      </c>
      <c r="AU75" s="204">
        <f>Inputs!AX36*$I75</f>
        <v>0</v>
      </c>
      <c r="AV75" s="204">
        <f>Inputs!AY36*$I75</f>
        <v>0</v>
      </c>
      <c r="AW75" s="204">
        <f>Inputs!AZ36*$I75</f>
        <v>0</v>
      </c>
      <c r="AX75" s="204">
        <f>Inputs!BA36*$I75</f>
        <v>0</v>
      </c>
      <c r="AY75" s="204">
        <f>Inputs!BB36*$I75</f>
        <v>0</v>
      </c>
      <c r="AZ75" s="204">
        <f>Inputs!BC36*$I75</f>
        <v>0</v>
      </c>
      <c r="BA75" s="204">
        <f>Inputs!BD36*$I75</f>
        <v>0</v>
      </c>
      <c r="BB75" s="204">
        <f>Inputs!BE36*$I75</f>
        <v>0</v>
      </c>
      <c r="BC75" s="204">
        <f>Inputs!BF36*$I75</f>
        <v>0</v>
      </c>
      <c r="BD75" s="204">
        <f>Inputs!BG36*$I75</f>
        <v>0</v>
      </c>
      <c r="BE75" s="204">
        <f>Inputs!BH36*$I75</f>
        <v>0</v>
      </c>
      <c r="BF75" s="204">
        <f>Inputs!BI36*$I75</f>
        <v>0</v>
      </c>
      <c r="BG75" s="204">
        <f>Inputs!BJ36*$I75</f>
        <v>0</v>
      </c>
      <c r="BH75" s="204">
        <f>Inputs!BK36*$I75</f>
        <v>0</v>
      </c>
      <c r="BI75" s="204">
        <f>Inputs!BL36*$I75</f>
        <v>0</v>
      </c>
      <c r="BJ75" s="204">
        <f>Inputs!BM36*$I75</f>
        <v>0</v>
      </c>
      <c r="BK75" s="204">
        <f>Inputs!BN36*$I75</f>
        <v>0</v>
      </c>
      <c r="BL75" s="204">
        <f>Inputs!BO36*$I75</f>
        <v>0</v>
      </c>
      <c r="BM75" s="204">
        <f>Inputs!BP36*$I75</f>
        <v>0</v>
      </c>
    </row>
    <row r="76" spans="3:65" x14ac:dyDescent="0.2">
      <c r="D76" s="194"/>
      <c r="K76" s="207"/>
      <c r="L76" s="208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  <c r="BJ76" s="209"/>
      <c r="BK76" s="209"/>
      <c r="BL76" s="209"/>
      <c r="BM76" s="209"/>
    </row>
    <row r="77" spans="3:65" x14ac:dyDescent="0.2"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89"/>
      <c r="AT77" s="189"/>
      <c r="AU77" s="189"/>
      <c r="AV77" s="189"/>
      <c r="AW77" s="189"/>
      <c r="AX77" s="189"/>
      <c r="AY77" s="189"/>
      <c r="AZ77" s="189"/>
      <c r="BA77" s="189"/>
      <c r="BB77" s="189"/>
      <c r="BC77" s="189"/>
      <c r="BD77" s="189"/>
      <c r="BE77" s="189"/>
      <c r="BF77" s="189"/>
      <c r="BG77" s="189"/>
      <c r="BH77" s="189"/>
      <c r="BI77" s="189"/>
      <c r="BJ77" s="189"/>
      <c r="BK77" s="189"/>
      <c r="BL77" s="189"/>
      <c r="BM77" s="189"/>
    </row>
    <row r="78" spans="3:65" s="189" customFormat="1" x14ac:dyDescent="0.2">
      <c r="D78" s="195"/>
      <c r="F78" s="196"/>
      <c r="G78" s="196"/>
    </row>
    <row r="79" spans="3:65" x14ac:dyDescent="0.2">
      <c r="D79" s="186" t="s">
        <v>15</v>
      </c>
      <c r="E79" s="181"/>
      <c r="F79" s="155"/>
      <c r="G79" s="155"/>
      <c r="H79" s="210" t="s">
        <v>9</v>
      </c>
      <c r="I79" s="210" t="s">
        <v>176</v>
      </c>
      <c r="K79" s="184"/>
      <c r="L79" s="184"/>
      <c r="M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</row>
    <row r="80" spans="3:65" x14ac:dyDescent="0.2">
      <c r="C80" s="188">
        <f>C79+1</f>
        <v>1</v>
      </c>
      <c r="D80" s="166" t="str">
        <f>INDEX(D$51:D$75,$C80,1)</f>
        <v xml:space="preserve">TRANSMISSION LINE  </v>
      </c>
      <c r="E80" s="211" t="str">
        <f t="shared" ref="E80:F104" si="67">INDEX(E$51:E$75,$C80,1)</f>
        <v>CWIP Capital</v>
      </c>
      <c r="F80" s="183">
        <f t="shared" si="67"/>
        <v>6</v>
      </c>
      <c r="G80" s="183"/>
      <c r="H80" s="212">
        <f>Inputs!K12</f>
        <v>0</v>
      </c>
      <c r="I80" s="213">
        <f>Assumptions!$D$16</f>
        <v>2022</v>
      </c>
      <c r="N80" s="298">
        <v>1</v>
      </c>
      <c r="O80" s="299">
        <f>IF(ISNUMBER($H80),(1+$H80)^(O$9-$I80),IF(O$9&lt;=$I80,1,N80*(1+INDEX(lookups!$F$87:$BU$99,MATCH($H80,lookups!$C$87:$C$99,0),MATCH(O$9,lookups!$F$86:$BU$86,0)))))</f>
        <v>1</v>
      </c>
      <c r="P80" s="299">
        <f>IF(ISNUMBER($H80),(1+$H80)^(P$9-$I80),IF(P$9&lt;=$I80,1,O80*(1+INDEX(lookups!$F$87:$BU$99,MATCH($H80,lookups!$C$87:$C$99,0),MATCH(P$9,lookups!$F$86:$BU$86,0)))))</f>
        <v>1</v>
      </c>
      <c r="Q80" s="299">
        <f>IF(ISNUMBER($H80),(1+$H80)^(Q$9-$I80),IF(Q$9&lt;=$I80,1,P80*(1+INDEX(lookups!$F$87:$BU$99,MATCH($H80,lookups!$C$87:$C$99,0),MATCH(Q$9,lookups!$F$86:$BU$86,0)))))</f>
        <v>1</v>
      </c>
      <c r="R80" s="299">
        <f>IF(ISNUMBER($H80),(1+$H80)^(R$9-$I80),IF(R$9&lt;=$I80,1,Q80*(1+INDEX(lookups!$F$87:$BU$99,MATCH($H80,lookups!$C$87:$C$99,0),MATCH(R$9,lookups!$F$86:$BU$86,0)))))</f>
        <v>1</v>
      </c>
      <c r="S80" s="299">
        <f>IF(ISNUMBER($H80),(1+$H80)^(S$9-$I80),IF(S$9&lt;=$I80,1,R80*(1+INDEX(lookups!$F$87:$BU$99,MATCH($H80,lookups!$C$87:$C$99,0),MATCH(S$9,lookups!$F$86:$BU$86,0)))))</f>
        <v>1</v>
      </c>
      <c r="T80" s="299">
        <f>IF(ISNUMBER($H80),(1+$H80)^(T$9-$I80),IF(T$9&lt;=$I80,1,S80*(1+INDEX(lookups!$F$87:$BU$99,MATCH($H80,lookups!$C$87:$C$99,0),MATCH(T$9,lookups!$F$86:$BU$86,0)))))</f>
        <v>1</v>
      </c>
      <c r="U80" s="299">
        <f>IF(ISNUMBER($H80),(1+$H80)^(U$9-$I80),IF(U$9&lt;=$I80,1,T80*(1+INDEX(lookups!$F$87:$BU$99,MATCH($H80,lookups!$C$87:$C$99,0),MATCH(U$9,lookups!$F$86:$BU$86,0)))))</f>
        <v>1</v>
      </c>
      <c r="V80" s="299">
        <f>IF(ISNUMBER($H80),(1+$H80)^(V$9-$I80),IF(V$9&lt;=$I80,1,U80*(1+INDEX(lookups!$F$87:$BU$99,MATCH($H80,lookups!$C$87:$C$99,0),MATCH(V$9,lookups!$F$86:$BU$86,0)))))</f>
        <v>1</v>
      </c>
      <c r="W80" s="299">
        <f>IF(ISNUMBER($H80),(1+$H80)^(W$9-$I80),IF(W$9&lt;=$I80,1,V80*(1+INDEX(lookups!$F$87:$BU$99,MATCH($H80,lookups!$C$87:$C$99,0),MATCH(W$9,lookups!$F$86:$BU$86,0)))))</f>
        <v>1</v>
      </c>
      <c r="X80" s="299">
        <f>IF(ISNUMBER($H80),(1+$H80)^(X$9-$I80),IF(X$9&lt;=$I80,1,W80*(1+INDEX(lookups!$F$87:$BU$99,MATCH($H80,lookups!$C$87:$C$99,0),MATCH(X$9,lookups!$F$86:$BU$86,0)))))</f>
        <v>1</v>
      </c>
      <c r="Y80" s="299">
        <f>IF(ISNUMBER($H80),(1+$H80)^(Y$9-$I80),IF(Y$9&lt;=$I80,1,X80*(1+INDEX(lookups!$F$87:$BU$99,MATCH($H80,lookups!$C$87:$C$99,0),MATCH(Y$9,lookups!$F$86:$BU$86,0)))))</f>
        <v>1</v>
      </c>
      <c r="Z80" s="299">
        <f>IF(ISNUMBER($H80),(1+$H80)^(Z$9-$I80),IF(Z$9&lt;=$I80,1,Y80*(1+INDEX(lookups!$F$87:$BU$99,MATCH($H80,lookups!$C$87:$C$99,0),MATCH(Z$9,lookups!$F$86:$BU$86,0)))))</f>
        <v>1</v>
      </c>
      <c r="AA80" s="299">
        <f>IF(ISNUMBER($H80),(1+$H80)^(AA$9-$I80),IF(AA$9&lt;=$I80,1,Z80*(1+INDEX(lookups!$F$87:$BU$99,MATCH($H80,lookups!$C$87:$C$99,0),MATCH(AA$9,lookups!$F$86:$BU$86,0)))))</f>
        <v>1</v>
      </c>
      <c r="AB80" s="299">
        <f>IF(ISNUMBER($H80),(1+$H80)^(AB$9-$I80),IF(AB$9&lt;=$I80,1,AA80*(1+INDEX(lookups!$F$87:$BU$99,MATCH($H80,lookups!$C$87:$C$99,0),MATCH(AB$9,lookups!$F$86:$BU$86,0)))))</f>
        <v>1</v>
      </c>
      <c r="AC80" s="299">
        <f>IF(ISNUMBER($H80),(1+$H80)^(AC$9-$I80),IF(AC$9&lt;=$I80,1,AB80*(1+INDEX(lookups!$F$87:$BU$99,MATCH($H80,lookups!$C$87:$C$99,0),MATCH(AC$9,lookups!$F$86:$BU$86,0)))))</f>
        <v>1</v>
      </c>
      <c r="AD80" s="299">
        <f>IF(ISNUMBER($H80),(1+$H80)^(AD$9-$I80),IF(AD$9&lt;=$I80,1,AC80*(1+INDEX(lookups!$F$87:$BU$99,MATCH($H80,lookups!$C$87:$C$99,0),MATCH(AD$9,lookups!$F$86:$BU$86,0)))))</f>
        <v>1</v>
      </c>
      <c r="AE80" s="299">
        <f>IF(ISNUMBER($H80),(1+$H80)^(AE$9-$I80),IF(AE$9&lt;=$I80,1,AD80*(1+INDEX(lookups!$F$87:$BU$99,MATCH($H80,lookups!$C$87:$C$99,0),MATCH(AE$9,lookups!$F$86:$BU$86,0)))))</f>
        <v>1</v>
      </c>
      <c r="AF80" s="299">
        <f>IF(ISNUMBER($H80),(1+$H80)^(AF$9-$I80),IF(AF$9&lt;=$I80,1,AE80*(1+INDEX(lookups!$F$87:$BU$99,MATCH($H80,lookups!$C$87:$C$99,0),MATCH(AF$9,lookups!$F$86:$BU$86,0)))))</f>
        <v>1</v>
      </c>
      <c r="AG80" s="299">
        <f>IF(ISNUMBER($H80),(1+$H80)^(AG$9-$I80),IF(AG$9&lt;=$I80,1,AF80*(1+INDEX(lookups!$F$87:$BU$99,MATCH($H80,lookups!$C$87:$C$99,0),MATCH(AG$9,lookups!$F$86:$BU$86,0)))))</f>
        <v>1</v>
      </c>
      <c r="AH80" s="299">
        <f>IF(ISNUMBER($H80),(1+$H80)^(AH$9-$I80),IF(AH$9&lt;=$I80,1,AG80*(1+INDEX(lookups!$F$87:$BU$99,MATCH($H80,lookups!$C$87:$C$99,0),MATCH(AH$9,lookups!$F$86:$BU$86,0)))))</f>
        <v>1</v>
      </c>
      <c r="AI80" s="299">
        <f>IF(ISNUMBER($H80),(1+$H80)^(AI$9-$I80),IF(AI$9&lt;=$I80,1,AH80*(1+INDEX(lookups!$F$87:$BU$99,MATCH($H80,lookups!$C$87:$C$99,0),MATCH(AI$9,lookups!$F$86:$BU$86,0)))))</f>
        <v>1</v>
      </c>
      <c r="AJ80" s="299">
        <f>IF(ISNUMBER($H80),(1+$H80)^(AJ$9-$I80),IF(AJ$9&lt;=$I80,1,AI80*(1+INDEX(lookups!$F$87:$BU$99,MATCH($H80,lookups!$C$87:$C$99,0),MATCH(AJ$9,lookups!$F$86:$BU$86,0)))))</f>
        <v>1</v>
      </c>
      <c r="AK80" s="299">
        <f>IF(ISNUMBER($H80),(1+$H80)^(AK$9-$I80),IF(AK$9&lt;=$I80,1,AJ80*(1+INDEX(lookups!$F$87:$BU$99,MATCH($H80,lookups!$C$87:$C$99,0),MATCH(AK$9,lookups!$F$86:$BU$86,0)))))</f>
        <v>1</v>
      </c>
      <c r="AL80" s="299">
        <f>IF(ISNUMBER($H80),(1+$H80)^(AL$9-$I80),IF(AL$9&lt;=$I80,1,AK80*(1+INDEX(lookups!$F$87:$BU$99,MATCH($H80,lookups!$C$87:$C$99,0),MATCH(AL$9,lookups!$F$86:$BU$86,0)))))</f>
        <v>1</v>
      </c>
      <c r="AM80" s="299">
        <f>IF(ISNUMBER($H80),(1+$H80)^(AM$9-$I80),IF(AM$9&lt;=$I80,1,AL80*(1+INDEX(lookups!$F$87:$BU$99,MATCH($H80,lookups!$C$87:$C$99,0),MATCH(AM$9,lookups!$F$86:$BU$86,0)))))</f>
        <v>1</v>
      </c>
      <c r="AN80" s="299">
        <f>IF(ISNUMBER($H80),(1+$H80)^(AN$9-$I80),IF(AN$9&lt;=$I80,1,AM80*(1+INDEX(lookups!$F$87:$BU$99,MATCH($H80,lookups!$C$87:$C$99,0),MATCH(AN$9,lookups!$F$86:$BU$86,0)))))</f>
        <v>1</v>
      </c>
      <c r="AO80" s="299">
        <f>IF(ISNUMBER($H80),(1+$H80)^(AO$9-$I80),IF(AO$9&lt;=$I80,1,AN80*(1+INDEX(lookups!$F$87:$BU$99,MATCH($H80,lookups!$C$87:$C$99,0),MATCH(AO$9,lookups!$F$86:$BU$86,0)))))</f>
        <v>1</v>
      </c>
      <c r="AP80" s="299">
        <f>IF(ISNUMBER($H80),(1+$H80)^(AP$9-$I80),IF(AP$9&lt;=$I80,1,AO80*(1+INDEX(lookups!$F$87:$BU$99,MATCH($H80,lookups!$C$87:$C$99,0),MATCH(AP$9,lookups!$F$86:$BU$86,0)))))</f>
        <v>1</v>
      </c>
      <c r="AQ80" s="299">
        <f>IF(ISNUMBER($H80),(1+$H80)^(AQ$9-$I80),IF(AQ$9&lt;=$I80,1,AP80*(1+INDEX(lookups!$F$87:$BU$99,MATCH($H80,lookups!$C$87:$C$99,0),MATCH(AQ$9,lookups!$F$86:$BU$86,0)))))</f>
        <v>1</v>
      </c>
      <c r="AR80" s="299">
        <f>IF(ISNUMBER($H80),(1+$H80)^(AR$9-$I80),IF(AR$9&lt;=$I80,1,AQ80*(1+INDEX(lookups!$F$87:$BU$99,MATCH($H80,lookups!$C$87:$C$99,0),MATCH(AR$9,lookups!$F$86:$BU$86,0)))))</f>
        <v>1</v>
      </c>
      <c r="AS80" s="299">
        <f>IF(ISNUMBER($H80),(1+$H80)^(AS$9-$I80),IF(AS$9&lt;=$I80,1,AR80*(1+INDEX(lookups!$F$87:$BU$99,MATCH($H80,lookups!$C$87:$C$99,0),MATCH(AS$9,lookups!$F$86:$BU$86,0)))))</f>
        <v>1</v>
      </c>
      <c r="AT80" s="299">
        <f>IF(ISNUMBER($H80),(1+$H80)^(AT$9-$I80),IF(AT$9&lt;=$I80,1,AS80*(1+INDEX(lookups!$F$87:$BU$99,MATCH($H80,lookups!$C$87:$C$99,0),MATCH(AT$9,lookups!$F$86:$BU$86,0)))))</f>
        <v>1</v>
      </c>
      <c r="AU80" s="299">
        <f>IF(ISNUMBER($H80),(1+$H80)^(AU$9-$I80),IF(AU$9&lt;=$I80,1,AT80*(1+INDEX(lookups!$F$87:$BU$99,MATCH($H80,lookups!$C$87:$C$99,0),MATCH(AU$9,lookups!$F$86:$BU$86,0)))))</f>
        <v>1</v>
      </c>
      <c r="AV80" s="299">
        <f>IF(ISNUMBER($H80),(1+$H80)^(AV$9-$I80),IF(AV$9&lt;=$I80,1,AU80*(1+INDEX(lookups!$F$87:$BU$99,MATCH($H80,lookups!$C$87:$C$99,0),MATCH(AV$9,lookups!$F$86:$BU$86,0)))))</f>
        <v>1</v>
      </c>
      <c r="AW80" s="299">
        <f>IF(ISNUMBER($H80),(1+$H80)^(AW$9-$I80),IF(AW$9&lt;=$I80,1,AV80*(1+INDEX(lookups!$F$87:$BU$99,MATCH($H80,lookups!$C$87:$C$99,0),MATCH(AW$9,lookups!$F$86:$BU$86,0)))))</f>
        <v>1</v>
      </c>
      <c r="AX80" s="299">
        <f>IF(ISNUMBER($H80),(1+$H80)^(AX$9-$I80),IF(AX$9&lt;=$I80,1,AW80*(1+INDEX(lookups!$F$87:$BU$99,MATCH($H80,lookups!$C$87:$C$99,0),MATCH(AX$9,lookups!$F$86:$BU$86,0)))))</f>
        <v>1</v>
      </c>
      <c r="AY80" s="299">
        <f>IF(ISNUMBER($H80),(1+$H80)^(AY$9-$I80),IF(AY$9&lt;=$I80,1,AX80*(1+INDEX(lookups!$F$87:$BU$99,MATCH($H80,lookups!$C$87:$C$99,0),MATCH(AY$9,lookups!$F$86:$BU$86,0)))))</f>
        <v>1</v>
      </c>
      <c r="AZ80" s="299">
        <f>IF(ISNUMBER($H80),(1+$H80)^(AZ$9-$I80),IF(AZ$9&lt;=$I80,1,AY80*(1+INDEX(lookups!$F$87:$BU$99,MATCH($H80,lookups!$C$87:$C$99,0),MATCH(AZ$9,lookups!$F$86:$BU$86,0)))))</f>
        <v>1</v>
      </c>
      <c r="BA80" s="299">
        <f>IF(ISNUMBER($H80),(1+$H80)^(BA$9-$I80),IF(BA$9&lt;=$I80,1,AZ80*(1+INDEX(lookups!$F$87:$BU$99,MATCH($H80,lookups!$C$87:$C$99,0),MATCH(BA$9,lookups!$F$86:$BU$86,0)))))</f>
        <v>1</v>
      </c>
      <c r="BB80" s="299">
        <f>IF(ISNUMBER($H80),(1+$H80)^(BB$9-$I80),IF(BB$9&lt;=$I80,1,BA80*(1+INDEX(lookups!$F$87:$BU$99,MATCH($H80,lookups!$C$87:$C$99,0),MATCH(BB$9,lookups!$F$86:$BU$86,0)))))</f>
        <v>1</v>
      </c>
      <c r="BC80" s="299">
        <f>IF(ISNUMBER($H80),(1+$H80)^(BC$9-$I80),IF(BC$9&lt;=$I80,1,BB80*(1+INDEX(lookups!$F$87:$BU$99,MATCH($H80,lookups!$C$87:$C$99,0),MATCH(BC$9,lookups!$F$86:$BU$86,0)))))</f>
        <v>1</v>
      </c>
      <c r="BD80" s="299">
        <f>IF(ISNUMBER($H80),(1+$H80)^(BD$9-$I80),IF(BD$9&lt;=$I80,1,BC80*(1+INDEX(lookups!$F$87:$BU$99,MATCH($H80,lookups!$C$87:$C$99,0),MATCH(BD$9,lookups!$F$86:$BU$86,0)))))</f>
        <v>1</v>
      </c>
      <c r="BE80" s="299">
        <f>IF(ISNUMBER($H80),(1+$H80)^(BE$9-$I80),IF(BE$9&lt;=$I80,1,BD80*(1+INDEX(lookups!$F$87:$BU$99,MATCH($H80,lookups!$C$87:$C$99,0),MATCH(BE$9,lookups!$F$86:$BU$86,0)))))</f>
        <v>1</v>
      </c>
      <c r="BF80" s="299">
        <f>IF(ISNUMBER($H80),(1+$H80)^(BF$9-$I80),IF(BF$9&lt;=$I80,1,BE80*(1+INDEX(lookups!$F$87:$BU$99,MATCH($H80,lookups!$C$87:$C$99,0),MATCH(BF$9,lookups!$F$86:$BU$86,0)))))</f>
        <v>1</v>
      </c>
      <c r="BG80" s="299">
        <f>IF(ISNUMBER($H80),(1+$H80)^(BG$9-$I80),IF(BG$9&lt;=$I80,1,BF80*(1+INDEX(lookups!$F$87:$BU$99,MATCH($H80,lookups!$C$87:$C$99,0),MATCH(BG$9,lookups!$F$86:$BU$86,0)))))</f>
        <v>1</v>
      </c>
      <c r="BH80" s="299">
        <f>IF(ISNUMBER($H80),(1+$H80)^(BH$9-$I80),IF(BH$9&lt;=$I80,1,BG80*(1+INDEX(lookups!$F$87:$BU$99,MATCH($H80,lookups!$C$87:$C$99,0),MATCH(BH$9,lookups!$F$86:$BU$86,0)))))</f>
        <v>1</v>
      </c>
      <c r="BI80" s="299">
        <f>IF(ISNUMBER($H80),(1+$H80)^(BI$9-$I80),IF(BI$9&lt;=$I80,1,BH80*(1+INDEX(lookups!$F$87:$BU$99,MATCH($H80,lookups!$C$87:$C$99,0),MATCH(BI$9,lookups!$F$86:$BU$86,0)))))</f>
        <v>1</v>
      </c>
      <c r="BJ80" s="299">
        <f>IF(ISNUMBER($H80),(1+$H80)^(BJ$9-$I80),IF(BJ$9&lt;=$I80,1,BI80*(1+INDEX(lookups!$F$87:$BU$99,MATCH($H80,lookups!$C$87:$C$99,0),MATCH(BJ$9,lookups!$F$86:$BU$86,0)))))</f>
        <v>1</v>
      </c>
      <c r="BK80" s="299">
        <f>IF(ISNUMBER($H80),(1+$H80)^(BK$9-$I80),IF(BK$9&lt;=$I80,1,BJ80*(1+INDEX(lookups!$F$87:$BU$99,MATCH($H80,lookups!$C$87:$C$99,0),MATCH(BK$9,lookups!$F$86:$BU$86,0)))))</f>
        <v>1</v>
      </c>
      <c r="BL80" s="299">
        <f>IF(ISNUMBER($H80),(1+$H80)^(BL$9-$I80),IF(BL$9&lt;=$I80,1,BK80*(1+INDEX(lookups!$F$87:$BU$99,MATCH($H80,lookups!$C$87:$C$99,0),MATCH(BL$9,lookups!$F$86:$BU$86,0)))))</f>
        <v>1</v>
      </c>
      <c r="BM80" s="299">
        <f>IF(ISNUMBER($H80),(1+$H80)^(BM$9-$I80),IF(BM$9&lt;=$I80,1,BL80*(1+INDEX(lookups!$F$87:$BU$99,MATCH($H80,lookups!$C$87:$C$99,0),MATCH(BM$9,lookups!$F$86:$BU$86,0)))))</f>
        <v>1</v>
      </c>
    </row>
    <row r="81" spans="3:65" x14ac:dyDescent="0.2">
      <c r="C81" s="188">
        <f t="shared" ref="C81:C104" si="68">C80+1</f>
        <v>2</v>
      </c>
      <c r="D81" s="166" t="str">
        <f t="shared" ref="D81:D104" si="69">INDEX(D$51:D$75,$C81,1)</f>
        <v xml:space="preserve">TRANSMISSION SUBSTATION  </v>
      </c>
      <c r="E81" s="211" t="str">
        <f t="shared" si="67"/>
        <v>CWIP Capital</v>
      </c>
      <c r="F81" s="183">
        <f t="shared" si="67"/>
        <v>6</v>
      </c>
      <c r="G81" s="183"/>
      <c r="H81" s="212">
        <f>Inputs!K13</f>
        <v>0</v>
      </c>
      <c r="I81" s="213">
        <f>Assumptions!$D$16</f>
        <v>2022</v>
      </c>
      <c r="N81" s="298">
        <v>1</v>
      </c>
      <c r="O81" s="299">
        <f>IF(ISNUMBER($H81),(1+$H81)^(O$9-$I81),IF(O$9&lt;=$I81,1,N81*(1+INDEX(lookups!$F$87:$BU$99,MATCH($H81,lookups!$C$87:$C$99,0),MATCH(O$9,lookups!$F$86:$BU$86,0)))))</f>
        <v>1</v>
      </c>
      <c r="P81" s="299">
        <f>IF(ISNUMBER($H81),(1+$H81)^(P$9-$I81),IF(P$9&lt;=$I81,1,O81*(1+INDEX(lookups!$F$87:$BU$99,MATCH($H81,lookups!$C$87:$C$99,0),MATCH(P$9,lookups!$F$86:$BU$86,0)))))</f>
        <v>1</v>
      </c>
      <c r="Q81" s="299">
        <f>IF(ISNUMBER($H81),(1+$H81)^(Q$9-$I81),IF(Q$9&lt;=$I81,1,P81*(1+INDEX(lookups!$F$87:$BU$99,MATCH($H81,lookups!$C$87:$C$99,0),MATCH(Q$9,lookups!$F$86:$BU$86,0)))))</f>
        <v>1</v>
      </c>
      <c r="R81" s="299">
        <f>IF(ISNUMBER($H81),(1+$H81)^(R$9-$I81),IF(R$9&lt;=$I81,1,Q81*(1+INDEX(lookups!$F$87:$BU$99,MATCH($H81,lookups!$C$87:$C$99,0),MATCH(R$9,lookups!$F$86:$BU$86,0)))))</f>
        <v>1</v>
      </c>
      <c r="S81" s="299">
        <f>IF(ISNUMBER($H81),(1+$H81)^(S$9-$I81),IF(S$9&lt;=$I81,1,R81*(1+INDEX(lookups!$F$87:$BU$99,MATCH($H81,lookups!$C$87:$C$99,0),MATCH(S$9,lookups!$F$86:$BU$86,0)))))</f>
        <v>1</v>
      </c>
      <c r="T81" s="299">
        <f>IF(ISNUMBER($H81),(1+$H81)^(T$9-$I81),IF(T$9&lt;=$I81,1,S81*(1+INDEX(lookups!$F$87:$BU$99,MATCH($H81,lookups!$C$87:$C$99,0),MATCH(T$9,lookups!$F$86:$BU$86,0)))))</f>
        <v>1</v>
      </c>
      <c r="U81" s="299">
        <f>IF(ISNUMBER($H81),(1+$H81)^(U$9-$I81),IF(U$9&lt;=$I81,1,T81*(1+INDEX(lookups!$F$87:$BU$99,MATCH($H81,lookups!$C$87:$C$99,0),MATCH(U$9,lookups!$F$86:$BU$86,0)))))</f>
        <v>1</v>
      </c>
      <c r="V81" s="299">
        <f>IF(ISNUMBER($H81),(1+$H81)^(V$9-$I81),IF(V$9&lt;=$I81,1,U81*(1+INDEX(lookups!$F$87:$BU$99,MATCH($H81,lookups!$C$87:$C$99,0),MATCH(V$9,lookups!$F$86:$BU$86,0)))))</f>
        <v>1</v>
      </c>
      <c r="W81" s="299">
        <f>IF(ISNUMBER($H81),(1+$H81)^(W$9-$I81),IF(W$9&lt;=$I81,1,V81*(1+INDEX(lookups!$F$87:$BU$99,MATCH($H81,lookups!$C$87:$C$99,0),MATCH(W$9,lookups!$F$86:$BU$86,0)))))</f>
        <v>1</v>
      </c>
      <c r="X81" s="299">
        <f>IF(ISNUMBER($H81),(1+$H81)^(X$9-$I81),IF(X$9&lt;=$I81,1,W81*(1+INDEX(lookups!$F$87:$BU$99,MATCH($H81,lookups!$C$87:$C$99,0),MATCH(X$9,lookups!$F$86:$BU$86,0)))))</f>
        <v>1</v>
      </c>
      <c r="Y81" s="299">
        <f>IF(ISNUMBER($H81),(1+$H81)^(Y$9-$I81),IF(Y$9&lt;=$I81,1,X81*(1+INDEX(lookups!$F$87:$BU$99,MATCH($H81,lookups!$C$87:$C$99,0),MATCH(Y$9,lookups!$F$86:$BU$86,0)))))</f>
        <v>1</v>
      </c>
      <c r="Z81" s="299">
        <f>IF(ISNUMBER($H81),(1+$H81)^(Z$9-$I81),IF(Z$9&lt;=$I81,1,Y81*(1+INDEX(lookups!$F$87:$BU$99,MATCH($H81,lookups!$C$87:$C$99,0),MATCH(Z$9,lookups!$F$86:$BU$86,0)))))</f>
        <v>1</v>
      </c>
      <c r="AA81" s="299">
        <f>IF(ISNUMBER($H81),(1+$H81)^(AA$9-$I81),IF(AA$9&lt;=$I81,1,Z81*(1+INDEX(lookups!$F$87:$BU$99,MATCH($H81,lookups!$C$87:$C$99,0),MATCH(AA$9,lookups!$F$86:$BU$86,0)))))</f>
        <v>1</v>
      </c>
      <c r="AB81" s="299">
        <f>IF(ISNUMBER($H81),(1+$H81)^(AB$9-$I81),IF(AB$9&lt;=$I81,1,AA81*(1+INDEX(lookups!$F$87:$BU$99,MATCH($H81,lookups!$C$87:$C$99,0),MATCH(AB$9,lookups!$F$86:$BU$86,0)))))</f>
        <v>1</v>
      </c>
      <c r="AC81" s="299">
        <f>IF(ISNUMBER($H81),(1+$H81)^(AC$9-$I81),IF(AC$9&lt;=$I81,1,AB81*(1+INDEX(lookups!$F$87:$BU$99,MATCH($H81,lookups!$C$87:$C$99,0),MATCH(AC$9,lookups!$F$86:$BU$86,0)))))</f>
        <v>1</v>
      </c>
      <c r="AD81" s="299">
        <f>IF(ISNUMBER($H81),(1+$H81)^(AD$9-$I81),IF(AD$9&lt;=$I81,1,AC81*(1+INDEX(lookups!$F$87:$BU$99,MATCH($H81,lookups!$C$87:$C$99,0),MATCH(AD$9,lookups!$F$86:$BU$86,0)))))</f>
        <v>1</v>
      </c>
      <c r="AE81" s="299">
        <f>IF(ISNUMBER($H81),(1+$H81)^(AE$9-$I81),IF(AE$9&lt;=$I81,1,AD81*(1+INDEX(lookups!$F$87:$BU$99,MATCH($H81,lookups!$C$87:$C$99,0),MATCH(AE$9,lookups!$F$86:$BU$86,0)))))</f>
        <v>1</v>
      </c>
      <c r="AF81" s="299">
        <f>IF(ISNUMBER($H81),(1+$H81)^(AF$9-$I81),IF(AF$9&lt;=$I81,1,AE81*(1+INDEX(lookups!$F$87:$BU$99,MATCH($H81,lookups!$C$87:$C$99,0),MATCH(AF$9,lookups!$F$86:$BU$86,0)))))</f>
        <v>1</v>
      </c>
      <c r="AG81" s="299">
        <f>IF(ISNUMBER($H81),(1+$H81)^(AG$9-$I81),IF(AG$9&lt;=$I81,1,AF81*(1+INDEX(lookups!$F$87:$BU$99,MATCH($H81,lookups!$C$87:$C$99,0),MATCH(AG$9,lookups!$F$86:$BU$86,0)))))</f>
        <v>1</v>
      </c>
      <c r="AH81" s="299">
        <f>IF(ISNUMBER($H81),(1+$H81)^(AH$9-$I81),IF(AH$9&lt;=$I81,1,AG81*(1+INDEX(lookups!$F$87:$BU$99,MATCH($H81,lookups!$C$87:$C$99,0),MATCH(AH$9,lookups!$F$86:$BU$86,0)))))</f>
        <v>1</v>
      </c>
      <c r="AI81" s="299">
        <f>IF(ISNUMBER($H81),(1+$H81)^(AI$9-$I81),IF(AI$9&lt;=$I81,1,AH81*(1+INDEX(lookups!$F$87:$BU$99,MATCH($H81,lookups!$C$87:$C$99,0),MATCH(AI$9,lookups!$F$86:$BU$86,0)))))</f>
        <v>1</v>
      </c>
      <c r="AJ81" s="299">
        <f>IF(ISNUMBER($H81),(1+$H81)^(AJ$9-$I81),IF(AJ$9&lt;=$I81,1,AI81*(1+INDEX(lookups!$F$87:$BU$99,MATCH($H81,lookups!$C$87:$C$99,0),MATCH(AJ$9,lookups!$F$86:$BU$86,0)))))</f>
        <v>1</v>
      </c>
      <c r="AK81" s="299">
        <f>IF(ISNUMBER($H81),(1+$H81)^(AK$9-$I81),IF(AK$9&lt;=$I81,1,AJ81*(1+INDEX(lookups!$F$87:$BU$99,MATCH($H81,lookups!$C$87:$C$99,0),MATCH(AK$9,lookups!$F$86:$BU$86,0)))))</f>
        <v>1</v>
      </c>
      <c r="AL81" s="299">
        <f>IF(ISNUMBER($H81),(1+$H81)^(AL$9-$I81),IF(AL$9&lt;=$I81,1,AK81*(1+INDEX(lookups!$F$87:$BU$99,MATCH($H81,lookups!$C$87:$C$99,0),MATCH(AL$9,lookups!$F$86:$BU$86,0)))))</f>
        <v>1</v>
      </c>
      <c r="AM81" s="299">
        <f>IF(ISNUMBER($H81),(1+$H81)^(AM$9-$I81),IF(AM$9&lt;=$I81,1,AL81*(1+INDEX(lookups!$F$87:$BU$99,MATCH($H81,lookups!$C$87:$C$99,0),MATCH(AM$9,lookups!$F$86:$BU$86,0)))))</f>
        <v>1</v>
      </c>
      <c r="AN81" s="299">
        <f>IF(ISNUMBER($H81),(1+$H81)^(AN$9-$I81),IF(AN$9&lt;=$I81,1,AM81*(1+INDEX(lookups!$F$87:$BU$99,MATCH($H81,lookups!$C$87:$C$99,0),MATCH(AN$9,lookups!$F$86:$BU$86,0)))))</f>
        <v>1</v>
      </c>
      <c r="AO81" s="299">
        <f>IF(ISNUMBER($H81),(1+$H81)^(AO$9-$I81),IF(AO$9&lt;=$I81,1,AN81*(1+INDEX(lookups!$F$87:$BU$99,MATCH($H81,lookups!$C$87:$C$99,0),MATCH(AO$9,lookups!$F$86:$BU$86,0)))))</f>
        <v>1</v>
      </c>
      <c r="AP81" s="299">
        <f>IF(ISNUMBER($H81),(1+$H81)^(AP$9-$I81),IF(AP$9&lt;=$I81,1,AO81*(1+INDEX(lookups!$F$87:$BU$99,MATCH($H81,lookups!$C$87:$C$99,0),MATCH(AP$9,lookups!$F$86:$BU$86,0)))))</f>
        <v>1</v>
      </c>
      <c r="AQ81" s="299">
        <f>IF(ISNUMBER($H81),(1+$H81)^(AQ$9-$I81),IF(AQ$9&lt;=$I81,1,AP81*(1+INDEX(lookups!$F$87:$BU$99,MATCH($H81,lookups!$C$87:$C$99,0),MATCH(AQ$9,lookups!$F$86:$BU$86,0)))))</f>
        <v>1</v>
      </c>
      <c r="AR81" s="299">
        <f>IF(ISNUMBER($H81),(1+$H81)^(AR$9-$I81),IF(AR$9&lt;=$I81,1,AQ81*(1+INDEX(lookups!$F$87:$BU$99,MATCH($H81,lookups!$C$87:$C$99,0),MATCH(AR$9,lookups!$F$86:$BU$86,0)))))</f>
        <v>1</v>
      </c>
      <c r="AS81" s="299">
        <f>IF(ISNUMBER($H81),(1+$H81)^(AS$9-$I81),IF(AS$9&lt;=$I81,1,AR81*(1+INDEX(lookups!$F$87:$BU$99,MATCH($H81,lookups!$C$87:$C$99,0),MATCH(AS$9,lookups!$F$86:$BU$86,0)))))</f>
        <v>1</v>
      </c>
      <c r="AT81" s="299">
        <f>IF(ISNUMBER($H81),(1+$H81)^(AT$9-$I81),IF(AT$9&lt;=$I81,1,AS81*(1+INDEX(lookups!$F$87:$BU$99,MATCH($H81,lookups!$C$87:$C$99,0),MATCH(AT$9,lookups!$F$86:$BU$86,0)))))</f>
        <v>1</v>
      </c>
      <c r="AU81" s="299">
        <f>IF(ISNUMBER($H81),(1+$H81)^(AU$9-$I81),IF(AU$9&lt;=$I81,1,AT81*(1+INDEX(lookups!$F$87:$BU$99,MATCH($H81,lookups!$C$87:$C$99,0),MATCH(AU$9,lookups!$F$86:$BU$86,0)))))</f>
        <v>1</v>
      </c>
      <c r="AV81" s="299">
        <f>IF(ISNUMBER($H81),(1+$H81)^(AV$9-$I81),IF(AV$9&lt;=$I81,1,AU81*(1+INDEX(lookups!$F$87:$BU$99,MATCH($H81,lookups!$C$87:$C$99,0),MATCH(AV$9,lookups!$F$86:$BU$86,0)))))</f>
        <v>1</v>
      </c>
      <c r="AW81" s="299">
        <f>IF(ISNUMBER($H81),(1+$H81)^(AW$9-$I81),IF(AW$9&lt;=$I81,1,AV81*(1+INDEX(lookups!$F$87:$BU$99,MATCH($H81,lookups!$C$87:$C$99,0),MATCH(AW$9,lookups!$F$86:$BU$86,0)))))</f>
        <v>1</v>
      </c>
      <c r="AX81" s="299">
        <f>IF(ISNUMBER($H81),(1+$H81)^(AX$9-$I81),IF(AX$9&lt;=$I81,1,AW81*(1+INDEX(lookups!$F$87:$BU$99,MATCH($H81,lookups!$C$87:$C$99,0),MATCH(AX$9,lookups!$F$86:$BU$86,0)))))</f>
        <v>1</v>
      </c>
      <c r="AY81" s="299">
        <f>IF(ISNUMBER($H81),(1+$H81)^(AY$9-$I81),IF(AY$9&lt;=$I81,1,AX81*(1+INDEX(lookups!$F$87:$BU$99,MATCH($H81,lookups!$C$87:$C$99,0),MATCH(AY$9,lookups!$F$86:$BU$86,0)))))</f>
        <v>1</v>
      </c>
      <c r="AZ81" s="299">
        <f>IF(ISNUMBER($H81),(1+$H81)^(AZ$9-$I81),IF(AZ$9&lt;=$I81,1,AY81*(1+INDEX(lookups!$F$87:$BU$99,MATCH($H81,lookups!$C$87:$C$99,0),MATCH(AZ$9,lookups!$F$86:$BU$86,0)))))</f>
        <v>1</v>
      </c>
      <c r="BA81" s="299">
        <f>IF(ISNUMBER($H81),(1+$H81)^(BA$9-$I81),IF(BA$9&lt;=$I81,1,AZ81*(1+INDEX(lookups!$F$87:$BU$99,MATCH($H81,lookups!$C$87:$C$99,0),MATCH(BA$9,lookups!$F$86:$BU$86,0)))))</f>
        <v>1</v>
      </c>
      <c r="BB81" s="299">
        <f>IF(ISNUMBER($H81),(1+$H81)^(BB$9-$I81),IF(BB$9&lt;=$I81,1,BA81*(1+INDEX(lookups!$F$87:$BU$99,MATCH($H81,lookups!$C$87:$C$99,0),MATCH(BB$9,lookups!$F$86:$BU$86,0)))))</f>
        <v>1</v>
      </c>
      <c r="BC81" s="299">
        <f>IF(ISNUMBER($H81),(1+$H81)^(BC$9-$I81),IF(BC$9&lt;=$I81,1,BB81*(1+INDEX(lookups!$F$87:$BU$99,MATCH($H81,lookups!$C$87:$C$99,0),MATCH(BC$9,lookups!$F$86:$BU$86,0)))))</f>
        <v>1</v>
      </c>
      <c r="BD81" s="299">
        <f>IF(ISNUMBER($H81),(1+$H81)^(BD$9-$I81),IF(BD$9&lt;=$I81,1,BC81*(1+INDEX(lookups!$F$87:$BU$99,MATCH($H81,lookups!$C$87:$C$99,0),MATCH(BD$9,lookups!$F$86:$BU$86,0)))))</f>
        <v>1</v>
      </c>
      <c r="BE81" s="299">
        <f>IF(ISNUMBER($H81),(1+$H81)^(BE$9-$I81),IF(BE$9&lt;=$I81,1,BD81*(1+INDEX(lookups!$F$87:$BU$99,MATCH($H81,lookups!$C$87:$C$99,0),MATCH(BE$9,lookups!$F$86:$BU$86,0)))))</f>
        <v>1</v>
      </c>
      <c r="BF81" s="299">
        <f>IF(ISNUMBER($H81),(1+$H81)^(BF$9-$I81),IF(BF$9&lt;=$I81,1,BE81*(1+INDEX(lookups!$F$87:$BU$99,MATCH($H81,lookups!$C$87:$C$99,0),MATCH(BF$9,lookups!$F$86:$BU$86,0)))))</f>
        <v>1</v>
      </c>
      <c r="BG81" s="299">
        <f>IF(ISNUMBER($H81),(1+$H81)^(BG$9-$I81),IF(BG$9&lt;=$I81,1,BF81*(1+INDEX(lookups!$F$87:$BU$99,MATCH($H81,lookups!$C$87:$C$99,0),MATCH(BG$9,lookups!$F$86:$BU$86,0)))))</f>
        <v>1</v>
      </c>
      <c r="BH81" s="299">
        <f>IF(ISNUMBER($H81),(1+$H81)^(BH$9-$I81),IF(BH$9&lt;=$I81,1,BG81*(1+INDEX(lookups!$F$87:$BU$99,MATCH($H81,lookups!$C$87:$C$99,0),MATCH(BH$9,lookups!$F$86:$BU$86,0)))))</f>
        <v>1</v>
      </c>
      <c r="BI81" s="299">
        <f>IF(ISNUMBER($H81),(1+$H81)^(BI$9-$I81),IF(BI$9&lt;=$I81,1,BH81*(1+INDEX(lookups!$F$87:$BU$99,MATCH($H81,lookups!$C$87:$C$99,0),MATCH(BI$9,lookups!$F$86:$BU$86,0)))))</f>
        <v>1</v>
      </c>
      <c r="BJ81" s="299">
        <f>IF(ISNUMBER($H81),(1+$H81)^(BJ$9-$I81),IF(BJ$9&lt;=$I81,1,BI81*(1+INDEX(lookups!$F$87:$BU$99,MATCH($H81,lookups!$C$87:$C$99,0),MATCH(BJ$9,lookups!$F$86:$BU$86,0)))))</f>
        <v>1</v>
      </c>
      <c r="BK81" s="299">
        <f>IF(ISNUMBER($H81),(1+$H81)^(BK$9-$I81),IF(BK$9&lt;=$I81,1,BJ81*(1+INDEX(lookups!$F$87:$BU$99,MATCH($H81,lookups!$C$87:$C$99,0),MATCH(BK$9,lookups!$F$86:$BU$86,0)))))</f>
        <v>1</v>
      </c>
      <c r="BL81" s="299">
        <f>IF(ISNUMBER($H81),(1+$H81)^(BL$9-$I81),IF(BL$9&lt;=$I81,1,BK81*(1+INDEX(lookups!$F$87:$BU$99,MATCH($H81,lookups!$C$87:$C$99,0),MATCH(BL$9,lookups!$F$86:$BU$86,0)))))</f>
        <v>1</v>
      </c>
      <c r="BM81" s="299">
        <f>IF(ISNUMBER($H81),(1+$H81)^(BM$9-$I81),IF(BM$9&lt;=$I81,1,BL81*(1+INDEX(lookups!$F$87:$BU$99,MATCH($H81,lookups!$C$87:$C$99,0),MATCH(BM$9,lookups!$F$86:$BU$86,0)))))</f>
        <v>1</v>
      </c>
    </row>
    <row r="82" spans="3:65" x14ac:dyDescent="0.2">
      <c r="C82" s="188">
        <f t="shared" si="68"/>
        <v>3</v>
      </c>
      <c r="D82" s="166" t="str">
        <f t="shared" si="69"/>
        <v xml:space="preserve">DISTRIBUTION SUBSTATION  </v>
      </c>
      <c r="E82" s="211" t="str">
        <f t="shared" si="67"/>
        <v>CWIP Capital</v>
      </c>
      <c r="F82" s="183">
        <f t="shared" si="67"/>
        <v>6</v>
      </c>
      <c r="G82" s="183"/>
      <c r="H82" s="212">
        <f>Inputs!K14</f>
        <v>0</v>
      </c>
      <c r="I82" s="213">
        <f>Assumptions!$D$16</f>
        <v>2022</v>
      </c>
      <c r="N82" s="298">
        <v>1</v>
      </c>
      <c r="O82" s="299">
        <f>IF(ISNUMBER($H82),(1+$H82)^(O$9-$I82),IF(O$9&lt;=$I82,1,N82*(1+INDEX(lookups!$F$87:$BU$99,MATCH($H82,lookups!$C$87:$C$99,0),MATCH(O$9,lookups!$F$86:$BU$86,0)))))</f>
        <v>1</v>
      </c>
      <c r="P82" s="299">
        <f>IF(ISNUMBER($H82),(1+$H82)^(P$9-$I82),IF(P$9&lt;=$I82,1,O82*(1+INDEX(lookups!$F$87:$BU$99,MATCH($H82,lookups!$C$87:$C$99,0),MATCH(P$9,lookups!$F$86:$BU$86,0)))))</f>
        <v>1</v>
      </c>
      <c r="Q82" s="299">
        <f>IF(ISNUMBER($H82),(1+$H82)^(Q$9-$I82),IF(Q$9&lt;=$I82,1,P82*(1+INDEX(lookups!$F$87:$BU$99,MATCH($H82,lookups!$C$87:$C$99,0),MATCH(Q$9,lookups!$F$86:$BU$86,0)))))</f>
        <v>1</v>
      </c>
      <c r="R82" s="299">
        <f>IF(ISNUMBER($H82),(1+$H82)^(R$9-$I82),IF(R$9&lt;=$I82,1,Q82*(1+INDEX(lookups!$F$87:$BU$99,MATCH($H82,lookups!$C$87:$C$99,0),MATCH(R$9,lookups!$F$86:$BU$86,0)))))</f>
        <v>1</v>
      </c>
      <c r="S82" s="299">
        <f>IF(ISNUMBER($H82),(1+$H82)^(S$9-$I82),IF(S$9&lt;=$I82,1,R82*(1+INDEX(lookups!$F$87:$BU$99,MATCH($H82,lookups!$C$87:$C$99,0),MATCH(S$9,lookups!$F$86:$BU$86,0)))))</f>
        <v>1</v>
      </c>
      <c r="T82" s="299">
        <f>IF(ISNUMBER($H82),(1+$H82)^(T$9-$I82),IF(T$9&lt;=$I82,1,S82*(1+INDEX(lookups!$F$87:$BU$99,MATCH($H82,lookups!$C$87:$C$99,0),MATCH(T$9,lookups!$F$86:$BU$86,0)))))</f>
        <v>1</v>
      </c>
      <c r="U82" s="299">
        <f>IF(ISNUMBER($H82),(1+$H82)^(U$9-$I82),IF(U$9&lt;=$I82,1,T82*(1+INDEX(lookups!$F$87:$BU$99,MATCH($H82,lookups!$C$87:$C$99,0),MATCH(U$9,lookups!$F$86:$BU$86,0)))))</f>
        <v>1</v>
      </c>
      <c r="V82" s="299">
        <f>IF(ISNUMBER($H82),(1+$H82)^(V$9-$I82),IF(V$9&lt;=$I82,1,U82*(1+INDEX(lookups!$F$87:$BU$99,MATCH($H82,lookups!$C$87:$C$99,0),MATCH(V$9,lookups!$F$86:$BU$86,0)))))</f>
        <v>1</v>
      </c>
      <c r="W82" s="299">
        <f>IF(ISNUMBER($H82),(1+$H82)^(W$9-$I82),IF(W$9&lt;=$I82,1,V82*(1+INDEX(lookups!$F$87:$BU$99,MATCH($H82,lookups!$C$87:$C$99,0),MATCH(W$9,lookups!$F$86:$BU$86,0)))))</f>
        <v>1</v>
      </c>
      <c r="X82" s="299">
        <f>IF(ISNUMBER($H82),(1+$H82)^(X$9-$I82),IF(X$9&lt;=$I82,1,W82*(1+INDEX(lookups!$F$87:$BU$99,MATCH($H82,lookups!$C$87:$C$99,0),MATCH(X$9,lookups!$F$86:$BU$86,0)))))</f>
        <v>1</v>
      </c>
      <c r="Y82" s="299">
        <f>IF(ISNUMBER($H82),(1+$H82)^(Y$9-$I82),IF(Y$9&lt;=$I82,1,X82*(1+INDEX(lookups!$F$87:$BU$99,MATCH($H82,lookups!$C$87:$C$99,0),MATCH(Y$9,lookups!$F$86:$BU$86,0)))))</f>
        <v>1</v>
      </c>
      <c r="Z82" s="299">
        <f>IF(ISNUMBER($H82),(1+$H82)^(Z$9-$I82),IF(Z$9&lt;=$I82,1,Y82*(1+INDEX(lookups!$F$87:$BU$99,MATCH($H82,lookups!$C$87:$C$99,0),MATCH(Z$9,lookups!$F$86:$BU$86,0)))))</f>
        <v>1</v>
      </c>
      <c r="AA82" s="299">
        <f>IF(ISNUMBER($H82),(1+$H82)^(AA$9-$I82),IF(AA$9&lt;=$I82,1,Z82*(1+INDEX(lookups!$F$87:$BU$99,MATCH($H82,lookups!$C$87:$C$99,0),MATCH(AA$9,lookups!$F$86:$BU$86,0)))))</f>
        <v>1</v>
      </c>
      <c r="AB82" s="299">
        <f>IF(ISNUMBER($H82),(1+$H82)^(AB$9-$I82),IF(AB$9&lt;=$I82,1,AA82*(1+INDEX(lookups!$F$87:$BU$99,MATCH($H82,lookups!$C$87:$C$99,0),MATCH(AB$9,lookups!$F$86:$BU$86,0)))))</f>
        <v>1</v>
      </c>
      <c r="AC82" s="299">
        <f>IF(ISNUMBER($H82),(1+$H82)^(AC$9-$I82),IF(AC$9&lt;=$I82,1,AB82*(1+INDEX(lookups!$F$87:$BU$99,MATCH($H82,lookups!$C$87:$C$99,0),MATCH(AC$9,lookups!$F$86:$BU$86,0)))))</f>
        <v>1</v>
      </c>
      <c r="AD82" s="299">
        <f>IF(ISNUMBER($H82),(1+$H82)^(AD$9-$I82),IF(AD$9&lt;=$I82,1,AC82*(1+INDEX(lookups!$F$87:$BU$99,MATCH($H82,lookups!$C$87:$C$99,0),MATCH(AD$9,lookups!$F$86:$BU$86,0)))))</f>
        <v>1</v>
      </c>
      <c r="AE82" s="299">
        <f>IF(ISNUMBER($H82),(1+$H82)^(AE$9-$I82),IF(AE$9&lt;=$I82,1,AD82*(1+INDEX(lookups!$F$87:$BU$99,MATCH($H82,lookups!$C$87:$C$99,0),MATCH(AE$9,lookups!$F$86:$BU$86,0)))))</f>
        <v>1</v>
      </c>
      <c r="AF82" s="299">
        <f>IF(ISNUMBER($H82),(1+$H82)^(AF$9-$I82),IF(AF$9&lt;=$I82,1,AE82*(1+INDEX(lookups!$F$87:$BU$99,MATCH($H82,lookups!$C$87:$C$99,0),MATCH(AF$9,lookups!$F$86:$BU$86,0)))))</f>
        <v>1</v>
      </c>
      <c r="AG82" s="299">
        <f>IF(ISNUMBER($H82),(1+$H82)^(AG$9-$I82),IF(AG$9&lt;=$I82,1,AF82*(1+INDEX(lookups!$F$87:$BU$99,MATCH($H82,lookups!$C$87:$C$99,0),MATCH(AG$9,lookups!$F$86:$BU$86,0)))))</f>
        <v>1</v>
      </c>
      <c r="AH82" s="299">
        <f>IF(ISNUMBER($H82),(1+$H82)^(AH$9-$I82),IF(AH$9&lt;=$I82,1,AG82*(1+INDEX(lookups!$F$87:$BU$99,MATCH($H82,lookups!$C$87:$C$99,0),MATCH(AH$9,lookups!$F$86:$BU$86,0)))))</f>
        <v>1</v>
      </c>
      <c r="AI82" s="299">
        <f>IF(ISNUMBER($H82),(1+$H82)^(AI$9-$I82),IF(AI$9&lt;=$I82,1,AH82*(1+INDEX(lookups!$F$87:$BU$99,MATCH($H82,lookups!$C$87:$C$99,0),MATCH(AI$9,lookups!$F$86:$BU$86,0)))))</f>
        <v>1</v>
      </c>
      <c r="AJ82" s="299">
        <f>IF(ISNUMBER($H82),(1+$H82)^(AJ$9-$I82),IF(AJ$9&lt;=$I82,1,AI82*(1+INDEX(lookups!$F$87:$BU$99,MATCH($H82,lookups!$C$87:$C$99,0),MATCH(AJ$9,lookups!$F$86:$BU$86,0)))))</f>
        <v>1</v>
      </c>
      <c r="AK82" s="299">
        <f>IF(ISNUMBER($H82),(1+$H82)^(AK$9-$I82),IF(AK$9&lt;=$I82,1,AJ82*(1+INDEX(lookups!$F$87:$BU$99,MATCH($H82,lookups!$C$87:$C$99,0),MATCH(AK$9,lookups!$F$86:$BU$86,0)))))</f>
        <v>1</v>
      </c>
      <c r="AL82" s="299">
        <f>IF(ISNUMBER($H82),(1+$H82)^(AL$9-$I82),IF(AL$9&lt;=$I82,1,AK82*(1+INDEX(lookups!$F$87:$BU$99,MATCH($H82,lookups!$C$87:$C$99,0),MATCH(AL$9,lookups!$F$86:$BU$86,0)))))</f>
        <v>1</v>
      </c>
      <c r="AM82" s="299">
        <f>IF(ISNUMBER($H82),(1+$H82)^(AM$9-$I82),IF(AM$9&lt;=$I82,1,AL82*(1+INDEX(lookups!$F$87:$BU$99,MATCH($H82,lookups!$C$87:$C$99,0),MATCH(AM$9,lookups!$F$86:$BU$86,0)))))</f>
        <v>1</v>
      </c>
      <c r="AN82" s="299">
        <f>IF(ISNUMBER($H82),(1+$H82)^(AN$9-$I82),IF(AN$9&lt;=$I82,1,AM82*(1+INDEX(lookups!$F$87:$BU$99,MATCH($H82,lookups!$C$87:$C$99,0),MATCH(AN$9,lookups!$F$86:$BU$86,0)))))</f>
        <v>1</v>
      </c>
      <c r="AO82" s="299">
        <f>IF(ISNUMBER($H82),(1+$H82)^(AO$9-$I82),IF(AO$9&lt;=$I82,1,AN82*(1+INDEX(lookups!$F$87:$BU$99,MATCH($H82,lookups!$C$87:$C$99,0),MATCH(AO$9,lookups!$F$86:$BU$86,0)))))</f>
        <v>1</v>
      </c>
      <c r="AP82" s="299">
        <f>IF(ISNUMBER($H82),(1+$H82)^(AP$9-$I82),IF(AP$9&lt;=$I82,1,AO82*(1+INDEX(lookups!$F$87:$BU$99,MATCH($H82,lookups!$C$87:$C$99,0),MATCH(AP$9,lookups!$F$86:$BU$86,0)))))</f>
        <v>1</v>
      </c>
      <c r="AQ82" s="299">
        <f>IF(ISNUMBER($H82),(1+$H82)^(AQ$9-$I82),IF(AQ$9&lt;=$I82,1,AP82*(1+INDEX(lookups!$F$87:$BU$99,MATCH($H82,lookups!$C$87:$C$99,0),MATCH(AQ$9,lookups!$F$86:$BU$86,0)))))</f>
        <v>1</v>
      </c>
      <c r="AR82" s="299">
        <f>IF(ISNUMBER($H82),(1+$H82)^(AR$9-$I82),IF(AR$9&lt;=$I82,1,AQ82*(1+INDEX(lookups!$F$87:$BU$99,MATCH($H82,lookups!$C$87:$C$99,0),MATCH(AR$9,lookups!$F$86:$BU$86,0)))))</f>
        <v>1</v>
      </c>
      <c r="AS82" s="299">
        <f>IF(ISNUMBER($H82),(1+$H82)^(AS$9-$I82),IF(AS$9&lt;=$I82,1,AR82*(1+INDEX(lookups!$F$87:$BU$99,MATCH($H82,lookups!$C$87:$C$99,0),MATCH(AS$9,lookups!$F$86:$BU$86,0)))))</f>
        <v>1</v>
      </c>
      <c r="AT82" s="299">
        <f>IF(ISNUMBER($H82),(1+$H82)^(AT$9-$I82),IF(AT$9&lt;=$I82,1,AS82*(1+INDEX(lookups!$F$87:$BU$99,MATCH($H82,lookups!$C$87:$C$99,0),MATCH(AT$9,lookups!$F$86:$BU$86,0)))))</f>
        <v>1</v>
      </c>
      <c r="AU82" s="299">
        <f>IF(ISNUMBER($H82),(1+$H82)^(AU$9-$I82),IF(AU$9&lt;=$I82,1,AT82*(1+INDEX(lookups!$F$87:$BU$99,MATCH($H82,lookups!$C$87:$C$99,0),MATCH(AU$9,lookups!$F$86:$BU$86,0)))))</f>
        <v>1</v>
      </c>
      <c r="AV82" s="299">
        <f>IF(ISNUMBER($H82),(1+$H82)^(AV$9-$I82),IF(AV$9&lt;=$I82,1,AU82*(1+INDEX(lookups!$F$87:$BU$99,MATCH($H82,lookups!$C$87:$C$99,0),MATCH(AV$9,lookups!$F$86:$BU$86,0)))))</f>
        <v>1</v>
      </c>
      <c r="AW82" s="299">
        <f>IF(ISNUMBER($H82),(1+$H82)^(AW$9-$I82),IF(AW$9&lt;=$I82,1,AV82*(1+INDEX(lookups!$F$87:$BU$99,MATCH($H82,lookups!$C$87:$C$99,0),MATCH(AW$9,lookups!$F$86:$BU$86,0)))))</f>
        <v>1</v>
      </c>
      <c r="AX82" s="299">
        <f>IF(ISNUMBER($H82),(1+$H82)^(AX$9-$I82),IF(AX$9&lt;=$I82,1,AW82*(1+INDEX(lookups!$F$87:$BU$99,MATCH($H82,lookups!$C$87:$C$99,0),MATCH(AX$9,lookups!$F$86:$BU$86,0)))))</f>
        <v>1</v>
      </c>
      <c r="AY82" s="299">
        <f>IF(ISNUMBER($H82),(1+$H82)^(AY$9-$I82),IF(AY$9&lt;=$I82,1,AX82*(1+INDEX(lookups!$F$87:$BU$99,MATCH($H82,lookups!$C$87:$C$99,0),MATCH(AY$9,lookups!$F$86:$BU$86,0)))))</f>
        <v>1</v>
      </c>
      <c r="AZ82" s="299">
        <f>IF(ISNUMBER($H82),(1+$H82)^(AZ$9-$I82),IF(AZ$9&lt;=$I82,1,AY82*(1+INDEX(lookups!$F$87:$BU$99,MATCH($H82,lookups!$C$87:$C$99,0),MATCH(AZ$9,lookups!$F$86:$BU$86,0)))))</f>
        <v>1</v>
      </c>
      <c r="BA82" s="299">
        <f>IF(ISNUMBER($H82),(1+$H82)^(BA$9-$I82),IF(BA$9&lt;=$I82,1,AZ82*(1+INDEX(lookups!$F$87:$BU$99,MATCH($H82,lookups!$C$87:$C$99,0),MATCH(BA$9,lookups!$F$86:$BU$86,0)))))</f>
        <v>1</v>
      </c>
      <c r="BB82" s="299">
        <f>IF(ISNUMBER($H82),(1+$H82)^(BB$9-$I82),IF(BB$9&lt;=$I82,1,BA82*(1+INDEX(lookups!$F$87:$BU$99,MATCH($H82,lookups!$C$87:$C$99,0),MATCH(BB$9,lookups!$F$86:$BU$86,0)))))</f>
        <v>1</v>
      </c>
      <c r="BC82" s="299">
        <f>IF(ISNUMBER($H82),(1+$H82)^(BC$9-$I82),IF(BC$9&lt;=$I82,1,BB82*(1+INDEX(lookups!$F$87:$BU$99,MATCH($H82,lookups!$C$87:$C$99,0),MATCH(BC$9,lookups!$F$86:$BU$86,0)))))</f>
        <v>1</v>
      </c>
      <c r="BD82" s="299">
        <f>IF(ISNUMBER($H82),(1+$H82)^(BD$9-$I82),IF(BD$9&lt;=$I82,1,BC82*(1+INDEX(lookups!$F$87:$BU$99,MATCH($H82,lookups!$C$87:$C$99,0),MATCH(BD$9,lookups!$F$86:$BU$86,0)))))</f>
        <v>1</v>
      </c>
      <c r="BE82" s="299">
        <f>IF(ISNUMBER($H82),(1+$H82)^(BE$9-$I82),IF(BE$9&lt;=$I82,1,BD82*(1+INDEX(lookups!$F$87:$BU$99,MATCH($H82,lookups!$C$87:$C$99,0),MATCH(BE$9,lookups!$F$86:$BU$86,0)))))</f>
        <v>1</v>
      </c>
      <c r="BF82" s="299">
        <f>IF(ISNUMBER($H82),(1+$H82)^(BF$9-$I82),IF(BF$9&lt;=$I82,1,BE82*(1+INDEX(lookups!$F$87:$BU$99,MATCH($H82,lookups!$C$87:$C$99,0),MATCH(BF$9,lookups!$F$86:$BU$86,0)))))</f>
        <v>1</v>
      </c>
      <c r="BG82" s="299">
        <f>IF(ISNUMBER($H82),(1+$H82)^(BG$9-$I82),IF(BG$9&lt;=$I82,1,BF82*(1+INDEX(lookups!$F$87:$BU$99,MATCH($H82,lookups!$C$87:$C$99,0),MATCH(BG$9,lookups!$F$86:$BU$86,0)))))</f>
        <v>1</v>
      </c>
      <c r="BH82" s="299">
        <f>IF(ISNUMBER($H82),(1+$H82)^(BH$9-$I82),IF(BH$9&lt;=$I82,1,BG82*(1+INDEX(lookups!$F$87:$BU$99,MATCH($H82,lookups!$C$87:$C$99,0),MATCH(BH$9,lookups!$F$86:$BU$86,0)))))</f>
        <v>1</v>
      </c>
      <c r="BI82" s="299">
        <f>IF(ISNUMBER($H82),(1+$H82)^(BI$9-$I82),IF(BI$9&lt;=$I82,1,BH82*(1+INDEX(lookups!$F$87:$BU$99,MATCH($H82,lookups!$C$87:$C$99,0),MATCH(BI$9,lookups!$F$86:$BU$86,0)))))</f>
        <v>1</v>
      </c>
      <c r="BJ82" s="299">
        <f>IF(ISNUMBER($H82),(1+$H82)^(BJ$9-$I82),IF(BJ$9&lt;=$I82,1,BI82*(1+INDEX(lookups!$F$87:$BU$99,MATCH($H82,lookups!$C$87:$C$99,0),MATCH(BJ$9,lookups!$F$86:$BU$86,0)))))</f>
        <v>1</v>
      </c>
      <c r="BK82" s="299">
        <f>IF(ISNUMBER($H82),(1+$H82)^(BK$9-$I82),IF(BK$9&lt;=$I82,1,BJ82*(1+INDEX(lookups!$F$87:$BU$99,MATCH($H82,lookups!$C$87:$C$99,0),MATCH(BK$9,lookups!$F$86:$BU$86,0)))))</f>
        <v>1</v>
      </c>
      <c r="BL82" s="299">
        <f>IF(ISNUMBER($H82),(1+$H82)^(BL$9-$I82),IF(BL$9&lt;=$I82,1,BK82*(1+INDEX(lookups!$F$87:$BU$99,MATCH($H82,lookups!$C$87:$C$99,0),MATCH(BL$9,lookups!$F$86:$BU$86,0)))))</f>
        <v>1</v>
      </c>
      <c r="BM82" s="299">
        <f>IF(ISNUMBER($H82),(1+$H82)^(BM$9-$I82),IF(BM$9&lt;=$I82,1,BL82*(1+INDEX(lookups!$F$87:$BU$99,MATCH($H82,lookups!$C$87:$C$99,0),MATCH(BM$9,lookups!$F$86:$BU$86,0)))))</f>
        <v>1</v>
      </c>
    </row>
    <row r="83" spans="3:65" x14ac:dyDescent="0.2">
      <c r="C83" s="188">
        <f t="shared" si="68"/>
        <v>4</v>
      </c>
      <c r="D83" s="166" t="str">
        <f t="shared" si="69"/>
        <v/>
      </c>
      <c r="E83" s="211" t="str">
        <f t="shared" si="67"/>
        <v>Operating Expense</v>
      </c>
      <c r="F83" s="183">
        <f t="shared" si="67"/>
        <v>2</v>
      </c>
      <c r="G83" s="183"/>
      <c r="H83" s="212">
        <f>Inputs!K15</f>
        <v>0</v>
      </c>
      <c r="I83" s="213">
        <f>Assumptions!$D$16</f>
        <v>2022</v>
      </c>
      <c r="N83" s="298">
        <v>1</v>
      </c>
      <c r="O83" s="299">
        <f>IF(ISNUMBER($H83),(1+$H83)^(O$9-$I83),IF(O$9&lt;=$I83,1,N83*(1+INDEX(lookups!$F$87:$BU$99,MATCH($H83,lookups!$C$87:$C$99,0),MATCH(O$9,lookups!$F$86:$BU$86,0)))))</f>
        <v>1</v>
      </c>
      <c r="P83" s="299">
        <f>IF(ISNUMBER($H83),(1+$H83)^(P$9-$I83),IF(P$9&lt;=$I83,1,O83*(1+INDEX(lookups!$F$87:$BU$99,MATCH($H83,lookups!$C$87:$C$99,0),MATCH(P$9,lookups!$F$86:$BU$86,0)))))</f>
        <v>1</v>
      </c>
      <c r="Q83" s="299">
        <f>IF(ISNUMBER($H83),(1+$H83)^(Q$9-$I83),IF(Q$9&lt;=$I83,1,P83*(1+INDEX(lookups!$F$87:$BU$99,MATCH($H83,lookups!$C$87:$C$99,0),MATCH(Q$9,lookups!$F$86:$BU$86,0)))))</f>
        <v>1</v>
      </c>
      <c r="R83" s="299">
        <f>IF(ISNUMBER($H83),(1+$H83)^(R$9-$I83),IF(R$9&lt;=$I83,1,Q83*(1+INDEX(lookups!$F$87:$BU$99,MATCH($H83,lookups!$C$87:$C$99,0),MATCH(R$9,lookups!$F$86:$BU$86,0)))))</f>
        <v>1</v>
      </c>
      <c r="S83" s="299">
        <f>IF(ISNUMBER($H83),(1+$H83)^(S$9-$I83),IF(S$9&lt;=$I83,1,R83*(1+INDEX(lookups!$F$87:$BU$99,MATCH($H83,lookups!$C$87:$C$99,0),MATCH(S$9,lookups!$F$86:$BU$86,0)))))</f>
        <v>1</v>
      </c>
      <c r="T83" s="299">
        <f>IF(ISNUMBER($H83),(1+$H83)^(T$9-$I83),IF(T$9&lt;=$I83,1,S83*(1+INDEX(lookups!$F$87:$BU$99,MATCH($H83,lookups!$C$87:$C$99,0),MATCH(T$9,lookups!$F$86:$BU$86,0)))))</f>
        <v>1</v>
      </c>
      <c r="U83" s="299">
        <f>IF(ISNUMBER($H83),(1+$H83)^(U$9-$I83),IF(U$9&lt;=$I83,1,T83*(1+INDEX(lookups!$F$87:$BU$99,MATCH($H83,lookups!$C$87:$C$99,0),MATCH(U$9,lookups!$F$86:$BU$86,0)))))</f>
        <v>1</v>
      </c>
      <c r="V83" s="299">
        <f>IF(ISNUMBER($H83),(1+$H83)^(V$9-$I83),IF(V$9&lt;=$I83,1,U83*(1+INDEX(lookups!$F$87:$BU$99,MATCH($H83,lookups!$C$87:$C$99,0),MATCH(V$9,lookups!$F$86:$BU$86,0)))))</f>
        <v>1</v>
      </c>
      <c r="W83" s="299">
        <f>IF(ISNUMBER($H83),(1+$H83)^(W$9-$I83),IF(W$9&lt;=$I83,1,V83*(1+INDEX(lookups!$F$87:$BU$99,MATCH($H83,lookups!$C$87:$C$99,0),MATCH(W$9,lookups!$F$86:$BU$86,0)))))</f>
        <v>1</v>
      </c>
      <c r="X83" s="299">
        <f>IF(ISNUMBER($H83),(1+$H83)^(X$9-$I83),IF(X$9&lt;=$I83,1,W83*(1+INDEX(lookups!$F$87:$BU$99,MATCH($H83,lookups!$C$87:$C$99,0),MATCH(X$9,lookups!$F$86:$BU$86,0)))))</f>
        <v>1</v>
      </c>
      <c r="Y83" s="299">
        <f>IF(ISNUMBER($H83),(1+$H83)^(Y$9-$I83),IF(Y$9&lt;=$I83,1,X83*(1+INDEX(lookups!$F$87:$BU$99,MATCH($H83,lookups!$C$87:$C$99,0),MATCH(Y$9,lookups!$F$86:$BU$86,0)))))</f>
        <v>1</v>
      </c>
      <c r="Z83" s="299">
        <f>IF(ISNUMBER($H83),(1+$H83)^(Z$9-$I83),IF(Z$9&lt;=$I83,1,Y83*(1+INDEX(lookups!$F$87:$BU$99,MATCH($H83,lookups!$C$87:$C$99,0),MATCH(Z$9,lookups!$F$86:$BU$86,0)))))</f>
        <v>1</v>
      </c>
      <c r="AA83" s="299">
        <f>IF(ISNUMBER($H83),(1+$H83)^(AA$9-$I83),IF(AA$9&lt;=$I83,1,Z83*(1+INDEX(lookups!$F$87:$BU$99,MATCH($H83,lookups!$C$87:$C$99,0),MATCH(AA$9,lookups!$F$86:$BU$86,0)))))</f>
        <v>1</v>
      </c>
      <c r="AB83" s="299">
        <f>IF(ISNUMBER($H83),(1+$H83)^(AB$9-$I83),IF(AB$9&lt;=$I83,1,AA83*(1+INDEX(lookups!$F$87:$BU$99,MATCH($H83,lookups!$C$87:$C$99,0),MATCH(AB$9,lookups!$F$86:$BU$86,0)))))</f>
        <v>1</v>
      </c>
      <c r="AC83" s="299">
        <f>IF(ISNUMBER($H83),(1+$H83)^(AC$9-$I83),IF(AC$9&lt;=$I83,1,AB83*(1+INDEX(lookups!$F$87:$BU$99,MATCH($H83,lookups!$C$87:$C$99,0),MATCH(AC$9,lookups!$F$86:$BU$86,0)))))</f>
        <v>1</v>
      </c>
      <c r="AD83" s="299">
        <f>IF(ISNUMBER($H83),(1+$H83)^(AD$9-$I83),IF(AD$9&lt;=$I83,1,AC83*(1+INDEX(lookups!$F$87:$BU$99,MATCH($H83,lookups!$C$87:$C$99,0),MATCH(AD$9,lookups!$F$86:$BU$86,0)))))</f>
        <v>1</v>
      </c>
      <c r="AE83" s="299">
        <f>IF(ISNUMBER($H83),(1+$H83)^(AE$9-$I83),IF(AE$9&lt;=$I83,1,AD83*(1+INDEX(lookups!$F$87:$BU$99,MATCH($H83,lookups!$C$87:$C$99,0),MATCH(AE$9,lookups!$F$86:$BU$86,0)))))</f>
        <v>1</v>
      </c>
      <c r="AF83" s="299">
        <f>IF(ISNUMBER($H83),(1+$H83)^(AF$9-$I83),IF(AF$9&lt;=$I83,1,AE83*(1+INDEX(lookups!$F$87:$BU$99,MATCH($H83,lookups!$C$87:$C$99,0),MATCH(AF$9,lookups!$F$86:$BU$86,0)))))</f>
        <v>1</v>
      </c>
      <c r="AG83" s="299">
        <f>IF(ISNUMBER($H83),(1+$H83)^(AG$9-$I83),IF(AG$9&lt;=$I83,1,AF83*(1+INDEX(lookups!$F$87:$BU$99,MATCH($H83,lookups!$C$87:$C$99,0),MATCH(AG$9,lookups!$F$86:$BU$86,0)))))</f>
        <v>1</v>
      </c>
      <c r="AH83" s="299">
        <f>IF(ISNUMBER($H83),(1+$H83)^(AH$9-$I83),IF(AH$9&lt;=$I83,1,AG83*(1+INDEX(lookups!$F$87:$BU$99,MATCH($H83,lookups!$C$87:$C$99,0),MATCH(AH$9,lookups!$F$86:$BU$86,0)))))</f>
        <v>1</v>
      </c>
      <c r="AI83" s="299">
        <f>IF(ISNUMBER($H83),(1+$H83)^(AI$9-$I83),IF(AI$9&lt;=$I83,1,AH83*(1+INDEX(lookups!$F$87:$BU$99,MATCH($H83,lookups!$C$87:$C$99,0),MATCH(AI$9,lookups!$F$86:$BU$86,0)))))</f>
        <v>1</v>
      </c>
      <c r="AJ83" s="299">
        <f>IF(ISNUMBER($H83),(1+$H83)^(AJ$9-$I83),IF(AJ$9&lt;=$I83,1,AI83*(1+INDEX(lookups!$F$87:$BU$99,MATCH($H83,lookups!$C$87:$C$99,0),MATCH(AJ$9,lookups!$F$86:$BU$86,0)))))</f>
        <v>1</v>
      </c>
      <c r="AK83" s="299">
        <f>IF(ISNUMBER($H83),(1+$H83)^(AK$9-$I83),IF(AK$9&lt;=$I83,1,AJ83*(1+INDEX(lookups!$F$87:$BU$99,MATCH($H83,lookups!$C$87:$C$99,0),MATCH(AK$9,lookups!$F$86:$BU$86,0)))))</f>
        <v>1</v>
      </c>
      <c r="AL83" s="299">
        <f>IF(ISNUMBER($H83),(1+$H83)^(AL$9-$I83),IF(AL$9&lt;=$I83,1,AK83*(1+INDEX(lookups!$F$87:$BU$99,MATCH($H83,lookups!$C$87:$C$99,0),MATCH(AL$9,lookups!$F$86:$BU$86,0)))))</f>
        <v>1</v>
      </c>
      <c r="AM83" s="299">
        <f>IF(ISNUMBER($H83),(1+$H83)^(AM$9-$I83),IF(AM$9&lt;=$I83,1,AL83*(1+INDEX(lookups!$F$87:$BU$99,MATCH($H83,lookups!$C$87:$C$99,0),MATCH(AM$9,lookups!$F$86:$BU$86,0)))))</f>
        <v>1</v>
      </c>
      <c r="AN83" s="299">
        <f>IF(ISNUMBER($H83),(1+$H83)^(AN$9-$I83),IF(AN$9&lt;=$I83,1,AM83*(1+INDEX(lookups!$F$87:$BU$99,MATCH($H83,lookups!$C$87:$C$99,0),MATCH(AN$9,lookups!$F$86:$BU$86,0)))))</f>
        <v>1</v>
      </c>
      <c r="AO83" s="299">
        <f>IF(ISNUMBER($H83),(1+$H83)^(AO$9-$I83),IF(AO$9&lt;=$I83,1,AN83*(1+INDEX(lookups!$F$87:$BU$99,MATCH($H83,lookups!$C$87:$C$99,0),MATCH(AO$9,lookups!$F$86:$BU$86,0)))))</f>
        <v>1</v>
      </c>
      <c r="AP83" s="299">
        <f>IF(ISNUMBER($H83),(1+$H83)^(AP$9-$I83),IF(AP$9&lt;=$I83,1,AO83*(1+INDEX(lookups!$F$87:$BU$99,MATCH($H83,lookups!$C$87:$C$99,0),MATCH(AP$9,lookups!$F$86:$BU$86,0)))))</f>
        <v>1</v>
      </c>
      <c r="AQ83" s="299">
        <f>IF(ISNUMBER($H83),(1+$H83)^(AQ$9-$I83),IF(AQ$9&lt;=$I83,1,AP83*(1+INDEX(lookups!$F$87:$BU$99,MATCH($H83,lookups!$C$87:$C$99,0),MATCH(AQ$9,lookups!$F$86:$BU$86,0)))))</f>
        <v>1</v>
      </c>
      <c r="AR83" s="299">
        <f>IF(ISNUMBER($H83),(1+$H83)^(AR$9-$I83),IF(AR$9&lt;=$I83,1,AQ83*(1+INDEX(lookups!$F$87:$BU$99,MATCH($H83,lookups!$C$87:$C$99,0),MATCH(AR$9,lookups!$F$86:$BU$86,0)))))</f>
        <v>1</v>
      </c>
      <c r="AS83" s="299">
        <f>IF(ISNUMBER($H83),(1+$H83)^(AS$9-$I83),IF(AS$9&lt;=$I83,1,AR83*(1+INDEX(lookups!$F$87:$BU$99,MATCH($H83,lookups!$C$87:$C$99,0),MATCH(AS$9,lookups!$F$86:$BU$86,0)))))</f>
        <v>1</v>
      </c>
      <c r="AT83" s="299">
        <f>IF(ISNUMBER($H83),(1+$H83)^(AT$9-$I83),IF(AT$9&lt;=$I83,1,AS83*(1+INDEX(lookups!$F$87:$BU$99,MATCH($H83,lookups!$C$87:$C$99,0),MATCH(AT$9,lookups!$F$86:$BU$86,0)))))</f>
        <v>1</v>
      </c>
      <c r="AU83" s="299">
        <f>IF(ISNUMBER($H83),(1+$H83)^(AU$9-$I83),IF(AU$9&lt;=$I83,1,AT83*(1+INDEX(lookups!$F$87:$BU$99,MATCH($H83,lookups!$C$87:$C$99,0),MATCH(AU$9,lookups!$F$86:$BU$86,0)))))</f>
        <v>1</v>
      </c>
      <c r="AV83" s="299">
        <f>IF(ISNUMBER($H83),(1+$H83)^(AV$9-$I83),IF(AV$9&lt;=$I83,1,AU83*(1+INDEX(lookups!$F$87:$BU$99,MATCH($H83,lookups!$C$87:$C$99,0),MATCH(AV$9,lookups!$F$86:$BU$86,0)))))</f>
        <v>1</v>
      </c>
      <c r="AW83" s="299">
        <f>IF(ISNUMBER($H83),(1+$H83)^(AW$9-$I83),IF(AW$9&lt;=$I83,1,AV83*(1+INDEX(lookups!$F$87:$BU$99,MATCH($H83,lookups!$C$87:$C$99,0),MATCH(AW$9,lookups!$F$86:$BU$86,0)))))</f>
        <v>1</v>
      </c>
      <c r="AX83" s="299">
        <f>IF(ISNUMBER($H83),(1+$H83)^(AX$9-$I83),IF(AX$9&lt;=$I83,1,AW83*(1+INDEX(lookups!$F$87:$BU$99,MATCH($H83,lookups!$C$87:$C$99,0),MATCH(AX$9,lookups!$F$86:$BU$86,0)))))</f>
        <v>1</v>
      </c>
      <c r="AY83" s="299">
        <f>IF(ISNUMBER($H83),(1+$H83)^(AY$9-$I83),IF(AY$9&lt;=$I83,1,AX83*(1+INDEX(lookups!$F$87:$BU$99,MATCH($H83,lookups!$C$87:$C$99,0),MATCH(AY$9,lookups!$F$86:$BU$86,0)))))</f>
        <v>1</v>
      </c>
      <c r="AZ83" s="299">
        <f>IF(ISNUMBER($H83),(1+$H83)^(AZ$9-$I83),IF(AZ$9&lt;=$I83,1,AY83*(1+INDEX(lookups!$F$87:$BU$99,MATCH($H83,lookups!$C$87:$C$99,0),MATCH(AZ$9,lookups!$F$86:$BU$86,0)))))</f>
        <v>1</v>
      </c>
      <c r="BA83" s="299">
        <f>IF(ISNUMBER($H83),(1+$H83)^(BA$9-$I83),IF(BA$9&lt;=$I83,1,AZ83*(1+INDEX(lookups!$F$87:$BU$99,MATCH($H83,lookups!$C$87:$C$99,0),MATCH(BA$9,lookups!$F$86:$BU$86,0)))))</f>
        <v>1</v>
      </c>
      <c r="BB83" s="299">
        <f>IF(ISNUMBER($H83),(1+$H83)^(BB$9-$I83),IF(BB$9&lt;=$I83,1,BA83*(1+INDEX(lookups!$F$87:$BU$99,MATCH($H83,lookups!$C$87:$C$99,0),MATCH(BB$9,lookups!$F$86:$BU$86,0)))))</f>
        <v>1</v>
      </c>
      <c r="BC83" s="299">
        <f>IF(ISNUMBER($H83),(1+$H83)^(BC$9-$I83),IF(BC$9&lt;=$I83,1,BB83*(1+INDEX(lookups!$F$87:$BU$99,MATCH($H83,lookups!$C$87:$C$99,0),MATCH(BC$9,lookups!$F$86:$BU$86,0)))))</f>
        <v>1</v>
      </c>
      <c r="BD83" s="299">
        <f>IF(ISNUMBER($H83),(1+$H83)^(BD$9-$I83),IF(BD$9&lt;=$I83,1,BC83*(1+INDEX(lookups!$F$87:$BU$99,MATCH($H83,lookups!$C$87:$C$99,0),MATCH(BD$9,lookups!$F$86:$BU$86,0)))))</f>
        <v>1</v>
      </c>
      <c r="BE83" s="299">
        <f>IF(ISNUMBER($H83),(1+$H83)^(BE$9-$I83),IF(BE$9&lt;=$I83,1,BD83*(1+INDEX(lookups!$F$87:$BU$99,MATCH($H83,lookups!$C$87:$C$99,0),MATCH(BE$9,lookups!$F$86:$BU$86,0)))))</f>
        <v>1</v>
      </c>
      <c r="BF83" s="299">
        <f>IF(ISNUMBER($H83),(1+$H83)^(BF$9-$I83),IF(BF$9&lt;=$I83,1,BE83*(1+INDEX(lookups!$F$87:$BU$99,MATCH($H83,lookups!$C$87:$C$99,0),MATCH(BF$9,lookups!$F$86:$BU$86,0)))))</f>
        <v>1</v>
      </c>
      <c r="BG83" s="299">
        <f>IF(ISNUMBER($H83),(1+$H83)^(BG$9-$I83),IF(BG$9&lt;=$I83,1,BF83*(1+INDEX(lookups!$F$87:$BU$99,MATCH($H83,lookups!$C$87:$C$99,0),MATCH(BG$9,lookups!$F$86:$BU$86,0)))))</f>
        <v>1</v>
      </c>
      <c r="BH83" s="299">
        <f>IF(ISNUMBER($H83),(1+$H83)^(BH$9-$I83),IF(BH$9&lt;=$I83,1,BG83*(1+INDEX(lookups!$F$87:$BU$99,MATCH($H83,lookups!$C$87:$C$99,0),MATCH(BH$9,lookups!$F$86:$BU$86,0)))))</f>
        <v>1</v>
      </c>
      <c r="BI83" s="299">
        <f>IF(ISNUMBER($H83),(1+$H83)^(BI$9-$I83),IF(BI$9&lt;=$I83,1,BH83*(1+INDEX(lookups!$F$87:$BU$99,MATCH($H83,lookups!$C$87:$C$99,0),MATCH(BI$9,lookups!$F$86:$BU$86,0)))))</f>
        <v>1</v>
      </c>
      <c r="BJ83" s="299">
        <f>IF(ISNUMBER($H83),(1+$H83)^(BJ$9-$I83),IF(BJ$9&lt;=$I83,1,BI83*(1+INDEX(lookups!$F$87:$BU$99,MATCH($H83,lookups!$C$87:$C$99,0),MATCH(BJ$9,lookups!$F$86:$BU$86,0)))))</f>
        <v>1</v>
      </c>
      <c r="BK83" s="299">
        <f>IF(ISNUMBER($H83),(1+$H83)^(BK$9-$I83),IF(BK$9&lt;=$I83,1,BJ83*(1+INDEX(lookups!$F$87:$BU$99,MATCH($H83,lookups!$C$87:$C$99,0),MATCH(BK$9,lookups!$F$86:$BU$86,0)))))</f>
        <v>1</v>
      </c>
      <c r="BL83" s="299">
        <f>IF(ISNUMBER($H83),(1+$H83)^(BL$9-$I83),IF(BL$9&lt;=$I83,1,BK83*(1+INDEX(lookups!$F$87:$BU$99,MATCH($H83,lookups!$C$87:$C$99,0),MATCH(BL$9,lookups!$F$86:$BU$86,0)))))</f>
        <v>1</v>
      </c>
      <c r="BM83" s="299">
        <f>IF(ISNUMBER($H83),(1+$H83)^(BM$9-$I83),IF(BM$9&lt;=$I83,1,BL83*(1+INDEX(lookups!$F$87:$BU$99,MATCH($H83,lookups!$C$87:$C$99,0),MATCH(BM$9,lookups!$F$86:$BU$86,0)))))</f>
        <v>1</v>
      </c>
    </row>
    <row r="84" spans="3:65" x14ac:dyDescent="0.2">
      <c r="C84" s="188">
        <f t="shared" si="68"/>
        <v>5</v>
      </c>
      <c r="D84" s="166" t="str">
        <f t="shared" si="69"/>
        <v/>
      </c>
      <c r="E84" s="211" t="str">
        <f t="shared" si="67"/>
        <v>Operating Expense</v>
      </c>
      <c r="F84" s="183">
        <f t="shared" si="67"/>
        <v>2</v>
      </c>
      <c r="G84" s="183"/>
      <c r="H84" s="212">
        <f>Inputs!K16</f>
        <v>0</v>
      </c>
      <c r="I84" s="213">
        <f>Assumptions!$D$16</f>
        <v>2022</v>
      </c>
      <c r="N84" s="298">
        <v>1</v>
      </c>
      <c r="O84" s="299">
        <f>IF(ISNUMBER($H84),(1+$H84)^(O$9-$I84),IF(O$9&lt;=$I84,1,N84*(1+INDEX(lookups!$F$87:$BU$99,MATCH($H84,lookups!$C$87:$C$99,0),MATCH(O$9,lookups!$F$86:$BU$86,0)))))</f>
        <v>1</v>
      </c>
      <c r="P84" s="299">
        <f>IF(ISNUMBER($H84),(1+$H84)^(P$9-$I84),IF(P$9&lt;=$I84,1,O84*(1+INDEX(lookups!$F$87:$BU$99,MATCH($H84,lookups!$C$87:$C$99,0),MATCH(P$9,lookups!$F$86:$BU$86,0)))))</f>
        <v>1</v>
      </c>
      <c r="Q84" s="299">
        <f>IF(ISNUMBER($H84),(1+$H84)^(Q$9-$I84),IF(Q$9&lt;=$I84,1,P84*(1+INDEX(lookups!$F$87:$BU$99,MATCH($H84,lookups!$C$87:$C$99,0),MATCH(Q$9,lookups!$F$86:$BU$86,0)))))</f>
        <v>1</v>
      </c>
      <c r="R84" s="299">
        <f>IF(ISNUMBER($H84),(1+$H84)^(R$9-$I84),IF(R$9&lt;=$I84,1,Q84*(1+INDEX(lookups!$F$87:$BU$99,MATCH($H84,lookups!$C$87:$C$99,0),MATCH(R$9,lookups!$F$86:$BU$86,0)))))</f>
        <v>1</v>
      </c>
      <c r="S84" s="299">
        <f>IF(ISNUMBER($H84),(1+$H84)^(S$9-$I84),IF(S$9&lt;=$I84,1,R84*(1+INDEX(lookups!$F$87:$BU$99,MATCH($H84,lookups!$C$87:$C$99,0),MATCH(S$9,lookups!$F$86:$BU$86,0)))))</f>
        <v>1</v>
      </c>
      <c r="T84" s="299">
        <f>IF(ISNUMBER($H84),(1+$H84)^(T$9-$I84),IF(T$9&lt;=$I84,1,S84*(1+INDEX(lookups!$F$87:$BU$99,MATCH($H84,lookups!$C$87:$C$99,0),MATCH(T$9,lookups!$F$86:$BU$86,0)))))</f>
        <v>1</v>
      </c>
      <c r="U84" s="299">
        <f>IF(ISNUMBER($H84),(1+$H84)^(U$9-$I84),IF(U$9&lt;=$I84,1,T84*(1+INDEX(lookups!$F$87:$BU$99,MATCH($H84,lookups!$C$87:$C$99,0),MATCH(U$9,lookups!$F$86:$BU$86,0)))))</f>
        <v>1</v>
      </c>
      <c r="V84" s="299">
        <f>IF(ISNUMBER($H84),(1+$H84)^(V$9-$I84),IF(V$9&lt;=$I84,1,U84*(1+INDEX(lookups!$F$87:$BU$99,MATCH($H84,lookups!$C$87:$C$99,0),MATCH(V$9,lookups!$F$86:$BU$86,0)))))</f>
        <v>1</v>
      </c>
      <c r="W84" s="299">
        <f>IF(ISNUMBER($H84),(1+$H84)^(W$9-$I84),IF(W$9&lt;=$I84,1,V84*(1+INDEX(lookups!$F$87:$BU$99,MATCH($H84,lookups!$C$87:$C$99,0),MATCH(W$9,lookups!$F$86:$BU$86,0)))))</f>
        <v>1</v>
      </c>
      <c r="X84" s="299">
        <f>IF(ISNUMBER($H84),(1+$H84)^(X$9-$I84),IF(X$9&lt;=$I84,1,W84*(1+INDEX(lookups!$F$87:$BU$99,MATCH($H84,lookups!$C$87:$C$99,0),MATCH(X$9,lookups!$F$86:$BU$86,0)))))</f>
        <v>1</v>
      </c>
      <c r="Y84" s="299">
        <f>IF(ISNUMBER($H84),(1+$H84)^(Y$9-$I84),IF(Y$9&lt;=$I84,1,X84*(1+INDEX(lookups!$F$87:$BU$99,MATCH($H84,lookups!$C$87:$C$99,0),MATCH(Y$9,lookups!$F$86:$BU$86,0)))))</f>
        <v>1</v>
      </c>
      <c r="Z84" s="299">
        <f>IF(ISNUMBER($H84),(1+$H84)^(Z$9-$I84),IF(Z$9&lt;=$I84,1,Y84*(1+INDEX(lookups!$F$87:$BU$99,MATCH($H84,lookups!$C$87:$C$99,0),MATCH(Z$9,lookups!$F$86:$BU$86,0)))))</f>
        <v>1</v>
      </c>
      <c r="AA84" s="299">
        <f>IF(ISNUMBER($H84),(1+$H84)^(AA$9-$I84),IF(AA$9&lt;=$I84,1,Z84*(1+INDEX(lookups!$F$87:$BU$99,MATCH($H84,lookups!$C$87:$C$99,0),MATCH(AA$9,lookups!$F$86:$BU$86,0)))))</f>
        <v>1</v>
      </c>
      <c r="AB84" s="299">
        <f>IF(ISNUMBER($H84),(1+$H84)^(AB$9-$I84),IF(AB$9&lt;=$I84,1,AA84*(1+INDEX(lookups!$F$87:$BU$99,MATCH($H84,lookups!$C$87:$C$99,0),MATCH(AB$9,lookups!$F$86:$BU$86,0)))))</f>
        <v>1</v>
      </c>
      <c r="AC84" s="299">
        <f>IF(ISNUMBER($H84),(1+$H84)^(AC$9-$I84),IF(AC$9&lt;=$I84,1,AB84*(1+INDEX(lookups!$F$87:$BU$99,MATCH($H84,lookups!$C$87:$C$99,0),MATCH(AC$9,lookups!$F$86:$BU$86,0)))))</f>
        <v>1</v>
      </c>
      <c r="AD84" s="299">
        <f>IF(ISNUMBER($H84),(1+$H84)^(AD$9-$I84),IF(AD$9&lt;=$I84,1,AC84*(1+INDEX(lookups!$F$87:$BU$99,MATCH($H84,lookups!$C$87:$C$99,0),MATCH(AD$9,lookups!$F$86:$BU$86,0)))))</f>
        <v>1</v>
      </c>
      <c r="AE84" s="299">
        <f>IF(ISNUMBER($H84),(1+$H84)^(AE$9-$I84),IF(AE$9&lt;=$I84,1,AD84*(1+INDEX(lookups!$F$87:$BU$99,MATCH($H84,lookups!$C$87:$C$99,0),MATCH(AE$9,lookups!$F$86:$BU$86,0)))))</f>
        <v>1</v>
      </c>
      <c r="AF84" s="299">
        <f>IF(ISNUMBER($H84),(1+$H84)^(AF$9-$I84),IF(AF$9&lt;=$I84,1,AE84*(1+INDEX(lookups!$F$87:$BU$99,MATCH($H84,lookups!$C$87:$C$99,0),MATCH(AF$9,lookups!$F$86:$BU$86,0)))))</f>
        <v>1</v>
      </c>
      <c r="AG84" s="299">
        <f>IF(ISNUMBER($H84),(1+$H84)^(AG$9-$I84),IF(AG$9&lt;=$I84,1,AF84*(1+INDEX(lookups!$F$87:$BU$99,MATCH($H84,lookups!$C$87:$C$99,0),MATCH(AG$9,lookups!$F$86:$BU$86,0)))))</f>
        <v>1</v>
      </c>
      <c r="AH84" s="299">
        <f>IF(ISNUMBER($H84),(1+$H84)^(AH$9-$I84),IF(AH$9&lt;=$I84,1,AG84*(1+INDEX(lookups!$F$87:$BU$99,MATCH($H84,lookups!$C$87:$C$99,0),MATCH(AH$9,lookups!$F$86:$BU$86,0)))))</f>
        <v>1</v>
      </c>
      <c r="AI84" s="299">
        <f>IF(ISNUMBER($H84),(1+$H84)^(AI$9-$I84),IF(AI$9&lt;=$I84,1,AH84*(1+INDEX(lookups!$F$87:$BU$99,MATCH($H84,lookups!$C$87:$C$99,0),MATCH(AI$9,lookups!$F$86:$BU$86,0)))))</f>
        <v>1</v>
      </c>
      <c r="AJ84" s="299">
        <f>IF(ISNUMBER($H84),(1+$H84)^(AJ$9-$I84),IF(AJ$9&lt;=$I84,1,AI84*(1+INDEX(lookups!$F$87:$BU$99,MATCH($H84,lookups!$C$87:$C$99,0),MATCH(AJ$9,lookups!$F$86:$BU$86,0)))))</f>
        <v>1</v>
      </c>
      <c r="AK84" s="299">
        <f>IF(ISNUMBER($H84),(1+$H84)^(AK$9-$I84),IF(AK$9&lt;=$I84,1,AJ84*(1+INDEX(lookups!$F$87:$BU$99,MATCH($H84,lookups!$C$87:$C$99,0),MATCH(AK$9,lookups!$F$86:$BU$86,0)))))</f>
        <v>1</v>
      </c>
      <c r="AL84" s="299">
        <f>IF(ISNUMBER($H84),(1+$H84)^(AL$9-$I84),IF(AL$9&lt;=$I84,1,AK84*(1+INDEX(lookups!$F$87:$BU$99,MATCH($H84,lookups!$C$87:$C$99,0),MATCH(AL$9,lookups!$F$86:$BU$86,0)))))</f>
        <v>1</v>
      </c>
      <c r="AM84" s="299">
        <f>IF(ISNUMBER($H84),(1+$H84)^(AM$9-$I84),IF(AM$9&lt;=$I84,1,AL84*(1+INDEX(lookups!$F$87:$BU$99,MATCH($H84,lookups!$C$87:$C$99,0),MATCH(AM$9,lookups!$F$86:$BU$86,0)))))</f>
        <v>1</v>
      </c>
      <c r="AN84" s="299">
        <f>IF(ISNUMBER($H84),(1+$H84)^(AN$9-$I84),IF(AN$9&lt;=$I84,1,AM84*(1+INDEX(lookups!$F$87:$BU$99,MATCH($H84,lookups!$C$87:$C$99,0),MATCH(AN$9,lookups!$F$86:$BU$86,0)))))</f>
        <v>1</v>
      </c>
      <c r="AO84" s="299">
        <f>IF(ISNUMBER($H84),(1+$H84)^(AO$9-$I84),IF(AO$9&lt;=$I84,1,AN84*(1+INDEX(lookups!$F$87:$BU$99,MATCH($H84,lookups!$C$87:$C$99,0),MATCH(AO$9,lookups!$F$86:$BU$86,0)))))</f>
        <v>1</v>
      </c>
      <c r="AP84" s="299">
        <f>IF(ISNUMBER($H84),(1+$H84)^(AP$9-$I84),IF(AP$9&lt;=$I84,1,AO84*(1+INDEX(lookups!$F$87:$BU$99,MATCH($H84,lookups!$C$87:$C$99,0),MATCH(AP$9,lookups!$F$86:$BU$86,0)))))</f>
        <v>1</v>
      </c>
      <c r="AQ84" s="299">
        <f>IF(ISNUMBER($H84),(1+$H84)^(AQ$9-$I84),IF(AQ$9&lt;=$I84,1,AP84*(1+INDEX(lookups!$F$87:$BU$99,MATCH($H84,lookups!$C$87:$C$99,0),MATCH(AQ$9,lookups!$F$86:$BU$86,0)))))</f>
        <v>1</v>
      </c>
      <c r="AR84" s="299">
        <f>IF(ISNUMBER($H84),(1+$H84)^(AR$9-$I84),IF(AR$9&lt;=$I84,1,AQ84*(1+INDEX(lookups!$F$87:$BU$99,MATCH($H84,lookups!$C$87:$C$99,0),MATCH(AR$9,lookups!$F$86:$BU$86,0)))))</f>
        <v>1</v>
      </c>
      <c r="AS84" s="299">
        <f>IF(ISNUMBER($H84),(1+$H84)^(AS$9-$I84),IF(AS$9&lt;=$I84,1,AR84*(1+INDEX(lookups!$F$87:$BU$99,MATCH($H84,lookups!$C$87:$C$99,0),MATCH(AS$9,lookups!$F$86:$BU$86,0)))))</f>
        <v>1</v>
      </c>
      <c r="AT84" s="299">
        <f>IF(ISNUMBER($H84),(1+$H84)^(AT$9-$I84),IF(AT$9&lt;=$I84,1,AS84*(1+INDEX(lookups!$F$87:$BU$99,MATCH($H84,lookups!$C$87:$C$99,0),MATCH(AT$9,lookups!$F$86:$BU$86,0)))))</f>
        <v>1</v>
      </c>
      <c r="AU84" s="299">
        <f>IF(ISNUMBER($H84),(1+$H84)^(AU$9-$I84),IF(AU$9&lt;=$I84,1,AT84*(1+INDEX(lookups!$F$87:$BU$99,MATCH($H84,lookups!$C$87:$C$99,0),MATCH(AU$9,lookups!$F$86:$BU$86,0)))))</f>
        <v>1</v>
      </c>
      <c r="AV84" s="299">
        <f>IF(ISNUMBER($H84),(1+$H84)^(AV$9-$I84),IF(AV$9&lt;=$I84,1,AU84*(1+INDEX(lookups!$F$87:$BU$99,MATCH($H84,lookups!$C$87:$C$99,0),MATCH(AV$9,lookups!$F$86:$BU$86,0)))))</f>
        <v>1</v>
      </c>
      <c r="AW84" s="299">
        <f>IF(ISNUMBER($H84),(1+$H84)^(AW$9-$I84),IF(AW$9&lt;=$I84,1,AV84*(1+INDEX(lookups!$F$87:$BU$99,MATCH($H84,lookups!$C$87:$C$99,0),MATCH(AW$9,lookups!$F$86:$BU$86,0)))))</f>
        <v>1</v>
      </c>
      <c r="AX84" s="299">
        <f>IF(ISNUMBER($H84),(1+$H84)^(AX$9-$I84),IF(AX$9&lt;=$I84,1,AW84*(1+INDEX(lookups!$F$87:$BU$99,MATCH($H84,lookups!$C$87:$C$99,0),MATCH(AX$9,lookups!$F$86:$BU$86,0)))))</f>
        <v>1</v>
      </c>
      <c r="AY84" s="299">
        <f>IF(ISNUMBER($H84),(1+$H84)^(AY$9-$I84),IF(AY$9&lt;=$I84,1,AX84*(1+INDEX(lookups!$F$87:$BU$99,MATCH($H84,lookups!$C$87:$C$99,0),MATCH(AY$9,lookups!$F$86:$BU$86,0)))))</f>
        <v>1</v>
      </c>
      <c r="AZ84" s="299">
        <f>IF(ISNUMBER($H84),(1+$H84)^(AZ$9-$I84),IF(AZ$9&lt;=$I84,1,AY84*(1+INDEX(lookups!$F$87:$BU$99,MATCH($H84,lookups!$C$87:$C$99,0),MATCH(AZ$9,lookups!$F$86:$BU$86,0)))))</f>
        <v>1</v>
      </c>
      <c r="BA84" s="299">
        <f>IF(ISNUMBER($H84),(1+$H84)^(BA$9-$I84),IF(BA$9&lt;=$I84,1,AZ84*(1+INDEX(lookups!$F$87:$BU$99,MATCH($H84,lookups!$C$87:$C$99,0),MATCH(BA$9,lookups!$F$86:$BU$86,0)))))</f>
        <v>1</v>
      </c>
      <c r="BB84" s="299">
        <f>IF(ISNUMBER($H84),(1+$H84)^(BB$9-$I84),IF(BB$9&lt;=$I84,1,BA84*(1+INDEX(lookups!$F$87:$BU$99,MATCH($H84,lookups!$C$87:$C$99,0),MATCH(BB$9,lookups!$F$86:$BU$86,0)))))</f>
        <v>1</v>
      </c>
      <c r="BC84" s="299">
        <f>IF(ISNUMBER($H84),(1+$H84)^(BC$9-$I84),IF(BC$9&lt;=$I84,1,BB84*(1+INDEX(lookups!$F$87:$BU$99,MATCH($H84,lookups!$C$87:$C$99,0),MATCH(BC$9,lookups!$F$86:$BU$86,0)))))</f>
        <v>1</v>
      </c>
      <c r="BD84" s="299">
        <f>IF(ISNUMBER($H84),(1+$H84)^(BD$9-$I84),IF(BD$9&lt;=$I84,1,BC84*(1+INDEX(lookups!$F$87:$BU$99,MATCH($H84,lookups!$C$87:$C$99,0),MATCH(BD$9,lookups!$F$86:$BU$86,0)))))</f>
        <v>1</v>
      </c>
      <c r="BE84" s="299">
        <f>IF(ISNUMBER($H84),(1+$H84)^(BE$9-$I84),IF(BE$9&lt;=$I84,1,BD84*(1+INDEX(lookups!$F$87:$BU$99,MATCH($H84,lookups!$C$87:$C$99,0),MATCH(BE$9,lookups!$F$86:$BU$86,0)))))</f>
        <v>1</v>
      </c>
      <c r="BF84" s="299">
        <f>IF(ISNUMBER($H84),(1+$H84)^(BF$9-$I84),IF(BF$9&lt;=$I84,1,BE84*(1+INDEX(lookups!$F$87:$BU$99,MATCH($H84,lookups!$C$87:$C$99,0),MATCH(BF$9,lookups!$F$86:$BU$86,0)))))</f>
        <v>1</v>
      </c>
      <c r="BG84" s="299">
        <f>IF(ISNUMBER($H84),(1+$H84)^(BG$9-$I84),IF(BG$9&lt;=$I84,1,BF84*(1+INDEX(lookups!$F$87:$BU$99,MATCH($H84,lookups!$C$87:$C$99,0),MATCH(BG$9,lookups!$F$86:$BU$86,0)))))</f>
        <v>1</v>
      </c>
      <c r="BH84" s="299">
        <f>IF(ISNUMBER($H84),(1+$H84)^(BH$9-$I84),IF(BH$9&lt;=$I84,1,BG84*(1+INDEX(lookups!$F$87:$BU$99,MATCH($H84,lookups!$C$87:$C$99,0),MATCH(BH$9,lookups!$F$86:$BU$86,0)))))</f>
        <v>1</v>
      </c>
      <c r="BI84" s="299">
        <f>IF(ISNUMBER($H84),(1+$H84)^(BI$9-$I84),IF(BI$9&lt;=$I84,1,BH84*(1+INDEX(lookups!$F$87:$BU$99,MATCH($H84,lookups!$C$87:$C$99,0),MATCH(BI$9,lookups!$F$86:$BU$86,0)))))</f>
        <v>1</v>
      </c>
      <c r="BJ84" s="299">
        <f>IF(ISNUMBER($H84),(1+$H84)^(BJ$9-$I84),IF(BJ$9&lt;=$I84,1,BI84*(1+INDEX(lookups!$F$87:$BU$99,MATCH($H84,lookups!$C$87:$C$99,0),MATCH(BJ$9,lookups!$F$86:$BU$86,0)))))</f>
        <v>1</v>
      </c>
      <c r="BK84" s="299">
        <f>IF(ISNUMBER($H84),(1+$H84)^(BK$9-$I84),IF(BK$9&lt;=$I84,1,BJ84*(1+INDEX(lookups!$F$87:$BU$99,MATCH($H84,lookups!$C$87:$C$99,0),MATCH(BK$9,lookups!$F$86:$BU$86,0)))))</f>
        <v>1</v>
      </c>
      <c r="BL84" s="299">
        <f>IF(ISNUMBER($H84),(1+$H84)^(BL$9-$I84),IF(BL$9&lt;=$I84,1,BK84*(1+INDEX(lookups!$F$87:$BU$99,MATCH($H84,lookups!$C$87:$C$99,0),MATCH(BL$9,lookups!$F$86:$BU$86,0)))))</f>
        <v>1</v>
      </c>
      <c r="BM84" s="299">
        <f>IF(ISNUMBER($H84),(1+$H84)^(BM$9-$I84),IF(BM$9&lt;=$I84,1,BL84*(1+INDEX(lookups!$F$87:$BU$99,MATCH($H84,lookups!$C$87:$C$99,0),MATCH(BM$9,lookups!$F$86:$BU$86,0)))))</f>
        <v>1</v>
      </c>
    </row>
    <row r="85" spans="3:65" x14ac:dyDescent="0.2">
      <c r="C85" s="188">
        <f t="shared" si="68"/>
        <v>6</v>
      </c>
      <c r="D85" s="166" t="str">
        <f t="shared" si="69"/>
        <v/>
      </c>
      <c r="E85" s="211" t="str">
        <f t="shared" si="67"/>
        <v>Operating Expense</v>
      </c>
      <c r="F85" s="183">
        <f t="shared" si="67"/>
        <v>2</v>
      </c>
      <c r="G85" s="183"/>
      <c r="H85" s="212">
        <f>Inputs!K17</f>
        <v>0</v>
      </c>
      <c r="I85" s="213">
        <f>Assumptions!$D$16</f>
        <v>2022</v>
      </c>
      <c r="N85" s="298">
        <v>1</v>
      </c>
      <c r="O85" s="299">
        <f>IF(ISNUMBER($H85),(1+$H85)^(O$9-$I85),IF(O$9&lt;=$I85,1,N85*(1+INDEX(lookups!$F$87:$BU$99,MATCH($H85,lookups!$C$87:$C$99,0),MATCH(O$9,lookups!$F$86:$BU$86,0)))))</f>
        <v>1</v>
      </c>
      <c r="P85" s="299">
        <f>IF(ISNUMBER($H85),(1+$H85)^(P$9-$I85),IF(P$9&lt;=$I85,1,O85*(1+INDEX(lookups!$F$87:$BU$99,MATCH($H85,lookups!$C$87:$C$99,0),MATCH(P$9,lookups!$F$86:$BU$86,0)))))</f>
        <v>1</v>
      </c>
      <c r="Q85" s="299">
        <f>IF(ISNUMBER($H85),(1+$H85)^(Q$9-$I85),IF(Q$9&lt;=$I85,1,P85*(1+INDEX(lookups!$F$87:$BU$99,MATCH($H85,lookups!$C$87:$C$99,0),MATCH(Q$9,lookups!$F$86:$BU$86,0)))))</f>
        <v>1</v>
      </c>
      <c r="R85" s="299">
        <f>IF(ISNUMBER($H85),(1+$H85)^(R$9-$I85),IF(R$9&lt;=$I85,1,Q85*(1+INDEX(lookups!$F$87:$BU$99,MATCH($H85,lookups!$C$87:$C$99,0),MATCH(R$9,lookups!$F$86:$BU$86,0)))))</f>
        <v>1</v>
      </c>
      <c r="S85" s="299">
        <f>IF(ISNUMBER($H85),(1+$H85)^(S$9-$I85),IF(S$9&lt;=$I85,1,R85*(1+INDEX(lookups!$F$87:$BU$99,MATCH($H85,lookups!$C$87:$C$99,0),MATCH(S$9,lookups!$F$86:$BU$86,0)))))</f>
        <v>1</v>
      </c>
      <c r="T85" s="299">
        <f>IF(ISNUMBER($H85),(1+$H85)^(T$9-$I85),IF(T$9&lt;=$I85,1,S85*(1+INDEX(lookups!$F$87:$BU$99,MATCH($H85,lookups!$C$87:$C$99,0),MATCH(T$9,lookups!$F$86:$BU$86,0)))))</f>
        <v>1</v>
      </c>
      <c r="U85" s="299">
        <f>IF(ISNUMBER($H85),(1+$H85)^(U$9-$I85),IF(U$9&lt;=$I85,1,T85*(1+INDEX(lookups!$F$87:$BU$99,MATCH($H85,lookups!$C$87:$C$99,0),MATCH(U$9,lookups!$F$86:$BU$86,0)))))</f>
        <v>1</v>
      </c>
      <c r="V85" s="299">
        <f>IF(ISNUMBER($H85),(1+$H85)^(V$9-$I85),IF(V$9&lt;=$I85,1,U85*(1+INDEX(lookups!$F$87:$BU$99,MATCH($H85,lookups!$C$87:$C$99,0),MATCH(V$9,lookups!$F$86:$BU$86,0)))))</f>
        <v>1</v>
      </c>
      <c r="W85" s="299">
        <f>IF(ISNUMBER($H85),(1+$H85)^(W$9-$I85),IF(W$9&lt;=$I85,1,V85*(1+INDEX(lookups!$F$87:$BU$99,MATCH($H85,lookups!$C$87:$C$99,0),MATCH(W$9,lookups!$F$86:$BU$86,0)))))</f>
        <v>1</v>
      </c>
      <c r="X85" s="299">
        <f>IF(ISNUMBER($H85),(1+$H85)^(X$9-$I85),IF(X$9&lt;=$I85,1,W85*(1+INDEX(lookups!$F$87:$BU$99,MATCH($H85,lookups!$C$87:$C$99,0),MATCH(X$9,lookups!$F$86:$BU$86,0)))))</f>
        <v>1</v>
      </c>
      <c r="Y85" s="299">
        <f>IF(ISNUMBER($H85),(1+$H85)^(Y$9-$I85),IF(Y$9&lt;=$I85,1,X85*(1+INDEX(lookups!$F$87:$BU$99,MATCH($H85,lookups!$C$87:$C$99,0),MATCH(Y$9,lookups!$F$86:$BU$86,0)))))</f>
        <v>1</v>
      </c>
      <c r="Z85" s="299">
        <f>IF(ISNUMBER($H85),(1+$H85)^(Z$9-$I85),IF(Z$9&lt;=$I85,1,Y85*(1+INDEX(lookups!$F$87:$BU$99,MATCH($H85,lookups!$C$87:$C$99,0),MATCH(Z$9,lookups!$F$86:$BU$86,0)))))</f>
        <v>1</v>
      </c>
      <c r="AA85" s="299">
        <f>IF(ISNUMBER($H85),(1+$H85)^(AA$9-$I85),IF(AA$9&lt;=$I85,1,Z85*(1+INDEX(lookups!$F$87:$BU$99,MATCH($H85,lookups!$C$87:$C$99,0),MATCH(AA$9,lookups!$F$86:$BU$86,0)))))</f>
        <v>1</v>
      </c>
      <c r="AB85" s="299">
        <f>IF(ISNUMBER($H85),(1+$H85)^(AB$9-$I85),IF(AB$9&lt;=$I85,1,AA85*(1+INDEX(lookups!$F$87:$BU$99,MATCH($H85,lookups!$C$87:$C$99,0),MATCH(AB$9,lookups!$F$86:$BU$86,0)))))</f>
        <v>1</v>
      </c>
      <c r="AC85" s="299">
        <f>IF(ISNUMBER($H85),(1+$H85)^(AC$9-$I85),IF(AC$9&lt;=$I85,1,AB85*(1+INDEX(lookups!$F$87:$BU$99,MATCH($H85,lookups!$C$87:$C$99,0),MATCH(AC$9,lookups!$F$86:$BU$86,0)))))</f>
        <v>1</v>
      </c>
      <c r="AD85" s="299">
        <f>IF(ISNUMBER($H85),(1+$H85)^(AD$9-$I85),IF(AD$9&lt;=$I85,1,AC85*(1+INDEX(lookups!$F$87:$BU$99,MATCH($H85,lookups!$C$87:$C$99,0),MATCH(AD$9,lookups!$F$86:$BU$86,0)))))</f>
        <v>1</v>
      </c>
      <c r="AE85" s="299">
        <f>IF(ISNUMBER($H85),(1+$H85)^(AE$9-$I85),IF(AE$9&lt;=$I85,1,AD85*(1+INDEX(lookups!$F$87:$BU$99,MATCH($H85,lookups!$C$87:$C$99,0),MATCH(AE$9,lookups!$F$86:$BU$86,0)))))</f>
        <v>1</v>
      </c>
      <c r="AF85" s="299">
        <f>IF(ISNUMBER($H85),(1+$H85)^(AF$9-$I85),IF(AF$9&lt;=$I85,1,AE85*(1+INDEX(lookups!$F$87:$BU$99,MATCH($H85,lookups!$C$87:$C$99,0),MATCH(AF$9,lookups!$F$86:$BU$86,0)))))</f>
        <v>1</v>
      </c>
      <c r="AG85" s="299">
        <f>IF(ISNUMBER($H85),(1+$H85)^(AG$9-$I85),IF(AG$9&lt;=$I85,1,AF85*(1+INDEX(lookups!$F$87:$BU$99,MATCH($H85,lookups!$C$87:$C$99,0),MATCH(AG$9,lookups!$F$86:$BU$86,0)))))</f>
        <v>1</v>
      </c>
      <c r="AH85" s="299">
        <f>IF(ISNUMBER($H85),(1+$H85)^(AH$9-$I85),IF(AH$9&lt;=$I85,1,AG85*(1+INDEX(lookups!$F$87:$BU$99,MATCH($H85,lookups!$C$87:$C$99,0),MATCH(AH$9,lookups!$F$86:$BU$86,0)))))</f>
        <v>1</v>
      </c>
      <c r="AI85" s="299">
        <f>IF(ISNUMBER($H85),(1+$H85)^(AI$9-$I85),IF(AI$9&lt;=$I85,1,AH85*(1+INDEX(lookups!$F$87:$BU$99,MATCH($H85,lookups!$C$87:$C$99,0),MATCH(AI$9,lookups!$F$86:$BU$86,0)))))</f>
        <v>1</v>
      </c>
      <c r="AJ85" s="299">
        <f>IF(ISNUMBER($H85),(1+$H85)^(AJ$9-$I85),IF(AJ$9&lt;=$I85,1,AI85*(1+INDEX(lookups!$F$87:$BU$99,MATCH($H85,lookups!$C$87:$C$99,0),MATCH(AJ$9,lookups!$F$86:$BU$86,0)))))</f>
        <v>1</v>
      </c>
      <c r="AK85" s="299">
        <f>IF(ISNUMBER($H85),(1+$H85)^(AK$9-$I85),IF(AK$9&lt;=$I85,1,AJ85*(1+INDEX(lookups!$F$87:$BU$99,MATCH($H85,lookups!$C$87:$C$99,0),MATCH(AK$9,lookups!$F$86:$BU$86,0)))))</f>
        <v>1</v>
      </c>
      <c r="AL85" s="299">
        <f>IF(ISNUMBER($H85),(1+$H85)^(AL$9-$I85),IF(AL$9&lt;=$I85,1,AK85*(1+INDEX(lookups!$F$87:$BU$99,MATCH($H85,lookups!$C$87:$C$99,0),MATCH(AL$9,lookups!$F$86:$BU$86,0)))))</f>
        <v>1</v>
      </c>
      <c r="AM85" s="299">
        <f>IF(ISNUMBER($H85),(1+$H85)^(AM$9-$I85),IF(AM$9&lt;=$I85,1,AL85*(1+INDEX(lookups!$F$87:$BU$99,MATCH($H85,lookups!$C$87:$C$99,0),MATCH(AM$9,lookups!$F$86:$BU$86,0)))))</f>
        <v>1</v>
      </c>
      <c r="AN85" s="299">
        <f>IF(ISNUMBER($H85),(1+$H85)^(AN$9-$I85),IF(AN$9&lt;=$I85,1,AM85*(1+INDEX(lookups!$F$87:$BU$99,MATCH($H85,lookups!$C$87:$C$99,0),MATCH(AN$9,lookups!$F$86:$BU$86,0)))))</f>
        <v>1</v>
      </c>
      <c r="AO85" s="299">
        <f>IF(ISNUMBER($H85),(1+$H85)^(AO$9-$I85),IF(AO$9&lt;=$I85,1,AN85*(1+INDEX(lookups!$F$87:$BU$99,MATCH($H85,lookups!$C$87:$C$99,0),MATCH(AO$9,lookups!$F$86:$BU$86,0)))))</f>
        <v>1</v>
      </c>
      <c r="AP85" s="299">
        <f>IF(ISNUMBER($H85),(1+$H85)^(AP$9-$I85),IF(AP$9&lt;=$I85,1,AO85*(1+INDEX(lookups!$F$87:$BU$99,MATCH($H85,lookups!$C$87:$C$99,0),MATCH(AP$9,lookups!$F$86:$BU$86,0)))))</f>
        <v>1</v>
      </c>
      <c r="AQ85" s="299">
        <f>IF(ISNUMBER($H85),(1+$H85)^(AQ$9-$I85),IF(AQ$9&lt;=$I85,1,AP85*(1+INDEX(lookups!$F$87:$BU$99,MATCH($H85,lookups!$C$87:$C$99,0),MATCH(AQ$9,lookups!$F$86:$BU$86,0)))))</f>
        <v>1</v>
      </c>
      <c r="AR85" s="299">
        <f>IF(ISNUMBER($H85),(1+$H85)^(AR$9-$I85),IF(AR$9&lt;=$I85,1,AQ85*(1+INDEX(lookups!$F$87:$BU$99,MATCH($H85,lookups!$C$87:$C$99,0),MATCH(AR$9,lookups!$F$86:$BU$86,0)))))</f>
        <v>1</v>
      </c>
      <c r="AS85" s="299">
        <f>IF(ISNUMBER($H85),(1+$H85)^(AS$9-$I85),IF(AS$9&lt;=$I85,1,AR85*(1+INDEX(lookups!$F$87:$BU$99,MATCH($H85,lookups!$C$87:$C$99,0),MATCH(AS$9,lookups!$F$86:$BU$86,0)))))</f>
        <v>1</v>
      </c>
      <c r="AT85" s="299">
        <f>IF(ISNUMBER($H85),(1+$H85)^(AT$9-$I85),IF(AT$9&lt;=$I85,1,AS85*(1+INDEX(lookups!$F$87:$BU$99,MATCH($H85,lookups!$C$87:$C$99,0),MATCH(AT$9,lookups!$F$86:$BU$86,0)))))</f>
        <v>1</v>
      </c>
      <c r="AU85" s="299">
        <f>IF(ISNUMBER($H85),(1+$H85)^(AU$9-$I85),IF(AU$9&lt;=$I85,1,AT85*(1+INDEX(lookups!$F$87:$BU$99,MATCH($H85,lookups!$C$87:$C$99,0),MATCH(AU$9,lookups!$F$86:$BU$86,0)))))</f>
        <v>1</v>
      </c>
      <c r="AV85" s="299">
        <f>IF(ISNUMBER($H85),(1+$H85)^(AV$9-$I85),IF(AV$9&lt;=$I85,1,AU85*(1+INDEX(lookups!$F$87:$BU$99,MATCH($H85,lookups!$C$87:$C$99,0),MATCH(AV$9,lookups!$F$86:$BU$86,0)))))</f>
        <v>1</v>
      </c>
      <c r="AW85" s="299">
        <f>IF(ISNUMBER($H85),(1+$H85)^(AW$9-$I85),IF(AW$9&lt;=$I85,1,AV85*(1+INDEX(lookups!$F$87:$BU$99,MATCH($H85,lookups!$C$87:$C$99,0),MATCH(AW$9,lookups!$F$86:$BU$86,0)))))</f>
        <v>1</v>
      </c>
      <c r="AX85" s="299">
        <f>IF(ISNUMBER($H85),(1+$H85)^(AX$9-$I85),IF(AX$9&lt;=$I85,1,AW85*(1+INDEX(lookups!$F$87:$BU$99,MATCH($H85,lookups!$C$87:$C$99,0),MATCH(AX$9,lookups!$F$86:$BU$86,0)))))</f>
        <v>1</v>
      </c>
      <c r="AY85" s="299">
        <f>IF(ISNUMBER($H85),(1+$H85)^(AY$9-$I85),IF(AY$9&lt;=$I85,1,AX85*(1+INDEX(lookups!$F$87:$BU$99,MATCH($H85,lookups!$C$87:$C$99,0),MATCH(AY$9,lookups!$F$86:$BU$86,0)))))</f>
        <v>1</v>
      </c>
      <c r="AZ85" s="299">
        <f>IF(ISNUMBER($H85),(1+$H85)^(AZ$9-$I85),IF(AZ$9&lt;=$I85,1,AY85*(1+INDEX(lookups!$F$87:$BU$99,MATCH($H85,lookups!$C$87:$C$99,0),MATCH(AZ$9,lookups!$F$86:$BU$86,0)))))</f>
        <v>1</v>
      </c>
      <c r="BA85" s="299">
        <f>IF(ISNUMBER($H85),(1+$H85)^(BA$9-$I85),IF(BA$9&lt;=$I85,1,AZ85*(1+INDEX(lookups!$F$87:$BU$99,MATCH($H85,lookups!$C$87:$C$99,0),MATCH(BA$9,lookups!$F$86:$BU$86,0)))))</f>
        <v>1</v>
      </c>
      <c r="BB85" s="299">
        <f>IF(ISNUMBER($H85),(1+$H85)^(BB$9-$I85),IF(BB$9&lt;=$I85,1,BA85*(1+INDEX(lookups!$F$87:$BU$99,MATCH($H85,lookups!$C$87:$C$99,0),MATCH(BB$9,lookups!$F$86:$BU$86,0)))))</f>
        <v>1</v>
      </c>
      <c r="BC85" s="299">
        <f>IF(ISNUMBER($H85),(1+$H85)^(BC$9-$I85),IF(BC$9&lt;=$I85,1,BB85*(1+INDEX(lookups!$F$87:$BU$99,MATCH($H85,lookups!$C$87:$C$99,0),MATCH(BC$9,lookups!$F$86:$BU$86,0)))))</f>
        <v>1</v>
      </c>
      <c r="BD85" s="299">
        <f>IF(ISNUMBER($H85),(1+$H85)^(BD$9-$I85),IF(BD$9&lt;=$I85,1,BC85*(1+INDEX(lookups!$F$87:$BU$99,MATCH($H85,lookups!$C$87:$C$99,0),MATCH(BD$9,lookups!$F$86:$BU$86,0)))))</f>
        <v>1</v>
      </c>
      <c r="BE85" s="299">
        <f>IF(ISNUMBER($H85),(1+$H85)^(BE$9-$I85),IF(BE$9&lt;=$I85,1,BD85*(1+INDEX(lookups!$F$87:$BU$99,MATCH($H85,lookups!$C$87:$C$99,0),MATCH(BE$9,lookups!$F$86:$BU$86,0)))))</f>
        <v>1</v>
      </c>
      <c r="BF85" s="299">
        <f>IF(ISNUMBER($H85),(1+$H85)^(BF$9-$I85),IF(BF$9&lt;=$I85,1,BE85*(1+INDEX(lookups!$F$87:$BU$99,MATCH($H85,lookups!$C$87:$C$99,0),MATCH(BF$9,lookups!$F$86:$BU$86,0)))))</f>
        <v>1</v>
      </c>
      <c r="BG85" s="299">
        <f>IF(ISNUMBER($H85),(1+$H85)^(BG$9-$I85),IF(BG$9&lt;=$I85,1,BF85*(1+INDEX(lookups!$F$87:$BU$99,MATCH($H85,lookups!$C$87:$C$99,0),MATCH(BG$9,lookups!$F$86:$BU$86,0)))))</f>
        <v>1</v>
      </c>
      <c r="BH85" s="299">
        <f>IF(ISNUMBER($H85),(1+$H85)^(BH$9-$I85),IF(BH$9&lt;=$I85,1,BG85*(1+INDEX(lookups!$F$87:$BU$99,MATCH($H85,lookups!$C$87:$C$99,0),MATCH(BH$9,lookups!$F$86:$BU$86,0)))))</f>
        <v>1</v>
      </c>
      <c r="BI85" s="299">
        <f>IF(ISNUMBER($H85),(1+$H85)^(BI$9-$I85),IF(BI$9&lt;=$I85,1,BH85*(1+INDEX(lookups!$F$87:$BU$99,MATCH($H85,lookups!$C$87:$C$99,0),MATCH(BI$9,lookups!$F$86:$BU$86,0)))))</f>
        <v>1</v>
      </c>
      <c r="BJ85" s="299">
        <f>IF(ISNUMBER($H85),(1+$H85)^(BJ$9-$I85),IF(BJ$9&lt;=$I85,1,BI85*(1+INDEX(lookups!$F$87:$BU$99,MATCH($H85,lookups!$C$87:$C$99,0),MATCH(BJ$9,lookups!$F$86:$BU$86,0)))))</f>
        <v>1</v>
      </c>
      <c r="BK85" s="299">
        <f>IF(ISNUMBER($H85),(1+$H85)^(BK$9-$I85),IF(BK$9&lt;=$I85,1,BJ85*(1+INDEX(lookups!$F$87:$BU$99,MATCH($H85,lookups!$C$87:$C$99,0),MATCH(BK$9,lookups!$F$86:$BU$86,0)))))</f>
        <v>1</v>
      </c>
      <c r="BL85" s="299">
        <f>IF(ISNUMBER($H85),(1+$H85)^(BL$9-$I85),IF(BL$9&lt;=$I85,1,BK85*(1+INDEX(lookups!$F$87:$BU$99,MATCH($H85,lookups!$C$87:$C$99,0),MATCH(BL$9,lookups!$F$86:$BU$86,0)))))</f>
        <v>1</v>
      </c>
      <c r="BM85" s="299">
        <f>IF(ISNUMBER($H85),(1+$H85)^(BM$9-$I85),IF(BM$9&lt;=$I85,1,BL85*(1+INDEX(lookups!$F$87:$BU$99,MATCH($H85,lookups!$C$87:$C$99,0),MATCH(BM$9,lookups!$F$86:$BU$86,0)))))</f>
        <v>1</v>
      </c>
    </row>
    <row r="86" spans="3:65" x14ac:dyDescent="0.2">
      <c r="C86" s="188">
        <f t="shared" si="68"/>
        <v>7</v>
      </c>
      <c r="D86" s="166" t="str">
        <f t="shared" si="69"/>
        <v xml:space="preserve">Alt 1 - TRANSMISSION LINE  </v>
      </c>
      <c r="E86" s="211" t="str">
        <f t="shared" si="67"/>
        <v>CWIP Capital</v>
      </c>
      <c r="F86" s="183">
        <f t="shared" si="67"/>
        <v>6</v>
      </c>
      <c r="G86" s="183"/>
      <c r="H86" s="212">
        <f>Inputs!K18</f>
        <v>0</v>
      </c>
      <c r="I86" s="213">
        <f>Assumptions!$D$16</f>
        <v>2022</v>
      </c>
      <c r="N86" s="298">
        <v>1</v>
      </c>
      <c r="O86" s="299">
        <f>IF(ISNUMBER($H86),(1+$H86)^(O$9-$I86),IF(O$9&lt;=$I86,1,N86*(1+INDEX(lookups!$F$87:$BU$99,MATCH($H86,lookups!$C$87:$C$99,0),MATCH(O$9,lookups!$F$86:$BU$86,0)))))</f>
        <v>1</v>
      </c>
      <c r="P86" s="299">
        <f>IF(ISNUMBER($H86),(1+$H86)^(P$9-$I86),IF(P$9&lt;=$I86,1,O86*(1+INDEX(lookups!$F$87:$BU$99,MATCH($H86,lookups!$C$87:$C$99,0),MATCH(P$9,lookups!$F$86:$BU$86,0)))))</f>
        <v>1</v>
      </c>
      <c r="Q86" s="299">
        <f>IF(ISNUMBER($H86),(1+$H86)^(Q$9-$I86),IF(Q$9&lt;=$I86,1,P86*(1+INDEX(lookups!$F$87:$BU$99,MATCH($H86,lookups!$C$87:$C$99,0),MATCH(Q$9,lookups!$F$86:$BU$86,0)))))</f>
        <v>1</v>
      </c>
      <c r="R86" s="299">
        <f>IF(ISNUMBER($H86),(1+$H86)^(R$9-$I86),IF(R$9&lt;=$I86,1,Q86*(1+INDEX(lookups!$F$87:$BU$99,MATCH($H86,lookups!$C$87:$C$99,0),MATCH(R$9,lookups!$F$86:$BU$86,0)))))</f>
        <v>1</v>
      </c>
      <c r="S86" s="299">
        <f>IF(ISNUMBER($H86),(1+$H86)^(S$9-$I86),IF(S$9&lt;=$I86,1,R86*(1+INDEX(lookups!$F$87:$BU$99,MATCH($H86,lookups!$C$87:$C$99,0),MATCH(S$9,lookups!$F$86:$BU$86,0)))))</f>
        <v>1</v>
      </c>
      <c r="T86" s="299">
        <f>IF(ISNUMBER($H86),(1+$H86)^(T$9-$I86),IF(T$9&lt;=$I86,1,S86*(1+INDEX(lookups!$F$87:$BU$99,MATCH($H86,lookups!$C$87:$C$99,0),MATCH(T$9,lookups!$F$86:$BU$86,0)))))</f>
        <v>1</v>
      </c>
      <c r="U86" s="299">
        <f>IF(ISNUMBER($H86),(1+$H86)^(U$9-$I86),IF(U$9&lt;=$I86,1,T86*(1+INDEX(lookups!$F$87:$BU$99,MATCH($H86,lookups!$C$87:$C$99,0),MATCH(U$9,lookups!$F$86:$BU$86,0)))))</f>
        <v>1</v>
      </c>
      <c r="V86" s="299">
        <f>IF(ISNUMBER($H86),(1+$H86)^(V$9-$I86),IF(V$9&lt;=$I86,1,U86*(1+INDEX(lookups!$F$87:$BU$99,MATCH($H86,lookups!$C$87:$C$99,0),MATCH(V$9,lookups!$F$86:$BU$86,0)))))</f>
        <v>1</v>
      </c>
      <c r="W86" s="299">
        <f>IF(ISNUMBER($H86),(1+$H86)^(W$9-$I86),IF(W$9&lt;=$I86,1,V86*(1+INDEX(lookups!$F$87:$BU$99,MATCH($H86,lookups!$C$87:$C$99,0),MATCH(W$9,lookups!$F$86:$BU$86,0)))))</f>
        <v>1</v>
      </c>
      <c r="X86" s="299">
        <f>IF(ISNUMBER($H86),(1+$H86)^(X$9-$I86),IF(X$9&lt;=$I86,1,W86*(1+INDEX(lookups!$F$87:$BU$99,MATCH($H86,lookups!$C$87:$C$99,0),MATCH(X$9,lookups!$F$86:$BU$86,0)))))</f>
        <v>1</v>
      </c>
      <c r="Y86" s="299">
        <f>IF(ISNUMBER($H86),(1+$H86)^(Y$9-$I86),IF(Y$9&lt;=$I86,1,X86*(1+INDEX(lookups!$F$87:$BU$99,MATCH($H86,lookups!$C$87:$C$99,0),MATCH(Y$9,lookups!$F$86:$BU$86,0)))))</f>
        <v>1</v>
      </c>
      <c r="Z86" s="299">
        <f>IF(ISNUMBER($H86),(1+$H86)^(Z$9-$I86),IF(Z$9&lt;=$I86,1,Y86*(1+INDEX(lookups!$F$87:$BU$99,MATCH($H86,lookups!$C$87:$C$99,0),MATCH(Z$9,lookups!$F$86:$BU$86,0)))))</f>
        <v>1</v>
      </c>
      <c r="AA86" s="299">
        <f>IF(ISNUMBER($H86),(1+$H86)^(AA$9-$I86),IF(AA$9&lt;=$I86,1,Z86*(1+INDEX(lookups!$F$87:$BU$99,MATCH($H86,lookups!$C$87:$C$99,0),MATCH(AA$9,lookups!$F$86:$BU$86,0)))))</f>
        <v>1</v>
      </c>
      <c r="AB86" s="299">
        <f>IF(ISNUMBER($H86),(1+$H86)^(AB$9-$I86),IF(AB$9&lt;=$I86,1,AA86*(1+INDEX(lookups!$F$87:$BU$99,MATCH($H86,lookups!$C$87:$C$99,0),MATCH(AB$9,lookups!$F$86:$BU$86,0)))))</f>
        <v>1</v>
      </c>
      <c r="AC86" s="299">
        <f>IF(ISNUMBER($H86),(1+$H86)^(AC$9-$I86),IF(AC$9&lt;=$I86,1,AB86*(1+INDEX(lookups!$F$87:$BU$99,MATCH($H86,lookups!$C$87:$C$99,0),MATCH(AC$9,lookups!$F$86:$BU$86,0)))))</f>
        <v>1</v>
      </c>
      <c r="AD86" s="299">
        <f>IF(ISNUMBER($H86),(1+$H86)^(AD$9-$I86),IF(AD$9&lt;=$I86,1,AC86*(1+INDEX(lookups!$F$87:$BU$99,MATCH($H86,lookups!$C$87:$C$99,0),MATCH(AD$9,lookups!$F$86:$BU$86,0)))))</f>
        <v>1</v>
      </c>
      <c r="AE86" s="299">
        <f>IF(ISNUMBER($H86),(1+$H86)^(AE$9-$I86),IF(AE$9&lt;=$I86,1,AD86*(1+INDEX(lookups!$F$87:$BU$99,MATCH($H86,lookups!$C$87:$C$99,0),MATCH(AE$9,lookups!$F$86:$BU$86,0)))))</f>
        <v>1</v>
      </c>
      <c r="AF86" s="299">
        <f>IF(ISNUMBER($H86),(1+$H86)^(AF$9-$I86),IF(AF$9&lt;=$I86,1,AE86*(1+INDEX(lookups!$F$87:$BU$99,MATCH($H86,lookups!$C$87:$C$99,0),MATCH(AF$9,lookups!$F$86:$BU$86,0)))))</f>
        <v>1</v>
      </c>
      <c r="AG86" s="299">
        <f>IF(ISNUMBER($H86),(1+$H86)^(AG$9-$I86),IF(AG$9&lt;=$I86,1,AF86*(1+INDEX(lookups!$F$87:$BU$99,MATCH($H86,lookups!$C$87:$C$99,0),MATCH(AG$9,lookups!$F$86:$BU$86,0)))))</f>
        <v>1</v>
      </c>
      <c r="AH86" s="299">
        <f>IF(ISNUMBER($H86),(1+$H86)^(AH$9-$I86),IF(AH$9&lt;=$I86,1,AG86*(1+INDEX(lookups!$F$87:$BU$99,MATCH($H86,lookups!$C$87:$C$99,0),MATCH(AH$9,lookups!$F$86:$BU$86,0)))))</f>
        <v>1</v>
      </c>
      <c r="AI86" s="299">
        <f>IF(ISNUMBER($H86),(1+$H86)^(AI$9-$I86),IF(AI$9&lt;=$I86,1,AH86*(1+INDEX(lookups!$F$87:$BU$99,MATCH($H86,lookups!$C$87:$C$99,0),MATCH(AI$9,lookups!$F$86:$BU$86,0)))))</f>
        <v>1</v>
      </c>
      <c r="AJ86" s="299">
        <f>IF(ISNUMBER($H86),(1+$H86)^(AJ$9-$I86),IF(AJ$9&lt;=$I86,1,AI86*(1+INDEX(lookups!$F$87:$BU$99,MATCH($H86,lookups!$C$87:$C$99,0),MATCH(AJ$9,lookups!$F$86:$BU$86,0)))))</f>
        <v>1</v>
      </c>
      <c r="AK86" s="299">
        <f>IF(ISNUMBER($H86),(1+$H86)^(AK$9-$I86),IF(AK$9&lt;=$I86,1,AJ86*(1+INDEX(lookups!$F$87:$BU$99,MATCH($H86,lookups!$C$87:$C$99,0),MATCH(AK$9,lookups!$F$86:$BU$86,0)))))</f>
        <v>1</v>
      </c>
      <c r="AL86" s="299">
        <f>IF(ISNUMBER($H86),(1+$H86)^(AL$9-$I86),IF(AL$9&lt;=$I86,1,AK86*(1+INDEX(lookups!$F$87:$BU$99,MATCH($H86,lookups!$C$87:$C$99,0),MATCH(AL$9,lookups!$F$86:$BU$86,0)))))</f>
        <v>1</v>
      </c>
      <c r="AM86" s="299">
        <f>IF(ISNUMBER($H86),(1+$H86)^(AM$9-$I86),IF(AM$9&lt;=$I86,1,AL86*(1+INDEX(lookups!$F$87:$BU$99,MATCH($H86,lookups!$C$87:$C$99,0),MATCH(AM$9,lookups!$F$86:$BU$86,0)))))</f>
        <v>1</v>
      </c>
      <c r="AN86" s="299">
        <f>IF(ISNUMBER($H86),(1+$H86)^(AN$9-$I86),IF(AN$9&lt;=$I86,1,AM86*(1+INDEX(lookups!$F$87:$BU$99,MATCH($H86,lookups!$C$87:$C$99,0),MATCH(AN$9,lookups!$F$86:$BU$86,0)))))</f>
        <v>1</v>
      </c>
      <c r="AO86" s="299">
        <f>IF(ISNUMBER($H86),(1+$H86)^(AO$9-$I86),IF(AO$9&lt;=$I86,1,AN86*(1+INDEX(lookups!$F$87:$BU$99,MATCH($H86,lookups!$C$87:$C$99,0),MATCH(AO$9,lookups!$F$86:$BU$86,0)))))</f>
        <v>1</v>
      </c>
      <c r="AP86" s="299">
        <f>IF(ISNUMBER($H86),(1+$H86)^(AP$9-$I86),IF(AP$9&lt;=$I86,1,AO86*(1+INDEX(lookups!$F$87:$BU$99,MATCH($H86,lookups!$C$87:$C$99,0),MATCH(AP$9,lookups!$F$86:$BU$86,0)))))</f>
        <v>1</v>
      </c>
      <c r="AQ86" s="299">
        <f>IF(ISNUMBER($H86),(1+$H86)^(AQ$9-$I86),IF(AQ$9&lt;=$I86,1,AP86*(1+INDEX(lookups!$F$87:$BU$99,MATCH($H86,lookups!$C$87:$C$99,0),MATCH(AQ$9,lookups!$F$86:$BU$86,0)))))</f>
        <v>1</v>
      </c>
      <c r="AR86" s="299">
        <f>IF(ISNUMBER($H86),(1+$H86)^(AR$9-$I86),IF(AR$9&lt;=$I86,1,AQ86*(1+INDEX(lookups!$F$87:$BU$99,MATCH($H86,lookups!$C$87:$C$99,0),MATCH(AR$9,lookups!$F$86:$BU$86,0)))))</f>
        <v>1</v>
      </c>
      <c r="AS86" s="299">
        <f>IF(ISNUMBER($H86),(1+$H86)^(AS$9-$I86),IF(AS$9&lt;=$I86,1,AR86*(1+INDEX(lookups!$F$87:$BU$99,MATCH($H86,lookups!$C$87:$C$99,0),MATCH(AS$9,lookups!$F$86:$BU$86,0)))))</f>
        <v>1</v>
      </c>
      <c r="AT86" s="299">
        <f>IF(ISNUMBER($H86),(1+$H86)^(AT$9-$I86),IF(AT$9&lt;=$I86,1,AS86*(1+INDEX(lookups!$F$87:$BU$99,MATCH($H86,lookups!$C$87:$C$99,0),MATCH(AT$9,lookups!$F$86:$BU$86,0)))))</f>
        <v>1</v>
      </c>
      <c r="AU86" s="299">
        <f>IF(ISNUMBER($H86),(1+$H86)^(AU$9-$I86),IF(AU$9&lt;=$I86,1,AT86*(1+INDEX(lookups!$F$87:$BU$99,MATCH($H86,lookups!$C$87:$C$99,0),MATCH(AU$9,lookups!$F$86:$BU$86,0)))))</f>
        <v>1</v>
      </c>
      <c r="AV86" s="299">
        <f>IF(ISNUMBER($H86),(1+$H86)^(AV$9-$I86),IF(AV$9&lt;=$I86,1,AU86*(1+INDEX(lookups!$F$87:$BU$99,MATCH($H86,lookups!$C$87:$C$99,0),MATCH(AV$9,lookups!$F$86:$BU$86,0)))))</f>
        <v>1</v>
      </c>
      <c r="AW86" s="299">
        <f>IF(ISNUMBER($H86),(1+$H86)^(AW$9-$I86),IF(AW$9&lt;=$I86,1,AV86*(1+INDEX(lookups!$F$87:$BU$99,MATCH($H86,lookups!$C$87:$C$99,0),MATCH(AW$9,lookups!$F$86:$BU$86,0)))))</f>
        <v>1</v>
      </c>
      <c r="AX86" s="299">
        <f>IF(ISNUMBER($H86),(1+$H86)^(AX$9-$I86),IF(AX$9&lt;=$I86,1,AW86*(1+INDEX(lookups!$F$87:$BU$99,MATCH($H86,lookups!$C$87:$C$99,0),MATCH(AX$9,lookups!$F$86:$BU$86,0)))))</f>
        <v>1</v>
      </c>
      <c r="AY86" s="299">
        <f>IF(ISNUMBER($H86),(1+$H86)^(AY$9-$I86),IF(AY$9&lt;=$I86,1,AX86*(1+INDEX(lookups!$F$87:$BU$99,MATCH($H86,lookups!$C$87:$C$99,0),MATCH(AY$9,lookups!$F$86:$BU$86,0)))))</f>
        <v>1</v>
      </c>
      <c r="AZ86" s="299">
        <f>IF(ISNUMBER($H86),(1+$H86)^(AZ$9-$I86),IF(AZ$9&lt;=$I86,1,AY86*(1+INDEX(lookups!$F$87:$BU$99,MATCH($H86,lookups!$C$87:$C$99,0),MATCH(AZ$9,lookups!$F$86:$BU$86,0)))))</f>
        <v>1</v>
      </c>
      <c r="BA86" s="299">
        <f>IF(ISNUMBER($H86),(1+$H86)^(BA$9-$I86),IF(BA$9&lt;=$I86,1,AZ86*(1+INDEX(lookups!$F$87:$BU$99,MATCH($H86,lookups!$C$87:$C$99,0),MATCH(BA$9,lookups!$F$86:$BU$86,0)))))</f>
        <v>1</v>
      </c>
      <c r="BB86" s="299">
        <f>IF(ISNUMBER($H86),(1+$H86)^(BB$9-$I86),IF(BB$9&lt;=$I86,1,BA86*(1+INDEX(lookups!$F$87:$BU$99,MATCH($H86,lookups!$C$87:$C$99,0),MATCH(BB$9,lookups!$F$86:$BU$86,0)))))</f>
        <v>1</v>
      </c>
      <c r="BC86" s="299">
        <f>IF(ISNUMBER($H86),(1+$H86)^(BC$9-$I86),IF(BC$9&lt;=$I86,1,BB86*(1+INDEX(lookups!$F$87:$BU$99,MATCH($H86,lookups!$C$87:$C$99,0),MATCH(BC$9,lookups!$F$86:$BU$86,0)))))</f>
        <v>1</v>
      </c>
      <c r="BD86" s="299">
        <f>IF(ISNUMBER($H86),(1+$H86)^(BD$9-$I86),IF(BD$9&lt;=$I86,1,BC86*(1+INDEX(lookups!$F$87:$BU$99,MATCH($H86,lookups!$C$87:$C$99,0),MATCH(BD$9,lookups!$F$86:$BU$86,0)))))</f>
        <v>1</v>
      </c>
      <c r="BE86" s="299">
        <f>IF(ISNUMBER($H86),(1+$H86)^(BE$9-$I86),IF(BE$9&lt;=$I86,1,BD86*(1+INDEX(lookups!$F$87:$BU$99,MATCH($H86,lookups!$C$87:$C$99,0),MATCH(BE$9,lookups!$F$86:$BU$86,0)))))</f>
        <v>1</v>
      </c>
      <c r="BF86" s="299">
        <f>IF(ISNUMBER($H86),(1+$H86)^(BF$9-$I86),IF(BF$9&lt;=$I86,1,BE86*(1+INDEX(lookups!$F$87:$BU$99,MATCH($H86,lookups!$C$87:$C$99,0),MATCH(BF$9,lookups!$F$86:$BU$86,0)))))</f>
        <v>1</v>
      </c>
      <c r="BG86" s="299">
        <f>IF(ISNUMBER($H86),(1+$H86)^(BG$9-$I86),IF(BG$9&lt;=$I86,1,BF86*(1+INDEX(lookups!$F$87:$BU$99,MATCH($H86,lookups!$C$87:$C$99,0),MATCH(BG$9,lookups!$F$86:$BU$86,0)))))</f>
        <v>1</v>
      </c>
      <c r="BH86" s="299">
        <f>IF(ISNUMBER($H86),(1+$H86)^(BH$9-$I86),IF(BH$9&lt;=$I86,1,BG86*(1+INDEX(lookups!$F$87:$BU$99,MATCH($H86,lookups!$C$87:$C$99,0),MATCH(BH$9,lookups!$F$86:$BU$86,0)))))</f>
        <v>1</v>
      </c>
      <c r="BI86" s="299">
        <f>IF(ISNUMBER($H86),(1+$H86)^(BI$9-$I86),IF(BI$9&lt;=$I86,1,BH86*(1+INDEX(lookups!$F$87:$BU$99,MATCH($H86,lookups!$C$87:$C$99,0),MATCH(BI$9,lookups!$F$86:$BU$86,0)))))</f>
        <v>1</v>
      </c>
      <c r="BJ86" s="299">
        <f>IF(ISNUMBER($H86),(1+$H86)^(BJ$9-$I86),IF(BJ$9&lt;=$I86,1,BI86*(1+INDEX(lookups!$F$87:$BU$99,MATCH($H86,lookups!$C$87:$C$99,0),MATCH(BJ$9,lookups!$F$86:$BU$86,0)))))</f>
        <v>1</v>
      </c>
      <c r="BK86" s="299">
        <f>IF(ISNUMBER($H86),(1+$H86)^(BK$9-$I86),IF(BK$9&lt;=$I86,1,BJ86*(1+INDEX(lookups!$F$87:$BU$99,MATCH($H86,lookups!$C$87:$C$99,0),MATCH(BK$9,lookups!$F$86:$BU$86,0)))))</f>
        <v>1</v>
      </c>
      <c r="BL86" s="299">
        <f>IF(ISNUMBER($H86),(1+$H86)^(BL$9-$I86),IF(BL$9&lt;=$I86,1,BK86*(1+INDEX(lookups!$F$87:$BU$99,MATCH($H86,lookups!$C$87:$C$99,0),MATCH(BL$9,lookups!$F$86:$BU$86,0)))))</f>
        <v>1</v>
      </c>
      <c r="BM86" s="299">
        <f>IF(ISNUMBER($H86),(1+$H86)^(BM$9-$I86),IF(BM$9&lt;=$I86,1,BL86*(1+INDEX(lookups!$F$87:$BU$99,MATCH($H86,lookups!$C$87:$C$99,0),MATCH(BM$9,lookups!$F$86:$BU$86,0)))))</f>
        <v>1</v>
      </c>
    </row>
    <row r="87" spans="3:65" x14ac:dyDescent="0.2">
      <c r="C87" s="188">
        <f t="shared" si="68"/>
        <v>8</v>
      </c>
      <c r="D87" s="166" t="str">
        <f t="shared" si="69"/>
        <v xml:space="preserve">Alt 1 - TRANSMISSION SUBSTATION  </v>
      </c>
      <c r="E87" s="211" t="str">
        <f t="shared" si="67"/>
        <v>CWIP Capital</v>
      </c>
      <c r="F87" s="183">
        <f t="shared" si="67"/>
        <v>6</v>
      </c>
      <c r="G87" s="183"/>
      <c r="H87" s="212">
        <f>Inputs!K19</f>
        <v>0</v>
      </c>
      <c r="I87" s="213">
        <f>Assumptions!$D$16</f>
        <v>2022</v>
      </c>
      <c r="N87" s="298">
        <v>1</v>
      </c>
      <c r="O87" s="299">
        <f>IF(ISNUMBER($H87),(1+$H87)^(O$9-$I87),IF(O$9&lt;=$I87,1,N87*(1+INDEX(lookups!$F$87:$BU$99,MATCH($H87,lookups!$C$87:$C$99,0),MATCH(O$9,lookups!$F$86:$BU$86,0)))))</f>
        <v>1</v>
      </c>
      <c r="P87" s="299">
        <f>IF(ISNUMBER($H87),(1+$H87)^(P$9-$I87),IF(P$9&lt;=$I87,1,O87*(1+INDEX(lookups!$F$87:$BU$99,MATCH($H87,lookups!$C$87:$C$99,0),MATCH(P$9,lookups!$F$86:$BU$86,0)))))</f>
        <v>1</v>
      </c>
      <c r="Q87" s="299">
        <f>IF(ISNUMBER($H87),(1+$H87)^(Q$9-$I87),IF(Q$9&lt;=$I87,1,P87*(1+INDEX(lookups!$F$87:$BU$99,MATCH($H87,lookups!$C$87:$C$99,0),MATCH(Q$9,lookups!$F$86:$BU$86,0)))))</f>
        <v>1</v>
      </c>
      <c r="R87" s="299">
        <f>IF(ISNUMBER($H87),(1+$H87)^(R$9-$I87),IF(R$9&lt;=$I87,1,Q87*(1+INDEX(lookups!$F$87:$BU$99,MATCH($H87,lookups!$C$87:$C$99,0),MATCH(R$9,lookups!$F$86:$BU$86,0)))))</f>
        <v>1</v>
      </c>
      <c r="S87" s="299">
        <f>IF(ISNUMBER($H87),(1+$H87)^(S$9-$I87),IF(S$9&lt;=$I87,1,R87*(1+INDEX(lookups!$F$87:$BU$99,MATCH($H87,lookups!$C$87:$C$99,0),MATCH(S$9,lookups!$F$86:$BU$86,0)))))</f>
        <v>1</v>
      </c>
      <c r="T87" s="299">
        <f>IF(ISNUMBER($H87),(1+$H87)^(T$9-$I87),IF(T$9&lt;=$I87,1,S87*(1+INDEX(lookups!$F$87:$BU$99,MATCH($H87,lookups!$C$87:$C$99,0),MATCH(T$9,lookups!$F$86:$BU$86,0)))))</f>
        <v>1</v>
      </c>
      <c r="U87" s="299">
        <f>IF(ISNUMBER($H87),(1+$H87)^(U$9-$I87),IF(U$9&lt;=$I87,1,T87*(1+INDEX(lookups!$F$87:$BU$99,MATCH($H87,lookups!$C$87:$C$99,0),MATCH(U$9,lookups!$F$86:$BU$86,0)))))</f>
        <v>1</v>
      </c>
      <c r="V87" s="299">
        <f>IF(ISNUMBER($H87),(1+$H87)^(V$9-$I87),IF(V$9&lt;=$I87,1,U87*(1+INDEX(lookups!$F$87:$BU$99,MATCH($H87,lookups!$C$87:$C$99,0),MATCH(V$9,lookups!$F$86:$BU$86,0)))))</f>
        <v>1</v>
      </c>
      <c r="W87" s="299">
        <f>IF(ISNUMBER($H87),(1+$H87)^(W$9-$I87),IF(W$9&lt;=$I87,1,V87*(1+INDEX(lookups!$F$87:$BU$99,MATCH($H87,lookups!$C$87:$C$99,0),MATCH(W$9,lookups!$F$86:$BU$86,0)))))</f>
        <v>1</v>
      </c>
      <c r="X87" s="299">
        <f>IF(ISNUMBER($H87),(1+$H87)^(X$9-$I87),IF(X$9&lt;=$I87,1,W87*(1+INDEX(lookups!$F$87:$BU$99,MATCH($H87,lookups!$C$87:$C$99,0),MATCH(X$9,lookups!$F$86:$BU$86,0)))))</f>
        <v>1</v>
      </c>
      <c r="Y87" s="299">
        <f>IF(ISNUMBER($H87),(1+$H87)^(Y$9-$I87),IF(Y$9&lt;=$I87,1,X87*(1+INDEX(lookups!$F$87:$BU$99,MATCH($H87,lookups!$C$87:$C$99,0),MATCH(Y$9,lookups!$F$86:$BU$86,0)))))</f>
        <v>1</v>
      </c>
      <c r="Z87" s="299">
        <f>IF(ISNUMBER($H87),(1+$H87)^(Z$9-$I87),IF(Z$9&lt;=$I87,1,Y87*(1+INDEX(lookups!$F$87:$BU$99,MATCH($H87,lookups!$C$87:$C$99,0),MATCH(Z$9,lookups!$F$86:$BU$86,0)))))</f>
        <v>1</v>
      </c>
      <c r="AA87" s="299">
        <f>IF(ISNUMBER($H87),(1+$H87)^(AA$9-$I87),IF(AA$9&lt;=$I87,1,Z87*(1+INDEX(lookups!$F$87:$BU$99,MATCH($H87,lookups!$C$87:$C$99,0),MATCH(AA$9,lookups!$F$86:$BU$86,0)))))</f>
        <v>1</v>
      </c>
      <c r="AB87" s="299">
        <f>IF(ISNUMBER($H87),(1+$H87)^(AB$9-$I87),IF(AB$9&lt;=$I87,1,AA87*(1+INDEX(lookups!$F$87:$BU$99,MATCH($H87,lookups!$C$87:$C$99,0),MATCH(AB$9,lookups!$F$86:$BU$86,0)))))</f>
        <v>1</v>
      </c>
      <c r="AC87" s="299">
        <f>IF(ISNUMBER($H87),(1+$H87)^(AC$9-$I87),IF(AC$9&lt;=$I87,1,AB87*(1+INDEX(lookups!$F$87:$BU$99,MATCH($H87,lookups!$C$87:$C$99,0),MATCH(AC$9,lookups!$F$86:$BU$86,0)))))</f>
        <v>1</v>
      </c>
      <c r="AD87" s="299">
        <f>IF(ISNUMBER($H87),(1+$H87)^(AD$9-$I87),IF(AD$9&lt;=$I87,1,AC87*(1+INDEX(lookups!$F$87:$BU$99,MATCH($H87,lookups!$C$87:$C$99,0),MATCH(AD$9,lookups!$F$86:$BU$86,0)))))</f>
        <v>1</v>
      </c>
      <c r="AE87" s="299">
        <f>IF(ISNUMBER($H87),(1+$H87)^(AE$9-$I87),IF(AE$9&lt;=$I87,1,AD87*(1+INDEX(lookups!$F$87:$BU$99,MATCH($H87,lookups!$C$87:$C$99,0),MATCH(AE$9,lookups!$F$86:$BU$86,0)))))</f>
        <v>1</v>
      </c>
      <c r="AF87" s="299">
        <f>IF(ISNUMBER($H87),(1+$H87)^(AF$9-$I87),IF(AF$9&lt;=$I87,1,AE87*(1+INDEX(lookups!$F$87:$BU$99,MATCH($H87,lookups!$C$87:$C$99,0),MATCH(AF$9,lookups!$F$86:$BU$86,0)))))</f>
        <v>1</v>
      </c>
      <c r="AG87" s="299">
        <f>IF(ISNUMBER($H87),(1+$H87)^(AG$9-$I87),IF(AG$9&lt;=$I87,1,AF87*(1+INDEX(lookups!$F$87:$BU$99,MATCH($H87,lookups!$C$87:$C$99,0),MATCH(AG$9,lookups!$F$86:$BU$86,0)))))</f>
        <v>1</v>
      </c>
      <c r="AH87" s="299">
        <f>IF(ISNUMBER($H87),(1+$H87)^(AH$9-$I87),IF(AH$9&lt;=$I87,1,AG87*(1+INDEX(lookups!$F$87:$BU$99,MATCH($H87,lookups!$C$87:$C$99,0),MATCH(AH$9,lookups!$F$86:$BU$86,0)))))</f>
        <v>1</v>
      </c>
      <c r="AI87" s="299">
        <f>IF(ISNUMBER($H87),(1+$H87)^(AI$9-$I87),IF(AI$9&lt;=$I87,1,AH87*(1+INDEX(lookups!$F$87:$BU$99,MATCH($H87,lookups!$C$87:$C$99,0),MATCH(AI$9,lookups!$F$86:$BU$86,0)))))</f>
        <v>1</v>
      </c>
      <c r="AJ87" s="299">
        <f>IF(ISNUMBER($H87),(1+$H87)^(AJ$9-$I87),IF(AJ$9&lt;=$I87,1,AI87*(1+INDEX(lookups!$F$87:$BU$99,MATCH($H87,lookups!$C$87:$C$99,0),MATCH(AJ$9,lookups!$F$86:$BU$86,0)))))</f>
        <v>1</v>
      </c>
      <c r="AK87" s="299">
        <f>IF(ISNUMBER($H87),(1+$H87)^(AK$9-$I87),IF(AK$9&lt;=$I87,1,AJ87*(1+INDEX(lookups!$F$87:$BU$99,MATCH($H87,lookups!$C$87:$C$99,0),MATCH(AK$9,lookups!$F$86:$BU$86,0)))))</f>
        <v>1</v>
      </c>
      <c r="AL87" s="299">
        <f>IF(ISNUMBER($H87),(1+$H87)^(AL$9-$I87),IF(AL$9&lt;=$I87,1,AK87*(1+INDEX(lookups!$F$87:$BU$99,MATCH($H87,lookups!$C$87:$C$99,0),MATCH(AL$9,lookups!$F$86:$BU$86,0)))))</f>
        <v>1</v>
      </c>
      <c r="AM87" s="299">
        <f>IF(ISNUMBER($H87),(1+$H87)^(AM$9-$I87),IF(AM$9&lt;=$I87,1,AL87*(1+INDEX(lookups!$F$87:$BU$99,MATCH($H87,lookups!$C$87:$C$99,0),MATCH(AM$9,lookups!$F$86:$BU$86,0)))))</f>
        <v>1</v>
      </c>
      <c r="AN87" s="299">
        <f>IF(ISNUMBER($H87),(1+$H87)^(AN$9-$I87),IF(AN$9&lt;=$I87,1,AM87*(1+INDEX(lookups!$F$87:$BU$99,MATCH($H87,lookups!$C$87:$C$99,0),MATCH(AN$9,lookups!$F$86:$BU$86,0)))))</f>
        <v>1</v>
      </c>
      <c r="AO87" s="299">
        <f>IF(ISNUMBER($H87),(1+$H87)^(AO$9-$I87),IF(AO$9&lt;=$I87,1,AN87*(1+INDEX(lookups!$F$87:$BU$99,MATCH($H87,lookups!$C$87:$C$99,0),MATCH(AO$9,lookups!$F$86:$BU$86,0)))))</f>
        <v>1</v>
      </c>
      <c r="AP87" s="299">
        <f>IF(ISNUMBER($H87),(1+$H87)^(AP$9-$I87),IF(AP$9&lt;=$I87,1,AO87*(1+INDEX(lookups!$F$87:$BU$99,MATCH($H87,lookups!$C$87:$C$99,0),MATCH(AP$9,lookups!$F$86:$BU$86,0)))))</f>
        <v>1</v>
      </c>
      <c r="AQ87" s="299">
        <f>IF(ISNUMBER($H87),(1+$H87)^(AQ$9-$I87),IF(AQ$9&lt;=$I87,1,AP87*(1+INDEX(lookups!$F$87:$BU$99,MATCH($H87,lookups!$C$87:$C$99,0),MATCH(AQ$9,lookups!$F$86:$BU$86,0)))))</f>
        <v>1</v>
      </c>
      <c r="AR87" s="299">
        <f>IF(ISNUMBER($H87),(1+$H87)^(AR$9-$I87),IF(AR$9&lt;=$I87,1,AQ87*(1+INDEX(lookups!$F$87:$BU$99,MATCH($H87,lookups!$C$87:$C$99,0),MATCH(AR$9,lookups!$F$86:$BU$86,0)))))</f>
        <v>1</v>
      </c>
      <c r="AS87" s="299">
        <f>IF(ISNUMBER($H87),(1+$H87)^(AS$9-$I87),IF(AS$9&lt;=$I87,1,AR87*(1+INDEX(lookups!$F$87:$BU$99,MATCH($H87,lookups!$C$87:$C$99,0),MATCH(AS$9,lookups!$F$86:$BU$86,0)))))</f>
        <v>1</v>
      </c>
      <c r="AT87" s="299">
        <f>IF(ISNUMBER($H87),(1+$H87)^(AT$9-$I87),IF(AT$9&lt;=$I87,1,AS87*(1+INDEX(lookups!$F$87:$BU$99,MATCH($H87,lookups!$C$87:$C$99,0),MATCH(AT$9,lookups!$F$86:$BU$86,0)))))</f>
        <v>1</v>
      </c>
      <c r="AU87" s="299">
        <f>IF(ISNUMBER($H87),(1+$H87)^(AU$9-$I87),IF(AU$9&lt;=$I87,1,AT87*(1+INDEX(lookups!$F$87:$BU$99,MATCH($H87,lookups!$C$87:$C$99,0),MATCH(AU$9,lookups!$F$86:$BU$86,0)))))</f>
        <v>1</v>
      </c>
      <c r="AV87" s="299">
        <f>IF(ISNUMBER($H87),(1+$H87)^(AV$9-$I87),IF(AV$9&lt;=$I87,1,AU87*(1+INDEX(lookups!$F$87:$BU$99,MATCH($H87,lookups!$C$87:$C$99,0),MATCH(AV$9,lookups!$F$86:$BU$86,0)))))</f>
        <v>1</v>
      </c>
      <c r="AW87" s="299">
        <f>IF(ISNUMBER($H87),(1+$H87)^(AW$9-$I87),IF(AW$9&lt;=$I87,1,AV87*(1+INDEX(lookups!$F$87:$BU$99,MATCH($H87,lookups!$C$87:$C$99,0),MATCH(AW$9,lookups!$F$86:$BU$86,0)))))</f>
        <v>1</v>
      </c>
      <c r="AX87" s="299">
        <f>IF(ISNUMBER($H87),(1+$H87)^(AX$9-$I87),IF(AX$9&lt;=$I87,1,AW87*(1+INDEX(lookups!$F$87:$BU$99,MATCH($H87,lookups!$C$87:$C$99,0),MATCH(AX$9,lookups!$F$86:$BU$86,0)))))</f>
        <v>1</v>
      </c>
      <c r="AY87" s="299">
        <f>IF(ISNUMBER($H87),(1+$H87)^(AY$9-$I87),IF(AY$9&lt;=$I87,1,AX87*(1+INDEX(lookups!$F$87:$BU$99,MATCH($H87,lookups!$C$87:$C$99,0),MATCH(AY$9,lookups!$F$86:$BU$86,0)))))</f>
        <v>1</v>
      </c>
      <c r="AZ87" s="299">
        <f>IF(ISNUMBER($H87),(1+$H87)^(AZ$9-$I87),IF(AZ$9&lt;=$I87,1,AY87*(1+INDEX(lookups!$F$87:$BU$99,MATCH($H87,lookups!$C$87:$C$99,0),MATCH(AZ$9,lookups!$F$86:$BU$86,0)))))</f>
        <v>1</v>
      </c>
      <c r="BA87" s="299">
        <f>IF(ISNUMBER($H87),(1+$H87)^(BA$9-$I87),IF(BA$9&lt;=$I87,1,AZ87*(1+INDEX(lookups!$F$87:$BU$99,MATCH($H87,lookups!$C$87:$C$99,0),MATCH(BA$9,lookups!$F$86:$BU$86,0)))))</f>
        <v>1</v>
      </c>
      <c r="BB87" s="299">
        <f>IF(ISNUMBER($H87),(1+$H87)^(BB$9-$I87),IF(BB$9&lt;=$I87,1,BA87*(1+INDEX(lookups!$F$87:$BU$99,MATCH($H87,lookups!$C$87:$C$99,0),MATCH(BB$9,lookups!$F$86:$BU$86,0)))))</f>
        <v>1</v>
      </c>
      <c r="BC87" s="299">
        <f>IF(ISNUMBER($H87),(1+$H87)^(BC$9-$I87),IF(BC$9&lt;=$I87,1,BB87*(1+INDEX(lookups!$F$87:$BU$99,MATCH($H87,lookups!$C$87:$C$99,0),MATCH(BC$9,lookups!$F$86:$BU$86,0)))))</f>
        <v>1</v>
      </c>
      <c r="BD87" s="299">
        <f>IF(ISNUMBER($H87),(1+$H87)^(BD$9-$I87),IF(BD$9&lt;=$I87,1,BC87*(1+INDEX(lookups!$F$87:$BU$99,MATCH($H87,lookups!$C$87:$C$99,0),MATCH(BD$9,lookups!$F$86:$BU$86,0)))))</f>
        <v>1</v>
      </c>
      <c r="BE87" s="299">
        <f>IF(ISNUMBER($H87),(1+$H87)^(BE$9-$I87),IF(BE$9&lt;=$I87,1,BD87*(1+INDEX(lookups!$F$87:$BU$99,MATCH($H87,lookups!$C$87:$C$99,0),MATCH(BE$9,lookups!$F$86:$BU$86,0)))))</f>
        <v>1</v>
      </c>
      <c r="BF87" s="299">
        <f>IF(ISNUMBER($H87),(1+$H87)^(BF$9-$I87),IF(BF$9&lt;=$I87,1,BE87*(1+INDEX(lookups!$F$87:$BU$99,MATCH($H87,lookups!$C$87:$C$99,0),MATCH(BF$9,lookups!$F$86:$BU$86,0)))))</f>
        <v>1</v>
      </c>
      <c r="BG87" s="299">
        <f>IF(ISNUMBER($H87),(1+$H87)^(BG$9-$I87),IF(BG$9&lt;=$I87,1,BF87*(1+INDEX(lookups!$F$87:$BU$99,MATCH($H87,lookups!$C$87:$C$99,0),MATCH(BG$9,lookups!$F$86:$BU$86,0)))))</f>
        <v>1</v>
      </c>
      <c r="BH87" s="299">
        <f>IF(ISNUMBER($H87),(1+$H87)^(BH$9-$I87),IF(BH$9&lt;=$I87,1,BG87*(1+INDEX(lookups!$F$87:$BU$99,MATCH($H87,lookups!$C$87:$C$99,0),MATCH(BH$9,lookups!$F$86:$BU$86,0)))))</f>
        <v>1</v>
      </c>
      <c r="BI87" s="299">
        <f>IF(ISNUMBER($H87),(1+$H87)^(BI$9-$I87),IF(BI$9&lt;=$I87,1,BH87*(1+INDEX(lookups!$F$87:$BU$99,MATCH($H87,lookups!$C$87:$C$99,0),MATCH(BI$9,lookups!$F$86:$BU$86,0)))))</f>
        <v>1</v>
      </c>
      <c r="BJ87" s="299">
        <f>IF(ISNUMBER($H87),(1+$H87)^(BJ$9-$I87),IF(BJ$9&lt;=$I87,1,BI87*(1+INDEX(lookups!$F$87:$BU$99,MATCH($H87,lookups!$C$87:$C$99,0),MATCH(BJ$9,lookups!$F$86:$BU$86,0)))))</f>
        <v>1</v>
      </c>
      <c r="BK87" s="299">
        <f>IF(ISNUMBER($H87),(1+$H87)^(BK$9-$I87),IF(BK$9&lt;=$I87,1,BJ87*(1+INDEX(lookups!$F$87:$BU$99,MATCH($H87,lookups!$C$87:$C$99,0),MATCH(BK$9,lookups!$F$86:$BU$86,0)))))</f>
        <v>1</v>
      </c>
      <c r="BL87" s="299">
        <f>IF(ISNUMBER($H87),(1+$H87)^(BL$9-$I87),IF(BL$9&lt;=$I87,1,BK87*(1+INDEX(lookups!$F$87:$BU$99,MATCH($H87,lookups!$C$87:$C$99,0),MATCH(BL$9,lookups!$F$86:$BU$86,0)))))</f>
        <v>1</v>
      </c>
      <c r="BM87" s="299">
        <f>IF(ISNUMBER($H87),(1+$H87)^(BM$9-$I87),IF(BM$9&lt;=$I87,1,BL87*(1+INDEX(lookups!$F$87:$BU$99,MATCH($H87,lookups!$C$87:$C$99,0),MATCH(BM$9,lookups!$F$86:$BU$86,0)))))</f>
        <v>1</v>
      </c>
    </row>
    <row r="88" spans="3:65" x14ac:dyDescent="0.2">
      <c r="C88" s="188">
        <f t="shared" si="68"/>
        <v>9</v>
      </c>
      <c r="D88" s="166" t="str">
        <f t="shared" si="69"/>
        <v xml:space="preserve">Alt 1 - DISTRIBUTION SUBSTATION  </v>
      </c>
      <c r="E88" s="211" t="str">
        <f t="shared" si="67"/>
        <v>CWIP Capital</v>
      </c>
      <c r="F88" s="183">
        <f t="shared" si="67"/>
        <v>6</v>
      </c>
      <c r="G88" s="183"/>
      <c r="H88" s="212">
        <f>Inputs!K20</f>
        <v>0</v>
      </c>
      <c r="I88" s="213">
        <f>Assumptions!$D$16</f>
        <v>2022</v>
      </c>
      <c r="N88" s="298">
        <v>1</v>
      </c>
      <c r="O88" s="299">
        <f>IF(ISNUMBER($H88),(1+$H88)^(O$9-$I88),IF(O$9&lt;=$I88,1,N88*(1+INDEX(lookups!$F$87:$BU$99,MATCH($H88,lookups!$C$87:$C$99,0),MATCH(O$9,lookups!$F$86:$BU$86,0)))))</f>
        <v>1</v>
      </c>
      <c r="P88" s="299">
        <f>IF(ISNUMBER($H88),(1+$H88)^(P$9-$I88),IF(P$9&lt;=$I88,1,O88*(1+INDEX(lookups!$F$87:$BU$99,MATCH($H88,lookups!$C$87:$C$99,0),MATCH(P$9,lookups!$F$86:$BU$86,0)))))</f>
        <v>1</v>
      </c>
      <c r="Q88" s="299">
        <f>IF(ISNUMBER($H88),(1+$H88)^(Q$9-$I88),IF(Q$9&lt;=$I88,1,P88*(1+INDEX(lookups!$F$87:$BU$99,MATCH($H88,lookups!$C$87:$C$99,0),MATCH(Q$9,lookups!$F$86:$BU$86,0)))))</f>
        <v>1</v>
      </c>
      <c r="R88" s="299">
        <f>IF(ISNUMBER($H88),(1+$H88)^(R$9-$I88),IF(R$9&lt;=$I88,1,Q88*(1+INDEX(lookups!$F$87:$BU$99,MATCH($H88,lookups!$C$87:$C$99,0),MATCH(R$9,lookups!$F$86:$BU$86,0)))))</f>
        <v>1</v>
      </c>
      <c r="S88" s="299">
        <f>IF(ISNUMBER($H88),(1+$H88)^(S$9-$I88),IF(S$9&lt;=$I88,1,R88*(1+INDEX(lookups!$F$87:$BU$99,MATCH($H88,lookups!$C$87:$C$99,0),MATCH(S$9,lookups!$F$86:$BU$86,0)))))</f>
        <v>1</v>
      </c>
      <c r="T88" s="299">
        <f>IF(ISNUMBER($H88),(1+$H88)^(T$9-$I88),IF(T$9&lt;=$I88,1,S88*(1+INDEX(lookups!$F$87:$BU$99,MATCH($H88,lookups!$C$87:$C$99,0),MATCH(T$9,lookups!$F$86:$BU$86,0)))))</f>
        <v>1</v>
      </c>
      <c r="U88" s="299">
        <f>IF(ISNUMBER($H88),(1+$H88)^(U$9-$I88),IF(U$9&lt;=$I88,1,T88*(1+INDEX(lookups!$F$87:$BU$99,MATCH($H88,lookups!$C$87:$C$99,0),MATCH(U$9,lookups!$F$86:$BU$86,0)))))</f>
        <v>1</v>
      </c>
      <c r="V88" s="299">
        <f>IF(ISNUMBER($H88),(1+$H88)^(V$9-$I88),IF(V$9&lt;=$I88,1,U88*(1+INDEX(lookups!$F$87:$BU$99,MATCH($H88,lookups!$C$87:$C$99,0),MATCH(V$9,lookups!$F$86:$BU$86,0)))))</f>
        <v>1</v>
      </c>
      <c r="W88" s="299">
        <f>IF(ISNUMBER($H88),(1+$H88)^(W$9-$I88),IF(W$9&lt;=$I88,1,V88*(1+INDEX(lookups!$F$87:$BU$99,MATCH($H88,lookups!$C$87:$C$99,0),MATCH(W$9,lookups!$F$86:$BU$86,0)))))</f>
        <v>1</v>
      </c>
      <c r="X88" s="299">
        <f>IF(ISNUMBER($H88),(1+$H88)^(X$9-$I88),IF(X$9&lt;=$I88,1,W88*(1+INDEX(lookups!$F$87:$BU$99,MATCH($H88,lookups!$C$87:$C$99,0),MATCH(X$9,lookups!$F$86:$BU$86,0)))))</f>
        <v>1</v>
      </c>
      <c r="Y88" s="299">
        <f>IF(ISNUMBER($H88),(1+$H88)^(Y$9-$I88),IF(Y$9&lt;=$I88,1,X88*(1+INDEX(lookups!$F$87:$BU$99,MATCH($H88,lookups!$C$87:$C$99,0),MATCH(Y$9,lookups!$F$86:$BU$86,0)))))</f>
        <v>1</v>
      </c>
      <c r="Z88" s="299">
        <f>IF(ISNUMBER($H88),(1+$H88)^(Z$9-$I88),IF(Z$9&lt;=$I88,1,Y88*(1+INDEX(lookups!$F$87:$BU$99,MATCH($H88,lookups!$C$87:$C$99,0),MATCH(Z$9,lookups!$F$86:$BU$86,0)))))</f>
        <v>1</v>
      </c>
      <c r="AA88" s="299">
        <f>IF(ISNUMBER($H88),(1+$H88)^(AA$9-$I88),IF(AA$9&lt;=$I88,1,Z88*(1+INDEX(lookups!$F$87:$BU$99,MATCH($H88,lookups!$C$87:$C$99,0),MATCH(AA$9,lookups!$F$86:$BU$86,0)))))</f>
        <v>1</v>
      </c>
      <c r="AB88" s="299">
        <f>IF(ISNUMBER($H88),(1+$H88)^(AB$9-$I88),IF(AB$9&lt;=$I88,1,AA88*(1+INDEX(lookups!$F$87:$BU$99,MATCH($H88,lookups!$C$87:$C$99,0),MATCH(AB$9,lookups!$F$86:$BU$86,0)))))</f>
        <v>1</v>
      </c>
      <c r="AC88" s="299">
        <f>IF(ISNUMBER($H88),(1+$H88)^(AC$9-$I88),IF(AC$9&lt;=$I88,1,AB88*(1+INDEX(lookups!$F$87:$BU$99,MATCH($H88,lookups!$C$87:$C$99,0),MATCH(AC$9,lookups!$F$86:$BU$86,0)))))</f>
        <v>1</v>
      </c>
      <c r="AD88" s="299">
        <f>IF(ISNUMBER($H88),(1+$H88)^(AD$9-$I88),IF(AD$9&lt;=$I88,1,AC88*(1+INDEX(lookups!$F$87:$BU$99,MATCH($H88,lookups!$C$87:$C$99,0),MATCH(AD$9,lookups!$F$86:$BU$86,0)))))</f>
        <v>1</v>
      </c>
      <c r="AE88" s="299">
        <f>IF(ISNUMBER($H88),(1+$H88)^(AE$9-$I88),IF(AE$9&lt;=$I88,1,AD88*(1+INDEX(lookups!$F$87:$BU$99,MATCH($H88,lookups!$C$87:$C$99,0),MATCH(AE$9,lookups!$F$86:$BU$86,0)))))</f>
        <v>1</v>
      </c>
      <c r="AF88" s="299">
        <f>IF(ISNUMBER($H88),(1+$H88)^(AF$9-$I88),IF(AF$9&lt;=$I88,1,AE88*(1+INDEX(lookups!$F$87:$BU$99,MATCH($H88,lookups!$C$87:$C$99,0),MATCH(AF$9,lookups!$F$86:$BU$86,0)))))</f>
        <v>1</v>
      </c>
      <c r="AG88" s="299">
        <f>IF(ISNUMBER($H88),(1+$H88)^(AG$9-$I88),IF(AG$9&lt;=$I88,1,AF88*(1+INDEX(lookups!$F$87:$BU$99,MATCH($H88,lookups!$C$87:$C$99,0),MATCH(AG$9,lookups!$F$86:$BU$86,0)))))</f>
        <v>1</v>
      </c>
      <c r="AH88" s="299">
        <f>IF(ISNUMBER($H88),(1+$H88)^(AH$9-$I88),IF(AH$9&lt;=$I88,1,AG88*(1+INDEX(lookups!$F$87:$BU$99,MATCH($H88,lookups!$C$87:$C$99,0),MATCH(AH$9,lookups!$F$86:$BU$86,0)))))</f>
        <v>1</v>
      </c>
      <c r="AI88" s="299">
        <f>IF(ISNUMBER($H88),(1+$H88)^(AI$9-$I88),IF(AI$9&lt;=$I88,1,AH88*(1+INDEX(lookups!$F$87:$BU$99,MATCH($H88,lookups!$C$87:$C$99,0),MATCH(AI$9,lookups!$F$86:$BU$86,0)))))</f>
        <v>1</v>
      </c>
      <c r="AJ88" s="299">
        <f>IF(ISNUMBER($H88),(1+$H88)^(AJ$9-$I88),IF(AJ$9&lt;=$I88,1,AI88*(1+INDEX(lookups!$F$87:$BU$99,MATCH($H88,lookups!$C$87:$C$99,0),MATCH(AJ$9,lookups!$F$86:$BU$86,0)))))</f>
        <v>1</v>
      </c>
      <c r="AK88" s="299">
        <f>IF(ISNUMBER($H88),(1+$H88)^(AK$9-$I88),IF(AK$9&lt;=$I88,1,AJ88*(1+INDEX(lookups!$F$87:$BU$99,MATCH($H88,lookups!$C$87:$C$99,0),MATCH(AK$9,lookups!$F$86:$BU$86,0)))))</f>
        <v>1</v>
      </c>
      <c r="AL88" s="299">
        <f>IF(ISNUMBER($H88),(1+$H88)^(AL$9-$I88),IF(AL$9&lt;=$I88,1,AK88*(1+INDEX(lookups!$F$87:$BU$99,MATCH($H88,lookups!$C$87:$C$99,0),MATCH(AL$9,lookups!$F$86:$BU$86,0)))))</f>
        <v>1</v>
      </c>
      <c r="AM88" s="299">
        <f>IF(ISNUMBER($H88),(1+$H88)^(AM$9-$I88),IF(AM$9&lt;=$I88,1,AL88*(1+INDEX(lookups!$F$87:$BU$99,MATCH($H88,lookups!$C$87:$C$99,0),MATCH(AM$9,lookups!$F$86:$BU$86,0)))))</f>
        <v>1</v>
      </c>
      <c r="AN88" s="299">
        <f>IF(ISNUMBER($H88),(1+$H88)^(AN$9-$I88),IF(AN$9&lt;=$I88,1,AM88*(1+INDEX(lookups!$F$87:$BU$99,MATCH($H88,lookups!$C$87:$C$99,0),MATCH(AN$9,lookups!$F$86:$BU$86,0)))))</f>
        <v>1</v>
      </c>
      <c r="AO88" s="299">
        <f>IF(ISNUMBER($H88),(1+$H88)^(AO$9-$I88),IF(AO$9&lt;=$I88,1,AN88*(1+INDEX(lookups!$F$87:$BU$99,MATCH($H88,lookups!$C$87:$C$99,0),MATCH(AO$9,lookups!$F$86:$BU$86,0)))))</f>
        <v>1</v>
      </c>
      <c r="AP88" s="299">
        <f>IF(ISNUMBER($H88),(1+$H88)^(AP$9-$I88),IF(AP$9&lt;=$I88,1,AO88*(1+INDEX(lookups!$F$87:$BU$99,MATCH($H88,lookups!$C$87:$C$99,0),MATCH(AP$9,lookups!$F$86:$BU$86,0)))))</f>
        <v>1</v>
      </c>
      <c r="AQ88" s="299">
        <f>IF(ISNUMBER($H88),(1+$H88)^(AQ$9-$I88),IF(AQ$9&lt;=$I88,1,AP88*(1+INDEX(lookups!$F$87:$BU$99,MATCH($H88,lookups!$C$87:$C$99,0),MATCH(AQ$9,lookups!$F$86:$BU$86,0)))))</f>
        <v>1</v>
      </c>
      <c r="AR88" s="299">
        <f>IF(ISNUMBER($H88),(1+$H88)^(AR$9-$I88),IF(AR$9&lt;=$I88,1,AQ88*(1+INDEX(lookups!$F$87:$BU$99,MATCH($H88,lookups!$C$87:$C$99,0),MATCH(AR$9,lookups!$F$86:$BU$86,0)))))</f>
        <v>1</v>
      </c>
      <c r="AS88" s="299">
        <f>IF(ISNUMBER($H88),(1+$H88)^(AS$9-$I88),IF(AS$9&lt;=$I88,1,AR88*(1+INDEX(lookups!$F$87:$BU$99,MATCH($H88,lookups!$C$87:$C$99,0),MATCH(AS$9,lookups!$F$86:$BU$86,0)))))</f>
        <v>1</v>
      </c>
      <c r="AT88" s="299">
        <f>IF(ISNUMBER($H88),(1+$H88)^(AT$9-$I88),IF(AT$9&lt;=$I88,1,AS88*(1+INDEX(lookups!$F$87:$BU$99,MATCH($H88,lookups!$C$87:$C$99,0),MATCH(AT$9,lookups!$F$86:$BU$86,0)))))</f>
        <v>1</v>
      </c>
      <c r="AU88" s="299">
        <f>IF(ISNUMBER($H88),(1+$H88)^(AU$9-$I88),IF(AU$9&lt;=$I88,1,AT88*(1+INDEX(lookups!$F$87:$BU$99,MATCH($H88,lookups!$C$87:$C$99,0),MATCH(AU$9,lookups!$F$86:$BU$86,0)))))</f>
        <v>1</v>
      </c>
      <c r="AV88" s="299">
        <f>IF(ISNUMBER($H88),(1+$H88)^(AV$9-$I88),IF(AV$9&lt;=$I88,1,AU88*(1+INDEX(lookups!$F$87:$BU$99,MATCH($H88,lookups!$C$87:$C$99,0),MATCH(AV$9,lookups!$F$86:$BU$86,0)))))</f>
        <v>1</v>
      </c>
      <c r="AW88" s="299">
        <f>IF(ISNUMBER($H88),(1+$H88)^(AW$9-$I88),IF(AW$9&lt;=$I88,1,AV88*(1+INDEX(lookups!$F$87:$BU$99,MATCH($H88,lookups!$C$87:$C$99,0),MATCH(AW$9,lookups!$F$86:$BU$86,0)))))</f>
        <v>1</v>
      </c>
      <c r="AX88" s="299">
        <f>IF(ISNUMBER($H88),(1+$H88)^(AX$9-$I88),IF(AX$9&lt;=$I88,1,AW88*(1+INDEX(lookups!$F$87:$BU$99,MATCH($H88,lookups!$C$87:$C$99,0),MATCH(AX$9,lookups!$F$86:$BU$86,0)))))</f>
        <v>1</v>
      </c>
      <c r="AY88" s="299">
        <f>IF(ISNUMBER($H88),(1+$H88)^(AY$9-$I88),IF(AY$9&lt;=$I88,1,AX88*(1+INDEX(lookups!$F$87:$BU$99,MATCH($H88,lookups!$C$87:$C$99,0),MATCH(AY$9,lookups!$F$86:$BU$86,0)))))</f>
        <v>1</v>
      </c>
      <c r="AZ88" s="299">
        <f>IF(ISNUMBER($H88),(1+$H88)^(AZ$9-$I88),IF(AZ$9&lt;=$I88,1,AY88*(1+INDEX(lookups!$F$87:$BU$99,MATCH($H88,lookups!$C$87:$C$99,0),MATCH(AZ$9,lookups!$F$86:$BU$86,0)))))</f>
        <v>1</v>
      </c>
      <c r="BA88" s="299">
        <f>IF(ISNUMBER($H88),(1+$H88)^(BA$9-$I88),IF(BA$9&lt;=$I88,1,AZ88*(1+INDEX(lookups!$F$87:$BU$99,MATCH($H88,lookups!$C$87:$C$99,0),MATCH(BA$9,lookups!$F$86:$BU$86,0)))))</f>
        <v>1</v>
      </c>
      <c r="BB88" s="299">
        <f>IF(ISNUMBER($H88),(1+$H88)^(BB$9-$I88),IF(BB$9&lt;=$I88,1,BA88*(1+INDEX(lookups!$F$87:$BU$99,MATCH($H88,lookups!$C$87:$C$99,0),MATCH(BB$9,lookups!$F$86:$BU$86,0)))))</f>
        <v>1</v>
      </c>
      <c r="BC88" s="299">
        <f>IF(ISNUMBER($H88),(1+$H88)^(BC$9-$I88),IF(BC$9&lt;=$I88,1,BB88*(1+INDEX(lookups!$F$87:$BU$99,MATCH($H88,lookups!$C$87:$C$99,0),MATCH(BC$9,lookups!$F$86:$BU$86,0)))))</f>
        <v>1</v>
      </c>
      <c r="BD88" s="299">
        <f>IF(ISNUMBER($H88),(1+$H88)^(BD$9-$I88),IF(BD$9&lt;=$I88,1,BC88*(1+INDEX(lookups!$F$87:$BU$99,MATCH($H88,lookups!$C$87:$C$99,0),MATCH(BD$9,lookups!$F$86:$BU$86,0)))))</f>
        <v>1</v>
      </c>
      <c r="BE88" s="299">
        <f>IF(ISNUMBER($H88),(1+$H88)^(BE$9-$I88),IF(BE$9&lt;=$I88,1,BD88*(1+INDEX(lookups!$F$87:$BU$99,MATCH($H88,lookups!$C$87:$C$99,0),MATCH(BE$9,lookups!$F$86:$BU$86,0)))))</f>
        <v>1</v>
      </c>
      <c r="BF88" s="299">
        <f>IF(ISNUMBER($H88),(1+$H88)^(BF$9-$I88),IF(BF$9&lt;=$I88,1,BE88*(1+INDEX(lookups!$F$87:$BU$99,MATCH($H88,lookups!$C$87:$C$99,0),MATCH(BF$9,lookups!$F$86:$BU$86,0)))))</f>
        <v>1</v>
      </c>
      <c r="BG88" s="299">
        <f>IF(ISNUMBER($H88),(1+$H88)^(BG$9-$I88),IF(BG$9&lt;=$I88,1,BF88*(1+INDEX(lookups!$F$87:$BU$99,MATCH($H88,lookups!$C$87:$C$99,0),MATCH(BG$9,lookups!$F$86:$BU$86,0)))))</f>
        <v>1</v>
      </c>
      <c r="BH88" s="299">
        <f>IF(ISNUMBER($H88),(1+$H88)^(BH$9-$I88),IF(BH$9&lt;=$I88,1,BG88*(1+INDEX(lookups!$F$87:$BU$99,MATCH($H88,lookups!$C$87:$C$99,0),MATCH(BH$9,lookups!$F$86:$BU$86,0)))))</f>
        <v>1</v>
      </c>
      <c r="BI88" s="299">
        <f>IF(ISNUMBER($H88),(1+$H88)^(BI$9-$I88),IF(BI$9&lt;=$I88,1,BH88*(1+INDEX(lookups!$F$87:$BU$99,MATCH($H88,lookups!$C$87:$C$99,0),MATCH(BI$9,lookups!$F$86:$BU$86,0)))))</f>
        <v>1</v>
      </c>
      <c r="BJ88" s="299">
        <f>IF(ISNUMBER($H88),(1+$H88)^(BJ$9-$I88),IF(BJ$9&lt;=$I88,1,BI88*(1+INDEX(lookups!$F$87:$BU$99,MATCH($H88,lookups!$C$87:$C$99,0),MATCH(BJ$9,lookups!$F$86:$BU$86,0)))))</f>
        <v>1</v>
      </c>
      <c r="BK88" s="299">
        <f>IF(ISNUMBER($H88),(1+$H88)^(BK$9-$I88),IF(BK$9&lt;=$I88,1,BJ88*(1+INDEX(lookups!$F$87:$BU$99,MATCH($H88,lookups!$C$87:$C$99,0),MATCH(BK$9,lookups!$F$86:$BU$86,0)))))</f>
        <v>1</v>
      </c>
      <c r="BL88" s="299">
        <f>IF(ISNUMBER($H88),(1+$H88)^(BL$9-$I88),IF(BL$9&lt;=$I88,1,BK88*(1+INDEX(lookups!$F$87:$BU$99,MATCH($H88,lookups!$C$87:$C$99,0),MATCH(BL$9,lookups!$F$86:$BU$86,0)))))</f>
        <v>1</v>
      </c>
      <c r="BM88" s="299">
        <f>IF(ISNUMBER($H88),(1+$H88)^(BM$9-$I88),IF(BM$9&lt;=$I88,1,BL88*(1+INDEX(lookups!$F$87:$BU$99,MATCH($H88,lookups!$C$87:$C$99,0),MATCH(BM$9,lookups!$F$86:$BU$86,0)))))</f>
        <v>1</v>
      </c>
    </row>
    <row r="89" spans="3:65" x14ac:dyDescent="0.2">
      <c r="C89" s="188">
        <f t="shared" si="68"/>
        <v>10</v>
      </c>
      <c r="D89" s="166" t="str">
        <f t="shared" si="69"/>
        <v/>
      </c>
      <c r="E89" s="211" t="str">
        <f t="shared" si="67"/>
        <v>Operating Expense</v>
      </c>
      <c r="F89" s="183">
        <f t="shared" si="67"/>
        <v>2</v>
      </c>
      <c r="G89" s="183"/>
      <c r="H89" s="212">
        <f>Inputs!K21</f>
        <v>0</v>
      </c>
      <c r="I89" s="213">
        <f>Assumptions!$D$16</f>
        <v>2022</v>
      </c>
      <c r="N89" s="298">
        <v>1</v>
      </c>
      <c r="O89" s="299">
        <f>IF(ISNUMBER($H89),(1+$H89)^(O$9-$I89),IF(O$9&lt;=$I89,1,N89*(1+INDEX(lookups!$F$87:$BU$99,MATCH($H89,lookups!$C$87:$C$99,0),MATCH(O$9,lookups!$F$86:$BU$86,0)))))</f>
        <v>1</v>
      </c>
      <c r="P89" s="299">
        <f>IF(ISNUMBER($H89),(1+$H89)^(P$9-$I89),IF(P$9&lt;=$I89,1,O89*(1+INDEX(lookups!$F$87:$BU$99,MATCH($H89,lookups!$C$87:$C$99,0),MATCH(P$9,lookups!$F$86:$BU$86,0)))))</f>
        <v>1</v>
      </c>
      <c r="Q89" s="299">
        <f>IF(ISNUMBER($H89),(1+$H89)^(Q$9-$I89),IF(Q$9&lt;=$I89,1,P89*(1+INDEX(lookups!$F$87:$BU$99,MATCH($H89,lookups!$C$87:$C$99,0),MATCH(Q$9,lookups!$F$86:$BU$86,0)))))</f>
        <v>1</v>
      </c>
      <c r="R89" s="299">
        <f>IF(ISNUMBER($H89),(1+$H89)^(R$9-$I89),IF(R$9&lt;=$I89,1,Q89*(1+INDEX(lookups!$F$87:$BU$99,MATCH($H89,lookups!$C$87:$C$99,0),MATCH(R$9,lookups!$F$86:$BU$86,0)))))</f>
        <v>1</v>
      </c>
      <c r="S89" s="299">
        <f>IF(ISNUMBER($H89),(1+$H89)^(S$9-$I89),IF(S$9&lt;=$I89,1,R89*(1+INDEX(lookups!$F$87:$BU$99,MATCH($H89,lookups!$C$87:$C$99,0),MATCH(S$9,lookups!$F$86:$BU$86,0)))))</f>
        <v>1</v>
      </c>
      <c r="T89" s="299">
        <f>IF(ISNUMBER($H89),(1+$H89)^(T$9-$I89),IF(T$9&lt;=$I89,1,S89*(1+INDEX(lookups!$F$87:$BU$99,MATCH($H89,lookups!$C$87:$C$99,0),MATCH(T$9,lookups!$F$86:$BU$86,0)))))</f>
        <v>1</v>
      </c>
      <c r="U89" s="299">
        <f>IF(ISNUMBER($H89),(1+$H89)^(U$9-$I89),IF(U$9&lt;=$I89,1,T89*(1+INDEX(lookups!$F$87:$BU$99,MATCH($H89,lookups!$C$87:$C$99,0),MATCH(U$9,lookups!$F$86:$BU$86,0)))))</f>
        <v>1</v>
      </c>
      <c r="V89" s="299">
        <f>IF(ISNUMBER($H89),(1+$H89)^(V$9-$I89),IF(V$9&lt;=$I89,1,U89*(1+INDEX(lookups!$F$87:$BU$99,MATCH($H89,lookups!$C$87:$C$99,0),MATCH(V$9,lookups!$F$86:$BU$86,0)))))</f>
        <v>1</v>
      </c>
      <c r="W89" s="299">
        <f>IF(ISNUMBER($H89),(1+$H89)^(W$9-$I89),IF(W$9&lt;=$I89,1,V89*(1+INDEX(lookups!$F$87:$BU$99,MATCH($H89,lookups!$C$87:$C$99,0),MATCH(W$9,lookups!$F$86:$BU$86,0)))))</f>
        <v>1</v>
      </c>
      <c r="X89" s="299">
        <f>IF(ISNUMBER($H89),(1+$H89)^(X$9-$I89),IF(X$9&lt;=$I89,1,W89*(1+INDEX(lookups!$F$87:$BU$99,MATCH($H89,lookups!$C$87:$C$99,0),MATCH(X$9,lookups!$F$86:$BU$86,0)))))</f>
        <v>1</v>
      </c>
      <c r="Y89" s="299">
        <f>IF(ISNUMBER($H89),(1+$H89)^(Y$9-$I89),IF(Y$9&lt;=$I89,1,X89*(1+INDEX(lookups!$F$87:$BU$99,MATCH($H89,lookups!$C$87:$C$99,0),MATCH(Y$9,lookups!$F$86:$BU$86,0)))))</f>
        <v>1</v>
      </c>
      <c r="Z89" s="299">
        <f>IF(ISNUMBER($H89),(1+$H89)^(Z$9-$I89),IF(Z$9&lt;=$I89,1,Y89*(1+INDEX(lookups!$F$87:$BU$99,MATCH($H89,lookups!$C$87:$C$99,0),MATCH(Z$9,lookups!$F$86:$BU$86,0)))))</f>
        <v>1</v>
      </c>
      <c r="AA89" s="299">
        <f>IF(ISNUMBER($H89),(1+$H89)^(AA$9-$I89),IF(AA$9&lt;=$I89,1,Z89*(1+INDEX(lookups!$F$87:$BU$99,MATCH($H89,lookups!$C$87:$C$99,0),MATCH(AA$9,lookups!$F$86:$BU$86,0)))))</f>
        <v>1</v>
      </c>
      <c r="AB89" s="299">
        <f>IF(ISNUMBER($H89),(1+$H89)^(AB$9-$I89),IF(AB$9&lt;=$I89,1,AA89*(1+INDEX(lookups!$F$87:$BU$99,MATCH($H89,lookups!$C$87:$C$99,0),MATCH(AB$9,lookups!$F$86:$BU$86,0)))))</f>
        <v>1</v>
      </c>
      <c r="AC89" s="299">
        <f>IF(ISNUMBER($H89),(1+$H89)^(AC$9-$I89),IF(AC$9&lt;=$I89,1,AB89*(1+INDEX(lookups!$F$87:$BU$99,MATCH($H89,lookups!$C$87:$C$99,0),MATCH(AC$9,lookups!$F$86:$BU$86,0)))))</f>
        <v>1</v>
      </c>
      <c r="AD89" s="299">
        <f>IF(ISNUMBER($H89),(1+$H89)^(AD$9-$I89),IF(AD$9&lt;=$I89,1,AC89*(1+INDEX(lookups!$F$87:$BU$99,MATCH($H89,lookups!$C$87:$C$99,0),MATCH(AD$9,lookups!$F$86:$BU$86,0)))))</f>
        <v>1</v>
      </c>
      <c r="AE89" s="299">
        <f>IF(ISNUMBER($H89),(1+$H89)^(AE$9-$I89),IF(AE$9&lt;=$I89,1,AD89*(1+INDEX(lookups!$F$87:$BU$99,MATCH($H89,lookups!$C$87:$C$99,0),MATCH(AE$9,lookups!$F$86:$BU$86,0)))))</f>
        <v>1</v>
      </c>
      <c r="AF89" s="299">
        <f>IF(ISNUMBER($H89),(1+$H89)^(AF$9-$I89),IF(AF$9&lt;=$I89,1,AE89*(1+INDEX(lookups!$F$87:$BU$99,MATCH($H89,lookups!$C$87:$C$99,0),MATCH(AF$9,lookups!$F$86:$BU$86,0)))))</f>
        <v>1</v>
      </c>
      <c r="AG89" s="299">
        <f>IF(ISNUMBER($H89),(1+$H89)^(AG$9-$I89),IF(AG$9&lt;=$I89,1,AF89*(1+INDEX(lookups!$F$87:$BU$99,MATCH($H89,lookups!$C$87:$C$99,0),MATCH(AG$9,lookups!$F$86:$BU$86,0)))))</f>
        <v>1</v>
      </c>
      <c r="AH89" s="299">
        <f>IF(ISNUMBER($H89),(1+$H89)^(AH$9-$I89),IF(AH$9&lt;=$I89,1,AG89*(1+INDEX(lookups!$F$87:$BU$99,MATCH($H89,lookups!$C$87:$C$99,0),MATCH(AH$9,lookups!$F$86:$BU$86,0)))))</f>
        <v>1</v>
      </c>
      <c r="AI89" s="299">
        <f>IF(ISNUMBER($H89),(1+$H89)^(AI$9-$I89),IF(AI$9&lt;=$I89,1,AH89*(1+INDEX(lookups!$F$87:$BU$99,MATCH($H89,lookups!$C$87:$C$99,0),MATCH(AI$9,lookups!$F$86:$BU$86,0)))))</f>
        <v>1</v>
      </c>
      <c r="AJ89" s="299">
        <f>IF(ISNUMBER($H89),(1+$H89)^(AJ$9-$I89),IF(AJ$9&lt;=$I89,1,AI89*(1+INDEX(lookups!$F$87:$BU$99,MATCH($H89,lookups!$C$87:$C$99,0),MATCH(AJ$9,lookups!$F$86:$BU$86,0)))))</f>
        <v>1</v>
      </c>
      <c r="AK89" s="299">
        <f>IF(ISNUMBER($H89),(1+$H89)^(AK$9-$I89),IF(AK$9&lt;=$I89,1,AJ89*(1+INDEX(lookups!$F$87:$BU$99,MATCH($H89,lookups!$C$87:$C$99,0),MATCH(AK$9,lookups!$F$86:$BU$86,0)))))</f>
        <v>1</v>
      </c>
      <c r="AL89" s="299">
        <f>IF(ISNUMBER($H89),(1+$H89)^(AL$9-$I89),IF(AL$9&lt;=$I89,1,AK89*(1+INDEX(lookups!$F$87:$BU$99,MATCH($H89,lookups!$C$87:$C$99,0),MATCH(AL$9,lookups!$F$86:$BU$86,0)))))</f>
        <v>1</v>
      </c>
      <c r="AM89" s="299">
        <f>IF(ISNUMBER($H89),(1+$H89)^(AM$9-$I89),IF(AM$9&lt;=$I89,1,AL89*(1+INDEX(lookups!$F$87:$BU$99,MATCH($H89,lookups!$C$87:$C$99,0),MATCH(AM$9,lookups!$F$86:$BU$86,0)))))</f>
        <v>1</v>
      </c>
      <c r="AN89" s="299">
        <f>IF(ISNUMBER($H89),(1+$H89)^(AN$9-$I89),IF(AN$9&lt;=$I89,1,AM89*(1+INDEX(lookups!$F$87:$BU$99,MATCH($H89,lookups!$C$87:$C$99,0),MATCH(AN$9,lookups!$F$86:$BU$86,0)))))</f>
        <v>1</v>
      </c>
      <c r="AO89" s="299">
        <f>IF(ISNUMBER($H89),(1+$H89)^(AO$9-$I89),IF(AO$9&lt;=$I89,1,AN89*(1+INDEX(lookups!$F$87:$BU$99,MATCH($H89,lookups!$C$87:$C$99,0),MATCH(AO$9,lookups!$F$86:$BU$86,0)))))</f>
        <v>1</v>
      </c>
      <c r="AP89" s="299">
        <f>IF(ISNUMBER($H89),(1+$H89)^(AP$9-$I89),IF(AP$9&lt;=$I89,1,AO89*(1+INDEX(lookups!$F$87:$BU$99,MATCH($H89,lookups!$C$87:$C$99,0),MATCH(AP$9,lookups!$F$86:$BU$86,0)))))</f>
        <v>1</v>
      </c>
      <c r="AQ89" s="299">
        <f>IF(ISNUMBER($H89),(1+$H89)^(AQ$9-$I89),IF(AQ$9&lt;=$I89,1,AP89*(1+INDEX(lookups!$F$87:$BU$99,MATCH($H89,lookups!$C$87:$C$99,0),MATCH(AQ$9,lookups!$F$86:$BU$86,0)))))</f>
        <v>1</v>
      </c>
      <c r="AR89" s="299">
        <f>IF(ISNUMBER($H89),(1+$H89)^(AR$9-$I89),IF(AR$9&lt;=$I89,1,AQ89*(1+INDEX(lookups!$F$87:$BU$99,MATCH($H89,lookups!$C$87:$C$99,0),MATCH(AR$9,lookups!$F$86:$BU$86,0)))))</f>
        <v>1</v>
      </c>
      <c r="AS89" s="299">
        <f>IF(ISNUMBER($H89),(1+$H89)^(AS$9-$I89),IF(AS$9&lt;=$I89,1,AR89*(1+INDEX(lookups!$F$87:$BU$99,MATCH($H89,lookups!$C$87:$C$99,0),MATCH(AS$9,lookups!$F$86:$BU$86,0)))))</f>
        <v>1</v>
      </c>
      <c r="AT89" s="299">
        <f>IF(ISNUMBER($H89),(1+$H89)^(AT$9-$I89),IF(AT$9&lt;=$I89,1,AS89*(1+INDEX(lookups!$F$87:$BU$99,MATCH($H89,lookups!$C$87:$C$99,0),MATCH(AT$9,lookups!$F$86:$BU$86,0)))))</f>
        <v>1</v>
      </c>
      <c r="AU89" s="299">
        <f>IF(ISNUMBER($H89),(1+$H89)^(AU$9-$I89),IF(AU$9&lt;=$I89,1,AT89*(1+INDEX(lookups!$F$87:$BU$99,MATCH($H89,lookups!$C$87:$C$99,0),MATCH(AU$9,lookups!$F$86:$BU$86,0)))))</f>
        <v>1</v>
      </c>
      <c r="AV89" s="299">
        <f>IF(ISNUMBER($H89),(1+$H89)^(AV$9-$I89),IF(AV$9&lt;=$I89,1,AU89*(1+INDEX(lookups!$F$87:$BU$99,MATCH($H89,lookups!$C$87:$C$99,0),MATCH(AV$9,lookups!$F$86:$BU$86,0)))))</f>
        <v>1</v>
      </c>
      <c r="AW89" s="299">
        <f>IF(ISNUMBER($H89),(1+$H89)^(AW$9-$I89),IF(AW$9&lt;=$I89,1,AV89*(1+INDEX(lookups!$F$87:$BU$99,MATCH($H89,lookups!$C$87:$C$99,0),MATCH(AW$9,lookups!$F$86:$BU$86,0)))))</f>
        <v>1</v>
      </c>
      <c r="AX89" s="299">
        <f>IF(ISNUMBER($H89),(1+$H89)^(AX$9-$I89),IF(AX$9&lt;=$I89,1,AW89*(1+INDEX(lookups!$F$87:$BU$99,MATCH($H89,lookups!$C$87:$C$99,0),MATCH(AX$9,lookups!$F$86:$BU$86,0)))))</f>
        <v>1</v>
      </c>
      <c r="AY89" s="299">
        <f>IF(ISNUMBER($H89),(1+$H89)^(AY$9-$I89),IF(AY$9&lt;=$I89,1,AX89*(1+INDEX(lookups!$F$87:$BU$99,MATCH($H89,lookups!$C$87:$C$99,0),MATCH(AY$9,lookups!$F$86:$BU$86,0)))))</f>
        <v>1</v>
      </c>
      <c r="AZ89" s="299">
        <f>IF(ISNUMBER($H89),(1+$H89)^(AZ$9-$I89),IF(AZ$9&lt;=$I89,1,AY89*(1+INDEX(lookups!$F$87:$BU$99,MATCH($H89,lookups!$C$87:$C$99,0),MATCH(AZ$9,lookups!$F$86:$BU$86,0)))))</f>
        <v>1</v>
      </c>
      <c r="BA89" s="299">
        <f>IF(ISNUMBER($H89),(1+$H89)^(BA$9-$I89),IF(BA$9&lt;=$I89,1,AZ89*(1+INDEX(lookups!$F$87:$BU$99,MATCH($H89,lookups!$C$87:$C$99,0),MATCH(BA$9,lookups!$F$86:$BU$86,0)))))</f>
        <v>1</v>
      </c>
      <c r="BB89" s="299">
        <f>IF(ISNUMBER($H89),(1+$H89)^(BB$9-$I89),IF(BB$9&lt;=$I89,1,BA89*(1+INDEX(lookups!$F$87:$BU$99,MATCH($H89,lookups!$C$87:$C$99,0),MATCH(BB$9,lookups!$F$86:$BU$86,0)))))</f>
        <v>1</v>
      </c>
      <c r="BC89" s="299">
        <f>IF(ISNUMBER($H89),(1+$H89)^(BC$9-$I89),IF(BC$9&lt;=$I89,1,BB89*(1+INDEX(lookups!$F$87:$BU$99,MATCH($H89,lookups!$C$87:$C$99,0),MATCH(BC$9,lookups!$F$86:$BU$86,0)))))</f>
        <v>1</v>
      </c>
      <c r="BD89" s="299">
        <f>IF(ISNUMBER($H89),(1+$H89)^(BD$9-$I89),IF(BD$9&lt;=$I89,1,BC89*(1+INDEX(lookups!$F$87:$BU$99,MATCH($H89,lookups!$C$87:$C$99,0),MATCH(BD$9,lookups!$F$86:$BU$86,0)))))</f>
        <v>1</v>
      </c>
      <c r="BE89" s="299">
        <f>IF(ISNUMBER($H89),(1+$H89)^(BE$9-$I89),IF(BE$9&lt;=$I89,1,BD89*(1+INDEX(lookups!$F$87:$BU$99,MATCH($H89,lookups!$C$87:$C$99,0),MATCH(BE$9,lookups!$F$86:$BU$86,0)))))</f>
        <v>1</v>
      </c>
      <c r="BF89" s="299">
        <f>IF(ISNUMBER($H89),(1+$H89)^(BF$9-$I89),IF(BF$9&lt;=$I89,1,BE89*(1+INDEX(lookups!$F$87:$BU$99,MATCH($H89,lookups!$C$87:$C$99,0),MATCH(BF$9,lookups!$F$86:$BU$86,0)))))</f>
        <v>1</v>
      </c>
      <c r="BG89" s="299">
        <f>IF(ISNUMBER($H89),(1+$H89)^(BG$9-$I89),IF(BG$9&lt;=$I89,1,BF89*(1+INDEX(lookups!$F$87:$BU$99,MATCH($H89,lookups!$C$87:$C$99,0),MATCH(BG$9,lookups!$F$86:$BU$86,0)))))</f>
        <v>1</v>
      </c>
      <c r="BH89" s="299">
        <f>IF(ISNUMBER($H89),(1+$H89)^(BH$9-$I89),IF(BH$9&lt;=$I89,1,BG89*(1+INDEX(lookups!$F$87:$BU$99,MATCH($H89,lookups!$C$87:$C$99,0),MATCH(BH$9,lookups!$F$86:$BU$86,0)))))</f>
        <v>1</v>
      </c>
      <c r="BI89" s="299">
        <f>IF(ISNUMBER($H89),(1+$H89)^(BI$9-$I89),IF(BI$9&lt;=$I89,1,BH89*(1+INDEX(lookups!$F$87:$BU$99,MATCH($H89,lookups!$C$87:$C$99,0),MATCH(BI$9,lookups!$F$86:$BU$86,0)))))</f>
        <v>1</v>
      </c>
      <c r="BJ89" s="299">
        <f>IF(ISNUMBER($H89),(1+$H89)^(BJ$9-$I89),IF(BJ$9&lt;=$I89,1,BI89*(1+INDEX(lookups!$F$87:$BU$99,MATCH($H89,lookups!$C$87:$C$99,0),MATCH(BJ$9,lookups!$F$86:$BU$86,0)))))</f>
        <v>1</v>
      </c>
      <c r="BK89" s="299">
        <f>IF(ISNUMBER($H89),(1+$H89)^(BK$9-$I89),IF(BK$9&lt;=$I89,1,BJ89*(1+INDEX(lookups!$F$87:$BU$99,MATCH($H89,lookups!$C$87:$C$99,0),MATCH(BK$9,lookups!$F$86:$BU$86,0)))))</f>
        <v>1</v>
      </c>
      <c r="BL89" s="299">
        <f>IF(ISNUMBER($H89),(1+$H89)^(BL$9-$I89),IF(BL$9&lt;=$I89,1,BK89*(1+INDEX(lookups!$F$87:$BU$99,MATCH($H89,lookups!$C$87:$C$99,0),MATCH(BL$9,lookups!$F$86:$BU$86,0)))))</f>
        <v>1</v>
      </c>
      <c r="BM89" s="299">
        <f>IF(ISNUMBER($H89),(1+$H89)^(BM$9-$I89),IF(BM$9&lt;=$I89,1,BL89*(1+INDEX(lookups!$F$87:$BU$99,MATCH($H89,lookups!$C$87:$C$99,0),MATCH(BM$9,lookups!$F$86:$BU$86,0)))))</f>
        <v>1</v>
      </c>
    </row>
    <row r="90" spans="3:65" x14ac:dyDescent="0.2">
      <c r="C90" s="188">
        <f t="shared" si="68"/>
        <v>11</v>
      </c>
      <c r="D90" s="166" t="str">
        <f t="shared" si="69"/>
        <v/>
      </c>
      <c r="E90" s="211" t="str">
        <f t="shared" si="67"/>
        <v>Operating Expense</v>
      </c>
      <c r="F90" s="183">
        <f t="shared" si="67"/>
        <v>2</v>
      </c>
      <c r="G90" s="183"/>
      <c r="H90" s="212">
        <f>Inputs!K22</f>
        <v>0</v>
      </c>
      <c r="I90" s="213">
        <f>Assumptions!$D$16</f>
        <v>2022</v>
      </c>
      <c r="N90" s="298">
        <v>1</v>
      </c>
      <c r="O90" s="299">
        <f>IF(ISNUMBER($H90),(1+$H90)^(O$9-$I90),IF(O$9&lt;=$I90,1,N90*(1+INDEX(lookups!$F$87:$BU$99,MATCH($H90,lookups!$C$87:$C$99,0),MATCH(O$9,lookups!$F$86:$BU$86,0)))))</f>
        <v>1</v>
      </c>
      <c r="P90" s="299">
        <f>IF(ISNUMBER($H90),(1+$H90)^(P$9-$I90),IF(P$9&lt;=$I90,1,O90*(1+INDEX(lookups!$F$87:$BU$99,MATCH($H90,lookups!$C$87:$C$99,0),MATCH(P$9,lookups!$F$86:$BU$86,0)))))</f>
        <v>1</v>
      </c>
      <c r="Q90" s="299">
        <f>IF(ISNUMBER($H90),(1+$H90)^(Q$9-$I90),IF(Q$9&lt;=$I90,1,P90*(1+INDEX(lookups!$F$87:$BU$99,MATCH($H90,lookups!$C$87:$C$99,0),MATCH(Q$9,lookups!$F$86:$BU$86,0)))))</f>
        <v>1</v>
      </c>
      <c r="R90" s="299">
        <f>IF(ISNUMBER($H90),(1+$H90)^(R$9-$I90),IF(R$9&lt;=$I90,1,Q90*(1+INDEX(lookups!$F$87:$BU$99,MATCH($H90,lookups!$C$87:$C$99,0),MATCH(R$9,lookups!$F$86:$BU$86,0)))))</f>
        <v>1</v>
      </c>
      <c r="S90" s="299">
        <f>IF(ISNUMBER($H90),(1+$H90)^(S$9-$I90),IF(S$9&lt;=$I90,1,R90*(1+INDEX(lookups!$F$87:$BU$99,MATCH($H90,lookups!$C$87:$C$99,0),MATCH(S$9,lookups!$F$86:$BU$86,0)))))</f>
        <v>1</v>
      </c>
      <c r="T90" s="299">
        <f>IF(ISNUMBER($H90),(1+$H90)^(T$9-$I90),IF(T$9&lt;=$I90,1,S90*(1+INDEX(lookups!$F$87:$BU$99,MATCH($H90,lookups!$C$87:$C$99,0),MATCH(T$9,lookups!$F$86:$BU$86,0)))))</f>
        <v>1</v>
      </c>
      <c r="U90" s="299">
        <f>IF(ISNUMBER($H90),(1+$H90)^(U$9-$I90),IF(U$9&lt;=$I90,1,T90*(1+INDEX(lookups!$F$87:$BU$99,MATCH($H90,lookups!$C$87:$C$99,0),MATCH(U$9,lookups!$F$86:$BU$86,0)))))</f>
        <v>1</v>
      </c>
      <c r="V90" s="299">
        <f>IF(ISNUMBER($H90),(1+$H90)^(V$9-$I90),IF(V$9&lt;=$I90,1,U90*(1+INDEX(lookups!$F$87:$BU$99,MATCH($H90,lookups!$C$87:$C$99,0),MATCH(V$9,lookups!$F$86:$BU$86,0)))))</f>
        <v>1</v>
      </c>
      <c r="W90" s="299">
        <f>IF(ISNUMBER($H90),(1+$H90)^(W$9-$I90),IF(W$9&lt;=$I90,1,V90*(1+INDEX(lookups!$F$87:$BU$99,MATCH($H90,lookups!$C$87:$C$99,0),MATCH(W$9,lookups!$F$86:$BU$86,0)))))</f>
        <v>1</v>
      </c>
      <c r="X90" s="299">
        <f>IF(ISNUMBER($H90),(1+$H90)^(X$9-$I90),IF(X$9&lt;=$I90,1,W90*(1+INDEX(lookups!$F$87:$BU$99,MATCH($H90,lookups!$C$87:$C$99,0),MATCH(X$9,lookups!$F$86:$BU$86,0)))))</f>
        <v>1</v>
      </c>
      <c r="Y90" s="299">
        <f>IF(ISNUMBER($H90),(1+$H90)^(Y$9-$I90),IF(Y$9&lt;=$I90,1,X90*(1+INDEX(lookups!$F$87:$BU$99,MATCH($H90,lookups!$C$87:$C$99,0),MATCH(Y$9,lookups!$F$86:$BU$86,0)))))</f>
        <v>1</v>
      </c>
      <c r="Z90" s="299">
        <f>IF(ISNUMBER($H90),(1+$H90)^(Z$9-$I90),IF(Z$9&lt;=$I90,1,Y90*(1+INDEX(lookups!$F$87:$BU$99,MATCH($H90,lookups!$C$87:$C$99,0),MATCH(Z$9,lookups!$F$86:$BU$86,0)))))</f>
        <v>1</v>
      </c>
      <c r="AA90" s="299">
        <f>IF(ISNUMBER($H90),(1+$H90)^(AA$9-$I90),IF(AA$9&lt;=$I90,1,Z90*(1+INDEX(lookups!$F$87:$BU$99,MATCH($H90,lookups!$C$87:$C$99,0),MATCH(AA$9,lookups!$F$86:$BU$86,0)))))</f>
        <v>1</v>
      </c>
      <c r="AB90" s="299">
        <f>IF(ISNUMBER($H90),(1+$H90)^(AB$9-$I90),IF(AB$9&lt;=$I90,1,AA90*(1+INDEX(lookups!$F$87:$BU$99,MATCH($H90,lookups!$C$87:$C$99,0),MATCH(AB$9,lookups!$F$86:$BU$86,0)))))</f>
        <v>1</v>
      </c>
      <c r="AC90" s="299">
        <f>IF(ISNUMBER($H90),(1+$H90)^(AC$9-$I90),IF(AC$9&lt;=$I90,1,AB90*(1+INDEX(lookups!$F$87:$BU$99,MATCH($H90,lookups!$C$87:$C$99,0),MATCH(AC$9,lookups!$F$86:$BU$86,0)))))</f>
        <v>1</v>
      </c>
      <c r="AD90" s="299">
        <f>IF(ISNUMBER($H90),(1+$H90)^(AD$9-$I90),IF(AD$9&lt;=$I90,1,AC90*(1+INDEX(lookups!$F$87:$BU$99,MATCH($H90,lookups!$C$87:$C$99,0),MATCH(AD$9,lookups!$F$86:$BU$86,0)))))</f>
        <v>1</v>
      </c>
      <c r="AE90" s="299">
        <f>IF(ISNUMBER($H90),(1+$H90)^(AE$9-$I90),IF(AE$9&lt;=$I90,1,AD90*(1+INDEX(lookups!$F$87:$BU$99,MATCH($H90,lookups!$C$87:$C$99,0),MATCH(AE$9,lookups!$F$86:$BU$86,0)))))</f>
        <v>1</v>
      </c>
      <c r="AF90" s="299">
        <f>IF(ISNUMBER($H90),(1+$H90)^(AF$9-$I90),IF(AF$9&lt;=$I90,1,AE90*(1+INDEX(lookups!$F$87:$BU$99,MATCH($H90,lookups!$C$87:$C$99,0),MATCH(AF$9,lookups!$F$86:$BU$86,0)))))</f>
        <v>1</v>
      </c>
      <c r="AG90" s="299">
        <f>IF(ISNUMBER($H90),(1+$H90)^(AG$9-$I90),IF(AG$9&lt;=$I90,1,AF90*(1+INDEX(lookups!$F$87:$BU$99,MATCH($H90,lookups!$C$87:$C$99,0),MATCH(AG$9,lookups!$F$86:$BU$86,0)))))</f>
        <v>1</v>
      </c>
      <c r="AH90" s="299">
        <f>IF(ISNUMBER($H90),(1+$H90)^(AH$9-$I90),IF(AH$9&lt;=$I90,1,AG90*(1+INDEX(lookups!$F$87:$BU$99,MATCH($H90,lookups!$C$87:$C$99,0),MATCH(AH$9,lookups!$F$86:$BU$86,0)))))</f>
        <v>1</v>
      </c>
      <c r="AI90" s="299">
        <f>IF(ISNUMBER($H90),(1+$H90)^(AI$9-$I90),IF(AI$9&lt;=$I90,1,AH90*(1+INDEX(lookups!$F$87:$BU$99,MATCH($H90,lookups!$C$87:$C$99,0),MATCH(AI$9,lookups!$F$86:$BU$86,0)))))</f>
        <v>1</v>
      </c>
      <c r="AJ90" s="299">
        <f>IF(ISNUMBER($H90),(1+$H90)^(AJ$9-$I90),IF(AJ$9&lt;=$I90,1,AI90*(1+INDEX(lookups!$F$87:$BU$99,MATCH($H90,lookups!$C$87:$C$99,0),MATCH(AJ$9,lookups!$F$86:$BU$86,0)))))</f>
        <v>1</v>
      </c>
      <c r="AK90" s="299">
        <f>IF(ISNUMBER($H90),(1+$H90)^(AK$9-$I90),IF(AK$9&lt;=$I90,1,AJ90*(1+INDEX(lookups!$F$87:$BU$99,MATCH($H90,lookups!$C$87:$C$99,0),MATCH(AK$9,lookups!$F$86:$BU$86,0)))))</f>
        <v>1</v>
      </c>
      <c r="AL90" s="299">
        <f>IF(ISNUMBER($H90),(1+$H90)^(AL$9-$I90),IF(AL$9&lt;=$I90,1,AK90*(1+INDEX(lookups!$F$87:$BU$99,MATCH($H90,lookups!$C$87:$C$99,0),MATCH(AL$9,lookups!$F$86:$BU$86,0)))))</f>
        <v>1</v>
      </c>
      <c r="AM90" s="299">
        <f>IF(ISNUMBER($H90),(1+$H90)^(AM$9-$I90),IF(AM$9&lt;=$I90,1,AL90*(1+INDEX(lookups!$F$87:$BU$99,MATCH($H90,lookups!$C$87:$C$99,0),MATCH(AM$9,lookups!$F$86:$BU$86,0)))))</f>
        <v>1</v>
      </c>
      <c r="AN90" s="299">
        <f>IF(ISNUMBER($H90),(1+$H90)^(AN$9-$I90),IF(AN$9&lt;=$I90,1,AM90*(1+INDEX(lookups!$F$87:$BU$99,MATCH($H90,lookups!$C$87:$C$99,0),MATCH(AN$9,lookups!$F$86:$BU$86,0)))))</f>
        <v>1</v>
      </c>
      <c r="AO90" s="299">
        <f>IF(ISNUMBER($H90),(1+$H90)^(AO$9-$I90),IF(AO$9&lt;=$I90,1,AN90*(1+INDEX(lookups!$F$87:$BU$99,MATCH($H90,lookups!$C$87:$C$99,0),MATCH(AO$9,lookups!$F$86:$BU$86,0)))))</f>
        <v>1</v>
      </c>
      <c r="AP90" s="299">
        <f>IF(ISNUMBER($H90),(1+$H90)^(AP$9-$I90),IF(AP$9&lt;=$I90,1,AO90*(1+INDEX(lookups!$F$87:$BU$99,MATCH($H90,lookups!$C$87:$C$99,0),MATCH(AP$9,lookups!$F$86:$BU$86,0)))))</f>
        <v>1</v>
      </c>
      <c r="AQ90" s="299">
        <f>IF(ISNUMBER($H90),(1+$H90)^(AQ$9-$I90),IF(AQ$9&lt;=$I90,1,AP90*(1+INDEX(lookups!$F$87:$BU$99,MATCH($H90,lookups!$C$87:$C$99,0),MATCH(AQ$9,lookups!$F$86:$BU$86,0)))))</f>
        <v>1</v>
      </c>
      <c r="AR90" s="299">
        <f>IF(ISNUMBER($H90),(1+$H90)^(AR$9-$I90),IF(AR$9&lt;=$I90,1,AQ90*(1+INDEX(lookups!$F$87:$BU$99,MATCH($H90,lookups!$C$87:$C$99,0),MATCH(AR$9,lookups!$F$86:$BU$86,0)))))</f>
        <v>1</v>
      </c>
      <c r="AS90" s="299">
        <f>IF(ISNUMBER($H90),(1+$H90)^(AS$9-$I90),IF(AS$9&lt;=$I90,1,AR90*(1+INDEX(lookups!$F$87:$BU$99,MATCH($H90,lookups!$C$87:$C$99,0),MATCH(AS$9,lookups!$F$86:$BU$86,0)))))</f>
        <v>1</v>
      </c>
      <c r="AT90" s="299">
        <f>IF(ISNUMBER($H90),(1+$H90)^(AT$9-$I90),IF(AT$9&lt;=$I90,1,AS90*(1+INDEX(lookups!$F$87:$BU$99,MATCH($H90,lookups!$C$87:$C$99,0),MATCH(AT$9,lookups!$F$86:$BU$86,0)))))</f>
        <v>1</v>
      </c>
      <c r="AU90" s="299">
        <f>IF(ISNUMBER($H90),(1+$H90)^(AU$9-$I90),IF(AU$9&lt;=$I90,1,AT90*(1+INDEX(lookups!$F$87:$BU$99,MATCH($H90,lookups!$C$87:$C$99,0),MATCH(AU$9,lookups!$F$86:$BU$86,0)))))</f>
        <v>1</v>
      </c>
      <c r="AV90" s="299">
        <f>IF(ISNUMBER($H90),(1+$H90)^(AV$9-$I90),IF(AV$9&lt;=$I90,1,AU90*(1+INDEX(lookups!$F$87:$BU$99,MATCH($H90,lookups!$C$87:$C$99,0),MATCH(AV$9,lookups!$F$86:$BU$86,0)))))</f>
        <v>1</v>
      </c>
      <c r="AW90" s="299">
        <f>IF(ISNUMBER($H90),(1+$H90)^(AW$9-$I90),IF(AW$9&lt;=$I90,1,AV90*(1+INDEX(lookups!$F$87:$BU$99,MATCH($H90,lookups!$C$87:$C$99,0),MATCH(AW$9,lookups!$F$86:$BU$86,0)))))</f>
        <v>1</v>
      </c>
      <c r="AX90" s="299">
        <f>IF(ISNUMBER($H90),(1+$H90)^(AX$9-$I90),IF(AX$9&lt;=$I90,1,AW90*(1+INDEX(lookups!$F$87:$BU$99,MATCH($H90,lookups!$C$87:$C$99,0),MATCH(AX$9,lookups!$F$86:$BU$86,0)))))</f>
        <v>1</v>
      </c>
      <c r="AY90" s="299">
        <f>IF(ISNUMBER($H90),(1+$H90)^(AY$9-$I90),IF(AY$9&lt;=$I90,1,AX90*(1+INDEX(lookups!$F$87:$BU$99,MATCH($H90,lookups!$C$87:$C$99,0),MATCH(AY$9,lookups!$F$86:$BU$86,0)))))</f>
        <v>1</v>
      </c>
      <c r="AZ90" s="299">
        <f>IF(ISNUMBER($H90),(1+$H90)^(AZ$9-$I90),IF(AZ$9&lt;=$I90,1,AY90*(1+INDEX(lookups!$F$87:$BU$99,MATCH($H90,lookups!$C$87:$C$99,0),MATCH(AZ$9,lookups!$F$86:$BU$86,0)))))</f>
        <v>1</v>
      </c>
      <c r="BA90" s="299">
        <f>IF(ISNUMBER($H90),(1+$H90)^(BA$9-$I90),IF(BA$9&lt;=$I90,1,AZ90*(1+INDEX(lookups!$F$87:$BU$99,MATCH($H90,lookups!$C$87:$C$99,0),MATCH(BA$9,lookups!$F$86:$BU$86,0)))))</f>
        <v>1</v>
      </c>
      <c r="BB90" s="299">
        <f>IF(ISNUMBER($H90),(1+$H90)^(BB$9-$I90),IF(BB$9&lt;=$I90,1,BA90*(1+INDEX(lookups!$F$87:$BU$99,MATCH($H90,lookups!$C$87:$C$99,0),MATCH(BB$9,lookups!$F$86:$BU$86,0)))))</f>
        <v>1</v>
      </c>
      <c r="BC90" s="299">
        <f>IF(ISNUMBER($H90),(1+$H90)^(BC$9-$I90),IF(BC$9&lt;=$I90,1,BB90*(1+INDEX(lookups!$F$87:$BU$99,MATCH($H90,lookups!$C$87:$C$99,0),MATCH(BC$9,lookups!$F$86:$BU$86,0)))))</f>
        <v>1</v>
      </c>
      <c r="BD90" s="299">
        <f>IF(ISNUMBER($H90),(1+$H90)^(BD$9-$I90),IF(BD$9&lt;=$I90,1,BC90*(1+INDEX(lookups!$F$87:$BU$99,MATCH($H90,lookups!$C$87:$C$99,0),MATCH(BD$9,lookups!$F$86:$BU$86,0)))))</f>
        <v>1</v>
      </c>
      <c r="BE90" s="299">
        <f>IF(ISNUMBER($H90),(1+$H90)^(BE$9-$I90),IF(BE$9&lt;=$I90,1,BD90*(1+INDEX(lookups!$F$87:$BU$99,MATCH($H90,lookups!$C$87:$C$99,0),MATCH(BE$9,lookups!$F$86:$BU$86,0)))))</f>
        <v>1</v>
      </c>
      <c r="BF90" s="299">
        <f>IF(ISNUMBER($H90),(1+$H90)^(BF$9-$I90),IF(BF$9&lt;=$I90,1,BE90*(1+INDEX(lookups!$F$87:$BU$99,MATCH($H90,lookups!$C$87:$C$99,0),MATCH(BF$9,lookups!$F$86:$BU$86,0)))))</f>
        <v>1</v>
      </c>
      <c r="BG90" s="299">
        <f>IF(ISNUMBER($H90),(1+$H90)^(BG$9-$I90),IF(BG$9&lt;=$I90,1,BF90*(1+INDEX(lookups!$F$87:$BU$99,MATCH($H90,lookups!$C$87:$C$99,0),MATCH(BG$9,lookups!$F$86:$BU$86,0)))))</f>
        <v>1</v>
      </c>
      <c r="BH90" s="299">
        <f>IF(ISNUMBER($H90),(1+$H90)^(BH$9-$I90),IF(BH$9&lt;=$I90,1,BG90*(1+INDEX(lookups!$F$87:$BU$99,MATCH($H90,lookups!$C$87:$C$99,0),MATCH(BH$9,lookups!$F$86:$BU$86,0)))))</f>
        <v>1</v>
      </c>
      <c r="BI90" s="299">
        <f>IF(ISNUMBER($H90),(1+$H90)^(BI$9-$I90),IF(BI$9&lt;=$I90,1,BH90*(1+INDEX(lookups!$F$87:$BU$99,MATCH($H90,lookups!$C$87:$C$99,0),MATCH(BI$9,lookups!$F$86:$BU$86,0)))))</f>
        <v>1</v>
      </c>
      <c r="BJ90" s="299">
        <f>IF(ISNUMBER($H90),(1+$H90)^(BJ$9-$I90),IF(BJ$9&lt;=$I90,1,BI90*(1+INDEX(lookups!$F$87:$BU$99,MATCH($H90,lookups!$C$87:$C$99,0),MATCH(BJ$9,lookups!$F$86:$BU$86,0)))))</f>
        <v>1</v>
      </c>
      <c r="BK90" s="299">
        <f>IF(ISNUMBER($H90),(1+$H90)^(BK$9-$I90),IF(BK$9&lt;=$I90,1,BJ90*(1+INDEX(lookups!$F$87:$BU$99,MATCH($H90,lookups!$C$87:$C$99,0),MATCH(BK$9,lookups!$F$86:$BU$86,0)))))</f>
        <v>1</v>
      </c>
      <c r="BL90" s="299">
        <f>IF(ISNUMBER($H90),(1+$H90)^(BL$9-$I90),IF(BL$9&lt;=$I90,1,BK90*(1+INDEX(lookups!$F$87:$BU$99,MATCH($H90,lookups!$C$87:$C$99,0),MATCH(BL$9,lookups!$F$86:$BU$86,0)))))</f>
        <v>1</v>
      </c>
      <c r="BM90" s="299">
        <f>IF(ISNUMBER($H90),(1+$H90)^(BM$9-$I90),IF(BM$9&lt;=$I90,1,BL90*(1+INDEX(lookups!$F$87:$BU$99,MATCH($H90,lookups!$C$87:$C$99,0),MATCH(BM$9,lookups!$F$86:$BU$86,0)))))</f>
        <v>1</v>
      </c>
    </row>
    <row r="91" spans="3:65" x14ac:dyDescent="0.2">
      <c r="C91" s="188">
        <f t="shared" si="68"/>
        <v>12</v>
      </c>
      <c r="D91" s="166" t="str">
        <f t="shared" si="69"/>
        <v/>
      </c>
      <c r="E91" s="211" t="str">
        <f t="shared" si="67"/>
        <v>Operating Expense</v>
      </c>
      <c r="F91" s="183">
        <f t="shared" si="67"/>
        <v>2</v>
      </c>
      <c r="G91" s="183"/>
      <c r="H91" s="212">
        <f>Inputs!K23</f>
        <v>0</v>
      </c>
      <c r="I91" s="213">
        <f>Assumptions!$D$16</f>
        <v>2022</v>
      </c>
      <c r="N91" s="298">
        <v>1</v>
      </c>
      <c r="O91" s="299">
        <f>IF(ISNUMBER($H91),(1+$H91)^(O$9-$I91),IF(O$9&lt;=$I91,1,N91*(1+INDEX(lookups!$F$87:$BU$99,MATCH($H91,lookups!$C$87:$C$99,0),MATCH(O$9,lookups!$F$86:$BU$86,0)))))</f>
        <v>1</v>
      </c>
      <c r="P91" s="299">
        <f>IF(ISNUMBER($H91),(1+$H91)^(P$9-$I91),IF(P$9&lt;=$I91,1,O91*(1+INDEX(lookups!$F$87:$BU$99,MATCH($H91,lookups!$C$87:$C$99,0),MATCH(P$9,lookups!$F$86:$BU$86,0)))))</f>
        <v>1</v>
      </c>
      <c r="Q91" s="299">
        <f>IF(ISNUMBER($H91),(1+$H91)^(Q$9-$I91),IF(Q$9&lt;=$I91,1,P91*(1+INDEX(lookups!$F$87:$BU$99,MATCH($H91,lookups!$C$87:$C$99,0),MATCH(Q$9,lookups!$F$86:$BU$86,0)))))</f>
        <v>1</v>
      </c>
      <c r="R91" s="299">
        <f>IF(ISNUMBER($H91),(1+$H91)^(R$9-$I91),IF(R$9&lt;=$I91,1,Q91*(1+INDEX(lookups!$F$87:$BU$99,MATCH($H91,lookups!$C$87:$C$99,0),MATCH(R$9,lookups!$F$86:$BU$86,0)))))</f>
        <v>1</v>
      </c>
      <c r="S91" s="299">
        <f>IF(ISNUMBER($H91),(1+$H91)^(S$9-$I91),IF(S$9&lt;=$I91,1,R91*(1+INDEX(lookups!$F$87:$BU$99,MATCH($H91,lookups!$C$87:$C$99,0),MATCH(S$9,lookups!$F$86:$BU$86,0)))))</f>
        <v>1</v>
      </c>
      <c r="T91" s="299">
        <f>IF(ISNUMBER($H91),(1+$H91)^(T$9-$I91),IF(T$9&lt;=$I91,1,S91*(1+INDEX(lookups!$F$87:$BU$99,MATCH($H91,lookups!$C$87:$C$99,0),MATCH(T$9,lookups!$F$86:$BU$86,0)))))</f>
        <v>1</v>
      </c>
      <c r="U91" s="299">
        <f>IF(ISNUMBER($H91),(1+$H91)^(U$9-$I91),IF(U$9&lt;=$I91,1,T91*(1+INDEX(lookups!$F$87:$BU$99,MATCH($H91,lookups!$C$87:$C$99,0),MATCH(U$9,lookups!$F$86:$BU$86,0)))))</f>
        <v>1</v>
      </c>
      <c r="V91" s="299">
        <f>IF(ISNUMBER($H91),(1+$H91)^(V$9-$I91),IF(V$9&lt;=$I91,1,U91*(1+INDEX(lookups!$F$87:$BU$99,MATCH($H91,lookups!$C$87:$C$99,0),MATCH(V$9,lookups!$F$86:$BU$86,0)))))</f>
        <v>1</v>
      </c>
      <c r="W91" s="299">
        <f>IF(ISNUMBER($H91),(1+$H91)^(W$9-$I91),IF(W$9&lt;=$I91,1,V91*(1+INDEX(lookups!$F$87:$BU$99,MATCH($H91,lookups!$C$87:$C$99,0),MATCH(W$9,lookups!$F$86:$BU$86,0)))))</f>
        <v>1</v>
      </c>
      <c r="X91" s="299">
        <f>IF(ISNUMBER($H91),(1+$H91)^(X$9-$I91),IF(X$9&lt;=$I91,1,W91*(1+INDEX(lookups!$F$87:$BU$99,MATCH($H91,lookups!$C$87:$C$99,0),MATCH(X$9,lookups!$F$86:$BU$86,0)))))</f>
        <v>1</v>
      </c>
      <c r="Y91" s="299">
        <f>IF(ISNUMBER($H91),(1+$H91)^(Y$9-$I91),IF(Y$9&lt;=$I91,1,X91*(1+INDEX(lookups!$F$87:$BU$99,MATCH($H91,lookups!$C$87:$C$99,0),MATCH(Y$9,lookups!$F$86:$BU$86,0)))))</f>
        <v>1</v>
      </c>
      <c r="Z91" s="299">
        <f>IF(ISNUMBER($H91),(1+$H91)^(Z$9-$I91),IF(Z$9&lt;=$I91,1,Y91*(1+INDEX(lookups!$F$87:$BU$99,MATCH($H91,lookups!$C$87:$C$99,0),MATCH(Z$9,lookups!$F$86:$BU$86,0)))))</f>
        <v>1</v>
      </c>
      <c r="AA91" s="299">
        <f>IF(ISNUMBER($H91),(1+$H91)^(AA$9-$I91),IF(AA$9&lt;=$I91,1,Z91*(1+INDEX(lookups!$F$87:$BU$99,MATCH($H91,lookups!$C$87:$C$99,0),MATCH(AA$9,lookups!$F$86:$BU$86,0)))))</f>
        <v>1</v>
      </c>
      <c r="AB91" s="299">
        <f>IF(ISNUMBER($H91),(1+$H91)^(AB$9-$I91),IF(AB$9&lt;=$I91,1,AA91*(1+INDEX(lookups!$F$87:$BU$99,MATCH($H91,lookups!$C$87:$C$99,0),MATCH(AB$9,lookups!$F$86:$BU$86,0)))))</f>
        <v>1</v>
      </c>
      <c r="AC91" s="299">
        <f>IF(ISNUMBER($H91),(1+$H91)^(AC$9-$I91),IF(AC$9&lt;=$I91,1,AB91*(1+INDEX(lookups!$F$87:$BU$99,MATCH($H91,lookups!$C$87:$C$99,0),MATCH(AC$9,lookups!$F$86:$BU$86,0)))))</f>
        <v>1</v>
      </c>
      <c r="AD91" s="299">
        <f>IF(ISNUMBER($H91),(1+$H91)^(AD$9-$I91),IF(AD$9&lt;=$I91,1,AC91*(1+INDEX(lookups!$F$87:$BU$99,MATCH($H91,lookups!$C$87:$C$99,0),MATCH(AD$9,lookups!$F$86:$BU$86,0)))))</f>
        <v>1</v>
      </c>
      <c r="AE91" s="299">
        <f>IF(ISNUMBER($H91),(1+$H91)^(AE$9-$I91),IF(AE$9&lt;=$I91,1,AD91*(1+INDEX(lookups!$F$87:$BU$99,MATCH($H91,lookups!$C$87:$C$99,0),MATCH(AE$9,lookups!$F$86:$BU$86,0)))))</f>
        <v>1</v>
      </c>
      <c r="AF91" s="299">
        <f>IF(ISNUMBER($H91),(1+$H91)^(AF$9-$I91),IF(AF$9&lt;=$I91,1,AE91*(1+INDEX(lookups!$F$87:$BU$99,MATCH($H91,lookups!$C$87:$C$99,0),MATCH(AF$9,lookups!$F$86:$BU$86,0)))))</f>
        <v>1</v>
      </c>
      <c r="AG91" s="299">
        <f>IF(ISNUMBER($H91),(1+$H91)^(AG$9-$I91),IF(AG$9&lt;=$I91,1,AF91*(1+INDEX(lookups!$F$87:$BU$99,MATCH($H91,lookups!$C$87:$C$99,0),MATCH(AG$9,lookups!$F$86:$BU$86,0)))))</f>
        <v>1</v>
      </c>
      <c r="AH91" s="299">
        <f>IF(ISNUMBER($H91),(1+$H91)^(AH$9-$I91),IF(AH$9&lt;=$I91,1,AG91*(1+INDEX(lookups!$F$87:$BU$99,MATCH($H91,lookups!$C$87:$C$99,0),MATCH(AH$9,lookups!$F$86:$BU$86,0)))))</f>
        <v>1</v>
      </c>
      <c r="AI91" s="299">
        <f>IF(ISNUMBER($H91),(1+$H91)^(AI$9-$I91),IF(AI$9&lt;=$I91,1,AH91*(1+INDEX(lookups!$F$87:$BU$99,MATCH($H91,lookups!$C$87:$C$99,0),MATCH(AI$9,lookups!$F$86:$BU$86,0)))))</f>
        <v>1</v>
      </c>
      <c r="AJ91" s="299">
        <f>IF(ISNUMBER($H91),(1+$H91)^(AJ$9-$I91),IF(AJ$9&lt;=$I91,1,AI91*(1+INDEX(lookups!$F$87:$BU$99,MATCH($H91,lookups!$C$87:$C$99,0),MATCH(AJ$9,lookups!$F$86:$BU$86,0)))))</f>
        <v>1</v>
      </c>
      <c r="AK91" s="299">
        <f>IF(ISNUMBER($H91),(1+$H91)^(AK$9-$I91),IF(AK$9&lt;=$I91,1,AJ91*(1+INDEX(lookups!$F$87:$BU$99,MATCH($H91,lookups!$C$87:$C$99,0),MATCH(AK$9,lookups!$F$86:$BU$86,0)))))</f>
        <v>1</v>
      </c>
      <c r="AL91" s="299">
        <f>IF(ISNUMBER($H91),(1+$H91)^(AL$9-$I91),IF(AL$9&lt;=$I91,1,AK91*(1+INDEX(lookups!$F$87:$BU$99,MATCH($H91,lookups!$C$87:$C$99,0),MATCH(AL$9,lookups!$F$86:$BU$86,0)))))</f>
        <v>1</v>
      </c>
      <c r="AM91" s="299">
        <f>IF(ISNUMBER($H91),(1+$H91)^(AM$9-$I91),IF(AM$9&lt;=$I91,1,AL91*(1+INDEX(lookups!$F$87:$BU$99,MATCH($H91,lookups!$C$87:$C$99,0),MATCH(AM$9,lookups!$F$86:$BU$86,0)))))</f>
        <v>1</v>
      </c>
      <c r="AN91" s="299">
        <f>IF(ISNUMBER($H91),(1+$H91)^(AN$9-$I91),IF(AN$9&lt;=$I91,1,AM91*(1+INDEX(lookups!$F$87:$BU$99,MATCH($H91,lookups!$C$87:$C$99,0),MATCH(AN$9,lookups!$F$86:$BU$86,0)))))</f>
        <v>1</v>
      </c>
      <c r="AO91" s="299">
        <f>IF(ISNUMBER($H91),(1+$H91)^(AO$9-$I91),IF(AO$9&lt;=$I91,1,AN91*(1+INDEX(lookups!$F$87:$BU$99,MATCH($H91,lookups!$C$87:$C$99,0),MATCH(AO$9,lookups!$F$86:$BU$86,0)))))</f>
        <v>1</v>
      </c>
      <c r="AP91" s="299">
        <f>IF(ISNUMBER($H91),(1+$H91)^(AP$9-$I91),IF(AP$9&lt;=$I91,1,AO91*(1+INDEX(lookups!$F$87:$BU$99,MATCH($H91,lookups!$C$87:$C$99,0),MATCH(AP$9,lookups!$F$86:$BU$86,0)))))</f>
        <v>1</v>
      </c>
      <c r="AQ91" s="299">
        <f>IF(ISNUMBER($H91),(1+$H91)^(AQ$9-$I91),IF(AQ$9&lt;=$I91,1,AP91*(1+INDEX(lookups!$F$87:$BU$99,MATCH($H91,lookups!$C$87:$C$99,0),MATCH(AQ$9,lookups!$F$86:$BU$86,0)))))</f>
        <v>1</v>
      </c>
      <c r="AR91" s="299">
        <f>IF(ISNUMBER($H91),(1+$H91)^(AR$9-$I91),IF(AR$9&lt;=$I91,1,AQ91*(1+INDEX(lookups!$F$87:$BU$99,MATCH($H91,lookups!$C$87:$C$99,0),MATCH(AR$9,lookups!$F$86:$BU$86,0)))))</f>
        <v>1</v>
      </c>
      <c r="AS91" s="299">
        <f>IF(ISNUMBER($H91),(1+$H91)^(AS$9-$I91),IF(AS$9&lt;=$I91,1,AR91*(1+INDEX(lookups!$F$87:$BU$99,MATCH($H91,lookups!$C$87:$C$99,0),MATCH(AS$9,lookups!$F$86:$BU$86,0)))))</f>
        <v>1</v>
      </c>
      <c r="AT91" s="299">
        <f>IF(ISNUMBER($H91),(1+$H91)^(AT$9-$I91),IF(AT$9&lt;=$I91,1,AS91*(1+INDEX(lookups!$F$87:$BU$99,MATCH($H91,lookups!$C$87:$C$99,0),MATCH(AT$9,lookups!$F$86:$BU$86,0)))))</f>
        <v>1</v>
      </c>
      <c r="AU91" s="299">
        <f>IF(ISNUMBER($H91),(1+$H91)^(AU$9-$I91),IF(AU$9&lt;=$I91,1,AT91*(1+INDEX(lookups!$F$87:$BU$99,MATCH($H91,lookups!$C$87:$C$99,0),MATCH(AU$9,lookups!$F$86:$BU$86,0)))))</f>
        <v>1</v>
      </c>
      <c r="AV91" s="299">
        <f>IF(ISNUMBER($H91),(1+$H91)^(AV$9-$I91),IF(AV$9&lt;=$I91,1,AU91*(1+INDEX(lookups!$F$87:$BU$99,MATCH($H91,lookups!$C$87:$C$99,0),MATCH(AV$9,lookups!$F$86:$BU$86,0)))))</f>
        <v>1</v>
      </c>
      <c r="AW91" s="299">
        <f>IF(ISNUMBER($H91),(1+$H91)^(AW$9-$I91),IF(AW$9&lt;=$I91,1,AV91*(1+INDEX(lookups!$F$87:$BU$99,MATCH($H91,lookups!$C$87:$C$99,0),MATCH(AW$9,lookups!$F$86:$BU$86,0)))))</f>
        <v>1</v>
      </c>
      <c r="AX91" s="299">
        <f>IF(ISNUMBER($H91),(1+$H91)^(AX$9-$I91),IF(AX$9&lt;=$I91,1,AW91*(1+INDEX(lookups!$F$87:$BU$99,MATCH($H91,lookups!$C$87:$C$99,0),MATCH(AX$9,lookups!$F$86:$BU$86,0)))))</f>
        <v>1</v>
      </c>
      <c r="AY91" s="299">
        <f>IF(ISNUMBER($H91),(1+$H91)^(AY$9-$I91),IF(AY$9&lt;=$I91,1,AX91*(1+INDEX(lookups!$F$87:$BU$99,MATCH($H91,lookups!$C$87:$C$99,0),MATCH(AY$9,lookups!$F$86:$BU$86,0)))))</f>
        <v>1</v>
      </c>
      <c r="AZ91" s="299">
        <f>IF(ISNUMBER($H91),(1+$H91)^(AZ$9-$I91),IF(AZ$9&lt;=$I91,1,AY91*(1+INDEX(lookups!$F$87:$BU$99,MATCH($H91,lookups!$C$87:$C$99,0),MATCH(AZ$9,lookups!$F$86:$BU$86,0)))))</f>
        <v>1</v>
      </c>
      <c r="BA91" s="299">
        <f>IF(ISNUMBER($H91),(1+$H91)^(BA$9-$I91),IF(BA$9&lt;=$I91,1,AZ91*(1+INDEX(lookups!$F$87:$BU$99,MATCH($H91,lookups!$C$87:$C$99,0),MATCH(BA$9,lookups!$F$86:$BU$86,0)))))</f>
        <v>1</v>
      </c>
      <c r="BB91" s="299">
        <f>IF(ISNUMBER($H91),(1+$H91)^(BB$9-$I91),IF(BB$9&lt;=$I91,1,BA91*(1+INDEX(lookups!$F$87:$BU$99,MATCH($H91,lookups!$C$87:$C$99,0),MATCH(BB$9,lookups!$F$86:$BU$86,0)))))</f>
        <v>1</v>
      </c>
      <c r="BC91" s="299">
        <f>IF(ISNUMBER($H91),(1+$H91)^(BC$9-$I91),IF(BC$9&lt;=$I91,1,BB91*(1+INDEX(lookups!$F$87:$BU$99,MATCH($H91,lookups!$C$87:$C$99,0),MATCH(BC$9,lookups!$F$86:$BU$86,0)))))</f>
        <v>1</v>
      </c>
      <c r="BD91" s="299">
        <f>IF(ISNUMBER($H91),(1+$H91)^(BD$9-$I91),IF(BD$9&lt;=$I91,1,BC91*(1+INDEX(lookups!$F$87:$BU$99,MATCH($H91,lookups!$C$87:$C$99,0),MATCH(BD$9,lookups!$F$86:$BU$86,0)))))</f>
        <v>1</v>
      </c>
      <c r="BE91" s="299">
        <f>IF(ISNUMBER($H91),(1+$H91)^(BE$9-$I91),IF(BE$9&lt;=$I91,1,BD91*(1+INDEX(lookups!$F$87:$BU$99,MATCH($H91,lookups!$C$87:$C$99,0),MATCH(BE$9,lookups!$F$86:$BU$86,0)))))</f>
        <v>1</v>
      </c>
      <c r="BF91" s="299">
        <f>IF(ISNUMBER($H91),(1+$H91)^(BF$9-$I91),IF(BF$9&lt;=$I91,1,BE91*(1+INDEX(lookups!$F$87:$BU$99,MATCH($H91,lookups!$C$87:$C$99,0),MATCH(BF$9,lookups!$F$86:$BU$86,0)))))</f>
        <v>1</v>
      </c>
      <c r="BG91" s="299">
        <f>IF(ISNUMBER($H91),(1+$H91)^(BG$9-$I91),IF(BG$9&lt;=$I91,1,BF91*(1+INDEX(lookups!$F$87:$BU$99,MATCH($H91,lookups!$C$87:$C$99,0),MATCH(BG$9,lookups!$F$86:$BU$86,0)))))</f>
        <v>1</v>
      </c>
      <c r="BH91" s="299">
        <f>IF(ISNUMBER($H91),(1+$H91)^(BH$9-$I91),IF(BH$9&lt;=$I91,1,BG91*(1+INDEX(lookups!$F$87:$BU$99,MATCH($H91,lookups!$C$87:$C$99,0),MATCH(BH$9,lookups!$F$86:$BU$86,0)))))</f>
        <v>1</v>
      </c>
      <c r="BI91" s="299">
        <f>IF(ISNUMBER($H91),(1+$H91)^(BI$9-$I91),IF(BI$9&lt;=$I91,1,BH91*(1+INDEX(lookups!$F$87:$BU$99,MATCH($H91,lookups!$C$87:$C$99,0),MATCH(BI$9,lookups!$F$86:$BU$86,0)))))</f>
        <v>1</v>
      </c>
      <c r="BJ91" s="299">
        <f>IF(ISNUMBER($H91),(1+$H91)^(BJ$9-$I91),IF(BJ$9&lt;=$I91,1,BI91*(1+INDEX(lookups!$F$87:$BU$99,MATCH($H91,lookups!$C$87:$C$99,0),MATCH(BJ$9,lookups!$F$86:$BU$86,0)))))</f>
        <v>1</v>
      </c>
      <c r="BK91" s="299">
        <f>IF(ISNUMBER($H91),(1+$H91)^(BK$9-$I91),IF(BK$9&lt;=$I91,1,BJ91*(1+INDEX(lookups!$F$87:$BU$99,MATCH($H91,lookups!$C$87:$C$99,0),MATCH(BK$9,lookups!$F$86:$BU$86,0)))))</f>
        <v>1</v>
      </c>
      <c r="BL91" s="299">
        <f>IF(ISNUMBER($H91),(1+$H91)^(BL$9-$I91),IF(BL$9&lt;=$I91,1,BK91*(1+INDEX(lookups!$F$87:$BU$99,MATCH($H91,lookups!$C$87:$C$99,0),MATCH(BL$9,lookups!$F$86:$BU$86,0)))))</f>
        <v>1</v>
      </c>
      <c r="BM91" s="299">
        <f>IF(ISNUMBER($H91),(1+$H91)^(BM$9-$I91),IF(BM$9&lt;=$I91,1,BL91*(1+INDEX(lookups!$F$87:$BU$99,MATCH($H91,lookups!$C$87:$C$99,0),MATCH(BM$9,lookups!$F$86:$BU$86,0)))))</f>
        <v>1</v>
      </c>
    </row>
    <row r="92" spans="3:65" x14ac:dyDescent="0.2">
      <c r="C92" s="188">
        <f t="shared" si="68"/>
        <v>13</v>
      </c>
      <c r="D92" s="166" t="str">
        <f t="shared" si="69"/>
        <v xml:space="preserve">Alt 2 - TRANSMISSION LINE  </v>
      </c>
      <c r="E92" s="211" t="str">
        <f t="shared" si="67"/>
        <v>CWIP Capital</v>
      </c>
      <c r="F92" s="183">
        <f t="shared" si="67"/>
        <v>6</v>
      </c>
      <c r="G92" s="183"/>
      <c r="H92" s="212">
        <f>Inputs!K24</f>
        <v>0</v>
      </c>
      <c r="I92" s="213">
        <f>Assumptions!$D$16</f>
        <v>2022</v>
      </c>
      <c r="N92" s="298">
        <v>1</v>
      </c>
      <c r="O92" s="299">
        <f>IF(ISNUMBER($H92),(1+$H92)^(O$9-$I92),IF(O$9&lt;=$I92,1,N92*(1+INDEX(lookups!$F$87:$BU$99,MATCH($H92,lookups!$C$87:$C$99,0),MATCH(O$9,lookups!$F$86:$BU$86,0)))))</f>
        <v>1</v>
      </c>
      <c r="P92" s="299">
        <f>IF(ISNUMBER($H92),(1+$H92)^(P$9-$I92),IF(P$9&lt;=$I92,1,O92*(1+INDEX(lookups!$F$87:$BU$99,MATCH($H92,lookups!$C$87:$C$99,0),MATCH(P$9,lookups!$F$86:$BU$86,0)))))</f>
        <v>1</v>
      </c>
      <c r="Q92" s="299">
        <f>IF(ISNUMBER($H92),(1+$H92)^(Q$9-$I92),IF(Q$9&lt;=$I92,1,P92*(1+INDEX(lookups!$F$87:$BU$99,MATCH($H92,lookups!$C$87:$C$99,0),MATCH(Q$9,lookups!$F$86:$BU$86,0)))))</f>
        <v>1</v>
      </c>
      <c r="R92" s="299">
        <f>IF(ISNUMBER($H92),(1+$H92)^(R$9-$I92),IF(R$9&lt;=$I92,1,Q92*(1+INDEX(lookups!$F$87:$BU$99,MATCH($H92,lookups!$C$87:$C$99,0),MATCH(R$9,lookups!$F$86:$BU$86,0)))))</f>
        <v>1</v>
      </c>
      <c r="S92" s="299">
        <f>IF(ISNUMBER($H92),(1+$H92)^(S$9-$I92),IF(S$9&lt;=$I92,1,R92*(1+INDEX(lookups!$F$87:$BU$99,MATCH($H92,lookups!$C$87:$C$99,0),MATCH(S$9,lookups!$F$86:$BU$86,0)))))</f>
        <v>1</v>
      </c>
      <c r="T92" s="299">
        <f>IF(ISNUMBER($H92),(1+$H92)^(T$9-$I92),IF(T$9&lt;=$I92,1,S92*(1+INDEX(lookups!$F$87:$BU$99,MATCH($H92,lookups!$C$87:$C$99,0),MATCH(T$9,lookups!$F$86:$BU$86,0)))))</f>
        <v>1</v>
      </c>
      <c r="U92" s="299">
        <f>IF(ISNUMBER($H92),(1+$H92)^(U$9-$I92),IF(U$9&lt;=$I92,1,T92*(1+INDEX(lookups!$F$87:$BU$99,MATCH($H92,lookups!$C$87:$C$99,0),MATCH(U$9,lookups!$F$86:$BU$86,0)))))</f>
        <v>1</v>
      </c>
      <c r="V92" s="299">
        <f>IF(ISNUMBER($H92),(1+$H92)^(V$9-$I92),IF(V$9&lt;=$I92,1,U92*(1+INDEX(lookups!$F$87:$BU$99,MATCH($H92,lookups!$C$87:$C$99,0),MATCH(V$9,lookups!$F$86:$BU$86,0)))))</f>
        <v>1</v>
      </c>
      <c r="W92" s="299">
        <f>IF(ISNUMBER($H92),(1+$H92)^(W$9-$I92),IF(W$9&lt;=$I92,1,V92*(1+INDEX(lookups!$F$87:$BU$99,MATCH($H92,lookups!$C$87:$C$99,0),MATCH(W$9,lookups!$F$86:$BU$86,0)))))</f>
        <v>1</v>
      </c>
      <c r="X92" s="299">
        <f>IF(ISNUMBER($H92),(1+$H92)^(X$9-$I92),IF(X$9&lt;=$I92,1,W92*(1+INDEX(lookups!$F$87:$BU$99,MATCH($H92,lookups!$C$87:$C$99,0),MATCH(X$9,lookups!$F$86:$BU$86,0)))))</f>
        <v>1</v>
      </c>
      <c r="Y92" s="299">
        <f>IF(ISNUMBER($H92),(1+$H92)^(Y$9-$I92),IF(Y$9&lt;=$I92,1,X92*(1+INDEX(lookups!$F$87:$BU$99,MATCH($H92,lookups!$C$87:$C$99,0),MATCH(Y$9,lookups!$F$86:$BU$86,0)))))</f>
        <v>1</v>
      </c>
      <c r="Z92" s="299">
        <f>IF(ISNUMBER($H92),(1+$H92)^(Z$9-$I92),IF(Z$9&lt;=$I92,1,Y92*(1+INDEX(lookups!$F$87:$BU$99,MATCH($H92,lookups!$C$87:$C$99,0),MATCH(Z$9,lookups!$F$86:$BU$86,0)))))</f>
        <v>1</v>
      </c>
      <c r="AA92" s="299">
        <f>IF(ISNUMBER($H92),(1+$H92)^(AA$9-$I92),IF(AA$9&lt;=$I92,1,Z92*(1+INDEX(lookups!$F$87:$BU$99,MATCH($H92,lookups!$C$87:$C$99,0),MATCH(AA$9,lookups!$F$86:$BU$86,0)))))</f>
        <v>1</v>
      </c>
      <c r="AB92" s="299">
        <f>IF(ISNUMBER($H92),(1+$H92)^(AB$9-$I92),IF(AB$9&lt;=$I92,1,AA92*(1+INDEX(lookups!$F$87:$BU$99,MATCH($H92,lookups!$C$87:$C$99,0),MATCH(AB$9,lookups!$F$86:$BU$86,0)))))</f>
        <v>1</v>
      </c>
      <c r="AC92" s="299">
        <f>IF(ISNUMBER($H92),(1+$H92)^(AC$9-$I92),IF(AC$9&lt;=$I92,1,AB92*(1+INDEX(lookups!$F$87:$BU$99,MATCH($H92,lookups!$C$87:$C$99,0),MATCH(AC$9,lookups!$F$86:$BU$86,0)))))</f>
        <v>1</v>
      </c>
      <c r="AD92" s="299">
        <f>IF(ISNUMBER($H92),(1+$H92)^(AD$9-$I92),IF(AD$9&lt;=$I92,1,AC92*(1+INDEX(lookups!$F$87:$BU$99,MATCH($H92,lookups!$C$87:$C$99,0),MATCH(AD$9,lookups!$F$86:$BU$86,0)))))</f>
        <v>1</v>
      </c>
      <c r="AE92" s="299">
        <f>IF(ISNUMBER($H92),(1+$H92)^(AE$9-$I92),IF(AE$9&lt;=$I92,1,AD92*(1+INDEX(lookups!$F$87:$BU$99,MATCH($H92,lookups!$C$87:$C$99,0),MATCH(AE$9,lookups!$F$86:$BU$86,0)))))</f>
        <v>1</v>
      </c>
      <c r="AF92" s="299">
        <f>IF(ISNUMBER($H92),(1+$H92)^(AF$9-$I92),IF(AF$9&lt;=$I92,1,AE92*(1+INDEX(lookups!$F$87:$BU$99,MATCH($H92,lookups!$C$87:$C$99,0),MATCH(AF$9,lookups!$F$86:$BU$86,0)))))</f>
        <v>1</v>
      </c>
      <c r="AG92" s="299">
        <f>IF(ISNUMBER($H92),(1+$H92)^(AG$9-$I92),IF(AG$9&lt;=$I92,1,AF92*(1+INDEX(lookups!$F$87:$BU$99,MATCH($H92,lookups!$C$87:$C$99,0),MATCH(AG$9,lookups!$F$86:$BU$86,0)))))</f>
        <v>1</v>
      </c>
      <c r="AH92" s="299">
        <f>IF(ISNUMBER($H92),(1+$H92)^(AH$9-$I92),IF(AH$9&lt;=$I92,1,AG92*(1+INDEX(lookups!$F$87:$BU$99,MATCH($H92,lookups!$C$87:$C$99,0),MATCH(AH$9,lookups!$F$86:$BU$86,0)))))</f>
        <v>1</v>
      </c>
      <c r="AI92" s="299">
        <f>IF(ISNUMBER($H92),(1+$H92)^(AI$9-$I92),IF(AI$9&lt;=$I92,1,AH92*(1+INDEX(lookups!$F$87:$BU$99,MATCH($H92,lookups!$C$87:$C$99,0),MATCH(AI$9,lookups!$F$86:$BU$86,0)))))</f>
        <v>1</v>
      </c>
      <c r="AJ92" s="299">
        <f>IF(ISNUMBER($H92),(1+$H92)^(AJ$9-$I92),IF(AJ$9&lt;=$I92,1,AI92*(1+INDEX(lookups!$F$87:$BU$99,MATCH($H92,lookups!$C$87:$C$99,0),MATCH(AJ$9,lookups!$F$86:$BU$86,0)))))</f>
        <v>1</v>
      </c>
      <c r="AK92" s="299">
        <f>IF(ISNUMBER($H92),(1+$H92)^(AK$9-$I92),IF(AK$9&lt;=$I92,1,AJ92*(1+INDEX(lookups!$F$87:$BU$99,MATCH($H92,lookups!$C$87:$C$99,0),MATCH(AK$9,lookups!$F$86:$BU$86,0)))))</f>
        <v>1</v>
      </c>
      <c r="AL92" s="299">
        <f>IF(ISNUMBER($H92),(1+$H92)^(AL$9-$I92),IF(AL$9&lt;=$I92,1,AK92*(1+INDEX(lookups!$F$87:$BU$99,MATCH($H92,lookups!$C$87:$C$99,0),MATCH(AL$9,lookups!$F$86:$BU$86,0)))))</f>
        <v>1</v>
      </c>
      <c r="AM92" s="299">
        <f>IF(ISNUMBER($H92),(1+$H92)^(AM$9-$I92),IF(AM$9&lt;=$I92,1,AL92*(1+INDEX(lookups!$F$87:$BU$99,MATCH($H92,lookups!$C$87:$C$99,0),MATCH(AM$9,lookups!$F$86:$BU$86,0)))))</f>
        <v>1</v>
      </c>
      <c r="AN92" s="299">
        <f>IF(ISNUMBER($H92),(1+$H92)^(AN$9-$I92),IF(AN$9&lt;=$I92,1,AM92*(1+INDEX(lookups!$F$87:$BU$99,MATCH($H92,lookups!$C$87:$C$99,0),MATCH(AN$9,lookups!$F$86:$BU$86,0)))))</f>
        <v>1</v>
      </c>
      <c r="AO92" s="299">
        <f>IF(ISNUMBER($H92),(1+$H92)^(AO$9-$I92),IF(AO$9&lt;=$I92,1,AN92*(1+INDEX(lookups!$F$87:$BU$99,MATCH($H92,lookups!$C$87:$C$99,0),MATCH(AO$9,lookups!$F$86:$BU$86,0)))))</f>
        <v>1</v>
      </c>
      <c r="AP92" s="299">
        <f>IF(ISNUMBER($H92),(1+$H92)^(AP$9-$I92),IF(AP$9&lt;=$I92,1,AO92*(1+INDEX(lookups!$F$87:$BU$99,MATCH($H92,lookups!$C$87:$C$99,0),MATCH(AP$9,lookups!$F$86:$BU$86,0)))))</f>
        <v>1</v>
      </c>
      <c r="AQ92" s="299">
        <f>IF(ISNUMBER($H92),(1+$H92)^(AQ$9-$I92),IF(AQ$9&lt;=$I92,1,AP92*(1+INDEX(lookups!$F$87:$BU$99,MATCH($H92,lookups!$C$87:$C$99,0),MATCH(AQ$9,lookups!$F$86:$BU$86,0)))))</f>
        <v>1</v>
      </c>
      <c r="AR92" s="299">
        <f>IF(ISNUMBER($H92),(1+$H92)^(AR$9-$I92),IF(AR$9&lt;=$I92,1,AQ92*(1+INDEX(lookups!$F$87:$BU$99,MATCH($H92,lookups!$C$87:$C$99,0),MATCH(AR$9,lookups!$F$86:$BU$86,0)))))</f>
        <v>1</v>
      </c>
      <c r="AS92" s="299">
        <f>IF(ISNUMBER($H92),(1+$H92)^(AS$9-$I92),IF(AS$9&lt;=$I92,1,AR92*(1+INDEX(lookups!$F$87:$BU$99,MATCH($H92,lookups!$C$87:$C$99,0),MATCH(AS$9,lookups!$F$86:$BU$86,0)))))</f>
        <v>1</v>
      </c>
      <c r="AT92" s="299">
        <f>IF(ISNUMBER($H92),(1+$H92)^(AT$9-$I92),IF(AT$9&lt;=$I92,1,AS92*(1+INDEX(lookups!$F$87:$BU$99,MATCH($H92,lookups!$C$87:$C$99,0),MATCH(AT$9,lookups!$F$86:$BU$86,0)))))</f>
        <v>1</v>
      </c>
      <c r="AU92" s="299">
        <f>IF(ISNUMBER($H92),(1+$H92)^(AU$9-$I92),IF(AU$9&lt;=$I92,1,AT92*(1+INDEX(lookups!$F$87:$BU$99,MATCH($H92,lookups!$C$87:$C$99,0),MATCH(AU$9,lookups!$F$86:$BU$86,0)))))</f>
        <v>1</v>
      </c>
      <c r="AV92" s="299">
        <f>IF(ISNUMBER($H92),(1+$H92)^(AV$9-$I92),IF(AV$9&lt;=$I92,1,AU92*(1+INDEX(lookups!$F$87:$BU$99,MATCH($H92,lookups!$C$87:$C$99,0),MATCH(AV$9,lookups!$F$86:$BU$86,0)))))</f>
        <v>1</v>
      </c>
      <c r="AW92" s="299">
        <f>IF(ISNUMBER($H92),(1+$H92)^(AW$9-$I92),IF(AW$9&lt;=$I92,1,AV92*(1+INDEX(lookups!$F$87:$BU$99,MATCH($H92,lookups!$C$87:$C$99,0),MATCH(AW$9,lookups!$F$86:$BU$86,0)))))</f>
        <v>1</v>
      </c>
      <c r="AX92" s="299">
        <f>IF(ISNUMBER($H92),(1+$H92)^(AX$9-$I92),IF(AX$9&lt;=$I92,1,AW92*(1+INDEX(lookups!$F$87:$BU$99,MATCH($H92,lookups!$C$87:$C$99,0),MATCH(AX$9,lookups!$F$86:$BU$86,0)))))</f>
        <v>1</v>
      </c>
      <c r="AY92" s="299">
        <f>IF(ISNUMBER($H92),(1+$H92)^(AY$9-$I92),IF(AY$9&lt;=$I92,1,AX92*(1+INDEX(lookups!$F$87:$BU$99,MATCH($H92,lookups!$C$87:$C$99,0),MATCH(AY$9,lookups!$F$86:$BU$86,0)))))</f>
        <v>1</v>
      </c>
      <c r="AZ92" s="299">
        <f>IF(ISNUMBER($H92),(1+$H92)^(AZ$9-$I92),IF(AZ$9&lt;=$I92,1,AY92*(1+INDEX(lookups!$F$87:$BU$99,MATCH($H92,lookups!$C$87:$C$99,0),MATCH(AZ$9,lookups!$F$86:$BU$86,0)))))</f>
        <v>1</v>
      </c>
      <c r="BA92" s="299">
        <f>IF(ISNUMBER($H92),(1+$H92)^(BA$9-$I92),IF(BA$9&lt;=$I92,1,AZ92*(1+INDEX(lookups!$F$87:$BU$99,MATCH($H92,lookups!$C$87:$C$99,0),MATCH(BA$9,lookups!$F$86:$BU$86,0)))))</f>
        <v>1</v>
      </c>
      <c r="BB92" s="299">
        <f>IF(ISNUMBER($H92),(1+$H92)^(BB$9-$I92),IF(BB$9&lt;=$I92,1,BA92*(1+INDEX(lookups!$F$87:$BU$99,MATCH($H92,lookups!$C$87:$C$99,0),MATCH(BB$9,lookups!$F$86:$BU$86,0)))))</f>
        <v>1</v>
      </c>
      <c r="BC92" s="299">
        <f>IF(ISNUMBER($H92),(1+$H92)^(BC$9-$I92),IF(BC$9&lt;=$I92,1,BB92*(1+INDEX(lookups!$F$87:$BU$99,MATCH($H92,lookups!$C$87:$C$99,0),MATCH(BC$9,lookups!$F$86:$BU$86,0)))))</f>
        <v>1</v>
      </c>
      <c r="BD92" s="299">
        <f>IF(ISNUMBER($H92),(1+$H92)^(BD$9-$I92),IF(BD$9&lt;=$I92,1,BC92*(1+INDEX(lookups!$F$87:$BU$99,MATCH($H92,lookups!$C$87:$C$99,0),MATCH(BD$9,lookups!$F$86:$BU$86,0)))))</f>
        <v>1</v>
      </c>
      <c r="BE92" s="299">
        <f>IF(ISNUMBER($H92),(1+$H92)^(BE$9-$I92),IF(BE$9&lt;=$I92,1,BD92*(1+INDEX(lookups!$F$87:$BU$99,MATCH($H92,lookups!$C$87:$C$99,0),MATCH(BE$9,lookups!$F$86:$BU$86,0)))))</f>
        <v>1</v>
      </c>
      <c r="BF92" s="299">
        <f>IF(ISNUMBER($H92),(1+$H92)^(BF$9-$I92),IF(BF$9&lt;=$I92,1,BE92*(1+INDEX(lookups!$F$87:$BU$99,MATCH($H92,lookups!$C$87:$C$99,0),MATCH(BF$9,lookups!$F$86:$BU$86,0)))))</f>
        <v>1</v>
      </c>
      <c r="BG92" s="299">
        <f>IF(ISNUMBER($H92),(1+$H92)^(BG$9-$I92),IF(BG$9&lt;=$I92,1,BF92*(1+INDEX(lookups!$F$87:$BU$99,MATCH($H92,lookups!$C$87:$C$99,0),MATCH(BG$9,lookups!$F$86:$BU$86,0)))))</f>
        <v>1</v>
      </c>
      <c r="BH92" s="299">
        <f>IF(ISNUMBER($H92),(1+$H92)^(BH$9-$I92),IF(BH$9&lt;=$I92,1,BG92*(1+INDEX(lookups!$F$87:$BU$99,MATCH($H92,lookups!$C$87:$C$99,0),MATCH(BH$9,lookups!$F$86:$BU$86,0)))))</f>
        <v>1</v>
      </c>
      <c r="BI92" s="299">
        <f>IF(ISNUMBER($H92),(1+$H92)^(BI$9-$I92),IF(BI$9&lt;=$I92,1,BH92*(1+INDEX(lookups!$F$87:$BU$99,MATCH($H92,lookups!$C$87:$C$99,0),MATCH(BI$9,lookups!$F$86:$BU$86,0)))))</f>
        <v>1</v>
      </c>
      <c r="BJ92" s="299">
        <f>IF(ISNUMBER($H92),(1+$H92)^(BJ$9-$I92),IF(BJ$9&lt;=$I92,1,BI92*(1+INDEX(lookups!$F$87:$BU$99,MATCH($H92,lookups!$C$87:$C$99,0),MATCH(BJ$9,lookups!$F$86:$BU$86,0)))))</f>
        <v>1</v>
      </c>
      <c r="BK92" s="299">
        <f>IF(ISNUMBER($H92),(1+$H92)^(BK$9-$I92),IF(BK$9&lt;=$I92,1,BJ92*(1+INDEX(lookups!$F$87:$BU$99,MATCH($H92,lookups!$C$87:$C$99,0),MATCH(BK$9,lookups!$F$86:$BU$86,0)))))</f>
        <v>1</v>
      </c>
      <c r="BL92" s="299">
        <f>IF(ISNUMBER($H92),(1+$H92)^(BL$9-$I92),IF(BL$9&lt;=$I92,1,BK92*(1+INDEX(lookups!$F$87:$BU$99,MATCH($H92,lookups!$C$87:$C$99,0),MATCH(BL$9,lookups!$F$86:$BU$86,0)))))</f>
        <v>1</v>
      </c>
      <c r="BM92" s="299">
        <f>IF(ISNUMBER($H92),(1+$H92)^(BM$9-$I92),IF(BM$9&lt;=$I92,1,BL92*(1+INDEX(lookups!$F$87:$BU$99,MATCH($H92,lookups!$C$87:$C$99,0),MATCH(BM$9,lookups!$F$86:$BU$86,0)))))</f>
        <v>1</v>
      </c>
    </row>
    <row r="93" spans="3:65" x14ac:dyDescent="0.2">
      <c r="C93" s="188">
        <f t="shared" si="68"/>
        <v>14</v>
      </c>
      <c r="D93" s="166" t="str">
        <f t="shared" si="69"/>
        <v xml:space="preserve">Alt 2 - TRANSMISSION SUBSTATION  </v>
      </c>
      <c r="E93" s="211" t="str">
        <f t="shared" si="67"/>
        <v>CWIP Capital</v>
      </c>
      <c r="F93" s="183">
        <f t="shared" si="67"/>
        <v>6</v>
      </c>
      <c r="G93" s="183"/>
      <c r="H93" s="212">
        <f>Inputs!K25</f>
        <v>0</v>
      </c>
      <c r="I93" s="213">
        <f>Assumptions!$D$16</f>
        <v>2022</v>
      </c>
      <c r="N93" s="298">
        <v>1</v>
      </c>
      <c r="O93" s="299">
        <f>IF(ISNUMBER($H93),(1+$H93)^(O$9-$I93),IF(O$9&lt;=$I93,1,N93*(1+INDEX(lookups!$F$87:$BU$99,MATCH($H93,lookups!$C$87:$C$99,0),MATCH(O$9,lookups!$F$86:$BU$86,0)))))</f>
        <v>1</v>
      </c>
      <c r="P93" s="299">
        <f>IF(ISNUMBER($H93),(1+$H93)^(P$9-$I93),IF(P$9&lt;=$I93,1,O93*(1+INDEX(lookups!$F$87:$BU$99,MATCH($H93,lookups!$C$87:$C$99,0),MATCH(P$9,lookups!$F$86:$BU$86,0)))))</f>
        <v>1</v>
      </c>
      <c r="Q93" s="299">
        <f>IF(ISNUMBER($H93),(1+$H93)^(Q$9-$I93),IF(Q$9&lt;=$I93,1,P93*(1+INDEX(lookups!$F$87:$BU$99,MATCH($H93,lookups!$C$87:$C$99,0),MATCH(Q$9,lookups!$F$86:$BU$86,0)))))</f>
        <v>1</v>
      </c>
      <c r="R93" s="299">
        <f>IF(ISNUMBER($H93),(1+$H93)^(R$9-$I93),IF(R$9&lt;=$I93,1,Q93*(1+INDEX(lookups!$F$87:$BU$99,MATCH($H93,lookups!$C$87:$C$99,0),MATCH(R$9,lookups!$F$86:$BU$86,0)))))</f>
        <v>1</v>
      </c>
      <c r="S93" s="299">
        <f>IF(ISNUMBER($H93),(1+$H93)^(S$9-$I93),IF(S$9&lt;=$I93,1,R93*(1+INDEX(lookups!$F$87:$BU$99,MATCH($H93,lookups!$C$87:$C$99,0),MATCH(S$9,lookups!$F$86:$BU$86,0)))))</f>
        <v>1</v>
      </c>
      <c r="T93" s="299">
        <f>IF(ISNUMBER($H93),(1+$H93)^(T$9-$I93),IF(T$9&lt;=$I93,1,S93*(1+INDEX(lookups!$F$87:$BU$99,MATCH($H93,lookups!$C$87:$C$99,0),MATCH(T$9,lookups!$F$86:$BU$86,0)))))</f>
        <v>1</v>
      </c>
      <c r="U93" s="299">
        <f>IF(ISNUMBER($H93),(1+$H93)^(U$9-$I93),IF(U$9&lt;=$I93,1,T93*(1+INDEX(lookups!$F$87:$BU$99,MATCH($H93,lookups!$C$87:$C$99,0),MATCH(U$9,lookups!$F$86:$BU$86,0)))))</f>
        <v>1</v>
      </c>
      <c r="V93" s="299">
        <f>IF(ISNUMBER($H93),(1+$H93)^(V$9-$I93),IF(V$9&lt;=$I93,1,U93*(1+INDEX(lookups!$F$87:$BU$99,MATCH($H93,lookups!$C$87:$C$99,0),MATCH(V$9,lookups!$F$86:$BU$86,0)))))</f>
        <v>1</v>
      </c>
      <c r="W93" s="299">
        <f>IF(ISNUMBER($H93),(1+$H93)^(W$9-$I93),IF(W$9&lt;=$I93,1,V93*(1+INDEX(lookups!$F$87:$BU$99,MATCH($H93,lookups!$C$87:$C$99,0),MATCH(W$9,lookups!$F$86:$BU$86,0)))))</f>
        <v>1</v>
      </c>
      <c r="X93" s="299">
        <f>IF(ISNUMBER($H93),(1+$H93)^(X$9-$I93),IF(X$9&lt;=$I93,1,W93*(1+INDEX(lookups!$F$87:$BU$99,MATCH($H93,lookups!$C$87:$C$99,0),MATCH(X$9,lookups!$F$86:$BU$86,0)))))</f>
        <v>1</v>
      </c>
      <c r="Y93" s="299">
        <f>IF(ISNUMBER($H93),(1+$H93)^(Y$9-$I93),IF(Y$9&lt;=$I93,1,X93*(1+INDEX(lookups!$F$87:$BU$99,MATCH($H93,lookups!$C$87:$C$99,0),MATCH(Y$9,lookups!$F$86:$BU$86,0)))))</f>
        <v>1</v>
      </c>
      <c r="Z93" s="299">
        <f>IF(ISNUMBER($H93),(1+$H93)^(Z$9-$I93),IF(Z$9&lt;=$I93,1,Y93*(1+INDEX(lookups!$F$87:$BU$99,MATCH($H93,lookups!$C$87:$C$99,0),MATCH(Z$9,lookups!$F$86:$BU$86,0)))))</f>
        <v>1</v>
      </c>
      <c r="AA93" s="299">
        <f>IF(ISNUMBER($H93),(1+$H93)^(AA$9-$I93),IF(AA$9&lt;=$I93,1,Z93*(1+INDEX(lookups!$F$87:$BU$99,MATCH($H93,lookups!$C$87:$C$99,0),MATCH(AA$9,lookups!$F$86:$BU$86,0)))))</f>
        <v>1</v>
      </c>
      <c r="AB93" s="299">
        <f>IF(ISNUMBER($H93),(1+$H93)^(AB$9-$I93),IF(AB$9&lt;=$I93,1,AA93*(1+INDEX(lookups!$F$87:$BU$99,MATCH($H93,lookups!$C$87:$C$99,0),MATCH(AB$9,lookups!$F$86:$BU$86,0)))))</f>
        <v>1</v>
      </c>
      <c r="AC93" s="299">
        <f>IF(ISNUMBER($H93),(1+$H93)^(AC$9-$I93),IF(AC$9&lt;=$I93,1,AB93*(1+INDEX(lookups!$F$87:$BU$99,MATCH($H93,lookups!$C$87:$C$99,0),MATCH(AC$9,lookups!$F$86:$BU$86,0)))))</f>
        <v>1</v>
      </c>
      <c r="AD93" s="299">
        <f>IF(ISNUMBER($H93),(1+$H93)^(AD$9-$I93),IF(AD$9&lt;=$I93,1,AC93*(1+INDEX(lookups!$F$87:$BU$99,MATCH($H93,lookups!$C$87:$C$99,0),MATCH(AD$9,lookups!$F$86:$BU$86,0)))))</f>
        <v>1</v>
      </c>
      <c r="AE93" s="299">
        <f>IF(ISNUMBER($H93),(1+$H93)^(AE$9-$I93),IF(AE$9&lt;=$I93,1,AD93*(1+INDEX(lookups!$F$87:$BU$99,MATCH($H93,lookups!$C$87:$C$99,0),MATCH(AE$9,lookups!$F$86:$BU$86,0)))))</f>
        <v>1</v>
      </c>
      <c r="AF93" s="299">
        <f>IF(ISNUMBER($H93),(1+$H93)^(AF$9-$I93),IF(AF$9&lt;=$I93,1,AE93*(1+INDEX(lookups!$F$87:$BU$99,MATCH($H93,lookups!$C$87:$C$99,0),MATCH(AF$9,lookups!$F$86:$BU$86,0)))))</f>
        <v>1</v>
      </c>
      <c r="AG93" s="299">
        <f>IF(ISNUMBER($H93),(1+$H93)^(AG$9-$I93),IF(AG$9&lt;=$I93,1,AF93*(1+INDEX(lookups!$F$87:$BU$99,MATCH($H93,lookups!$C$87:$C$99,0),MATCH(AG$9,lookups!$F$86:$BU$86,0)))))</f>
        <v>1</v>
      </c>
      <c r="AH93" s="299">
        <f>IF(ISNUMBER($H93),(1+$H93)^(AH$9-$I93),IF(AH$9&lt;=$I93,1,AG93*(1+INDEX(lookups!$F$87:$BU$99,MATCH($H93,lookups!$C$87:$C$99,0),MATCH(AH$9,lookups!$F$86:$BU$86,0)))))</f>
        <v>1</v>
      </c>
      <c r="AI93" s="299">
        <f>IF(ISNUMBER($H93),(1+$H93)^(AI$9-$I93),IF(AI$9&lt;=$I93,1,AH93*(1+INDEX(lookups!$F$87:$BU$99,MATCH($H93,lookups!$C$87:$C$99,0),MATCH(AI$9,lookups!$F$86:$BU$86,0)))))</f>
        <v>1</v>
      </c>
      <c r="AJ93" s="299">
        <f>IF(ISNUMBER($H93),(1+$H93)^(AJ$9-$I93),IF(AJ$9&lt;=$I93,1,AI93*(1+INDEX(lookups!$F$87:$BU$99,MATCH($H93,lookups!$C$87:$C$99,0),MATCH(AJ$9,lookups!$F$86:$BU$86,0)))))</f>
        <v>1</v>
      </c>
      <c r="AK93" s="299">
        <f>IF(ISNUMBER($H93),(1+$H93)^(AK$9-$I93),IF(AK$9&lt;=$I93,1,AJ93*(1+INDEX(lookups!$F$87:$BU$99,MATCH($H93,lookups!$C$87:$C$99,0),MATCH(AK$9,lookups!$F$86:$BU$86,0)))))</f>
        <v>1</v>
      </c>
      <c r="AL93" s="299">
        <f>IF(ISNUMBER($H93),(1+$H93)^(AL$9-$I93),IF(AL$9&lt;=$I93,1,AK93*(1+INDEX(lookups!$F$87:$BU$99,MATCH($H93,lookups!$C$87:$C$99,0),MATCH(AL$9,lookups!$F$86:$BU$86,0)))))</f>
        <v>1</v>
      </c>
      <c r="AM93" s="299">
        <f>IF(ISNUMBER($H93),(1+$H93)^(AM$9-$I93),IF(AM$9&lt;=$I93,1,AL93*(1+INDEX(lookups!$F$87:$BU$99,MATCH($H93,lookups!$C$87:$C$99,0),MATCH(AM$9,lookups!$F$86:$BU$86,0)))))</f>
        <v>1</v>
      </c>
      <c r="AN93" s="299">
        <f>IF(ISNUMBER($H93),(1+$H93)^(AN$9-$I93),IF(AN$9&lt;=$I93,1,AM93*(1+INDEX(lookups!$F$87:$BU$99,MATCH($H93,lookups!$C$87:$C$99,0),MATCH(AN$9,lookups!$F$86:$BU$86,0)))))</f>
        <v>1</v>
      </c>
      <c r="AO93" s="299">
        <f>IF(ISNUMBER($H93),(1+$H93)^(AO$9-$I93),IF(AO$9&lt;=$I93,1,AN93*(1+INDEX(lookups!$F$87:$BU$99,MATCH($H93,lookups!$C$87:$C$99,0),MATCH(AO$9,lookups!$F$86:$BU$86,0)))))</f>
        <v>1</v>
      </c>
      <c r="AP93" s="299">
        <f>IF(ISNUMBER($H93),(1+$H93)^(AP$9-$I93),IF(AP$9&lt;=$I93,1,AO93*(1+INDEX(lookups!$F$87:$BU$99,MATCH($H93,lookups!$C$87:$C$99,0),MATCH(AP$9,lookups!$F$86:$BU$86,0)))))</f>
        <v>1</v>
      </c>
      <c r="AQ93" s="299">
        <f>IF(ISNUMBER($H93),(1+$H93)^(AQ$9-$I93),IF(AQ$9&lt;=$I93,1,AP93*(1+INDEX(lookups!$F$87:$BU$99,MATCH($H93,lookups!$C$87:$C$99,0),MATCH(AQ$9,lookups!$F$86:$BU$86,0)))))</f>
        <v>1</v>
      </c>
      <c r="AR93" s="299">
        <f>IF(ISNUMBER($H93),(1+$H93)^(AR$9-$I93),IF(AR$9&lt;=$I93,1,AQ93*(1+INDEX(lookups!$F$87:$BU$99,MATCH($H93,lookups!$C$87:$C$99,0),MATCH(AR$9,lookups!$F$86:$BU$86,0)))))</f>
        <v>1</v>
      </c>
      <c r="AS93" s="299">
        <f>IF(ISNUMBER($H93),(1+$H93)^(AS$9-$I93),IF(AS$9&lt;=$I93,1,AR93*(1+INDEX(lookups!$F$87:$BU$99,MATCH($H93,lookups!$C$87:$C$99,0),MATCH(AS$9,lookups!$F$86:$BU$86,0)))))</f>
        <v>1</v>
      </c>
      <c r="AT93" s="299">
        <f>IF(ISNUMBER($H93),(1+$H93)^(AT$9-$I93),IF(AT$9&lt;=$I93,1,AS93*(1+INDEX(lookups!$F$87:$BU$99,MATCH($H93,lookups!$C$87:$C$99,0),MATCH(AT$9,lookups!$F$86:$BU$86,0)))))</f>
        <v>1</v>
      </c>
      <c r="AU93" s="299">
        <f>IF(ISNUMBER($H93),(1+$H93)^(AU$9-$I93),IF(AU$9&lt;=$I93,1,AT93*(1+INDEX(lookups!$F$87:$BU$99,MATCH($H93,lookups!$C$87:$C$99,0),MATCH(AU$9,lookups!$F$86:$BU$86,0)))))</f>
        <v>1</v>
      </c>
      <c r="AV93" s="299">
        <f>IF(ISNUMBER($H93),(1+$H93)^(AV$9-$I93),IF(AV$9&lt;=$I93,1,AU93*(1+INDEX(lookups!$F$87:$BU$99,MATCH($H93,lookups!$C$87:$C$99,0),MATCH(AV$9,lookups!$F$86:$BU$86,0)))))</f>
        <v>1</v>
      </c>
      <c r="AW93" s="299">
        <f>IF(ISNUMBER($H93),(1+$H93)^(AW$9-$I93),IF(AW$9&lt;=$I93,1,AV93*(1+INDEX(lookups!$F$87:$BU$99,MATCH($H93,lookups!$C$87:$C$99,0),MATCH(AW$9,lookups!$F$86:$BU$86,0)))))</f>
        <v>1</v>
      </c>
      <c r="AX93" s="299">
        <f>IF(ISNUMBER($H93),(1+$H93)^(AX$9-$I93),IF(AX$9&lt;=$I93,1,AW93*(1+INDEX(lookups!$F$87:$BU$99,MATCH($H93,lookups!$C$87:$C$99,0),MATCH(AX$9,lookups!$F$86:$BU$86,0)))))</f>
        <v>1</v>
      </c>
      <c r="AY93" s="299">
        <f>IF(ISNUMBER($H93),(1+$H93)^(AY$9-$I93),IF(AY$9&lt;=$I93,1,AX93*(1+INDEX(lookups!$F$87:$BU$99,MATCH($H93,lookups!$C$87:$C$99,0),MATCH(AY$9,lookups!$F$86:$BU$86,0)))))</f>
        <v>1</v>
      </c>
      <c r="AZ93" s="299">
        <f>IF(ISNUMBER($H93),(1+$H93)^(AZ$9-$I93),IF(AZ$9&lt;=$I93,1,AY93*(1+INDEX(lookups!$F$87:$BU$99,MATCH($H93,lookups!$C$87:$C$99,0),MATCH(AZ$9,lookups!$F$86:$BU$86,0)))))</f>
        <v>1</v>
      </c>
      <c r="BA93" s="299">
        <f>IF(ISNUMBER($H93),(1+$H93)^(BA$9-$I93),IF(BA$9&lt;=$I93,1,AZ93*(1+INDEX(lookups!$F$87:$BU$99,MATCH($H93,lookups!$C$87:$C$99,0),MATCH(BA$9,lookups!$F$86:$BU$86,0)))))</f>
        <v>1</v>
      </c>
      <c r="BB93" s="299">
        <f>IF(ISNUMBER($H93),(1+$H93)^(BB$9-$I93),IF(BB$9&lt;=$I93,1,BA93*(1+INDEX(lookups!$F$87:$BU$99,MATCH($H93,lookups!$C$87:$C$99,0),MATCH(BB$9,lookups!$F$86:$BU$86,0)))))</f>
        <v>1</v>
      </c>
      <c r="BC93" s="299">
        <f>IF(ISNUMBER($H93),(1+$H93)^(BC$9-$I93),IF(BC$9&lt;=$I93,1,BB93*(1+INDEX(lookups!$F$87:$BU$99,MATCH($H93,lookups!$C$87:$C$99,0),MATCH(BC$9,lookups!$F$86:$BU$86,0)))))</f>
        <v>1</v>
      </c>
      <c r="BD93" s="299">
        <f>IF(ISNUMBER($H93),(1+$H93)^(BD$9-$I93),IF(BD$9&lt;=$I93,1,BC93*(1+INDEX(lookups!$F$87:$BU$99,MATCH($H93,lookups!$C$87:$C$99,0),MATCH(BD$9,lookups!$F$86:$BU$86,0)))))</f>
        <v>1</v>
      </c>
      <c r="BE93" s="299">
        <f>IF(ISNUMBER($H93),(1+$H93)^(BE$9-$I93),IF(BE$9&lt;=$I93,1,BD93*(1+INDEX(lookups!$F$87:$BU$99,MATCH($H93,lookups!$C$87:$C$99,0),MATCH(BE$9,lookups!$F$86:$BU$86,0)))))</f>
        <v>1</v>
      </c>
      <c r="BF93" s="299">
        <f>IF(ISNUMBER($H93),(1+$H93)^(BF$9-$I93),IF(BF$9&lt;=$I93,1,BE93*(1+INDEX(lookups!$F$87:$BU$99,MATCH($H93,lookups!$C$87:$C$99,0),MATCH(BF$9,lookups!$F$86:$BU$86,0)))))</f>
        <v>1</v>
      </c>
      <c r="BG93" s="299">
        <f>IF(ISNUMBER($H93),(1+$H93)^(BG$9-$I93),IF(BG$9&lt;=$I93,1,BF93*(1+INDEX(lookups!$F$87:$BU$99,MATCH($H93,lookups!$C$87:$C$99,0),MATCH(BG$9,lookups!$F$86:$BU$86,0)))))</f>
        <v>1</v>
      </c>
      <c r="BH93" s="299">
        <f>IF(ISNUMBER($H93),(1+$H93)^(BH$9-$I93),IF(BH$9&lt;=$I93,1,BG93*(1+INDEX(lookups!$F$87:$BU$99,MATCH($H93,lookups!$C$87:$C$99,0),MATCH(BH$9,lookups!$F$86:$BU$86,0)))))</f>
        <v>1</v>
      </c>
      <c r="BI93" s="299">
        <f>IF(ISNUMBER($H93),(1+$H93)^(BI$9-$I93),IF(BI$9&lt;=$I93,1,BH93*(1+INDEX(lookups!$F$87:$BU$99,MATCH($H93,lookups!$C$87:$C$99,0),MATCH(BI$9,lookups!$F$86:$BU$86,0)))))</f>
        <v>1</v>
      </c>
      <c r="BJ93" s="299">
        <f>IF(ISNUMBER($H93),(1+$H93)^(BJ$9-$I93),IF(BJ$9&lt;=$I93,1,BI93*(1+INDEX(lookups!$F$87:$BU$99,MATCH($H93,lookups!$C$87:$C$99,0),MATCH(BJ$9,lookups!$F$86:$BU$86,0)))))</f>
        <v>1</v>
      </c>
      <c r="BK93" s="299">
        <f>IF(ISNUMBER($H93),(1+$H93)^(BK$9-$I93),IF(BK$9&lt;=$I93,1,BJ93*(1+INDEX(lookups!$F$87:$BU$99,MATCH($H93,lookups!$C$87:$C$99,0),MATCH(BK$9,lookups!$F$86:$BU$86,0)))))</f>
        <v>1</v>
      </c>
      <c r="BL93" s="299">
        <f>IF(ISNUMBER($H93),(1+$H93)^(BL$9-$I93),IF(BL$9&lt;=$I93,1,BK93*(1+INDEX(lookups!$F$87:$BU$99,MATCH($H93,lookups!$C$87:$C$99,0),MATCH(BL$9,lookups!$F$86:$BU$86,0)))))</f>
        <v>1</v>
      </c>
      <c r="BM93" s="299">
        <f>IF(ISNUMBER($H93),(1+$H93)^(BM$9-$I93),IF(BM$9&lt;=$I93,1,BL93*(1+INDEX(lookups!$F$87:$BU$99,MATCH($H93,lookups!$C$87:$C$99,0),MATCH(BM$9,lookups!$F$86:$BU$86,0)))))</f>
        <v>1</v>
      </c>
    </row>
    <row r="94" spans="3:65" x14ac:dyDescent="0.2">
      <c r="C94" s="188">
        <f t="shared" si="68"/>
        <v>15</v>
      </c>
      <c r="D94" s="166" t="str">
        <f t="shared" si="69"/>
        <v xml:space="preserve">Alt 2 - DISTRIBUTION SUBSTATION  </v>
      </c>
      <c r="E94" s="211" t="str">
        <f t="shared" si="67"/>
        <v>CWIP Capital</v>
      </c>
      <c r="F94" s="183">
        <f t="shared" si="67"/>
        <v>6</v>
      </c>
      <c r="G94" s="183"/>
      <c r="H94" s="212">
        <f>Inputs!K26</f>
        <v>0</v>
      </c>
      <c r="I94" s="213">
        <f>Assumptions!$D$16</f>
        <v>2022</v>
      </c>
      <c r="N94" s="298">
        <v>1</v>
      </c>
      <c r="O94" s="299">
        <f>IF(ISNUMBER($H94),(1+$H94)^(O$9-$I94),IF(O$9&lt;=$I94,1,N94*(1+INDEX(lookups!$F$87:$BU$99,MATCH($H94,lookups!$C$87:$C$99,0),MATCH(O$9,lookups!$F$86:$BU$86,0)))))</f>
        <v>1</v>
      </c>
      <c r="P94" s="299">
        <f>IF(ISNUMBER($H94),(1+$H94)^(P$9-$I94),IF(P$9&lt;=$I94,1,O94*(1+INDEX(lookups!$F$87:$BU$99,MATCH($H94,lookups!$C$87:$C$99,0),MATCH(P$9,lookups!$F$86:$BU$86,0)))))</f>
        <v>1</v>
      </c>
      <c r="Q94" s="299">
        <f>IF(ISNUMBER($H94),(1+$H94)^(Q$9-$I94),IF(Q$9&lt;=$I94,1,P94*(1+INDEX(lookups!$F$87:$BU$99,MATCH($H94,lookups!$C$87:$C$99,0),MATCH(Q$9,lookups!$F$86:$BU$86,0)))))</f>
        <v>1</v>
      </c>
      <c r="R94" s="299">
        <f>IF(ISNUMBER($H94),(1+$H94)^(R$9-$I94),IF(R$9&lt;=$I94,1,Q94*(1+INDEX(lookups!$F$87:$BU$99,MATCH($H94,lookups!$C$87:$C$99,0),MATCH(R$9,lookups!$F$86:$BU$86,0)))))</f>
        <v>1</v>
      </c>
      <c r="S94" s="299">
        <f>IF(ISNUMBER($H94),(1+$H94)^(S$9-$I94),IF(S$9&lt;=$I94,1,R94*(1+INDEX(lookups!$F$87:$BU$99,MATCH($H94,lookups!$C$87:$C$99,0),MATCH(S$9,lookups!$F$86:$BU$86,0)))))</f>
        <v>1</v>
      </c>
      <c r="T94" s="299">
        <f>IF(ISNUMBER($H94),(1+$H94)^(T$9-$I94),IF(T$9&lt;=$I94,1,S94*(1+INDEX(lookups!$F$87:$BU$99,MATCH($H94,lookups!$C$87:$C$99,0),MATCH(T$9,lookups!$F$86:$BU$86,0)))))</f>
        <v>1</v>
      </c>
      <c r="U94" s="299">
        <f>IF(ISNUMBER($H94),(1+$H94)^(U$9-$I94),IF(U$9&lt;=$I94,1,T94*(1+INDEX(lookups!$F$87:$BU$99,MATCH($H94,lookups!$C$87:$C$99,0),MATCH(U$9,lookups!$F$86:$BU$86,0)))))</f>
        <v>1</v>
      </c>
      <c r="V94" s="299">
        <f>IF(ISNUMBER($H94),(1+$H94)^(V$9-$I94),IF(V$9&lt;=$I94,1,U94*(1+INDEX(lookups!$F$87:$BU$99,MATCH($H94,lookups!$C$87:$C$99,0),MATCH(V$9,lookups!$F$86:$BU$86,0)))))</f>
        <v>1</v>
      </c>
      <c r="W94" s="299">
        <f>IF(ISNUMBER($H94),(1+$H94)^(W$9-$I94),IF(W$9&lt;=$I94,1,V94*(1+INDEX(lookups!$F$87:$BU$99,MATCH($H94,lookups!$C$87:$C$99,0),MATCH(W$9,lookups!$F$86:$BU$86,0)))))</f>
        <v>1</v>
      </c>
      <c r="X94" s="299">
        <f>IF(ISNUMBER($H94),(1+$H94)^(X$9-$I94),IF(X$9&lt;=$I94,1,W94*(1+INDEX(lookups!$F$87:$BU$99,MATCH($H94,lookups!$C$87:$C$99,0),MATCH(X$9,lookups!$F$86:$BU$86,0)))))</f>
        <v>1</v>
      </c>
      <c r="Y94" s="299">
        <f>IF(ISNUMBER($H94),(1+$H94)^(Y$9-$I94),IF(Y$9&lt;=$I94,1,X94*(1+INDEX(lookups!$F$87:$BU$99,MATCH($H94,lookups!$C$87:$C$99,0),MATCH(Y$9,lookups!$F$86:$BU$86,0)))))</f>
        <v>1</v>
      </c>
      <c r="Z94" s="299">
        <f>IF(ISNUMBER($H94),(1+$H94)^(Z$9-$I94),IF(Z$9&lt;=$I94,1,Y94*(1+INDEX(lookups!$F$87:$BU$99,MATCH($H94,lookups!$C$87:$C$99,0),MATCH(Z$9,lookups!$F$86:$BU$86,0)))))</f>
        <v>1</v>
      </c>
      <c r="AA94" s="299">
        <f>IF(ISNUMBER($H94),(1+$H94)^(AA$9-$I94),IF(AA$9&lt;=$I94,1,Z94*(1+INDEX(lookups!$F$87:$BU$99,MATCH($H94,lookups!$C$87:$C$99,0),MATCH(AA$9,lookups!$F$86:$BU$86,0)))))</f>
        <v>1</v>
      </c>
      <c r="AB94" s="299">
        <f>IF(ISNUMBER($H94),(1+$H94)^(AB$9-$I94),IF(AB$9&lt;=$I94,1,AA94*(1+INDEX(lookups!$F$87:$BU$99,MATCH($H94,lookups!$C$87:$C$99,0),MATCH(AB$9,lookups!$F$86:$BU$86,0)))))</f>
        <v>1</v>
      </c>
      <c r="AC94" s="299">
        <f>IF(ISNUMBER($H94),(1+$H94)^(AC$9-$I94),IF(AC$9&lt;=$I94,1,AB94*(1+INDEX(lookups!$F$87:$BU$99,MATCH($H94,lookups!$C$87:$C$99,0),MATCH(AC$9,lookups!$F$86:$BU$86,0)))))</f>
        <v>1</v>
      </c>
      <c r="AD94" s="299">
        <f>IF(ISNUMBER($H94),(1+$H94)^(AD$9-$I94),IF(AD$9&lt;=$I94,1,AC94*(1+INDEX(lookups!$F$87:$BU$99,MATCH($H94,lookups!$C$87:$C$99,0),MATCH(AD$9,lookups!$F$86:$BU$86,0)))))</f>
        <v>1</v>
      </c>
      <c r="AE94" s="299">
        <f>IF(ISNUMBER($H94),(1+$H94)^(AE$9-$I94),IF(AE$9&lt;=$I94,1,AD94*(1+INDEX(lookups!$F$87:$BU$99,MATCH($H94,lookups!$C$87:$C$99,0),MATCH(AE$9,lookups!$F$86:$BU$86,0)))))</f>
        <v>1</v>
      </c>
      <c r="AF94" s="299">
        <f>IF(ISNUMBER($H94),(1+$H94)^(AF$9-$I94),IF(AF$9&lt;=$I94,1,AE94*(1+INDEX(lookups!$F$87:$BU$99,MATCH($H94,lookups!$C$87:$C$99,0),MATCH(AF$9,lookups!$F$86:$BU$86,0)))))</f>
        <v>1</v>
      </c>
      <c r="AG94" s="299">
        <f>IF(ISNUMBER($H94),(1+$H94)^(AG$9-$I94),IF(AG$9&lt;=$I94,1,AF94*(1+INDEX(lookups!$F$87:$BU$99,MATCH($H94,lookups!$C$87:$C$99,0),MATCH(AG$9,lookups!$F$86:$BU$86,0)))))</f>
        <v>1</v>
      </c>
      <c r="AH94" s="299">
        <f>IF(ISNUMBER($H94),(1+$H94)^(AH$9-$I94),IF(AH$9&lt;=$I94,1,AG94*(1+INDEX(lookups!$F$87:$BU$99,MATCH($H94,lookups!$C$87:$C$99,0),MATCH(AH$9,lookups!$F$86:$BU$86,0)))))</f>
        <v>1</v>
      </c>
      <c r="AI94" s="299">
        <f>IF(ISNUMBER($H94),(1+$H94)^(AI$9-$I94),IF(AI$9&lt;=$I94,1,AH94*(1+INDEX(lookups!$F$87:$BU$99,MATCH($H94,lookups!$C$87:$C$99,0),MATCH(AI$9,lookups!$F$86:$BU$86,0)))))</f>
        <v>1</v>
      </c>
      <c r="AJ94" s="299">
        <f>IF(ISNUMBER($H94),(1+$H94)^(AJ$9-$I94),IF(AJ$9&lt;=$I94,1,AI94*(1+INDEX(lookups!$F$87:$BU$99,MATCH($H94,lookups!$C$87:$C$99,0),MATCH(AJ$9,lookups!$F$86:$BU$86,0)))))</f>
        <v>1</v>
      </c>
      <c r="AK94" s="299">
        <f>IF(ISNUMBER($H94),(1+$H94)^(AK$9-$I94),IF(AK$9&lt;=$I94,1,AJ94*(1+INDEX(lookups!$F$87:$BU$99,MATCH($H94,lookups!$C$87:$C$99,0),MATCH(AK$9,lookups!$F$86:$BU$86,0)))))</f>
        <v>1</v>
      </c>
      <c r="AL94" s="299">
        <f>IF(ISNUMBER($H94),(1+$H94)^(AL$9-$I94),IF(AL$9&lt;=$I94,1,AK94*(1+INDEX(lookups!$F$87:$BU$99,MATCH($H94,lookups!$C$87:$C$99,0),MATCH(AL$9,lookups!$F$86:$BU$86,0)))))</f>
        <v>1</v>
      </c>
      <c r="AM94" s="299">
        <f>IF(ISNUMBER($H94),(1+$H94)^(AM$9-$I94),IF(AM$9&lt;=$I94,1,AL94*(1+INDEX(lookups!$F$87:$BU$99,MATCH($H94,lookups!$C$87:$C$99,0),MATCH(AM$9,lookups!$F$86:$BU$86,0)))))</f>
        <v>1</v>
      </c>
      <c r="AN94" s="299">
        <f>IF(ISNUMBER($H94),(1+$H94)^(AN$9-$I94),IF(AN$9&lt;=$I94,1,AM94*(1+INDEX(lookups!$F$87:$BU$99,MATCH($H94,lookups!$C$87:$C$99,0),MATCH(AN$9,lookups!$F$86:$BU$86,0)))))</f>
        <v>1</v>
      </c>
      <c r="AO94" s="299">
        <f>IF(ISNUMBER($H94),(1+$H94)^(AO$9-$I94),IF(AO$9&lt;=$I94,1,AN94*(1+INDEX(lookups!$F$87:$BU$99,MATCH($H94,lookups!$C$87:$C$99,0),MATCH(AO$9,lookups!$F$86:$BU$86,0)))))</f>
        <v>1</v>
      </c>
      <c r="AP94" s="299">
        <f>IF(ISNUMBER($H94),(1+$H94)^(AP$9-$I94),IF(AP$9&lt;=$I94,1,AO94*(1+INDEX(lookups!$F$87:$BU$99,MATCH($H94,lookups!$C$87:$C$99,0),MATCH(AP$9,lookups!$F$86:$BU$86,0)))))</f>
        <v>1</v>
      </c>
      <c r="AQ94" s="299">
        <f>IF(ISNUMBER($H94),(1+$H94)^(AQ$9-$I94),IF(AQ$9&lt;=$I94,1,AP94*(1+INDEX(lookups!$F$87:$BU$99,MATCH($H94,lookups!$C$87:$C$99,0),MATCH(AQ$9,lookups!$F$86:$BU$86,0)))))</f>
        <v>1</v>
      </c>
      <c r="AR94" s="299">
        <f>IF(ISNUMBER($H94),(1+$H94)^(AR$9-$I94),IF(AR$9&lt;=$I94,1,AQ94*(1+INDEX(lookups!$F$87:$BU$99,MATCH($H94,lookups!$C$87:$C$99,0),MATCH(AR$9,lookups!$F$86:$BU$86,0)))))</f>
        <v>1</v>
      </c>
      <c r="AS94" s="299">
        <f>IF(ISNUMBER($H94),(1+$H94)^(AS$9-$I94),IF(AS$9&lt;=$I94,1,AR94*(1+INDEX(lookups!$F$87:$BU$99,MATCH($H94,lookups!$C$87:$C$99,0),MATCH(AS$9,lookups!$F$86:$BU$86,0)))))</f>
        <v>1</v>
      </c>
      <c r="AT94" s="299">
        <f>IF(ISNUMBER($H94),(1+$H94)^(AT$9-$I94),IF(AT$9&lt;=$I94,1,AS94*(1+INDEX(lookups!$F$87:$BU$99,MATCH($H94,lookups!$C$87:$C$99,0),MATCH(AT$9,lookups!$F$86:$BU$86,0)))))</f>
        <v>1</v>
      </c>
      <c r="AU94" s="299">
        <f>IF(ISNUMBER($H94),(1+$H94)^(AU$9-$I94),IF(AU$9&lt;=$I94,1,AT94*(1+INDEX(lookups!$F$87:$BU$99,MATCH($H94,lookups!$C$87:$C$99,0),MATCH(AU$9,lookups!$F$86:$BU$86,0)))))</f>
        <v>1</v>
      </c>
      <c r="AV94" s="299">
        <f>IF(ISNUMBER($H94),(1+$H94)^(AV$9-$I94),IF(AV$9&lt;=$I94,1,AU94*(1+INDEX(lookups!$F$87:$BU$99,MATCH($H94,lookups!$C$87:$C$99,0),MATCH(AV$9,lookups!$F$86:$BU$86,0)))))</f>
        <v>1</v>
      </c>
      <c r="AW94" s="299">
        <f>IF(ISNUMBER($H94),(1+$H94)^(AW$9-$I94),IF(AW$9&lt;=$I94,1,AV94*(1+INDEX(lookups!$F$87:$BU$99,MATCH($H94,lookups!$C$87:$C$99,0),MATCH(AW$9,lookups!$F$86:$BU$86,0)))))</f>
        <v>1</v>
      </c>
      <c r="AX94" s="299">
        <f>IF(ISNUMBER($H94),(1+$H94)^(AX$9-$I94),IF(AX$9&lt;=$I94,1,AW94*(1+INDEX(lookups!$F$87:$BU$99,MATCH($H94,lookups!$C$87:$C$99,0),MATCH(AX$9,lookups!$F$86:$BU$86,0)))))</f>
        <v>1</v>
      </c>
      <c r="AY94" s="299">
        <f>IF(ISNUMBER($H94),(1+$H94)^(AY$9-$I94),IF(AY$9&lt;=$I94,1,AX94*(1+INDEX(lookups!$F$87:$BU$99,MATCH($H94,lookups!$C$87:$C$99,0),MATCH(AY$9,lookups!$F$86:$BU$86,0)))))</f>
        <v>1</v>
      </c>
      <c r="AZ94" s="299">
        <f>IF(ISNUMBER($H94),(1+$H94)^(AZ$9-$I94),IF(AZ$9&lt;=$I94,1,AY94*(1+INDEX(lookups!$F$87:$BU$99,MATCH($H94,lookups!$C$87:$C$99,0),MATCH(AZ$9,lookups!$F$86:$BU$86,0)))))</f>
        <v>1</v>
      </c>
      <c r="BA94" s="299">
        <f>IF(ISNUMBER($H94),(1+$H94)^(BA$9-$I94),IF(BA$9&lt;=$I94,1,AZ94*(1+INDEX(lookups!$F$87:$BU$99,MATCH($H94,lookups!$C$87:$C$99,0),MATCH(BA$9,lookups!$F$86:$BU$86,0)))))</f>
        <v>1</v>
      </c>
      <c r="BB94" s="299">
        <f>IF(ISNUMBER($H94),(1+$H94)^(BB$9-$I94),IF(BB$9&lt;=$I94,1,BA94*(1+INDEX(lookups!$F$87:$BU$99,MATCH($H94,lookups!$C$87:$C$99,0),MATCH(BB$9,lookups!$F$86:$BU$86,0)))))</f>
        <v>1</v>
      </c>
      <c r="BC94" s="299">
        <f>IF(ISNUMBER($H94),(1+$H94)^(BC$9-$I94),IF(BC$9&lt;=$I94,1,BB94*(1+INDEX(lookups!$F$87:$BU$99,MATCH($H94,lookups!$C$87:$C$99,0),MATCH(BC$9,lookups!$F$86:$BU$86,0)))))</f>
        <v>1</v>
      </c>
      <c r="BD94" s="299">
        <f>IF(ISNUMBER($H94),(1+$H94)^(BD$9-$I94),IF(BD$9&lt;=$I94,1,BC94*(1+INDEX(lookups!$F$87:$BU$99,MATCH($H94,lookups!$C$87:$C$99,0),MATCH(BD$9,lookups!$F$86:$BU$86,0)))))</f>
        <v>1</v>
      </c>
      <c r="BE94" s="299">
        <f>IF(ISNUMBER($H94),(1+$H94)^(BE$9-$I94),IF(BE$9&lt;=$I94,1,BD94*(1+INDEX(lookups!$F$87:$BU$99,MATCH($H94,lookups!$C$87:$C$99,0),MATCH(BE$9,lookups!$F$86:$BU$86,0)))))</f>
        <v>1</v>
      </c>
      <c r="BF94" s="299">
        <f>IF(ISNUMBER($H94),(1+$H94)^(BF$9-$I94),IF(BF$9&lt;=$I94,1,BE94*(1+INDEX(lookups!$F$87:$BU$99,MATCH($H94,lookups!$C$87:$C$99,0),MATCH(BF$9,lookups!$F$86:$BU$86,0)))))</f>
        <v>1</v>
      </c>
      <c r="BG94" s="299">
        <f>IF(ISNUMBER($H94),(1+$H94)^(BG$9-$I94),IF(BG$9&lt;=$I94,1,BF94*(1+INDEX(lookups!$F$87:$BU$99,MATCH($H94,lookups!$C$87:$C$99,0),MATCH(BG$9,lookups!$F$86:$BU$86,0)))))</f>
        <v>1</v>
      </c>
      <c r="BH94" s="299">
        <f>IF(ISNUMBER($H94),(1+$H94)^(BH$9-$I94),IF(BH$9&lt;=$I94,1,BG94*(1+INDEX(lookups!$F$87:$BU$99,MATCH($H94,lookups!$C$87:$C$99,0),MATCH(BH$9,lookups!$F$86:$BU$86,0)))))</f>
        <v>1</v>
      </c>
      <c r="BI94" s="299">
        <f>IF(ISNUMBER($H94),(1+$H94)^(BI$9-$I94),IF(BI$9&lt;=$I94,1,BH94*(1+INDEX(lookups!$F$87:$BU$99,MATCH($H94,lookups!$C$87:$C$99,0),MATCH(BI$9,lookups!$F$86:$BU$86,0)))))</f>
        <v>1</v>
      </c>
      <c r="BJ94" s="299">
        <f>IF(ISNUMBER($H94),(1+$H94)^(BJ$9-$I94),IF(BJ$9&lt;=$I94,1,BI94*(1+INDEX(lookups!$F$87:$BU$99,MATCH($H94,lookups!$C$87:$C$99,0),MATCH(BJ$9,lookups!$F$86:$BU$86,0)))))</f>
        <v>1</v>
      </c>
      <c r="BK94" s="299">
        <f>IF(ISNUMBER($H94),(1+$H94)^(BK$9-$I94),IF(BK$9&lt;=$I94,1,BJ94*(1+INDEX(lookups!$F$87:$BU$99,MATCH($H94,lookups!$C$87:$C$99,0),MATCH(BK$9,lookups!$F$86:$BU$86,0)))))</f>
        <v>1</v>
      </c>
      <c r="BL94" s="299">
        <f>IF(ISNUMBER($H94),(1+$H94)^(BL$9-$I94),IF(BL$9&lt;=$I94,1,BK94*(1+INDEX(lookups!$F$87:$BU$99,MATCH($H94,lookups!$C$87:$C$99,0),MATCH(BL$9,lookups!$F$86:$BU$86,0)))))</f>
        <v>1</v>
      </c>
      <c r="BM94" s="299">
        <f>IF(ISNUMBER($H94),(1+$H94)^(BM$9-$I94),IF(BM$9&lt;=$I94,1,BL94*(1+INDEX(lookups!$F$87:$BU$99,MATCH($H94,lookups!$C$87:$C$99,0),MATCH(BM$9,lookups!$F$86:$BU$86,0)))))</f>
        <v>1</v>
      </c>
    </row>
    <row r="95" spans="3:65" x14ac:dyDescent="0.2">
      <c r="C95" s="188">
        <f t="shared" si="68"/>
        <v>16</v>
      </c>
      <c r="D95" s="166" t="str">
        <f t="shared" si="69"/>
        <v>item 16</v>
      </c>
      <c r="E95" s="211" t="str">
        <f t="shared" si="67"/>
        <v>Operating Expense</v>
      </c>
      <c r="F95" s="183">
        <f t="shared" si="67"/>
        <v>2</v>
      </c>
      <c r="G95" s="183"/>
      <c r="H95" s="212">
        <f>Inputs!K27</f>
        <v>0</v>
      </c>
      <c r="I95" s="213">
        <f>Assumptions!$D$16</f>
        <v>2022</v>
      </c>
      <c r="N95" s="298">
        <v>1</v>
      </c>
      <c r="O95" s="299">
        <f>IF(ISNUMBER($H95),(1+$H95)^(O$9-$I95),IF(O$9&lt;=$I95,1,N95*(1+INDEX(lookups!$F$87:$BU$99,MATCH($H95,lookups!$C$87:$C$99,0),MATCH(O$9,lookups!$F$86:$BU$86,0)))))</f>
        <v>1</v>
      </c>
      <c r="P95" s="299">
        <f>IF(ISNUMBER($H95),(1+$H95)^(P$9-$I95),IF(P$9&lt;=$I95,1,O95*(1+INDEX(lookups!$F$87:$BU$99,MATCH($H95,lookups!$C$87:$C$99,0),MATCH(P$9,lookups!$F$86:$BU$86,0)))))</f>
        <v>1</v>
      </c>
      <c r="Q95" s="299">
        <f>IF(ISNUMBER($H95),(1+$H95)^(Q$9-$I95),IF(Q$9&lt;=$I95,1,P95*(1+INDEX(lookups!$F$87:$BU$99,MATCH($H95,lookups!$C$87:$C$99,0),MATCH(Q$9,lookups!$F$86:$BU$86,0)))))</f>
        <v>1</v>
      </c>
      <c r="R95" s="299">
        <f>IF(ISNUMBER($H95),(1+$H95)^(R$9-$I95),IF(R$9&lt;=$I95,1,Q95*(1+INDEX(lookups!$F$87:$BU$99,MATCH($H95,lookups!$C$87:$C$99,0),MATCH(R$9,lookups!$F$86:$BU$86,0)))))</f>
        <v>1</v>
      </c>
      <c r="S95" s="299">
        <f>IF(ISNUMBER($H95),(1+$H95)^(S$9-$I95),IF(S$9&lt;=$I95,1,R95*(1+INDEX(lookups!$F$87:$BU$99,MATCH($H95,lookups!$C$87:$C$99,0),MATCH(S$9,lookups!$F$86:$BU$86,0)))))</f>
        <v>1</v>
      </c>
      <c r="T95" s="299">
        <f>IF(ISNUMBER($H95),(1+$H95)^(T$9-$I95),IF(T$9&lt;=$I95,1,S95*(1+INDEX(lookups!$F$87:$BU$99,MATCH($H95,lookups!$C$87:$C$99,0),MATCH(T$9,lookups!$F$86:$BU$86,0)))))</f>
        <v>1</v>
      </c>
      <c r="U95" s="299">
        <f>IF(ISNUMBER($H95),(1+$H95)^(U$9-$I95),IF(U$9&lt;=$I95,1,T95*(1+INDEX(lookups!$F$87:$BU$99,MATCH($H95,lookups!$C$87:$C$99,0),MATCH(U$9,lookups!$F$86:$BU$86,0)))))</f>
        <v>1</v>
      </c>
      <c r="V95" s="299">
        <f>IF(ISNUMBER($H95),(1+$H95)^(V$9-$I95),IF(V$9&lt;=$I95,1,U95*(1+INDEX(lookups!$F$87:$BU$99,MATCH($H95,lookups!$C$87:$C$99,0),MATCH(V$9,lookups!$F$86:$BU$86,0)))))</f>
        <v>1</v>
      </c>
      <c r="W95" s="299">
        <f>IF(ISNUMBER($H95),(1+$H95)^(W$9-$I95),IF(W$9&lt;=$I95,1,V95*(1+INDEX(lookups!$F$87:$BU$99,MATCH($H95,lookups!$C$87:$C$99,0),MATCH(W$9,lookups!$F$86:$BU$86,0)))))</f>
        <v>1</v>
      </c>
      <c r="X95" s="299">
        <f>IF(ISNUMBER($H95),(1+$H95)^(X$9-$I95),IF(X$9&lt;=$I95,1,W95*(1+INDEX(lookups!$F$87:$BU$99,MATCH($H95,lookups!$C$87:$C$99,0),MATCH(X$9,lookups!$F$86:$BU$86,0)))))</f>
        <v>1</v>
      </c>
      <c r="Y95" s="299">
        <f>IF(ISNUMBER($H95),(1+$H95)^(Y$9-$I95),IF(Y$9&lt;=$I95,1,X95*(1+INDEX(lookups!$F$87:$BU$99,MATCH($H95,lookups!$C$87:$C$99,0),MATCH(Y$9,lookups!$F$86:$BU$86,0)))))</f>
        <v>1</v>
      </c>
      <c r="Z95" s="299">
        <f>IF(ISNUMBER($H95),(1+$H95)^(Z$9-$I95),IF(Z$9&lt;=$I95,1,Y95*(1+INDEX(lookups!$F$87:$BU$99,MATCH($H95,lookups!$C$87:$C$99,0),MATCH(Z$9,lookups!$F$86:$BU$86,0)))))</f>
        <v>1</v>
      </c>
      <c r="AA95" s="299">
        <f>IF(ISNUMBER($H95),(1+$H95)^(AA$9-$I95),IF(AA$9&lt;=$I95,1,Z95*(1+INDEX(lookups!$F$87:$BU$99,MATCH($H95,lookups!$C$87:$C$99,0),MATCH(AA$9,lookups!$F$86:$BU$86,0)))))</f>
        <v>1</v>
      </c>
      <c r="AB95" s="299">
        <f>IF(ISNUMBER($H95),(1+$H95)^(AB$9-$I95),IF(AB$9&lt;=$I95,1,AA95*(1+INDEX(lookups!$F$87:$BU$99,MATCH($H95,lookups!$C$87:$C$99,0),MATCH(AB$9,lookups!$F$86:$BU$86,0)))))</f>
        <v>1</v>
      </c>
      <c r="AC95" s="299">
        <f>IF(ISNUMBER($H95),(1+$H95)^(AC$9-$I95),IF(AC$9&lt;=$I95,1,AB95*(1+INDEX(lookups!$F$87:$BU$99,MATCH($H95,lookups!$C$87:$C$99,0),MATCH(AC$9,lookups!$F$86:$BU$86,0)))))</f>
        <v>1</v>
      </c>
      <c r="AD95" s="299">
        <f>IF(ISNUMBER($H95),(1+$H95)^(AD$9-$I95),IF(AD$9&lt;=$I95,1,AC95*(1+INDEX(lookups!$F$87:$BU$99,MATCH($H95,lookups!$C$87:$C$99,0),MATCH(AD$9,lookups!$F$86:$BU$86,0)))))</f>
        <v>1</v>
      </c>
      <c r="AE95" s="299">
        <f>IF(ISNUMBER($H95),(1+$H95)^(AE$9-$I95),IF(AE$9&lt;=$I95,1,AD95*(1+INDEX(lookups!$F$87:$BU$99,MATCH($H95,lookups!$C$87:$C$99,0),MATCH(AE$9,lookups!$F$86:$BU$86,0)))))</f>
        <v>1</v>
      </c>
      <c r="AF95" s="299">
        <f>IF(ISNUMBER($H95),(1+$H95)^(AF$9-$I95),IF(AF$9&lt;=$I95,1,AE95*(1+INDEX(lookups!$F$87:$BU$99,MATCH($H95,lookups!$C$87:$C$99,0),MATCH(AF$9,lookups!$F$86:$BU$86,0)))))</f>
        <v>1</v>
      </c>
      <c r="AG95" s="299">
        <f>IF(ISNUMBER($H95),(1+$H95)^(AG$9-$I95),IF(AG$9&lt;=$I95,1,AF95*(1+INDEX(lookups!$F$87:$BU$99,MATCH($H95,lookups!$C$87:$C$99,0),MATCH(AG$9,lookups!$F$86:$BU$86,0)))))</f>
        <v>1</v>
      </c>
      <c r="AH95" s="299">
        <f>IF(ISNUMBER($H95),(1+$H95)^(AH$9-$I95),IF(AH$9&lt;=$I95,1,AG95*(1+INDEX(lookups!$F$87:$BU$99,MATCH($H95,lookups!$C$87:$C$99,0),MATCH(AH$9,lookups!$F$86:$BU$86,0)))))</f>
        <v>1</v>
      </c>
      <c r="AI95" s="299">
        <f>IF(ISNUMBER($H95),(1+$H95)^(AI$9-$I95),IF(AI$9&lt;=$I95,1,AH95*(1+INDEX(lookups!$F$87:$BU$99,MATCH($H95,lookups!$C$87:$C$99,0),MATCH(AI$9,lookups!$F$86:$BU$86,0)))))</f>
        <v>1</v>
      </c>
      <c r="AJ95" s="299">
        <f>IF(ISNUMBER($H95),(1+$H95)^(AJ$9-$I95),IF(AJ$9&lt;=$I95,1,AI95*(1+INDEX(lookups!$F$87:$BU$99,MATCH($H95,lookups!$C$87:$C$99,0),MATCH(AJ$9,lookups!$F$86:$BU$86,0)))))</f>
        <v>1</v>
      </c>
      <c r="AK95" s="299">
        <f>IF(ISNUMBER($H95),(1+$H95)^(AK$9-$I95),IF(AK$9&lt;=$I95,1,AJ95*(1+INDEX(lookups!$F$87:$BU$99,MATCH($H95,lookups!$C$87:$C$99,0),MATCH(AK$9,lookups!$F$86:$BU$86,0)))))</f>
        <v>1</v>
      </c>
      <c r="AL95" s="299">
        <f>IF(ISNUMBER($H95),(1+$H95)^(AL$9-$I95),IF(AL$9&lt;=$I95,1,AK95*(1+INDEX(lookups!$F$87:$BU$99,MATCH($H95,lookups!$C$87:$C$99,0),MATCH(AL$9,lookups!$F$86:$BU$86,0)))))</f>
        <v>1</v>
      </c>
      <c r="AM95" s="299">
        <f>IF(ISNUMBER($H95),(1+$H95)^(AM$9-$I95),IF(AM$9&lt;=$I95,1,AL95*(1+INDEX(lookups!$F$87:$BU$99,MATCH($H95,lookups!$C$87:$C$99,0),MATCH(AM$9,lookups!$F$86:$BU$86,0)))))</f>
        <v>1</v>
      </c>
      <c r="AN95" s="299">
        <f>IF(ISNUMBER($H95),(1+$H95)^(AN$9-$I95),IF(AN$9&lt;=$I95,1,AM95*(1+INDEX(lookups!$F$87:$BU$99,MATCH($H95,lookups!$C$87:$C$99,0),MATCH(AN$9,lookups!$F$86:$BU$86,0)))))</f>
        <v>1</v>
      </c>
      <c r="AO95" s="299">
        <f>IF(ISNUMBER($H95),(1+$H95)^(AO$9-$I95),IF(AO$9&lt;=$I95,1,AN95*(1+INDEX(lookups!$F$87:$BU$99,MATCH($H95,lookups!$C$87:$C$99,0),MATCH(AO$9,lookups!$F$86:$BU$86,0)))))</f>
        <v>1</v>
      </c>
      <c r="AP95" s="299">
        <f>IF(ISNUMBER($H95),(1+$H95)^(AP$9-$I95),IF(AP$9&lt;=$I95,1,AO95*(1+INDEX(lookups!$F$87:$BU$99,MATCH($H95,lookups!$C$87:$C$99,0),MATCH(AP$9,lookups!$F$86:$BU$86,0)))))</f>
        <v>1</v>
      </c>
      <c r="AQ95" s="299">
        <f>IF(ISNUMBER($H95),(1+$H95)^(AQ$9-$I95),IF(AQ$9&lt;=$I95,1,AP95*(1+INDEX(lookups!$F$87:$BU$99,MATCH($H95,lookups!$C$87:$C$99,0),MATCH(AQ$9,lookups!$F$86:$BU$86,0)))))</f>
        <v>1</v>
      </c>
      <c r="AR95" s="299">
        <f>IF(ISNUMBER($H95),(1+$H95)^(AR$9-$I95),IF(AR$9&lt;=$I95,1,AQ95*(1+INDEX(lookups!$F$87:$BU$99,MATCH($H95,lookups!$C$87:$C$99,0),MATCH(AR$9,lookups!$F$86:$BU$86,0)))))</f>
        <v>1</v>
      </c>
      <c r="AS95" s="299">
        <f>IF(ISNUMBER($H95),(1+$H95)^(AS$9-$I95),IF(AS$9&lt;=$I95,1,AR95*(1+INDEX(lookups!$F$87:$BU$99,MATCH($H95,lookups!$C$87:$C$99,0),MATCH(AS$9,lookups!$F$86:$BU$86,0)))))</f>
        <v>1</v>
      </c>
      <c r="AT95" s="299">
        <f>IF(ISNUMBER($H95),(1+$H95)^(AT$9-$I95),IF(AT$9&lt;=$I95,1,AS95*(1+INDEX(lookups!$F$87:$BU$99,MATCH($H95,lookups!$C$87:$C$99,0),MATCH(AT$9,lookups!$F$86:$BU$86,0)))))</f>
        <v>1</v>
      </c>
      <c r="AU95" s="299">
        <f>IF(ISNUMBER($H95),(1+$H95)^(AU$9-$I95),IF(AU$9&lt;=$I95,1,AT95*(1+INDEX(lookups!$F$87:$BU$99,MATCH($H95,lookups!$C$87:$C$99,0),MATCH(AU$9,lookups!$F$86:$BU$86,0)))))</f>
        <v>1</v>
      </c>
      <c r="AV95" s="299">
        <f>IF(ISNUMBER($H95),(1+$H95)^(AV$9-$I95),IF(AV$9&lt;=$I95,1,AU95*(1+INDEX(lookups!$F$87:$BU$99,MATCH($H95,lookups!$C$87:$C$99,0),MATCH(AV$9,lookups!$F$86:$BU$86,0)))))</f>
        <v>1</v>
      </c>
      <c r="AW95" s="299">
        <f>IF(ISNUMBER($H95),(1+$H95)^(AW$9-$I95),IF(AW$9&lt;=$I95,1,AV95*(1+INDEX(lookups!$F$87:$BU$99,MATCH($H95,lookups!$C$87:$C$99,0),MATCH(AW$9,lookups!$F$86:$BU$86,0)))))</f>
        <v>1</v>
      </c>
      <c r="AX95" s="299">
        <f>IF(ISNUMBER($H95),(1+$H95)^(AX$9-$I95),IF(AX$9&lt;=$I95,1,AW95*(1+INDEX(lookups!$F$87:$BU$99,MATCH($H95,lookups!$C$87:$C$99,0),MATCH(AX$9,lookups!$F$86:$BU$86,0)))))</f>
        <v>1</v>
      </c>
      <c r="AY95" s="299">
        <f>IF(ISNUMBER($H95),(1+$H95)^(AY$9-$I95),IF(AY$9&lt;=$I95,1,AX95*(1+INDEX(lookups!$F$87:$BU$99,MATCH($H95,lookups!$C$87:$C$99,0),MATCH(AY$9,lookups!$F$86:$BU$86,0)))))</f>
        <v>1</v>
      </c>
      <c r="AZ95" s="299">
        <f>IF(ISNUMBER($H95),(1+$H95)^(AZ$9-$I95),IF(AZ$9&lt;=$I95,1,AY95*(1+INDEX(lookups!$F$87:$BU$99,MATCH($H95,lookups!$C$87:$C$99,0),MATCH(AZ$9,lookups!$F$86:$BU$86,0)))))</f>
        <v>1</v>
      </c>
      <c r="BA95" s="299">
        <f>IF(ISNUMBER($H95),(1+$H95)^(BA$9-$I95),IF(BA$9&lt;=$I95,1,AZ95*(1+INDEX(lookups!$F$87:$BU$99,MATCH($H95,lookups!$C$87:$C$99,0),MATCH(BA$9,lookups!$F$86:$BU$86,0)))))</f>
        <v>1</v>
      </c>
      <c r="BB95" s="299">
        <f>IF(ISNUMBER($H95),(1+$H95)^(BB$9-$I95),IF(BB$9&lt;=$I95,1,BA95*(1+INDEX(lookups!$F$87:$BU$99,MATCH($H95,lookups!$C$87:$C$99,0),MATCH(BB$9,lookups!$F$86:$BU$86,0)))))</f>
        <v>1</v>
      </c>
      <c r="BC95" s="299">
        <f>IF(ISNUMBER($H95),(1+$H95)^(BC$9-$I95),IF(BC$9&lt;=$I95,1,BB95*(1+INDEX(lookups!$F$87:$BU$99,MATCH($H95,lookups!$C$87:$C$99,0),MATCH(BC$9,lookups!$F$86:$BU$86,0)))))</f>
        <v>1</v>
      </c>
      <c r="BD95" s="299">
        <f>IF(ISNUMBER($H95),(1+$H95)^(BD$9-$I95),IF(BD$9&lt;=$I95,1,BC95*(1+INDEX(lookups!$F$87:$BU$99,MATCH($H95,lookups!$C$87:$C$99,0),MATCH(BD$9,lookups!$F$86:$BU$86,0)))))</f>
        <v>1</v>
      </c>
      <c r="BE95" s="299">
        <f>IF(ISNUMBER($H95),(1+$H95)^(BE$9-$I95),IF(BE$9&lt;=$I95,1,BD95*(1+INDEX(lookups!$F$87:$BU$99,MATCH($H95,lookups!$C$87:$C$99,0),MATCH(BE$9,lookups!$F$86:$BU$86,0)))))</f>
        <v>1</v>
      </c>
      <c r="BF95" s="299">
        <f>IF(ISNUMBER($H95),(1+$H95)^(BF$9-$I95),IF(BF$9&lt;=$I95,1,BE95*(1+INDEX(lookups!$F$87:$BU$99,MATCH($H95,lookups!$C$87:$C$99,0),MATCH(BF$9,lookups!$F$86:$BU$86,0)))))</f>
        <v>1</v>
      </c>
      <c r="BG95" s="299">
        <f>IF(ISNUMBER($H95),(1+$H95)^(BG$9-$I95),IF(BG$9&lt;=$I95,1,BF95*(1+INDEX(lookups!$F$87:$BU$99,MATCH($H95,lookups!$C$87:$C$99,0),MATCH(BG$9,lookups!$F$86:$BU$86,0)))))</f>
        <v>1</v>
      </c>
      <c r="BH95" s="299">
        <f>IF(ISNUMBER($H95),(1+$H95)^(BH$9-$I95),IF(BH$9&lt;=$I95,1,BG95*(1+INDEX(lookups!$F$87:$BU$99,MATCH($H95,lookups!$C$87:$C$99,0),MATCH(BH$9,lookups!$F$86:$BU$86,0)))))</f>
        <v>1</v>
      </c>
      <c r="BI95" s="299">
        <f>IF(ISNUMBER($H95),(1+$H95)^(BI$9-$I95),IF(BI$9&lt;=$I95,1,BH95*(1+INDEX(lookups!$F$87:$BU$99,MATCH($H95,lookups!$C$87:$C$99,0),MATCH(BI$9,lookups!$F$86:$BU$86,0)))))</f>
        <v>1</v>
      </c>
      <c r="BJ95" s="299">
        <f>IF(ISNUMBER($H95),(1+$H95)^(BJ$9-$I95),IF(BJ$9&lt;=$I95,1,BI95*(1+INDEX(lookups!$F$87:$BU$99,MATCH($H95,lookups!$C$87:$C$99,0),MATCH(BJ$9,lookups!$F$86:$BU$86,0)))))</f>
        <v>1</v>
      </c>
      <c r="BK95" s="299">
        <f>IF(ISNUMBER($H95),(1+$H95)^(BK$9-$I95),IF(BK$9&lt;=$I95,1,BJ95*(1+INDEX(lookups!$F$87:$BU$99,MATCH($H95,lookups!$C$87:$C$99,0),MATCH(BK$9,lookups!$F$86:$BU$86,0)))))</f>
        <v>1</v>
      </c>
      <c r="BL95" s="299">
        <f>IF(ISNUMBER($H95),(1+$H95)^(BL$9-$I95),IF(BL$9&lt;=$I95,1,BK95*(1+INDEX(lookups!$F$87:$BU$99,MATCH($H95,lookups!$C$87:$C$99,0),MATCH(BL$9,lookups!$F$86:$BU$86,0)))))</f>
        <v>1</v>
      </c>
      <c r="BM95" s="299">
        <f>IF(ISNUMBER($H95),(1+$H95)^(BM$9-$I95),IF(BM$9&lt;=$I95,1,BL95*(1+INDEX(lookups!$F$87:$BU$99,MATCH($H95,lookups!$C$87:$C$99,0),MATCH(BM$9,lookups!$F$86:$BU$86,0)))))</f>
        <v>1</v>
      </c>
    </row>
    <row r="96" spans="3:65" x14ac:dyDescent="0.2">
      <c r="C96" s="188">
        <f t="shared" si="68"/>
        <v>17</v>
      </c>
      <c r="D96" s="166" t="str">
        <f t="shared" si="69"/>
        <v>item 17</v>
      </c>
      <c r="E96" s="211" t="str">
        <f t="shared" si="67"/>
        <v>Operating Expense</v>
      </c>
      <c r="F96" s="183">
        <f t="shared" si="67"/>
        <v>2</v>
      </c>
      <c r="G96" s="183"/>
      <c r="H96" s="212">
        <f>Inputs!K28</f>
        <v>0</v>
      </c>
      <c r="I96" s="213">
        <f>Assumptions!$D$16</f>
        <v>2022</v>
      </c>
      <c r="N96" s="298">
        <v>1</v>
      </c>
      <c r="O96" s="299">
        <f>IF(ISNUMBER($H96),(1+$H96)^(O$9-$I96),IF(O$9&lt;=$I96,1,N96*(1+INDEX(lookups!$F$87:$BU$99,MATCH($H96,lookups!$C$87:$C$99,0),MATCH(O$9,lookups!$F$86:$BU$86,0)))))</f>
        <v>1</v>
      </c>
      <c r="P96" s="299">
        <f>IF(ISNUMBER($H96),(1+$H96)^(P$9-$I96),IF(P$9&lt;=$I96,1,O96*(1+INDEX(lookups!$F$87:$BU$99,MATCH($H96,lookups!$C$87:$C$99,0),MATCH(P$9,lookups!$F$86:$BU$86,0)))))</f>
        <v>1</v>
      </c>
      <c r="Q96" s="299">
        <f>IF(ISNUMBER($H96),(1+$H96)^(Q$9-$I96),IF(Q$9&lt;=$I96,1,P96*(1+INDEX(lookups!$F$87:$BU$99,MATCH($H96,lookups!$C$87:$C$99,0),MATCH(Q$9,lookups!$F$86:$BU$86,0)))))</f>
        <v>1</v>
      </c>
      <c r="R96" s="299">
        <f>IF(ISNUMBER($H96),(1+$H96)^(R$9-$I96),IF(R$9&lt;=$I96,1,Q96*(1+INDEX(lookups!$F$87:$BU$99,MATCH($H96,lookups!$C$87:$C$99,0),MATCH(R$9,lookups!$F$86:$BU$86,0)))))</f>
        <v>1</v>
      </c>
      <c r="S96" s="299">
        <f>IF(ISNUMBER($H96),(1+$H96)^(S$9-$I96),IF(S$9&lt;=$I96,1,R96*(1+INDEX(lookups!$F$87:$BU$99,MATCH($H96,lookups!$C$87:$C$99,0),MATCH(S$9,lookups!$F$86:$BU$86,0)))))</f>
        <v>1</v>
      </c>
      <c r="T96" s="299">
        <f>IF(ISNUMBER($H96),(1+$H96)^(T$9-$I96),IF(T$9&lt;=$I96,1,S96*(1+INDEX(lookups!$F$87:$BU$99,MATCH($H96,lookups!$C$87:$C$99,0),MATCH(T$9,lookups!$F$86:$BU$86,0)))))</f>
        <v>1</v>
      </c>
      <c r="U96" s="299">
        <f>IF(ISNUMBER($H96),(1+$H96)^(U$9-$I96),IF(U$9&lt;=$I96,1,T96*(1+INDEX(lookups!$F$87:$BU$99,MATCH($H96,lookups!$C$87:$C$99,0),MATCH(U$9,lookups!$F$86:$BU$86,0)))))</f>
        <v>1</v>
      </c>
      <c r="V96" s="299">
        <f>IF(ISNUMBER($H96),(1+$H96)^(V$9-$I96),IF(V$9&lt;=$I96,1,U96*(1+INDEX(lookups!$F$87:$BU$99,MATCH($H96,lookups!$C$87:$C$99,0),MATCH(V$9,lookups!$F$86:$BU$86,0)))))</f>
        <v>1</v>
      </c>
      <c r="W96" s="299">
        <f>IF(ISNUMBER($H96),(1+$H96)^(W$9-$I96),IF(W$9&lt;=$I96,1,V96*(1+INDEX(lookups!$F$87:$BU$99,MATCH($H96,lookups!$C$87:$C$99,0),MATCH(W$9,lookups!$F$86:$BU$86,0)))))</f>
        <v>1</v>
      </c>
      <c r="X96" s="299">
        <f>IF(ISNUMBER($H96),(1+$H96)^(X$9-$I96),IF(X$9&lt;=$I96,1,W96*(1+INDEX(lookups!$F$87:$BU$99,MATCH($H96,lookups!$C$87:$C$99,0),MATCH(X$9,lookups!$F$86:$BU$86,0)))))</f>
        <v>1</v>
      </c>
      <c r="Y96" s="299">
        <f>IF(ISNUMBER($H96),(1+$H96)^(Y$9-$I96),IF(Y$9&lt;=$I96,1,X96*(1+INDEX(lookups!$F$87:$BU$99,MATCH($H96,lookups!$C$87:$C$99,0),MATCH(Y$9,lookups!$F$86:$BU$86,0)))))</f>
        <v>1</v>
      </c>
      <c r="Z96" s="299">
        <f>IF(ISNUMBER($H96),(1+$H96)^(Z$9-$I96),IF(Z$9&lt;=$I96,1,Y96*(1+INDEX(lookups!$F$87:$BU$99,MATCH($H96,lookups!$C$87:$C$99,0),MATCH(Z$9,lookups!$F$86:$BU$86,0)))))</f>
        <v>1</v>
      </c>
      <c r="AA96" s="299">
        <f>IF(ISNUMBER($H96),(1+$H96)^(AA$9-$I96),IF(AA$9&lt;=$I96,1,Z96*(1+INDEX(lookups!$F$87:$BU$99,MATCH($H96,lookups!$C$87:$C$99,0),MATCH(AA$9,lookups!$F$86:$BU$86,0)))))</f>
        <v>1</v>
      </c>
      <c r="AB96" s="299">
        <f>IF(ISNUMBER($H96),(1+$H96)^(AB$9-$I96),IF(AB$9&lt;=$I96,1,AA96*(1+INDEX(lookups!$F$87:$BU$99,MATCH($H96,lookups!$C$87:$C$99,0),MATCH(AB$9,lookups!$F$86:$BU$86,0)))))</f>
        <v>1</v>
      </c>
      <c r="AC96" s="299">
        <f>IF(ISNUMBER($H96),(1+$H96)^(AC$9-$I96),IF(AC$9&lt;=$I96,1,AB96*(1+INDEX(lookups!$F$87:$BU$99,MATCH($H96,lookups!$C$87:$C$99,0),MATCH(AC$9,lookups!$F$86:$BU$86,0)))))</f>
        <v>1</v>
      </c>
      <c r="AD96" s="299">
        <f>IF(ISNUMBER($H96),(1+$H96)^(AD$9-$I96),IF(AD$9&lt;=$I96,1,AC96*(1+INDEX(lookups!$F$87:$BU$99,MATCH($H96,lookups!$C$87:$C$99,0),MATCH(AD$9,lookups!$F$86:$BU$86,0)))))</f>
        <v>1</v>
      </c>
      <c r="AE96" s="299">
        <f>IF(ISNUMBER($H96),(1+$H96)^(AE$9-$I96),IF(AE$9&lt;=$I96,1,AD96*(1+INDEX(lookups!$F$87:$BU$99,MATCH($H96,lookups!$C$87:$C$99,0),MATCH(AE$9,lookups!$F$86:$BU$86,0)))))</f>
        <v>1</v>
      </c>
      <c r="AF96" s="299">
        <f>IF(ISNUMBER($H96),(1+$H96)^(AF$9-$I96),IF(AF$9&lt;=$I96,1,AE96*(1+INDEX(lookups!$F$87:$BU$99,MATCH($H96,lookups!$C$87:$C$99,0),MATCH(AF$9,lookups!$F$86:$BU$86,0)))))</f>
        <v>1</v>
      </c>
      <c r="AG96" s="299">
        <f>IF(ISNUMBER($H96),(1+$H96)^(AG$9-$I96),IF(AG$9&lt;=$I96,1,AF96*(1+INDEX(lookups!$F$87:$BU$99,MATCH($H96,lookups!$C$87:$C$99,0),MATCH(AG$9,lookups!$F$86:$BU$86,0)))))</f>
        <v>1</v>
      </c>
      <c r="AH96" s="299">
        <f>IF(ISNUMBER($H96),(1+$H96)^(AH$9-$I96),IF(AH$9&lt;=$I96,1,AG96*(1+INDEX(lookups!$F$87:$BU$99,MATCH($H96,lookups!$C$87:$C$99,0),MATCH(AH$9,lookups!$F$86:$BU$86,0)))))</f>
        <v>1</v>
      </c>
      <c r="AI96" s="299">
        <f>IF(ISNUMBER($H96),(1+$H96)^(AI$9-$I96),IF(AI$9&lt;=$I96,1,AH96*(1+INDEX(lookups!$F$87:$BU$99,MATCH($H96,lookups!$C$87:$C$99,0),MATCH(AI$9,lookups!$F$86:$BU$86,0)))))</f>
        <v>1</v>
      </c>
      <c r="AJ96" s="299">
        <f>IF(ISNUMBER($H96),(1+$H96)^(AJ$9-$I96),IF(AJ$9&lt;=$I96,1,AI96*(1+INDEX(lookups!$F$87:$BU$99,MATCH($H96,lookups!$C$87:$C$99,0),MATCH(AJ$9,lookups!$F$86:$BU$86,0)))))</f>
        <v>1</v>
      </c>
      <c r="AK96" s="299">
        <f>IF(ISNUMBER($H96),(1+$H96)^(AK$9-$I96),IF(AK$9&lt;=$I96,1,AJ96*(1+INDEX(lookups!$F$87:$BU$99,MATCH($H96,lookups!$C$87:$C$99,0),MATCH(AK$9,lookups!$F$86:$BU$86,0)))))</f>
        <v>1</v>
      </c>
      <c r="AL96" s="299">
        <f>IF(ISNUMBER($H96),(1+$H96)^(AL$9-$I96),IF(AL$9&lt;=$I96,1,AK96*(1+INDEX(lookups!$F$87:$BU$99,MATCH($H96,lookups!$C$87:$C$99,0),MATCH(AL$9,lookups!$F$86:$BU$86,0)))))</f>
        <v>1</v>
      </c>
      <c r="AM96" s="299">
        <f>IF(ISNUMBER($H96),(1+$H96)^(AM$9-$I96),IF(AM$9&lt;=$I96,1,AL96*(1+INDEX(lookups!$F$87:$BU$99,MATCH($H96,lookups!$C$87:$C$99,0),MATCH(AM$9,lookups!$F$86:$BU$86,0)))))</f>
        <v>1</v>
      </c>
      <c r="AN96" s="299">
        <f>IF(ISNUMBER($H96),(1+$H96)^(AN$9-$I96),IF(AN$9&lt;=$I96,1,AM96*(1+INDEX(lookups!$F$87:$BU$99,MATCH($H96,lookups!$C$87:$C$99,0),MATCH(AN$9,lookups!$F$86:$BU$86,0)))))</f>
        <v>1</v>
      </c>
      <c r="AO96" s="299">
        <f>IF(ISNUMBER($H96),(1+$H96)^(AO$9-$I96),IF(AO$9&lt;=$I96,1,AN96*(1+INDEX(lookups!$F$87:$BU$99,MATCH($H96,lookups!$C$87:$C$99,0),MATCH(AO$9,lookups!$F$86:$BU$86,0)))))</f>
        <v>1</v>
      </c>
      <c r="AP96" s="299">
        <f>IF(ISNUMBER($H96),(1+$H96)^(AP$9-$I96),IF(AP$9&lt;=$I96,1,AO96*(1+INDEX(lookups!$F$87:$BU$99,MATCH($H96,lookups!$C$87:$C$99,0),MATCH(AP$9,lookups!$F$86:$BU$86,0)))))</f>
        <v>1</v>
      </c>
      <c r="AQ96" s="299">
        <f>IF(ISNUMBER($H96),(1+$H96)^(AQ$9-$I96),IF(AQ$9&lt;=$I96,1,AP96*(1+INDEX(lookups!$F$87:$BU$99,MATCH($H96,lookups!$C$87:$C$99,0),MATCH(AQ$9,lookups!$F$86:$BU$86,0)))))</f>
        <v>1</v>
      </c>
      <c r="AR96" s="299">
        <f>IF(ISNUMBER($H96),(1+$H96)^(AR$9-$I96),IF(AR$9&lt;=$I96,1,AQ96*(1+INDEX(lookups!$F$87:$BU$99,MATCH($H96,lookups!$C$87:$C$99,0),MATCH(AR$9,lookups!$F$86:$BU$86,0)))))</f>
        <v>1</v>
      </c>
      <c r="AS96" s="299">
        <f>IF(ISNUMBER($H96),(1+$H96)^(AS$9-$I96),IF(AS$9&lt;=$I96,1,AR96*(1+INDEX(lookups!$F$87:$BU$99,MATCH($H96,lookups!$C$87:$C$99,0),MATCH(AS$9,lookups!$F$86:$BU$86,0)))))</f>
        <v>1</v>
      </c>
      <c r="AT96" s="299">
        <f>IF(ISNUMBER($H96),(1+$H96)^(AT$9-$I96),IF(AT$9&lt;=$I96,1,AS96*(1+INDEX(lookups!$F$87:$BU$99,MATCH($H96,lookups!$C$87:$C$99,0),MATCH(AT$9,lookups!$F$86:$BU$86,0)))))</f>
        <v>1</v>
      </c>
      <c r="AU96" s="299">
        <f>IF(ISNUMBER($H96),(1+$H96)^(AU$9-$I96),IF(AU$9&lt;=$I96,1,AT96*(1+INDEX(lookups!$F$87:$BU$99,MATCH($H96,lookups!$C$87:$C$99,0),MATCH(AU$9,lookups!$F$86:$BU$86,0)))))</f>
        <v>1</v>
      </c>
      <c r="AV96" s="299">
        <f>IF(ISNUMBER($H96),(1+$H96)^(AV$9-$I96),IF(AV$9&lt;=$I96,1,AU96*(1+INDEX(lookups!$F$87:$BU$99,MATCH($H96,lookups!$C$87:$C$99,0),MATCH(AV$9,lookups!$F$86:$BU$86,0)))))</f>
        <v>1</v>
      </c>
      <c r="AW96" s="299">
        <f>IF(ISNUMBER($H96),(1+$H96)^(AW$9-$I96),IF(AW$9&lt;=$I96,1,AV96*(1+INDEX(lookups!$F$87:$BU$99,MATCH($H96,lookups!$C$87:$C$99,0),MATCH(AW$9,lookups!$F$86:$BU$86,0)))))</f>
        <v>1</v>
      </c>
      <c r="AX96" s="299">
        <f>IF(ISNUMBER($H96),(1+$H96)^(AX$9-$I96),IF(AX$9&lt;=$I96,1,AW96*(1+INDEX(lookups!$F$87:$BU$99,MATCH($H96,lookups!$C$87:$C$99,0),MATCH(AX$9,lookups!$F$86:$BU$86,0)))))</f>
        <v>1</v>
      </c>
      <c r="AY96" s="299">
        <f>IF(ISNUMBER($H96),(1+$H96)^(AY$9-$I96),IF(AY$9&lt;=$I96,1,AX96*(1+INDEX(lookups!$F$87:$BU$99,MATCH($H96,lookups!$C$87:$C$99,0),MATCH(AY$9,lookups!$F$86:$BU$86,0)))))</f>
        <v>1</v>
      </c>
      <c r="AZ96" s="299">
        <f>IF(ISNUMBER($H96),(1+$H96)^(AZ$9-$I96),IF(AZ$9&lt;=$I96,1,AY96*(1+INDEX(lookups!$F$87:$BU$99,MATCH($H96,lookups!$C$87:$C$99,0),MATCH(AZ$9,lookups!$F$86:$BU$86,0)))))</f>
        <v>1</v>
      </c>
      <c r="BA96" s="299">
        <f>IF(ISNUMBER($H96),(1+$H96)^(BA$9-$I96),IF(BA$9&lt;=$I96,1,AZ96*(1+INDEX(lookups!$F$87:$BU$99,MATCH($H96,lookups!$C$87:$C$99,0),MATCH(BA$9,lookups!$F$86:$BU$86,0)))))</f>
        <v>1</v>
      </c>
      <c r="BB96" s="299">
        <f>IF(ISNUMBER($H96),(1+$H96)^(BB$9-$I96),IF(BB$9&lt;=$I96,1,BA96*(1+INDEX(lookups!$F$87:$BU$99,MATCH($H96,lookups!$C$87:$C$99,0),MATCH(BB$9,lookups!$F$86:$BU$86,0)))))</f>
        <v>1</v>
      </c>
      <c r="BC96" s="299">
        <f>IF(ISNUMBER($H96),(1+$H96)^(BC$9-$I96),IF(BC$9&lt;=$I96,1,BB96*(1+INDEX(lookups!$F$87:$BU$99,MATCH($H96,lookups!$C$87:$C$99,0),MATCH(BC$9,lookups!$F$86:$BU$86,0)))))</f>
        <v>1</v>
      </c>
      <c r="BD96" s="299">
        <f>IF(ISNUMBER($H96),(1+$H96)^(BD$9-$I96),IF(BD$9&lt;=$I96,1,BC96*(1+INDEX(lookups!$F$87:$BU$99,MATCH($H96,lookups!$C$87:$C$99,0),MATCH(BD$9,lookups!$F$86:$BU$86,0)))))</f>
        <v>1</v>
      </c>
      <c r="BE96" s="299">
        <f>IF(ISNUMBER($H96),(1+$H96)^(BE$9-$I96),IF(BE$9&lt;=$I96,1,BD96*(1+INDEX(lookups!$F$87:$BU$99,MATCH($H96,lookups!$C$87:$C$99,0),MATCH(BE$9,lookups!$F$86:$BU$86,0)))))</f>
        <v>1</v>
      </c>
      <c r="BF96" s="299">
        <f>IF(ISNUMBER($H96),(1+$H96)^(BF$9-$I96),IF(BF$9&lt;=$I96,1,BE96*(1+INDEX(lookups!$F$87:$BU$99,MATCH($H96,lookups!$C$87:$C$99,0),MATCH(BF$9,lookups!$F$86:$BU$86,0)))))</f>
        <v>1</v>
      </c>
      <c r="BG96" s="299">
        <f>IF(ISNUMBER($H96),(1+$H96)^(BG$9-$I96),IF(BG$9&lt;=$I96,1,BF96*(1+INDEX(lookups!$F$87:$BU$99,MATCH($H96,lookups!$C$87:$C$99,0),MATCH(BG$9,lookups!$F$86:$BU$86,0)))))</f>
        <v>1</v>
      </c>
      <c r="BH96" s="299">
        <f>IF(ISNUMBER($H96),(1+$H96)^(BH$9-$I96),IF(BH$9&lt;=$I96,1,BG96*(1+INDEX(lookups!$F$87:$BU$99,MATCH($H96,lookups!$C$87:$C$99,0),MATCH(BH$9,lookups!$F$86:$BU$86,0)))))</f>
        <v>1</v>
      </c>
      <c r="BI96" s="299">
        <f>IF(ISNUMBER($H96),(1+$H96)^(BI$9-$I96),IF(BI$9&lt;=$I96,1,BH96*(1+INDEX(lookups!$F$87:$BU$99,MATCH($H96,lookups!$C$87:$C$99,0),MATCH(BI$9,lookups!$F$86:$BU$86,0)))))</f>
        <v>1</v>
      </c>
      <c r="BJ96" s="299">
        <f>IF(ISNUMBER($H96),(1+$H96)^(BJ$9-$I96),IF(BJ$9&lt;=$I96,1,BI96*(1+INDEX(lookups!$F$87:$BU$99,MATCH($H96,lookups!$C$87:$C$99,0),MATCH(BJ$9,lookups!$F$86:$BU$86,0)))))</f>
        <v>1</v>
      </c>
      <c r="BK96" s="299">
        <f>IF(ISNUMBER($H96),(1+$H96)^(BK$9-$I96),IF(BK$9&lt;=$I96,1,BJ96*(1+INDEX(lookups!$F$87:$BU$99,MATCH($H96,lookups!$C$87:$C$99,0),MATCH(BK$9,lookups!$F$86:$BU$86,0)))))</f>
        <v>1</v>
      </c>
      <c r="BL96" s="299">
        <f>IF(ISNUMBER($H96),(1+$H96)^(BL$9-$I96),IF(BL$9&lt;=$I96,1,BK96*(1+INDEX(lookups!$F$87:$BU$99,MATCH($H96,lookups!$C$87:$C$99,0),MATCH(BL$9,lookups!$F$86:$BU$86,0)))))</f>
        <v>1</v>
      </c>
      <c r="BM96" s="299">
        <f>IF(ISNUMBER($H96),(1+$H96)^(BM$9-$I96),IF(BM$9&lt;=$I96,1,BL96*(1+INDEX(lookups!$F$87:$BU$99,MATCH($H96,lookups!$C$87:$C$99,0),MATCH(BM$9,lookups!$F$86:$BU$86,0)))))</f>
        <v>1</v>
      </c>
    </row>
    <row r="97" spans="3:65" x14ac:dyDescent="0.2">
      <c r="C97" s="188">
        <f t="shared" si="68"/>
        <v>18</v>
      </c>
      <c r="D97" s="166" t="str">
        <f t="shared" si="69"/>
        <v>item 18</v>
      </c>
      <c r="E97" s="211" t="str">
        <f t="shared" si="67"/>
        <v>Operating Expense</v>
      </c>
      <c r="F97" s="183">
        <f t="shared" si="67"/>
        <v>2</v>
      </c>
      <c r="G97" s="183"/>
      <c r="H97" s="212">
        <f>Inputs!K29</f>
        <v>0</v>
      </c>
      <c r="I97" s="213">
        <f>Assumptions!$D$16</f>
        <v>2022</v>
      </c>
      <c r="N97" s="298">
        <v>1</v>
      </c>
      <c r="O97" s="299">
        <f>IF(ISNUMBER($H97),(1+$H97)^(O$9-$I97),IF(O$9&lt;=$I97,1,N97*(1+INDEX(lookups!$F$87:$BU$99,MATCH($H97,lookups!$C$87:$C$99,0),MATCH(O$9,lookups!$F$86:$BU$86,0)))))</f>
        <v>1</v>
      </c>
      <c r="P97" s="299">
        <f>IF(ISNUMBER($H97),(1+$H97)^(P$9-$I97),IF(P$9&lt;=$I97,1,O97*(1+INDEX(lookups!$F$87:$BU$99,MATCH($H97,lookups!$C$87:$C$99,0),MATCH(P$9,lookups!$F$86:$BU$86,0)))))</f>
        <v>1</v>
      </c>
      <c r="Q97" s="299">
        <f>IF(ISNUMBER($H97),(1+$H97)^(Q$9-$I97),IF(Q$9&lt;=$I97,1,P97*(1+INDEX(lookups!$F$87:$BU$99,MATCH($H97,lookups!$C$87:$C$99,0),MATCH(Q$9,lookups!$F$86:$BU$86,0)))))</f>
        <v>1</v>
      </c>
      <c r="R97" s="299">
        <f>IF(ISNUMBER($H97),(1+$H97)^(R$9-$I97),IF(R$9&lt;=$I97,1,Q97*(1+INDEX(lookups!$F$87:$BU$99,MATCH($H97,lookups!$C$87:$C$99,0),MATCH(R$9,lookups!$F$86:$BU$86,0)))))</f>
        <v>1</v>
      </c>
      <c r="S97" s="299">
        <f>IF(ISNUMBER($H97),(1+$H97)^(S$9-$I97),IF(S$9&lt;=$I97,1,R97*(1+INDEX(lookups!$F$87:$BU$99,MATCH($H97,lookups!$C$87:$C$99,0),MATCH(S$9,lookups!$F$86:$BU$86,0)))))</f>
        <v>1</v>
      </c>
      <c r="T97" s="299">
        <f>IF(ISNUMBER($H97),(1+$H97)^(T$9-$I97),IF(T$9&lt;=$I97,1,S97*(1+INDEX(lookups!$F$87:$BU$99,MATCH($H97,lookups!$C$87:$C$99,0),MATCH(T$9,lookups!$F$86:$BU$86,0)))))</f>
        <v>1</v>
      </c>
      <c r="U97" s="299">
        <f>IF(ISNUMBER($H97),(1+$H97)^(U$9-$I97),IF(U$9&lt;=$I97,1,T97*(1+INDEX(lookups!$F$87:$BU$99,MATCH($H97,lookups!$C$87:$C$99,0),MATCH(U$9,lookups!$F$86:$BU$86,0)))))</f>
        <v>1</v>
      </c>
      <c r="V97" s="299">
        <f>IF(ISNUMBER($H97),(1+$H97)^(V$9-$I97),IF(V$9&lt;=$I97,1,U97*(1+INDEX(lookups!$F$87:$BU$99,MATCH($H97,lookups!$C$87:$C$99,0),MATCH(V$9,lookups!$F$86:$BU$86,0)))))</f>
        <v>1</v>
      </c>
      <c r="W97" s="299">
        <f>IF(ISNUMBER($H97),(1+$H97)^(W$9-$I97),IF(W$9&lt;=$I97,1,V97*(1+INDEX(lookups!$F$87:$BU$99,MATCH($H97,lookups!$C$87:$C$99,0),MATCH(W$9,lookups!$F$86:$BU$86,0)))))</f>
        <v>1</v>
      </c>
      <c r="X97" s="299">
        <f>IF(ISNUMBER($H97),(1+$H97)^(X$9-$I97),IF(X$9&lt;=$I97,1,W97*(1+INDEX(lookups!$F$87:$BU$99,MATCH($H97,lookups!$C$87:$C$99,0),MATCH(X$9,lookups!$F$86:$BU$86,0)))))</f>
        <v>1</v>
      </c>
      <c r="Y97" s="299">
        <f>IF(ISNUMBER($H97),(1+$H97)^(Y$9-$I97),IF(Y$9&lt;=$I97,1,X97*(1+INDEX(lookups!$F$87:$BU$99,MATCH($H97,lookups!$C$87:$C$99,0),MATCH(Y$9,lookups!$F$86:$BU$86,0)))))</f>
        <v>1</v>
      </c>
      <c r="Z97" s="299">
        <f>IF(ISNUMBER($H97),(1+$H97)^(Z$9-$I97),IF(Z$9&lt;=$I97,1,Y97*(1+INDEX(lookups!$F$87:$BU$99,MATCH($H97,lookups!$C$87:$C$99,0),MATCH(Z$9,lookups!$F$86:$BU$86,0)))))</f>
        <v>1</v>
      </c>
      <c r="AA97" s="299">
        <f>IF(ISNUMBER($H97),(1+$H97)^(AA$9-$I97),IF(AA$9&lt;=$I97,1,Z97*(1+INDEX(lookups!$F$87:$BU$99,MATCH($H97,lookups!$C$87:$C$99,0),MATCH(AA$9,lookups!$F$86:$BU$86,0)))))</f>
        <v>1</v>
      </c>
      <c r="AB97" s="299">
        <f>IF(ISNUMBER($H97),(1+$H97)^(AB$9-$I97),IF(AB$9&lt;=$I97,1,AA97*(1+INDEX(lookups!$F$87:$BU$99,MATCH($H97,lookups!$C$87:$C$99,0),MATCH(AB$9,lookups!$F$86:$BU$86,0)))))</f>
        <v>1</v>
      </c>
      <c r="AC97" s="299">
        <f>IF(ISNUMBER($H97),(1+$H97)^(AC$9-$I97),IF(AC$9&lt;=$I97,1,AB97*(1+INDEX(lookups!$F$87:$BU$99,MATCH($H97,lookups!$C$87:$C$99,0),MATCH(AC$9,lookups!$F$86:$BU$86,0)))))</f>
        <v>1</v>
      </c>
      <c r="AD97" s="299">
        <f>IF(ISNUMBER($H97),(1+$H97)^(AD$9-$I97),IF(AD$9&lt;=$I97,1,AC97*(1+INDEX(lookups!$F$87:$BU$99,MATCH($H97,lookups!$C$87:$C$99,0),MATCH(AD$9,lookups!$F$86:$BU$86,0)))))</f>
        <v>1</v>
      </c>
      <c r="AE97" s="299">
        <f>IF(ISNUMBER($H97),(1+$H97)^(AE$9-$I97),IF(AE$9&lt;=$I97,1,AD97*(1+INDEX(lookups!$F$87:$BU$99,MATCH($H97,lookups!$C$87:$C$99,0),MATCH(AE$9,lookups!$F$86:$BU$86,0)))))</f>
        <v>1</v>
      </c>
      <c r="AF97" s="299">
        <f>IF(ISNUMBER($H97),(1+$H97)^(AF$9-$I97),IF(AF$9&lt;=$I97,1,AE97*(1+INDEX(lookups!$F$87:$BU$99,MATCH($H97,lookups!$C$87:$C$99,0),MATCH(AF$9,lookups!$F$86:$BU$86,0)))))</f>
        <v>1</v>
      </c>
      <c r="AG97" s="299">
        <f>IF(ISNUMBER($H97),(1+$H97)^(AG$9-$I97),IF(AG$9&lt;=$I97,1,AF97*(1+INDEX(lookups!$F$87:$BU$99,MATCH($H97,lookups!$C$87:$C$99,0),MATCH(AG$9,lookups!$F$86:$BU$86,0)))))</f>
        <v>1</v>
      </c>
      <c r="AH97" s="299">
        <f>IF(ISNUMBER($H97),(1+$H97)^(AH$9-$I97),IF(AH$9&lt;=$I97,1,AG97*(1+INDEX(lookups!$F$87:$BU$99,MATCH($H97,lookups!$C$87:$C$99,0),MATCH(AH$9,lookups!$F$86:$BU$86,0)))))</f>
        <v>1</v>
      </c>
      <c r="AI97" s="299">
        <f>IF(ISNUMBER($H97),(1+$H97)^(AI$9-$I97),IF(AI$9&lt;=$I97,1,AH97*(1+INDEX(lookups!$F$87:$BU$99,MATCH($H97,lookups!$C$87:$C$99,0),MATCH(AI$9,lookups!$F$86:$BU$86,0)))))</f>
        <v>1</v>
      </c>
      <c r="AJ97" s="299">
        <f>IF(ISNUMBER($H97),(1+$H97)^(AJ$9-$I97),IF(AJ$9&lt;=$I97,1,AI97*(1+INDEX(lookups!$F$87:$BU$99,MATCH($H97,lookups!$C$87:$C$99,0),MATCH(AJ$9,lookups!$F$86:$BU$86,0)))))</f>
        <v>1</v>
      </c>
      <c r="AK97" s="299">
        <f>IF(ISNUMBER($H97),(1+$H97)^(AK$9-$I97),IF(AK$9&lt;=$I97,1,AJ97*(1+INDEX(lookups!$F$87:$BU$99,MATCH($H97,lookups!$C$87:$C$99,0),MATCH(AK$9,lookups!$F$86:$BU$86,0)))))</f>
        <v>1</v>
      </c>
      <c r="AL97" s="299">
        <f>IF(ISNUMBER($H97),(1+$H97)^(AL$9-$I97),IF(AL$9&lt;=$I97,1,AK97*(1+INDEX(lookups!$F$87:$BU$99,MATCH($H97,lookups!$C$87:$C$99,0),MATCH(AL$9,lookups!$F$86:$BU$86,0)))))</f>
        <v>1</v>
      </c>
      <c r="AM97" s="299">
        <f>IF(ISNUMBER($H97),(1+$H97)^(AM$9-$I97),IF(AM$9&lt;=$I97,1,AL97*(1+INDEX(lookups!$F$87:$BU$99,MATCH($H97,lookups!$C$87:$C$99,0),MATCH(AM$9,lookups!$F$86:$BU$86,0)))))</f>
        <v>1</v>
      </c>
      <c r="AN97" s="299">
        <f>IF(ISNUMBER($H97),(1+$H97)^(AN$9-$I97),IF(AN$9&lt;=$I97,1,AM97*(1+INDEX(lookups!$F$87:$BU$99,MATCH($H97,lookups!$C$87:$C$99,0),MATCH(AN$9,lookups!$F$86:$BU$86,0)))))</f>
        <v>1</v>
      </c>
      <c r="AO97" s="299">
        <f>IF(ISNUMBER($H97),(1+$H97)^(AO$9-$I97),IF(AO$9&lt;=$I97,1,AN97*(1+INDEX(lookups!$F$87:$BU$99,MATCH($H97,lookups!$C$87:$C$99,0),MATCH(AO$9,lookups!$F$86:$BU$86,0)))))</f>
        <v>1</v>
      </c>
      <c r="AP97" s="299">
        <f>IF(ISNUMBER($H97),(1+$H97)^(AP$9-$I97),IF(AP$9&lt;=$I97,1,AO97*(1+INDEX(lookups!$F$87:$BU$99,MATCH($H97,lookups!$C$87:$C$99,0),MATCH(AP$9,lookups!$F$86:$BU$86,0)))))</f>
        <v>1</v>
      </c>
      <c r="AQ97" s="299">
        <f>IF(ISNUMBER($H97),(1+$H97)^(AQ$9-$I97),IF(AQ$9&lt;=$I97,1,AP97*(1+INDEX(lookups!$F$87:$BU$99,MATCH($H97,lookups!$C$87:$C$99,0),MATCH(AQ$9,lookups!$F$86:$BU$86,0)))))</f>
        <v>1</v>
      </c>
      <c r="AR97" s="299">
        <f>IF(ISNUMBER($H97),(1+$H97)^(AR$9-$I97),IF(AR$9&lt;=$I97,1,AQ97*(1+INDEX(lookups!$F$87:$BU$99,MATCH($H97,lookups!$C$87:$C$99,0),MATCH(AR$9,lookups!$F$86:$BU$86,0)))))</f>
        <v>1</v>
      </c>
      <c r="AS97" s="299">
        <f>IF(ISNUMBER($H97),(1+$H97)^(AS$9-$I97),IF(AS$9&lt;=$I97,1,AR97*(1+INDEX(lookups!$F$87:$BU$99,MATCH($H97,lookups!$C$87:$C$99,0),MATCH(AS$9,lookups!$F$86:$BU$86,0)))))</f>
        <v>1</v>
      </c>
      <c r="AT97" s="299">
        <f>IF(ISNUMBER($H97),(1+$H97)^(AT$9-$I97),IF(AT$9&lt;=$I97,1,AS97*(1+INDEX(lookups!$F$87:$BU$99,MATCH($H97,lookups!$C$87:$C$99,0),MATCH(AT$9,lookups!$F$86:$BU$86,0)))))</f>
        <v>1</v>
      </c>
      <c r="AU97" s="299">
        <f>IF(ISNUMBER($H97),(1+$H97)^(AU$9-$I97),IF(AU$9&lt;=$I97,1,AT97*(1+INDEX(lookups!$F$87:$BU$99,MATCH($H97,lookups!$C$87:$C$99,0),MATCH(AU$9,lookups!$F$86:$BU$86,0)))))</f>
        <v>1</v>
      </c>
      <c r="AV97" s="299">
        <f>IF(ISNUMBER($H97),(1+$H97)^(AV$9-$I97),IF(AV$9&lt;=$I97,1,AU97*(1+INDEX(lookups!$F$87:$BU$99,MATCH($H97,lookups!$C$87:$C$99,0),MATCH(AV$9,lookups!$F$86:$BU$86,0)))))</f>
        <v>1</v>
      </c>
      <c r="AW97" s="299">
        <f>IF(ISNUMBER($H97),(1+$H97)^(AW$9-$I97),IF(AW$9&lt;=$I97,1,AV97*(1+INDEX(lookups!$F$87:$BU$99,MATCH($H97,lookups!$C$87:$C$99,0),MATCH(AW$9,lookups!$F$86:$BU$86,0)))))</f>
        <v>1</v>
      </c>
      <c r="AX97" s="299">
        <f>IF(ISNUMBER($H97),(1+$H97)^(AX$9-$I97),IF(AX$9&lt;=$I97,1,AW97*(1+INDEX(lookups!$F$87:$BU$99,MATCH($H97,lookups!$C$87:$C$99,0),MATCH(AX$9,lookups!$F$86:$BU$86,0)))))</f>
        <v>1</v>
      </c>
      <c r="AY97" s="299">
        <f>IF(ISNUMBER($H97),(1+$H97)^(AY$9-$I97),IF(AY$9&lt;=$I97,1,AX97*(1+INDEX(lookups!$F$87:$BU$99,MATCH($H97,lookups!$C$87:$C$99,0),MATCH(AY$9,lookups!$F$86:$BU$86,0)))))</f>
        <v>1</v>
      </c>
      <c r="AZ97" s="299">
        <f>IF(ISNUMBER($H97),(1+$H97)^(AZ$9-$I97),IF(AZ$9&lt;=$I97,1,AY97*(1+INDEX(lookups!$F$87:$BU$99,MATCH($H97,lookups!$C$87:$C$99,0),MATCH(AZ$9,lookups!$F$86:$BU$86,0)))))</f>
        <v>1</v>
      </c>
      <c r="BA97" s="299">
        <f>IF(ISNUMBER($H97),(1+$H97)^(BA$9-$I97),IF(BA$9&lt;=$I97,1,AZ97*(1+INDEX(lookups!$F$87:$BU$99,MATCH($H97,lookups!$C$87:$C$99,0),MATCH(BA$9,lookups!$F$86:$BU$86,0)))))</f>
        <v>1</v>
      </c>
      <c r="BB97" s="299">
        <f>IF(ISNUMBER($H97),(1+$H97)^(BB$9-$I97),IF(BB$9&lt;=$I97,1,BA97*(1+INDEX(lookups!$F$87:$BU$99,MATCH($H97,lookups!$C$87:$C$99,0),MATCH(BB$9,lookups!$F$86:$BU$86,0)))))</f>
        <v>1</v>
      </c>
      <c r="BC97" s="299">
        <f>IF(ISNUMBER($H97),(1+$H97)^(BC$9-$I97),IF(BC$9&lt;=$I97,1,BB97*(1+INDEX(lookups!$F$87:$BU$99,MATCH($H97,lookups!$C$87:$C$99,0),MATCH(BC$9,lookups!$F$86:$BU$86,0)))))</f>
        <v>1</v>
      </c>
      <c r="BD97" s="299">
        <f>IF(ISNUMBER($H97),(1+$H97)^(BD$9-$I97),IF(BD$9&lt;=$I97,1,BC97*(1+INDEX(lookups!$F$87:$BU$99,MATCH($H97,lookups!$C$87:$C$99,0),MATCH(BD$9,lookups!$F$86:$BU$86,0)))))</f>
        <v>1</v>
      </c>
      <c r="BE97" s="299">
        <f>IF(ISNUMBER($H97),(1+$H97)^(BE$9-$I97),IF(BE$9&lt;=$I97,1,BD97*(1+INDEX(lookups!$F$87:$BU$99,MATCH($H97,lookups!$C$87:$C$99,0),MATCH(BE$9,lookups!$F$86:$BU$86,0)))))</f>
        <v>1</v>
      </c>
      <c r="BF97" s="299">
        <f>IF(ISNUMBER($H97),(1+$H97)^(BF$9-$I97),IF(BF$9&lt;=$I97,1,BE97*(1+INDEX(lookups!$F$87:$BU$99,MATCH($H97,lookups!$C$87:$C$99,0),MATCH(BF$9,lookups!$F$86:$BU$86,0)))))</f>
        <v>1</v>
      </c>
      <c r="BG97" s="299">
        <f>IF(ISNUMBER($H97),(1+$H97)^(BG$9-$I97),IF(BG$9&lt;=$I97,1,BF97*(1+INDEX(lookups!$F$87:$BU$99,MATCH($H97,lookups!$C$87:$C$99,0),MATCH(BG$9,lookups!$F$86:$BU$86,0)))))</f>
        <v>1</v>
      </c>
      <c r="BH97" s="299">
        <f>IF(ISNUMBER($H97),(1+$H97)^(BH$9-$I97),IF(BH$9&lt;=$I97,1,BG97*(1+INDEX(lookups!$F$87:$BU$99,MATCH($H97,lookups!$C$87:$C$99,0),MATCH(BH$9,lookups!$F$86:$BU$86,0)))))</f>
        <v>1</v>
      </c>
      <c r="BI97" s="299">
        <f>IF(ISNUMBER($H97),(1+$H97)^(BI$9-$I97),IF(BI$9&lt;=$I97,1,BH97*(1+INDEX(lookups!$F$87:$BU$99,MATCH($H97,lookups!$C$87:$C$99,0),MATCH(BI$9,lookups!$F$86:$BU$86,0)))))</f>
        <v>1</v>
      </c>
      <c r="BJ97" s="299">
        <f>IF(ISNUMBER($H97),(1+$H97)^(BJ$9-$I97),IF(BJ$9&lt;=$I97,1,BI97*(1+INDEX(lookups!$F$87:$BU$99,MATCH($H97,lookups!$C$87:$C$99,0),MATCH(BJ$9,lookups!$F$86:$BU$86,0)))))</f>
        <v>1</v>
      </c>
      <c r="BK97" s="299">
        <f>IF(ISNUMBER($H97),(1+$H97)^(BK$9-$I97),IF(BK$9&lt;=$I97,1,BJ97*(1+INDEX(lookups!$F$87:$BU$99,MATCH($H97,lookups!$C$87:$C$99,0),MATCH(BK$9,lookups!$F$86:$BU$86,0)))))</f>
        <v>1</v>
      </c>
      <c r="BL97" s="299">
        <f>IF(ISNUMBER($H97),(1+$H97)^(BL$9-$I97),IF(BL$9&lt;=$I97,1,BK97*(1+INDEX(lookups!$F$87:$BU$99,MATCH($H97,lookups!$C$87:$C$99,0),MATCH(BL$9,lookups!$F$86:$BU$86,0)))))</f>
        <v>1</v>
      </c>
      <c r="BM97" s="299">
        <f>IF(ISNUMBER($H97),(1+$H97)^(BM$9-$I97),IF(BM$9&lt;=$I97,1,BL97*(1+INDEX(lookups!$F$87:$BU$99,MATCH($H97,lookups!$C$87:$C$99,0),MATCH(BM$9,lookups!$F$86:$BU$86,0)))))</f>
        <v>1</v>
      </c>
    </row>
    <row r="98" spans="3:65" x14ac:dyDescent="0.2">
      <c r="C98" s="188">
        <f t="shared" si="68"/>
        <v>19</v>
      </c>
      <c r="D98" s="166" t="str">
        <f t="shared" si="69"/>
        <v>item 19</v>
      </c>
      <c r="E98" s="211" t="str">
        <f t="shared" si="67"/>
        <v>Operating Expense</v>
      </c>
      <c r="F98" s="183">
        <f t="shared" si="67"/>
        <v>2</v>
      </c>
      <c r="G98" s="183"/>
      <c r="H98" s="212">
        <f>Inputs!K30</f>
        <v>0</v>
      </c>
      <c r="I98" s="213">
        <f>Assumptions!$D$16</f>
        <v>2022</v>
      </c>
      <c r="N98" s="298">
        <v>1</v>
      </c>
      <c r="O98" s="299">
        <f>IF(ISNUMBER($H98),(1+$H98)^(O$9-$I98),IF(O$9&lt;=$I98,1,N98*(1+INDEX(lookups!$F$87:$BU$99,MATCH($H98,lookups!$C$87:$C$99,0),MATCH(O$9,lookups!$F$86:$BU$86,0)))))</f>
        <v>1</v>
      </c>
      <c r="P98" s="299">
        <f>IF(ISNUMBER($H98),(1+$H98)^(P$9-$I98),IF(P$9&lt;=$I98,1,O98*(1+INDEX(lookups!$F$87:$BU$99,MATCH($H98,lookups!$C$87:$C$99,0),MATCH(P$9,lookups!$F$86:$BU$86,0)))))</f>
        <v>1</v>
      </c>
      <c r="Q98" s="299">
        <f>IF(ISNUMBER($H98),(1+$H98)^(Q$9-$I98),IF(Q$9&lt;=$I98,1,P98*(1+INDEX(lookups!$F$87:$BU$99,MATCH($H98,lookups!$C$87:$C$99,0),MATCH(Q$9,lookups!$F$86:$BU$86,0)))))</f>
        <v>1</v>
      </c>
      <c r="R98" s="299">
        <f>IF(ISNUMBER($H98),(1+$H98)^(R$9-$I98),IF(R$9&lt;=$I98,1,Q98*(1+INDEX(lookups!$F$87:$BU$99,MATCH($H98,lookups!$C$87:$C$99,0),MATCH(R$9,lookups!$F$86:$BU$86,0)))))</f>
        <v>1</v>
      </c>
      <c r="S98" s="299">
        <f>IF(ISNUMBER($H98),(1+$H98)^(S$9-$I98),IF(S$9&lt;=$I98,1,R98*(1+INDEX(lookups!$F$87:$BU$99,MATCH($H98,lookups!$C$87:$C$99,0),MATCH(S$9,lookups!$F$86:$BU$86,0)))))</f>
        <v>1</v>
      </c>
      <c r="T98" s="299">
        <f>IF(ISNUMBER($H98),(1+$H98)^(T$9-$I98),IF(T$9&lt;=$I98,1,S98*(1+INDEX(lookups!$F$87:$BU$99,MATCH($H98,lookups!$C$87:$C$99,0),MATCH(T$9,lookups!$F$86:$BU$86,0)))))</f>
        <v>1</v>
      </c>
      <c r="U98" s="299">
        <f>IF(ISNUMBER($H98),(1+$H98)^(U$9-$I98),IF(U$9&lt;=$I98,1,T98*(1+INDEX(lookups!$F$87:$BU$99,MATCH($H98,lookups!$C$87:$C$99,0),MATCH(U$9,lookups!$F$86:$BU$86,0)))))</f>
        <v>1</v>
      </c>
      <c r="V98" s="299">
        <f>IF(ISNUMBER($H98),(1+$H98)^(V$9-$I98),IF(V$9&lt;=$I98,1,U98*(1+INDEX(lookups!$F$87:$BU$99,MATCH($H98,lookups!$C$87:$C$99,0),MATCH(V$9,lookups!$F$86:$BU$86,0)))))</f>
        <v>1</v>
      </c>
      <c r="W98" s="299">
        <f>IF(ISNUMBER($H98),(1+$H98)^(W$9-$I98),IF(W$9&lt;=$I98,1,V98*(1+INDEX(lookups!$F$87:$BU$99,MATCH($H98,lookups!$C$87:$C$99,0),MATCH(W$9,lookups!$F$86:$BU$86,0)))))</f>
        <v>1</v>
      </c>
      <c r="X98" s="299">
        <f>IF(ISNUMBER($H98),(1+$H98)^(X$9-$I98),IF(X$9&lt;=$I98,1,W98*(1+INDEX(lookups!$F$87:$BU$99,MATCH($H98,lookups!$C$87:$C$99,0),MATCH(X$9,lookups!$F$86:$BU$86,0)))))</f>
        <v>1</v>
      </c>
      <c r="Y98" s="299">
        <f>IF(ISNUMBER($H98),(1+$H98)^(Y$9-$I98),IF(Y$9&lt;=$I98,1,X98*(1+INDEX(lookups!$F$87:$BU$99,MATCH($H98,lookups!$C$87:$C$99,0),MATCH(Y$9,lookups!$F$86:$BU$86,0)))))</f>
        <v>1</v>
      </c>
      <c r="Z98" s="299">
        <f>IF(ISNUMBER($H98),(1+$H98)^(Z$9-$I98),IF(Z$9&lt;=$I98,1,Y98*(1+INDEX(lookups!$F$87:$BU$99,MATCH($H98,lookups!$C$87:$C$99,0),MATCH(Z$9,lookups!$F$86:$BU$86,0)))))</f>
        <v>1</v>
      </c>
      <c r="AA98" s="299">
        <f>IF(ISNUMBER($H98),(1+$H98)^(AA$9-$I98),IF(AA$9&lt;=$I98,1,Z98*(1+INDEX(lookups!$F$87:$BU$99,MATCH($H98,lookups!$C$87:$C$99,0),MATCH(AA$9,lookups!$F$86:$BU$86,0)))))</f>
        <v>1</v>
      </c>
      <c r="AB98" s="299">
        <f>IF(ISNUMBER($H98),(1+$H98)^(AB$9-$I98),IF(AB$9&lt;=$I98,1,AA98*(1+INDEX(lookups!$F$87:$BU$99,MATCH($H98,lookups!$C$87:$C$99,0),MATCH(AB$9,lookups!$F$86:$BU$86,0)))))</f>
        <v>1</v>
      </c>
      <c r="AC98" s="299">
        <f>IF(ISNUMBER($H98),(1+$H98)^(AC$9-$I98),IF(AC$9&lt;=$I98,1,AB98*(1+INDEX(lookups!$F$87:$BU$99,MATCH($H98,lookups!$C$87:$C$99,0),MATCH(AC$9,lookups!$F$86:$BU$86,0)))))</f>
        <v>1</v>
      </c>
      <c r="AD98" s="299">
        <f>IF(ISNUMBER($H98),(1+$H98)^(AD$9-$I98),IF(AD$9&lt;=$I98,1,AC98*(1+INDEX(lookups!$F$87:$BU$99,MATCH($H98,lookups!$C$87:$C$99,0),MATCH(AD$9,lookups!$F$86:$BU$86,0)))))</f>
        <v>1</v>
      </c>
      <c r="AE98" s="299">
        <f>IF(ISNUMBER($H98),(1+$H98)^(AE$9-$I98),IF(AE$9&lt;=$I98,1,AD98*(1+INDEX(lookups!$F$87:$BU$99,MATCH($H98,lookups!$C$87:$C$99,0),MATCH(AE$9,lookups!$F$86:$BU$86,0)))))</f>
        <v>1</v>
      </c>
      <c r="AF98" s="299">
        <f>IF(ISNUMBER($H98),(1+$H98)^(AF$9-$I98),IF(AF$9&lt;=$I98,1,AE98*(1+INDEX(lookups!$F$87:$BU$99,MATCH($H98,lookups!$C$87:$C$99,0),MATCH(AF$9,lookups!$F$86:$BU$86,0)))))</f>
        <v>1</v>
      </c>
      <c r="AG98" s="299">
        <f>IF(ISNUMBER($H98),(1+$H98)^(AG$9-$I98),IF(AG$9&lt;=$I98,1,AF98*(1+INDEX(lookups!$F$87:$BU$99,MATCH($H98,lookups!$C$87:$C$99,0),MATCH(AG$9,lookups!$F$86:$BU$86,0)))))</f>
        <v>1</v>
      </c>
      <c r="AH98" s="299">
        <f>IF(ISNUMBER($H98),(1+$H98)^(AH$9-$I98),IF(AH$9&lt;=$I98,1,AG98*(1+INDEX(lookups!$F$87:$BU$99,MATCH($H98,lookups!$C$87:$C$99,0),MATCH(AH$9,lookups!$F$86:$BU$86,0)))))</f>
        <v>1</v>
      </c>
      <c r="AI98" s="299">
        <f>IF(ISNUMBER($H98),(1+$H98)^(AI$9-$I98),IF(AI$9&lt;=$I98,1,AH98*(1+INDEX(lookups!$F$87:$BU$99,MATCH($H98,lookups!$C$87:$C$99,0),MATCH(AI$9,lookups!$F$86:$BU$86,0)))))</f>
        <v>1</v>
      </c>
      <c r="AJ98" s="299">
        <f>IF(ISNUMBER($H98),(1+$H98)^(AJ$9-$I98),IF(AJ$9&lt;=$I98,1,AI98*(1+INDEX(lookups!$F$87:$BU$99,MATCH($H98,lookups!$C$87:$C$99,0),MATCH(AJ$9,lookups!$F$86:$BU$86,0)))))</f>
        <v>1</v>
      </c>
      <c r="AK98" s="299">
        <f>IF(ISNUMBER($H98),(1+$H98)^(AK$9-$I98),IF(AK$9&lt;=$I98,1,AJ98*(1+INDEX(lookups!$F$87:$BU$99,MATCH($H98,lookups!$C$87:$C$99,0),MATCH(AK$9,lookups!$F$86:$BU$86,0)))))</f>
        <v>1</v>
      </c>
      <c r="AL98" s="299">
        <f>IF(ISNUMBER($H98),(1+$H98)^(AL$9-$I98),IF(AL$9&lt;=$I98,1,AK98*(1+INDEX(lookups!$F$87:$BU$99,MATCH($H98,lookups!$C$87:$C$99,0),MATCH(AL$9,lookups!$F$86:$BU$86,0)))))</f>
        <v>1</v>
      </c>
      <c r="AM98" s="299">
        <f>IF(ISNUMBER($H98),(1+$H98)^(AM$9-$I98),IF(AM$9&lt;=$I98,1,AL98*(1+INDEX(lookups!$F$87:$BU$99,MATCH($H98,lookups!$C$87:$C$99,0),MATCH(AM$9,lookups!$F$86:$BU$86,0)))))</f>
        <v>1</v>
      </c>
      <c r="AN98" s="299">
        <f>IF(ISNUMBER($H98),(1+$H98)^(AN$9-$I98),IF(AN$9&lt;=$I98,1,AM98*(1+INDEX(lookups!$F$87:$BU$99,MATCH($H98,lookups!$C$87:$C$99,0),MATCH(AN$9,lookups!$F$86:$BU$86,0)))))</f>
        <v>1</v>
      </c>
      <c r="AO98" s="299">
        <f>IF(ISNUMBER($H98),(1+$H98)^(AO$9-$I98),IF(AO$9&lt;=$I98,1,AN98*(1+INDEX(lookups!$F$87:$BU$99,MATCH($H98,lookups!$C$87:$C$99,0),MATCH(AO$9,lookups!$F$86:$BU$86,0)))))</f>
        <v>1</v>
      </c>
      <c r="AP98" s="299">
        <f>IF(ISNUMBER($H98),(1+$H98)^(AP$9-$I98),IF(AP$9&lt;=$I98,1,AO98*(1+INDEX(lookups!$F$87:$BU$99,MATCH($H98,lookups!$C$87:$C$99,0),MATCH(AP$9,lookups!$F$86:$BU$86,0)))))</f>
        <v>1</v>
      </c>
      <c r="AQ98" s="299">
        <f>IF(ISNUMBER($H98),(1+$H98)^(AQ$9-$I98),IF(AQ$9&lt;=$I98,1,AP98*(1+INDEX(lookups!$F$87:$BU$99,MATCH($H98,lookups!$C$87:$C$99,0),MATCH(AQ$9,lookups!$F$86:$BU$86,0)))))</f>
        <v>1</v>
      </c>
      <c r="AR98" s="299">
        <f>IF(ISNUMBER($H98),(1+$H98)^(AR$9-$I98),IF(AR$9&lt;=$I98,1,AQ98*(1+INDEX(lookups!$F$87:$BU$99,MATCH($H98,lookups!$C$87:$C$99,0),MATCH(AR$9,lookups!$F$86:$BU$86,0)))))</f>
        <v>1</v>
      </c>
      <c r="AS98" s="299">
        <f>IF(ISNUMBER($H98),(1+$H98)^(AS$9-$I98),IF(AS$9&lt;=$I98,1,AR98*(1+INDEX(lookups!$F$87:$BU$99,MATCH($H98,lookups!$C$87:$C$99,0),MATCH(AS$9,lookups!$F$86:$BU$86,0)))))</f>
        <v>1</v>
      </c>
      <c r="AT98" s="299">
        <f>IF(ISNUMBER($H98),(1+$H98)^(AT$9-$I98),IF(AT$9&lt;=$I98,1,AS98*(1+INDEX(lookups!$F$87:$BU$99,MATCH($H98,lookups!$C$87:$C$99,0),MATCH(AT$9,lookups!$F$86:$BU$86,0)))))</f>
        <v>1</v>
      </c>
      <c r="AU98" s="299">
        <f>IF(ISNUMBER($H98),(1+$H98)^(AU$9-$I98),IF(AU$9&lt;=$I98,1,AT98*(1+INDEX(lookups!$F$87:$BU$99,MATCH($H98,lookups!$C$87:$C$99,0),MATCH(AU$9,lookups!$F$86:$BU$86,0)))))</f>
        <v>1</v>
      </c>
      <c r="AV98" s="299">
        <f>IF(ISNUMBER($H98),(1+$H98)^(AV$9-$I98),IF(AV$9&lt;=$I98,1,AU98*(1+INDEX(lookups!$F$87:$BU$99,MATCH($H98,lookups!$C$87:$C$99,0),MATCH(AV$9,lookups!$F$86:$BU$86,0)))))</f>
        <v>1</v>
      </c>
      <c r="AW98" s="299">
        <f>IF(ISNUMBER($H98),(1+$H98)^(AW$9-$I98),IF(AW$9&lt;=$I98,1,AV98*(1+INDEX(lookups!$F$87:$BU$99,MATCH($H98,lookups!$C$87:$C$99,0),MATCH(AW$9,lookups!$F$86:$BU$86,0)))))</f>
        <v>1</v>
      </c>
      <c r="AX98" s="299">
        <f>IF(ISNUMBER($H98),(1+$H98)^(AX$9-$I98),IF(AX$9&lt;=$I98,1,AW98*(1+INDEX(lookups!$F$87:$BU$99,MATCH($H98,lookups!$C$87:$C$99,0),MATCH(AX$9,lookups!$F$86:$BU$86,0)))))</f>
        <v>1</v>
      </c>
      <c r="AY98" s="299">
        <f>IF(ISNUMBER($H98),(1+$H98)^(AY$9-$I98),IF(AY$9&lt;=$I98,1,AX98*(1+INDEX(lookups!$F$87:$BU$99,MATCH($H98,lookups!$C$87:$C$99,0),MATCH(AY$9,lookups!$F$86:$BU$86,0)))))</f>
        <v>1</v>
      </c>
      <c r="AZ98" s="299">
        <f>IF(ISNUMBER($H98),(1+$H98)^(AZ$9-$I98),IF(AZ$9&lt;=$I98,1,AY98*(1+INDEX(lookups!$F$87:$BU$99,MATCH($H98,lookups!$C$87:$C$99,0),MATCH(AZ$9,lookups!$F$86:$BU$86,0)))))</f>
        <v>1</v>
      </c>
      <c r="BA98" s="299">
        <f>IF(ISNUMBER($H98),(1+$H98)^(BA$9-$I98),IF(BA$9&lt;=$I98,1,AZ98*(1+INDEX(lookups!$F$87:$BU$99,MATCH($H98,lookups!$C$87:$C$99,0),MATCH(BA$9,lookups!$F$86:$BU$86,0)))))</f>
        <v>1</v>
      </c>
      <c r="BB98" s="299">
        <f>IF(ISNUMBER($H98),(1+$H98)^(BB$9-$I98),IF(BB$9&lt;=$I98,1,BA98*(1+INDEX(lookups!$F$87:$BU$99,MATCH($H98,lookups!$C$87:$C$99,0),MATCH(BB$9,lookups!$F$86:$BU$86,0)))))</f>
        <v>1</v>
      </c>
      <c r="BC98" s="299">
        <f>IF(ISNUMBER($H98),(1+$H98)^(BC$9-$I98),IF(BC$9&lt;=$I98,1,BB98*(1+INDEX(lookups!$F$87:$BU$99,MATCH($H98,lookups!$C$87:$C$99,0),MATCH(BC$9,lookups!$F$86:$BU$86,0)))))</f>
        <v>1</v>
      </c>
      <c r="BD98" s="299">
        <f>IF(ISNUMBER($H98),(1+$H98)^(BD$9-$I98),IF(BD$9&lt;=$I98,1,BC98*(1+INDEX(lookups!$F$87:$BU$99,MATCH($H98,lookups!$C$87:$C$99,0),MATCH(BD$9,lookups!$F$86:$BU$86,0)))))</f>
        <v>1</v>
      </c>
      <c r="BE98" s="299">
        <f>IF(ISNUMBER($H98),(1+$H98)^(BE$9-$I98),IF(BE$9&lt;=$I98,1,BD98*(1+INDEX(lookups!$F$87:$BU$99,MATCH($H98,lookups!$C$87:$C$99,0),MATCH(BE$9,lookups!$F$86:$BU$86,0)))))</f>
        <v>1</v>
      </c>
      <c r="BF98" s="299">
        <f>IF(ISNUMBER($H98),(1+$H98)^(BF$9-$I98),IF(BF$9&lt;=$I98,1,BE98*(1+INDEX(lookups!$F$87:$BU$99,MATCH($H98,lookups!$C$87:$C$99,0),MATCH(BF$9,lookups!$F$86:$BU$86,0)))))</f>
        <v>1</v>
      </c>
      <c r="BG98" s="299">
        <f>IF(ISNUMBER($H98),(1+$H98)^(BG$9-$I98),IF(BG$9&lt;=$I98,1,BF98*(1+INDEX(lookups!$F$87:$BU$99,MATCH($H98,lookups!$C$87:$C$99,0),MATCH(BG$9,lookups!$F$86:$BU$86,0)))))</f>
        <v>1</v>
      </c>
      <c r="BH98" s="299">
        <f>IF(ISNUMBER($H98),(1+$H98)^(BH$9-$I98),IF(BH$9&lt;=$I98,1,BG98*(1+INDEX(lookups!$F$87:$BU$99,MATCH($H98,lookups!$C$87:$C$99,0),MATCH(BH$9,lookups!$F$86:$BU$86,0)))))</f>
        <v>1</v>
      </c>
      <c r="BI98" s="299">
        <f>IF(ISNUMBER($H98),(1+$H98)^(BI$9-$I98),IF(BI$9&lt;=$I98,1,BH98*(1+INDEX(lookups!$F$87:$BU$99,MATCH($H98,lookups!$C$87:$C$99,0),MATCH(BI$9,lookups!$F$86:$BU$86,0)))))</f>
        <v>1</v>
      </c>
      <c r="BJ98" s="299">
        <f>IF(ISNUMBER($H98),(1+$H98)^(BJ$9-$I98),IF(BJ$9&lt;=$I98,1,BI98*(1+INDEX(lookups!$F$87:$BU$99,MATCH($H98,lookups!$C$87:$C$99,0),MATCH(BJ$9,lookups!$F$86:$BU$86,0)))))</f>
        <v>1</v>
      </c>
      <c r="BK98" s="299">
        <f>IF(ISNUMBER($H98),(1+$H98)^(BK$9-$I98),IF(BK$9&lt;=$I98,1,BJ98*(1+INDEX(lookups!$F$87:$BU$99,MATCH($H98,lookups!$C$87:$C$99,0),MATCH(BK$9,lookups!$F$86:$BU$86,0)))))</f>
        <v>1</v>
      </c>
      <c r="BL98" s="299">
        <f>IF(ISNUMBER($H98),(1+$H98)^(BL$9-$I98),IF(BL$9&lt;=$I98,1,BK98*(1+INDEX(lookups!$F$87:$BU$99,MATCH($H98,lookups!$C$87:$C$99,0),MATCH(BL$9,lookups!$F$86:$BU$86,0)))))</f>
        <v>1</v>
      </c>
      <c r="BM98" s="299">
        <f>IF(ISNUMBER($H98),(1+$H98)^(BM$9-$I98),IF(BM$9&lt;=$I98,1,BL98*(1+INDEX(lookups!$F$87:$BU$99,MATCH($H98,lookups!$C$87:$C$99,0),MATCH(BM$9,lookups!$F$86:$BU$86,0)))))</f>
        <v>1</v>
      </c>
    </row>
    <row r="99" spans="3:65" x14ac:dyDescent="0.2">
      <c r="C99" s="188">
        <f t="shared" si="68"/>
        <v>20</v>
      </c>
      <c r="D99" s="166" t="str">
        <f t="shared" si="69"/>
        <v>item 20</v>
      </c>
      <c r="E99" s="211" t="str">
        <f t="shared" si="67"/>
        <v>Operating Expense</v>
      </c>
      <c r="F99" s="183">
        <f t="shared" si="67"/>
        <v>2</v>
      </c>
      <c r="G99" s="183"/>
      <c r="H99" s="212">
        <f>Inputs!K31</f>
        <v>0</v>
      </c>
      <c r="I99" s="213">
        <f>Assumptions!$D$16</f>
        <v>2022</v>
      </c>
      <c r="N99" s="298">
        <v>1</v>
      </c>
      <c r="O99" s="299">
        <f>IF(ISNUMBER($H99),(1+$H99)^(O$9-$I99),IF(O$9&lt;=$I99,1,N99*(1+INDEX(lookups!$F$87:$BU$99,MATCH($H99,lookups!$C$87:$C$99,0),MATCH(O$9,lookups!$F$86:$BU$86,0)))))</f>
        <v>1</v>
      </c>
      <c r="P99" s="299">
        <f>IF(ISNUMBER($H99),(1+$H99)^(P$9-$I99),IF(P$9&lt;=$I99,1,O99*(1+INDEX(lookups!$F$87:$BU$99,MATCH($H99,lookups!$C$87:$C$99,0),MATCH(P$9,lookups!$F$86:$BU$86,0)))))</f>
        <v>1</v>
      </c>
      <c r="Q99" s="299">
        <f>IF(ISNUMBER($H99),(1+$H99)^(Q$9-$I99),IF(Q$9&lt;=$I99,1,P99*(1+INDEX(lookups!$F$87:$BU$99,MATCH($H99,lookups!$C$87:$C$99,0),MATCH(Q$9,lookups!$F$86:$BU$86,0)))))</f>
        <v>1</v>
      </c>
      <c r="R99" s="299">
        <f>IF(ISNUMBER($H99),(1+$H99)^(R$9-$I99),IF(R$9&lt;=$I99,1,Q99*(1+INDEX(lookups!$F$87:$BU$99,MATCH($H99,lookups!$C$87:$C$99,0),MATCH(R$9,lookups!$F$86:$BU$86,0)))))</f>
        <v>1</v>
      </c>
      <c r="S99" s="299">
        <f>IF(ISNUMBER($H99),(1+$H99)^(S$9-$I99),IF(S$9&lt;=$I99,1,R99*(1+INDEX(lookups!$F$87:$BU$99,MATCH($H99,lookups!$C$87:$C$99,0),MATCH(S$9,lookups!$F$86:$BU$86,0)))))</f>
        <v>1</v>
      </c>
      <c r="T99" s="299">
        <f>IF(ISNUMBER($H99),(1+$H99)^(T$9-$I99),IF(T$9&lt;=$I99,1,S99*(1+INDEX(lookups!$F$87:$BU$99,MATCH($H99,lookups!$C$87:$C$99,0),MATCH(T$9,lookups!$F$86:$BU$86,0)))))</f>
        <v>1</v>
      </c>
      <c r="U99" s="299">
        <f>IF(ISNUMBER($H99),(1+$H99)^(U$9-$I99),IF(U$9&lt;=$I99,1,T99*(1+INDEX(lookups!$F$87:$BU$99,MATCH($H99,lookups!$C$87:$C$99,0),MATCH(U$9,lookups!$F$86:$BU$86,0)))))</f>
        <v>1</v>
      </c>
      <c r="V99" s="299">
        <f>IF(ISNUMBER($H99),(1+$H99)^(V$9-$I99),IF(V$9&lt;=$I99,1,U99*(1+INDEX(lookups!$F$87:$BU$99,MATCH($H99,lookups!$C$87:$C$99,0),MATCH(V$9,lookups!$F$86:$BU$86,0)))))</f>
        <v>1</v>
      </c>
      <c r="W99" s="299">
        <f>IF(ISNUMBER($H99),(1+$H99)^(W$9-$I99),IF(W$9&lt;=$I99,1,V99*(1+INDEX(lookups!$F$87:$BU$99,MATCH($H99,lookups!$C$87:$C$99,0),MATCH(W$9,lookups!$F$86:$BU$86,0)))))</f>
        <v>1</v>
      </c>
      <c r="X99" s="299">
        <f>IF(ISNUMBER($H99),(1+$H99)^(X$9-$I99),IF(X$9&lt;=$I99,1,W99*(1+INDEX(lookups!$F$87:$BU$99,MATCH($H99,lookups!$C$87:$C$99,0),MATCH(X$9,lookups!$F$86:$BU$86,0)))))</f>
        <v>1</v>
      </c>
      <c r="Y99" s="299">
        <f>IF(ISNUMBER($H99),(1+$H99)^(Y$9-$I99),IF(Y$9&lt;=$I99,1,X99*(1+INDEX(lookups!$F$87:$BU$99,MATCH($H99,lookups!$C$87:$C$99,0),MATCH(Y$9,lookups!$F$86:$BU$86,0)))))</f>
        <v>1</v>
      </c>
      <c r="Z99" s="299">
        <f>IF(ISNUMBER($H99),(1+$H99)^(Z$9-$I99),IF(Z$9&lt;=$I99,1,Y99*(1+INDEX(lookups!$F$87:$BU$99,MATCH($H99,lookups!$C$87:$C$99,0),MATCH(Z$9,lookups!$F$86:$BU$86,0)))))</f>
        <v>1</v>
      </c>
      <c r="AA99" s="299">
        <f>IF(ISNUMBER($H99),(1+$H99)^(AA$9-$I99),IF(AA$9&lt;=$I99,1,Z99*(1+INDEX(lookups!$F$87:$BU$99,MATCH($H99,lookups!$C$87:$C$99,0),MATCH(AA$9,lookups!$F$86:$BU$86,0)))))</f>
        <v>1</v>
      </c>
      <c r="AB99" s="299">
        <f>IF(ISNUMBER($H99),(1+$H99)^(AB$9-$I99),IF(AB$9&lt;=$I99,1,AA99*(1+INDEX(lookups!$F$87:$BU$99,MATCH($H99,lookups!$C$87:$C$99,0),MATCH(AB$9,lookups!$F$86:$BU$86,0)))))</f>
        <v>1</v>
      </c>
      <c r="AC99" s="299">
        <f>IF(ISNUMBER($H99),(1+$H99)^(AC$9-$I99),IF(AC$9&lt;=$I99,1,AB99*(1+INDEX(lookups!$F$87:$BU$99,MATCH($H99,lookups!$C$87:$C$99,0),MATCH(AC$9,lookups!$F$86:$BU$86,0)))))</f>
        <v>1</v>
      </c>
      <c r="AD99" s="299">
        <f>IF(ISNUMBER($H99),(1+$H99)^(AD$9-$I99),IF(AD$9&lt;=$I99,1,AC99*(1+INDEX(lookups!$F$87:$BU$99,MATCH($H99,lookups!$C$87:$C$99,0),MATCH(AD$9,lookups!$F$86:$BU$86,0)))))</f>
        <v>1</v>
      </c>
      <c r="AE99" s="299">
        <f>IF(ISNUMBER($H99),(1+$H99)^(AE$9-$I99),IF(AE$9&lt;=$I99,1,AD99*(1+INDEX(lookups!$F$87:$BU$99,MATCH($H99,lookups!$C$87:$C$99,0),MATCH(AE$9,lookups!$F$86:$BU$86,0)))))</f>
        <v>1</v>
      </c>
      <c r="AF99" s="299">
        <f>IF(ISNUMBER($H99),(1+$H99)^(AF$9-$I99),IF(AF$9&lt;=$I99,1,AE99*(1+INDEX(lookups!$F$87:$BU$99,MATCH($H99,lookups!$C$87:$C$99,0),MATCH(AF$9,lookups!$F$86:$BU$86,0)))))</f>
        <v>1</v>
      </c>
      <c r="AG99" s="299">
        <f>IF(ISNUMBER($H99),(1+$H99)^(AG$9-$I99),IF(AG$9&lt;=$I99,1,AF99*(1+INDEX(lookups!$F$87:$BU$99,MATCH($H99,lookups!$C$87:$C$99,0),MATCH(AG$9,lookups!$F$86:$BU$86,0)))))</f>
        <v>1</v>
      </c>
      <c r="AH99" s="299">
        <f>IF(ISNUMBER($H99),(1+$H99)^(AH$9-$I99),IF(AH$9&lt;=$I99,1,AG99*(1+INDEX(lookups!$F$87:$BU$99,MATCH($H99,lookups!$C$87:$C$99,0),MATCH(AH$9,lookups!$F$86:$BU$86,0)))))</f>
        <v>1</v>
      </c>
      <c r="AI99" s="299">
        <f>IF(ISNUMBER($H99),(1+$H99)^(AI$9-$I99),IF(AI$9&lt;=$I99,1,AH99*(1+INDEX(lookups!$F$87:$BU$99,MATCH($H99,lookups!$C$87:$C$99,0),MATCH(AI$9,lookups!$F$86:$BU$86,0)))))</f>
        <v>1</v>
      </c>
      <c r="AJ99" s="299">
        <f>IF(ISNUMBER($H99),(1+$H99)^(AJ$9-$I99),IF(AJ$9&lt;=$I99,1,AI99*(1+INDEX(lookups!$F$87:$BU$99,MATCH($H99,lookups!$C$87:$C$99,0),MATCH(AJ$9,lookups!$F$86:$BU$86,0)))))</f>
        <v>1</v>
      </c>
      <c r="AK99" s="299">
        <f>IF(ISNUMBER($H99),(1+$H99)^(AK$9-$I99),IF(AK$9&lt;=$I99,1,AJ99*(1+INDEX(lookups!$F$87:$BU$99,MATCH($H99,lookups!$C$87:$C$99,0),MATCH(AK$9,lookups!$F$86:$BU$86,0)))))</f>
        <v>1</v>
      </c>
      <c r="AL99" s="299">
        <f>IF(ISNUMBER($H99),(1+$H99)^(AL$9-$I99),IF(AL$9&lt;=$I99,1,AK99*(1+INDEX(lookups!$F$87:$BU$99,MATCH($H99,lookups!$C$87:$C$99,0),MATCH(AL$9,lookups!$F$86:$BU$86,0)))))</f>
        <v>1</v>
      </c>
      <c r="AM99" s="299">
        <f>IF(ISNUMBER($H99),(1+$H99)^(AM$9-$I99),IF(AM$9&lt;=$I99,1,AL99*(1+INDEX(lookups!$F$87:$BU$99,MATCH($H99,lookups!$C$87:$C$99,0),MATCH(AM$9,lookups!$F$86:$BU$86,0)))))</f>
        <v>1</v>
      </c>
      <c r="AN99" s="299">
        <f>IF(ISNUMBER($H99),(1+$H99)^(AN$9-$I99),IF(AN$9&lt;=$I99,1,AM99*(1+INDEX(lookups!$F$87:$BU$99,MATCH($H99,lookups!$C$87:$C$99,0),MATCH(AN$9,lookups!$F$86:$BU$86,0)))))</f>
        <v>1</v>
      </c>
      <c r="AO99" s="299">
        <f>IF(ISNUMBER($H99),(1+$H99)^(AO$9-$I99),IF(AO$9&lt;=$I99,1,AN99*(1+INDEX(lookups!$F$87:$BU$99,MATCH($H99,lookups!$C$87:$C$99,0),MATCH(AO$9,lookups!$F$86:$BU$86,0)))))</f>
        <v>1</v>
      </c>
      <c r="AP99" s="299">
        <f>IF(ISNUMBER($H99),(1+$H99)^(AP$9-$I99),IF(AP$9&lt;=$I99,1,AO99*(1+INDEX(lookups!$F$87:$BU$99,MATCH($H99,lookups!$C$87:$C$99,0),MATCH(AP$9,lookups!$F$86:$BU$86,0)))))</f>
        <v>1</v>
      </c>
      <c r="AQ99" s="299">
        <f>IF(ISNUMBER($H99),(1+$H99)^(AQ$9-$I99),IF(AQ$9&lt;=$I99,1,AP99*(1+INDEX(lookups!$F$87:$BU$99,MATCH($H99,lookups!$C$87:$C$99,0),MATCH(AQ$9,lookups!$F$86:$BU$86,0)))))</f>
        <v>1</v>
      </c>
      <c r="AR99" s="299">
        <f>IF(ISNUMBER($H99),(1+$H99)^(AR$9-$I99),IF(AR$9&lt;=$I99,1,AQ99*(1+INDEX(lookups!$F$87:$BU$99,MATCH($H99,lookups!$C$87:$C$99,0),MATCH(AR$9,lookups!$F$86:$BU$86,0)))))</f>
        <v>1</v>
      </c>
      <c r="AS99" s="299">
        <f>IF(ISNUMBER($H99),(1+$H99)^(AS$9-$I99),IF(AS$9&lt;=$I99,1,AR99*(1+INDEX(lookups!$F$87:$BU$99,MATCH($H99,lookups!$C$87:$C$99,0),MATCH(AS$9,lookups!$F$86:$BU$86,0)))))</f>
        <v>1</v>
      </c>
      <c r="AT99" s="299">
        <f>IF(ISNUMBER($H99),(1+$H99)^(AT$9-$I99),IF(AT$9&lt;=$I99,1,AS99*(1+INDEX(lookups!$F$87:$BU$99,MATCH($H99,lookups!$C$87:$C$99,0),MATCH(AT$9,lookups!$F$86:$BU$86,0)))))</f>
        <v>1</v>
      </c>
      <c r="AU99" s="299">
        <f>IF(ISNUMBER($H99),(1+$H99)^(AU$9-$I99),IF(AU$9&lt;=$I99,1,AT99*(1+INDEX(lookups!$F$87:$BU$99,MATCH($H99,lookups!$C$87:$C$99,0),MATCH(AU$9,lookups!$F$86:$BU$86,0)))))</f>
        <v>1</v>
      </c>
      <c r="AV99" s="299">
        <f>IF(ISNUMBER($H99),(1+$H99)^(AV$9-$I99),IF(AV$9&lt;=$I99,1,AU99*(1+INDEX(lookups!$F$87:$BU$99,MATCH($H99,lookups!$C$87:$C$99,0),MATCH(AV$9,lookups!$F$86:$BU$86,0)))))</f>
        <v>1</v>
      </c>
      <c r="AW99" s="299">
        <f>IF(ISNUMBER($H99),(1+$H99)^(AW$9-$I99),IF(AW$9&lt;=$I99,1,AV99*(1+INDEX(lookups!$F$87:$BU$99,MATCH($H99,lookups!$C$87:$C$99,0),MATCH(AW$9,lookups!$F$86:$BU$86,0)))))</f>
        <v>1</v>
      </c>
      <c r="AX99" s="299">
        <f>IF(ISNUMBER($H99),(1+$H99)^(AX$9-$I99),IF(AX$9&lt;=$I99,1,AW99*(1+INDEX(lookups!$F$87:$BU$99,MATCH($H99,lookups!$C$87:$C$99,0),MATCH(AX$9,lookups!$F$86:$BU$86,0)))))</f>
        <v>1</v>
      </c>
      <c r="AY99" s="299">
        <f>IF(ISNUMBER($H99),(1+$H99)^(AY$9-$I99),IF(AY$9&lt;=$I99,1,AX99*(1+INDEX(lookups!$F$87:$BU$99,MATCH($H99,lookups!$C$87:$C$99,0),MATCH(AY$9,lookups!$F$86:$BU$86,0)))))</f>
        <v>1</v>
      </c>
      <c r="AZ99" s="299">
        <f>IF(ISNUMBER($H99),(1+$H99)^(AZ$9-$I99),IF(AZ$9&lt;=$I99,1,AY99*(1+INDEX(lookups!$F$87:$BU$99,MATCH($H99,lookups!$C$87:$C$99,0),MATCH(AZ$9,lookups!$F$86:$BU$86,0)))))</f>
        <v>1</v>
      </c>
      <c r="BA99" s="299">
        <f>IF(ISNUMBER($H99),(1+$H99)^(BA$9-$I99),IF(BA$9&lt;=$I99,1,AZ99*(1+INDEX(lookups!$F$87:$BU$99,MATCH($H99,lookups!$C$87:$C$99,0),MATCH(BA$9,lookups!$F$86:$BU$86,0)))))</f>
        <v>1</v>
      </c>
      <c r="BB99" s="299">
        <f>IF(ISNUMBER($H99),(1+$H99)^(BB$9-$I99),IF(BB$9&lt;=$I99,1,BA99*(1+INDEX(lookups!$F$87:$BU$99,MATCH($H99,lookups!$C$87:$C$99,0),MATCH(BB$9,lookups!$F$86:$BU$86,0)))))</f>
        <v>1</v>
      </c>
      <c r="BC99" s="299">
        <f>IF(ISNUMBER($H99),(1+$H99)^(BC$9-$I99),IF(BC$9&lt;=$I99,1,BB99*(1+INDEX(lookups!$F$87:$BU$99,MATCH($H99,lookups!$C$87:$C$99,0),MATCH(BC$9,lookups!$F$86:$BU$86,0)))))</f>
        <v>1</v>
      </c>
      <c r="BD99" s="299">
        <f>IF(ISNUMBER($H99),(1+$H99)^(BD$9-$I99),IF(BD$9&lt;=$I99,1,BC99*(1+INDEX(lookups!$F$87:$BU$99,MATCH($H99,lookups!$C$87:$C$99,0),MATCH(BD$9,lookups!$F$86:$BU$86,0)))))</f>
        <v>1</v>
      </c>
      <c r="BE99" s="299">
        <f>IF(ISNUMBER($H99),(1+$H99)^(BE$9-$I99),IF(BE$9&lt;=$I99,1,BD99*(1+INDEX(lookups!$F$87:$BU$99,MATCH($H99,lookups!$C$87:$C$99,0),MATCH(BE$9,lookups!$F$86:$BU$86,0)))))</f>
        <v>1</v>
      </c>
      <c r="BF99" s="299">
        <f>IF(ISNUMBER($H99),(1+$H99)^(BF$9-$I99),IF(BF$9&lt;=$I99,1,BE99*(1+INDEX(lookups!$F$87:$BU$99,MATCH($H99,lookups!$C$87:$C$99,0),MATCH(BF$9,lookups!$F$86:$BU$86,0)))))</f>
        <v>1</v>
      </c>
      <c r="BG99" s="299">
        <f>IF(ISNUMBER($H99),(1+$H99)^(BG$9-$I99),IF(BG$9&lt;=$I99,1,BF99*(1+INDEX(lookups!$F$87:$BU$99,MATCH($H99,lookups!$C$87:$C$99,0),MATCH(BG$9,lookups!$F$86:$BU$86,0)))))</f>
        <v>1</v>
      </c>
      <c r="BH99" s="299">
        <f>IF(ISNUMBER($H99),(1+$H99)^(BH$9-$I99),IF(BH$9&lt;=$I99,1,BG99*(1+INDEX(lookups!$F$87:$BU$99,MATCH($H99,lookups!$C$87:$C$99,0),MATCH(BH$9,lookups!$F$86:$BU$86,0)))))</f>
        <v>1</v>
      </c>
      <c r="BI99" s="299">
        <f>IF(ISNUMBER($H99),(1+$H99)^(BI$9-$I99),IF(BI$9&lt;=$I99,1,BH99*(1+INDEX(lookups!$F$87:$BU$99,MATCH($H99,lookups!$C$87:$C$99,0),MATCH(BI$9,lookups!$F$86:$BU$86,0)))))</f>
        <v>1</v>
      </c>
      <c r="BJ99" s="299">
        <f>IF(ISNUMBER($H99),(1+$H99)^(BJ$9-$I99),IF(BJ$9&lt;=$I99,1,BI99*(1+INDEX(lookups!$F$87:$BU$99,MATCH($H99,lookups!$C$87:$C$99,0),MATCH(BJ$9,lookups!$F$86:$BU$86,0)))))</f>
        <v>1</v>
      </c>
      <c r="BK99" s="299">
        <f>IF(ISNUMBER($H99),(1+$H99)^(BK$9-$I99),IF(BK$9&lt;=$I99,1,BJ99*(1+INDEX(lookups!$F$87:$BU$99,MATCH($H99,lookups!$C$87:$C$99,0),MATCH(BK$9,lookups!$F$86:$BU$86,0)))))</f>
        <v>1</v>
      </c>
      <c r="BL99" s="299">
        <f>IF(ISNUMBER($H99),(1+$H99)^(BL$9-$I99),IF(BL$9&lt;=$I99,1,BK99*(1+INDEX(lookups!$F$87:$BU$99,MATCH($H99,lookups!$C$87:$C$99,0),MATCH(BL$9,lookups!$F$86:$BU$86,0)))))</f>
        <v>1</v>
      </c>
      <c r="BM99" s="299">
        <f>IF(ISNUMBER($H99),(1+$H99)^(BM$9-$I99),IF(BM$9&lt;=$I99,1,BL99*(1+INDEX(lookups!$F$87:$BU$99,MATCH($H99,lookups!$C$87:$C$99,0),MATCH(BM$9,lookups!$F$86:$BU$86,0)))))</f>
        <v>1</v>
      </c>
    </row>
    <row r="100" spans="3:65" x14ac:dyDescent="0.2">
      <c r="C100" s="188">
        <f t="shared" si="68"/>
        <v>21</v>
      </c>
      <c r="D100" s="166" t="str">
        <f t="shared" si="69"/>
        <v>item 21</v>
      </c>
      <c r="E100" s="211" t="str">
        <f t="shared" si="67"/>
        <v>Operating Expense</v>
      </c>
      <c r="F100" s="183">
        <f t="shared" si="67"/>
        <v>2</v>
      </c>
      <c r="G100" s="183"/>
      <c r="H100" s="212">
        <f>Inputs!K32</f>
        <v>0</v>
      </c>
      <c r="I100" s="213">
        <f>Assumptions!$D$16</f>
        <v>2022</v>
      </c>
      <c r="N100" s="298">
        <v>1</v>
      </c>
      <c r="O100" s="299">
        <f>IF(ISNUMBER($H100),(1+$H100)^(O$9-$I100),IF(O$9&lt;=$I100,1,N100*(1+INDEX(lookups!$F$87:$BU$99,MATCH($H100,lookups!$C$87:$C$99,0),MATCH(O$9,lookups!$F$86:$BU$86,0)))))</f>
        <v>1</v>
      </c>
      <c r="P100" s="299">
        <f>IF(ISNUMBER($H100),(1+$H100)^(P$9-$I100),IF(P$9&lt;=$I100,1,O100*(1+INDEX(lookups!$F$87:$BU$99,MATCH($H100,lookups!$C$87:$C$99,0),MATCH(P$9,lookups!$F$86:$BU$86,0)))))</f>
        <v>1</v>
      </c>
      <c r="Q100" s="299">
        <f>IF(ISNUMBER($H100),(1+$H100)^(Q$9-$I100),IF(Q$9&lt;=$I100,1,P100*(1+INDEX(lookups!$F$87:$BU$99,MATCH($H100,lookups!$C$87:$C$99,0),MATCH(Q$9,lookups!$F$86:$BU$86,0)))))</f>
        <v>1</v>
      </c>
      <c r="R100" s="299">
        <f>IF(ISNUMBER($H100),(1+$H100)^(R$9-$I100),IF(R$9&lt;=$I100,1,Q100*(1+INDEX(lookups!$F$87:$BU$99,MATCH($H100,lookups!$C$87:$C$99,0),MATCH(R$9,lookups!$F$86:$BU$86,0)))))</f>
        <v>1</v>
      </c>
      <c r="S100" s="299">
        <f>IF(ISNUMBER($H100),(1+$H100)^(S$9-$I100),IF(S$9&lt;=$I100,1,R100*(1+INDEX(lookups!$F$87:$BU$99,MATCH($H100,lookups!$C$87:$C$99,0),MATCH(S$9,lookups!$F$86:$BU$86,0)))))</f>
        <v>1</v>
      </c>
      <c r="T100" s="299">
        <f>IF(ISNUMBER($H100),(1+$H100)^(T$9-$I100),IF(T$9&lt;=$I100,1,S100*(1+INDEX(lookups!$F$87:$BU$99,MATCH($H100,lookups!$C$87:$C$99,0),MATCH(T$9,lookups!$F$86:$BU$86,0)))))</f>
        <v>1</v>
      </c>
      <c r="U100" s="299">
        <f>IF(ISNUMBER($H100),(1+$H100)^(U$9-$I100),IF(U$9&lt;=$I100,1,T100*(1+INDEX(lookups!$F$87:$BU$99,MATCH($H100,lookups!$C$87:$C$99,0),MATCH(U$9,lookups!$F$86:$BU$86,0)))))</f>
        <v>1</v>
      </c>
      <c r="V100" s="299">
        <f>IF(ISNUMBER($H100),(1+$H100)^(V$9-$I100),IF(V$9&lt;=$I100,1,U100*(1+INDEX(lookups!$F$87:$BU$99,MATCH($H100,lookups!$C$87:$C$99,0),MATCH(V$9,lookups!$F$86:$BU$86,0)))))</f>
        <v>1</v>
      </c>
      <c r="W100" s="299">
        <f>IF(ISNUMBER($H100),(1+$H100)^(W$9-$I100),IF(W$9&lt;=$I100,1,V100*(1+INDEX(lookups!$F$87:$BU$99,MATCH($H100,lookups!$C$87:$C$99,0),MATCH(W$9,lookups!$F$86:$BU$86,0)))))</f>
        <v>1</v>
      </c>
      <c r="X100" s="299">
        <f>IF(ISNUMBER($H100),(1+$H100)^(X$9-$I100),IF(X$9&lt;=$I100,1,W100*(1+INDEX(lookups!$F$87:$BU$99,MATCH($H100,lookups!$C$87:$C$99,0),MATCH(X$9,lookups!$F$86:$BU$86,0)))))</f>
        <v>1</v>
      </c>
      <c r="Y100" s="299">
        <f>IF(ISNUMBER($H100),(1+$H100)^(Y$9-$I100),IF(Y$9&lt;=$I100,1,X100*(1+INDEX(lookups!$F$87:$BU$99,MATCH($H100,lookups!$C$87:$C$99,0),MATCH(Y$9,lookups!$F$86:$BU$86,0)))))</f>
        <v>1</v>
      </c>
      <c r="Z100" s="299">
        <f>IF(ISNUMBER($H100),(1+$H100)^(Z$9-$I100),IF(Z$9&lt;=$I100,1,Y100*(1+INDEX(lookups!$F$87:$BU$99,MATCH($H100,lookups!$C$87:$C$99,0),MATCH(Z$9,lookups!$F$86:$BU$86,0)))))</f>
        <v>1</v>
      </c>
      <c r="AA100" s="299">
        <f>IF(ISNUMBER($H100),(1+$H100)^(AA$9-$I100),IF(AA$9&lt;=$I100,1,Z100*(1+INDEX(lookups!$F$87:$BU$99,MATCH($H100,lookups!$C$87:$C$99,0),MATCH(AA$9,lookups!$F$86:$BU$86,0)))))</f>
        <v>1</v>
      </c>
      <c r="AB100" s="299">
        <f>IF(ISNUMBER($H100),(1+$H100)^(AB$9-$I100),IF(AB$9&lt;=$I100,1,AA100*(1+INDEX(lookups!$F$87:$BU$99,MATCH($H100,lookups!$C$87:$C$99,0),MATCH(AB$9,lookups!$F$86:$BU$86,0)))))</f>
        <v>1</v>
      </c>
      <c r="AC100" s="299">
        <f>IF(ISNUMBER($H100),(1+$H100)^(AC$9-$I100),IF(AC$9&lt;=$I100,1,AB100*(1+INDEX(lookups!$F$87:$BU$99,MATCH($H100,lookups!$C$87:$C$99,0),MATCH(AC$9,lookups!$F$86:$BU$86,0)))))</f>
        <v>1</v>
      </c>
      <c r="AD100" s="299">
        <f>IF(ISNUMBER($H100),(1+$H100)^(AD$9-$I100),IF(AD$9&lt;=$I100,1,AC100*(1+INDEX(lookups!$F$87:$BU$99,MATCH($H100,lookups!$C$87:$C$99,0),MATCH(AD$9,lookups!$F$86:$BU$86,0)))))</f>
        <v>1</v>
      </c>
      <c r="AE100" s="299">
        <f>IF(ISNUMBER($H100),(1+$H100)^(AE$9-$I100),IF(AE$9&lt;=$I100,1,AD100*(1+INDEX(lookups!$F$87:$BU$99,MATCH($H100,lookups!$C$87:$C$99,0),MATCH(AE$9,lookups!$F$86:$BU$86,0)))))</f>
        <v>1</v>
      </c>
      <c r="AF100" s="299">
        <f>IF(ISNUMBER($H100),(1+$H100)^(AF$9-$I100),IF(AF$9&lt;=$I100,1,AE100*(1+INDEX(lookups!$F$87:$BU$99,MATCH($H100,lookups!$C$87:$C$99,0),MATCH(AF$9,lookups!$F$86:$BU$86,0)))))</f>
        <v>1</v>
      </c>
      <c r="AG100" s="299">
        <f>IF(ISNUMBER($H100),(1+$H100)^(AG$9-$I100),IF(AG$9&lt;=$I100,1,AF100*(1+INDEX(lookups!$F$87:$BU$99,MATCH($H100,lookups!$C$87:$C$99,0),MATCH(AG$9,lookups!$F$86:$BU$86,0)))))</f>
        <v>1</v>
      </c>
      <c r="AH100" s="299">
        <f>IF(ISNUMBER($H100),(1+$H100)^(AH$9-$I100),IF(AH$9&lt;=$I100,1,AG100*(1+INDEX(lookups!$F$87:$BU$99,MATCH($H100,lookups!$C$87:$C$99,0),MATCH(AH$9,lookups!$F$86:$BU$86,0)))))</f>
        <v>1</v>
      </c>
      <c r="AI100" s="299">
        <f>IF(ISNUMBER($H100),(1+$H100)^(AI$9-$I100),IF(AI$9&lt;=$I100,1,AH100*(1+INDEX(lookups!$F$87:$BU$99,MATCH($H100,lookups!$C$87:$C$99,0),MATCH(AI$9,lookups!$F$86:$BU$86,0)))))</f>
        <v>1</v>
      </c>
      <c r="AJ100" s="299">
        <f>IF(ISNUMBER($H100),(1+$H100)^(AJ$9-$I100),IF(AJ$9&lt;=$I100,1,AI100*(1+INDEX(lookups!$F$87:$BU$99,MATCH($H100,lookups!$C$87:$C$99,0),MATCH(AJ$9,lookups!$F$86:$BU$86,0)))))</f>
        <v>1</v>
      </c>
      <c r="AK100" s="299">
        <f>IF(ISNUMBER($H100),(1+$H100)^(AK$9-$I100),IF(AK$9&lt;=$I100,1,AJ100*(1+INDEX(lookups!$F$87:$BU$99,MATCH($H100,lookups!$C$87:$C$99,0),MATCH(AK$9,lookups!$F$86:$BU$86,0)))))</f>
        <v>1</v>
      </c>
      <c r="AL100" s="299">
        <f>IF(ISNUMBER($H100),(1+$H100)^(AL$9-$I100),IF(AL$9&lt;=$I100,1,AK100*(1+INDEX(lookups!$F$87:$BU$99,MATCH($H100,lookups!$C$87:$C$99,0),MATCH(AL$9,lookups!$F$86:$BU$86,0)))))</f>
        <v>1</v>
      </c>
      <c r="AM100" s="299">
        <f>IF(ISNUMBER($H100),(1+$H100)^(AM$9-$I100),IF(AM$9&lt;=$I100,1,AL100*(1+INDEX(lookups!$F$87:$BU$99,MATCH($H100,lookups!$C$87:$C$99,0),MATCH(AM$9,lookups!$F$86:$BU$86,0)))))</f>
        <v>1</v>
      </c>
      <c r="AN100" s="299">
        <f>IF(ISNUMBER($H100),(1+$H100)^(AN$9-$I100),IF(AN$9&lt;=$I100,1,AM100*(1+INDEX(lookups!$F$87:$BU$99,MATCH($H100,lookups!$C$87:$C$99,0),MATCH(AN$9,lookups!$F$86:$BU$86,0)))))</f>
        <v>1</v>
      </c>
      <c r="AO100" s="299">
        <f>IF(ISNUMBER($H100),(1+$H100)^(AO$9-$I100),IF(AO$9&lt;=$I100,1,AN100*(1+INDEX(lookups!$F$87:$BU$99,MATCH($H100,lookups!$C$87:$C$99,0),MATCH(AO$9,lookups!$F$86:$BU$86,0)))))</f>
        <v>1</v>
      </c>
      <c r="AP100" s="299">
        <f>IF(ISNUMBER($H100),(1+$H100)^(AP$9-$I100),IF(AP$9&lt;=$I100,1,AO100*(1+INDEX(lookups!$F$87:$BU$99,MATCH($H100,lookups!$C$87:$C$99,0),MATCH(AP$9,lookups!$F$86:$BU$86,0)))))</f>
        <v>1</v>
      </c>
      <c r="AQ100" s="299">
        <f>IF(ISNUMBER($H100),(1+$H100)^(AQ$9-$I100),IF(AQ$9&lt;=$I100,1,AP100*(1+INDEX(lookups!$F$87:$BU$99,MATCH($H100,lookups!$C$87:$C$99,0),MATCH(AQ$9,lookups!$F$86:$BU$86,0)))))</f>
        <v>1</v>
      </c>
      <c r="AR100" s="299">
        <f>IF(ISNUMBER($H100),(1+$H100)^(AR$9-$I100),IF(AR$9&lt;=$I100,1,AQ100*(1+INDEX(lookups!$F$87:$BU$99,MATCH($H100,lookups!$C$87:$C$99,0),MATCH(AR$9,lookups!$F$86:$BU$86,0)))))</f>
        <v>1</v>
      </c>
      <c r="AS100" s="299">
        <f>IF(ISNUMBER($H100),(1+$H100)^(AS$9-$I100),IF(AS$9&lt;=$I100,1,AR100*(1+INDEX(lookups!$F$87:$BU$99,MATCH($H100,lookups!$C$87:$C$99,0),MATCH(AS$9,lookups!$F$86:$BU$86,0)))))</f>
        <v>1</v>
      </c>
      <c r="AT100" s="299">
        <f>IF(ISNUMBER($H100),(1+$H100)^(AT$9-$I100),IF(AT$9&lt;=$I100,1,AS100*(1+INDEX(lookups!$F$87:$BU$99,MATCH($H100,lookups!$C$87:$C$99,0),MATCH(AT$9,lookups!$F$86:$BU$86,0)))))</f>
        <v>1</v>
      </c>
      <c r="AU100" s="299">
        <f>IF(ISNUMBER($H100),(1+$H100)^(AU$9-$I100),IF(AU$9&lt;=$I100,1,AT100*(1+INDEX(lookups!$F$87:$BU$99,MATCH($H100,lookups!$C$87:$C$99,0),MATCH(AU$9,lookups!$F$86:$BU$86,0)))))</f>
        <v>1</v>
      </c>
      <c r="AV100" s="299">
        <f>IF(ISNUMBER($H100),(1+$H100)^(AV$9-$I100),IF(AV$9&lt;=$I100,1,AU100*(1+INDEX(lookups!$F$87:$BU$99,MATCH($H100,lookups!$C$87:$C$99,0),MATCH(AV$9,lookups!$F$86:$BU$86,0)))))</f>
        <v>1</v>
      </c>
      <c r="AW100" s="299">
        <f>IF(ISNUMBER($H100),(1+$H100)^(AW$9-$I100),IF(AW$9&lt;=$I100,1,AV100*(1+INDEX(lookups!$F$87:$BU$99,MATCH($H100,lookups!$C$87:$C$99,0),MATCH(AW$9,lookups!$F$86:$BU$86,0)))))</f>
        <v>1</v>
      </c>
      <c r="AX100" s="299">
        <f>IF(ISNUMBER($H100),(1+$H100)^(AX$9-$I100),IF(AX$9&lt;=$I100,1,AW100*(1+INDEX(lookups!$F$87:$BU$99,MATCH($H100,lookups!$C$87:$C$99,0),MATCH(AX$9,lookups!$F$86:$BU$86,0)))))</f>
        <v>1</v>
      </c>
      <c r="AY100" s="299">
        <f>IF(ISNUMBER($H100),(1+$H100)^(AY$9-$I100),IF(AY$9&lt;=$I100,1,AX100*(1+INDEX(lookups!$F$87:$BU$99,MATCH($H100,lookups!$C$87:$C$99,0),MATCH(AY$9,lookups!$F$86:$BU$86,0)))))</f>
        <v>1</v>
      </c>
      <c r="AZ100" s="299">
        <f>IF(ISNUMBER($H100),(1+$H100)^(AZ$9-$I100),IF(AZ$9&lt;=$I100,1,AY100*(1+INDEX(lookups!$F$87:$BU$99,MATCH($H100,lookups!$C$87:$C$99,0),MATCH(AZ$9,lookups!$F$86:$BU$86,0)))))</f>
        <v>1</v>
      </c>
      <c r="BA100" s="299">
        <f>IF(ISNUMBER($H100),(1+$H100)^(BA$9-$I100),IF(BA$9&lt;=$I100,1,AZ100*(1+INDEX(lookups!$F$87:$BU$99,MATCH($H100,lookups!$C$87:$C$99,0),MATCH(BA$9,lookups!$F$86:$BU$86,0)))))</f>
        <v>1</v>
      </c>
      <c r="BB100" s="299">
        <f>IF(ISNUMBER($H100),(1+$H100)^(BB$9-$I100),IF(BB$9&lt;=$I100,1,BA100*(1+INDEX(lookups!$F$87:$BU$99,MATCH($H100,lookups!$C$87:$C$99,0),MATCH(BB$9,lookups!$F$86:$BU$86,0)))))</f>
        <v>1</v>
      </c>
      <c r="BC100" s="299">
        <f>IF(ISNUMBER($H100),(1+$H100)^(BC$9-$I100),IF(BC$9&lt;=$I100,1,BB100*(1+INDEX(lookups!$F$87:$BU$99,MATCH($H100,lookups!$C$87:$C$99,0),MATCH(BC$9,lookups!$F$86:$BU$86,0)))))</f>
        <v>1</v>
      </c>
      <c r="BD100" s="299">
        <f>IF(ISNUMBER($H100),(1+$H100)^(BD$9-$I100),IF(BD$9&lt;=$I100,1,BC100*(1+INDEX(lookups!$F$87:$BU$99,MATCH($H100,lookups!$C$87:$C$99,0),MATCH(BD$9,lookups!$F$86:$BU$86,0)))))</f>
        <v>1</v>
      </c>
      <c r="BE100" s="299">
        <f>IF(ISNUMBER($H100),(1+$H100)^(BE$9-$I100),IF(BE$9&lt;=$I100,1,BD100*(1+INDEX(lookups!$F$87:$BU$99,MATCH($H100,lookups!$C$87:$C$99,0),MATCH(BE$9,lookups!$F$86:$BU$86,0)))))</f>
        <v>1</v>
      </c>
      <c r="BF100" s="299">
        <f>IF(ISNUMBER($H100),(1+$H100)^(BF$9-$I100),IF(BF$9&lt;=$I100,1,BE100*(1+INDEX(lookups!$F$87:$BU$99,MATCH($H100,lookups!$C$87:$C$99,0),MATCH(BF$9,lookups!$F$86:$BU$86,0)))))</f>
        <v>1</v>
      </c>
      <c r="BG100" s="299">
        <f>IF(ISNUMBER($H100),(1+$H100)^(BG$9-$I100),IF(BG$9&lt;=$I100,1,BF100*(1+INDEX(lookups!$F$87:$BU$99,MATCH($H100,lookups!$C$87:$C$99,0),MATCH(BG$9,lookups!$F$86:$BU$86,0)))))</f>
        <v>1</v>
      </c>
      <c r="BH100" s="299">
        <f>IF(ISNUMBER($H100),(1+$H100)^(BH$9-$I100),IF(BH$9&lt;=$I100,1,BG100*(1+INDEX(lookups!$F$87:$BU$99,MATCH($H100,lookups!$C$87:$C$99,0),MATCH(BH$9,lookups!$F$86:$BU$86,0)))))</f>
        <v>1</v>
      </c>
      <c r="BI100" s="299">
        <f>IF(ISNUMBER($H100),(1+$H100)^(BI$9-$I100),IF(BI$9&lt;=$I100,1,BH100*(1+INDEX(lookups!$F$87:$BU$99,MATCH($H100,lookups!$C$87:$C$99,0),MATCH(BI$9,lookups!$F$86:$BU$86,0)))))</f>
        <v>1</v>
      </c>
      <c r="BJ100" s="299">
        <f>IF(ISNUMBER($H100),(1+$H100)^(BJ$9-$I100),IF(BJ$9&lt;=$I100,1,BI100*(1+INDEX(lookups!$F$87:$BU$99,MATCH($H100,lookups!$C$87:$C$99,0),MATCH(BJ$9,lookups!$F$86:$BU$86,0)))))</f>
        <v>1</v>
      </c>
      <c r="BK100" s="299">
        <f>IF(ISNUMBER($H100),(1+$H100)^(BK$9-$I100),IF(BK$9&lt;=$I100,1,BJ100*(1+INDEX(lookups!$F$87:$BU$99,MATCH($H100,lookups!$C$87:$C$99,0),MATCH(BK$9,lookups!$F$86:$BU$86,0)))))</f>
        <v>1</v>
      </c>
      <c r="BL100" s="299">
        <f>IF(ISNUMBER($H100),(1+$H100)^(BL$9-$I100),IF(BL$9&lt;=$I100,1,BK100*(1+INDEX(lookups!$F$87:$BU$99,MATCH($H100,lookups!$C$87:$C$99,0),MATCH(BL$9,lookups!$F$86:$BU$86,0)))))</f>
        <v>1</v>
      </c>
      <c r="BM100" s="299">
        <f>IF(ISNUMBER($H100),(1+$H100)^(BM$9-$I100),IF(BM$9&lt;=$I100,1,BL100*(1+INDEX(lookups!$F$87:$BU$99,MATCH($H100,lookups!$C$87:$C$99,0),MATCH(BM$9,lookups!$F$86:$BU$86,0)))))</f>
        <v>1</v>
      </c>
    </row>
    <row r="101" spans="3:65" x14ac:dyDescent="0.2">
      <c r="C101" s="188">
        <f t="shared" si="68"/>
        <v>22</v>
      </c>
      <c r="D101" s="166" t="str">
        <f t="shared" si="69"/>
        <v>item 22</v>
      </c>
      <c r="E101" s="211" t="str">
        <f t="shared" si="67"/>
        <v>Operating Expense</v>
      </c>
      <c r="F101" s="183">
        <f t="shared" si="67"/>
        <v>2</v>
      </c>
      <c r="G101" s="183"/>
      <c r="H101" s="212">
        <f>Inputs!K33</f>
        <v>0</v>
      </c>
      <c r="I101" s="213">
        <f>Assumptions!$D$16</f>
        <v>2022</v>
      </c>
      <c r="N101" s="298">
        <v>1</v>
      </c>
      <c r="O101" s="299">
        <f>IF(ISNUMBER($H101),(1+$H101)^(O$9-$I101),IF(O$9&lt;=$I101,1,N101*(1+INDEX(lookups!$F$87:$BU$99,MATCH($H101,lookups!$C$87:$C$99,0),MATCH(O$9,lookups!$F$86:$BU$86,0)))))</f>
        <v>1</v>
      </c>
      <c r="P101" s="299">
        <f>IF(ISNUMBER($H101),(1+$H101)^(P$9-$I101),IF(P$9&lt;=$I101,1,O101*(1+INDEX(lookups!$F$87:$BU$99,MATCH($H101,lookups!$C$87:$C$99,0),MATCH(P$9,lookups!$F$86:$BU$86,0)))))</f>
        <v>1</v>
      </c>
      <c r="Q101" s="299">
        <f>IF(ISNUMBER($H101),(1+$H101)^(Q$9-$I101),IF(Q$9&lt;=$I101,1,P101*(1+INDEX(lookups!$F$87:$BU$99,MATCH($H101,lookups!$C$87:$C$99,0),MATCH(Q$9,lookups!$F$86:$BU$86,0)))))</f>
        <v>1</v>
      </c>
      <c r="R101" s="299">
        <f>IF(ISNUMBER($H101),(1+$H101)^(R$9-$I101),IF(R$9&lt;=$I101,1,Q101*(1+INDEX(lookups!$F$87:$BU$99,MATCH($H101,lookups!$C$87:$C$99,0),MATCH(R$9,lookups!$F$86:$BU$86,0)))))</f>
        <v>1</v>
      </c>
      <c r="S101" s="299">
        <f>IF(ISNUMBER($H101),(1+$H101)^(S$9-$I101),IF(S$9&lt;=$I101,1,R101*(1+INDEX(lookups!$F$87:$BU$99,MATCH($H101,lookups!$C$87:$C$99,0),MATCH(S$9,lookups!$F$86:$BU$86,0)))))</f>
        <v>1</v>
      </c>
      <c r="T101" s="299">
        <f>IF(ISNUMBER($H101),(1+$H101)^(T$9-$I101),IF(T$9&lt;=$I101,1,S101*(1+INDEX(lookups!$F$87:$BU$99,MATCH($H101,lookups!$C$87:$C$99,0),MATCH(T$9,lookups!$F$86:$BU$86,0)))))</f>
        <v>1</v>
      </c>
      <c r="U101" s="299">
        <f>IF(ISNUMBER($H101),(1+$H101)^(U$9-$I101),IF(U$9&lt;=$I101,1,T101*(1+INDEX(lookups!$F$87:$BU$99,MATCH($H101,lookups!$C$87:$C$99,0),MATCH(U$9,lookups!$F$86:$BU$86,0)))))</f>
        <v>1</v>
      </c>
      <c r="V101" s="299">
        <f>IF(ISNUMBER($H101),(1+$H101)^(V$9-$I101),IF(V$9&lt;=$I101,1,U101*(1+INDEX(lookups!$F$87:$BU$99,MATCH($H101,lookups!$C$87:$C$99,0),MATCH(V$9,lookups!$F$86:$BU$86,0)))))</f>
        <v>1</v>
      </c>
      <c r="W101" s="299">
        <f>IF(ISNUMBER($H101),(1+$H101)^(W$9-$I101),IF(W$9&lt;=$I101,1,V101*(1+INDEX(lookups!$F$87:$BU$99,MATCH($H101,lookups!$C$87:$C$99,0),MATCH(W$9,lookups!$F$86:$BU$86,0)))))</f>
        <v>1</v>
      </c>
      <c r="X101" s="299">
        <f>IF(ISNUMBER($H101),(1+$H101)^(X$9-$I101),IF(X$9&lt;=$I101,1,W101*(1+INDEX(lookups!$F$87:$BU$99,MATCH($H101,lookups!$C$87:$C$99,0),MATCH(X$9,lookups!$F$86:$BU$86,0)))))</f>
        <v>1</v>
      </c>
      <c r="Y101" s="299">
        <f>IF(ISNUMBER($H101),(1+$H101)^(Y$9-$I101),IF(Y$9&lt;=$I101,1,X101*(1+INDEX(lookups!$F$87:$BU$99,MATCH($H101,lookups!$C$87:$C$99,0),MATCH(Y$9,lookups!$F$86:$BU$86,0)))))</f>
        <v>1</v>
      </c>
      <c r="Z101" s="299">
        <f>IF(ISNUMBER($H101),(1+$H101)^(Z$9-$I101),IF(Z$9&lt;=$I101,1,Y101*(1+INDEX(lookups!$F$87:$BU$99,MATCH($H101,lookups!$C$87:$C$99,0),MATCH(Z$9,lookups!$F$86:$BU$86,0)))))</f>
        <v>1</v>
      </c>
      <c r="AA101" s="299">
        <f>IF(ISNUMBER($H101),(1+$H101)^(AA$9-$I101),IF(AA$9&lt;=$I101,1,Z101*(1+INDEX(lookups!$F$87:$BU$99,MATCH($H101,lookups!$C$87:$C$99,0),MATCH(AA$9,lookups!$F$86:$BU$86,0)))))</f>
        <v>1</v>
      </c>
      <c r="AB101" s="299">
        <f>IF(ISNUMBER($H101),(1+$H101)^(AB$9-$I101),IF(AB$9&lt;=$I101,1,AA101*(1+INDEX(lookups!$F$87:$BU$99,MATCH($H101,lookups!$C$87:$C$99,0),MATCH(AB$9,lookups!$F$86:$BU$86,0)))))</f>
        <v>1</v>
      </c>
      <c r="AC101" s="299">
        <f>IF(ISNUMBER($H101),(1+$H101)^(AC$9-$I101),IF(AC$9&lt;=$I101,1,AB101*(1+INDEX(lookups!$F$87:$BU$99,MATCH($H101,lookups!$C$87:$C$99,0),MATCH(AC$9,lookups!$F$86:$BU$86,0)))))</f>
        <v>1</v>
      </c>
      <c r="AD101" s="299">
        <f>IF(ISNUMBER($H101),(1+$H101)^(AD$9-$I101),IF(AD$9&lt;=$I101,1,AC101*(1+INDEX(lookups!$F$87:$BU$99,MATCH($H101,lookups!$C$87:$C$99,0),MATCH(AD$9,lookups!$F$86:$BU$86,0)))))</f>
        <v>1</v>
      </c>
      <c r="AE101" s="299">
        <f>IF(ISNUMBER($H101),(1+$H101)^(AE$9-$I101),IF(AE$9&lt;=$I101,1,AD101*(1+INDEX(lookups!$F$87:$BU$99,MATCH($H101,lookups!$C$87:$C$99,0),MATCH(AE$9,lookups!$F$86:$BU$86,0)))))</f>
        <v>1</v>
      </c>
      <c r="AF101" s="299">
        <f>IF(ISNUMBER($H101),(1+$H101)^(AF$9-$I101),IF(AF$9&lt;=$I101,1,AE101*(1+INDEX(lookups!$F$87:$BU$99,MATCH($H101,lookups!$C$87:$C$99,0),MATCH(AF$9,lookups!$F$86:$BU$86,0)))))</f>
        <v>1</v>
      </c>
      <c r="AG101" s="299">
        <f>IF(ISNUMBER($H101),(1+$H101)^(AG$9-$I101),IF(AG$9&lt;=$I101,1,AF101*(1+INDEX(lookups!$F$87:$BU$99,MATCH($H101,lookups!$C$87:$C$99,0),MATCH(AG$9,lookups!$F$86:$BU$86,0)))))</f>
        <v>1</v>
      </c>
      <c r="AH101" s="299">
        <f>IF(ISNUMBER($H101),(1+$H101)^(AH$9-$I101),IF(AH$9&lt;=$I101,1,AG101*(1+INDEX(lookups!$F$87:$BU$99,MATCH($H101,lookups!$C$87:$C$99,0),MATCH(AH$9,lookups!$F$86:$BU$86,0)))))</f>
        <v>1</v>
      </c>
      <c r="AI101" s="299">
        <f>IF(ISNUMBER($H101),(1+$H101)^(AI$9-$I101),IF(AI$9&lt;=$I101,1,AH101*(1+INDEX(lookups!$F$87:$BU$99,MATCH($H101,lookups!$C$87:$C$99,0),MATCH(AI$9,lookups!$F$86:$BU$86,0)))))</f>
        <v>1</v>
      </c>
      <c r="AJ101" s="299">
        <f>IF(ISNUMBER($H101),(1+$H101)^(AJ$9-$I101),IF(AJ$9&lt;=$I101,1,AI101*(1+INDEX(lookups!$F$87:$BU$99,MATCH($H101,lookups!$C$87:$C$99,0),MATCH(AJ$9,lookups!$F$86:$BU$86,0)))))</f>
        <v>1</v>
      </c>
      <c r="AK101" s="299">
        <f>IF(ISNUMBER($H101),(1+$H101)^(AK$9-$I101),IF(AK$9&lt;=$I101,1,AJ101*(1+INDEX(lookups!$F$87:$BU$99,MATCH($H101,lookups!$C$87:$C$99,0),MATCH(AK$9,lookups!$F$86:$BU$86,0)))))</f>
        <v>1</v>
      </c>
      <c r="AL101" s="299">
        <f>IF(ISNUMBER($H101),(1+$H101)^(AL$9-$I101),IF(AL$9&lt;=$I101,1,AK101*(1+INDEX(lookups!$F$87:$BU$99,MATCH($H101,lookups!$C$87:$C$99,0),MATCH(AL$9,lookups!$F$86:$BU$86,0)))))</f>
        <v>1</v>
      </c>
      <c r="AM101" s="299">
        <f>IF(ISNUMBER($H101),(1+$H101)^(AM$9-$I101),IF(AM$9&lt;=$I101,1,AL101*(1+INDEX(lookups!$F$87:$BU$99,MATCH($H101,lookups!$C$87:$C$99,0),MATCH(AM$9,lookups!$F$86:$BU$86,0)))))</f>
        <v>1</v>
      </c>
      <c r="AN101" s="299">
        <f>IF(ISNUMBER($H101),(1+$H101)^(AN$9-$I101),IF(AN$9&lt;=$I101,1,AM101*(1+INDEX(lookups!$F$87:$BU$99,MATCH($H101,lookups!$C$87:$C$99,0),MATCH(AN$9,lookups!$F$86:$BU$86,0)))))</f>
        <v>1</v>
      </c>
      <c r="AO101" s="299">
        <f>IF(ISNUMBER($H101),(1+$H101)^(AO$9-$I101),IF(AO$9&lt;=$I101,1,AN101*(1+INDEX(lookups!$F$87:$BU$99,MATCH($H101,lookups!$C$87:$C$99,0),MATCH(AO$9,lookups!$F$86:$BU$86,0)))))</f>
        <v>1</v>
      </c>
      <c r="AP101" s="299">
        <f>IF(ISNUMBER($H101),(1+$H101)^(AP$9-$I101),IF(AP$9&lt;=$I101,1,AO101*(1+INDEX(lookups!$F$87:$BU$99,MATCH($H101,lookups!$C$87:$C$99,0),MATCH(AP$9,lookups!$F$86:$BU$86,0)))))</f>
        <v>1</v>
      </c>
      <c r="AQ101" s="299">
        <f>IF(ISNUMBER($H101),(1+$H101)^(AQ$9-$I101),IF(AQ$9&lt;=$I101,1,AP101*(1+INDEX(lookups!$F$87:$BU$99,MATCH($H101,lookups!$C$87:$C$99,0),MATCH(AQ$9,lookups!$F$86:$BU$86,0)))))</f>
        <v>1</v>
      </c>
      <c r="AR101" s="299">
        <f>IF(ISNUMBER($H101),(1+$H101)^(AR$9-$I101),IF(AR$9&lt;=$I101,1,AQ101*(1+INDEX(lookups!$F$87:$BU$99,MATCH($H101,lookups!$C$87:$C$99,0),MATCH(AR$9,lookups!$F$86:$BU$86,0)))))</f>
        <v>1</v>
      </c>
      <c r="AS101" s="299">
        <f>IF(ISNUMBER($H101),(1+$H101)^(AS$9-$I101),IF(AS$9&lt;=$I101,1,AR101*(1+INDEX(lookups!$F$87:$BU$99,MATCH($H101,lookups!$C$87:$C$99,0),MATCH(AS$9,lookups!$F$86:$BU$86,0)))))</f>
        <v>1</v>
      </c>
      <c r="AT101" s="299">
        <f>IF(ISNUMBER($H101),(1+$H101)^(AT$9-$I101),IF(AT$9&lt;=$I101,1,AS101*(1+INDEX(lookups!$F$87:$BU$99,MATCH($H101,lookups!$C$87:$C$99,0),MATCH(AT$9,lookups!$F$86:$BU$86,0)))))</f>
        <v>1</v>
      </c>
      <c r="AU101" s="299">
        <f>IF(ISNUMBER($H101),(1+$H101)^(AU$9-$I101),IF(AU$9&lt;=$I101,1,AT101*(1+INDEX(lookups!$F$87:$BU$99,MATCH($H101,lookups!$C$87:$C$99,0),MATCH(AU$9,lookups!$F$86:$BU$86,0)))))</f>
        <v>1</v>
      </c>
      <c r="AV101" s="299">
        <f>IF(ISNUMBER($H101),(1+$H101)^(AV$9-$I101),IF(AV$9&lt;=$I101,1,AU101*(1+INDEX(lookups!$F$87:$BU$99,MATCH($H101,lookups!$C$87:$C$99,0),MATCH(AV$9,lookups!$F$86:$BU$86,0)))))</f>
        <v>1</v>
      </c>
      <c r="AW101" s="299">
        <f>IF(ISNUMBER($H101),(1+$H101)^(AW$9-$I101),IF(AW$9&lt;=$I101,1,AV101*(1+INDEX(lookups!$F$87:$BU$99,MATCH($H101,lookups!$C$87:$C$99,0),MATCH(AW$9,lookups!$F$86:$BU$86,0)))))</f>
        <v>1</v>
      </c>
      <c r="AX101" s="299">
        <f>IF(ISNUMBER($H101),(1+$H101)^(AX$9-$I101),IF(AX$9&lt;=$I101,1,AW101*(1+INDEX(lookups!$F$87:$BU$99,MATCH($H101,lookups!$C$87:$C$99,0),MATCH(AX$9,lookups!$F$86:$BU$86,0)))))</f>
        <v>1</v>
      </c>
      <c r="AY101" s="299">
        <f>IF(ISNUMBER($H101),(1+$H101)^(AY$9-$I101),IF(AY$9&lt;=$I101,1,AX101*(1+INDEX(lookups!$F$87:$BU$99,MATCH($H101,lookups!$C$87:$C$99,0),MATCH(AY$9,lookups!$F$86:$BU$86,0)))))</f>
        <v>1</v>
      </c>
      <c r="AZ101" s="299">
        <f>IF(ISNUMBER($H101),(1+$H101)^(AZ$9-$I101),IF(AZ$9&lt;=$I101,1,AY101*(1+INDEX(lookups!$F$87:$BU$99,MATCH($H101,lookups!$C$87:$C$99,0),MATCH(AZ$9,lookups!$F$86:$BU$86,0)))))</f>
        <v>1</v>
      </c>
      <c r="BA101" s="299">
        <f>IF(ISNUMBER($H101),(1+$H101)^(BA$9-$I101),IF(BA$9&lt;=$I101,1,AZ101*(1+INDEX(lookups!$F$87:$BU$99,MATCH($H101,lookups!$C$87:$C$99,0),MATCH(BA$9,lookups!$F$86:$BU$86,0)))))</f>
        <v>1</v>
      </c>
      <c r="BB101" s="299">
        <f>IF(ISNUMBER($H101),(1+$H101)^(BB$9-$I101),IF(BB$9&lt;=$I101,1,BA101*(1+INDEX(lookups!$F$87:$BU$99,MATCH($H101,lookups!$C$87:$C$99,0),MATCH(BB$9,lookups!$F$86:$BU$86,0)))))</f>
        <v>1</v>
      </c>
      <c r="BC101" s="299">
        <f>IF(ISNUMBER($H101),(1+$H101)^(BC$9-$I101),IF(BC$9&lt;=$I101,1,BB101*(1+INDEX(lookups!$F$87:$BU$99,MATCH($H101,lookups!$C$87:$C$99,0),MATCH(BC$9,lookups!$F$86:$BU$86,0)))))</f>
        <v>1</v>
      </c>
      <c r="BD101" s="299">
        <f>IF(ISNUMBER($H101),(1+$H101)^(BD$9-$I101),IF(BD$9&lt;=$I101,1,BC101*(1+INDEX(lookups!$F$87:$BU$99,MATCH($H101,lookups!$C$87:$C$99,0),MATCH(BD$9,lookups!$F$86:$BU$86,0)))))</f>
        <v>1</v>
      </c>
      <c r="BE101" s="299">
        <f>IF(ISNUMBER($H101),(1+$H101)^(BE$9-$I101),IF(BE$9&lt;=$I101,1,BD101*(1+INDEX(lookups!$F$87:$BU$99,MATCH($H101,lookups!$C$87:$C$99,0),MATCH(BE$9,lookups!$F$86:$BU$86,0)))))</f>
        <v>1</v>
      </c>
      <c r="BF101" s="299">
        <f>IF(ISNUMBER($H101),(1+$H101)^(BF$9-$I101),IF(BF$9&lt;=$I101,1,BE101*(1+INDEX(lookups!$F$87:$BU$99,MATCH($H101,lookups!$C$87:$C$99,0),MATCH(BF$9,lookups!$F$86:$BU$86,0)))))</f>
        <v>1</v>
      </c>
      <c r="BG101" s="299">
        <f>IF(ISNUMBER($H101),(1+$H101)^(BG$9-$I101),IF(BG$9&lt;=$I101,1,BF101*(1+INDEX(lookups!$F$87:$BU$99,MATCH($H101,lookups!$C$87:$C$99,0),MATCH(BG$9,lookups!$F$86:$BU$86,0)))))</f>
        <v>1</v>
      </c>
      <c r="BH101" s="299">
        <f>IF(ISNUMBER($H101),(1+$H101)^(BH$9-$I101),IF(BH$9&lt;=$I101,1,BG101*(1+INDEX(lookups!$F$87:$BU$99,MATCH($H101,lookups!$C$87:$C$99,0),MATCH(BH$9,lookups!$F$86:$BU$86,0)))))</f>
        <v>1</v>
      </c>
      <c r="BI101" s="299">
        <f>IF(ISNUMBER($H101),(1+$H101)^(BI$9-$I101),IF(BI$9&lt;=$I101,1,BH101*(1+INDEX(lookups!$F$87:$BU$99,MATCH($H101,lookups!$C$87:$C$99,0),MATCH(BI$9,lookups!$F$86:$BU$86,0)))))</f>
        <v>1</v>
      </c>
      <c r="BJ101" s="299">
        <f>IF(ISNUMBER($H101),(1+$H101)^(BJ$9-$I101),IF(BJ$9&lt;=$I101,1,BI101*(1+INDEX(lookups!$F$87:$BU$99,MATCH($H101,lookups!$C$87:$C$99,0),MATCH(BJ$9,lookups!$F$86:$BU$86,0)))))</f>
        <v>1</v>
      </c>
      <c r="BK101" s="299">
        <f>IF(ISNUMBER($H101),(1+$H101)^(BK$9-$I101),IF(BK$9&lt;=$I101,1,BJ101*(1+INDEX(lookups!$F$87:$BU$99,MATCH($H101,lookups!$C$87:$C$99,0),MATCH(BK$9,lookups!$F$86:$BU$86,0)))))</f>
        <v>1</v>
      </c>
      <c r="BL101" s="299">
        <f>IF(ISNUMBER($H101),(1+$H101)^(BL$9-$I101),IF(BL$9&lt;=$I101,1,BK101*(1+INDEX(lookups!$F$87:$BU$99,MATCH($H101,lookups!$C$87:$C$99,0),MATCH(BL$9,lookups!$F$86:$BU$86,0)))))</f>
        <v>1</v>
      </c>
      <c r="BM101" s="299">
        <f>IF(ISNUMBER($H101),(1+$H101)^(BM$9-$I101),IF(BM$9&lt;=$I101,1,BL101*(1+INDEX(lookups!$F$87:$BU$99,MATCH($H101,lookups!$C$87:$C$99,0),MATCH(BM$9,lookups!$F$86:$BU$86,0)))))</f>
        <v>1</v>
      </c>
    </row>
    <row r="102" spans="3:65" x14ac:dyDescent="0.2">
      <c r="C102" s="188">
        <f t="shared" si="68"/>
        <v>23</v>
      </c>
      <c r="D102" s="166" t="str">
        <f t="shared" si="69"/>
        <v>item 23</v>
      </c>
      <c r="E102" s="211" t="str">
        <f t="shared" si="67"/>
        <v>Operating Expense</v>
      </c>
      <c r="F102" s="183">
        <f t="shared" si="67"/>
        <v>2</v>
      </c>
      <c r="G102" s="183"/>
      <c r="H102" s="212">
        <f>Inputs!K34</f>
        <v>0</v>
      </c>
      <c r="I102" s="213">
        <f>Assumptions!$D$16</f>
        <v>2022</v>
      </c>
      <c r="N102" s="298">
        <v>1</v>
      </c>
      <c r="O102" s="299">
        <f>IF(ISNUMBER($H102),(1+$H102)^(O$9-$I102),IF(O$9&lt;=$I102,1,N102*(1+INDEX(lookups!$F$87:$BU$99,MATCH($H102,lookups!$C$87:$C$99,0),MATCH(O$9,lookups!$F$86:$BU$86,0)))))</f>
        <v>1</v>
      </c>
      <c r="P102" s="299">
        <f>IF(ISNUMBER($H102),(1+$H102)^(P$9-$I102),IF(P$9&lt;=$I102,1,O102*(1+INDEX(lookups!$F$87:$BU$99,MATCH($H102,lookups!$C$87:$C$99,0),MATCH(P$9,lookups!$F$86:$BU$86,0)))))</f>
        <v>1</v>
      </c>
      <c r="Q102" s="299">
        <f>IF(ISNUMBER($H102),(1+$H102)^(Q$9-$I102),IF(Q$9&lt;=$I102,1,P102*(1+INDEX(lookups!$F$87:$BU$99,MATCH($H102,lookups!$C$87:$C$99,0),MATCH(Q$9,lookups!$F$86:$BU$86,0)))))</f>
        <v>1</v>
      </c>
      <c r="R102" s="299">
        <f>IF(ISNUMBER($H102),(1+$H102)^(R$9-$I102),IF(R$9&lt;=$I102,1,Q102*(1+INDEX(lookups!$F$87:$BU$99,MATCH($H102,lookups!$C$87:$C$99,0),MATCH(R$9,lookups!$F$86:$BU$86,0)))))</f>
        <v>1</v>
      </c>
      <c r="S102" s="299">
        <f>IF(ISNUMBER($H102),(1+$H102)^(S$9-$I102),IF(S$9&lt;=$I102,1,R102*(1+INDEX(lookups!$F$87:$BU$99,MATCH($H102,lookups!$C$87:$C$99,0),MATCH(S$9,lookups!$F$86:$BU$86,0)))))</f>
        <v>1</v>
      </c>
      <c r="T102" s="299">
        <f>IF(ISNUMBER($H102),(1+$H102)^(T$9-$I102),IF(T$9&lt;=$I102,1,S102*(1+INDEX(lookups!$F$87:$BU$99,MATCH($H102,lookups!$C$87:$C$99,0),MATCH(T$9,lookups!$F$86:$BU$86,0)))))</f>
        <v>1</v>
      </c>
      <c r="U102" s="299">
        <f>IF(ISNUMBER($H102),(1+$H102)^(U$9-$I102),IF(U$9&lt;=$I102,1,T102*(1+INDEX(lookups!$F$87:$BU$99,MATCH($H102,lookups!$C$87:$C$99,0),MATCH(U$9,lookups!$F$86:$BU$86,0)))))</f>
        <v>1</v>
      </c>
      <c r="V102" s="299">
        <f>IF(ISNUMBER($H102),(1+$H102)^(V$9-$I102),IF(V$9&lt;=$I102,1,U102*(1+INDEX(lookups!$F$87:$BU$99,MATCH($H102,lookups!$C$87:$C$99,0),MATCH(V$9,lookups!$F$86:$BU$86,0)))))</f>
        <v>1</v>
      </c>
      <c r="W102" s="299">
        <f>IF(ISNUMBER($H102),(1+$H102)^(W$9-$I102),IF(W$9&lt;=$I102,1,V102*(1+INDEX(lookups!$F$87:$BU$99,MATCH($H102,lookups!$C$87:$C$99,0),MATCH(W$9,lookups!$F$86:$BU$86,0)))))</f>
        <v>1</v>
      </c>
      <c r="X102" s="299">
        <f>IF(ISNUMBER($H102),(1+$H102)^(X$9-$I102),IF(X$9&lt;=$I102,1,W102*(1+INDEX(lookups!$F$87:$BU$99,MATCH($H102,lookups!$C$87:$C$99,0),MATCH(X$9,lookups!$F$86:$BU$86,0)))))</f>
        <v>1</v>
      </c>
      <c r="Y102" s="299">
        <f>IF(ISNUMBER($H102),(1+$H102)^(Y$9-$I102),IF(Y$9&lt;=$I102,1,X102*(1+INDEX(lookups!$F$87:$BU$99,MATCH($H102,lookups!$C$87:$C$99,0),MATCH(Y$9,lookups!$F$86:$BU$86,0)))))</f>
        <v>1</v>
      </c>
      <c r="Z102" s="299">
        <f>IF(ISNUMBER($H102),(1+$H102)^(Z$9-$I102),IF(Z$9&lt;=$I102,1,Y102*(1+INDEX(lookups!$F$87:$BU$99,MATCH($H102,lookups!$C$87:$C$99,0),MATCH(Z$9,lookups!$F$86:$BU$86,0)))))</f>
        <v>1</v>
      </c>
      <c r="AA102" s="299">
        <f>IF(ISNUMBER($H102),(1+$H102)^(AA$9-$I102),IF(AA$9&lt;=$I102,1,Z102*(1+INDEX(lookups!$F$87:$BU$99,MATCH($H102,lookups!$C$87:$C$99,0),MATCH(AA$9,lookups!$F$86:$BU$86,0)))))</f>
        <v>1</v>
      </c>
      <c r="AB102" s="299">
        <f>IF(ISNUMBER($H102),(1+$H102)^(AB$9-$I102),IF(AB$9&lt;=$I102,1,AA102*(1+INDEX(lookups!$F$87:$BU$99,MATCH($H102,lookups!$C$87:$C$99,0),MATCH(AB$9,lookups!$F$86:$BU$86,0)))))</f>
        <v>1</v>
      </c>
      <c r="AC102" s="299">
        <f>IF(ISNUMBER($H102),(1+$H102)^(AC$9-$I102),IF(AC$9&lt;=$I102,1,AB102*(1+INDEX(lookups!$F$87:$BU$99,MATCH($H102,lookups!$C$87:$C$99,0),MATCH(AC$9,lookups!$F$86:$BU$86,0)))))</f>
        <v>1</v>
      </c>
      <c r="AD102" s="299">
        <f>IF(ISNUMBER($H102),(1+$H102)^(AD$9-$I102),IF(AD$9&lt;=$I102,1,AC102*(1+INDEX(lookups!$F$87:$BU$99,MATCH($H102,lookups!$C$87:$C$99,0),MATCH(AD$9,lookups!$F$86:$BU$86,0)))))</f>
        <v>1</v>
      </c>
      <c r="AE102" s="299">
        <f>IF(ISNUMBER($H102),(1+$H102)^(AE$9-$I102),IF(AE$9&lt;=$I102,1,AD102*(1+INDEX(lookups!$F$87:$BU$99,MATCH($H102,lookups!$C$87:$C$99,0),MATCH(AE$9,lookups!$F$86:$BU$86,0)))))</f>
        <v>1</v>
      </c>
      <c r="AF102" s="299">
        <f>IF(ISNUMBER($H102),(1+$H102)^(AF$9-$I102),IF(AF$9&lt;=$I102,1,AE102*(1+INDEX(lookups!$F$87:$BU$99,MATCH($H102,lookups!$C$87:$C$99,0),MATCH(AF$9,lookups!$F$86:$BU$86,0)))))</f>
        <v>1</v>
      </c>
      <c r="AG102" s="299">
        <f>IF(ISNUMBER($H102),(1+$H102)^(AG$9-$I102),IF(AG$9&lt;=$I102,1,AF102*(1+INDEX(lookups!$F$87:$BU$99,MATCH($H102,lookups!$C$87:$C$99,0),MATCH(AG$9,lookups!$F$86:$BU$86,0)))))</f>
        <v>1</v>
      </c>
      <c r="AH102" s="299">
        <f>IF(ISNUMBER($H102),(1+$H102)^(AH$9-$I102),IF(AH$9&lt;=$I102,1,AG102*(1+INDEX(lookups!$F$87:$BU$99,MATCH($H102,lookups!$C$87:$C$99,0),MATCH(AH$9,lookups!$F$86:$BU$86,0)))))</f>
        <v>1</v>
      </c>
      <c r="AI102" s="299">
        <f>IF(ISNUMBER($H102),(1+$H102)^(AI$9-$I102),IF(AI$9&lt;=$I102,1,AH102*(1+INDEX(lookups!$F$87:$BU$99,MATCH($H102,lookups!$C$87:$C$99,0),MATCH(AI$9,lookups!$F$86:$BU$86,0)))))</f>
        <v>1</v>
      </c>
      <c r="AJ102" s="299">
        <f>IF(ISNUMBER($H102),(1+$H102)^(AJ$9-$I102),IF(AJ$9&lt;=$I102,1,AI102*(1+INDEX(lookups!$F$87:$BU$99,MATCH($H102,lookups!$C$87:$C$99,0),MATCH(AJ$9,lookups!$F$86:$BU$86,0)))))</f>
        <v>1</v>
      </c>
      <c r="AK102" s="299">
        <f>IF(ISNUMBER($H102),(1+$H102)^(AK$9-$I102),IF(AK$9&lt;=$I102,1,AJ102*(1+INDEX(lookups!$F$87:$BU$99,MATCH($H102,lookups!$C$87:$C$99,0),MATCH(AK$9,lookups!$F$86:$BU$86,0)))))</f>
        <v>1</v>
      </c>
      <c r="AL102" s="299">
        <f>IF(ISNUMBER($H102),(1+$H102)^(AL$9-$I102),IF(AL$9&lt;=$I102,1,AK102*(1+INDEX(lookups!$F$87:$BU$99,MATCH($H102,lookups!$C$87:$C$99,0),MATCH(AL$9,lookups!$F$86:$BU$86,0)))))</f>
        <v>1</v>
      </c>
      <c r="AM102" s="299">
        <f>IF(ISNUMBER($H102),(1+$H102)^(AM$9-$I102),IF(AM$9&lt;=$I102,1,AL102*(1+INDEX(lookups!$F$87:$BU$99,MATCH($H102,lookups!$C$87:$C$99,0),MATCH(AM$9,lookups!$F$86:$BU$86,0)))))</f>
        <v>1</v>
      </c>
      <c r="AN102" s="299">
        <f>IF(ISNUMBER($H102),(1+$H102)^(AN$9-$I102),IF(AN$9&lt;=$I102,1,AM102*(1+INDEX(lookups!$F$87:$BU$99,MATCH($H102,lookups!$C$87:$C$99,0),MATCH(AN$9,lookups!$F$86:$BU$86,0)))))</f>
        <v>1</v>
      </c>
      <c r="AO102" s="299">
        <f>IF(ISNUMBER($H102),(1+$H102)^(AO$9-$I102),IF(AO$9&lt;=$I102,1,AN102*(1+INDEX(lookups!$F$87:$BU$99,MATCH($H102,lookups!$C$87:$C$99,0),MATCH(AO$9,lookups!$F$86:$BU$86,0)))))</f>
        <v>1</v>
      </c>
      <c r="AP102" s="299">
        <f>IF(ISNUMBER($H102),(1+$H102)^(AP$9-$I102),IF(AP$9&lt;=$I102,1,AO102*(1+INDEX(lookups!$F$87:$BU$99,MATCH($H102,lookups!$C$87:$C$99,0),MATCH(AP$9,lookups!$F$86:$BU$86,0)))))</f>
        <v>1</v>
      </c>
      <c r="AQ102" s="299">
        <f>IF(ISNUMBER($H102),(1+$H102)^(AQ$9-$I102),IF(AQ$9&lt;=$I102,1,AP102*(1+INDEX(lookups!$F$87:$BU$99,MATCH($H102,lookups!$C$87:$C$99,0),MATCH(AQ$9,lookups!$F$86:$BU$86,0)))))</f>
        <v>1</v>
      </c>
      <c r="AR102" s="299">
        <f>IF(ISNUMBER($H102),(1+$H102)^(AR$9-$I102),IF(AR$9&lt;=$I102,1,AQ102*(1+INDEX(lookups!$F$87:$BU$99,MATCH($H102,lookups!$C$87:$C$99,0),MATCH(AR$9,lookups!$F$86:$BU$86,0)))))</f>
        <v>1</v>
      </c>
      <c r="AS102" s="299">
        <f>IF(ISNUMBER($H102),(1+$H102)^(AS$9-$I102),IF(AS$9&lt;=$I102,1,AR102*(1+INDEX(lookups!$F$87:$BU$99,MATCH($H102,lookups!$C$87:$C$99,0),MATCH(AS$9,lookups!$F$86:$BU$86,0)))))</f>
        <v>1</v>
      </c>
      <c r="AT102" s="299">
        <f>IF(ISNUMBER($H102),(1+$H102)^(AT$9-$I102),IF(AT$9&lt;=$I102,1,AS102*(1+INDEX(lookups!$F$87:$BU$99,MATCH($H102,lookups!$C$87:$C$99,0),MATCH(AT$9,lookups!$F$86:$BU$86,0)))))</f>
        <v>1</v>
      </c>
      <c r="AU102" s="299">
        <f>IF(ISNUMBER($H102),(1+$H102)^(AU$9-$I102),IF(AU$9&lt;=$I102,1,AT102*(1+INDEX(lookups!$F$87:$BU$99,MATCH($H102,lookups!$C$87:$C$99,0),MATCH(AU$9,lookups!$F$86:$BU$86,0)))))</f>
        <v>1</v>
      </c>
      <c r="AV102" s="299">
        <f>IF(ISNUMBER($H102),(1+$H102)^(AV$9-$I102),IF(AV$9&lt;=$I102,1,AU102*(1+INDEX(lookups!$F$87:$BU$99,MATCH($H102,lookups!$C$87:$C$99,0),MATCH(AV$9,lookups!$F$86:$BU$86,0)))))</f>
        <v>1</v>
      </c>
      <c r="AW102" s="299">
        <f>IF(ISNUMBER($H102),(1+$H102)^(AW$9-$I102),IF(AW$9&lt;=$I102,1,AV102*(1+INDEX(lookups!$F$87:$BU$99,MATCH($H102,lookups!$C$87:$C$99,0),MATCH(AW$9,lookups!$F$86:$BU$86,0)))))</f>
        <v>1</v>
      </c>
      <c r="AX102" s="299">
        <f>IF(ISNUMBER($H102),(1+$H102)^(AX$9-$I102),IF(AX$9&lt;=$I102,1,AW102*(1+INDEX(lookups!$F$87:$BU$99,MATCH($H102,lookups!$C$87:$C$99,0),MATCH(AX$9,lookups!$F$86:$BU$86,0)))))</f>
        <v>1</v>
      </c>
      <c r="AY102" s="299">
        <f>IF(ISNUMBER($H102),(1+$H102)^(AY$9-$I102),IF(AY$9&lt;=$I102,1,AX102*(1+INDEX(lookups!$F$87:$BU$99,MATCH($H102,lookups!$C$87:$C$99,0),MATCH(AY$9,lookups!$F$86:$BU$86,0)))))</f>
        <v>1</v>
      </c>
      <c r="AZ102" s="299">
        <f>IF(ISNUMBER($H102),(1+$H102)^(AZ$9-$I102),IF(AZ$9&lt;=$I102,1,AY102*(1+INDEX(lookups!$F$87:$BU$99,MATCH($H102,lookups!$C$87:$C$99,0),MATCH(AZ$9,lookups!$F$86:$BU$86,0)))))</f>
        <v>1</v>
      </c>
      <c r="BA102" s="299">
        <f>IF(ISNUMBER($H102),(1+$H102)^(BA$9-$I102),IF(BA$9&lt;=$I102,1,AZ102*(1+INDEX(lookups!$F$87:$BU$99,MATCH($H102,lookups!$C$87:$C$99,0),MATCH(BA$9,lookups!$F$86:$BU$86,0)))))</f>
        <v>1</v>
      </c>
      <c r="BB102" s="299">
        <f>IF(ISNUMBER($H102),(1+$H102)^(BB$9-$I102),IF(BB$9&lt;=$I102,1,BA102*(1+INDEX(lookups!$F$87:$BU$99,MATCH($H102,lookups!$C$87:$C$99,0),MATCH(BB$9,lookups!$F$86:$BU$86,0)))))</f>
        <v>1</v>
      </c>
      <c r="BC102" s="299">
        <f>IF(ISNUMBER($H102),(1+$H102)^(BC$9-$I102),IF(BC$9&lt;=$I102,1,BB102*(1+INDEX(lookups!$F$87:$BU$99,MATCH($H102,lookups!$C$87:$C$99,0),MATCH(BC$9,lookups!$F$86:$BU$86,0)))))</f>
        <v>1</v>
      </c>
      <c r="BD102" s="299">
        <f>IF(ISNUMBER($H102),(1+$H102)^(BD$9-$I102),IF(BD$9&lt;=$I102,1,BC102*(1+INDEX(lookups!$F$87:$BU$99,MATCH($H102,lookups!$C$87:$C$99,0),MATCH(BD$9,lookups!$F$86:$BU$86,0)))))</f>
        <v>1</v>
      </c>
      <c r="BE102" s="299">
        <f>IF(ISNUMBER($H102),(1+$H102)^(BE$9-$I102),IF(BE$9&lt;=$I102,1,BD102*(1+INDEX(lookups!$F$87:$BU$99,MATCH($H102,lookups!$C$87:$C$99,0),MATCH(BE$9,lookups!$F$86:$BU$86,0)))))</f>
        <v>1</v>
      </c>
      <c r="BF102" s="299">
        <f>IF(ISNUMBER($H102),(1+$H102)^(BF$9-$I102),IF(BF$9&lt;=$I102,1,BE102*(1+INDEX(lookups!$F$87:$BU$99,MATCH($H102,lookups!$C$87:$C$99,0),MATCH(BF$9,lookups!$F$86:$BU$86,0)))))</f>
        <v>1</v>
      </c>
      <c r="BG102" s="299">
        <f>IF(ISNUMBER($H102),(1+$H102)^(BG$9-$I102),IF(BG$9&lt;=$I102,1,BF102*(1+INDEX(lookups!$F$87:$BU$99,MATCH($H102,lookups!$C$87:$C$99,0),MATCH(BG$9,lookups!$F$86:$BU$86,0)))))</f>
        <v>1</v>
      </c>
      <c r="BH102" s="299">
        <f>IF(ISNUMBER($H102),(1+$H102)^(BH$9-$I102),IF(BH$9&lt;=$I102,1,BG102*(1+INDEX(lookups!$F$87:$BU$99,MATCH($H102,lookups!$C$87:$C$99,0),MATCH(BH$9,lookups!$F$86:$BU$86,0)))))</f>
        <v>1</v>
      </c>
      <c r="BI102" s="299">
        <f>IF(ISNUMBER($H102),(1+$H102)^(BI$9-$I102),IF(BI$9&lt;=$I102,1,BH102*(1+INDEX(lookups!$F$87:$BU$99,MATCH($H102,lookups!$C$87:$C$99,0),MATCH(BI$9,lookups!$F$86:$BU$86,0)))))</f>
        <v>1</v>
      </c>
      <c r="BJ102" s="299">
        <f>IF(ISNUMBER($H102),(1+$H102)^(BJ$9-$I102),IF(BJ$9&lt;=$I102,1,BI102*(1+INDEX(lookups!$F$87:$BU$99,MATCH($H102,lookups!$C$87:$C$99,0),MATCH(BJ$9,lookups!$F$86:$BU$86,0)))))</f>
        <v>1</v>
      </c>
      <c r="BK102" s="299">
        <f>IF(ISNUMBER($H102),(1+$H102)^(BK$9-$I102),IF(BK$9&lt;=$I102,1,BJ102*(1+INDEX(lookups!$F$87:$BU$99,MATCH($H102,lookups!$C$87:$C$99,0),MATCH(BK$9,lookups!$F$86:$BU$86,0)))))</f>
        <v>1</v>
      </c>
      <c r="BL102" s="299">
        <f>IF(ISNUMBER($H102),(1+$H102)^(BL$9-$I102),IF(BL$9&lt;=$I102,1,BK102*(1+INDEX(lookups!$F$87:$BU$99,MATCH($H102,lookups!$C$87:$C$99,0),MATCH(BL$9,lookups!$F$86:$BU$86,0)))))</f>
        <v>1</v>
      </c>
      <c r="BM102" s="299">
        <f>IF(ISNUMBER($H102),(1+$H102)^(BM$9-$I102),IF(BM$9&lt;=$I102,1,BL102*(1+INDEX(lookups!$F$87:$BU$99,MATCH($H102,lookups!$C$87:$C$99,0),MATCH(BM$9,lookups!$F$86:$BU$86,0)))))</f>
        <v>1</v>
      </c>
    </row>
    <row r="103" spans="3:65" x14ac:dyDescent="0.2">
      <c r="C103" s="188">
        <f t="shared" si="68"/>
        <v>24</v>
      </c>
      <c r="D103" s="166" t="str">
        <f t="shared" si="69"/>
        <v>item 24</v>
      </c>
      <c r="E103" s="211" t="str">
        <f t="shared" si="67"/>
        <v>Operating Expense</v>
      </c>
      <c r="F103" s="183">
        <f t="shared" si="67"/>
        <v>2</v>
      </c>
      <c r="G103" s="183"/>
      <c r="H103" s="212">
        <f>Inputs!K35</f>
        <v>0</v>
      </c>
      <c r="I103" s="213">
        <f>Assumptions!$D$16</f>
        <v>2022</v>
      </c>
      <c r="N103" s="298">
        <v>1</v>
      </c>
      <c r="O103" s="299">
        <f>IF(ISNUMBER($H103),(1+$H103)^(O$9-$I103),IF(O$9&lt;=$I103,1,N103*(1+INDEX(lookups!$F$87:$BU$99,MATCH($H103,lookups!$C$87:$C$99,0),MATCH(O$9,lookups!$F$86:$BU$86,0)))))</f>
        <v>1</v>
      </c>
      <c r="P103" s="299">
        <f>IF(ISNUMBER($H103),(1+$H103)^(P$9-$I103),IF(P$9&lt;=$I103,1,O103*(1+INDEX(lookups!$F$87:$BU$99,MATCH($H103,lookups!$C$87:$C$99,0),MATCH(P$9,lookups!$F$86:$BU$86,0)))))</f>
        <v>1</v>
      </c>
      <c r="Q103" s="299">
        <f>IF(ISNUMBER($H103),(1+$H103)^(Q$9-$I103),IF(Q$9&lt;=$I103,1,P103*(1+INDEX(lookups!$F$87:$BU$99,MATCH($H103,lookups!$C$87:$C$99,0),MATCH(Q$9,lookups!$F$86:$BU$86,0)))))</f>
        <v>1</v>
      </c>
      <c r="R103" s="299">
        <f>IF(ISNUMBER($H103),(1+$H103)^(R$9-$I103),IF(R$9&lt;=$I103,1,Q103*(1+INDEX(lookups!$F$87:$BU$99,MATCH($H103,lookups!$C$87:$C$99,0),MATCH(R$9,lookups!$F$86:$BU$86,0)))))</f>
        <v>1</v>
      </c>
      <c r="S103" s="299">
        <f>IF(ISNUMBER($H103),(1+$H103)^(S$9-$I103),IF(S$9&lt;=$I103,1,R103*(1+INDEX(lookups!$F$87:$BU$99,MATCH($H103,lookups!$C$87:$C$99,0),MATCH(S$9,lookups!$F$86:$BU$86,0)))))</f>
        <v>1</v>
      </c>
      <c r="T103" s="299">
        <f>IF(ISNUMBER($H103),(1+$H103)^(T$9-$I103),IF(T$9&lt;=$I103,1,S103*(1+INDEX(lookups!$F$87:$BU$99,MATCH($H103,lookups!$C$87:$C$99,0),MATCH(T$9,lookups!$F$86:$BU$86,0)))))</f>
        <v>1</v>
      </c>
      <c r="U103" s="299">
        <f>IF(ISNUMBER($H103),(1+$H103)^(U$9-$I103),IF(U$9&lt;=$I103,1,T103*(1+INDEX(lookups!$F$87:$BU$99,MATCH($H103,lookups!$C$87:$C$99,0),MATCH(U$9,lookups!$F$86:$BU$86,0)))))</f>
        <v>1</v>
      </c>
      <c r="V103" s="299">
        <f>IF(ISNUMBER($H103),(1+$H103)^(V$9-$I103),IF(V$9&lt;=$I103,1,U103*(1+INDEX(lookups!$F$87:$BU$99,MATCH($H103,lookups!$C$87:$C$99,0),MATCH(V$9,lookups!$F$86:$BU$86,0)))))</f>
        <v>1</v>
      </c>
      <c r="W103" s="299">
        <f>IF(ISNUMBER($H103),(1+$H103)^(W$9-$I103),IF(W$9&lt;=$I103,1,V103*(1+INDEX(lookups!$F$87:$BU$99,MATCH($H103,lookups!$C$87:$C$99,0),MATCH(W$9,lookups!$F$86:$BU$86,0)))))</f>
        <v>1</v>
      </c>
      <c r="X103" s="299">
        <f>IF(ISNUMBER($H103),(1+$H103)^(X$9-$I103),IF(X$9&lt;=$I103,1,W103*(1+INDEX(lookups!$F$87:$BU$99,MATCH($H103,lookups!$C$87:$C$99,0),MATCH(X$9,lookups!$F$86:$BU$86,0)))))</f>
        <v>1</v>
      </c>
      <c r="Y103" s="299">
        <f>IF(ISNUMBER($H103),(1+$H103)^(Y$9-$I103),IF(Y$9&lt;=$I103,1,X103*(1+INDEX(lookups!$F$87:$BU$99,MATCH($H103,lookups!$C$87:$C$99,0),MATCH(Y$9,lookups!$F$86:$BU$86,0)))))</f>
        <v>1</v>
      </c>
      <c r="Z103" s="299">
        <f>IF(ISNUMBER($H103),(1+$H103)^(Z$9-$I103),IF(Z$9&lt;=$I103,1,Y103*(1+INDEX(lookups!$F$87:$BU$99,MATCH($H103,lookups!$C$87:$C$99,0),MATCH(Z$9,lookups!$F$86:$BU$86,0)))))</f>
        <v>1</v>
      </c>
      <c r="AA103" s="299">
        <f>IF(ISNUMBER($H103),(1+$H103)^(AA$9-$I103),IF(AA$9&lt;=$I103,1,Z103*(1+INDEX(lookups!$F$87:$BU$99,MATCH($H103,lookups!$C$87:$C$99,0),MATCH(AA$9,lookups!$F$86:$BU$86,0)))))</f>
        <v>1</v>
      </c>
      <c r="AB103" s="299">
        <f>IF(ISNUMBER($H103),(1+$H103)^(AB$9-$I103),IF(AB$9&lt;=$I103,1,AA103*(1+INDEX(lookups!$F$87:$BU$99,MATCH($H103,lookups!$C$87:$C$99,0),MATCH(AB$9,lookups!$F$86:$BU$86,0)))))</f>
        <v>1</v>
      </c>
      <c r="AC103" s="299">
        <f>IF(ISNUMBER($H103),(1+$H103)^(AC$9-$I103),IF(AC$9&lt;=$I103,1,AB103*(1+INDEX(lookups!$F$87:$BU$99,MATCH($H103,lookups!$C$87:$C$99,0),MATCH(AC$9,lookups!$F$86:$BU$86,0)))))</f>
        <v>1</v>
      </c>
      <c r="AD103" s="299">
        <f>IF(ISNUMBER($H103),(1+$H103)^(AD$9-$I103),IF(AD$9&lt;=$I103,1,AC103*(1+INDEX(lookups!$F$87:$BU$99,MATCH($H103,lookups!$C$87:$C$99,0),MATCH(AD$9,lookups!$F$86:$BU$86,0)))))</f>
        <v>1</v>
      </c>
      <c r="AE103" s="299">
        <f>IF(ISNUMBER($H103),(1+$H103)^(AE$9-$I103),IF(AE$9&lt;=$I103,1,AD103*(1+INDEX(lookups!$F$87:$BU$99,MATCH($H103,lookups!$C$87:$C$99,0),MATCH(AE$9,lookups!$F$86:$BU$86,0)))))</f>
        <v>1</v>
      </c>
      <c r="AF103" s="299">
        <f>IF(ISNUMBER($H103),(1+$H103)^(AF$9-$I103),IF(AF$9&lt;=$I103,1,AE103*(1+INDEX(lookups!$F$87:$BU$99,MATCH($H103,lookups!$C$87:$C$99,0),MATCH(AF$9,lookups!$F$86:$BU$86,0)))))</f>
        <v>1</v>
      </c>
      <c r="AG103" s="299">
        <f>IF(ISNUMBER($H103),(1+$H103)^(AG$9-$I103),IF(AG$9&lt;=$I103,1,AF103*(1+INDEX(lookups!$F$87:$BU$99,MATCH($H103,lookups!$C$87:$C$99,0),MATCH(AG$9,lookups!$F$86:$BU$86,0)))))</f>
        <v>1</v>
      </c>
      <c r="AH103" s="299">
        <f>IF(ISNUMBER($H103),(1+$H103)^(AH$9-$I103),IF(AH$9&lt;=$I103,1,AG103*(1+INDEX(lookups!$F$87:$BU$99,MATCH($H103,lookups!$C$87:$C$99,0),MATCH(AH$9,lookups!$F$86:$BU$86,0)))))</f>
        <v>1</v>
      </c>
      <c r="AI103" s="299">
        <f>IF(ISNUMBER($H103),(1+$H103)^(AI$9-$I103),IF(AI$9&lt;=$I103,1,AH103*(1+INDEX(lookups!$F$87:$BU$99,MATCH($H103,lookups!$C$87:$C$99,0),MATCH(AI$9,lookups!$F$86:$BU$86,0)))))</f>
        <v>1</v>
      </c>
      <c r="AJ103" s="299">
        <f>IF(ISNUMBER($H103),(1+$H103)^(AJ$9-$I103),IF(AJ$9&lt;=$I103,1,AI103*(1+INDEX(lookups!$F$87:$BU$99,MATCH($H103,lookups!$C$87:$C$99,0),MATCH(AJ$9,lookups!$F$86:$BU$86,0)))))</f>
        <v>1</v>
      </c>
      <c r="AK103" s="299">
        <f>IF(ISNUMBER($H103),(1+$H103)^(AK$9-$I103),IF(AK$9&lt;=$I103,1,AJ103*(1+INDEX(lookups!$F$87:$BU$99,MATCH($H103,lookups!$C$87:$C$99,0),MATCH(AK$9,lookups!$F$86:$BU$86,0)))))</f>
        <v>1</v>
      </c>
      <c r="AL103" s="299">
        <f>IF(ISNUMBER($H103),(1+$H103)^(AL$9-$I103),IF(AL$9&lt;=$I103,1,AK103*(1+INDEX(lookups!$F$87:$BU$99,MATCH($H103,lookups!$C$87:$C$99,0),MATCH(AL$9,lookups!$F$86:$BU$86,0)))))</f>
        <v>1</v>
      </c>
      <c r="AM103" s="299">
        <f>IF(ISNUMBER($H103),(1+$H103)^(AM$9-$I103),IF(AM$9&lt;=$I103,1,AL103*(1+INDEX(lookups!$F$87:$BU$99,MATCH($H103,lookups!$C$87:$C$99,0),MATCH(AM$9,lookups!$F$86:$BU$86,0)))))</f>
        <v>1</v>
      </c>
      <c r="AN103" s="299">
        <f>IF(ISNUMBER($H103),(1+$H103)^(AN$9-$I103),IF(AN$9&lt;=$I103,1,AM103*(1+INDEX(lookups!$F$87:$BU$99,MATCH($H103,lookups!$C$87:$C$99,0),MATCH(AN$9,lookups!$F$86:$BU$86,0)))))</f>
        <v>1</v>
      </c>
      <c r="AO103" s="299">
        <f>IF(ISNUMBER($H103),(1+$H103)^(AO$9-$I103),IF(AO$9&lt;=$I103,1,AN103*(1+INDEX(lookups!$F$87:$BU$99,MATCH($H103,lookups!$C$87:$C$99,0),MATCH(AO$9,lookups!$F$86:$BU$86,0)))))</f>
        <v>1</v>
      </c>
      <c r="AP103" s="299">
        <f>IF(ISNUMBER($H103),(1+$H103)^(AP$9-$I103),IF(AP$9&lt;=$I103,1,AO103*(1+INDEX(lookups!$F$87:$BU$99,MATCH($H103,lookups!$C$87:$C$99,0),MATCH(AP$9,lookups!$F$86:$BU$86,0)))))</f>
        <v>1</v>
      </c>
      <c r="AQ103" s="299">
        <f>IF(ISNUMBER($H103),(1+$H103)^(AQ$9-$I103),IF(AQ$9&lt;=$I103,1,AP103*(1+INDEX(lookups!$F$87:$BU$99,MATCH($H103,lookups!$C$87:$C$99,0),MATCH(AQ$9,lookups!$F$86:$BU$86,0)))))</f>
        <v>1</v>
      </c>
      <c r="AR103" s="299">
        <f>IF(ISNUMBER($H103),(1+$H103)^(AR$9-$I103),IF(AR$9&lt;=$I103,1,AQ103*(1+INDEX(lookups!$F$87:$BU$99,MATCH($H103,lookups!$C$87:$C$99,0),MATCH(AR$9,lookups!$F$86:$BU$86,0)))))</f>
        <v>1</v>
      </c>
      <c r="AS103" s="299">
        <f>IF(ISNUMBER($H103),(1+$H103)^(AS$9-$I103),IF(AS$9&lt;=$I103,1,AR103*(1+INDEX(lookups!$F$87:$BU$99,MATCH($H103,lookups!$C$87:$C$99,0),MATCH(AS$9,lookups!$F$86:$BU$86,0)))))</f>
        <v>1</v>
      </c>
      <c r="AT103" s="299">
        <f>IF(ISNUMBER($H103),(1+$H103)^(AT$9-$I103),IF(AT$9&lt;=$I103,1,AS103*(1+INDEX(lookups!$F$87:$BU$99,MATCH($H103,lookups!$C$87:$C$99,0),MATCH(AT$9,lookups!$F$86:$BU$86,0)))))</f>
        <v>1</v>
      </c>
      <c r="AU103" s="299">
        <f>IF(ISNUMBER($H103),(1+$H103)^(AU$9-$I103),IF(AU$9&lt;=$I103,1,AT103*(1+INDEX(lookups!$F$87:$BU$99,MATCH($H103,lookups!$C$87:$C$99,0),MATCH(AU$9,lookups!$F$86:$BU$86,0)))))</f>
        <v>1</v>
      </c>
      <c r="AV103" s="299">
        <f>IF(ISNUMBER($H103),(1+$H103)^(AV$9-$I103),IF(AV$9&lt;=$I103,1,AU103*(1+INDEX(lookups!$F$87:$BU$99,MATCH($H103,lookups!$C$87:$C$99,0),MATCH(AV$9,lookups!$F$86:$BU$86,0)))))</f>
        <v>1</v>
      </c>
      <c r="AW103" s="299">
        <f>IF(ISNUMBER($H103),(1+$H103)^(AW$9-$I103),IF(AW$9&lt;=$I103,1,AV103*(1+INDEX(lookups!$F$87:$BU$99,MATCH($H103,lookups!$C$87:$C$99,0),MATCH(AW$9,lookups!$F$86:$BU$86,0)))))</f>
        <v>1</v>
      </c>
      <c r="AX103" s="299">
        <f>IF(ISNUMBER($H103),(1+$H103)^(AX$9-$I103),IF(AX$9&lt;=$I103,1,AW103*(1+INDEX(lookups!$F$87:$BU$99,MATCH($H103,lookups!$C$87:$C$99,0),MATCH(AX$9,lookups!$F$86:$BU$86,0)))))</f>
        <v>1</v>
      </c>
      <c r="AY103" s="299">
        <f>IF(ISNUMBER($H103),(1+$H103)^(AY$9-$I103),IF(AY$9&lt;=$I103,1,AX103*(1+INDEX(lookups!$F$87:$BU$99,MATCH($H103,lookups!$C$87:$C$99,0),MATCH(AY$9,lookups!$F$86:$BU$86,0)))))</f>
        <v>1</v>
      </c>
      <c r="AZ103" s="299">
        <f>IF(ISNUMBER($H103),(1+$H103)^(AZ$9-$I103),IF(AZ$9&lt;=$I103,1,AY103*(1+INDEX(lookups!$F$87:$BU$99,MATCH($H103,lookups!$C$87:$C$99,0),MATCH(AZ$9,lookups!$F$86:$BU$86,0)))))</f>
        <v>1</v>
      </c>
      <c r="BA103" s="299">
        <f>IF(ISNUMBER($H103),(1+$H103)^(BA$9-$I103),IF(BA$9&lt;=$I103,1,AZ103*(1+INDEX(lookups!$F$87:$BU$99,MATCH($H103,lookups!$C$87:$C$99,0),MATCH(BA$9,lookups!$F$86:$BU$86,0)))))</f>
        <v>1</v>
      </c>
      <c r="BB103" s="299">
        <f>IF(ISNUMBER($H103),(1+$H103)^(BB$9-$I103),IF(BB$9&lt;=$I103,1,BA103*(1+INDEX(lookups!$F$87:$BU$99,MATCH($H103,lookups!$C$87:$C$99,0),MATCH(BB$9,lookups!$F$86:$BU$86,0)))))</f>
        <v>1</v>
      </c>
      <c r="BC103" s="299">
        <f>IF(ISNUMBER($H103),(1+$H103)^(BC$9-$I103),IF(BC$9&lt;=$I103,1,BB103*(1+INDEX(lookups!$F$87:$BU$99,MATCH($H103,lookups!$C$87:$C$99,0),MATCH(BC$9,lookups!$F$86:$BU$86,0)))))</f>
        <v>1</v>
      </c>
      <c r="BD103" s="299">
        <f>IF(ISNUMBER($H103),(1+$H103)^(BD$9-$I103),IF(BD$9&lt;=$I103,1,BC103*(1+INDEX(lookups!$F$87:$BU$99,MATCH($H103,lookups!$C$87:$C$99,0),MATCH(BD$9,lookups!$F$86:$BU$86,0)))))</f>
        <v>1</v>
      </c>
      <c r="BE103" s="299">
        <f>IF(ISNUMBER($H103),(1+$H103)^(BE$9-$I103),IF(BE$9&lt;=$I103,1,BD103*(1+INDEX(lookups!$F$87:$BU$99,MATCH($H103,lookups!$C$87:$C$99,0),MATCH(BE$9,lookups!$F$86:$BU$86,0)))))</f>
        <v>1</v>
      </c>
      <c r="BF103" s="299">
        <f>IF(ISNUMBER($H103),(1+$H103)^(BF$9-$I103),IF(BF$9&lt;=$I103,1,BE103*(1+INDEX(lookups!$F$87:$BU$99,MATCH($H103,lookups!$C$87:$C$99,0),MATCH(BF$9,lookups!$F$86:$BU$86,0)))))</f>
        <v>1</v>
      </c>
      <c r="BG103" s="299">
        <f>IF(ISNUMBER($H103),(1+$H103)^(BG$9-$I103),IF(BG$9&lt;=$I103,1,BF103*(1+INDEX(lookups!$F$87:$BU$99,MATCH($H103,lookups!$C$87:$C$99,0),MATCH(BG$9,lookups!$F$86:$BU$86,0)))))</f>
        <v>1</v>
      </c>
      <c r="BH103" s="299">
        <f>IF(ISNUMBER($H103),(1+$H103)^(BH$9-$I103),IF(BH$9&lt;=$I103,1,BG103*(1+INDEX(lookups!$F$87:$BU$99,MATCH($H103,lookups!$C$87:$C$99,0),MATCH(BH$9,lookups!$F$86:$BU$86,0)))))</f>
        <v>1</v>
      </c>
      <c r="BI103" s="299">
        <f>IF(ISNUMBER($H103),(1+$H103)^(BI$9-$I103),IF(BI$9&lt;=$I103,1,BH103*(1+INDEX(lookups!$F$87:$BU$99,MATCH($H103,lookups!$C$87:$C$99,0),MATCH(BI$9,lookups!$F$86:$BU$86,0)))))</f>
        <v>1</v>
      </c>
      <c r="BJ103" s="299">
        <f>IF(ISNUMBER($H103),(1+$H103)^(BJ$9-$I103),IF(BJ$9&lt;=$I103,1,BI103*(1+INDEX(lookups!$F$87:$BU$99,MATCH($H103,lookups!$C$87:$C$99,0),MATCH(BJ$9,lookups!$F$86:$BU$86,0)))))</f>
        <v>1</v>
      </c>
      <c r="BK103" s="299">
        <f>IF(ISNUMBER($H103),(1+$H103)^(BK$9-$I103),IF(BK$9&lt;=$I103,1,BJ103*(1+INDEX(lookups!$F$87:$BU$99,MATCH($H103,lookups!$C$87:$C$99,0),MATCH(BK$9,lookups!$F$86:$BU$86,0)))))</f>
        <v>1</v>
      </c>
      <c r="BL103" s="299">
        <f>IF(ISNUMBER($H103),(1+$H103)^(BL$9-$I103),IF(BL$9&lt;=$I103,1,BK103*(1+INDEX(lookups!$F$87:$BU$99,MATCH($H103,lookups!$C$87:$C$99,0),MATCH(BL$9,lookups!$F$86:$BU$86,0)))))</f>
        <v>1</v>
      </c>
      <c r="BM103" s="299">
        <f>IF(ISNUMBER($H103),(1+$H103)^(BM$9-$I103),IF(BM$9&lt;=$I103,1,BL103*(1+INDEX(lookups!$F$87:$BU$99,MATCH($H103,lookups!$C$87:$C$99,0),MATCH(BM$9,lookups!$F$86:$BU$86,0)))))</f>
        <v>1</v>
      </c>
    </row>
    <row r="104" spans="3:65" x14ac:dyDescent="0.2">
      <c r="C104" s="188">
        <f t="shared" si="68"/>
        <v>25</v>
      </c>
      <c r="D104" s="166" t="str">
        <f t="shared" si="69"/>
        <v>item 25</v>
      </c>
      <c r="E104" s="211" t="str">
        <f t="shared" si="67"/>
        <v>Operating Expense</v>
      </c>
      <c r="F104" s="183">
        <f t="shared" si="67"/>
        <v>2</v>
      </c>
      <c r="G104" s="183"/>
      <c r="H104" s="212">
        <f>Inputs!K36</f>
        <v>0</v>
      </c>
      <c r="I104" s="213">
        <f>Assumptions!$D$16</f>
        <v>2022</v>
      </c>
      <c r="N104" s="298">
        <v>1</v>
      </c>
      <c r="O104" s="299">
        <f>IF(ISNUMBER($H104),(1+$H104)^(O$9-$I104),IF(O$9&lt;=$I104,1,N104*(1+INDEX(lookups!$F$87:$BU$99,MATCH($H104,lookups!$C$87:$C$99,0),MATCH(O$9,lookups!$F$86:$BU$86,0)))))</f>
        <v>1</v>
      </c>
      <c r="P104" s="299">
        <f>IF(ISNUMBER($H104),(1+$H104)^(P$9-$I104),IF(P$9&lt;=$I104,1,O104*(1+INDEX(lookups!$F$87:$BU$99,MATCH($H104,lookups!$C$87:$C$99,0),MATCH(P$9,lookups!$F$86:$BU$86,0)))))</f>
        <v>1</v>
      </c>
      <c r="Q104" s="299">
        <f>IF(ISNUMBER($H104),(1+$H104)^(Q$9-$I104),IF(Q$9&lt;=$I104,1,P104*(1+INDEX(lookups!$F$87:$BU$99,MATCH($H104,lookups!$C$87:$C$99,0),MATCH(Q$9,lookups!$F$86:$BU$86,0)))))</f>
        <v>1</v>
      </c>
      <c r="R104" s="299">
        <f>IF(ISNUMBER($H104),(1+$H104)^(R$9-$I104),IF(R$9&lt;=$I104,1,Q104*(1+INDEX(lookups!$F$87:$BU$99,MATCH($H104,lookups!$C$87:$C$99,0),MATCH(R$9,lookups!$F$86:$BU$86,0)))))</f>
        <v>1</v>
      </c>
      <c r="S104" s="299">
        <f>IF(ISNUMBER($H104),(1+$H104)^(S$9-$I104),IF(S$9&lt;=$I104,1,R104*(1+INDEX(lookups!$F$87:$BU$99,MATCH($H104,lookups!$C$87:$C$99,0),MATCH(S$9,lookups!$F$86:$BU$86,0)))))</f>
        <v>1</v>
      </c>
      <c r="T104" s="299">
        <f>IF(ISNUMBER($H104),(1+$H104)^(T$9-$I104),IF(T$9&lt;=$I104,1,S104*(1+INDEX(lookups!$F$87:$BU$99,MATCH($H104,lookups!$C$87:$C$99,0),MATCH(T$9,lookups!$F$86:$BU$86,0)))))</f>
        <v>1</v>
      </c>
      <c r="U104" s="299">
        <f>IF(ISNUMBER($H104),(1+$H104)^(U$9-$I104),IF(U$9&lt;=$I104,1,T104*(1+INDEX(lookups!$F$87:$BU$99,MATCH($H104,lookups!$C$87:$C$99,0),MATCH(U$9,lookups!$F$86:$BU$86,0)))))</f>
        <v>1</v>
      </c>
      <c r="V104" s="299">
        <f>IF(ISNUMBER($H104),(1+$H104)^(V$9-$I104),IF(V$9&lt;=$I104,1,U104*(1+INDEX(lookups!$F$87:$BU$99,MATCH($H104,lookups!$C$87:$C$99,0),MATCH(V$9,lookups!$F$86:$BU$86,0)))))</f>
        <v>1</v>
      </c>
      <c r="W104" s="299">
        <f>IF(ISNUMBER($H104),(1+$H104)^(W$9-$I104),IF(W$9&lt;=$I104,1,V104*(1+INDEX(lookups!$F$87:$BU$99,MATCH($H104,lookups!$C$87:$C$99,0),MATCH(W$9,lookups!$F$86:$BU$86,0)))))</f>
        <v>1</v>
      </c>
      <c r="X104" s="299">
        <f>IF(ISNUMBER($H104),(1+$H104)^(X$9-$I104),IF(X$9&lt;=$I104,1,W104*(1+INDEX(lookups!$F$87:$BU$99,MATCH($H104,lookups!$C$87:$C$99,0),MATCH(X$9,lookups!$F$86:$BU$86,0)))))</f>
        <v>1</v>
      </c>
      <c r="Y104" s="299">
        <f>IF(ISNUMBER($H104),(1+$H104)^(Y$9-$I104),IF(Y$9&lt;=$I104,1,X104*(1+INDEX(lookups!$F$87:$BU$99,MATCH($H104,lookups!$C$87:$C$99,0),MATCH(Y$9,lookups!$F$86:$BU$86,0)))))</f>
        <v>1</v>
      </c>
      <c r="Z104" s="299">
        <f>IF(ISNUMBER($H104),(1+$H104)^(Z$9-$I104),IF(Z$9&lt;=$I104,1,Y104*(1+INDEX(lookups!$F$87:$BU$99,MATCH($H104,lookups!$C$87:$C$99,0),MATCH(Z$9,lookups!$F$86:$BU$86,0)))))</f>
        <v>1</v>
      </c>
      <c r="AA104" s="299">
        <f>IF(ISNUMBER($H104),(1+$H104)^(AA$9-$I104),IF(AA$9&lt;=$I104,1,Z104*(1+INDEX(lookups!$F$87:$BU$99,MATCH($H104,lookups!$C$87:$C$99,0),MATCH(AA$9,lookups!$F$86:$BU$86,0)))))</f>
        <v>1</v>
      </c>
      <c r="AB104" s="299">
        <f>IF(ISNUMBER($H104),(1+$H104)^(AB$9-$I104),IF(AB$9&lt;=$I104,1,AA104*(1+INDEX(lookups!$F$87:$BU$99,MATCH($H104,lookups!$C$87:$C$99,0),MATCH(AB$9,lookups!$F$86:$BU$86,0)))))</f>
        <v>1</v>
      </c>
      <c r="AC104" s="299">
        <f>IF(ISNUMBER($H104),(1+$H104)^(AC$9-$I104),IF(AC$9&lt;=$I104,1,AB104*(1+INDEX(lookups!$F$87:$BU$99,MATCH($H104,lookups!$C$87:$C$99,0),MATCH(AC$9,lookups!$F$86:$BU$86,0)))))</f>
        <v>1</v>
      </c>
      <c r="AD104" s="299">
        <f>IF(ISNUMBER($H104),(1+$H104)^(AD$9-$I104),IF(AD$9&lt;=$I104,1,AC104*(1+INDEX(lookups!$F$87:$BU$99,MATCH($H104,lookups!$C$87:$C$99,0),MATCH(AD$9,lookups!$F$86:$BU$86,0)))))</f>
        <v>1</v>
      </c>
      <c r="AE104" s="299">
        <f>IF(ISNUMBER($H104),(1+$H104)^(AE$9-$I104),IF(AE$9&lt;=$I104,1,AD104*(1+INDEX(lookups!$F$87:$BU$99,MATCH($H104,lookups!$C$87:$C$99,0),MATCH(AE$9,lookups!$F$86:$BU$86,0)))))</f>
        <v>1</v>
      </c>
      <c r="AF104" s="299">
        <f>IF(ISNUMBER($H104),(1+$H104)^(AF$9-$I104),IF(AF$9&lt;=$I104,1,AE104*(1+INDEX(lookups!$F$87:$BU$99,MATCH($H104,lookups!$C$87:$C$99,0),MATCH(AF$9,lookups!$F$86:$BU$86,0)))))</f>
        <v>1</v>
      </c>
      <c r="AG104" s="299">
        <f>IF(ISNUMBER($H104),(1+$H104)^(AG$9-$I104),IF(AG$9&lt;=$I104,1,AF104*(1+INDEX(lookups!$F$87:$BU$99,MATCH($H104,lookups!$C$87:$C$99,0),MATCH(AG$9,lookups!$F$86:$BU$86,0)))))</f>
        <v>1</v>
      </c>
      <c r="AH104" s="299">
        <f>IF(ISNUMBER($H104),(1+$H104)^(AH$9-$I104),IF(AH$9&lt;=$I104,1,AG104*(1+INDEX(lookups!$F$87:$BU$99,MATCH($H104,lookups!$C$87:$C$99,0),MATCH(AH$9,lookups!$F$86:$BU$86,0)))))</f>
        <v>1</v>
      </c>
      <c r="AI104" s="299">
        <f>IF(ISNUMBER($H104),(1+$H104)^(AI$9-$I104),IF(AI$9&lt;=$I104,1,AH104*(1+INDEX(lookups!$F$87:$BU$99,MATCH($H104,lookups!$C$87:$C$99,0),MATCH(AI$9,lookups!$F$86:$BU$86,0)))))</f>
        <v>1</v>
      </c>
      <c r="AJ104" s="299">
        <f>IF(ISNUMBER($H104),(1+$H104)^(AJ$9-$I104),IF(AJ$9&lt;=$I104,1,AI104*(1+INDEX(lookups!$F$87:$BU$99,MATCH($H104,lookups!$C$87:$C$99,0),MATCH(AJ$9,lookups!$F$86:$BU$86,0)))))</f>
        <v>1</v>
      </c>
      <c r="AK104" s="299">
        <f>IF(ISNUMBER($H104),(1+$H104)^(AK$9-$I104),IF(AK$9&lt;=$I104,1,AJ104*(1+INDEX(lookups!$F$87:$BU$99,MATCH($H104,lookups!$C$87:$C$99,0),MATCH(AK$9,lookups!$F$86:$BU$86,0)))))</f>
        <v>1</v>
      </c>
      <c r="AL104" s="299">
        <f>IF(ISNUMBER($H104),(1+$H104)^(AL$9-$I104),IF(AL$9&lt;=$I104,1,AK104*(1+INDEX(lookups!$F$87:$BU$99,MATCH($H104,lookups!$C$87:$C$99,0),MATCH(AL$9,lookups!$F$86:$BU$86,0)))))</f>
        <v>1</v>
      </c>
      <c r="AM104" s="299">
        <f>IF(ISNUMBER($H104),(1+$H104)^(AM$9-$I104),IF(AM$9&lt;=$I104,1,AL104*(1+INDEX(lookups!$F$87:$BU$99,MATCH($H104,lookups!$C$87:$C$99,0),MATCH(AM$9,lookups!$F$86:$BU$86,0)))))</f>
        <v>1</v>
      </c>
      <c r="AN104" s="299">
        <f>IF(ISNUMBER($H104),(1+$H104)^(AN$9-$I104),IF(AN$9&lt;=$I104,1,AM104*(1+INDEX(lookups!$F$87:$BU$99,MATCH($H104,lookups!$C$87:$C$99,0),MATCH(AN$9,lookups!$F$86:$BU$86,0)))))</f>
        <v>1</v>
      </c>
      <c r="AO104" s="299">
        <f>IF(ISNUMBER($H104),(1+$H104)^(AO$9-$I104),IF(AO$9&lt;=$I104,1,AN104*(1+INDEX(lookups!$F$87:$BU$99,MATCH($H104,lookups!$C$87:$C$99,0),MATCH(AO$9,lookups!$F$86:$BU$86,0)))))</f>
        <v>1</v>
      </c>
      <c r="AP104" s="299">
        <f>IF(ISNUMBER($H104),(1+$H104)^(AP$9-$I104),IF(AP$9&lt;=$I104,1,AO104*(1+INDEX(lookups!$F$87:$BU$99,MATCH($H104,lookups!$C$87:$C$99,0),MATCH(AP$9,lookups!$F$86:$BU$86,0)))))</f>
        <v>1</v>
      </c>
      <c r="AQ104" s="299">
        <f>IF(ISNUMBER($H104),(1+$H104)^(AQ$9-$I104),IF(AQ$9&lt;=$I104,1,AP104*(1+INDEX(lookups!$F$87:$BU$99,MATCH($H104,lookups!$C$87:$C$99,0),MATCH(AQ$9,lookups!$F$86:$BU$86,0)))))</f>
        <v>1</v>
      </c>
      <c r="AR104" s="299">
        <f>IF(ISNUMBER($H104),(1+$H104)^(AR$9-$I104),IF(AR$9&lt;=$I104,1,AQ104*(1+INDEX(lookups!$F$87:$BU$99,MATCH($H104,lookups!$C$87:$C$99,0),MATCH(AR$9,lookups!$F$86:$BU$86,0)))))</f>
        <v>1</v>
      </c>
      <c r="AS104" s="299">
        <f>IF(ISNUMBER($H104),(1+$H104)^(AS$9-$I104),IF(AS$9&lt;=$I104,1,AR104*(1+INDEX(lookups!$F$87:$BU$99,MATCH($H104,lookups!$C$87:$C$99,0),MATCH(AS$9,lookups!$F$86:$BU$86,0)))))</f>
        <v>1</v>
      </c>
      <c r="AT104" s="299">
        <f>IF(ISNUMBER($H104),(1+$H104)^(AT$9-$I104),IF(AT$9&lt;=$I104,1,AS104*(1+INDEX(lookups!$F$87:$BU$99,MATCH($H104,lookups!$C$87:$C$99,0),MATCH(AT$9,lookups!$F$86:$BU$86,0)))))</f>
        <v>1</v>
      </c>
      <c r="AU104" s="299">
        <f>IF(ISNUMBER($H104),(1+$H104)^(AU$9-$I104),IF(AU$9&lt;=$I104,1,AT104*(1+INDEX(lookups!$F$87:$BU$99,MATCH($H104,lookups!$C$87:$C$99,0),MATCH(AU$9,lookups!$F$86:$BU$86,0)))))</f>
        <v>1</v>
      </c>
      <c r="AV104" s="299">
        <f>IF(ISNUMBER($H104),(1+$H104)^(AV$9-$I104),IF(AV$9&lt;=$I104,1,AU104*(1+INDEX(lookups!$F$87:$BU$99,MATCH($H104,lookups!$C$87:$C$99,0),MATCH(AV$9,lookups!$F$86:$BU$86,0)))))</f>
        <v>1</v>
      </c>
      <c r="AW104" s="299">
        <f>IF(ISNUMBER($H104),(1+$H104)^(AW$9-$I104),IF(AW$9&lt;=$I104,1,AV104*(1+INDEX(lookups!$F$87:$BU$99,MATCH($H104,lookups!$C$87:$C$99,0),MATCH(AW$9,lookups!$F$86:$BU$86,0)))))</f>
        <v>1</v>
      </c>
      <c r="AX104" s="299">
        <f>IF(ISNUMBER($H104),(1+$H104)^(AX$9-$I104),IF(AX$9&lt;=$I104,1,AW104*(1+INDEX(lookups!$F$87:$BU$99,MATCH($H104,lookups!$C$87:$C$99,0),MATCH(AX$9,lookups!$F$86:$BU$86,0)))))</f>
        <v>1</v>
      </c>
      <c r="AY104" s="299">
        <f>IF(ISNUMBER($H104),(1+$H104)^(AY$9-$I104),IF(AY$9&lt;=$I104,1,AX104*(1+INDEX(lookups!$F$87:$BU$99,MATCH($H104,lookups!$C$87:$C$99,0),MATCH(AY$9,lookups!$F$86:$BU$86,0)))))</f>
        <v>1</v>
      </c>
      <c r="AZ104" s="299">
        <f>IF(ISNUMBER($H104),(1+$H104)^(AZ$9-$I104),IF(AZ$9&lt;=$I104,1,AY104*(1+INDEX(lookups!$F$87:$BU$99,MATCH($H104,lookups!$C$87:$C$99,0),MATCH(AZ$9,lookups!$F$86:$BU$86,0)))))</f>
        <v>1</v>
      </c>
      <c r="BA104" s="299">
        <f>IF(ISNUMBER($H104),(1+$H104)^(BA$9-$I104),IF(BA$9&lt;=$I104,1,AZ104*(1+INDEX(lookups!$F$87:$BU$99,MATCH($H104,lookups!$C$87:$C$99,0),MATCH(BA$9,lookups!$F$86:$BU$86,0)))))</f>
        <v>1</v>
      </c>
      <c r="BB104" s="299">
        <f>IF(ISNUMBER($H104),(1+$H104)^(BB$9-$I104),IF(BB$9&lt;=$I104,1,BA104*(1+INDEX(lookups!$F$87:$BU$99,MATCH($H104,lookups!$C$87:$C$99,0),MATCH(BB$9,lookups!$F$86:$BU$86,0)))))</f>
        <v>1</v>
      </c>
      <c r="BC104" s="299">
        <f>IF(ISNUMBER($H104),(1+$H104)^(BC$9-$I104),IF(BC$9&lt;=$I104,1,BB104*(1+INDEX(lookups!$F$87:$BU$99,MATCH($H104,lookups!$C$87:$C$99,0),MATCH(BC$9,lookups!$F$86:$BU$86,0)))))</f>
        <v>1</v>
      </c>
      <c r="BD104" s="299">
        <f>IF(ISNUMBER($H104),(1+$H104)^(BD$9-$I104),IF(BD$9&lt;=$I104,1,BC104*(1+INDEX(lookups!$F$87:$BU$99,MATCH($H104,lookups!$C$87:$C$99,0),MATCH(BD$9,lookups!$F$86:$BU$86,0)))))</f>
        <v>1</v>
      </c>
      <c r="BE104" s="299">
        <f>IF(ISNUMBER($H104),(1+$H104)^(BE$9-$I104),IF(BE$9&lt;=$I104,1,BD104*(1+INDEX(lookups!$F$87:$BU$99,MATCH($H104,lookups!$C$87:$C$99,0),MATCH(BE$9,lookups!$F$86:$BU$86,0)))))</f>
        <v>1</v>
      </c>
      <c r="BF104" s="299">
        <f>IF(ISNUMBER($H104),(1+$H104)^(BF$9-$I104),IF(BF$9&lt;=$I104,1,BE104*(1+INDEX(lookups!$F$87:$BU$99,MATCH($H104,lookups!$C$87:$C$99,0),MATCH(BF$9,lookups!$F$86:$BU$86,0)))))</f>
        <v>1</v>
      </c>
      <c r="BG104" s="299">
        <f>IF(ISNUMBER($H104),(1+$H104)^(BG$9-$I104),IF(BG$9&lt;=$I104,1,BF104*(1+INDEX(lookups!$F$87:$BU$99,MATCH($H104,lookups!$C$87:$C$99,0),MATCH(BG$9,lookups!$F$86:$BU$86,0)))))</f>
        <v>1</v>
      </c>
      <c r="BH104" s="299">
        <f>IF(ISNUMBER($H104),(1+$H104)^(BH$9-$I104),IF(BH$9&lt;=$I104,1,BG104*(1+INDEX(lookups!$F$87:$BU$99,MATCH($H104,lookups!$C$87:$C$99,0),MATCH(BH$9,lookups!$F$86:$BU$86,0)))))</f>
        <v>1</v>
      </c>
      <c r="BI104" s="299">
        <f>IF(ISNUMBER($H104),(1+$H104)^(BI$9-$I104),IF(BI$9&lt;=$I104,1,BH104*(1+INDEX(lookups!$F$87:$BU$99,MATCH($H104,lookups!$C$87:$C$99,0),MATCH(BI$9,lookups!$F$86:$BU$86,0)))))</f>
        <v>1</v>
      </c>
      <c r="BJ104" s="299">
        <f>IF(ISNUMBER($H104),(1+$H104)^(BJ$9-$I104),IF(BJ$9&lt;=$I104,1,BI104*(1+INDEX(lookups!$F$87:$BU$99,MATCH($H104,lookups!$C$87:$C$99,0),MATCH(BJ$9,lookups!$F$86:$BU$86,0)))))</f>
        <v>1</v>
      </c>
      <c r="BK104" s="299">
        <f>IF(ISNUMBER($H104),(1+$H104)^(BK$9-$I104),IF(BK$9&lt;=$I104,1,BJ104*(1+INDEX(lookups!$F$87:$BU$99,MATCH($H104,lookups!$C$87:$C$99,0),MATCH(BK$9,lookups!$F$86:$BU$86,0)))))</f>
        <v>1</v>
      </c>
      <c r="BL104" s="299">
        <f>IF(ISNUMBER($H104),(1+$H104)^(BL$9-$I104),IF(BL$9&lt;=$I104,1,BK104*(1+INDEX(lookups!$F$87:$BU$99,MATCH($H104,lookups!$C$87:$C$99,0),MATCH(BL$9,lookups!$F$86:$BU$86,0)))))</f>
        <v>1</v>
      </c>
      <c r="BM104" s="299">
        <f>IF(ISNUMBER($H104),(1+$H104)^(BM$9-$I104),IF(BM$9&lt;=$I104,1,BL104*(1+INDEX(lookups!$F$87:$BU$99,MATCH($H104,lookups!$C$87:$C$99,0),MATCH(BM$9,lookups!$F$86:$BU$86,0)))))</f>
        <v>1</v>
      </c>
    </row>
    <row r="105" spans="3:65" x14ac:dyDescent="0.2">
      <c r="D105" s="194" t="str">
        <f>"Total "&amp;D79</f>
        <v>Total Escalation Factors</v>
      </c>
    </row>
    <row r="106" spans="3:65" x14ac:dyDescent="0.2"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</row>
    <row r="107" spans="3:65" s="189" customFormat="1" x14ac:dyDescent="0.2">
      <c r="D107" s="195"/>
      <c r="F107" s="196"/>
      <c r="G107" s="196"/>
    </row>
    <row r="108" spans="3:65" x14ac:dyDescent="0.2">
      <c r="D108" s="186" t="s">
        <v>177</v>
      </c>
      <c r="E108" s="181"/>
      <c r="F108" s="155"/>
      <c r="G108" s="155"/>
      <c r="K108" s="184"/>
      <c r="L108" s="184"/>
      <c r="M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  <c r="BI108" s="184"/>
      <c r="BJ108" s="184"/>
      <c r="BK108" s="184"/>
      <c r="BL108" s="184"/>
      <c r="BM108" s="184"/>
    </row>
    <row r="109" spans="3:65" x14ac:dyDescent="0.2">
      <c r="C109" s="188">
        <f>C108+1</f>
        <v>1</v>
      </c>
      <c r="D109" s="166" t="str">
        <f>INDEX(D$51:D$75,$C109,1)</f>
        <v xml:space="preserve">TRANSMISSION LINE  </v>
      </c>
      <c r="E109" s="211" t="str">
        <f t="shared" ref="E109:F133" si="70">INDEX(E$51:E$75,$C109,1)</f>
        <v>CWIP Capital</v>
      </c>
      <c r="F109" s="183">
        <f t="shared" si="70"/>
        <v>6</v>
      </c>
      <c r="G109" s="183"/>
      <c r="H109" s="214"/>
      <c r="K109" s="202">
        <f>SUMPRODUCT(O109:BM109,$O$11:$BM$11)</f>
        <v>150361610.04234466</v>
      </c>
      <c r="L109" s="203">
        <f>SUM(O109:BM109)</f>
        <v>188115037.57668784</v>
      </c>
      <c r="O109" s="189">
        <f t="shared" ref="O109:AT109" si="71">O51*O80</f>
        <v>0</v>
      </c>
      <c r="P109" s="189">
        <f t="shared" si="71"/>
        <v>0</v>
      </c>
      <c r="Q109" s="189">
        <f t="shared" si="71"/>
        <v>73155847.946489722</v>
      </c>
      <c r="R109" s="189">
        <f t="shared" si="71"/>
        <v>114959189.63019812</v>
      </c>
      <c r="S109" s="189">
        <f t="shared" si="71"/>
        <v>0</v>
      </c>
      <c r="T109" s="189">
        <f t="shared" si="71"/>
        <v>0</v>
      </c>
      <c r="U109" s="189">
        <f t="shared" si="71"/>
        <v>0</v>
      </c>
      <c r="V109" s="189">
        <f t="shared" si="71"/>
        <v>0</v>
      </c>
      <c r="W109" s="189">
        <f t="shared" si="71"/>
        <v>0</v>
      </c>
      <c r="X109" s="189">
        <f t="shared" si="71"/>
        <v>0</v>
      </c>
      <c r="Y109" s="189">
        <f t="shared" si="71"/>
        <v>0</v>
      </c>
      <c r="Z109" s="189">
        <f t="shared" si="71"/>
        <v>0</v>
      </c>
      <c r="AA109" s="189">
        <f t="shared" si="71"/>
        <v>0</v>
      </c>
      <c r="AB109" s="189">
        <f t="shared" si="71"/>
        <v>0</v>
      </c>
      <c r="AC109" s="189">
        <f t="shared" si="71"/>
        <v>0</v>
      </c>
      <c r="AD109" s="189">
        <f t="shared" si="71"/>
        <v>0</v>
      </c>
      <c r="AE109" s="189">
        <f t="shared" si="71"/>
        <v>0</v>
      </c>
      <c r="AF109" s="189">
        <f t="shared" si="71"/>
        <v>0</v>
      </c>
      <c r="AG109" s="189">
        <f t="shared" si="71"/>
        <v>0</v>
      </c>
      <c r="AH109" s="189">
        <f t="shared" si="71"/>
        <v>0</v>
      </c>
      <c r="AI109" s="189">
        <f t="shared" si="71"/>
        <v>0</v>
      </c>
      <c r="AJ109" s="189">
        <f t="shared" si="71"/>
        <v>0</v>
      </c>
      <c r="AK109" s="189">
        <f t="shared" si="71"/>
        <v>0</v>
      </c>
      <c r="AL109" s="189">
        <f t="shared" si="71"/>
        <v>0</v>
      </c>
      <c r="AM109" s="189">
        <f t="shared" si="71"/>
        <v>0</v>
      </c>
      <c r="AN109" s="189">
        <f t="shared" si="71"/>
        <v>0</v>
      </c>
      <c r="AO109" s="189">
        <f t="shared" si="71"/>
        <v>0</v>
      </c>
      <c r="AP109" s="189">
        <f t="shared" si="71"/>
        <v>0</v>
      </c>
      <c r="AQ109" s="189">
        <f t="shared" si="71"/>
        <v>0</v>
      </c>
      <c r="AR109" s="189">
        <f t="shared" si="71"/>
        <v>0</v>
      </c>
      <c r="AS109" s="189">
        <f t="shared" si="71"/>
        <v>0</v>
      </c>
      <c r="AT109" s="189">
        <f t="shared" si="71"/>
        <v>0</v>
      </c>
      <c r="AU109" s="189">
        <f t="shared" ref="AU109:BM109" si="72">AU51*AU80</f>
        <v>0</v>
      </c>
      <c r="AV109" s="189">
        <f t="shared" si="72"/>
        <v>0</v>
      </c>
      <c r="AW109" s="189">
        <f t="shared" si="72"/>
        <v>0</v>
      </c>
      <c r="AX109" s="189">
        <f t="shared" si="72"/>
        <v>0</v>
      </c>
      <c r="AY109" s="189">
        <f t="shared" si="72"/>
        <v>0</v>
      </c>
      <c r="AZ109" s="189">
        <f t="shared" si="72"/>
        <v>0</v>
      </c>
      <c r="BA109" s="189">
        <f t="shared" si="72"/>
        <v>0</v>
      </c>
      <c r="BB109" s="189">
        <f t="shared" si="72"/>
        <v>0</v>
      </c>
      <c r="BC109" s="189">
        <f t="shared" si="72"/>
        <v>0</v>
      </c>
      <c r="BD109" s="189">
        <f t="shared" si="72"/>
        <v>0</v>
      </c>
      <c r="BE109" s="189">
        <f t="shared" si="72"/>
        <v>0</v>
      </c>
      <c r="BF109" s="189">
        <f t="shared" si="72"/>
        <v>0</v>
      </c>
      <c r="BG109" s="189">
        <f t="shared" si="72"/>
        <v>0</v>
      </c>
      <c r="BH109" s="189">
        <f t="shared" si="72"/>
        <v>0</v>
      </c>
      <c r="BI109" s="189">
        <f t="shared" si="72"/>
        <v>0</v>
      </c>
      <c r="BJ109" s="189">
        <f t="shared" si="72"/>
        <v>0</v>
      </c>
      <c r="BK109" s="189">
        <f t="shared" si="72"/>
        <v>0</v>
      </c>
      <c r="BL109" s="189">
        <f t="shared" si="72"/>
        <v>0</v>
      </c>
      <c r="BM109" s="189">
        <f t="shared" si="72"/>
        <v>0</v>
      </c>
    </row>
    <row r="110" spans="3:65" x14ac:dyDescent="0.2">
      <c r="C110" s="188">
        <f t="shared" ref="C110:C133" si="73">C109+1</f>
        <v>2</v>
      </c>
      <c r="D110" s="166" t="str">
        <f t="shared" ref="D110:D133" si="74">INDEX(D$51:D$75,$C110,1)</f>
        <v xml:space="preserve">TRANSMISSION SUBSTATION  </v>
      </c>
      <c r="E110" s="211" t="str">
        <f t="shared" si="70"/>
        <v>CWIP Capital</v>
      </c>
      <c r="F110" s="183">
        <f t="shared" si="70"/>
        <v>6</v>
      </c>
      <c r="G110" s="183"/>
      <c r="H110" s="214"/>
      <c r="K110" s="202">
        <f t="shared" ref="K110:K133" si="75">SUMPRODUCT(O110:BM110,$O$11:$BM$11)</f>
        <v>3583564.5645373589</v>
      </c>
      <c r="L110" s="203">
        <f t="shared" ref="L110:L133" si="76">SUM(O110:BM110)</f>
        <v>4483341.0770647293</v>
      </c>
      <c r="O110" s="189">
        <f t="shared" ref="O110:AT110" si="77">O52*O81</f>
        <v>0</v>
      </c>
      <c r="P110" s="189">
        <f t="shared" si="77"/>
        <v>0</v>
      </c>
      <c r="Q110" s="189">
        <f t="shared" si="77"/>
        <v>1743521.529969617</v>
      </c>
      <c r="R110" s="189">
        <f t="shared" si="77"/>
        <v>2739819.547095112</v>
      </c>
      <c r="S110" s="189">
        <f t="shared" si="77"/>
        <v>0</v>
      </c>
      <c r="T110" s="189">
        <f t="shared" si="77"/>
        <v>0</v>
      </c>
      <c r="U110" s="189">
        <f t="shared" si="77"/>
        <v>0</v>
      </c>
      <c r="V110" s="189">
        <f t="shared" si="77"/>
        <v>0</v>
      </c>
      <c r="W110" s="189">
        <f t="shared" si="77"/>
        <v>0</v>
      </c>
      <c r="X110" s="189">
        <f t="shared" si="77"/>
        <v>0</v>
      </c>
      <c r="Y110" s="189">
        <f t="shared" si="77"/>
        <v>0</v>
      </c>
      <c r="Z110" s="189">
        <f t="shared" si="77"/>
        <v>0</v>
      </c>
      <c r="AA110" s="189">
        <f t="shared" si="77"/>
        <v>0</v>
      </c>
      <c r="AB110" s="189">
        <f t="shared" si="77"/>
        <v>0</v>
      </c>
      <c r="AC110" s="189">
        <f t="shared" si="77"/>
        <v>0</v>
      </c>
      <c r="AD110" s="189">
        <f t="shared" si="77"/>
        <v>0</v>
      </c>
      <c r="AE110" s="189">
        <f t="shared" si="77"/>
        <v>0</v>
      </c>
      <c r="AF110" s="189">
        <f t="shared" si="77"/>
        <v>0</v>
      </c>
      <c r="AG110" s="189">
        <f t="shared" si="77"/>
        <v>0</v>
      </c>
      <c r="AH110" s="189">
        <f t="shared" si="77"/>
        <v>0</v>
      </c>
      <c r="AI110" s="189">
        <f t="shared" si="77"/>
        <v>0</v>
      </c>
      <c r="AJ110" s="189">
        <f t="shared" si="77"/>
        <v>0</v>
      </c>
      <c r="AK110" s="189">
        <f t="shared" si="77"/>
        <v>0</v>
      </c>
      <c r="AL110" s="189">
        <f t="shared" si="77"/>
        <v>0</v>
      </c>
      <c r="AM110" s="189">
        <f t="shared" si="77"/>
        <v>0</v>
      </c>
      <c r="AN110" s="189">
        <f t="shared" si="77"/>
        <v>0</v>
      </c>
      <c r="AO110" s="189">
        <f t="shared" si="77"/>
        <v>0</v>
      </c>
      <c r="AP110" s="189">
        <f t="shared" si="77"/>
        <v>0</v>
      </c>
      <c r="AQ110" s="189">
        <f t="shared" si="77"/>
        <v>0</v>
      </c>
      <c r="AR110" s="189">
        <f t="shared" si="77"/>
        <v>0</v>
      </c>
      <c r="AS110" s="189">
        <f t="shared" si="77"/>
        <v>0</v>
      </c>
      <c r="AT110" s="189">
        <f t="shared" si="77"/>
        <v>0</v>
      </c>
      <c r="AU110" s="189">
        <f t="shared" ref="AU110:BM110" si="78">AU52*AU81</f>
        <v>0</v>
      </c>
      <c r="AV110" s="189">
        <f t="shared" si="78"/>
        <v>0</v>
      </c>
      <c r="AW110" s="189">
        <f t="shared" si="78"/>
        <v>0</v>
      </c>
      <c r="AX110" s="189">
        <f t="shared" si="78"/>
        <v>0</v>
      </c>
      <c r="AY110" s="189">
        <f t="shared" si="78"/>
        <v>0</v>
      </c>
      <c r="AZ110" s="189">
        <f t="shared" si="78"/>
        <v>0</v>
      </c>
      <c r="BA110" s="189">
        <f t="shared" si="78"/>
        <v>0</v>
      </c>
      <c r="BB110" s="189">
        <f t="shared" si="78"/>
        <v>0</v>
      </c>
      <c r="BC110" s="189">
        <f t="shared" si="78"/>
        <v>0</v>
      </c>
      <c r="BD110" s="189">
        <f t="shared" si="78"/>
        <v>0</v>
      </c>
      <c r="BE110" s="189">
        <f t="shared" si="78"/>
        <v>0</v>
      </c>
      <c r="BF110" s="189">
        <f t="shared" si="78"/>
        <v>0</v>
      </c>
      <c r="BG110" s="189">
        <f t="shared" si="78"/>
        <v>0</v>
      </c>
      <c r="BH110" s="189">
        <f t="shared" si="78"/>
        <v>0</v>
      </c>
      <c r="BI110" s="189">
        <f t="shared" si="78"/>
        <v>0</v>
      </c>
      <c r="BJ110" s="189">
        <f t="shared" si="78"/>
        <v>0</v>
      </c>
      <c r="BK110" s="189">
        <f t="shared" si="78"/>
        <v>0</v>
      </c>
      <c r="BL110" s="189">
        <f t="shared" si="78"/>
        <v>0</v>
      </c>
      <c r="BM110" s="189">
        <f t="shared" si="78"/>
        <v>0</v>
      </c>
    </row>
    <row r="111" spans="3:65" x14ac:dyDescent="0.2">
      <c r="C111" s="188">
        <f t="shared" si="73"/>
        <v>3</v>
      </c>
      <c r="D111" s="166" t="str">
        <f t="shared" si="74"/>
        <v xml:space="preserve">DISTRIBUTION SUBSTATION  </v>
      </c>
      <c r="E111" s="211" t="str">
        <f t="shared" si="70"/>
        <v>CWIP Capital</v>
      </c>
      <c r="F111" s="183">
        <f t="shared" si="70"/>
        <v>6</v>
      </c>
      <c r="G111" s="183"/>
      <c r="H111" s="214"/>
      <c r="K111" s="202">
        <f t="shared" si="75"/>
        <v>16697023.283380179</v>
      </c>
      <c r="L111" s="203">
        <f t="shared" si="76"/>
        <v>20889382.346247427</v>
      </c>
      <c r="O111" s="189">
        <f t="shared" ref="O111:AT111" si="79">O53*O82</f>
        <v>0</v>
      </c>
      <c r="P111" s="189">
        <f t="shared" si="79"/>
        <v>0</v>
      </c>
      <c r="Q111" s="189">
        <f t="shared" si="79"/>
        <v>8123648.6902073333</v>
      </c>
      <c r="R111" s="189">
        <f t="shared" si="79"/>
        <v>12765733.656040095</v>
      </c>
      <c r="S111" s="189">
        <f t="shared" si="79"/>
        <v>0</v>
      </c>
      <c r="T111" s="189">
        <f t="shared" si="79"/>
        <v>0</v>
      </c>
      <c r="U111" s="189">
        <f t="shared" si="79"/>
        <v>0</v>
      </c>
      <c r="V111" s="189">
        <f t="shared" si="79"/>
        <v>0</v>
      </c>
      <c r="W111" s="189">
        <f t="shared" si="79"/>
        <v>0</v>
      </c>
      <c r="X111" s="189">
        <f t="shared" si="79"/>
        <v>0</v>
      </c>
      <c r="Y111" s="189">
        <f t="shared" si="79"/>
        <v>0</v>
      </c>
      <c r="Z111" s="189">
        <f t="shared" si="79"/>
        <v>0</v>
      </c>
      <c r="AA111" s="189">
        <f t="shared" si="79"/>
        <v>0</v>
      </c>
      <c r="AB111" s="189">
        <f t="shared" si="79"/>
        <v>0</v>
      </c>
      <c r="AC111" s="189">
        <f t="shared" si="79"/>
        <v>0</v>
      </c>
      <c r="AD111" s="189">
        <f t="shared" si="79"/>
        <v>0</v>
      </c>
      <c r="AE111" s="189">
        <f t="shared" si="79"/>
        <v>0</v>
      </c>
      <c r="AF111" s="189">
        <f t="shared" si="79"/>
        <v>0</v>
      </c>
      <c r="AG111" s="189">
        <f t="shared" si="79"/>
        <v>0</v>
      </c>
      <c r="AH111" s="189">
        <f t="shared" si="79"/>
        <v>0</v>
      </c>
      <c r="AI111" s="189">
        <f t="shared" si="79"/>
        <v>0</v>
      </c>
      <c r="AJ111" s="189">
        <f t="shared" si="79"/>
        <v>0</v>
      </c>
      <c r="AK111" s="189">
        <f t="shared" si="79"/>
        <v>0</v>
      </c>
      <c r="AL111" s="189">
        <f t="shared" si="79"/>
        <v>0</v>
      </c>
      <c r="AM111" s="189">
        <f t="shared" si="79"/>
        <v>0</v>
      </c>
      <c r="AN111" s="189">
        <f t="shared" si="79"/>
        <v>0</v>
      </c>
      <c r="AO111" s="189">
        <f t="shared" si="79"/>
        <v>0</v>
      </c>
      <c r="AP111" s="189">
        <f t="shared" si="79"/>
        <v>0</v>
      </c>
      <c r="AQ111" s="189">
        <f t="shared" si="79"/>
        <v>0</v>
      </c>
      <c r="AR111" s="189">
        <f t="shared" si="79"/>
        <v>0</v>
      </c>
      <c r="AS111" s="189">
        <f t="shared" si="79"/>
        <v>0</v>
      </c>
      <c r="AT111" s="189">
        <f t="shared" si="79"/>
        <v>0</v>
      </c>
      <c r="AU111" s="189">
        <f t="shared" ref="AU111:BM111" si="80">AU53*AU82</f>
        <v>0</v>
      </c>
      <c r="AV111" s="189">
        <f t="shared" si="80"/>
        <v>0</v>
      </c>
      <c r="AW111" s="189">
        <f t="shared" si="80"/>
        <v>0</v>
      </c>
      <c r="AX111" s="189">
        <f t="shared" si="80"/>
        <v>0</v>
      </c>
      <c r="AY111" s="189">
        <f t="shared" si="80"/>
        <v>0</v>
      </c>
      <c r="AZ111" s="189">
        <f t="shared" si="80"/>
        <v>0</v>
      </c>
      <c r="BA111" s="189">
        <f t="shared" si="80"/>
        <v>0</v>
      </c>
      <c r="BB111" s="189">
        <f t="shared" si="80"/>
        <v>0</v>
      </c>
      <c r="BC111" s="189">
        <f t="shared" si="80"/>
        <v>0</v>
      </c>
      <c r="BD111" s="189">
        <f t="shared" si="80"/>
        <v>0</v>
      </c>
      <c r="BE111" s="189">
        <f t="shared" si="80"/>
        <v>0</v>
      </c>
      <c r="BF111" s="189">
        <f t="shared" si="80"/>
        <v>0</v>
      </c>
      <c r="BG111" s="189">
        <f t="shared" si="80"/>
        <v>0</v>
      </c>
      <c r="BH111" s="189">
        <f t="shared" si="80"/>
        <v>0</v>
      </c>
      <c r="BI111" s="189">
        <f t="shared" si="80"/>
        <v>0</v>
      </c>
      <c r="BJ111" s="189">
        <f t="shared" si="80"/>
        <v>0</v>
      </c>
      <c r="BK111" s="189">
        <f t="shared" si="80"/>
        <v>0</v>
      </c>
      <c r="BL111" s="189">
        <f t="shared" si="80"/>
        <v>0</v>
      </c>
      <c r="BM111" s="189">
        <f t="shared" si="80"/>
        <v>0</v>
      </c>
    </row>
    <row r="112" spans="3:65" x14ac:dyDescent="0.2">
      <c r="C112" s="188">
        <f t="shared" si="73"/>
        <v>4</v>
      </c>
      <c r="D112" s="166" t="str">
        <f t="shared" si="74"/>
        <v/>
      </c>
      <c r="E112" s="211" t="str">
        <f t="shared" si="70"/>
        <v>Operating Expense</v>
      </c>
      <c r="F112" s="183">
        <f t="shared" si="70"/>
        <v>2</v>
      </c>
      <c r="G112" s="183"/>
      <c r="H112" s="214"/>
      <c r="K112" s="202">
        <f t="shared" si="75"/>
        <v>0</v>
      </c>
      <c r="L112" s="203">
        <f t="shared" si="76"/>
        <v>0</v>
      </c>
      <c r="O112" s="189">
        <f t="shared" ref="O112:AT112" si="81">O54*O83</f>
        <v>0</v>
      </c>
      <c r="P112" s="189">
        <f t="shared" si="81"/>
        <v>0</v>
      </c>
      <c r="Q112" s="189">
        <f t="shared" si="81"/>
        <v>0</v>
      </c>
      <c r="R112" s="189">
        <f t="shared" si="81"/>
        <v>0</v>
      </c>
      <c r="S112" s="189">
        <f t="shared" si="81"/>
        <v>0</v>
      </c>
      <c r="T112" s="189">
        <f t="shared" si="81"/>
        <v>0</v>
      </c>
      <c r="U112" s="189">
        <f t="shared" si="81"/>
        <v>0</v>
      </c>
      <c r="V112" s="189">
        <f t="shared" si="81"/>
        <v>0</v>
      </c>
      <c r="W112" s="189">
        <f t="shared" si="81"/>
        <v>0</v>
      </c>
      <c r="X112" s="189">
        <f t="shared" si="81"/>
        <v>0</v>
      </c>
      <c r="Y112" s="189">
        <f t="shared" si="81"/>
        <v>0</v>
      </c>
      <c r="Z112" s="189">
        <f t="shared" si="81"/>
        <v>0</v>
      </c>
      <c r="AA112" s="189">
        <f t="shared" si="81"/>
        <v>0</v>
      </c>
      <c r="AB112" s="189">
        <f t="shared" si="81"/>
        <v>0</v>
      </c>
      <c r="AC112" s="189">
        <f t="shared" si="81"/>
        <v>0</v>
      </c>
      <c r="AD112" s="189">
        <f t="shared" si="81"/>
        <v>0</v>
      </c>
      <c r="AE112" s="189">
        <f t="shared" si="81"/>
        <v>0</v>
      </c>
      <c r="AF112" s="189">
        <f t="shared" si="81"/>
        <v>0</v>
      </c>
      <c r="AG112" s="189">
        <f t="shared" si="81"/>
        <v>0</v>
      </c>
      <c r="AH112" s="189">
        <f t="shared" si="81"/>
        <v>0</v>
      </c>
      <c r="AI112" s="189">
        <f t="shared" si="81"/>
        <v>0</v>
      </c>
      <c r="AJ112" s="189">
        <f t="shared" si="81"/>
        <v>0</v>
      </c>
      <c r="AK112" s="189">
        <f t="shared" si="81"/>
        <v>0</v>
      </c>
      <c r="AL112" s="189">
        <f t="shared" si="81"/>
        <v>0</v>
      </c>
      <c r="AM112" s="189">
        <f t="shared" si="81"/>
        <v>0</v>
      </c>
      <c r="AN112" s="189">
        <f t="shared" si="81"/>
        <v>0</v>
      </c>
      <c r="AO112" s="189">
        <f t="shared" si="81"/>
        <v>0</v>
      </c>
      <c r="AP112" s="189">
        <f t="shared" si="81"/>
        <v>0</v>
      </c>
      <c r="AQ112" s="189">
        <f t="shared" si="81"/>
        <v>0</v>
      </c>
      <c r="AR112" s="189">
        <f t="shared" si="81"/>
        <v>0</v>
      </c>
      <c r="AS112" s="189">
        <f t="shared" si="81"/>
        <v>0</v>
      </c>
      <c r="AT112" s="189">
        <f t="shared" si="81"/>
        <v>0</v>
      </c>
      <c r="AU112" s="189">
        <f t="shared" ref="AU112:BM112" si="82">AU54*AU83</f>
        <v>0</v>
      </c>
      <c r="AV112" s="189">
        <f t="shared" si="82"/>
        <v>0</v>
      </c>
      <c r="AW112" s="189">
        <f t="shared" si="82"/>
        <v>0</v>
      </c>
      <c r="AX112" s="189">
        <f t="shared" si="82"/>
        <v>0</v>
      </c>
      <c r="AY112" s="189">
        <f t="shared" si="82"/>
        <v>0</v>
      </c>
      <c r="AZ112" s="189">
        <f t="shared" si="82"/>
        <v>0</v>
      </c>
      <c r="BA112" s="189">
        <f t="shared" si="82"/>
        <v>0</v>
      </c>
      <c r="BB112" s="189">
        <f t="shared" si="82"/>
        <v>0</v>
      </c>
      <c r="BC112" s="189">
        <f t="shared" si="82"/>
        <v>0</v>
      </c>
      <c r="BD112" s="189">
        <f t="shared" si="82"/>
        <v>0</v>
      </c>
      <c r="BE112" s="189">
        <f t="shared" si="82"/>
        <v>0</v>
      </c>
      <c r="BF112" s="189">
        <f t="shared" si="82"/>
        <v>0</v>
      </c>
      <c r="BG112" s="189">
        <f t="shared" si="82"/>
        <v>0</v>
      </c>
      <c r="BH112" s="189">
        <f t="shared" si="82"/>
        <v>0</v>
      </c>
      <c r="BI112" s="189">
        <f t="shared" si="82"/>
        <v>0</v>
      </c>
      <c r="BJ112" s="189">
        <f t="shared" si="82"/>
        <v>0</v>
      </c>
      <c r="BK112" s="189">
        <f t="shared" si="82"/>
        <v>0</v>
      </c>
      <c r="BL112" s="189">
        <f t="shared" si="82"/>
        <v>0</v>
      </c>
      <c r="BM112" s="189">
        <f t="shared" si="82"/>
        <v>0</v>
      </c>
    </row>
    <row r="113" spans="3:65" x14ac:dyDescent="0.2">
      <c r="C113" s="188">
        <f t="shared" si="73"/>
        <v>5</v>
      </c>
      <c r="D113" s="166" t="str">
        <f t="shared" si="74"/>
        <v/>
      </c>
      <c r="E113" s="211" t="str">
        <f t="shared" si="70"/>
        <v>Operating Expense</v>
      </c>
      <c r="F113" s="183">
        <f t="shared" si="70"/>
        <v>2</v>
      </c>
      <c r="G113" s="183"/>
      <c r="H113" s="214"/>
      <c r="K113" s="202">
        <f t="shared" si="75"/>
        <v>0</v>
      </c>
      <c r="L113" s="203">
        <f t="shared" si="76"/>
        <v>0</v>
      </c>
      <c r="O113" s="189">
        <f t="shared" ref="O113:AT113" si="83">O55*O84</f>
        <v>0</v>
      </c>
      <c r="P113" s="189">
        <f t="shared" si="83"/>
        <v>0</v>
      </c>
      <c r="Q113" s="189">
        <f t="shared" si="83"/>
        <v>0</v>
      </c>
      <c r="R113" s="189">
        <f t="shared" si="83"/>
        <v>0</v>
      </c>
      <c r="S113" s="189">
        <f t="shared" si="83"/>
        <v>0</v>
      </c>
      <c r="T113" s="189">
        <f t="shared" si="83"/>
        <v>0</v>
      </c>
      <c r="U113" s="189">
        <f t="shared" si="83"/>
        <v>0</v>
      </c>
      <c r="V113" s="189">
        <f t="shared" si="83"/>
        <v>0</v>
      </c>
      <c r="W113" s="189">
        <f t="shared" si="83"/>
        <v>0</v>
      </c>
      <c r="X113" s="189">
        <f t="shared" si="83"/>
        <v>0</v>
      </c>
      <c r="Y113" s="189">
        <f t="shared" si="83"/>
        <v>0</v>
      </c>
      <c r="Z113" s="189">
        <f t="shared" si="83"/>
        <v>0</v>
      </c>
      <c r="AA113" s="189">
        <f t="shared" si="83"/>
        <v>0</v>
      </c>
      <c r="AB113" s="189">
        <f t="shared" si="83"/>
        <v>0</v>
      </c>
      <c r="AC113" s="189">
        <f t="shared" si="83"/>
        <v>0</v>
      </c>
      <c r="AD113" s="189">
        <f t="shared" si="83"/>
        <v>0</v>
      </c>
      <c r="AE113" s="189">
        <f t="shared" si="83"/>
        <v>0</v>
      </c>
      <c r="AF113" s="189">
        <f t="shared" si="83"/>
        <v>0</v>
      </c>
      <c r="AG113" s="189">
        <f t="shared" si="83"/>
        <v>0</v>
      </c>
      <c r="AH113" s="189">
        <f t="shared" si="83"/>
        <v>0</v>
      </c>
      <c r="AI113" s="189">
        <f t="shared" si="83"/>
        <v>0</v>
      </c>
      <c r="AJ113" s="189">
        <f t="shared" si="83"/>
        <v>0</v>
      </c>
      <c r="AK113" s="189">
        <f t="shared" si="83"/>
        <v>0</v>
      </c>
      <c r="AL113" s="189">
        <f t="shared" si="83"/>
        <v>0</v>
      </c>
      <c r="AM113" s="189">
        <f t="shared" si="83"/>
        <v>0</v>
      </c>
      <c r="AN113" s="189">
        <f t="shared" si="83"/>
        <v>0</v>
      </c>
      <c r="AO113" s="189">
        <f t="shared" si="83"/>
        <v>0</v>
      </c>
      <c r="AP113" s="189">
        <f t="shared" si="83"/>
        <v>0</v>
      </c>
      <c r="AQ113" s="189">
        <f t="shared" si="83"/>
        <v>0</v>
      </c>
      <c r="AR113" s="189">
        <f t="shared" si="83"/>
        <v>0</v>
      </c>
      <c r="AS113" s="189">
        <f t="shared" si="83"/>
        <v>0</v>
      </c>
      <c r="AT113" s="189">
        <f t="shared" si="83"/>
        <v>0</v>
      </c>
      <c r="AU113" s="189">
        <f t="shared" ref="AU113:BM113" si="84">AU55*AU84</f>
        <v>0</v>
      </c>
      <c r="AV113" s="189">
        <f t="shared" si="84"/>
        <v>0</v>
      </c>
      <c r="AW113" s="189">
        <f t="shared" si="84"/>
        <v>0</v>
      </c>
      <c r="AX113" s="189">
        <f t="shared" si="84"/>
        <v>0</v>
      </c>
      <c r="AY113" s="189">
        <f t="shared" si="84"/>
        <v>0</v>
      </c>
      <c r="AZ113" s="189">
        <f t="shared" si="84"/>
        <v>0</v>
      </c>
      <c r="BA113" s="189">
        <f t="shared" si="84"/>
        <v>0</v>
      </c>
      <c r="BB113" s="189">
        <f t="shared" si="84"/>
        <v>0</v>
      </c>
      <c r="BC113" s="189">
        <f t="shared" si="84"/>
        <v>0</v>
      </c>
      <c r="BD113" s="189">
        <f t="shared" si="84"/>
        <v>0</v>
      </c>
      <c r="BE113" s="189">
        <f t="shared" si="84"/>
        <v>0</v>
      </c>
      <c r="BF113" s="189">
        <f t="shared" si="84"/>
        <v>0</v>
      </c>
      <c r="BG113" s="189">
        <f t="shared" si="84"/>
        <v>0</v>
      </c>
      <c r="BH113" s="189">
        <f t="shared" si="84"/>
        <v>0</v>
      </c>
      <c r="BI113" s="189">
        <f t="shared" si="84"/>
        <v>0</v>
      </c>
      <c r="BJ113" s="189">
        <f t="shared" si="84"/>
        <v>0</v>
      </c>
      <c r="BK113" s="189">
        <f t="shared" si="84"/>
        <v>0</v>
      </c>
      <c r="BL113" s="189">
        <f t="shared" si="84"/>
        <v>0</v>
      </c>
      <c r="BM113" s="189">
        <f t="shared" si="84"/>
        <v>0</v>
      </c>
    </row>
    <row r="114" spans="3:65" x14ac:dyDescent="0.2">
      <c r="C114" s="188">
        <f t="shared" si="73"/>
        <v>6</v>
      </c>
      <c r="D114" s="166" t="str">
        <f t="shared" si="74"/>
        <v/>
      </c>
      <c r="E114" s="211" t="str">
        <f t="shared" si="70"/>
        <v>Operating Expense</v>
      </c>
      <c r="F114" s="183">
        <f t="shared" si="70"/>
        <v>2</v>
      </c>
      <c r="G114" s="183"/>
      <c r="H114" s="214"/>
      <c r="K114" s="202">
        <f t="shared" si="75"/>
        <v>0</v>
      </c>
      <c r="L114" s="203">
        <f t="shared" si="76"/>
        <v>0</v>
      </c>
      <c r="O114" s="189">
        <f t="shared" ref="O114:AT114" si="85">O56*O85</f>
        <v>0</v>
      </c>
      <c r="P114" s="189">
        <f t="shared" si="85"/>
        <v>0</v>
      </c>
      <c r="Q114" s="189">
        <f t="shared" si="85"/>
        <v>0</v>
      </c>
      <c r="R114" s="189">
        <f t="shared" si="85"/>
        <v>0</v>
      </c>
      <c r="S114" s="189">
        <f t="shared" si="85"/>
        <v>0</v>
      </c>
      <c r="T114" s="189">
        <f t="shared" si="85"/>
        <v>0</v>
      </c>
      <c r="U114" s="189">
        <f t="shared" si="85"/>
        <v>0</v>
      </c>
      <c r="V114" s="189">
        <f t="shared" si="85"/>
        <v>0</v>
      </c>
      <c r="W114" s="189">
        <f t="shared" si="85"/>
        <v>0</v>
      </c>
      <c r="X114" s="189">
        <f t="shared" si="85"/>
        <v>0</v>
      </c>
      <c r="Y114" s="189">
        <f t="shared" si="85"/>
        <v>0</v>
      </c>
      <c r="Z114" s="189">
        <f t="shared" si="85"/>
        <v>0</v>
      </c>
      <c r="AA114" s="189">
        <f t="shared" si="85"/>
        <v>0</v>
      </c>
      <c r="AB114" s="189">
        <f t="shared" si="85"/>
        <v>0</v>
      </c>
      <c r="AC114" s="189">
        <f t="shared" si="85"/>
        <v>0</v>
      </c>
      <c r="AD114" s="189">
        <f t="shared" si="85"/>
        <v>0</v>
      </c>
      <c r="AE114" s="189">
        <f t="shared" si="85"/>
        <v>0</v>
      </c>
      <c r="AF114" s="189">
        <f t="shared" si="85"/>
        <v>0</v>
      </c>
      <c r="AG114" s="189">
        <f t="shared" si="85"/>
        <v>0</v>
      </c>
      <c r="AH114" s="189">
        <f t="shared" si="85"/>
        <v>0</v>
      </c>
      <c r="AI114" s="189">
        <f t="shared" si="85"/>
        <v>0</v>
      </c>
      <c r="AJ114" s="189">
        <f t="shared" si="85"/>
        <v>0</v>
      </c>
      <c r="AK114" s="189">
        <f t="shared" si="85"/>
        <v>0</v>
      </c>
      <c r="AL114" s="189">
        <f t="shared" si="85"/>
        <v>0</v>
      </c>
      <c r="AM114" s="189">
        <f t="shared" si="85"/>
        <v>0</v>
      </c>
      <c r="AN114" s="189">
        <f t="shared" si="85"/>
        <v>0</v>
      </c>
      <c r="AO114" s="189">
        <f t="shared" si="85"/>
        <v>0</v>
      </c>
      <c r="AP114" s="189">
        <f t="shared" si="85"/>
        <v>0</v>
      </c>
      <c r="AQ114" s="189">
        <f t="shared" si="85"/>
        <v>0</v>
      </c>
      <c r="AR114" s="189">
        <f t="shared" si="85"/>
        <v>0</v>
      </c>
      <c r="AS114" s="189">
        <f t="shared" si="85"/>
        <v>0</v>
      </c>
      <c r="AT114" s="189">
        <f t="shared" si="85"/>
        <v>0</v>
      </c>
      <c r="AU114" s="189">
        <f t="shared" ref="AU114:BM114" si="86">AU56*AU85</f>
        <v>0</v>
      </c>
      <c r="AV114" s="189">
        <f t="shared" si="86"/>
        <v>0</v>
      </c>
      <c r="AW114" s="189">
        <f t="shared" si="86"/>
        <v>0</v>
      </c>
      <c r="AX114" s="189">
        <f t="shared" si="86"/>
        <v>0</v>
      </c>
      <c r="AY114" s="189">
        <f t="shared" si="86"/>
        <v>0</v>
      </c>
      <c r="AZ114" s="189">
        <f t="shared" si="86"/>
        <v>0</v>
      </c>
      <c r="BA114" s="189">
        <f t="shared" si="86"/>
        <v>0</v>
      </c>
      <c r="BB114" s="189">
        <f t="shared" si="86"/>
        <v>0</v>
      </c>
      <c r="BC114" s="189">
        <f t="shared" si="86"/>
        <v>0</v>
      </c>
      <c r="BD114" s="189">
        <f t="shared" si="86"/>
        <v>0</v>
      </c>
      <c r="BE114" s="189">
        <f t="shared" si="86"/>
        <v>0</v>
      </c>
      <c r="BF114" s="189">
        <f t="shared" si="86"/>
        <v>0</v>
      </c>
      <c r="BG114" s="189">
        <f t="shared" si="86"/>
        <v>0</v>
      </c>
      <c r="BH114" s="189">
        <f t="shared" si="86"/>
        <v>0</v>
      </c>
      <c r="BI114" s="189">
        <f t="shared" si="86"/>
        <v>0</v>
      </c>
      <c r="BJ114" s="189">
        <f t="shared" si="86"/>
        <v>0</v>
      </c>
      <c r="BK114" s="189">
        <f t="shared" si="86"/>
        <v>0</v>
      </c>
      <c r="BL114" s="189">
        <f t="shared" si="86"/>
        <v>0</v>
      </c>
      <c r="BM114" s="189">
        <f t="shared" si="86"/>
        <v>0</v>
      </c>
    </row>
    <row r="115" spans="3:65" x14ac:dyDescent="0.2">
      <c r="C115" s="188">
        <f t="shared" si="73"/>
        <v>7</v>
      </c>
      <c r="D115" s="166" t="str">
        <f t="shared" si="74"/>
        <v xml:space="preserve">Alt 1 - TRANSMISSION LINE  </v>
      </c>
      <c r="E115" s="211" t="str">
        <f t="shared" si="70"/>
        <v>CWIP Capital</v>
      </c>
      <c r="F115" s="183">
        <f t="shared" si="70"/>
        <v>6</v>
      </c>
      <c r="G115" s="183"/>
      <c r="H115" s="214"/>
      <c r="K115" s="202">
        <f t="shared" si="75"/>
        <v>196507567.98883772</v>
      </c>
      <c r="L115" s="203">
        <f t="shared" si="76"/>
        <v>245847517.36772054</v>
      </c>
      <c r="O115" s="189">
        <f t="shared" ref="O115:AT115" si="87">O57*O86</f>
        <v>0</v>
      </c>
      <c r="P115" s="189">
        <f t="shared" si="87"/>
        <v>0</v>
      </c>
      <c r="Q115" s="189">
        <f t="shared" si="87"/>
        <v>95607367.865224674</v>
      </c>
      <c r="R115" s="189">
        <f t="shared" si="87"/>
        <v>150240149.50249588</v>
      </c>
      <c r="S115" s="189">
        <f t="shared" si="87"/>
        <v>0</v>
      </c>
      <c r="T115" s="189">
        <f t="shared" si="87"/>
        <v>0</v>
      </c>
      <c r="U115" s="189">
        <f t="shared" si="87"/>
        <v>0</v>
      </c>
      <c r="V115" s="189">
        <f t="shared" si="87"/>
        <v>0</v>
      </c>
      <c r="W115" s="189">
        <f t="shared" si="87"/>
        <v>0</v>
      </c>
      <c r="X115" s="189">
        <f t="shared" si="87"/>
        <v>0</v>
      </c>
      <c r="Y115" s="189">
        <f t="shared" si="87"/>
        <v>0</v>
      </c>
      <c r="Z115" s="189">
        <f t="shared" si="87"/>
        <v>0</v>
      </c>
      <c r="AA115" s="189">
        <f t="shared" si="87"/>
        <v>0</v>
      </c>
      <c r="AB115" s="189">
        <f t="shared" si="87"/>
        <v>0</v>
      </c>
      <c r="AC115" s="189">
        <f t="shared" si="87"/>
        <v>0</v>
      </c>
      <c r="AD115" s="189">
        <f t="shared" si="87"/>
        <v>0</v>
      </c>
      <c r="AE115" s="189">
        <f t="shared" si="87"/>
        <v>0</v>
      </c>
      <c r="AF115" s="189">
        <f t="shared" si="87"/>
        <v>0</v>
      </c>
      <c r="AG115" s="189">
        <f t="shared" si="87"/>
        <v>0</v>
      </c>
      <c r="AH115" s="189">
        <f t="shared" si="87"/>
        <v>0</v>
      </c>
      <c r="AI115" s="189">
        <f t="shared" si="87"/>
        <v>0</v>
      </c>
      <c r="AJ115" s="189">
        <f t="shared" si="87"/>
        <v>0</v>
      </c>
      <c r="AK115" s="189">
        <f t="shared" si="87"/>
        <v>0</v>
      </c>
      <c r="AL115" s="189">
        <f t="shared" si="87"/>
        <v>0</v>
      </c>
      <c r="AM115" s="189">
        <f t="shared" si="87"/>
        <v>0</v>
      </c>
      <c r="AN115" s="189">
        <f t="shared" si="87"/>
        <v>0</v>
      </c>
      <c r="AO115" s="189">
        <f t="shared" si="87"/>
        <v>0</v>
      </c>
      <c r="AP115" s="189">
        <f t="shared" si="87"/>
        <v>0</v>
      </c>
      <c r="AQ115" s="189">
        <f t="shared" si="87"/>
        <v>0</v>
      </c>
      <c r="AR115" s="189">
        <f t="shared" si="87"/>
        <v>0</v>
      </c>
      <c r="AS115" s="189">
        <f t="shared" si="87"/>
        <v>0</v>
      </c>
      <c r="AT115" s="189">
        <f t="shared" si="87"/>
        <v>0</v>
      </c>
      <c r="AU115" s="189">
        <f t="shared" ref="AU115:BM115" si="88">AU57*AU86</f>
        <v>0</v>
      </c>
      <c r="AV115" s="189">
        <f t="shared" si="88"/>
        <v>0</v>
      </c>
      <c r="AW115" s="189">
        <f t="shared" si="88"/>
        <v>0</v>
      </c>
      <c r="AX115" s="189">
        <f t="shared" si="88"/>
        <v>0</v>
      </c>
      <c r="AY115" s="189">
        <f t="shared" si="88"/>
        <v>0</v>
      </c>
      <c r="AZ115" s="189">
        <f t="shared" si="88"/>
        <v>0</v>
      </c>
      <c r="BA115" s="189">
        <f t="shared" si="88"/>
        <v>0</v>
      </c>
      <c r="BB115" s="189">
        <f t="shared" si="88"/>
        <v>0</v>
      </c>
      <c r="BC115" s="189">
        <f t="shared" si="88"/>
        <v>0</v>
      </c>
      <c r="BD115" s="189">
        <f t="shared" si="88"/>
        <v>0</v>
      </c>
      <c r="BE115" s="189">
        <f t="shared" si="88"/>
        <v>0</v>
      </c>
      <c r="BF115" s="189">
        <f t="shared" si="88"/>
        <v>0</v>
      </c>
      <c r="BG115" s="189">
        <f t="shared" si="88"/>
        <v>0</v>
      </c>
      <c r="BH115" s="189">
        <f t="shared" si="88"/>
        <v>0</v>
      </c>
      <c r="BI115" s="189">
        <f t="shared" si="88"/>
        <v>0</v>
      </c>
      <c r="BJ115" s="189">
        <f t="shared" si="88"/>
        <v>0</v>
      </c>
      <c r="BK115" s="189">
        <f t="shared" si="88"/>
        <v>0</v>
      </c>
      <c r="BL115" s="189">
        <f t="shared" si="88"/>
        <v>0</v>
      </c>
      <c r="BM115" s="189">
        <f t="shared" si="88"/>
        <v>0</v>
      </c>
    </row>
    <row r="116" spans="3:65" x14ac:dyDescent="0.2">
      <c r="C116" s="188">
        <f t="shared" si="73"/>
        <v>8</v>
      </c>
      <c r="D116" s="166" t="str">
        <f t="shared" si="74"/>
        <v xml:space="preserve">Alt 1 - TRANSMISSION SUBSTATION  </v>
      </c>
      <c r="E116" s="211" t="str">
        <f t="shared" si="70"/>
        <v>CWIP Capital</v>
      </c>
      <c r="F116" s="183">
        <f t="shared" si="70"/>
        <v>6</v>
      </c>
      <c r="G116" s="183"/>
      <c r="H116" s="214"/>
      <c r="K116" s="202">
        <f t="shared" si="75"/>
        <v>30376653.332402505</v>
      </c>
      <c r="L116" s="203">
        <f t="shared" si="76"/>
        <v>38003751.632279418</v>
      </c>
      <c r="O116" s="189">
        <f t="shared" ref="O116:AT116" si="89">O58*O87</f>
        <v>0</v>
      </c>
      <c r="P116" s="189">
        <f t="shared" si="89"/>
        <v>0</v>
      </c>
      <c r="Q116" s="189">
        <f t="shared" si="89"/>
        <v>14779236.745886441</v>
      </c>
      <c r="R116" s="189">
        <f t="shared" si="89"/>
        <v>23224514.886392977</v>
      </c>
      <c r="S116" s="189">
        <f t="shared" si="89"/>
        <v>0</v>
      </c>
      <c r="T116" s="189">
        <f t="shared" si="89"/>
        <v>0</v>
      </c>
      <c r="U116" s="189">
        <f t="shared" si="89"/>
        <v>0</v>
      </c>
      <c r="V116" s="189">
        <f t="shared" si="89"/>
        <v>0</v>
      </c>
      <c r="W116" s="189">
        <f t="shared" si="89"/>
        <v>0</v>
      </c>
      <c r="X116" s="189">
        <f t="shared" si="89"/>
        <v>0</v>
      </c>
      <c r="Y116" s="189">
        <f t="shared" si="89"/>
        <v>0</v>
      </c>
      <c r="Z116" s="189">
        <f t="shared" si="89"/>
        <v>0</v>
      </c>
      <c r="AA116" s="189">
        <f t="shared" si="89"/>
        <v>0</v>
      </c>
      <c r="AB116" s="189">
        <f t="shared" si="89"/>
        <v>0</v>
      </c>
      <c r="AC116" s="189">
        <f t="shared" si="89"/>
        <v>0</v>
      </c>
      <c r="AD116" s="189">
        <f t="shared" si="89"/>
        <v>0</v>
      </c>
      <c r="AE116" s="189">
        <f t="shared" si="89"/>
        <v>0</v>
      </c>
      <c r="AF116" s="189">
        <f t="shared" si="89"/>
        <v>0</v>
      </c>
      <c r="AG116" s="189">
        <f t="shared" si="89"/>
        <v>0</v>
      </c>
      <c r="AH116" s="189">
        <f t="shared" si="89"/>
        <v>0</v>
      </c>
      <c r="AI116" s="189">
        <f t="shared" si="89"/>
        <v>0</v>
      </c>
      <c r="AJ116" s="189">
        <f t="shared" si="89"/>
        <v>0</v>
      </c>
      <c r="AK116" s="189">
        <f t="shared" si="89"/>
        <v>0</v>
      </c>
      <c r="AL116" s="189">
        <f t="shared" si="89"/>
        <v>0</v>
      </c>
      <c r="AM116" s="189">
        <f t="shared" si="89"/>
        <v>0</v>
      </c>
      <c r="AN116" s="189">
        <f t="shared" si="89"/>
        <v>0</v>
      </c>
      <c r="AO116" s="189">
        <f t="shared" si="89"/>
        <v>0</v>
      </c>
      <c r="AP116" s="189">
        <f t="shared" si="89"/>
        <v>0</v>
      </c>
      <c r="AQ116" s="189">
        <f t="shared" si="89"/>
        <v>0</v>
      </c>
      <c r="AR116" s="189">
        <f t="shared" si="89"/>
        <v>0</v>
      </c>
      <c r="AS116" s="189">
        <f t="shared" si="89"/>
        <v>0</v>
      </c>
      <c r="AT116" s="189">
        <f t="shared" si="89"/>
        <v>0</v>
      </c>
      <c r="AU116" s="189">
        <f t="shared" ref="AU116:BM116" si="90">AU58*AU87</f>
        <v>0</v>
      </c>
      <c r="AV116" s="189">
        <f t="shared" si="90"/>
        <v>0</v>
      </c>
      <c r="AW116" s="189">
        <f t="shared" si="90"/>
        <v>0</v>
      </c>
      <c r="AX116" s="189">
        <f t="shared" si="90"/>
        <v>0</v>
      </c>
      <c r="AY116" s="189">
        <f t="shared" si="90"/>
        <v>0</v>
      </c>
      <c r="AZ116" s="189">
        <f t="shared" si="90"/>
        <v>0</v>
      </c>
      <c r="BA116" s="189">
        <f t="shared" si="90"/>
        <v>0</v>
      </c>
      <c r="BB116" s="189">
        <f t="shared" si="90"/>
        <v>0</v>
      </c>
      <c r="BC116" s="189">
        <f t="shared" si="90"/>
        <v>0</v>
      </c>
      <c r="BD116" s="189">
        <f t="shared" si="90"/>
        <v>0</v>
      </c>
      <c r="BE116" s="189">
        <f t="shared" si="90"/>
        <v>0</v>
      </c>
      <c r="BF116" s="189">
        <f t="shared" si="90"/>
        <v>0</v>
      </c>
      <c r="BG116" s="189">
        <f t="shared" si="90"/>
        <v>0</v>
      </c>
      <c r="BH116" s="189">
        <f t="shared" si="90"/>
        <v>0</v>
      </c>
      <c r="BI116" s="189">
        <f t="shared" si="90"/>
        <v>0</v>
      </c>
      <c r="BJ116" s="189">
        <f t="shared" si="90"/>
        <v>0</v>
      </c>
      <c r="BK116" s="189">
        <f t="shared" si="90"/>
        <v>0</v>
      </c>
      <c r="BL116" s="189">
        <f t="shared" si="90"/>
        <v>0</v>
      </c>
      <c r="BM116" s="189">
        <f t="shared" si="90"/>
        <v>0</v>
      </c>
    </row>
    <row r="117" spans="3:65" x14ac:dyDescent="0.2">
      <c r="C117" s="188">
        <f t="shared" si="73"/>
        <v>9</v>
      </c>
      <c r="D117" s="166" t="str">
        <f t="shared" si="74"/>
        <v xml:space="preserve">Alt 1 - DISTRIBUTION SUBSTATION  </v>
      </c>
      <c r="E117" s="211" t="str">
        <f t="shared" si="70"/>
        <v>CWIP Capital</v>
      </c>
      <c r="F117" s="183">
        <f t="shared" si="70"/>
        <v>6</v>
      </c>
      <c r="G117" s="183"/>
      <c r="H117" s="214"/>
      <c r="K117" s="202">
        <f t="shared" si="75"/>
        <v>0</v>
      </c>
      <c r="L117" s="203">
        <f t="shared" si="76"/>
        <v>0</v>
      </c>
      <c r="O117" s="189">
        <f t="shared" ref="O117:AT117" si="91">O59*O88</f>
        <v>0</v>
      </c>
      <c r="P117" s="189">
        <f t="shared" si="91"/>
        <v>0</v>
      </c>
      <c r="Q117" s="189">
        <f t="shared" si="91"/>
        <v>0</v>
      </c>
      <c r="R117" s="189">
        <f t="shared" si="91"/>
        <v>0</v>
      </c>
      <c r="S117" s="189">
        <f t="shared" si="91"/>
        <v>0</v>
      </c>
      <c r="T117" s="189">
        <f t="shared" si="91"/>
        <v>0</v>
      </c>
      <c r="U117" s="189">
        <f t="shared" si="91"/>
        <v>0</v>
      </c>
      <c r="V117" s="189">
        <f t="shared" si="91"/>
        <v>0</v>
      </c>
      <c r="W117" s="189">
        <f t="shared" si="91"/>
        <v>0</v>
      </c>
      <c r="X117" s="189">
        <f t="shared" si="91"/>
        <v>0</v>
      </c>
      <c r="Y117" s="189">
        <f t="shared" si="91"/>
        <v>0</v>
      </c>
      <c r="Z117" s="189">
        <f t="shared" si="91"/>
        <v>0</v>
      </c>
      <c r="AA117" s="189">
        <f t="shared" si="91"/>
        <v>0</v>
      </c>
      <c r="AB117" s="189">
        <f t="shared" si="91"/>
        <v>0</v>
      </c>
      <c r="AC117" s="189">
        <f t="shared" si="91"/>
        <v>0</v>
      </c>
      <c r="AD117" s="189">
        <f t="shared" si="91"/>
        <v>0</v>
      </c>
      <c r="AE117" s="189">
        <f t="shared" si="91"/>
        <v>0</v>
      </c>
      <c r="AF117" s="189">
        <f t="shared" si="91"/>
        <v>0</v>
      </c>
      <c r="AG117" s="189">
        <f t="shared" si="91"/>
        <v>0</v>
      </c>
      <c r="AH117" s="189">
        <f t="shared" si="91"/>
        <v>0</v>
      </c>
      <c r="AI117" s="189">
        <f t="shared" si="91"/>
        <v>0</v>
      </c>
      <c r="AJ117" s="189">
        <f t="shared" si="91"/>
        <v>0</v>
      </c>
      <c r="AK117" s="189">
        <f t="shared" si="91"/>
        <v>0</v>
      </c>
      <c r="AL117" s="189">
        <f t="shared" si="91"/>
        <v>0</v>
      </c>
      <c r="AM117" s="189">
        <f t="shared" si="91"/>
        <v>0</v>
      </c>
      <c r="AN117" s="189">
        <f t="shared" si="91"/>
        <v>0</v>
      </c>
      <c r="AO117" s="189">
        <f t="shared" si="91"/>
        <v>0</v>
      </c>
      <c r="AP117" s="189">
        <f t="shared" si="91"/>
        <v>0</v>
      </c>
      <c r="AQ117" s="189">
        <f t="shared" si="91"/>
        <v>0</v>
      </c>
      <c r="AR117" s="189">
        <f t="shared" si="91"/>
        <v>0</v>
      </c>
      <c r="AS117" s="189">
        <f t="shared" si="91"/>
        <v>0</v>
      </c>
      <c r="AT117" s="189">
        <f t="shared" si="91"/>
        <v>0</v>
      </c>
      <c r="AU117" s="189">
        <f t="shared" ref="AU117:BM117" si="92">AU59*AU88</f>
        <v>0</v>
      </c>
      <c r="AV117" s="189">
        <f t="shared" si="92"/>
        <v>0</v>
      </c>
      <c r="AW117" s="189">
        <f t="shared" si="92"/>
        <v>0</v>
      </c>
      <c r="AX117" s="189">
        <f t="shared" si="92"/>
        <v>0</v>
      </c>
      <c r="AY117" s="189">
        <f t="shared" si="92"/>
        <v>0</v>
      </c>
      <c r="AZ117" s="189">
        <f t="shared" si="92"/>
        <v>0</v>
      </c>
      <c r="BA117" s="189">
        <f t="shared" si="92"/>
        <v>0</v>
      </c>
      <c r="BB117" s="189">
        <f t="shared" si="92"/>
        <v>0</v>
      </c>
      <c r="BC117" s="189">
        <f t="shared" si="92"/>
        <v>0</v>
      </c>
      <c r="BD117" s="189">
        <f t="shared" si="92"/>
        <v>0</v>
      </c>
      <c r="BE117" s="189">
        <f t="shared" si="92"/>
        <v>0</v>
      </c>
      <c r="BF117" s="189">
        <f t="shared" si="92"/>
        <v>0</v>
      </c>
      <c r="BG117" s="189">
        <f t="shared" si="92"/>
        <v>0</v>
      </c>
      <c r="BH117" s="189">
        <f t="shared" si="92"/>
        <v>0</v>
      </c>
      <c r="BI117" s="189">
        <f t="shared" si="92"/>
        <v>0</v>
      </c>
      <c r="BJ117" s="189">
        <f t="shared" si="92"/>
        <v>0</v>
      </c>
      <c r="BK117" s="189">
        <f t="shared" si="92"/>
        <v>0</v>
      </c>
      <c r="BL117" s="189">
        <f t="shared" si="92"/>
        <v>0</v>
      </c>
      <c r="BM117" s="189">
        <f t="shared" si="92"/>
        <v>0</v>
      </c>
    </row>
    <row r="118" spans="3:65" x14ac:dyDescent="0.2">
      <c r="C118" s="188">
        <f t="shared" si="73"/>
        <v>10</v>
      </c>
      <c r="D118" s="166" t="str">
        <f t="shared" si="74"/>
        <v/>
      </c>
      <c r="E118" s="211" t="str">
        <f t="shared" si="70"/>
        <v>Operating Expense</v>
      </c>
      <c r="F118" s="183">
        <f t="shared" si="70"/>
        <v>2</v>
      </c>
      <c r="G118" s="183"/>
      <c r="H118" s="214"/>
      <c r="K118" s="202">
        <f t="shared" si="75"/>
        <v>0</v>
      </c>
      <c r="L118" s="203">
        <f t="shared" si="76"/>
        <v>0</v>
      </c>
      <c r="O118" s="189">
        <f t="shared" ref="O118:AT118" si="93">O60*O89</f>
        <v>0</v>
      </c>
      <c r="P118" s="189">
        <f t="shared" si="93"/>
        <v>0</v>
      </c>
      <c r="Q118" s="189">
        <f t="shared" si="93"/>
        <v>0</v>
      </c>
      <c r="R118" s="189">
        <f t="shared" si="93"/>
        <v>0</v>
      </c>
      <c r="S118" s="189">
        <f t="shared" si="93"/>
        <v>0</v>
      </c>
      <c r="T118" s="189">
        <f t="shared" si="93"/>
        <v>0</v>
      </c>
      <c r="U118" s="189">
        <f t="shared" si="93"/>
        <v>0</v>
      </c>
      <c r="V118" s="189">
        <f t="shared" si="93"/>
        <v>0</v>
      </c>
      <c r="W118" s="189">
        <f t="shared" si="93"/>
        <v>0</v>
      </c>
      <c r="X118" s="189">
        <f t="shared" si="93"/>
        <v>0</v>
      </c>
      <c r="Y118" s="189">
        <f t="shared" si="93"/>
        <v>0</v>
      </c>
      <c r="Z118" s="189">
        <f t="shared" si="93"/>
        <v>0</v>
      </c>
      <c r="AA118" s="189">
        <f t="shared" si="93"/>
        <v>0</v>
      </c>
      <c r="AB118" s="189">
        <f t="shared" si="93"/>
        <v>0</v>
      </c>
      <c r="AC118" s="189">
        <f t="shared" si="93"/>
        <v>0</v>
      </c>
      <c r="AD118" s="189">
        <f t="shared" si="93"/>
        <v>0</v>
      </c>
      <c r="AE118" s="189">
        <f t="shared" si="93"/>
        <v>0</v>
      </c>
      <c r="AF118" s="189">
        <f t="shared" si="93"/>
        <v>0</v>
      </c>
      <c r="AG118" s="189">
        <f t="shared" si="93"/>
        <v>0</v>
      </c>
      <c r="AH118" s="189">
        <f t="shared" si="93"/>
        <v>0</v>
      </c>
      <c r="AI118" s="189">
        <f t="shared" si="93"/>
        <v>0</v>
      </c>
      <c r="AJ118" s="189">
        <f t="shared" si="93"/>
        <v>0</v>
      </c>
      <c r="AK118" s="189">
        <f t="shared" si="93"/>
        <v>0</v>
      </c>
      <c r="AL118" s="189">
        <f t="shared" si="93"/>
        <v>0</v>
      </c>
      <c r="AM118" s="189">
        <f t="shared" si="93"/>
        <v>0</v>
      </c>
      <c r="AN118" s="189">
        <f t="shared" si="93"/>
        <v>0</v>
      </c>
      <c r="AO118" s="189">
        <f t="shared" si="93"/>
        <v>0</v>
      </c>
      <c r="AP118" s="189">
        <f t="shared" si="93"/>
        <v>0</v>
      </c>
      <c r="AQ118" s="189">
        <f t="shared" si="93"/>
        <v>0</v>
      </c>
      <c r="AR118" s="189">
        <f t="shared" si="93"/>
        <v>0</v>
      </c>
      <c r="AS118" s="189">
        <f t="shared" si="93"/>
        <v>0</v>
      </c>
      <c r="AT118" s="189">
        <f t="shared" si="93"/>
        <v>0</v>
      </c>
      <c r="AU118" s="189">
        <f t="shared" ref="AU118:BM118" si="94">AU60*AU89</f>
        <v>0</v>
      </c>
      <c r="AV118" s="189">
        <f t="shared" si="94"/>
        <v>0</v>
      </c>
      <c r="AW118" s="189">
        <f t="shared" si="94"/>
        <v>0</v>
      </c>
      <c r="AX118" s="189">
        <f t="shared" si="94"/>
        <v>0</v>
      </c>
      <c r="AY118" s="189">
        <f t="shared" si="94"/>
        <v>0</v>
      </c>
      <c r="AZ118" s="189">
        <f t="shared" si="94"/>
        <v>0</v>
      </c>
      <c r="BA118" s="189">
        <f t="shared" si="94"/>
        <v>0</v>
      </c>
      <c r="BB118" s="189">
        <f t="shared" si="94"/>
        <v>0</v>
      </c>
      <c r="BC118" s="189">
        <f t="shared" si="94"/>
        <v>0</v>
      </c>
      <c r="BD118" s="189">
        <f t="shared" si="94"/>
        <v>0</v>
      </c>
      <c r="BE118" s="189">
        <f t="shared" si="94"/>
        <v>0</v>
      </c>
      <c r="BF118" s="189">
        <f t="shared" si="94"/>
        <v>0</v>
      </c>
      <c r="BG118" s="189">
        <f t="shared" si="94"/>
        <v>0</v>
      </c>
      <c r="BH118" s="189">
        <f t="shared" si="94"/>
        <v>0</v>
      </c>
      <c r="BI118" s="189">
        <f t="shared" si="94"/>
        <v>0</v>
      </c>
      <c r="BJ118" s="189">
        <f t="shared" si="94"/>
        <v>0</v>
      </c>
      <c r="BK118" s="189">
        <f t="shared" si="94"/>
        <v>0</v>
      </c>
      <c r="BL118" s="189">
        <f t="shared" si="94"/>
        <v>0</v>
      </c>
      <c r="BM118" s="189">
        <f t="shared" si="94"/>
        <v>0</v>
      </c>
    </row>
    <row r="119" spans="3:65" x14ac:dyDescent="0.2">
      <c r="C119" s="188">
        <f t="shared" si="73"/>
        <v>11</v>
      </c>
      <c r="D119" s="166" t="str">
        <f t="shared" si="74"/>
        <v/>
      </c>
      <c r="E119" s="211" t="str">
        <f t="shared" si="70"/>
        <v>Operating Expense</v>
      </c>
      <c r="F119" s="183">
        <f t="shared" si="70"/>
        <v>2</v>
      </c>
      <c r="G119" s="183"/>
      <c r="H119" s="214"/>
      <c r="K119" s="202">
        <f t="shared" si="75"/>
        <v>0</v>
      </c>
      <c r="L119" s="203">
        <f t="shared" si="76"/>
        <v>0</v>
      </c>
      <c r="O119" s="189">
        <f t="shared" ref="O119:AT119" si="95">O61*O90</f>
        <v>0</v>
      </c>
      <c r="P119" s="189">
        <f t="shared" si="95"/>
        <v>0</v>
      </c>
      <c r="Q119" s="189">
        <f t="shared" si="95"/>
        <v>0</v>
      </c>
      <c r="R119" s="189">
        <f t="shared" si="95"/>
        <v>0</v>
      </c>
      <c r="S119" s="189">
        <f t="shared" si="95"/>
        <v>0</v>
      </c>
      <c r="T119" s="189">
        <f t="shared" si="95"/>
        <v>0</v>
      </c>
      <c r="U119" s="189">
        <f t="shared" si="95"/>
        <v>0</v>
      </c>
      <c r="V119" s="189">
        <f t="shared" si="95"/>
        <v>0</v>
      </c>
      <c r="W119" s="189">
        <f t="shared" si="95"/>
        <v>0</v>
      </c>
      <c r="X119" s="189">
        <f t="shared" si="95"/>
        <v>0</v>
      </c>
      <c r="Y119" s="189">
        <f t="shared" si="95"/>
        <v>0</v>
      </c>
      <c r="Z119" s="189">
        <f t="shared" si="95"/>
        <v>0</v>
      </c>
      <c r="AA119" s="189">
        <f t="shared" si="95"/>
        <v>0</v>
      </c>
      <c r="AB119" s="189">
        <f t="shared" si="95"/>
        <v>0</v>
      </c>
      <c r="AC119" s="189">
        <f t="shared" si="95"/>
        <v>0</v>
      </c>
      <c r="AD119" s="189">
        <f t="shared" si="95"/>
        <v>0</v>
      </c>
      <c r="AE119" s="189">
        <f t="shared" si="95"/>
        <v>0</v>
      </c>
      <c r="AF119" s="189">
        <f t="shared" si="95"/>
        <v>0</v>
      </c>
      <c r="AG119" s="189">
        <f t="shared" si="95"/>
        <v>0</v>
      </c>
      <c r="AH119" s="189">
        <f t="shared" si="95"/>
        <v>0</v>
      </c>
      <c r="AI119" s="189">
        <f t="shared" si="95"/>
        <v>0</v>
      </c>
      <c r="AJ119" s="189">
        <f t="shared" si="95"/>
        <v>0</v>
      </c>
      <c r="AK119" s="189">
        <f t="shared" si="95"/>
        <v>0</v>
      </c>
      <c r="AL119" s="189">
        <f t="shared" si="95"/>
        <v>0</v>
      </c>
      <c r="AM119" s="189">
        <f t="shared" si="95"/>
        <v>0</v>
      </c>
      <c r="AN119" s="189">
        <f t="shared" si="95"/>
        <v>0</v>
      </c>
      <c r="AO119" s="189">
        <f t="shared" si="95"/>
        <v>0</v>
      </c>
      <c r="AP119" s="189">
        <f t="shared" si="95"/>
        <v>0</v>
      </c>
      <c r="AQ119" s="189">
        <f t="shared" si="95"/>
        <v>0</v>
      </c>
      <c r="AR119" s="189">
        <f t="shared" si="95"/>
        <v>0</v>
      </c>
      <c r="AS119" s="189">
        <f t="shared" si="95"/>
        <v>0</v>
      </c>
      <c r="AT119" s="189">
        <f t="shared" si="95"/>
        <v>0</v>
      </c>
      <c r="AU119" s="189">
        <f t="shared" ref="AU119:BM119" si="96">AU61*AU90</f>
        <v>0</v>
      </c>
      <c r="AV119" s="189">
        <f t="shared" si="96"/>
        <v>0</v>
      </c>
      <c r="AW119" s="189">
        <f t="shared" si="96"/>
        <v>0</v>
      </c>
      <c r="AX119" s="189">
        <f t="shared" si="96"/>
        <v>0</v>
      </c>
      <c r="AY119" s="189">
        <f t="shared" si="96"/>
        <v>0</v>
      </c>
      <c r="AZ119" s="189">
        <f t="shared" si="96"/>
        <v>0</v>
      </c>
      <c r="BA119" s="189">
        <f t="shared" si="96"/>
        <v>0</v>
      </c>
      <c r="BB119" s="189">
        <f t="shared" si="96"/>
        <v>0</v>
      </c>
      <c r="BC119" s="189">
        <f t="shared" si="96"/>
        <v>0</v>
      </c>
      <c r="BD119" s="189">
        <f t="shared" si="96"/>
        <v>0</v>
      </c>
      <c r="BE119" s="189">
        <f t="shared" si="96"/>
        <v>0</v>
      </c>
      <c r="BF119" s="189">
        <f t="shared" si="96"/>
        <v>0</v>
      </c>
      <c r="BG119" s="189">
        <f t="shared" si="96"/>
        <v>0</v>
      </c>
      <c r="BH119" s="189">
        <f t="shared" si="96"/>
        <v>0</v>
      </c>
      <c r="BI119" s="189">
        <f t="shared" si="96"/>
        <v>0</v>
      </c>
      <c r="BJ119" s="189">
        <f t="shared" si="96"/>
        <v>0</v>
      </c>
      <c r="BK119" s="189">
        <f t="shared" si="96"/>
        <v>0</v>
      </c>
      <c r="BL119" s="189">
        <f t="shared" si="96"/>
        <v>0</v>
      </c>
      <c r="BM119" s="189">
        <f t="shared" si="96"/>
        <v>0</v>
      </c>
    </row>
    <row r="120" spans="3:65" x14ac:dyDescent="0.2">
      <c r="C120" s="188">
        <f t="shared" si="73"/>
        <v>12</v>
      </c>
      <c r="D120" s="166" t="str">
        <f t="shared" si="74"/>
        <v/>
      </c>
      <c r="E120" s="211" t="str">
        <f t="shared" si="70"/>
        <v>Operating Expense</v>
      </c>
      <c r="F120" s="183">
        <f t="shared" si="70"/>
        <v>2</v>
      </c>
      <c r="G120" s="183"/>
      <c r="H120" s="214"/>
      <c r="K120" s="202">
        <f t="shared" si="75"/>
        <v>0</v>
      </c>
      <c r="L120" s="203">
        <f t="shared" si="76"/>
        <v>0</v>
      </c>
      <c r="O120" s="189">
        <f t="shared" ref="O120:AT120" si="97">O62*O91</f>
        <v>0</v>
      </c>
      <c r="P120" s="189">
        <f t="shared" si="97"/>
        <v>0</v>
      </c>
      <c r="Q120" s="189">
        <f t="shared" si="97"/>
        <v>0</v>
      </c>
      <c r="R120" s="189">
        <f t="shared" si="97"/>
        <v>0</v>
      </c>
      <c r="S120" s="189">
        <f t="shared" si="97"/>
        <v>0</v>
      </c>
      <c r="T120" s="189">
        <f t="shared" si="97"/>
        <v>0</v>
      </c>
      <c r="U120" s="189">
        <f t="shared" si="97"/>
        <v>0</v>
      </c>
      <c r="V120" s="189">
        <f t="shared" si="97"/>
        <v>0</v>
      </c>
      <c r="W120" s="189">
        <f t="shared" si="97"/>
        <v>0</v>
      </c>
      <c r="X120" s="189">
        <f t="shared" si="97"/>
        <v>0</v>
      </c>
      <c r="Y120" s="189">
        <f t="shared" si="97"/>
        <v>0</v>
      </c>
      <c r="Z120" s="189">
        <f t="shared" si="97"/>
        <v>0</v>
      </c>
      <c r="AA120" s="189">
        <f t="shared" si="97"/>
        <v>0</v>
      </c>
      <c r="AB120" s="189">
        <f t="shared" si="97"/>
        <v>0</v>
      </c>
      <c r="AC120" s="189">
        <f t="shared" si="97"/>
        <v>0</v>
      </c>
      <c r="AD120" s="189">
        <f t="shared" si="97"/>
        <v>0</v>
      </c>
      <c r="AE120" s="189">
        <f t="shared" si="97"/>
        <v>0</v>
      </c>
      <c r="AF120" s="189">
        <f t="shared" si="97"/>
        <v>0</v>
      </c>
      <c r="AG120" s="189">
        <f t="shared" si="97"/>
        <v>0</v>
      </c>
      <c r="AH120" s="189">
        <f t="shared" si="97"/>
        <v>0</v>
      </c>
      <c r="AI120" s="189">
        <f t="shared" si="97"/>
        <v>0</v>
      </c>
      <c r="AJ120" s="189">
        <f t="shared" si="97"/>
        <v>0</v>
      </c>
      <c r="AK120" s="189">
        <f t="shared" si="97"/>
        <v>0</v>
      </c>
      <c r="AL120" s="189">
        <f t="shared" si="97"/>
        <v>0</v>
      </c>
      <c r="AM120" s="189">
        <f t="shared" si="97"/>
        <v>0</v>
      </c>
      <c r="AN120" s="189">
        <f t="shared" si="97"/>
        <v>0</v>
      </c>
      <c r="AO120" s="189">
        <f t="shared" si="97"/>
        <v>0</v>
      </c>
      <c r="AP120" s="189">
        <f t="shared" si="97"/>
        <v>0</v>
      </c>
      <c r="AQ120" s="189">
        <f t="shared" si="97"/>
        <v>0</v>
      </c>
      <c r="AR120" s="189">
        <f t="shared" si="97"/>
        <v>0</v>
      </c>
      <c r="AS120" s="189">
        <f t="shared" si="97"/>
        <v>0</v>
      </c>
      <c r="AT120" s="189">
        <f t="shared" si="97"/>
        <v>0</v>
      </c>
      <c r="AU120" s="189">
        <f t="shared" ref="AU120:BM120" si="98">AU62*AU91</f>
        <v>0</v>
      </c>
      <c r="AV120" s="189">
        <f t="shared" si="98"/>
        <v>0</v>
      </c>
      <c r="AW120" s="189">
        <f t="shared" si="98"/>
        <v>0</v>
      </c>
      <c r="AX120" s="189">
        <f t="shared" si="98"/>
        <v>0</v>
      </c>
      <c r="AY120" s="189">
        <f t="shared" si="98"/>
        <v>0</v>
      </c>
      <c r="AZ120" s="189">
        <f t="shared" si="98"/>
        <v>0</v>
      </c>
      <c r="BA120" s="189">
        <f t="shared" si="98"/>
        <v>0</v>
      </c>
      <c r="BB120" s="189">
        <f t="shared" si="98"/>
        <v>0</v>
      </c>
      <c r="BC120" s="189">
        <f t="shared" si="98"/>
        <v>0</v>
      </c>
      <c r="BD120" s="189">
        <f t="shared" si="98"/>
        <v>0</v>
      </c>
      <c r="BE120" s="189">
        <f t="shared" si="98"/>
        <v>0</v>
      </c>
      <c r="BF120" s="189">
        <f t="shared" si="98"/>
        <v>0</v>
      </c>
      <c r="BG120" s="189">
        <f t="shared" si="98"/>
        <v>0</v>
      </c>
      <c r="BH120" s="189">
        <f t="shared" si="98"/>
        <v>0</v>
      </c>
      <c r="BI120" s="189">
        <f t="shared" si="98"/>
        <v>0</v>
      </c>
      <c r="BJ120" s="189">
        <f t="shared" si="98"/>
        <v>0</v>
      </c>
      <c r="BK120" s="189">
        <f t="shared" si="98"/>
        <v>0</v>
      </c>
      <c r="BL120" s="189">
        <f t="shared" si="98"/>
        <v>0</v>
      </c>
      <c r="BM120" s="189">
        <f t="shared" si="98"/>
        <v>0</v>
      </c>
    </row>
    <row r="121" spans="3:65" x14ac:dyDescent="0.2">
      <c r="C121" s="188">
        <f t="shared" si="73"/>
        <v>13</v>
      </c>
      <c r="D121" s="166" t="str">
        <f t="shared" si="74"/>
        <v xml:space="preserve">Alt 2 - TRANSMISSION LINE  </v>
      </c>
      <c r="E121" s="211" t="str">
        <f t="shared" si="70"/>
        <v>CWIP Capital</v>
      </c>
      <c r="F121" s="183">
        <f t="shared" si="70"/>
        <v>6</v>
      </c>
      <c r="G121" s="183"/>
      <c r="H121" s="214"/>
      <c r="K121" s="202">
        <f t="shared" si="75"/>
        <v>176467386.93488681</v>
      </c>
      <c r="L121" s="203">
        <f t="shared" si="76"/>
        <v>220775563.09065515</v>
      </c>
      <c r="O121" s="189">
        <f t="shared" ref="O121:AT121" si="99">O63*O92</f>
        <v>0</v>
      </c>
      <c r="P121" s="189">
        <f t="shared" si="99"/>
        <v>0</v>
      </c>
      <c r="Q121" s="189">
        <f t="shared" si="99"/>
        <v>85857163.424143687</v>
      </c>
      <c r="R121" s="189">
        <f t="shared" si="99"/>
        <v>134918399.66651148</v>
      </c>
      <c r="S121" s="189">
        <f t="shared" si="99"/>
        <v>0</v>
      </c>
      <c r="T121" s="189">
        <f t="shared" si="99"/>
        <v>0</v>
      </c>
      <c r="U121" s="189">
        <f t="shared" si="99"/>
        <v>0</v>
      </c>
      <c r="V121" s="189">
        <f t="shared" si="99"/>
        <v>0</v>
      </c>
      <c r="W121" s="189">
        <f t="shared" si="99"/>
        <v>0</v>
      </c>
      <c r="X121" s="189">
        <f t="shared" si="99"/>
        <v>0</v>
      </c>
      <c r="Y121" s="189">
        <f t="shared" si="99"/>
        <v>0</v>
      </c>
      <c r="Z121" s="189">
        <f t="shared" si="99"/>
        <v>0</v>
      </c>
      <c r="AA121" s="189">
        <f t="shared" si="99"/>
        <v>0</v>
      </c>
      <c r="AB121" s="189">
        <f t="shared" si="99"/>
        <v>0</v>
      </c>
      <c r="AC121" s="189">
        <f t="shared" si="99"/>
        <v>0</v>
      </c>
      <c r="AD121" s="189">
        <f t="shared" si="99"/>
        <v>0</v>
      </c>
      <c r="AE121" s="189">
        <f t="shared" si="99"/>
        <v>0</v>
      </c>
      <c r="AF121" s="189">
        <f t="shared" si="99"/>
        <v>0</v>
      </c>
      <c r="AG121" s="189">
        <f t="shared" si="99"/>
        <v>0</v>
      </c>
      <c r="AH121" s="189">
        <f t="shared" si="99"/>
        <v>0</v>
      </c>
      <c r="AI121" s="189">
        <f t="shared" si="99"/>
        <v>0</v>
      </c>
      <c r="AJ121" s="189">
        <f t="shared" si="99"/>
        <v>0</v>
      </c>
      <c r="AK121" s="189">
        <f t="shared" si="99"/>
        <v>0</v>
      </c>
      <c r="AL121" s="189">
        <f t="shared" si="99"/>
        <v>0</v>
      </c>
      <c r="AM121" s="189">
        <f t="shared" si="99"/>
        <v>0</v>
      </c>
      <c r="AN121" s="189">
        <f t="shared" si="99"/>
        <v>0</v>
      </c>
      <c r="AO121" s="189">
        <f t="shared" si="99"/>
        <v>0</v>
      </c>
      <c r="AP121" s="189">
        <f t="shared" si="99"/>
        <v>0</v>
      </c>
      <c r="AQ121" s="189">
        <f t="shared" si="99"/>
        <v>0</v>
      </c>
      <c r="AR121" s="189">
        <f t="shared" si="99"/>
        <v>0</v>
      </c>
      <c r="AS121" s="189">
        <f t="shared" si="99"/>
        <v>0</v>
      </c>
      <c r="AT121" s="189">
        <f t="shared" si="99"/>
        <v>0</v>
      </c>
      <c r="AU121" s="189">
        <f t="shared" ref="AU121:BM121" si="100">AU63*AU92</f>
        <v>0</v>
      </c>
      <c r="AV121" s="189">
        <f t="shared" si="100"/>
        <v>0</v>
      </c>
      <c r="AW121" s="189">
        <f t="shared" si="100"/>
        <v>0</v>
      </c>
      <c r="AX121" s="189">
        <f t="shared" si="100"/>
        <v>0</v>
      </c>
      <c r="AY121" s="189">
        <f t="shared" si="100"/>
        <v>0</v>
      </c>
      <c r="AZ121" s="189">
        <f t="shared" si="100"/>
        <v>0</v>
      </c>
      <c r="BA121" s="189">
        <f t="shared" si="100"/>
        <v>0</v>
      </c>
      <c r="BB121" s="189">
        <f t="shared" si="100"/>
        <v>0</v>
      </c>
      <c r="BC121" s="189">
        <f t="shared" si="100"/>
        <v>0</v>
      </c>
      <c r="BD121" s="189">
        <f t="shared" si="100"/>
        <v>0</v>
      </c>
      <c r="BE121" s="189">
        <f t="shared" si="100"/>
        <v>0</v>
      </c>
      <c r="BF121" s="189">
        <f t="shared" si="100"/>
        <v>0</v>
      </c>
      <c r="BG121" s="189">
        <f t="shared" si="100"/>
        <v>0</v>
      </c>
      <c r="BH121" s="189">
        <f t="shared" si="100"/>
        <v>0</v>
      </c>
      <c r="BI121" s="189">
        <f t="shared" si="100"/>
        <v>0</v>
      </c>
      <c r="BJ121" s="189">
        <f t="shared" si="100"/>
        <v>0</v>
      </c>
      <c r="BK121" s="189">
        <f t="shared" si="100"/>
        <v>0</v>
      </c>
      <c r="BL121" s="189">
        <f t="shared" si="100"/>
        <v>0</v>
      </c>
      <c r="BM121" s="189">
        <f t="shared" si="100"/>
        <v>0</v>
      </c>
    </row>
    <row r="122" spans="3:65" x14ac:dyDescent="0.2">
      <c r="C122" s="188">
        <f t="shared" si="73"/>
        <v>14</v>
      </c>
      <c r="D122" s="166" t="str">
        <f t="shared" si="74"/>
        <v xml:space="preserve">Alt 2 - TRANSMISSION SUBSTATION  </v>
      </c>
      <c r="E122" s="211" t="str">
        <f t="shared" si="70"/>
        <v>CWIP Capital</v>
      </c>
      <c r="F122" s="183">
        <f t="shared" si="70"/>
        <v>6</v>
      </c>
      <c r="G122" s="183"/>
      <c r="H122" s="214"/>
      <c r="K122" s="202">
        <f t="shared" si="75"/>
        <v>2003638.8196889716</v>
      </c>
      <c r="L122" s="203">
        <f t="shared" si="76"/>
        <v>2506720.9093448464</v>
      </c>
      <c r="O122" s="189">
        <f t="shared" ref="O122:AT122" si="101">O64*O93</f>
        <v>0</v>
      </c>
      <c r="P122" s="189">
        <f t="shared" si="101"/>
        <v>0</v>
      </c>
      <c r="Q122" s="189">
        <f t="shared" si="101"/>
        <v>974835.90918966255</v>
      </c>
      <c r="R122" s="189">
        <f t="shared" si="101"/>
        <v>1531885.000155184</v>
      </c>
      <c r="S122" s="189">
        <f t="shared" si="101"/>
        <v>0</v>
      </c>
      <c r="T122" s="189">
        <f t="shared" si="101"/>
        <v>0</v>
      </c>
      <c r="U122" s="189">
        <f t="shared" si="101"/>
        <v>0</v>
      </c>
      <c r="V122" s="189">
        <f t="shared" si="101"/>
        <v>0</v>
      </c>
      <c r="W122" s="189">
        <f t="shared" si="101"/>
        <v>0</v>
      </c>
      <c r="X122" s="189">
        <f t="shared" si="101"/>
        <v>0</v>
      </c>
      <c r="Y122" s="189">
        <f t="shared" si="101"/>
        <v>0</v>
      </c>
      <c r="Z122" s="189">
        <f t="shared" si="101"/>
        <v>0</v>
      </c>
      <c r="AA122" s="189">
        <f t="shared" si="101"/>
        <v>0</v>
      </c>
      <c r="AB122" s="189">
        <f t="shared" si="101"/>
        <v>0</v>
      </c>
      <c r="AC122" s="189">
        <f t="shared" si="101"/>
        <v>0</v>
      </c>
      <c r="AD122" s="189">
        <f t="shared" si="101"/>
        <v>0</v>
      </c>
      <c r="AE122" s="189">
        <f t="shared" si="101"/>
        <v>0</v>
      </c>
      <c r="AF122" s="189">
        <f t="shared" si="101"/>
        <v>0</v>
      </c>
      <c r="AG122" s="189">
        <f t="shared" si="101"/>
        <v>0</v>
      </c>
      <c r="AH122" s="189">
        <f t="shared" si="101"/>
        <v>0</v>
      </c>
      <c r="AI122" s="189">
        <f t="shared" si="101"/>
        <v>0</v>
      </c>
      <c r="AJ122" s="189">
        <f t="shared" si="101"/>
        <v>0</v>
      </c>
      <c r="AK122" s="189">
        <f t="shared" si="101"/>
        <v>0</v>
      </c>
      <c r="AL122" s="189">
        <f t="shared" si="101"/>
        <v>0</v>
      </c>
      <c r="AM122" s="189">
        <f t="shared" si="101"/>
        <v>0</v>
      </c>
      <c r="AN122" s="189">
        <f t="shared" si="101"/>
        <v>0</v>
      </c>
      <c r="AO122" s="189">
        <f t="shared" si="101"/>
        <v>0</v>
      </c>
      <c r="AP122" s="189">
        <f t="shared" si="101"/>
        <v>0</v>
      </c>
      <c r="AQ122" s="189">
        <f t="shared" si="101"/>
        <v>0</v>
      </c>
      <c r="AR122" s="189">
        <f t="shared" si="101"/>
        <v>0</v>
      </c>
      <c r="AS122" s="189">
        <f t="shared" si="101"/>
        <v>0</v>
      </c>
      <c r="AT122" s="189">
        <f t="shared" si="101"/>
        <v>0</v>
      </c>
      <c r="AU122" s="189">
        <f t="shared" ref="AU122:BM122" si="102">AU64*AU93</f>
        <v>0</v>
      </c>
      <c r="AV122" s="189">
        <f t="shared" si="102"/>
        <v>0</v>
      </c>
      <c r="AW122" s="189">
        <f t="shared" si="102"/>
        <v>0</v>
      </c>
      <c r="AX122" s="189">
        <f t="shared" si="102"/>
        <v>0</v>
      </c>
      <c r="AY122" s="189">
        <f t="shared" si="102"/>
        <v>0</v>
      </c>
      <c r="AZ122" s="189">
        <f t="shared" si="102"/>
        <v>0</v>
      </c>
      <c r="BA122" s="189">
        <f t="shared" si="102"/>
        <v>0</v>
      </c>
      <c r="BB122" s="189">
        <f t="shared" si="102"/>
        <v>0</v>
      </c>
      <c r="BC122" s="189">
        <f t="shared" si="102"/>
        <v>0</v>
      </c>
      <c r="BD122" s="189">
        <f t="shared" si="102"/>
        <v>0</v>
      </c>
      <c r="BE122" s="189">
        <f t="shared" si="102"/>
        <v>0</v>
      </c>
      <c r="BF122" s="189">
        <f t="shared" si="102"/>
        <v>0</v>
      </c>
      <c r="BG122" s="189">
        <f t="shared" si="102"/>
        <v>0</v>
      </c>
      <c r="BH122" s="189">
        <f t="shared" si="102"/>
        <v>0</v>
      </c>
      <c r="BI122" s="189">
        <f t="shared" si="102"/>
        <v>0</v>
      </c>
      <c r="BJ122" s="189">
        <f t="shared" si="102"/>
        <v>0</v>
      </c>
      <c r="BK122" s="189">
        <f t="shared" si="102"/>
        <v>0</v>
      </c>
      <c r="BL122" s="189">
        <f t="shared" si="102"/>
        <v>0</v>
      </c>
      <c r="BM122" s="189">
        <f t="shared" si="102"/>
        <v>0</v>
      </c>
    </row>
    <row r="123" spans="3:65" x14ac:dyDescent="0.2">
      <c r="C123" s="188">
        <f t="shared" si="73"/>
        <v>15</v>
      </c>
      <c r="D123" s="166" t="str">
        <f t="shared" si="74"/>
        <v xml:space="preserve">Alt 2 - DISTRIBUTION SUBSTATION  </v>
      </c>
      <c r="E123" s="211" t="str">
        <f t="shared" si="70"/>
        <v>CWIP Capital</v>
      </c>
      <c r="F123" s="183">
        <f t="shared" si="70"/>
        <v>6</v>
      </c>
      <c r="G123" s="183"/>
      <c r="H123" s="214"/>
      <c r="K123" s="202">
        <f t="shared" si="75"/>
        <v>0</v>
      </c>
      <c r="L123" s="203">
        <f t="shared" si="76"/>
        <v>0</v>
      </c>
      <c r="O123" s="189">
        <f t="shared" ref="O123:AT123" si="103">O65*O94</f>
        <v>0</v>
      </c>
      <c r="P123" s="189">
        <f t="shared" si="103"/>
        <v>0</v>
      </c>
      <c r="Q123" s="189">
        <f t="shared" si="103"/>
        <v>0</v>
      </c>
      <c r="R123" s="189">
        <f t="shared" si="103"/>
        <v>0</v>
      </c>
      <c r="S123" s="189">
        <f t="shared" si="103"/>
        <v>0</v>
      </c>
      <c r="T123" s="189">
        <f t="shared" si="103"/>
        <v>0</v>
      </c>
      <c r="U123" s="189">
        <f t="shared" si="103"/>
        <v>0</v>
      </c>
      <c r="V123" s="189">
        <f t="shared" si="103"/>
        <v>0</v>
      </c>
      <c r="W123" s="189">
        <f t="shared" si="103"/>
        <v>0</v>
      </c>
      <c r="X123" s="189">
        <f t="shared" si="103"/>
        <v>0</v>
      </c>
      <c r="Y123" s="189">
        <f t="shared" si="103"/>
        <v>0</v>
      </c>
      <c r="Z123" s="189">
        <f t="shared" si="103"/>
        <v>0</v>
      </c>
      <c r="AA123" s="189">
        <f t="shared" si="103"/>
        <v>0</v>
      </c>
      <c r="AB123" s="189">
        <f t="shared" si="103"/>
        <v>0</v>
      </c>
      <c r="AC123" s="189">
        <f t="shared" si="103"/>
        <v>0</v>
      </c>
      <c r="AD123" s="189">
        <f t="shared" si="103"/>
        <v>0</v>
      </c>
      <c r="AE123" s="189">
        <f t="shared" si="103"/>
        <v>0</v>
      </c>
      <c r="AF123" s="189">
        <f t="shared" si="103"/>
        <v>0</v>
      </c>
      <c r="AG123" s="189">
        <f t="shared" si="103"/>
        <v>0</v>
      </c>
      <c r="AH123" s="189">
        <f t="shared" si="103"/>
        <v>0</v>
      </c>
      <c r="AI123" s="189">
        <f t="shared" si="103"/>
        <v>0</v>
      </c>
      <c r="AJ123" s="189">
        <f t="shared" si="103"/>
        <v>0</v>
      </c>
      <c r="AK123" s="189">
        <f t="shared" si="103"/>
        <v>0</v>
      </c>
      <c r="AL123" s="189">
        <f t="shared" si="103"/>
        <v>0</v>
      </c>
      <c r="AM123" s="189">
        <f t="shared" si="103"/>
        <v>0</v>
      </c>
      <c r="AN123" s="189">
        <f t="shared" si="103"/>
        <v>0</v>
      </c>
      <c r="AO123" s="189">
        <f t="shared" si="103"/>
        <v>0</v>
      </c>
      <c r="AP123" s="189">
        <f t="shared" si="103"/>
        <v>0</v>
      </c>
      <c r="AQ123" s="189">
        <f t="shared" si="103"/>
        <v>0</v>
      </c>
      <c r="AR123" s="189">
        <f t="shared" si="103"/>
        <v>0</v>
      </c>
      <c r="AS123" s="189">
        <f t="shared" si="103"/>
        <v>0</v>
      </c>
      <c r="AT123" s="189">
        <f t="shared" si="103"/>
        <v>0</v>
      </c>
      <c r="AU123" s="189">
        <f t="shared" ref="AU123:BM123" si="104">AU65*AU94</f>
        <v>0</v>
      </c>
      <c r="AV123" s="189">
        <f t="shared" si="104"/>
        <v>0</v>
      </c>
      <c r="AW123" s="189">
        <f t="shared" si="104"/>
        <v>0</v>
      </c>
      <c r="AX123" s="189">
        <f t="shared" si="104"/>
        <v>0</v>
      </c>
      <c r="AY123" s="189">
        <f t="shared" si="104"/>
        <v>0</v>
      </c>
      <c r="AZ123" s="189">
        <f t="shared" si="104"/>
        <v>0</v>
      </c>
      <c r="BA123" s="189">
        <f t="shared" si="104"/>
        <v>0</v>
      </c>
      <c r="BB123" s="189">
        <f t="shared" si="104"/>
        <v>0</v>
      </c>
      <c r="BC123" s="189">
        <f t="shared" si="104"/>
        <v>0</v>
      </c>
      <c r="BD123" s="189">
        <f t="shared" si="104"/>
        <v>0</v>
      </c>
      <c r="BE123" s="189">
        <f t="shared" si="104"/>
        <v>0</v>
      </c>
      <c r="BF123" s="189">
        <f t="shared" si="104"/>
        <v>0</v>
      </c>
      <c r="BG123" s="189">
        <f t="shared" si="104"/>
        <v>0</v>
      </c>
      <c r="BH123" s="189">
        <f t="shared" si="104"/>
        <v>0</v>
      </c>
      <c r="BI123" s="189">
        <f t="shared" si="104"/>
        <v>0</v>
      </c>
      <c r="BJ123" s="189">
        <f t="shared" si="104"/>
        <v>0</v>
      </c>
      <c r="BK123" s="189">
        <f t="shared" si="104"/>
        <v>0</v>
      </c>
      <c r="BL123" s="189">
        <f t="shared" si="104"/>
        <v>0</v>
      </c>
      <c r="BM123" s="189">
        <f t="shared" si="104"/>
        <v>0</v>
      </c>
    </row>
    <row r="124" spans="3:65" x14ac:dyDescent="0.2">
      <c r="C124" s="188">
        <f t="shared" si="73"/>
        <v>16</v>
      </c>
      <c r="D124" s="166" t="str">
        <f t="shared" si="74"/>
        <v>item 16</v>
      </c>
      <c r="E124" s="211" t="str">
        <f t="shared" si="70"/>
        <v>Operating Expense</v>
      </c>
      <c r="F124" s="183">
        <f t="shared" si="70"/>
        <v>2</v>
      </c>
      <c r="G124" s="183"/>
      <c r="H124" s="214"/>
      <c r="K124" s="202">
        <f t="shared" si="75"/>
        <v>0</v>
      </c>
      <c r="L124" s="203">
        <f t="shared" si="76"/>
        <v>0</v>
      </c>
      <c r="O124" s="189">
        <f t="shared" ref="O124:AT124" si="105">O66*O95</f>
        <v>0</v>
      </c>
      <c r="P124" s="189">
        <f t="shared" si="105"/>
        <v>0</v>
      </c>
      <c r="Q124" s="189">
        <f t="shared" si="105"/>
        <v>0</v>
      </c>
      <c r="R124" s="189">
        <f t="shared" si="105"/>
        <v>0</v>
      </c>
      <c r="S124" s="189">
        <f t="shared" si="105"/>
        <v>0</v>
      </c>
      <c r="T124" s="189">
        <f t="shared" si="105"/>
        <v>0</v>
      </c>
      <c r="U124" s="189">
        <f t="shared" si="105"/>
        <v>0</v>
      </c>
      <c r="V124" s="189">
        <f t="shared" si="105"/>
        <v>0</v>
      </c>
      <c r="W124" s="189">
        <f t="shared" si="105"/>
        <v>0</v>
      </c>
      <c r="X124" s="189">
        <f t="shared" si="105"/>
        <v>0</v>
      </c>
      <c r="Y124" s="189">
        <f t="shared" si="105"/>
        <v>0</v>
      </c>
      <c r="Z124" s="189">
        <f t="shared" si="105"/>
        <v>0</v>
      </c>
      <c r="AA124" s="189">
        <f t="shared" si="105"/>
        <v>0</v>
      </c>
      <c r="AB124" s="189">
        <f t="shared" si="105"/>
        <v>0</v>
      </c>
      <c r="AC124" s="189">
        <f t="shared" si="105"/>
        <v>0</v>
      </c>
      <c r="AD124" s="189">
        <f t="shared" si="105"/>
        <v>0</v>
      </c>
      <c r="AE124" s="189">
        <f t="shared" si="105"/>
        <v>0</v>
      </c>
      <c r="AF124" s="189">
        <f t="shared" si="105"/>
        <v>0</v>
      </c>
      <c r="AG124" s="189">
        <f t="shared" si="105"/>
        <v>0</v>
      </c>
      <c r="AH124" s="189">
        <f t="shared" si="105"/>
        <v>0</v>
      </c>
      <c r="AI124" s="189">
        <f t="shared" si="105"/>
        <v>0</v>
      </c>
      <c r="AJ124" s="189">
        <f t="shared" si="105"/>
        <v>0</v>
      </c>
      <c r="AK124" s="189">
        <f t="shared" si="105"/>
        <v>0</v>
      </c>
      <c r="AL124" s="189">
        <f t="shared" si="105"/>
        <v>0</v>
      </c>
      <c r="AM124" s="189">
        <f t="shared" si="105"/>
        <v>0</v>
      </c>
      <c r="AN124" s="189">
        <f t="shared" si="105"/>
        <v>0</v>
      </c>
      <c r="AO124" s="189">
        <f t="shared" si="105"/>
        <v>0</v>
      </c>
      <c r="AP124" s="189">
        <f t="shared" si="105"/>
        <v>0</v>
      </c>
      <c r="AQ124" s="189">
        <f t="shared" si="105"/>
        <v>0</v>
      </c>
      <c r="AR124" s="189">
        <f t="shared" si="105"/>
        <v>0</v>
      </c>
      <c r="AS124" s="189">
        <f t="shared" si="105"/>
        <v>0</v>
      </c>
      <c r="AT124" s="189">
        <f t="shared" si="105"/>
        <v>0</v>
      </c>
      <c r="AU124" s="189">
        <f t="shared" ref="AU124:BM124" si="106">AU66*AU95</f>
        <v>0</v>
      </c>
      <c r="AV124" s="189">
        <f t="shared" si="106"/>
        <v>0</v>
      </c>
      <c r="AW124" s="189">
        <f t="shared" si="106"/>
        <v>0</v>
      </c>
      <c r="AX124" s="189">
        <f t="shared" si="106"/>
        <v>0</v>
      </c>
      <c r="AY124" s="189">
        <f t="shared" si="106"/>
        <v>0</v>
      </c>
      <c r="AZ124" s="189">
        <f t="shared" si="106"/>
        <v>0</v>
      </c>
      <c r="BA124" s="189">
        <f t="shared" si="106"/>
        <v>0</v>
      </c>
      <c r="BB124" s="189">
        <f t="shared" si="106"/>
        <v>0</v>
      </c>
      <c r="BC124" s="189">
        <f t="shared" si="106"/>
        <v>0</v>
      </c>
      <c r="BD124" s="189">
        <f t="shared" si="106"/>
        <v>0</v>
      </c>
      <c r="BE124" s="189">
        <f t="shared" si="106"/>
        <v>0</v>
      </c>
      <c r="BF124" s="189">
        <f t="shared" si="106"/>
        <v>0</v>
      </c>
      <c r="BG124" s="189">
        <f t="shared" si="106"/>
        <v>0</v>
      </c>
      <c r="BH124" s="189">
        <f t="shared" si="106"/>
        <v>0</v>
      </c>
      <c r="BI124" s="189">
        <f t="shared" si="106"/>
        <v>0</v>
      </c>
      <c r="BJ124" s="189">
        <f t="shared" si="106"/>
        <v>0</v>
      </c>
      <c r="BK124" s="189">
        <f t="shared" si="106"/>
        <v>0</v>
      </c>
      <c r="BL124" s="189">
        <f t="shared" si="106"/>
        <v>0</v>
      </c>
      <c r="BM124" s="189">
        <f t="shared" si="106"/>
        <v>0</v>
      </c>
    </row>
    <row r="125" spans="3:65" x14ac:dyDescent="0.2">
      <c r="C125" s="188">
        <f t="shared" si="73"/>
        <v>17</v>
      </c>
      <c r="D125" s="166" t="str">
        <f t="shared" si="74"/>
        <v>item 17</v>
      </c>
      <c r="E125" s="211" t="str">
        <f t="shared" si="70"/>
        <v>Operating Expense</v>
      </c>
      <c r="F125" s="183">
        <f t="shared" si="70"/>
        <v>2</v>
      </c>
      <c r="G125" s="183"/>
      <c r="H125" s="214"/>
      <c r="K125" s="202">
        <f t="shared" si="75"/>
        <v>0</v>
      </c>
      <c r="L125" s="203">
        <f t="shared" si="76"/>
        <v>0</v>
      </c>
      <c r="O125" s="189">
        <f t="shared" ref="O125:AT125" si="107">O67*O96</f>
        <v>0</v>
      </c>
      <c r="P125" s="189">
        <f t="shared" si="107"/>
        <v>0</v>
      </c>
      <c r="Q125" s="189">
        <f t="shared" si="107"/>
        <v>0</v>
      </c>
      <c r="R125" s="189">
        <f t="shared" si="107"/>
        <v>0</v>
      </c>
      <c r="S125" s="189">
        <f t="shared" si="107"/>
        <v>0</v>
      </c>
      <c r="T125" s="189">
        <f t="shared" si="107"/>
        <v>0</v>
      </c>
      <c r="U125" s="189">
        <f t="shared" si="107"/>
        <v>0</v>
      </c>
      <c r="V125" s="189">
        <f t="shared" si="107"/>
        <v>0</v>
      </c>
      <c r="W125" s="189">
        <f t="shared" si="107"/>
        <v>0</v>
      </c>
      <c r="X125" s="189">
        <f t="shared" si="107"/>
        <v>0</v>
      </c>
      <c r="Y125" s="189">
        <f t="shared" si="107"/>
        <v>0</v>
      </c>
      <c r="Z125" s="189">
        <f t="shared" si="107"/>
        <v>0</v>
      </c>
      <c r="AA125" s="189">
        <f t="shared" si="107"/>
        <v>0</v>
      </c>
      <c r="AB125" s="189">
        <f t="shared" si="107"/>
        <v>0</v>
      </c>
      <c r="AC125" s="189">
        <f t="shared" si="107"/>
        <v>0</v>
      </c>
      <c r="AD125" s="189">
        <f t="shared" si="107"/>
        <v>0</v>
      </c>
      <c r="AE125" s="189">
        <f t="shared" si="107"/>
        <v>0</v>
      </c>
      <c r="AF125" s="189">
        <f t="shared" si="107"/>
        <v>0</v>
      </c>
      <c r="AG125" s="189">
        <f t="shared" si="107"/>
        <v>0</v>
      </c>
      <c r="AH125" s="189">
        <f t="shared" si="107"/>
        <v>0</v>
      </c>
      <c r="AI125" s="189">
        <f t="shared" si="107"/>
        <v>0</v>
      </c>
      <c r="AJ125" s="189">
        <f t="shared" si="107"/>
        <v>0</v>
      </c>
      <c r="AK125" s="189">
        <f t="shared" si="107"/>
        <v>0</v>
      </c>
      <c r="AL125" s="189">
        <f t="shared" si="107"/>
        <v>0</v>
      </c>
      <c r="AM125" s="189">
        <f t="shared" si="107"/>
        <v>0</v>
      </c>
      <c r="AN125" s="189">
        <f t="shared" si="107"/>
        <v>0</v>
      </c>
      <c r="AO125" s="189">
        <f t="shared" si="107"/>
        <v>0</v>
      </c>
      <c r="AP125" s="189">
        <f t="shared" si="107"/>
        <v>0</v>
      </c>
      <c r="AQ125" s="189">
        <f t="shared" si="107"/>
        <v>0</v>
      </c>
      <c r="AR125" s="189">
        <f t="shared" si="107"/>
        <v>0</v>
      </c>
      <c r="AS125" s="189">
        <f t="shared" si="107"/>
        <v>0</v>
      </c>
      <c r="AT125" s="189">
        <f t="shared" si="107"/>
        <v>0</v>
      </c>
      <c r="AU125" s="189">
        <f t="shared" ref="AU125:BM125" si="108">AU67*AU96</f>
        <v>0</v>
      </c>
      <c r="AV125" s="189">
        <f t="shared" si="108"/>
        <v>0</v>
      </c>
      <c r="AW125" s="189">
        <f t="shared" si="108"/>
        <v>0</v>
      </c>
      <c r="AX125" s="189">
        <f t="shared" si="108"/>
        <v>0</v>
      </c>
      <c r="AY125" s="189">
        <f t="shared" si="108"/>
        <v>0</v>
      </c>
      <c r="AZ125" s="189">
        <f t="shared" si="108"/>
        <v>0</v>
      </c>
      <c r="BA125" s="189">
        <f t="shared" si="108"/>
        <v>0</v>
      </c>
      <c r="BB125" s="189">
        <f t="shared" si="108"/>
        <v>0</v>
      </c>
      <c r="BC125" s="189">
        <f t="shared" si="108"/>
        <v>0</v>
      </c>
      <c r="BD125" s="189">
        <f t="shared" si="108"/>
        <v>0</v>
      </c>
      <c r="BE125" s="189">
        <f t="shared" si="108"/>
        <v>0</v>
      </c>
      <c r="BF125" s="189">
        <f t="shared" si="108"/>
        <v>0</v>
      </c>
      <c r="BG125" s="189">
        <f t="shared" si="108"/>
        <v>0</v>
      </c>
      <c r="BH125" s="189">
        <f t="shared" si="108"/>
        <v>0</v>
      </c>
      <c r="BI125" s="189">
        <f t="shared" si="108"/>
        <v>0</v>
      </c>
      <c r="BJ125" s="189">
        <f t="shared" si="108"/>
        <v>0</v>
      </c>
      <c r="BK125" s="189">
        <f t="shared" si="108"/>
        <v>0</v>
      </c>
      <c r="BL125" s="189">
        <f t="shared" si="108"/>
        <v>0</v>
      </c>
      <c r="BM125" s="189">
        <f t="shared" si="108"/>
        <v>0</v>
      </c>
    </row>
    <row r="126" spans="3:65" x14ac:dyDescent="0.2">
      <c r="C126" s="188">
        <f t="shared" si="73"/>
        <v>18</v>
      </c>
      <c r="D126" s="166" t="str">
        <f t="shared" si="74"/>
        <v>item 18</v>
      </c>
      <c r="E126" s="211" t="str">
        <f t="shared" si="70"/>
        <v>Operating Expense</v>
      </c>
      <c r="F126" s="183">
        <f t="shared" si="70"/>
        <v>2</v>
      </c>
      <c r="G126" s="183"/>
      <c r="H126" s="214"/>
      <c r="K126" s="202">
        <f t="shared" si="75"/>
        <v>0</v>
      </c>
      <c r="L126" s="203">
        <f t="shared" si="76"/>
        <v>0</v>
      </c>
      <c r="O126" s="189">
        <f t="shared" ref="O126:AT126" si="109">O68*O97</f>
        <v>0</v>
      </c>
      <c r="P126" s="189">
        <f t="shared" si="109"/>
        <v>0</v>
      </c>
      <c r="Q126" s="189">
        <f t="shared" si="109"/>
        <v>0</v>
      </c>
      <c r="R126" s="189">
        <f t="shared" si="109"/>
        <v>0</v>
      </c>
      <c r="S126" s="189">
        <f t="shared" si="109"/>
        <v>0</v>
      </c>
      <c r="T126" s="189">
        <f t="shared" si="109"/>
        <v>0</v>
      </c>
      <c r="U126" s="189">
        <f t="shared" si="109"/>
        <v>0</v>
      </c>
      <c r="V126" s="189">
        <f t="shared" si="109"/>
        <v>0</v>
      </c>
      <c r="W126" s="189">
        <f t="shared" si="109"/>
        <v>0</v>
      </c>
      <c r="X126" s="189">
        <f t="shared" si="109"/>
        <v>0</v>
      </c>
      <c r="Y126" s="189">
        <f t="shared" si="109"/>
        <v>0</v>
      </c>
      <c r="Z126" s="189">
        <f t="shared" si="109"/>
        <v>0</v>
      </c>
      <c r="AA126" s="189">
        <f t="shared" si="109"/>
        <v>0</v>
      </c>
      <c r="AB126" s="189">
        <f t="shared" si="109"/>
        <v>0</v>
      </c>
      <c r="AC126" s="189">
        <f t="shared" si="109"/>
        <v>0</v>
      </c>
      <c r="AD126" s="189">
        <f t="shared" si="109"/>
        <v>0</v>
      </c>
      <c r="AE126" s="189">
        <f t="shared" si="109"/>
        <v>0</v>
      </c>
      <c r="AF126" s="189">
        <f t="shared" si="109"/>
        <v>0</v>
      </c>
      <c r="AG126" s="189">
        <f t="shared" si="109"/>
        <v>0</v>
      </c>
      <c r="AH126" s="189">
        <f t="shared" si="109"/>
        <v>0</v>
      </c>
      <c r="AI126" s="189">
        <f t="shared" si="109"/>
        <v>0</v>
      </c>
      <c r="AJ126" s="189">
        <f t="shared" si="109"/>
        <v>0</v>
      </c>
      <c r="AK126" s="189">
        <f t="shared" si="109"/>
        <v>0</v>
      </c>
      <c r="AL126" s="189">
        <f t="shared" si="109"/>
        <v>0</v>
      </c>
      <c r="AM126" s="189">
        <f t="shared" si="109"/>
        <v>0</v>
      </c>
      <c r="AN126" s="189">
        <f t="shared" si="109"/>
        <v>0</v>
      </c>
      <c r="AO126" s="189">
        <f t="shared" si="109"/>
        <v>0</v>
      </c>
      <c r="AP126" s="189">
        <f t="shared" si="109"/>
        <v>0</v>
      </c>
      <c r="AQ126" s="189">
        <f t="shared" si="109"/>
        <v>0</v>
      </c>
      <c r="AR126" s="189">
        <f t="shared" si="109"/>
        <v>0</v>
      </c>
      <c r="AS126" s="189">
        <f t="shared" si="109"/>
        <v>0</v>
      </c>
      <c r="AT126" s="189">
        <f t="shared" si="109"/>
        <v>0</v>
      </c>
      <c r="AU126" s="189">
        <f t="shared" ref="AU126:BM126" si="110">AU68*AU97</f>
        <v>0</v>
      </c>
      <c r="AV126" s="189">
        <f t="shared" si="110"/>
        <v>0</v>
      </c>
      <c r="AW126" s="189">
        <f t="shared" si="110"/>
        <v>0</v>
      </c>
      <c r="AX126" s="189">
        <f t="shared" si="110"/>
        <v>0</v>
      </c>
      <c r="AY126" s="189">
        <f t="shared" si="110"/>
        <v>0</v>
      </c>
      <c r="AZ126" s="189">
        <f t="shared" si="110"/>
        <v>0</v>
      </c>
      <c r="BA126" s="189">
        <f t="shared" si="110"/>
        <v>0</v>
      </c>
      <c r="BB126" s="189">
        <f t="shared" si="110"/>
        <v>0</v>
      </c>
      <c r="BC126" s="189">
        <f t="shared" si="110"/>
        <v>0</v>
      </c>
      <c r="BD126" s="189">
        <f t="shared" si="110"/>
        <v>0</v>
      </c>
      <c r="BE126" s="189">
        <f t="shared" si="110"/>
        <v>0</v>
      </c>
      <c r="BF126" s="189">
        <f t="shared" si="110"/>
        <v>0</v>
      </c>
      <c r="BG126" s="189">
        <f t="shared" si="110"/>
        <v>0</v>
      </c>
      <c r="BH126" s="189">
        <f t="shared" si="110"/>
        <v>0</v>
      </c>
      <c r="BI126" s="189">
        <f t="shared" si="110"/>
        <v>0</v>
      </c>
      <c r="BJ126" s="189">
        <f t="shared" si="110"/>
        <v>0</v>
      </c>
      <c r="BK126" s="189">
        <f t="shared" si="110"/>
        <v>0</v>
      </c>
      <c r="BL126" s="189">
        <f t="shared" si="110"/>
        <v>0</v>
      </c>
      <c r="BM126" s="189">
        <f t="shared" si="110"/>
        <v>0</v>
      </c>
    </row>
    <row r="127" spans="3:65" x14ac:dyDescent="0.2">
      <c r="C127" s="188">
        <f t="shared" si="73"/>
        <v>19</v>
      </c>
      <c r="D127" s="166" t="str">
        <f t="shared" si="74"/>
        <v>item 19</v>
      </c>
      <c r="E127" s="211" t="str">
        <f t="shared" si="70"/>
        <v>Operating Expense</v>
      </c>
      <c r="F127" s="183">
        <f t="shared" si="70"/>
        <v>2</v>
      </c>
      <c r="G127" s="183"/>
      <c r="H127" s="214"/>
      <c r="K127" s="202">
        <f t="shared" si="75"/>
        <v>0</v>
      </c>
      <c r="L127" s="203">
        <f t="shared" si="76"/>
        <v>0</v>
      </c>
      <c r="O127" s="189">
        <f t="shared" ref="O127:AT127" si="111">O69*O98</f>
        <v>0</v>
      </c>
      <c r="P127" s="189">
        <f t="shared" si="111"/>
        <v>0</v>
      </c>
      <c r="Q127" s="189">
        <f t="shared" si="111"/>
        <v>0</v>
      </c>
      <c r="R127" s="189">
        <f t="shared" si="111"/>
        <v>0</v>
      </c>
      <c r="S127" s="189">
        <f t="shared" si="111"/>
        <v>0</v>
      </c>
      <c r="T127" s="189">
        <f t="shared" si="111"/>
        <v>0</v>
      </c>
      <c r="U127" s="189">
        <f t="shared" si="111"/>
        <v>0</v>
      </c>
      <c r="V127" s="189">
        <f t="shared" si="111"/>
        <v>0</v>
      </c>
      <c r="W127" s="189">
        <f t="shared" si="111"/>
        <v>0</v>
      </c>
      <c r="X127" s="189">
        <f t="shared" si="111"/>
        <v>0</v>
      </c>
      <c r="Y127" s="189">
        <f t="shared" si="111"/>
        <v>0</v>
      </c>
      <c r="Z127" s="189">
        <f t="shared" si="111"/>
        <v>0</v>
      </c>
      <c r="AA127" s="189">
        <f t="shared" si="111"/>
        <v>0</v>
      </c>
      <c r="AB127" s="189">
        <f t="shared" si="111"/>
        <v>0</v>
      </c>
      <c r="AC127" s="189">
        <f t="shared" si="111"/>
        <v>0</v>
      </c>
      <c r="AD127" s="189">
        <f t="shared" si="111"/>
        <v>0</v>
      </c>
      <c r="AE127" s="189">
        <f t="shared" si="111"/>
        <v>0</v>
      </c>
      <c r="AF127" s="189">
        <f t="shared" si="111"/>
        <v>0</v>
      </c>
      <c r="AG127" s="189">
        <f t="shared" si="111"/>
        <v>0</v>
      </c>
      <c r="AH127" s="189">
        <f t="shared" si="111"/>
        <v>0</v>
      </c>
      <c r="AI127" s="189">
        <f t="shared" si="111"/>
        <v>0</v>
      </c>
      <c r="AJ127" s="189">
        <f t="shared" si="111"/>
        <v>0</v>
      </c>
      <c r="AK127" s="189">
        <f t="shared" si="111"/>
        <v>0</v>
      </c>
      <c r="AL127" s="189">
        <f t="shared" si="111"/>
        <v>0</v>
      </c>
      <c r="AM127" s="189">
        <f t="shared" si="111"/>
        <v>0</v>
      </c>
      <c r="AN127" s="189">
        <f t="shared" si="111"/>
        <v>0</v>
      </c>
      <c r="AO127" s="189">
        <f t="shared" si="111"/>
        <v>0</v>
      </c>
      <c r="AP127" s="189">
        <f t="shared" si="111"/>
        <v>0</v>
      </c>
      <c r="AQ127" s="189">
        <f t="shared" si="111"/>
        <v>0</v>
      </c>
      <c r="AR127" s="189">
        <f t="shared" si="111"/>
        <v>0</v>
      </c>
      <c r="AS127" s="189">
        <f t="shared" si="111"/>
        <v>0</v>
      </c>
      <c r="AT127" s="189">
        <f t="shared" si="111"/>
        <v>0</v>
      </c>
      <c r="AU127" s="189">
        <f t="shared" ref="AU127:BM127" si="112">AU69*AU98</f>
        <v>0</v>
      </c>
      <c r="AV127" s="189">
        <f t="shared" si="112"/>
        <v>0</v>
      </c>
      <c r="AW127" s="189">
        <f t="shared" si="112"/>
        <v>0</v>
      </c>
      <c r="AX127" s="189">
        <f t="shared" si="112"/>
        <v>0</v>
      </c>
      <c r="AY127" s="189">
        <f t="shared" si="112"/>
        <v>0</v>
      </c>
      <c r="AZ127" s="189">
        <f t="shared" si="112"/>
        <v>0</v>
      </c>
      <c r="BA127" s="189">
        <f t="shared" si="112"/>
        <v>0</v>
      </c>
      <c r="BB127" s="189">
        <f t="shared" si="112"/>
        <v>0</v>
      </c>
      <c r="BC127" s="189">
        <f t="shared" si="112"/>
        <v>0</v>
      </c>
      <c r="BD127" s="189">
        <f t="shared" si="112"/>
        <v>0</v>
      </c>
      <c r="BE127" s="189">
        <f t="shared" si="112"/>
        <v>0</v>
      </c>
      <c r="BF127" s="189">
        <f t="shared" si="112"/>
        <v>0</v>
      </c>
      <c r="BG127" s="189">
        <f t="shared" si="112"/>
        <v>0</v>
      </c>
      <c r="BH127" s="189">
        <f t="shared" si="112"/>
        <v>0</v>
      </c>
      <c r="BI127" s="189">
        <f t="shared" si="112"/>
        <v>0</v>
      </c>
      <c r="BJ127" s="189">
        <f t="shared" si="112"/>
        <v>0</v>
      </c>
      <c r="BK127" s="189">
        <f t="shared" si="112"/>
        <v>0</v>
      </c>
      <c r="BL127" s="189">
        <f t="shared" si="112"/>
        <v>0</v>
      </c>
      <c r="BM127" s="189">
        <f t="shared" si="112"/>
        <v>0</v>
      </c>
    </row>
    <row r="128" spans="3:65" x14ac:dyDescent="0.2">
      <c r="C128" s="188">
        <f t="shared" si="73"/>
        <v>20</v>
      </c>
      <c r="D128" s="166" t="str">
        <f t="shared" si="74"/>
        <v>item 20</v>
      </c>
      <c r="E128" s="211" t="str">
        <f t="shared" si="70"/>
        <v>Operating Expense</v>
      </c>
      <c r="F128" s="183">
        <f t="shared" si="70"/>
        <v>2</v>
      </c>
      <c r="G128" s="183"/>
      <c r="H128" s="214"/>
      <c r="K128" s="202">
        <f t="shared" si="75"/>
        <v>0</v>
      </c>
      <c r="L128" s="203">
        <f t="shared" si="76"/>
        <v>0</v>
      </c>
      <c r="O128" s="189">
        <f t="shared" ref="O128:AT128" si="113">O70*O99</f>
        <v>0</v>
      </c>
      <c r="P128" s="189">
        <f t="shared" si="113"/>
        <v>0</v>
      </c>
      <c r="Q128" s="189">
        <f t="shared" si="113"/>
        <v>0</v>
      </c>
      <c r="R128" s="189">
        <f t="shared" si="113"/>
        <v>0</v>
      </c>
      <c r="S128" s="189">
        <f t="shared" si="113"/>
        <v>0</v>
      </c>
      <c r="T128" s="189">
        <f t="shared" si="113"/>
        <v>0</v>
      </c>
      <c r="U128" s="189">
        <f t="shared" si="113"/>
        <v>0</v>
      </c>
      <c r="V128" s="189">
        <f t="shared" si="113"/>
        <v>0</v>
      </c>
      <c r="W128" s="189">
        <f t="shared" si="113"/>
        <v>0</v>
      </c>
      <c r="X128" s="189">
        <f t="shared" si="113"/>
        <v>0</v>
      </c>
      <c r="Y128" s="189">
        <f t="shared" si="113"/>
        <v>0</v>
      </c>
      <c r="Z128" s="189">
        <f t="shared" si="113"/>
        <v>0</v>
      </c>
      <c r="AA128" s="189">
        <f t="shared" si="113"/>
        <v>0</v>
      </c>
      <c r="AB128" s="189">
        <f t="shared" si="113"/>
        <v>0</v>
      </c>
      <c r="AC128" s="189">
        <f t="shared" si="113"/>
        <v>0</v>
      </c>
      <c r="AD128" s="189">
        <f t="shared" si="113"/>
        <v>0</v>
      </c>
      <c r="AE128" s="189">
        <f t="shared" si="113"/>
        <v>0</v>
      </c>
      <c r="AF128" s="189">
        <f t="shared" si="113"/>
        <v>0</v>
      </c>
      <c r="AG128" s="189">
        <f t="shared" si="113"/>
        <v>0</v>
      </c>
      <c r="AH128" s="189">
        <f t="shared" si="113"/>
        <v>0</v>
      </c>
      <c r="AI128" s="189">
        <f t="shared" si="113"/>
        <v>0</v>
      </c>
      <c r="AJ128" s="189">
        <f t="shared" si="113"/>
        <v>0</v>
      </c>
      <c r="AK128" s="189">
        <f t="shared" si="113"/>
        <v>0</v>
      </c>
      <c r="AL128" s="189">
        <f t="shared" si="113"/>
        <v>0</v>
      </c>
      <c r="AM128" s="189">
        <f t="shared" si="113"/>
        <v>0</v>
      </c>
      <c r="AN128" s="189">
        <f t="shared" si="113"/>
        <v>0</v>
      </c>
      <c r="AO128" s="189">
        <f t="shared" si="113"/>
        <v>0</v>
      </c>
      <c r="AP128" s="189">
        <f t="shared" si="113"/>
        <v>0</v>
      </c>
      <c r="AQ128" s="189">
        <f t="shared" si="113"/>
        <v>0</v>
      </c>
      <c r="AR128" s="189">
        <f t="shared" si="113"/>
        <v>0</v>
      </c>
      <c r="AS128" s="189">
        <f t="shared" si="113"/>
        <v>0</v>
      </c>
      <c r="AT128" s="189">
        <f t="shared" si="113"/>
        <v>0</v>
      </c>
      <c r="AU128" s="189">
        <f t="shared" ref="AU128:BM128" si="114">AU70*AU99</f>
        <v>0</v>
      </c>
      <c r="AV128" s="189">
        <f t="shared" si="114"/>
        <v>0</v>
      </c>
      <c r="AW128" s="189">
        <f t="shared" si="114"/>
        <v>0</v>
      </c>
      <c r="AX128" s="189">
        <f t="shared" si="114"/>
        <v>0</v>
      </c>
      <c r="AY128" s="189">
        <f t="shared" si="114"/>
        <v>0</v>
      </c>
      <c r="AZ128" s="189">
        <f t="shared" si="114"/>
        <v>0</v>
      </c>
      <c r="BA128" s="189">
        <f t="shared" si="114"/>
        <v>0</v>
      </c>
      <c r="BB128" s="189">
        <f t="shared" si="114"/>
        <v>0</v>
      </c>
      <c r="BC128" s="189">
        <f t="shared" si="114"/>
        <v>0</v>
      </c>
      <c r="BD128" s="189">
        <f t="shared" si="114"/>
        <v>0</v>
      </c>
      <c r="BE128" s="189">
        <f t="shared" si="114"/>
        <v>0</v>
      </c>
      <c r="BF128" s="189">
        <f t="shared" si="114"/>
        <v>0</v>
      </c>
      <c r="BG128" s="189">
        <f t="shared" si="114"/>
        <v>0</v>
      </c>
      <c r="BH128" s="189">
        <f t="shared" si="114"/>
        <v>0</v>
      </c>
      <c r="BI128" s="189">
        <f t="shared" si="114"/>
        <v>0</v>
      </c>
      <c r="BJ128" s="189">
        <f t="shared" si="114"/>
        <v>0</v>
      </c>
      <c r="BK128" s="189">
        <f t="shared" si="114"/>
        <v>0</v>
      </c>
      <c r="BL128" s="189">
        <f t="shared" si="114"/>
        <v>0</v>
      </c>
      <c r="BM128" s="189">
        <f t="shared" si="114"/>
        <v>0</v>
      </c>
    </row>
    <row r="129" spans="3:65" x14ac:dyDescent="0.2">
      <c r="C129" s="188">
        <f t="shared" si="73"/>
        <v>21</v>
      </c>
      <c r="D129" s="166" t="str">
        <f t="shared" si="74"/>
        <v>item 21</v>
      </c>
      <c r="E129" s="211" t="str">
        <f t="shared" si="70"/>
        <v>Operating Expense</v>
      </c>
      <c r="F129" s="183">
        <f t="shared" si="70"/>
        <v>2</v>
      </c>
      <c r="G129" s="183"/>
      <c r="H129" s="214"/>
      <c r="K129" s="202">
        <f t="shared" si="75"/>
        <v>0</v>
      </c>
      <c r="L129" s="203">
        <f t="shared" si="76"/>
        <v>0</v>
      </c>
      <c r="O129" s="189">
        <f t="shared" ref="O129:AT129" si="115">O71*O100</f>
        <v>0</v>
      </c>
      <c r="P129" s="189">
        <f t="shared" si="115"/>
        <v>0</v>
      </c>
      <c r="Q129" s="189">
        <f t="shared" si="115"/>
        <v>0</v>
      </c>
      <c r="R129" s="189">
        <f t="shared" si="115"/>
        <v>0</v>
      </c>
      <c r="S129" s="189">
        <f t="shared" si="115"/>
        <v>0</v>
      </c>
      <c r="T129" s="189">
        <f t="shared" si="115"/>
        <v>0</v>
      </c>
      <c r="U129" s="189">
        <f t="shared" si="115"/>
        <v>0</v>
      </c>
      <c r="V129" s="189">
        <f t="shared" si="115"/>
        <v>0</v>
      </c>
      <c r="W129" s="189">
        <f t="shared" si="115"/>
        <v>0</v>
      </c>
      <c r="X129" s="189">
        <f t="shared" si="115"/>
        <v>0</v>
      </c>
      <c r="Y129" s="189">
        <f t="shared" si="115"/>
        <v>0</v>
      </c>
      <c r="Z129" s="189">
        <f t="shared" si="115"/>
        <v>0</v>
      </c>
      <c r="AA129" s="189">
        <f t="shared" si="115"/>
        <v>0</v>
      </c>
      <c r="AB129" s="189">
        <f t="shared" si="115"/>
        <v>0</v>
      </c>
      <c r="AC129" s="189">
        <f t="shared" si="115"/>
        <v>0</v>
      </c>
      <c r="AD129" s="189">
        <f t="shared" si="115"/>
        <v>0</v>
      </c>
      <c r="AE129" s="189">
        <f t="shared" si="115"/>
        <v>0</v>
      </c>
      <c r="AF129" s="189">
        <f t="shared" si="115"/>
        <v>0</v>
      </c>
      <c r="AG129" s="189">
        <f t="shared" si="115"/>
        <v>0</v>
      </c>
      <c r="AH129" s="189">
        <f t="shared" si="115"/>
        <v>0</v>
      </c>
      <c r="AI129" s="189">
        <f t="shared" si="115"/>
        <v>0</v>
      </c>
      <c r="AJ129" s="189">
        <f t="shared" si="115"/>
        <v>0</v>
      </c>
      <c r="AK129" s="189">
        <f t="shared" si="115"/>
        <v>0</v>
      </c>
      <c r="AL129" s="189">
        <f t="shared" si="115"/>
        <v>0</v>
      </c>
      <c r="AM129" s="189">
        <f t="shared" si="115"/>
        <v>0</v>
      </c>
      <c r="AN129" s="189">
        <f t="shared" si="115"/>
        <v>0</v>
      </c>
      <c r="AO129" s="189">
        <f t="shared" si="115"/>
        <v>0</v>
      </c>
      <c r="AP129" s="189">
        <f t="shared" si="115"/>
        <v>0</v>
      </c>
      <c r="AQ129" s="189">
        <f t="shared" si="115"/>
        <v>0</v>
      </c>
      <c r="AR129" s="189">
        <f t="shared" si="115"/>
        <v>0</v>
      </c>
      <c r="AS129" s="189">
        <f t="shared" si="115"/>
        <v>0</v>
      </c>
      <c r="AT129" s="189">
        <f t="shared" si="115"/>
        <v>0</v>
      </c>
      <c r="AU129" s="189">
        <f t="shared" ref="AU129:BM129" si="116">AU71*AU100</f>
        <v>0</v>
      </c>
      <c r="AV129" s="189">
        <f t="shared" si="116"/>
        <v>0</v>
      </c>
      <c r="AW129" s="189">
        <f t="shared" si="116"/>
        <v>0</v>
      </c>
      <c r="AX129" s="189">
        <f t="shared" si="116"/>
        <v>0</v>
      </c>
      <c r="AY129" s="189">
        <f t="shared" si="116"/>
        <v>0</v>
      </c>
      <c r="AZ129" s="189">
        <f t="shared" si="116"/>
        <v>0</v>
      </c>
      <c r="BA129" s="189">
        <f t="shared" si="116"/>
        <v>0</v>
      </c>
      <c r="BB129" s="189">
        <f t="shared" si="116"/>
        <v>0</v>
      </c>
      <c r="BC129" s="189">
        <f t="shared" si="116"/>
        <v>0</v>
      </c>
      <c r="BD129" s="189">
        <f t="shared" si="116"/>
        <v>0</v>
      </c>
      <c r="BE129" s="189">
        <f t="shared" si="116"/>
        <v>0</v>
      </c>
      <c r="BF129" s="189">
        <f t="shared" si="116"/>
        <v>0</v>
      </c>
      <c r="BG129" s="189">
        <f t="shared" si="116"/>
        <v>0</v>
      </c>
      <c r="BH129" s="189">
        <f t="shared" si="116"/>
        <v>0</v>
      </c>
      <c r="BI129" s="189">
        <f t="shared" si="116"/>
        <v>0</v>
      </c>
      <c r="BJ129" s="189">
        <f t="shared" si="116"/>
        <v>0</v>
      </c>
      <c r="BK129" s="189">
        <f t="shared" si="116"/>
        <v>0</v>
      </c>
      <c r="BL129" s="189">
        <f t="shared" si="116"/>
        <v>0</v>
      </c>
      <c r="BM129" s="189">
        <f t="shared" si="116"/>
        <v>0</v>
      </c>
    </row>
    <row r="130" spans="3:65" x14ac:dyDescent="0.2">
      <c r="C130" s="188">
        <f t="shared" si="73"/>
        <v>22</v>
      </c>
      <c r="D130" s="166" t="str">
        <f t="shared" si="74"/>
        <v>item 22</v>
      </c>
      <c r="E130" s="211" t="str">
        <f t="shared" si="70"/>
        <v>Operating Expense</v>
      </c>
      <c r="F130" s="183">
        <f t="shared" si="70"/>
        <v>2</v>
      </c>
      <c r="G130" s="183"/>
      <c r="H130" s="214"/>
      <c r="K130" s="202">
        <f t="shared" si="75"/>
        <v>0</v>
      </c>
      <c r="L130" s="203">
        <f t="shared" si="76"/>
        <v>0</v>
      </c>
      <c r="O130" s="189">
        <f t="shared" ref="O130:AT130" si="117">O72*O101</f>
        <v>0</v>
      </c>
      <c r="P130" s="189">
        <f t="shared" si="117"/>
        <v>0</v>
      </c>
      <c r="Q130" s="189">
        <f t="shared" si="117"/>
        <v>0</v>
      </c>
      <c r="R130" s="189">
        <f t="shared" si="117"/>
        <v>0</v>
      </c>
      <c r="S130" s="189">
        <f t="shared" si="117"/>
        <v>0</v>
      </c>
      <c r="T130" s="189">
        <f t="shared" si="117"/>
        <v>0</v>
      </c>
      <c r="U130" s="189">
        <f t="shared" si="117"/>
        <v>0</v>
      </c>
      <c r="V130" s="189">
        <f t="shared" si="117"/>
        <v>0</v>
      </c>
      <c r="W130" s="189">
        <f t="shared" si="117"/>
        <v>0</v>
      </c>
      <c r="X130" s="189">
        <f t="shared" si="117"/>
        <v>0</v>
      </c>
      <c r="Y130" s="189">
        <f t="shared" si="117"/>
        <v>0</v>
      </c>
      <c r="Z130" s="189">
        <f t="shared" si="117"/>
        <v>0</v>
      </c>
      <c r="AA130" s="189">
        <f t="shared" si="117"/>
        <v>0</v>
      </c>
      <c r="AB130" s="189">
        <f t="shared" si="117"/>
        <v>0</v>
      </c>
      <c r="AC130" s="189">
        <f t="shared" si="117"/>
        <v>0</v>
      </c>
      <c r="AD130" s="189">
        <f t="shared" si="117"/>
        <v>0</v>
      </c>
      <c r="AE130" s="189">
        <f t="shared" si="117"/>
        <v>0</v>
      </c>
      <c r="AF130" s="189">
        <f t="shared" si="117"/>
        <v>0</v>
      </c>
      <c r="AG130" s="189">
        <f t="shared" si="117"/>
        <v>0</v>
      </c>
      <c r="AH130" s="189">
        <f t="shared" si="117"/>
        <v>0</v>
      </c>
      <c r="AI130" s="189">
        <f t="shared" si="117"/>
        <v>0</v>
      </c>
      <c r="AJ130" s="189">
        <f t="shared" si="117"/>
        <v>0</v>
      </c>
      <c r="AK130" s="189">
        <f t="shared" si="117"/>
        <v>0</v>
      </c>
      <c r="AL130" s="189">
        <f t="shared" si="117"/>
        <v>0</v>
      </c>
      <c r="AM130" s="189">
        <f t="shared" si="117"/>
        <v>0</v>
      </c>
      <c r="AN130" s="189">
        <f t="shared" si="117"/>
        <v>0</v>
      </c>
      <c r="AO130" s="189">
        <f t="shared" si="117"/>
        <v>0</v>
      </c>
      <c r="AP130" s="189">
        <f t="shared" si="117"/>
        <v>0</v>
      </c>
      <c r="AQ130" s="189">
        <f t="shared" si="117"/>
        <v>0</v>
      </c>
      <c r="AR130" s="189">
        <f t="shared" si="117"/>
        <v>0</v>
      </c>
      <c r="AS130" s="189">
        <f t="shared" si="117"/>
        <v>0</v>
      </c>
      <c r="AT130" s="189">
        <f t="shared" si="117"/>
        <v>0</v>
      </c>
      <c r="AU130" s="189">
        <f t="shared" ref="AU130:BM130" si="118">AU72*AU101</f>
        <v>0</v>
      </c>
      <c r="AV130" s="189">
        <f t="shared" si="118"/>
        <v>0</v>
      </c>
      <c r="AW130" s="189">
        <f t="shared" si="118"/>
        <v>0</v>
      </c>
      <c r="AX130" s="189">
        <f t="shared" si="118"/>
        <v>0</v>
      </c>
      <c r="AY130" s="189">
        <f t="shared" si="118"/>
        <v>0</v>
      </c>
      <c r="AZ130" s="189">
        <f t="shared" si="118"/>
        <v>0</v>
      </c>
      <c r="BA130" s="189">
        <f t="shared" si="118"/>
        <v>0</v>
      </c>
      <c r="BB130" s="189">
        <f t="shared" si="118"/>
        <v>0</v>
      </c>
      <c r="BC130" s="189">
        <f t="shared" si="118"/>
        <v>0</v>
      </c>
      <c r="BD130" s="189">
        <f t="shared" si="118"/>
        <v>0</v>
      </c>
      <c r="BE130" s="189">
        <f t="shared" si="118"/>
        <v>0</v>
      </c>
      <c r="BF130" s="189">
        <f t="shared" si="118"/>
        <v>0</v>
      </c>
      <c r="BG130" s="189">
        <f t="shared" si="118"/>
        <v>0</v>
      </c>
      <c r="BH130" s="189">
        <f t="shared" si="118"/>
        <v>0</v>
      </c>
      <c r="BI130" s="189">
        <f t="shared" si="118"/>
        <v>0</v>
      </c>
      <c r="BJ130" s="189">
        <f t="shared" si="118"/>
        <v>0</v>
      </c>
      <c r="BK130" s="189">
        <f t="shared" si="118"/>
        <v>0</v>
      </c>
      <c r="BL130" s="189">
        <f t="shared" si="118"/>
        <v>0</v>
      </c>
      <c r="BM130" s="189">
        <f t="shared" si="118"/>
        <v>0</v>
      </c>
    </row>
    <row r="131" spans="3:65" x14ac:dyDescent="0.2">
      <c r="C131" s="188">
        <f t="shared" si="73"/>
        <v>23</v>
      </c>
      <c r="D131" s="166" t="str">
        <f t="shared" si="74"/>
        <v>item 23</v>
      </c>
      <c r="E131" s="211" t="str">
        <f t="shared" si="70"/>
        <v>Operating Expense</v>
      </c>
      <c r="F131" s="183">
        <f t="shared" si="70"/>
        <v>2</v>
      </c>
      <c r="G131" s="183"/>
      <c r="H131" s="214"/>
      <c r="K131" s="202">
        <f t="shared" si="75"/>
        <v>0</v>
      </c>
      <c r="L131" s="203">
        <f t="shared" si="76"/>
        <v>0</v>
      </c>
      <c r="O131" s="189">
        <f t="shared" ref="O131:AT131" si="119">O73*O102</f>
        <v>0</v>
      </c>
      <c r="P131" s="189">
        <f t="shared" si="119"/>
        <v>0</v>
      </c>
      <c r="Q131" s="189">
        <f t="shared" si="119"/>
        <v>0</v>
      </c>
      <c r="R131" s="189">
        <f t="shared" si="119"/>
        <v>0</v>
      </c>
      <c r="S131" s="189">
        <f t="shared" si="119"/>
        <v>0</v>
      </c>
      <c r="T131" s="189">
        <f t="shared" si="119"/>
        <v>0</v>
      </c>
      <c r="U131" s="189">
        <f t="shared" si="119"/>
        <v>0</v>
      </c>
      <c r="V131" s="189">
        <f t="shared" si="119"/>
        <v>0</v>
      </c>
      <c r="W131" s="189">
        <f t="shared" si="119"/>
        <v>0</v>
      </c>
      <c r="X131" s="189">
        <f t="shared" si="119"/>
        <v>0</v>
      </c>
      <c r="Y131" s="189">
        <f t="shared" si="119"/>
        <v>0</v>
      </c>
      <c r="Z131" s="189">
        <f t="shared" si="119"/>
        <v>0</v>
      </c>
      <c r="AA131" s="189">
        <f t="shared" si="119"/>
        <v>0</v>
      </c>
      <c r="AB131" s="189">
        <f t="shared" si="119"/>
        <v>0</v>
      </c>
      <c r="AC131" s="189">
        <f t="shared" si="119"/>
        <v>0</v>
      </c>
      <c r="AD131" s="189">
        <f t="shared" si="119"/>
        <v>0</v>
      </c>
      <c r="AE131" s="189">
        <f t="shared" si="119"/>
        <v>0</v>
      </c>
      <c r="AF131" s="189">
        <f t="shared" si="119"/>
        <v>0</v>
      </c>
      <c r="AG131" s="189">
        <f t="shared" si="119"/>
        <v>0</v>
      </c>
      <c r="AH131" s="189">
        <f t="shared" si="119"/>
        <v>0</v>
      </c>
      <c r="AI131" s="189">
        <f t="shared" si="119"/>
        <v>0</v>
      </c>
      <c r="AJ131" s="189">
        <f t="shared" si="119"/>
        <v>0</v>
      </c>
      <c r="AK131" s="189">
        <f t="shared" si="119"/>
        <v>0</v>
      </c>
      <c r="AL131" s="189">
        <f t="shared" si="119"/>
        <v>0</v>
      </c>
      <c r="AM131" s="189">
        <f t="shared" si="119"/>
        <v>0</v>
      </c>
      <c r="AN131" s="189">
        <f t="shared" si="119"/>
        <v>0</v>
      </c>
      <c r="AO131" s="189">
        <f t="shared" si="119"/>
        <v>0</v>
      </c>
      <c r="AP131" s="189">
        <f t="shared" si="119"/>
        <v>0</v>
      </c>
      <c r="AQ131" s="189">
        <f t="shared" si="119"/>
        <v>0</v>
      </c>
      <c r="AR131" s="189">
        <f t="shared" si="119"/>
        <v>0</v>
      </c>
      <c r="AS131" s="189">
        <f t="shared" si="119"/>
        <v>0</v>
      </c>
      <c r="AT131" s="189">
        <f t="shared" si="119"/>
        <v>0</v>
      </c>
      <c r="AU131" s="189">
        <f t="shared" ref="AU131:BM131" si="120">AU73*AU102</f>
        <v>0</v>
      </c>
      <c r="AV131" s="189">
        <f t="shared" si="120"/>
        <v>0</v>
      </c>
      <c r="AW131" s="189">
        <f t="shared" si="120"/>
        <v>0</v>
      </c>
      <c r="AX131" s="189">
        <f t="shared" si="120"/>
        <v>0</v>
      </c>
      <c r="AY131" s="189">
        <f t="shared" si="120"/>
        <v>0</v>
      </c>
      <c r="AZ131" s="189">
        <f t="shared" si="120"/>
        <v>0</v>
      </c>
      <c r="BA131" s="189">
        <f t="shared" si="120"/>
        <v>0</v>
      </c>
      <c r="BB131" s="189">
        <f t="shared" si="120"/>
        <v>0</v>
      </c>
      <c r="BC131" s="189">
        <f t="shared" si="120"/>
        <v>0</v>
      </c>
      <c r="BD131" s="189">
        <f t="shared" si="120"/>
        <v>0</v>
      </c>
      <c r="BE131" s="189">
        <f t="shared" si="120"/>
        <v>0</v>
      </c>
      <c r="BF131" s="189">
        <f t="shared" si="120"/>
        <v>0</v>
      </c>
      <c r="BG131" s="189">
        <f t="shared" si="120"/>
        <v>0</v>
      </c>
      <c r="BH131" s="189">
        <f t="shared" si="120"/>
        <v>0</v>
      </c>
      <c r="BI131" s="189">
        <f t="shared" si="120"/>
        <v>0</v>
      </c>
      <c r="BJ131" s="189">
        <f t="shared" si="120"/>
        <v>0</v>
      </c>
      <c r="BK131" s="189">
        <f t="shared" si="120"/>
        <v>0</v>
      </c>
      <c r="BL131" s="189">
        <f t="shared" si="120"/>
        <v>0</v>
      </c>
      <c r="BM131" s="189">
        <f t="shared" si="120"/>
        <v>0</v>
      </c>
    </row>
    <row r="132" spans="3:65" x14ac:dyDescent="0.2">
      <c r="C132" s="188">
        <f t="shared" si="73"/>
        <v>24</v>
      </c>
      <c r="D132" s="166" t="str">
        <f t="shared" si="74"/>
        <v>item 24</v>
      </c>
      <c r="E132" s="211" t="str">
        <f t="shared" si="70"/>
        <v>Operating Expense</v>
      </c>
      <c r="F132" s="183">
        <f t="shared" si="70"/>
        <v>2</v>
      </c>
      <c r="G132" s="183"/>
      <c r="H132" s="214"/>
      <c r="K132" s="202">
        <f t="shared" si="75"/>
        <v>0</v>
      </c>
      <c r="L132" s="203">
        <f t="shared" si="76"/>
        <v>0</v>
      </c>
      <c r="O132" s="189">
        <f t="shared" ref="O132:AT132" si="121">O74*O103</f>
        <v>0</v>
      </c>
      <c r="P132" s="189">
        <f t="shared" si="121"/>
        <v>0</v>
      </c>
      <c r="Q132" s="189">
        <f t="shared" si="121"/>
        <v>0</v>
      </c>
      <c r="R132" s="189">
        <f t="shared" si="121"/>
        <v>0</v>
      </c>
      <c r="S132" s="189">
        <f t="shared" si="121"/>
        <v>0</v>
      </c>
      <c r="T132" s="189">
        <f t="shared" si="121"/>
        <v>0</v>
      </c>
      <c r="U132" s="189">
        <f t="shared" si="121"/>
        <v>0</v>
      </c>
      <c r="V132" s="189">
        <f t="shared" si="121"/>
        <v>0</v>
      </c>
      <c r="W132" s="189">
        <f t="shared" si="121"/>
        <v>0</v>
      </c>
      <c r="X132" s="189">
        <f t="shared" si="121"/>
        <v>0</v>
      </c>
      <c r="Y132" s="189">
        <f t="shared" si="121"/>
        <v>0</v>
      </c>
      <c r="Z132" s="189">
        <f t="shared" si="121"/>
        <v>0</v>
      </c>
      <c r="AA132" s="189">
        <f t="shared" si="121"/>
        <v>0</v>
      </c>
      <c r="AB132" s="189">
        <f t="shared" si="121"/>
        <v>0</v>
      </c>
      <c r="AC132" s="189">
        <f t="shared" si="121"/>
        <v>0</v>
      </c>
      <c r="AD132" s="189">
        <f t="shared" si="121"/>
        <v>0</v>
      </c>
      <c r="AE132" s="189">
        <f t="shared" si="121"/>
        <v>0</v>
      </c>
      <c r="AF132" s="189">
        <f t="shared" si="121"/>
        <v>0</v>
      </c>
      <c r="AG132" s="189">
        <f t="shared" si="121"/>
        <v>0</v>
      </c>
      <c r="AH132" s="189">
        <f t="shared" si="121"/>
        <v>0</v>
      </c>
      <c r="AI132" s="189">
        <f t="shared" si="121"/>
        <v>0</v>
      </c>
      <c r="AJ132" s="189">
        <f t="shared" si="121"/>
        <v>0</v>
      </c>
      <c r="AK132" s="189">
        <f t="shared" si="121"/>
        <v>0</v>
      </c>
      <c r="AL132" s="189">
        <f t="shared" si="121"/>
        <v>0</v>
      </c>
      <c r="AM132" s="189">
        <f t="shared" si="121"/>
        <v>0</v>
      </c>
      <c r="AN132" s="189">
        <f t="shared" si="121"/>
        <v>0</v>
      </c>
      <c r="AO132" s="189">
        <f t="shared" si="121"/>
        <v>0</v>
      </c>
      <c r="AP132" s="189">
        <f t="shared" si="121"/>
        <v>0</v>
      </c>
      <c r="AQ132" s="189">
        <f t="shared" si="121"/>
        <v>0</v>
      </c>
      <c r="AR132" s="189">
        <f t="shared" si="121"/>
        <v>0</v>
      </c>
      <c r="AS132" s="189">
        <f t="shared" si="121"/>
        <v>0</v>
      </c>
      <c r="AT132" s="189">
        <f t="shared" si="121"/>
        <v>0</v>
      </c>
      <c r="AU132" s="189">
        <f t="shared" ref="AU132:BM132" si="122">AU74*AU103</f>
        <v>0</v>
      </c>
      <c r="AV132" s="189">
        <f t="shared" si="122"/>
        <v>0</v>
      </c>
      <c r="AW132" s="189">
        <f t="shared" si="122"/>
        <v>0</v>
      </c>
      <c r="AX132" s="189">
        <f t="shared" si="122"/>
        <v>0</v>
      </c>
      <c r="AY132" s="189">
        <f t="shared" si="122"/>
        <v>0</v>
      </c>
      <c r="AZ132" s="189">
        <f t="shared" si="122"/>
        <v>0</v>
      </c>
      <c r="BA132" s="189">
        <f t="shared" si="122"/>
        <v>0</v>
      </c>
      <c r="BB132" s="189">
        <f t="shared" si="122"/>
        <v>0</v>
      </c>
      <c r="BC132" s="189">
        <f t="shared" si="122"/>
        <v>0</v>
      </c>
      <c r="BD132" s="189">
        <f t="shared" si="122"/>
        <v>0</v>
      </c>
      <c r="BE132" s="189">
        <f t="shared" si="122"/>
        <v>0</v>
      </c>
      <c r="BF132" s="189">
        <f t="shared" si="122"/>
        <v>0</v>
      </c>
      <c r="BG132" s="189">
        <f t="shared" si="122"/>
        <v>0</v>
      </c>
      <c r="BH132" s="189">
        <f t="shared" si="122"/>
        <v>0</v>
      </c>
      <c r="BI132" s="189">
        <f t="shared" si="122"/>
        <v>0</v>
      </c>
      <c r="BJ132" s="189">
        <f t="shared" si="122"/>
        <v>0</v>
      </c>
      <c r="BK132" s="189">
        <f t="shared" si="122"/>
        <v>0</v>
      </c>
      <c r="BL132" s="189">
        <f t="shared" si="122"/>
        <v>0</v>
      </c>
      <c r="BM132" s="189">
        <f t="shared" si="122"/>
        <v>0</v>
      </c>
    </row>
    <row r="133" spans="3:65" x14ac:dyDescent="0.2">
      <c r="C133" s="188">
        <f t="shared" si="73"/>
        <v>25</v>
      </c>
      <c r="D133" s="166" t="str">
        <f t="shared" si="74"/>
        <v>item 25</v>
      </c>
      <c r="E133" s="211" t="str">
        <f t="shared" si="70"/>
        <v>Operating Expense</v>
      </c>
      <c r="F133" s="183">
        <f t="shared" si="70"/>
        <v>2</v>
      </c>
      <c r="G133" s="183"/>
      <c r="H133" s="214"/>
      <c r="K133" s="205">
        <f t="shared" si="75"/>
        <v>0</v>
      </c>
      <c r="L133" s="206">
        <f t="shared" si="76"/>
        <v>0</v>
      </c>
      <c r="O133" s="189">
        <f t="shared" ref="O133:AT133" si="123">O75*O104</f>
        <v>0</v>
      </c>
      <c r="P133" s="189">
        <f t="shared" si="123"/>
        <v>0</v>
      </c>
      <c r="Q133" s="189">
        <f t="shared" si="123"/>
        <v>0</v>
      </c>
      <c r="R133" s="189">
        <f t="shared" si="123"/>
        <v>0</v>
      </c>
      <c r="S133" s="189">
        <f t="shared" si="123"/>
        <v>0</v>
      </c>
      <c r="T133" s="189">
        <f t="shared" si="123"/>
        <v>0</v>
      </c>
      <c r="U133" s="189">
        <f t="shared" si="123"/>
        <v>0</v>
      </c>
      <c r="V133" s="189">
        <f t="shared" si="123"/>
        <v>0</v>
      </c>
      <c r="W133" s="189">
        <f t="shared" si="123"/>
        <v>0</v>
      </c>
      <c r="X133" s="189">
        <f t="shared" si="123"/>
        <v>0</v>
      </c>
      <c r="Y133" s="189">
        <f t="shared" si="123"/>
        <v>0</v>
      </c>
      <c r="Z133" s="189">
        <f t="shared" si="123"/>
        <v>0</v>
      </c>
      <c r="AA133" s="189">
        <f t="shared" si="123"/>
        <v>0</v>
      </c>
      <c r="AB133" s="189">
        <f t="shared" si="123"/>
        <v>0</v>
      </c>
      <c r="AC133" s="189">
        <f t="shared" si="123"/>
        <v>0</v>
      </c>
      <c r="AD133" s="189">
        <f t="shared" si="123"/>
        <v>0</v>
      </c>
      <c r="AE133" s="189">
        <f t="shared" si="123"/>
        <v>0</v>
      </c>
      <c r="AF133" s="189">
        <f t="shared" si="123"/>
        <v>0</v>
      </c>
      <c r="AG133" s="189">
        <f t="shared" si="123"/>
        <v>0</v>
      </c>
      <c r="AH133" s="189">
        <f t="shared" si="123"/>
        <v>0</v>
      </c>
      <c r="AI133" s="189">
        <f t="shared" si="123"/>
        <v>0</v>
      </c>
      <c r="AJ133" s="189">
        <f t="shared" si="123"/>
        <v>0</v>
      </c>
      <c r="AK133" s="189">
        <f t="shared" si="123"/>
        <v>0</v>
      </c>
      <c r="AL133" s="189">
        <f t="shared" si="123"/>
        <v>0</v>
      </c>
      <c r="AM133" s="189">
        <f t="shared" si="123"/>
        <v>0</v>
      </c>
      <c r="AN133" s="189">
        <f t="shared" si="123"/>
        <v>0</v>
      </c>
      <c r="AO133" s="189">
        <f t="shared" si="123"/>
        <v>0</v>
      </c>
      <c r="AP133" s="189">
        <f t="shared" si="123"/>
        <v>0</v>
      </c>
      <c r="AQ133" s="189">
        <f t="shared" si="123"/>
        <v>0</v>
      </c>
      <c r="AR133" s="189">
        <f t="shared" si="123"/>
        <v>0</v>
      </c>
      <c r="AS133" s="189">
        <f t="shared" si="123"/>
        <v>0</v>
      </c>
      <c r="AT133" s="189">
        <f t="shared" si="123"/>
        <v>0</v>
      </c>
      <c r="AU133" s="189">
        <f t="shared" ref="AU133:BM133" si="124">AU75*AU104</f>
        <v>0</v>
      </c>
      <c r="AV133" s="189">
        <f t="shared" si="124"/>
        <v>0</v>
      </c>
      <c r="AW133" s="189">
        <f t="shared" si="124"/>
        <v>0</v>
      </c>
      <c r="AX133" s="189">
        <f t="shared" si="124"/>
        <v>0</v>
      </c>
      <c r="AY133" s="189">
        <f t="shared" si="124"/>
        <v>0</v>
      </c>
      <c r="AZ133" s="189">
        <f t="shared" si="124"/>
        <v>0</v>
      </c>
      <c r="BA133" s="189">
        <f t="shared" si="124"/>
        <v>0</v>
      </c>
      <c r="BB133" s="189">
        <f t="shared" si="124"/>
        <v>0</v>
      </c>
      <c r="BC133" s="189">
        <f t="shared" si="124"/>
        <v>0</v>
      </c>
      <c r="BD133" s="189">
        <f t="shared" si="124"/>
        <v>0</v>
      </c>
      <c r="BE133" s="189">
        <f t="shared" si="124"/>
        <v>0</v>
      </c>
      <c r="BF133" s="189">
        <f t="shared" si="124"/>
        <v>0</v>
      </c>
      <c r="BG133" s="189">
        <f t="shared" si="124"/>
        <v>0</v>
      </c>
      <c r="BH133" s="189">
        <f t="shared" si="124"/>
        <v>0</v>
      </c>
      <c r="BI133" s="189">
        <f t="shared" si="124"/>
        <v>0</v>
      </c>
      <c r="BJ133" s="189">
        <f t="shared" si="124"/>
        <v>0</v>
      </c>
      <c r="BK133" s="189">
        <f t="shared" si="124"/>
        <v>0</v>
      </c>
      <c r="BL133" s="189">
        <f t="shared" si="124"/>
        <v>0</v>
      </c>
      <c r="BM133" s="189">
        <f t="shared" si="124"/>
        <v>0</v>
      </c>
    </row>
    <row r="134" spans="3:65" x14ac:dyDescent="0.2">
      <c r="D134" s="194"/>
      <c r="K134" s="207"/>
      <c r="L134" s="208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  <c r="AC134" s="209"/>
      <c r="AD134" s="209"/>
      <c r="AE134" s="209"/>
      <c r="AF134" s="209"/>
      <c r="AG134" s="209"/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  <c r="BI134" s="209"/>
      <c r="BJ134" s="209"/>
      <c r="BK134" s="209"/>
      <c r="BL134" s="209"/>
      <c r="BM134" s="209"/>
    </row>
    <row r="135" spans="3:65" s="189" customFormat="1" x14ac:dyDescent="0.2">
      <c r="D135" s="195"/>
      <c r="F135" s="196"/>
      <c r="G135" s="196"/>
    </row>
    <row r="136" spans="3:65" s="178" customFormat="1" ht="15.75" x14ac:dyDescent="0.25">
      <c r="D136" s="161" t="s">
        <v>102</v>
      </c>
      <c r="F136" s="179"/>
      <c r="G136" s="179"/>
      <c r="O136" s="180"/>
      <c r="P136" s="180"/>
      <c r="Q136" s="180"/>
      <c r="R136" s="180"/>
    </row>
    <row r="137" spans="3:65" s="189" customFormat="1" x14ac:dyDescent="0.2">
      <c r="D137" s="195"/>
      <c r="F137" s="196"/>
      <c r="G137" s="196"/>
    </row>
    <row r="138" spans="3:65" x14ac:dyDescent="0.2">
      <c r="D138" s="186" t="s">
        <v>103</v>
      </c>
      <c r="E138" s="181"/>
      <c r="F138" s="155"/>
      <c r="G138" s="155"/>
      <c r="K138" s="184"/>
      <c r="L138" s="184"/>
      <c r="M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  <c r="BI138" s="184"/>
      <c r="BJ138" s="184"/>
      <c r="BK138" s="184"/>
      <c r="BL138" s="184"/>
      <c r="BM138" s="184"/>
    </row>
    <row r="139" spans="3:65" x14ac:dyDescent="0.2">
      <c r="C139" s="188">
        <f>C138+1</f>
        <v>1</v>
      </c>
      <c r="D139" s="166" t="str">
        <f>INDEX(D$51:D$75,$C139,1)</f>
        <v xml:space="preserve">TRANSMISSION LINE  </v>
      </c>
      <c r="E139" s="211" t="str">
        <f t="shared" ref="E139:F163" si="125">INDEX(E$51:E$75,$C139,1)</f>
        <v>CWIP Capital</v>
      </c>
      <c r="F139" s="183">
        <f t="shared" si="125"/>
        <v>6</v>
      </c>
      <c r="G139" s="183"/>
      <c r="K139" s="202">
        <f>SUMPRODUCT(O139:BM139,$O$11:$BM$11)</f>
        <v>0</v>
      </c>
      <c r="L139" s="203">
        <f>SUM(O139:BM139)</f>
        <v>0</v>
      </c>
      <c r="O139" s="189">
        <f>O109*($F139&lt;=2)</f>
        <v>0</v>
      </c>
      <c r="P139" s="189">
        <f t="shared" ref="P139:BM139" si="126">P109*($F139&lt;=2)</f>
        <v>0</v>
      </c>
      <c r="Q139" s="189">
        <f t="shared" si="126"/>
        <v>0</v>
      </c>
      <c r="R139" s="189">
        <f t="shared" si="126"/>
        <v>0</v>
      </c>
      <c r="S139" s="189">
        <f t="shared" si="126"/>
        <v>0</v>
      </c>
      <c r="T139" s="189">
        <f t="shared" si="126"/>
        <v>0</v>
      </c>
      <c r="U139" s="189">
        <f t="shared" si="126"/>
        <v>0</v>
      </c>
      <c r="V139" s="189">
        <f t="shared" si="126"/>
        <v>0</v>
      </c>
      <c r="W139" s="189">
        <f t="shared" si="126"/>
        <v>0</v>
      </c>
      <c r="X139" s="189">
        <f t="shared" si="126"/>
        <v>0</v>
      </c>
      <c r="Y139" s="189">
        <f t="shared" si="126"/>
        <v>0</v>
      </c>
      <c r="Z139" s="189">
        <f t="shared" si="126"/>
        <v>0</v>
      </c>
      <c r="AA139" s="189">
        <f t="shared" si="126"/>
        <v>0</v>
      </c>
      <c r="AB139" s="189">
        <f t="shared" si="126"/>
        <v>0</v>
      </c>
      <c r="AC139" s="189">
        <f t="shared" si="126"/>
        <v>0</v>
      </c>
      <c r="AD139" s="189">
        <f t="shared" si="126"/>
        <v>0</v>
      </c>
      <c r="AE139" s="189">
        <f t="shared" si="126"/>
        <v>0</v>
      </c>
      <c r="AF139" s="189">
        <f t="shared" si="126"/>
        <v>0</v>
      </c>
      <c r="AG139" s="189">
        <f t="shared" si="126"/>
        <v>0</v>
      </c>
      <c r="AH139" s="189">
        <f t="shared" si="126"/>
        <v>0</v>
      </c>
      <c r="AI139" s="189">
        <f t="shared" si="126"/>
        <v>0</v>
      </c>
      <c r="AJ139" s="189">
        <f t="shared" si="126"/>
        <v>0</v>
      </c>
      <c r="AK139" s="189">
        <f t="shared" si="126"/>
        <v>0</v>
      </c>
      <c r="AL139" s="189">
        <f t="shared" si="126"/>
        <v>0</v>
      </c>
      <c r="AM139" s="189">
        <f t="shared" si="126"/>
        <v>0</v>
      </c>
      <c r="AN139" s="189">
        <f t="shared" si="126"/>
        <v>0</v>
      </c>
      <c r="AO139" s="189">
        <f t="shared" si="126"/>
        <v>0</v>
      </c>
      <c r="AP139" s="189">
        <f t="shared" si="126"/>
        <v>0</v>
      </c>
      <c r="AQ139" s="189">
        <f t="shared" si="126"/>
        <v>0</v>
      </c>
      <c r="AR139" s="189">
        <f t="shared" si="126"/>
        <v>0</v>
      </c>
      <c r="AS139" s="189">
        <f t="shared" si="126"/>
        <v>0</v>
      </c>
      <c r="AT139" s="189">
        <f t="shared" si="126"/>
        <v>0</v>
      </c>
      <c r="AU139" s="189">
        <f t="shared" si="126"/>
        <v>0</v>
      </c>
      <c r="AV139" s="189">
        <f t="shared" si="126"/>
        <v>0</v>
      </c>
      <c r="AW139" s="189">
        <f t="shared" si="126"/>
        <v>0</v>
      </c>
      <c r="AX139" s="189">
        <f t="shared" si="126"/>
        <v>0</v>
      </c>
      <c r="AY139" s="189">
        <f t="shared" si="126"/>
        <v>0</v>
      </c>
      <c r="AZ139" s="189">
        <f t="shared" si="126"/>
        <v>0</v>
      </c>
      <c r="BA139" s="189">
        <f t="shared" si="126"/>
        <v>0</v>
      </c>
      <c r="BB139" s="189">
        <f t="shared" si="126"/>
        <v>0</v>
      </c>
      <c r="BC139" s="189">
        <f t="shared" si="126"/>
        <v>0</v>
      </c>
      <c r="BD139" s="189">
        <f t="shared" si="126"/>
        <v>0</v>
      </c>
      <c r="BE139" s="189">
        <f t="shared" si="126"/>
        <v>0</v>
      </c>
      <c r="BF139" s="189">
        <f t="shared" si="126"/>
        <v>0</v>
      </c>
      <c r="BG139" s="189">
        <f t="shared" si="126"/>
        <v>0</v>
      </c>
      <c r="BH139" s="189">
        <f t="shared" si="126"/>
        <v>0</v>
      </c>
      <c r="BI139" s="189">
        <f t="shared" si="126"/>
        <v>0</v>
      </c>
      <c r="BJ139" s="189">
        <f t="shared" si="126"/>
        <v>0</v>
      </c>
      <c r="BK139" s="189">
        <f t="shared" si="126"/>
        <v>0</v>
      </c>
      <c r="BL139" s="189">
        <f t="shared" si="126"/>
        <v>0</v>
      </c>
      <c r="BM139" s="189">
        <f t="shared" si="126"/>
        <v>0</v>
      </c>
    </row>
    <row r="140" spans="3:65" x14ac:dyDescent="0.2">
      <c r="C140" s="188">
        <f t="shared" ref="C140:C163" si="127">C139+1</f>
        <v>2</v>
      </c>
      <c r="D140" s="166" t="str">
        <f t="shared" ref="D140:D163" si="128">INDEX(D$51:D$75,$C140,1)</f>
        <v xml:space="preserve">TRANSMISSION SUBSTATION  </v>
      </c>
      <c r="E140" s="211" t="str">
        <f t="shared" si="125"/>
        <v>CWIP Capital</v>
      </c>
      <c r="F140" s="183">
        <f t="shared" si="125"/>
        <v>6</v>
      </c>
      <c r="G140" s="183"/>
      <c r="K140" s="202">
        <f t="shared" ref="K140:K163" si="129">SUMPRODUCT(O140:BM140,$O$11:$BM$11)</f>
        <v>0</v>
      </c>
      <c r="L140" s="203">
        <f t="shared" ref="L140:L163" si="130">SUM(O140:BM140)</f>
        <v>0</v>
      </c>
      <c r="O140" s="189">
        <f t="shared" ref="O140:BM140" si="131">O110*($F140&lt;=2)</f>
        <v>0</v>
      </c>
      <c r="P140" s="189">
        <f t="shared" si="131"/>
        <v>0</v>
      </c>
      <c r="Q140" s="189">
        <f t="shared" si="131"/>
        <v>0</v>
      </c>
      <c r="R140" s="189">
        <f t="shared" si="131"/>
        <v>0</v>
      </c>
      <c r="S140" s="189">
        <f t="shared" si="131"/>
        <v>0</v>
      </c>
      <c r="T140" s="189">
        <f t="shared" si="131"/>
        <v>0</v>
      </c>
      <c r="U140" s="189">
        <f t="shared" si="131"/>
        <v>0</v>
      </c>
      <c r="V140" s="189">
        <f t="shared" si="131"/>
        <v>0</v>
      </c>
      <c r="W140" s="189">
        <f t="shared" si="131"/>
        <v>0</v>
      </c>
      <c r="X140" s="189">
        <f t="shared" si="131"/>
        <v>0</v>
      </c>
      <c r="Y140" s="189">
        <f t="shared" si="131"/>
        <v>0</v>
      </c>
      <c r="Z140" s="189">
        <f t="shared" si="131"/>
        <v>0</v>
      </c>
      <c r="AA140" s="189">
        <f t="shared" si="131"/>
        <v>0</v>
      </c>
      <c r="AB140" s="189">
        <f t="shared" si="131"/>
        <v>0</v>
      </c>
      <c r="AC140" s="189">
        <f t="shared" si="131"/>
        <v>0</v>
      </c>
      <c r="AD140" s="189">
        <f t="shared" si="131"/>
        <v>0</v>
      </c>
      <c r="AE140" s="189">
        <f t="shared" si="131"/>
        <v>0</v>
      </c>
      <c r="AF140" s="189">
        <f t="shared" si="131"/>
        <v>0</v>
      </c>
      <c r="AG140" s="189">
        <f t="shared" si="131"/>
        <v>0</v>
      </c>
      <c r="AH140" s="189">
        <f t="shared" si="131"/>
        <v>0</v>
      </c>
      <c r="AI140" s="189">
        <f t="shared" si="131"/>
        <v>0</v>
      </c>
      <c r="AJ140" s="189">
        <f t="shared" si="131"/>
        <v>0</v>
      </c>
      <c r="AK140" s="189">
        <f t="shared" si="131"/>
        <v>0</v>
      </c>
      <c r="AL140" s="189">
        <f t="shared" si="131"/>
        <v>0</v>
      </c>
      <c r="AM140" s="189">
        <f t="shared" si="131"/>
        <v>0</v>
      </c>
      <c r="AN140" s="189">
        <f t="shared" si="131"/>
        <v>0</v>
      </c>
      <c r="AO140" s="189">
        <f t="shared" si="131"/>
        <v>0</v>
      </c>
      <c r="AP140" s="189">
        <f t="shared" si="131"/>
        <v>0</v>
      </c>
      <c r="AQ140" s="189">
        <f t="shared" si="131"/>
        <v>0</v>
      </c>
      <c r="AR140" s="189">
        <f t="shared" si="131"/>
        <v>0</v>
      </c>
      <c r="AS140" s="189">
        <f t="shared" si="131"/>
        <v>0</v>
      </c>
      <c r="AT140" s="189">
        <f t="shared" si="131"/>
        <v>0</v>
      </c>
      <c r="AU140" s="189">
        <f t="shared" si="131"/>
        <v>0</v>
      </c>
      <c r="AV140" s="189">
        <f t="shared" si="131"/>
        <v>0</v>
      </c>
      <c r="AW140" s="189">
        <f t="shared" si="131"/>
        <v>0</v>
      </c>
      <c r="AX140" s="189">
        <f t="shared" si="131"/>
        <v>0</v>
      </c>
      <c r="AY140" s="189">
        <f t="shared" si="131"/>
        <v>0</v>
      </c>
      <c r="AZ140" s="189">
        <f t="shared" si="131"/>
        <v>0</v>
      </c>
      <c r="BA140" s="189">
        <f t="shared" si="131"/>
        <v>0</v>
      </c>
      <c r="BB140" s="189">
        <f t="shared" si="131"/>
        <v>0</v>
      </c>
      <c r="BC140" s="189">
        <f t="shared" si="131"/>
        <v>0</v>
      </c>
      <c r="BD140" s="189">
        <f t="shared" si="131"/>
        <v>0</v>
      </c>
      <c r="BE140" s="189">
        <f t="shared" si="131"/>
        <v>0</v>
      </c>
      <c r="BF140" s="189">
        <f t="shared" si="131"/>
        <v>0</v>
      </c>
      <c r="BG140" s="189">
        <f t="shared" si="131"/>
        <v>0</v>
      </c>
      <c r="BH140" s="189">
        <f t="shared" si="131"/>
        <v>0</v>
      </c>
      <c r="BI140" s="189">
        <f t="shared" si="131"/>
        <v>0</v>
      </c>
      <c r="BJ140" s="189">
        <f t="shared" si="131"/>
        <v>0</v>
      </c>
      <c r="BK140" s="189">
        <f t="shared" si="131"/>
        <v>0</v>
      </c>
      <c r="BL140" s="189">
        <f t="shared" si="131"/>
        <v>0</v>
      </c>
      <c r="BM140" s="189">
        <f t="shared" si="131"/>
        <v>0</v>
      </c>
    </row>
    <row r="141" spans="3:65" x14ac:dyDescent="0.2">
      <c r="C141" s="188">
        <f t="shared" si="127"/>
        <v>3</v>
      </c>
      <c r="D141" s="166" t="str">
        <f t="shared" si="128"/>
        <v xml:space="preserve">DISTRIBUTION SUBSTATION  </v>
      </c>
      <c r="E141" s="211" t="str">
        <f t="shared" si="125"/>
        <v>CWIP Capital</v>
      </c>
      <c r="F141" s="183">
        <f t="shared" si="125"/>
        <v>6</v>
      </c>
      <c r="G141" s="183"/>
      <c r="K141" s="202">
        <f t="shared" si="129"/>
        <v>0</v>
      </c>
      <c r="L141" s="203">
        <f t="shared" si="130"/>
        <v>0</v>
      </c>
      <c r="O141" s="189">
        <f t="shared" ref="O141:BM141" si="132">O111*($F141&lt;=2)</f>
        <v>0</v>
      </c>
      <c r="P141" s="189">
        <f t="shared" si="132"/>
        <v>0</v>
      </c>
      <c r="Q141" s="189">
        <f t="shared" si="132"/>
        <v>0</v>
      </c>
      <c r="R141" s="189">
        <f t="shared" si="132"/>
        <v>0</v>
      </c>
      <c r="S141" s="189">
        <f t="shared" si="132"/>
        <v>0</v>
      </c>
      <c r="T141" s="189">
        <f t="shared" si="132"/>
        <v>0</v>
      </c>
      <c r="U141" s="189">
        <f t="shared" si="132"/>
        <v>0</v>
      </c>
      <c r="V141" s="189">
        <f t="shared" si="132"/>
        <v>0</v>
      </c>
      <c r="W141" s="189">
        <f t="shared" si="132"/>
        <v>0</v>
      </c>
      <c r="X141" s="189">
        <f t="shared" si="132"/>
        <v>0</v>
      </c>
      <c r="Y141" s="189">
        <f t="shared" si="132"/>
        <v>0</v>
      </c>
      <c r="Z141" s="189">
        <f t="shared" si="132"/>
        <v>0</v>
      </c>
      <c r="AA141" s="189">
        <f t="shared" si="132"/>
        <v>0</v>
      </c>
      <c r="AB141" s="189">
        <f t="shared" si="132"/>
        <v>0</v>
      </c>
      <c r="AC141" s="189">
        <f t="shared" si="132"/>
        <v>0</v>
      </c>
      <c r="AD141" s="189">
        <f t="shared" si="132"/>
        <v>0</v>
      </c>
      <c r="AE141" s="189">
        <f t="shared" si="132"/>
        <v>0</v>
      </c>
      <c r="AF141" s="189">
        <f t="shared" si="132"/>
        <v>0</v>
      </c>
      <c r="AG141" s="189">
        <f t="shared" si="132"/>
        <v>0</v>
      </c>
      <c r="AH141" s="189">
        <f t="shared" si="132"/>
        <v>0</v>
      </c>
      <c r="AI141" s="189">
        <f t="shared" si="132"/>
        <v>0</v>
      </c>
      <c r="AJ141" s="189">
        <f t="shared" si="132"/>
        <v>0</v>
      </c>
      <c r="AK141" s="189">
        <f t="shared" si="132"/>
        <v>0</v>
      </c>
      <c r="AL141" s="189">
        <f t="shared" si="132"/>
        <v>0</v>
      </c>
      <c r="AM141" s="189">
        <f t="shared" si="132"/>
        <v>0</v>
      </c>
      <c r="AN141" s="189">
        <f t="shared" si="132"/>
        <v>0</v>
      </c>
      <c r="AO141" s="189">
        <f t="shared" si="132"/>
        <v>0</v>
      </c>
      <c r="AP141" s="189">
        <f t="shared" si="132"/>
        <v>0</v>
      </c>
      <c r="AQ141" s="189">
        <f t="shared" si="132"/>
        <v>0</v>
      </c>
      <c r="AR141" s="189">
        <f t="shared" si="132"/>
        <v>0</v>
      </c>
      <c r="AS141" s="189">
        <f t="shared" si="132"/>
        <v>0</v>
      </c>
      <c r="AT141" s="189">
        <f t="shared" si="132"/>
        <v>0</v>
      </c>
      <c r="AU141" s="189">
        <f t="shared" si="132"/>
        <v>0</v>
      </c>
      <c r="AV141" s="189">
        <f t="shared" si="132"/>
        <v>0</v>
      </c>
      <c r="AW141" s="189">
        <f t="shared" si="132"/>
        <v>0</v>
      </c>
      <c r="AX141" s="189">
        <f t="shared" si="132"/>
        <v>0</v>
      </c>
      <c r="AY141" s="189">
        <f t="shared" si="132"/>
        <v>0</v>
      </c>
      <c r="AZ141" s="189">
        <f t="shared" si="132"/>
        <v>0</v>
      </c>
      <c r="BA141" s="189">
        <f t="shared" si="132"/>
        <v>0</v>
      </c>
      <c r="BB141" s="189">
        <f t="shared" si="132"/>
        <v>0</v>
      </c>
      <c r="BC141" s="189">
        <f t="shared" si="132"/>
        <v>0</v>
      </c>
      <c r="BD141" s="189">
        <f t="shared" si="132"/>
        <v>0</v>
      </c>
      <c r="BE141" s="189">
        <f t="shared" si="132"/>
        <v>0</v>
      </c>
      <c r="BF141" s="189">
        <f t="shared" si="132"/>
        <v>0</v>
      </c>
      <c r="BG141" s="189">
        <f t="shared" si="132"/>
        <v>0</v>
      </c>
      <c r="BH141" s="189">
        <f t="shared" si="132"/>
        <v>0</v>
      </c>
      <c r="BI141" s="189">
        <f t="shared" si="132"/>
        <v>0</v>
      </c>
      <c r="BJ141" s="189">
        <f t="shared" si="132"/>
        <v>0</v>
      </c>
      <c r="BK141" s="189">
        <f t="shared" si="132"/>
        <v>0</v>
      </c>
      <c r="BL141" s="189">
        <f t="shared" si="132"/>
        <v>0</v>
      </c>
      <c r="BM141" s="189">
        <f t="shared" si="132"/>
        <v>0</v>
      </c>
    </row>
    <row r="142" spans="3:65" x14ac:dyDescent="0.2">
      <c r="C142" s="188">
        <f t="shared" si="127"/>
        <v>4</v>
      </c>
      <c r="D142" s="166" t="str">
        <f t="shared" si="128"/>
        <v/>
      </c>
      <c r="E142" s="211" t="str">
        <f t="shared" si="125"/>
        <v>Operating Expense</v>
      </c>
      <c r="F142" s="183">
        <f t="shared" si="125"/>
        <v>2</v>
      </c>
      <c r="G142" s="183"/>
      <c r="K142" s="202">
        <f t="shared" si="129"/>
        <v>0</v>
      </c>
      <c r="L142" s="203">
        <f t="shared" si="130"/>
        <v>0</v>
      </c>
      <c r="O142" s="189">
        <f t="shared" ref="O142:BM142" si="133">O112*($F142&lt;=2)</f>
        <v>0</v>
      </c>
      <c r="P142" s="189">
        <f t="shared" si="133"/>
        <v>0</v>
      </c>
      <c r="Q142" s="189">
        <f t="shared" si="133"/>
        <v>0</v>
      </c>
      <c r="R142" s="189">
        <f t="shared" si="133"/>
        <v>0</v>
      </c>
      <c r="S142" s="189">
        <f t="shared" si="133"/>
        <v>0</v>
      </c>
      <c r="T142" s="189">
        <f t="shared" si="133"/>
        <v>0</v>
      </c>
      <c r="U142" s="189">
        <f t="shared" si="133"/>
        <v>0</v>
      </c>
      <c r="V142" s="189">
        <f t="shared" si="133"/>
        <v>0</v>
      </c>
      <c r="W142" s="189">
        <f t="shared" si="133"/>
        <v>0</v>
      </c>
      <c r="X142" s="189">
        <f t="shared" si="133"/>
        <v>0</v>
      </c>
      <c r="Y142" s="189">
        <f t="shared" si="133"/>
        <v>0</v>
      </c>
      <c r="Z142" s="189">
        <f t="shared" si="133"/>
        <v>0</v>
      </c>
      <c r="AA142" s="189">
        <f t="shared" si="133"/>
        <v>0</v>
      </c>
      <c r="AB142" s="189">
        <f t="shared" si="133"/>
        <v>0</v>
      </c>
      <c r="AC142" s="189">
        <f t="shared" si="133"/>
        <v>0</v>
      </c>
      <c r="AD142" s="189">
        <f t="shared" si="133"/>
        <v>0</v>
      </c>
      <c r="AE142" s="189">
        <f t="shared" si="133"/>
        <v>0</v>
      </c>
      <c r="AF142" s="189">
        <f t="shared" si="133"/>
        <v>0</v>
      </c>
      <c r="AG142" s="189">
        <f t="shared" si="133"/>
        <v>0</v>
      </c>
      <c r="AH142" s="189">
        <f t="shared" si="133"/>
        <v>0</v>
      </c>
      <c r="AI142" s="189">
        <f t="shared" si="133"/>
        <v>0</v>
      </c>
      <c r="AJ142" s="189">
        <f t="shared" si="133"/>
        <v>0</v>
      </c>
      <c r="AK142" s="189">
        <f t="shared" si="133"/>
        <v>0</v>
      </c>
      <c r="AL142" s="189">
        <f t="shared" si="133"/>
        <v>0</v>
      </c>
      <c r="AM142" s="189">
        <f t="shared" si="133"/>
        <v>0</v>
      </c>
      <c r="AN142" s="189">
        <f t="shared" si="133"/>
        <v>0</v>
      </c>
      <c r="AO142" s="189">
        <f t="shared" si="133"/>
        <v>0</v>
      </c>
      <c r="AP142" s="189">
        <f t="shared" si="133"/>
        <v>0</v>
      </c>
      <c r="AQ142" s="189">
        <f t="shared" si="133"/>
        <v>0</v>
      </c>
      <c r="AR142" s="189">
        <f t="shared" si="133"/>
        <v>0</v>
      </c>
      <c r="AS142" s="189">
        <f t="shared" si="133"/>
        <v>0</v>
      </c>
      <c r="AT142" s="189">
        <f t="shared" si="133"/>
        <v>0</v>
      </c>
      <c r="AU142" s="189">
        <f t="shared" si="133"/>
        <v>0</v>
      </c>
      <c r="AV142" s="189">
        <f t="shared" si="133"/>
        <v>0</v>
      </c>
      <c r="AW142" s="189">
        <f t="shared" si="133"/>
        <v>0</v>
      </c>
      <c r="AX142" s="189">
        <f t="shared" si="133"/>
        <v>0</v>
      </c>
      <c r="AY142" s="189">
        <f t="shared" si="133"/>
        <v>0</v>
      </c>
      <c r="AZ142" s="189">
        <f t="shared" si="133"/>
        <v>0</v>
      </c>
      <c r="BA142" s="189">
        <f t="shared" si="133"/>
        <v>0</v>
      </c>
      <c r="BB142" s="189">
        <f t="shared" si="133"/>
        <v>0</v>
      </c>
      <c r="BC142" s="189">
        <f t="shared" si="133"/>
        <v>0</v>
      </c>
      <c r="BD142" s="189">
        <f t="shared" si="133"/>
        <v>0</v>
      </c>
      <c r="BE142" s="189">
        <f t="shared" si="133"/>
        <v>0</v>
      </c>
      <c r="BF142" s="189">
        <f t="shared" si="133"/>
        <v>0</v>
      </c>
      <c r="BG142" s="189">
        <f t="shared" si="133"/>
        <v>0</v>
      </c>
      <c r="BH142" s="189">
        <f t="shared" si="133"/>
        <v>0</v>
      </c>
      <c r="BI142" s="189">
        <f t="shared" si="133"/>
        <v>0</v>
      </c>
      <c r="BJ142" s="189">
        <f t="shared" si="133"/>
        <v>0</v>
      </c>
      <c r="BK142" s="189">
        <f t="shared" si="133"/>
        <v>0</v>
      </c>
      <c r="BL142" s="189">
        <f t="shared" si="133"/>
        <v>0</v>
      </c>
      <c r="BM142" s="189">
        <f t="shared" si="133"/>
        <v>0</v>
      </c>
    </row>
    <row r="143" spans="3:65" x14ac:dyDescent="0.2">
      <c r="C143" s="188">
        <f t="shared" si="127"/>
        <v>5</v>
      </c>
      <c r="D143" s="166" t="str">
        <f t="shared" si="128"/>
        <v/>
      </c>
      <c r="E143" s="211" t="str">
        <f t="shared" si="125"/>
        <v>Operating Expense</v>
      </c>
      <c r="F143" s="183">
        <f t="shared" si="125"/>
        <v>2</v>
      </c>
      <c r="G143" s="183"/>
      <c r="K143" s="202">
        <f t="shared" si="129"/>
        <v>0</v>
      </c>
      <c r="L143" s="203">
        <f t="shared" si="130"/>
        <v>0</v>
      </c>
      <c r="O143" s="189">
        <f t="shared" ref="O143:BM143" si="134">O113*($F143&lt;=2)</f>
        <v>0</v>
      </c>
      <c r="P143" s="189">
        <f t="shared" si="134"/>
        <v>0</v>
      </c>
      <c r="Q143" s="189">
        <f t="shared" si="134"/>
        <v>0</v>
      </c>
      <c r="R143" s="189">
        <f t="shared" si="134"/>
        <v>0</v>
      </c>
      <c r="S143" s="189">
        <f t="shared" si="134"/>
        <v>0</v>
      </c>
      <c r="T143" s="189">
        <f t="shared" si="134"/>
        <v>0</v>
      </c>
      <c r="U143" s="189">
        <f t="shared" si="134"/>
        <v>0</v>
      </c>
      <c r="V143" s="189">
        <f t="shared" si="134"/>
        <v>0</v>
      </c>
      <c r="W143" s="189">
        <f t="shared" si="134"/>
        <v>0</v>
      </c>
      <c r="X143" s="189">
        <f t="shared" si="134"/>
        <v>0</v>
      </c>
      <c r="Y143" s="189">
        <f t="shared" si="134"/>
        <v>0</v>
      </c>
      <c r="Z143" s="189">
        <f t="shared" si="134"/>
        <v>0</v>
      </c>
      <c r="AA143" s="189">
        <f t="shared" si="134"/>
        <v>0</v>
      </c>
      <c r="AB143" s="189">
        <f t="shared" si="134"/>
        <v>0</v>
      </c>
      <c r="AC143" s="189">
        <f t="shared" si="134"/>
        <v>0</v>
      </c>
      <c r="AD143" s="189">
        <f t="shared" si="134"/>
        <v>0</v>
      </c>
      <c r="AE143" s="189">
        <f t="shared" si="134"/>
        <v>0</v>
      </c>
      <c r="AF143" s="189">
        <f t="shared" si="134"/>
        <v>0</v>
      </c>
      <c r="AG143" s="189">
        <f t="shared" si="134"/>
        <v>0</v>
      </c>
      <c r="AH143" s="189">
        <f t="shared" si="134"/>
        <v>0</v>
      </c>
      <c r="AI143" s="189">
        <f t="shared" si="134"/>
        <v>0</v>
      </c>
      <c r="AJ143" s="189">
        <f t="shared" si="134"/>
        <v>0</v>
      </c>
      <c r="AK143" s="189">
        <f t="shared" si="134"/>
        <v>0</v>
      </c>
      <c r="AL143" s="189">
        <f t="shared" si="134"/>
        <v>0</v>
      </c>
      <c r="AM143" s="189">
        <f t="shared" si="134"/>
        <v>0</v>
      </c>
      <c r="AN143" s="189">
        <f t="shared" si="134"/>
        <v>0</v>
      </c>
      <c r="AO143" s="189">
        <f t="shared" si="134"/>
        <v>0</v>
      </c>
      <c r="AP143" s="189">
        <f t="shared" si="134"/>
        <v>0</v>
      </c>
      <c r="AQ143" s="189">
        <f t="shared" si="134"/>
        <v>0</v>
      </c>
      <c r="AR143" s="189">
        <f t="shared" si="134"/>
        <v>0</v>
      </c>
      <c r="AS143" s="189">
        <f t="shared" si="134"/>
        <v>0</v>
      </c>
      <c r="AT143" s="189">
        <f t="shared" si="134"/>
        <v>0</v>
      </c>
      <c r="AU143" s="189">
        <f t="shared" si="134"/>
        <v>0</v>
      </c>
      <c r="AV143" s="189">
        <f t="shared" si="134"/>
        <v>0</v>
      </c>
      <c r="AW143" s="189">
        <f t="shared" si="134"/>
        <v>0</v>
      </c>
      <c r="AX143" s="189">
        <f t="shared" si="134"/>
        <v>0</v>
      </c>
      <c r="AY143" s="189">
        <f t="shared" si="134"/>
        <v>0</v>
      </c>
      <c r="AZ143" s="189">
        <f t="shared" si="134"/>
        <v>0</v>
      </c>
      <c r="BA143" s="189">
        <f t="shared" si="134"/>
        <v>0</v>
      </c>
      <c r="BB143" s="189">
        <f t="shared" si="134"/>
        <v>0</v>
      </c>
      <c r="BC143" s="189">
        <f t="shared" si="134"/>
        <v>0</v>
      </c>
      <c r="BD143" s="189">
        <f t="shared" si="134"/>
        <v>0</v>
      </c>
      <c r="BE143" s="189">
        <f t="shared" si="134"/>
        <v>0</v>
      </c>
      <c r="BF143" s="189">
        <f t="shared" si="134"/>
        <v>0</v>
      </c>
      <c r="BG143" s="189">
        <f t="shared" si="134"/>
        <v>0</v>
      </c>
      <c r="BH143" s="189">
        <f t="shared" si="134"/>
        <v>0</v>
      </c>
      <c r="BI143" s="189">
        <f t="shared" si="134"/>
        <v>0</v>
      </c>
      <c r="BJ143" s="189">
        <f t="shared" si="134"/>
        <v>0</v>
      </c>
      <c r="BK143" s="189">
        <f t="shared" si="134"/>
        <v>0</v>
      </c>
      <c r="BL143" s="189">
        <f t="shared" si="134"/>
        <v>0</v>
      </c>
      <c r="BM143" s="189">
        <f t="shared" si="134"/>
        <v>0</v>
      </c>
    </row>
    <row r="144" spans="3:65" x14ac:dyDescent="0.2">
      <c r="C144" s="188">
        <f t="shared" si="127"/>
        <v>6</v>
      </c>
      <c r="D144" s="166" t="str">
        <f t="shared" si="128"/>
        <v/>
      </c>
      <c r="E144" s="211" t="str">
        <f t="shared" si="125"/>
        <v>Operating Expense</v>
      </c>
      <c r="F144" s="183">
        <f t="shared" si="125"/>
        <v>2</v>
      </c>
      <c r="G144" s="183"/>
      <c r="K144" s="202">
        <f t="shared" si="129"/>
        <v>0</v>
      </c>
      <c r="L144" s="203">
        <f t="shared" si="130"/>
        <v>0</v>
      </c>
      <c r="O144" s="189">
        <f t="shared" ref="O144:BM144" si="135">O114*($F144&lt;=2)</f>
        <v>0</v>
      </c>
      <c r="P144" s="189">
        <f t="shared" si="135"/>
        <v>0</v>
      </c>
      <c r="Q144" s="189">
        <f t="shared" si="135"/>
        <v>0</v>
      </c>
      <c r="R144" s="189">
        <f t="shared" si="135"/>
        <v>0</v>
      </c>
      <c r="S144" s="189">
        <f t="shared" si="135"/>
        <v>0</v>
      </c>
      <c r="T144" s="189">
        <f t="shared" si="135"/>
        <v>0</v>
      </c>
      <c r="U144" s="189">
        <f t="shared" si="135"/>
        <v>0</v>
      </c>
      <c r="V144" s="189">
        <f t="shared" si="135"/>
        <v>0</v>
      </c>
      <c r="W144" s="189">
        <f t="shared" si="135"/>
        <v>0</v>
      </c>
      <c r="X144" s="189">
        <f t="shared" si="135"/>
        <v>0</v>
      </c>
      <c r="Y144" s="189">
        <f t="shared" si="135"/>
        <v>0</v>
      </c>
      <c r="Z144" s="189">
        <f t="shared" si="135"/>
        <v>0</v>
      </c>
      <c r="AA144" s="189">
        <f t="shared" si="135"/>
        <v>0</v>
      </c>
      <c r="AB144" s="189">
        <f t="shared" si="135"/>
        <v>0</v>
      </c>
      <c r="AC144" s="189">
        <f t="shared" si="135"/>
        <v>0</v>
      </c>
      <c r="AD144" s="189">
        <f t="shared" si="135"/>
        <v>0</v>
      </c>
      <c r="AE144" s="189">
        <f t="shared" si="135"/>
        <v>0</v>
      </c>
      <c r="AF144" s="189">
        <f t="shared" si="135"/>
        <v>0</v>
      </c>
      <c r="AG144" s="189">
        <f t="shared" si="135"/>
        <v>0</v>
      </c>
      <c r="AH144" s="189">
        <f t="shared" si="135"/>
        <v>0</v>
      </c>
      <c r="AI144" s="189">
        <f t="shared" si="135"/>
        <v>0</v>
      </c>
      <c r="AJ144" s="189">
        <f t="shared" si="135"/>
        <v>0</v>
      </c>
      <c r="AK144" s="189">
        <f t="shared" si="135"/>
        <v>0</v>
      </c>
      <c r="AL144" s="189">
        <f t="shared" si="135"/>
        <v>0</v>
      </c>
      <c r="AM144" s="189">
        <f t="shared" si="135"/>
        <v>0</v>
      </c>
      <c r="AN144" s="189">
        <f t="shared" si="135"/>
        <v>0</v>
      </c>
      <c r="AO144" s="189">
        <f t="shared" si="135"/>
        <v>0</v>
      </c>
      <c r="AP144" s="189">
        <f t="shared" si="135"/>
        <v>0</v>
      </c>
      <c r="AQ144" s="189">
        <f t="shared" si="135"/>
        <v>0</v>
      </c>
      <c r="AR144" s="189">
        <f t="shared" si="135"/>
        <v>0</v>
      </c>
      <c r="AS144" s="189">
        <f t="shared" si="135"/>
        <v>0</v>
      </c>
      <c r="AT144" s="189">
        <f t="shared" si="135"/>
        <v>0</v>
      </c>
      <c r="AU144" s="189">
        <f t="shared" si="135"/>
        <v>0</v>
      </c>
      <c r="AV144" s="189">
        <f t="shared" si="135"/>
        <v>0</v>
      </c>
      <c r="AW144" s="189">
        <f t="shared" si="135"/>
        <v>0</v>
      </c>
      <c r="AX144" s="189">
        <f t="shared" si="135"/>
        <v>0</v>
      </c>
      <c r="AY144" s="189">
        <f t="shared" si="135"/>
        <v>0</v>
      </c>
      <c r="AZ144" s="189">
        <f t="shared" si="135"/>
        <v>0</v>
      </c>
      <c r="BA144" s="189">
        <f t="shared" si="135"/>
        <v>0</v>
      </c>
      <c r="BB144" s="189">
        <f t="shared" si="135"/>
        <v>0</v>
      </c>
      <c r="BC144" s="189">
        <f t="shared" si="135"/>
        <v>0</v>
      </c>
      <c r="BD144" s="189">
        <f t="shared" si="135"/>
        <v>0</v>
      </c>
      <c r="BE144" s="189">
        <f t="shared" si="135"/>
        <v>0</v>
      </c>
      <c r="BF144" s="189">
        <f t="shared" si="135"/>
        <v>0</v>
      </c>
      <c r="BG144" s="189">
        <f t="shared" si="135"/>
        <v>0</v>
      </c>
      <c r="BH144" s="189">
        <f t="shared" si="135"/>
        <v>0</v>
      </c>
      <c r="BI144" s="189">
        <f t="shared" si="135"/>
        <v>0</v>
      </c>
      <c r="BJ144" s="189">
        <f t="shared" si="135"/>
        <v>0</v>
      </c>
      <c r="BK144" s="189">
        <f t="shared" si="135"/>
        <v>0</v>
      </c>
      <c r="BL144" s="189">
        <f t="shared" si="135"/>
        <v>0</v>
      </c>
      <c r="BM144" s="189">
        <f t="shared" si="135"/>
        <v>0</v>
      </c>
    </row>
    <row r="145" spans="3:65" x14ac:dyDescent="0.2">
      <c r="C145" s="188">
        <f t="shared" si="127"/>
        <v>7</v>
      </c>
      <c r="D145" s="166" t="str">
        <f t="shared" si="128"/>
        <v xml:space="preserve">Alt 1 - TRANSMISSION LINE  </v>
      </c>
      <c r="E145" s="211" t="str">
        <f t="shared" si="125"/>
        <v>CWIP Capital</v>
      </c>
      <c r="F145" s="183">
        <f t="shared" si="125"/>
        <v>6</v>
      </c>
      <c r="G145" s="183"/>
      <c r="K145" s="202">
        <f t="shared" si="129"/>
        <v>0</v>
      </c>
      <c r="L145" s="203">
        <f t="shared" si="130"/>
        <v>0</v>
      </c>
      <c r="O145" s="189">
        <f t="shared" ref="O145:BM145" si="136">O115*($F145&lt;=2)</f>
        <v>0</v>
      </c>
      <c r="P145" s="189">
        <f t="shared" si="136"/>
        <v>0</v>
      </c>
      <c r="Q145" s="189">
        <f t="shared" si="136"/>
        <v>0</v>
      </c>
      <c r="R145" s="189">
        <f t="shared" si="136"/>
        <v>0</v>
      </c>
      <c r="S145" s="189">
        <f t="shared" si="136"/>
        <v>0</v>
      </c>
      <c r="T145" s="189">
        <f t="shared" si="136"/>
        <v>0</v>
      </c>
      <c r="U145" s="189">
        <f t="shared" si="136"/>
        <v>0</v>
      </c>
      <c r="V145" s="189">
        <f t="shared" si="136"/>
        <v>0</v>
      </c>
      <c r="W145" s="189">
        <f t="shared" si="136"/>
        <v>0</v>
      </c>
      <c r="X145" s="189">
        <f t="shared" si="136"/>
        <v>0</v>
      </c>
      <c r="Y145" s="189">
        <f t="shared" si="136"/>
        <v>0</v>
      </c>
      <c r="Z145" s="189">
        <f t="shared" si="136"/>
        <v>0</v>
      </c>
      <c r="AA145" s="189">
        <f t="shared" si="136"/>
        <v>0</v>
      </c>
      <c r="AB145" s="189">
        <f t="shared" si="136"/>
        <v>0</v>
      </c>
      <c r="AC145" s="189">
        <f t="shared" si="136"/>
        <v>0</v>
      </c>
      <c r="AD145" s="189">
        <f t="shared" si="136"/>
        <v>0</v>
      </c>
      <c r="AE145" s="189">
        <f t="shared" si="136"/>
        <v>0</v>
      </c>
      <c r="AF145" s="189">
        <f t="shared" si="136"/>
        <v>0</v>
      </c>
      <c r="AG145" s="189">
        <f t="shared" si="136"/>
        <v>0</v>
      </c>
      <c r="AH145" s="189">
        <f t="shared" si="136"/>
        <v>0</v>
      </c>
      <c r="AI145" s="189">
        <f t="shared" si="136"/>
        <v>0</v>
      </c>
      <c r="AJ145" s="189">
        <f t="shared" si="136"/>
        <v>0</v>
      </c>
      <c r="AK145" s="189">
        <f t="shared" si="136"/>
        <v>0</v>
      </c>
      <c r="AL145" s="189">
        <f t="shared" si="136"/>
        <v>0</v>
      </c>
      <c r="AM145" s="189">
        <f t="shared" si="136"/>
        <v>0</v>
      </c>
      <c r="AN145" s="189">
        <f t="shared" si="136"/>
        <v>0</v>
      </c>
      <c r="AO145" s="189">
        <f t="shared" si="136"/>
        <v>0</v>
      </c>
      <c r="AP145" s="189">
        <f t="shared" si="136"/>
        <v>0</v>
      </c>
      <c r="AQ145" s="189">
        <f t="shared" si="136"/>
        <v>0</v>
      </c>
      <c r="AR145" s="189">
        <f t="shared" si="136"/>
        <v>0</v>
      </c>
      <c r="AS145" s="189">
        <f t="shared" si="136"/>
        <v>0</v>
      </c>
      <c r="AT145" s="189">
        <f t="shared" si="136"/>
        <v>0</v>
      </c>
      <c r="AU145" s="189">
        <f t="shared" si="136"/>
        <v>0</v>
      </c>
      <c r="AV145" s="189">
        <f t="shared" si="136"/>
        <v>0</v>
      </c>
      <c r="AW145" s="189">
        <f t="shared" si="136"/>
        <v>0</v>
      </c>
      <c r="AX145" s="189">
        <f t="shared" si="136"/>
        <v>0</v>
      </c>
      <c r="AY145" s="189">
        <f t="shared" si="136"/>
        <v>0</v>
      </c>
      <c r="AZ145" s="189">
        <f t="shared" si="136"/>
        <v>0</v>
      </c>
      <c r="BA145" s="189">
        <f t="shared" si="136"/>
        <v>0</v>
      </c>
      <c r="BB145" s="189">
        <f t="shared" si="136"/>
        <v>0</v>
      </c>
      <c r="BC145" s="189">
        <f t="shared" si="136"/>
        <v>0</v>
      </c>
      <c r="BD145" s="189">
        <f t="shared" si="136"/>
        <v>0</v>
      </c>
      <c r="BE145" s="189">
        <f t="shared" si="136"/>
        <v>0</v>
      </c>
      <c r="BF145" s="189">
        <f t="shared" si="136"/>
        <v>0</v>
      </c>
      <c r="BG145" s="189">
        <f t="shared" si="136"/>
        <v>0</v>
      </c>
      <c r="BH145" s="189">
        <f t="shared" si="136"/>
        <v>0</v>
      </c>
      <c r="BI145" s="189">
        <f t="shared" si="136"/>
        <v>0</v>
      </c>
      <c r="BJ145" s="189">
        <f t="shared" si="136"/>
        <v>0</v>
      </c>
      <c r="BK145" s="189">
        <f t="shared" si="136"/>
        <v>0</v>
      </c>
      <c r="BL145" s="189">
        <f t="shared" si="136"/>
        <v>0</v>
      </c>
      <c r="BM145" s="189">
        <f t="shared" si="136"/>
        <v>0</v>
      </c>
    </row>
    <row r="146" spans="3:65" x14ac:dyDescent="0.2">
      <c r="C146" s="188">
        <f t="shared" si="127"/>
        <v>8</v>
      </c>
      <c r="D146" s="166" t="str">
        <f t="shared" si="128"/>
        <v xml:space="preserve">Alt 1 - TRANSMISSION SUBSTATION  </v>
      </c>
      <c r="E146" s="211" t="str">
        <f t="shared" si="125"/>
        <v>CWIP Capital</v>
      </c>
      <c r="F146" s="183">
        <f t="shared" si="125"/>
        <v>6</v>
      </c>
      <c r="G146" s="183"/>
      <c r="K146" s="202">
        <f t="shared" si="129"/>
        <v>0</v>
      </c>
      <c r="L146" s="203">
        <f t="shared" si="130"/>
        <v>0</v>
      </c>
      <c r="O146" s="189">
        <f t="shared" ref="O146:BM146" si="137">O116*($F146&lt;=2)</f>
        <v>0</v>
      </c>
      <c r="P146" s="189">
        <f t="shared" si="137"/>
        <v>0</v>
      </c>
      <c r="Q146" s="189">
        <f t="shared" si="137"/>
        <v>0</v>
      </c>
      <c r="R146" s="189">
        <f t="shared" si="137"/>
        <v>0</v>
      </c>
      <c r="S146" s="189">
        <f t="shared" si="137"/>
        <v>0</v>
      </c>
      <c r="T146" s="189">
        <f t="shared" si="137"/>
        <v>0</v>
      </c>
      <c r="U146" s="189">
        <f t="shared" si="137"/>
        <v>0</v>
      </c>
      <c r="V146" s="189">
        <f t="shared" si="137"/>
        <v>0</v>
      </c>
      <c r="W146" s="189">
        <f t="shared" si="137"/>
        <v>0</v>
      </c>
      <c r="X146" s="189">
        <f t="shared" si="137"/>
        <v>0</v>
      </c>
      <c r="Y146" s="189">
        <f t="shared" si="137"/>
        <v>0</v>
      </c>
      <c r="Z146" s="189">
        <f t="shared" si="137"/>
        <v>0</v>
      </c>
      <c r="AA146" s="189">
        <f t="shared" si="137"/>
        <v>0</v>
      </c>
      <c r="AB146" s="189">
        <f t="shared" si="137"/>
        <v>0</v>
      </c>
      <c r="AC146" s="189">
        <f t="shared" si="137"/>
        <v>0</v>
      </c>
      <c r="AD146" s="189">
        <f t="shared" si="137"/>
        <v>0</v>
      </c>
      <c r="AE146" s="189">
        <f t="shared" si="137"/>
        <v>0</v>
      </c>
      <c r="AF146" s="189">
        <f t="shared" si="137"/>
        <v>0</v>
      </c>
      <c r="AG146" s="189">
        <f t="shared" si="137"/>
        <v>0</v>
      </c>
      <c r="AH146" s="189">
        <f t="shared" si="137"/>
        <v>0</v>
      </c>
      <c r="AI146" s="189">
        <f t="shared" si="137"/>
        <v>0</v>
      </c>
      <c r="AJ146" s="189">
        <f t="shared" si="137"/>
        <v>0</v>
      </c>
      <c r="AK146" s="189">
        <f t="shared" si="137"/>
        <v>0</v>
      </c>
      <c r="AL146" s="189">
        <f t="shared" si="137"/>
        <v>0</v>
      </c>
      <c r="AM146" s="189">
        <f t="shared" si="137"/>
        <v>0</v>
      </c>
      <c r="AN146" s="189">
        <f t="shared" si="137"/>
        <v>0</v>
      </c>
      <c r="AO146" s="189">
        <f t="shared" si="137"/>
        <v>0</v>
      </c>
      <c r="AP146" s="189">
        <f t="shared" si="137"/>
        <v>0</v>
      </c>
      <c r="AQ146" s="189">
        <f t="shared" si="137"/>
        <v>0</v>
      </c>
      <c r="AR146" s="189">
        <f t="shared" si="137"/>
        <v>0</v>
      </c>
      <c r="AS146" s="189">
        <f t="shared" si="137"/>
        <v>0</v>
      </c>
      <c r="AT146" s="189">
        <f t="shared" si="137"/>
        <v>0</v>
      </c>
      <c r="AU146" s="189">
        <f t="shared" si="137"/>
        <v>0</v>
      </c>
      <c r="AV146" s="189">
        <f t="shared" si="137"/>
        <v>0</v>
      </c>
      <c r="AW146" s="189">
        <f t="shared" si="137"/>
        <v>0</v>
      </c>
      <c r="AX146" s="189">
        <f t="shared" si="137"/>
        <v>0</v>
      </c>
      <c r="AY146" s="189">
        <f t="shared" si="137"/>
        <v>0</v>
      </c>
      <c r="AZ146" s="189">
        <f t="shared" si="137"/>
        <v>0</v>
      </c>
      <c r="BA146" s="189">
        <f t="shared" si="137"/>
        <v>0</v>
      </c>
      <c r="BB146" s="189">
        <f t="shared" si="137"/>
        <v>0</v>
      </c>
      <c r="BC146" s="189">
        <f t="shared" si="137"/>
        <v>0</v>
      </c>
      <c r="BD146" s="189">
        <f t="shared" si="137"/>
        <v>0</v>
      </c>
      <c r="BE146" s="189">
        <f t="shared" si="137"/>
        <v>0</v>
      </c>
      <c r="BF146" s="189">
        <f t="shared" si="137"/>
        <v>0</v>
      </c>
      <c r="BG146" s="189">
        <f t="shared" si="137"/>
        <v>0</v>
      </c>
      <c r="BH146" s="189">
        <f t="shared" si="137"/>
        <v>0</v>
      </c>
      <c r="BI146" s="189">
        <f t="shared" si="137"/>
        <v>0</v>
      </c>
      <c r="BJ146" s="189">
        <f t="shared" si="137"/>
        <v>0</v>
      </c>
      <c r="BK146" s="189">
        <f t="shared" si="137"/>
        <v>0</v>
      </c>
      <c r="BL146" s="189">
        <f t="shared" si="137"/>
        <v>0</v>
      </c>
      <c r="BM146" s="189">
        <f t="shared" si="137"/>
        <v>0</v>
      </c>
    </row>
    <row r="147" spans="3:65" x14ac:dyDescent="0.2">
      <c r="C147" s="188">
        <f t="shared" si="127"/>
        <v>9</v>
      </c>
      <c r="D147" s="166" t="str">
        <f t="shared" si="128"/>
        <v xml:space="preserve">Alt 1 - DISTRIBUTION SUBSTATION  </v>
      </c>
      <c r="E147" s="211" t="str">
        <f t="shared" si="125"/>
        <v>CWIP Capital</v>
      </c>
      <c r="F147" s="183">
        <f t="shared" si="125"/>
        <v>6</v>
      </c>
      <c r="G147" s="183"/>
      <c r="K147" s="202">
        <f t="shared" si="129"/>
        <v>0</v>
      </c>
      <c r="L147" s="203">
        <f t="shared" si="130"/>
        <v>0</v>
      </c>
      <c r="O147" s="189">
        <f t="shared" ref="O147:BM147" si="138">O117*($F147&lt;=2)</f>
        <v>0</v>
      </c>
      <c r="P147" s="189">
        <f t="shared" si="138"/>
        <v>0</v>
      </c>
      <c r="Q147" s="189">
        <f t="shared" si="138"/>
        <v>0</v>
      </c>
      <c r="R147" s="189">
        <f t="shared" si="138"/>
        <v>0</v>
      </c>
      <c r="S147" s="189">
        <f t="shared" si="138"/>
        <v>0</v>
      </c>
      <c r="T147" s="189">
        <f t="shared" si="138"/>
        <v>0</v>
      </c>
      <c r="U147" s="189">
        <f t="shared" si="138"/>
        <v>0</v>
      </c>
      <c r="V147" s="189">
        <f t="shared" si="138"/>
        <v>0</v>
      </c>
      <c r="W147" s="189">
        <f t="shared" si="138"/>
        <v>0</v>
      </c>
      <c r="X147" s="189">
        <f t="shared" si="138"/>
        <v>0</v>
      </c>
      <c r="Y147" s="189">
        <f t="shared" si="138"/>
        <v>0</v>
      </c>
      <c r="Z147" s="189">
        <f t="shared" si="138"/>
        <v>0</v>
      </c>
      <c r="AA147" s="189">
        <f t="shared" si="138"/>
        <v>0</v>
      </c>
      <c r="AB147" s="189">
        <f t="shared" si="138"/>
        <v>0</v>
      </c>
      <c r="AC147" s="189">
        <f t="shared" si="138"/>
        <v>0</v>
      </c>
      <c r="AD147" s="189">
        <f t="shared" si="138"/>
        <v>0</v>
      </c>
      <c r="AE147" s="189">
        <f t="shared" si="138"/>
        <v>0</v>
      </c>
      <c r="AF147" s="189">
        <f t="shared" si="138"/>
        <v>0</v>
      </c>
      <c r="AG147" s="189">
        <f t="shared" si="138"/>
        <v>0</v>
      </c>
      <c r="AH147" s="189">
        <f t="shared" si="138"/>
        <v>0</v>
      </c>
      <c r="AI147" s="189">
        <f t="shared" si="138"/>
        <v>0</v>
      </c>
      <c r="AJ147" s="189">
        <f t="shared" si="138"/>
        <v>0</v>
      </c>
      <c r="AK147" s="189">
        <f t="shared" si="138"/>
        <v>0</v>
      </c>
      <c r="AL147" s="189">
        <f t="shared" si="138"/>
        <v>0</v>
      </c>
      <c r="AM147" s="189">
        <f t="shared" si="138"/>
        <v>0</v>
      </c>
      <c r="AN147" s="189">
        <f t="shared" si="138"/>
        <v>0</v>
      </c>
      <c r="AO147" s="189">
        <f t="shared" si="138"/>
        <v>0</v>
      </c>
      <c r="AP147" s="189">
        <f t="shared" si="138"/>
        <v>0</v>
      </c>
      <c r="AQ147" s="189">
        <f t="shared" si="138"/>
        <v>0</v>
      </c>
      <c r="AR147" s="189">
        <f t="shared" si="138"/>
        <v>0</v>
      </c>
      <c r="AS147" s="189">
        <f t="shared" si="138"/>
        <v>0</v>
      </c>
      <c r="AT147" s="189">
        <f t="shared" si="138"/>
        <v>0</v>
      </c>
      <c r="AU147" s="189">
        <f t="shared" si="138"/>
        <v>0</v>
      </c>
      <c r="AV147" s="189">
        <f t="shared" si="138"/>
        <v>0</v>
      </c>
      <c r="AW147" s="189">
        <f t="shared" si="138"/>
        <v>0</v>
      </c>
      <c r="AX147" s="189">
        <f t="shared" si="138"/>
        <v>0</v>
      </c>
      <c r="AY147" s="189">
        <f t="shared" si="138"/>
        <v>0</v>
      </c>
      <c r="AZ147" s="189">
        <f t="shared" si="138"/>
        <v>0</v>
      </c>
      <c r="BA147" s="189">
        <f t="shared" si="138"/>
        <v>0</v>
      </c>
      <c r="BB147" s="189">
        <f t="shared" si="138"/>
        <v>0</v>
      </c>
      <c r="BC147" s="189">
        <f t="shared" si="138"/>
        <v>0</v>
      </c>
      <c r="BD147" s="189">
        <f t="shared" si="138"/>
        <v>0</v>
      </c>
      <c r="BE147" s="189">
        <f t="shared" si="138"/>
        <v>0</v>
      </c>
      <c r="BF147" s="189">
        <f t="shared" si="138"/>
        <v>0</v>
      </c>
      <c r="BG147" s="189">
        <f t="shared" si="138"/>
        <v>0</v>
      </c>
      <c r="BH147" s="189">
        <f t="shared" si="138"/>
        <v>0</v>
      </c>
      <c r="BI147" s="189">
        <f t="shared" si="138"/>
        <v>0</v>
      </c>
      <c r="BJ147" s="189">
        <f t="shared" si="138"/>
        <v>0</v>
      </c>
      <c r="BK147" s="189">
        <f t="shared" si="138"/>
        <v>0</v>
      </c>
      <c r="BL147" s="189">
        <f t="shared" si="138"/>
        <v>0</v>
      </c>
      <c r="BM147" s="189">
        <f t="shared" si="138"/>
        <v>0</v>
      </c>
    </row>
    <row r="148" spans="3:65" x14ac:dyDescent="0.2">
      <c r="C148" s="188">
        <f t="shared" si="127"/>
        <v>10</v>
      </c>
      <c r="D148" s="166" t="str">
        <f t="shared" si="128"/>
        <v/>
      </c>
      <c r="E148" s="211" t="str">
        <f t="shared" si="125"/>
        <v>Operating Expense</v>
      </c>
      <c r="F148" s="183">
        <f t="shared" si="125"/>
        <v>2</v>
      </c>
      <c r="G148" s="183"/>
      <c r="K148" s="202">
        <f t="shared" si="129"/>
        <v>0</v>
      </c>
      <c r="L148" s="203">
        <f t="shared" si="130"/>
        <v>0</v>
      </c>
      <c r="O148" s="189">
        <f t="shared" ref="O148:BM148" si="139">O118*($F148&lt;=2)</f>
        <v>0</v>
      </c>
      <c r="P148" s="189">
        <f t="shared" si="139"/>
        <v>0</v>
      </c>
      <c r="Q148" s="189">
        <f t="shared" si="139"/>
        <v>0</v>
      </c>
      <c r="R148" s="189">
        <f t="shared" si="139"/>
        <v>0</v>
      </c>
      <c r="S148" s="189">
        <f t="shared" si="139"/>
        <v>0</v>
      </c>
      <c r="T148" s="189">
        <f t="shared" si="139"/>
        <v>0</v>
      </c>
      <c r="U148" s="189">
        <f t="shared" si="139"/>
        <v>0</v>
      </c>
      <c r="V148" s="189">
        <f t="shared" si="139"/>
        <v>0</v>
      </c>
      <c r="W148" s="189">
        <f t="shared" si="139"/>
        <v>0</v>
      </c>
      <c r="X148" s="189">
        <f t="shared" si="139"/>
        <v>0</v>
      </c>
      <c r="Y148" s="189">
        <f t="shared" si="139"/>
        <v>0</v>
      </c>
      <c r="Z148" s="189">
        <f t="shared" si="139"/>
        <v>0</v>
      </c>
      <c r="AA148" s="189">
        <f t="shared" si="139"/>
        <v>0</v>
      </c>
      <c r="AB148" s="189">
        <f t="shared" si="139"/>
        <v>0</v>
      </c>
      <c r="AC148" s="189">
        <f t="shared" si="139"/>
        <v>0</v>
      </c>
      <c r="AD148" s="189">
        <f t="shared" si="139"/>
        <v>0</v>
      </c>
      <c r="AE148" s="189">
        <f t="shared" si="139"/>
        <v>0</v>
      </c>
      <c r="AF148" s="189">
        <f t="shared" si="139"/>
        <v>0</v>
      </c>
      <c r="AG148" s="189">
        <f t="shared" si="139"/>
        <v>0</v>
      </c>
      <c r="AH148" s="189">
        <f t="shared" si="139"/>
        <v>0</v>
      </c>
      <c r="AI148" s="189">
        <f t="shared" si="139"/>
        <v>0</v>
      </c>
      <c r="AJ148" s="189">
        <f t="shared" si="139"/>
        <v>0</v>
      </c>
      <c r="AK148" s="189">
        <f t="shared" si="139"/>
        <v>0</v>
      </c>
      <c r="AL148" s="189">
        <f t="shared" si="139"/>
        <v>0</v>
      </c>
      <c r="AM148" s="189">
        <f t="shared" si="139"/>
        <v>0</v>
      </c>
      <c r="AN148" s="189">
        <f t="shared" si="139"/>
        <v>0</v>
      </c>
      <c r="AO148" s="189">
        <f t="shared" si="139"/>
        <v>0</v>
      </c>
      <c r="AP148" s="189">
        <f t="shared" si="139"/>
        <v>0</v>
      </c>
      <c r="AQ148" s="189">
        <f t="shared" si="139"/>
        <v>0</v>
      </c>
      <c r="AR148" s="189">
        <f t="shared" si="139"/>
        <v>0</v>
      </c>
      <c r="AS148" s="189">
        <f t="shared" si="139"/>
        <v>0</v>
      </c>
      <c r="AT148" s="189">
        <f t="shared" si="139"/>
        <v>0</v>
      </c>
      <c r="AU148" s="189">
        <f t="shared" si="139"/>
        <v>0</v>
      </c>
      <c r="AV148" s="189">
        <f t="shared" si="139"/>
        <v>0</v>
      </c>
      <c r="AW148" s="189">
        <f t="shared" si="139"/>
        <v>0</v>
      </c>
      <c r="AX148" s="189">
        <f t="shared" si="139"/>
        <v>0</v>
      </c>
      <c r="AY148" s="189">
        <f t="shared" si="139"/>
        <v>0</v>
      </c>
      <c r="AZ148" s="189">
        <f t="shared" si="139"/>
        <v>0</v>
      </c>
      <c r="BA148" s="189">
        <f t="shared" si="139"/>
        <v>0</v>
      </c>
      <c r="BB148" s="189">
        <f t="shared" si="139"/>
        <v>0</v>
      </c>
      <c r="BC148" s="189">
        <f t="shared" si="139"/>
        <v>0</v>
      </c>
      <c r="BD148" s="189">
        <f t="shared" si="139"/>
        <v>0</v>
      </c>
      <c r="BE148" s="189">
        <f t="shared" si="139"/>
        <v>0</v>
      </c>
      <c r="BF148" s="189">
        <f t="shared" si="139"/>
        <v>0</v>
      </c>
      <c r="BG148" s="189">
        <f t="shared" si="139"/>
        <v>0</v>
      </c>
      <c r="BH148" s="189">
        <f t="shared" si="139"/>
        <v>0</v>
      </c>
      <c r="BI148" s="189">
        <f t="shared" si="139"/>
        <v>0</v>
      </c>
      <c r="BJ148" s="189">
        <f t="shared" si="139"/>
        <v>0</v>
      </c>
      <c r="BK148" s="189">
        <f t="shared" si="139"/>
        <v>0</v>
      </c>
      <c r="BL148" s="189">
        <f t="shared" si="139"/>
        <v>0</v>
      </c>
      <c r="BM148" s="189">
        <f t="shared" si="139"/>
        <v>0</v>
      </c>
    </row>
    <row r="149" spans="3:65" x14ac:dyDescent="0.2">
      <c r="C149" s="188">
        <f t="shared" si="127"/>
        <v>11</v>
      </c>
      <c r="D149" s="166" t="str">
        <f t="shared" si="128"/>
        <v/>
      </c>
      <c r="E149" s="211" t="str">
        <f t="shared" si="125"/>
        <v>Operating Expense</v>
      </c>
      <c r="F149" s="183">
        <f t="shared" si="125"/>
        <v>2</v>
      </c>
      <c r="G149" s="183"/>
      <c r="K149" s="202">
        <f t="shared" si="129"/>
        <v>0</v>
      </c>
      <c r="L149" s="203">
        <f t="shared" si="130"/>
        <v>0</v>
      </c>
      <c r="O149" s="189">
        <f t="shared" ref="O149:BM149" si="140">O119*($F149&lt;=2)</f>
        <v>0</v>
      </c>
      <c r="P149" s="189">
        <f t="shared" si="140"/>
        <v>0</v>
      </c>
      <c r="Q149" s="189">
        <f t="shared" si="140"/>
        <v>0</v>
      </c>
      <c r="R149" s="189">
        <f t="shared" si="140"/>
        <v>0</v>
      </c>
      <c r="S149" s="189">
        <f t="shared" si="140"/>
        <v>0</v>
      </c>
      <c r="T149" s="189">
        <f t="shared" si="140"/>
        <v>0</v>
      </c>
      <c r="U149" s="189">
        <f t="shared" si="140"/>
        <v>0</v>
      </c>
      <c r="V149" s="189">
        <f t="shared" si="140"/>
        <v>0</v>
      </c>
      <c r="W149" s="189">
        <f t="shared" si="140"/>
        <v>0</v>
      </c>
      <c r="X149" s="189">
        <f t="shared" si="140"/>
        <v>0</v>
      </c>
      <c r="Y149" s="189">
        <f t="shared" si="140"/>
        <v>0</v>
      </c>
      <c r="Z149" s="189">
        <f t="shared" si="140"/>
        <v>0</v>
      </c>
      <c r="AA149" s="189">
        <f t="shared" si="140"/>
        <v>0</v>
      </c>
      <c r="AB149" s="189">
        <f t="shared" si="140"/>
        <v>0</v>
      </c>
      <c r="AC149" s="189">
        <f t="shared" si="140"/>
        <v>0</v>
      </c>
      <c r="AD149" s="189">
        <f t="shared" si="140"/>
        <v>0</v>
      </c>
      <c r="AE149" s="189">
        <f t="shared" si="140"/>
        <v>0</v>
      </c>
      <c r="AF149" s="189">
        <f t="shared" si="140"/>
        <v>0</v>
      </c>
      <c r="AG149" s="189">
        <f t="shared" si="140"/>
        <v>0</v>
      </c>
      <c r="AH149" s="189">
        <f t="shared" si="140"/>
        <v>0</v>
      </c>
      <c r="AI149" s="189">
        <f t="shared" si="140"/>
        <v>0</v>
      </c>
      <c r="AJ149" s="189">
        <f t="shared" si="140"/>
        <v>0</v>
      </c>
      <c r="AK149" s="189">
        <f t="shared" si="140"/>
        <v>0</v>
      </c>
      <c r="AL149" s="189">
        <f t="shared" si="140"/>
        <v>0</v>
      </c>
      <c r="AM149" s="189">
        <f t="shared" si="140"/>
        <v>0</v>
      </c>
      <c r="AN149" s="189">
        <f t="shared" si="140"/>
        <v>0</v>
      </c>
      <c r="AO149" s="189">
        <f t="shared" si="140"/>
        <v>0</v>
      </c>
      <c r="AP149" s="189">
        <f t="shared" si="140"/>
        <v>0</v>
      </c>
      <c r="AQ149" s="189">
        <f t="shared" si="140"/>
        <v>0</v>
      </c>
      <c r="AR149" s="189">
        <f t="shared" si="140"/>
        <v>0</v>
      </c>
      <c r="AS149" s="189">
        <f t="shared" si="140"/>
        <v>0</v>
      </c>
      <c r="AT149" s="189">
        <f t="shared" si="140"/>
        <v>0</v>
      </c>
      <c r="AU149" s="189">
        <f t="shared" si="140"/>
        <v>0</v>
      </c>
      <c r="AV149" s="189">
        <f t="shared" si="140"/>
        <v>0</v>
      </c>
      <c r="AW149" s="189">
        <f t="shared" si="140"/>
        <v>0</v>
      </c>
      <c r="AX149" s="189">
        <f t="shared" si="140"/>
        <v>0</v>
      </c>
      <c r="AY149" s="189">
        <f t="shared" si="140"/>
        <v>0</v>
      </c>
      <c r="AZ149" s="189">
        <f t="shared" si="140"/>
        <v>0</v>
      </c>
      <c r="BA149" s="189">
        <f t="shared" si="140"/>
        <v>0</v>
      </c>
      <c r="BB149" s="189">
        <f t="shared" si="140"/>
        <v>0</v>
      </c>
      <c r="BC149" s="189">
        <f t="shared" si="140"/>
        <v>0</v>
      </c>
      <c r="BD149" s="189">
        <f t="shared" si="140"/>
        <v>0</v>
      </c>
      <c r="BE149" s="189">
        <f t="shared" si="140"/>
        <v>0</v>
      </c>
      <c r="BF149" s="189">
        <f t="shared" si="140"/>
        <v>0</v>
      </c>
      <c r="BG149" s="189">
        <f t="shared" si="140"/>
        <v>0</v>
      </c>
      <c r="BH149" s="189">
        <f t="shared" si="140"/>
        <v>0</v>
      </c>
      <c r="BI149" s="189">
        <f t="shared" si="140"/>
        <v>0</v>
      </c>
      <c r="BJ149" s="189">
        <f t="shared" si="140"/>
        <v>0</v>
      </c>
      <c r="BK149" s="189">
        <f t="shared" si="140"/>
        <v>0</v>
      </c>
      <c r="BL149" s="189">
        <f t="shared" si="140"/>
        <v>0</v>
      </c>
      <c r="BM149" s="189">
        <f t="shared" si="140"/>
        <v>0</v>
      </c>
    </row>
    <row r="150" spans="3:65" x14ac:dyDescent="0.2">
      <c r="C150" s="188">
        <f t="shared" si="127"/>
        <v>12</v>
      </c>
      <c r="D150" s="166" t="str">
        <f t="shared" si="128"/>
        <v/>
      </c>
      <c r="E150" s="211" t="str">
        <f t="shared" si="125"/>
        <v>Operating Expense</v>
      </c>
      <c r="F150" s="183">
        <f t="shared" si="125"/>
        <v>2</v>
      </c>
      <c r="G150" s="183"/>
      <c r="K150" s="202">
        <f t="shared" si="129"/>
        <v>0</v>
      </c>
      <c r="L150" s="203">
        <f t="shared" si="130"/>
        <v>0</v>
      </c>
      <c r="O150" s="189">
        <f t="shared" ref="O150:BM150" si="141">O120*($F150&lt;=2)</f>
        <v>0</v>
      </c>
      <c r="P150" s="189">
        <f t="shared" si="141"/>
        <v>0</v>
      </c>
      <c r="Q150" s="189">
        <f t="shared" si="141"/>
        <v>0</v>
      </c>
      <c r="R150" s="189">
        <f t="shared" si="141"/>
        <v>0</v>
      </c>
      <c r="S150" s="189">
        <f t="shared" si="141"/>
        <v>0</v>
      </c>
      <c r="T150" s="189">
        <f t="shared" si="141"/>
        <v>0</v>
      </c>
      <c r="U150" s="189">
        <f t="shared" si="141"/>
        <v>0</v>
      </c>
      <c r="V150" s="189">
        <f t="shared" si="141"/>
        <v>0</v>
      </c>
      <c r="W150" s="189">
        <f t="shared" si="141"/>
        <v>0</v>
      </c>
      <c r="X150" s="189">
        <f t="shared" si="141"/>
        <v>0</v>
      </c>
      <c r="Y150" s="189">
        <f t="shared" si="141"/>
        <v>0</v>
      </c>
      <c r="Z150" s="189">
        <f t="shared" si="141"/>
        <v>0</v>
      </c>
      <c r="AA150" s="189">
        <f t="shared" si="141"/>
        <v>0</v>
      </c>
      <c r="AB150" s="189">
        <f t="shared" si="141"/>
        <v>0</v>
      </c>
      <c r="AC150" s="189">
        <f t="shared" si="141"/>
        <v>0</v>
      </c>
      <c r="AD150" s="189">
        <f t="shared" si="141"/>
        <v>0</v>
      </c>
      <c r="AE150" s="189">
        <f t="shared" si="141"/>
        <v>0</v>
      </c>
      <c r="AF150" s="189">
        <f t="shared" si="141"/>
        <v>0</v>
      </c>
      <c r="AG150" s="189">
        <f t="shared" si="141"/>
        <v>0</v>
      </c>
      <c r="AH150" s="189">
        <f t="shared" si="141"/>
        <v>0</v>
      </c>
      <c r="AI150" s="189">
        <f t="shared" si="141"/>
        <v>0</v>
      </c>
      <c r="AJ150" s="189">
        <f t="shared" si="141"/>
        <v>0</v>
      </c>
      <c r="AK150" s="189">
        <f t="shared" si="141"/>
        <v>0</v>
      </c>
      <c r="AL150" s="189">
        <f t="shared" si="141"/>
        <v>0</v>
      </c>
      <c r="AM150" s="189">
        <f t="shared" si="141"/>
        <v>0</v>
      </c>
      <c r="AN150" s="189">
        <f t="shared" si="141"/>
        <v>0</v>
      </c>
      <c r="AO150" s="189">
        <f t="shared" si="141"/>
        <v>0</v>
      </c>
      <c r="AP150" s="189">
        <f t="shared" si="141"/>
        <v>0</v>
      </c>
      <c r="AQ150" s="189">
        <f t="shared" si="141"/>
        <v>0</v>
      </c>
      <c r="AR150" s="189">
        <f t="shared" si="141"/>
        <v>0</v>
      </c>
      <c r="AS150" s="189">
        <f t="shared" si="141"/>
        <v>0</v>
      </c>
      <c r="AT150" s="189">
        <f t="shared" si="141"/>
        <v>0</v>
      </c>
      <c r="AU150" s="189">
        <f t="shared" si="141"/>
        <v>0</v>
      </c>
      <c r="AV150" s="189">
        <f t="shared" si="141"/>
        <v>0</v>
      </c>
      <c r="AW150" s="189">
        <f t="shared" si="141"/>
        <v>0</v>
      </c>
      <c r="AX150" s="189">
        <f t="shared" si="141"/>
        <v>0</v>
      </c>
      <c r="AY150" s="189">
        <f t="shared" si="141"/>
        <v>0</v>
      </c>
      <c r="AZ150" s="189">
        <f t="shared" si="141"/>
        <v>0</v>
      </c>
      <c r="BA150" s="189">
        <f t="shared" si="141"/>
        <v>0</v>
      </c>
      <c r="BB150" s="189">
        <f t="shared" si="141"/>
        <v>0</v>
      </c>
      <c r="BC150" s="189">
        <f t="shared" si="141"/>
        <v>0</v>
      </c>
      <c r="BD150" s="189">
        <f t="shared" si="141"/>
        <v>0</v>
      </c>
      <c r="BE150" s="189">
        <f t="shared" si="141"/>
        <v>0</v>
      </c>
      <c r="BF150" s="189">
        <f t="shared" si="141"/>
        <v>0</v>
      </c>
      <c r="BG150" s="189">
        <f t="shared" si="141"/>
        <v>0</v>
      </c>
      <c r="BH150" s="189">
        <f t="shared" si="141"/>
        <v>0</v>
      </c>
      <c r="BI150" s="189">
        <f t="shared" si="141"/>
        <v>0</v>
      </c>
      <c r="BJ150" s="189">
        <f t="shared" si="141"/>
        <v>0</v>
      </c>
      <c r="BK150" s="189">
        <f t="shared" si="141"/>
        <v>0</v>
      </c>
      <c r="BL150" s="189">
        <f t="shared" si="141"/>
        <v>0</v>
      </c>
      <c r="BM150" s="189">
        <f t="shared" si="141"/>
        <v>0</v>
      </c>
    </row>
    <row r="151" spans="3:65" x14ac:dyDescent="0.2">
      <c r="C151" s="188">
        <f t="shared" si="127"/>
        <v>13</v>
      </c>
      <c r="D151" s="166" t="str">
        <f t="shared" si="128"/>
        <v xml:space="preserve">Alt 2 - TRANSMISSION LINE  </v>
      </c>
      <c r="E151" s="211" t="str">
        <f t="shared" si="125"/>
        <v>CWIP Capital</v>
      </c>
      <c r="F151" s="183">
        <f t="shared" si="125"/>
        <v>6</v>
      </c>
      <c r="G151" s="183"/>
      <c r="K151" s="202">
        <f t="shared" si="129"/>
        <v>0</v>
      </c>
      <c r="L151" s="203">
        <f t="shared" si="130"/>
        <v>0</v>
      </c>
      <c r="O151" s="189">
        <f t="shared" ref="O151:BM151" si="142">O121*($F151&lt;=2)</f>
        <v>0</v>
      </c>
      <c r="P151" s="189">
        <f t="shared" si="142"/>
        <v>0</v>
      </c>
      <c r="Q151" s="189">
        <f t="shared" si="142"/>
        <v>0</v>
      </c>
      <c r="R151" s="189">
        <f t="shared" si="142"/>
        <v>0</v>
      </c>
      <c r="S151" s="189">
        <f t="shared" si="142"/>
        <v>0</v>
      </c>
      <c r="T151" s="189">
        <f t="shared" si="142"/>
        <v>0</v>
      </c>
      <c r="U151" s="189">
        <f t="shared" si="142"/>
        <v>0</v>
      </c>
      <c r="V151" s="189">
        <f t="shared" si="142"/>
        <v>0</v>
      </c>
      <c r="W151" s="189">
        <f t="shared" si="142"/>
        <v>0</v>
      </c>
      <c r="X151" s="189">
        <f t="shared" si="142"/>
        <v>0</v>
      </c>
      <c r="Y151" s="189">
        <f t="shared" si="142"/>
        <v>0</v>
      </c>
      <c r="Z151" s="189">
        <f t="shared" si="142"/>
        <v>0</v>
      </c>
      <c r="AA151" s="189">
        <f t="shared" si="142"/>
        <v>0</v>
      </c>
      <c r="AB151" s="189">
        <f t="shared" si="142"/>
        <v>0</v>
      </c>
      <c r="AC151" s="189">
        <f t="shared" si="142"/>
        <v>0</v>
      </c>
      <c r="AD151" s="189">
        <f t="shared" si="142"/>
        <v>0</v>
      </c>
      <c r="AE151" s="189">
        <f t="shared" si="142"/>
        <v>0</v>
      </c>
      <c r="AF151" s="189">
        <f t="shared" si="142"/>
        <v>0</v>
      </c>
      <c r="AG151" s="189">
        <f t="shared" si="142"/>
        <v>0</v>
      </c>
      <c r="AH151" s="189">
        <f t="shared" si="142"/>
        <v>0</v>
      </c>
      <c r="AI151" s="189">
        <f t="shared" si="142"/>
        <v>0</v>
      </c>
      <c r="AJ151" s="189">
        <f t="shared" si="142"/>
        <v>0</v>
      </c>
      <c r="AK151" s="189">
        <f t="shared" si="142"/>
        <v>0</v>
      </c>
      <c r="AL151" s="189">
        <f t="shared" si="142"/>
        <v>0</v>
      </c>
      <c r="AM151" s="189">
        <f t="shared" si="142"/>
        <v>0</v>
      </c>
      <c r="AN151" s="189">
        <f t="shared" si="142"/>
        <v>0</v>
      </c>
      <c r="AO151" s="189">
        <f t="shared" si="142"/>
        <v>0</v>
      </c>
      <c r="AP151" s="189">
        <f t="shared" si="142"/>
        <v>0</v>
      </c>
      <c r="AQ151" s="189">
        <f t="shared" si="142"/>
        <v>0</v>
      </c>
      <c r="AR151" s="189">
        <f t="shared" si="142"/>
        <v>0</v>
      </c>
      <c r="AS151" s="189">
        <f t="shared" si="142"/>
        <v>0</v>
      </c>
      <c r="AT151" s="189">
        <f t="shared" si="142"/>
        <v>0</v>
      </c>
      <c r="AU151" s="189">
        <f t="shared" si="142"/>
        <v>0</v>
      </c>
      <c r="AV151" s="189">
        <f t="shared" si="142"/>
        <v>0</v>
      </c>
      <c r="AW151" s="189">
        <f t="shared" si="142"/>
        <v>0</v>
      </c>
      <c r="AX151" s="189">
        <f t="shared" si="142"/>
        <v>0</v>
      </c>
      <c r="AY151" s="189">
        <f t="shared" si="142"/>
        <v>0</v>
      </c>
      <c r="AZ151" s="189">
        <f t="shared" si="142"/>
        <v>0</v>
      </c>
      <c r="BA151" s="189">
        <f t="shared" si="142"/>
        <v>0</v>
      </c>
      <c r="BB151" s="189">
        <f t="shared" si="142"/>
        <v>0</v>
      </c>
      <c r="BC151" s="189">
        <f t="shared" si="142"/>
        <v>0</v>
      </c>
      <c r="BD151" s="189">
        <f t="shared" si="142"/>
        <v>0</v>
      </c>
      <c r="BE151" s="189">
        <f t="shared" si="142"/>
        <v>0</v>
      </c>
      <c r="BF151" s="189">
        <f t="shared" si="142"/>
        <v>0</v>
      </c>
      <c r="BG151" s="189">
        <f t="shared" si="142"/>
        <v>0</v>
      </c>
      <c r="BH151" s="189">
        <f t="shared" si="142"/>
        <v>0</v>
      </c>
      <c r="BI151" s="189">
        <f t="shared" si="142"/>
        <v>0</v>
      </c>
      <c r="BJ151" s="189">
        <f t="shared" si="142"/>
        <v>0</v>
      </c>
      <c r="BK151" s="189">
        <f t="shared" si="142"/>
        <v>0</v>
      </c>
      <c r="BL151" s="189">
        <f t="shared" si="142"/>
        <v>0</v>
      </c>
      <c r="BM151" s="189">
        <f t="shared" si="142"/>
        <v>0</v>
      </c>
    </row>
    <row r="152" spans="3:65" x14ac:dyDescent="0.2">
      <c r="C152" s="188">
        <f t="shared" si="127"/>
        <v>14</v>
      </c>
      <c r="D152" s="166" t="str">
        <f t="shared" si="128"/>
        <v xml:space="preserve">Alt 2 - TRANSMISSION SUBSTATION  </v>
      </c>
      <c r="E152" s="211" t="str">
        <f t="shared" si="125"/>
        <v>CWIP Capital</v>
      </c>
      <c r="F152" s="183">
        <f t="shared" si="125"/>
        <v>6</v>
      </c>
      <c r="G152" s="183"/>
      <c r="K152" s="202">
        <f t="shared" si="129"/>
        <v>0</v>
      </c>
      <c r="L152" s="203">
        <f t="shared" si="130"/>
        <v>0</v>
      </c>
      <c r="O152" s="189">
        <f t="shared" ref="O152:BM152" si="143">O122*($F152&lt;=2)</f>
        <v>0</v>
      </c>
      <c r="P152" s="189">
        <f t="shared" si="143"/>
        <v>0</v>
      </c>
      <c r="Q152" s="189">
        <f t="shared" si="143"/>
        <v>0</v>
      </c>
      <c r="R152" s="189">
        <f t="shared" si="143"/>
        <v>0</v>
      </c>
      <c r="S152" s="189">
        <f t="shared" si="143"/>
        <v>0</v>
      </c>
      <c r="T152" s="189">
        <f t="shared" si="143"/>
        <v>0</v>
      </c>
      <c r="U152" s="189">
        <f t="shared" si="143"/>
        <v>0</v>
      </c>
      <c r="V152" s="189">
        <f t="shared" si="143"/>
        <v>0</v>
      </c>
      <c r="W152" s="189">
        <f t="shared" si="143"/>
        <v>0</v>
      </c>
      <c r="X152" s="189">
        <f t="shared" si="143"/>
        <v>0</v>
      </c>
      <c r="Y152" s="189">
        <f t="shared" si="143"/>
        <v>0</v>
      </c>
      <c r="Z152" s="189">
        <f t="shared" si="143"/>
        <v>0</v>
      </c>
      <c r="AA152" s="189">
        <f t="shared" si="143"/>
        <v>0</v>
      </c>
      <c r="AB152" s="189">
        <f t="shared" si="143"/>
        <v>0</v>
      </c>
      <c r="AC152" s="189">
        <f t="shared" si="143"/>
        <v>0</v>
      </c>
      <c r="AD152" s="189">
        <f t="shared" si="143"/>
        <v>0</v>
      </c>
      <c r="AE152" s="189">
        <f t="shared" si="143"/>
        <v>0</v>
      </c>
      <c r="AF152" s="189">
        <f t="shared" si="143"/>
        <v>0</v>
      </c>
      <c r="AG152" s="189">
        <f t="shared" si="143"/>
        <v>0</v>
      </c>
      <c r="AH152" s="189">
        <f t="shared" si="143"/>
        <v>0</v>
      </c>
      <c r="AI152" s="189">
        <f t="shared" si="143"/>
        <v>0</v>
      </c>
      <c r="AJ152" s="189">
        <f t="shared" si="143"/>
        <v>0</v>
      </c>
      <c r="AK152" s="189">
        <f t="shared" si="143"/>
        <v>0</v>
      </c>
      <c r="AL152" s="189">
        <f t="shared" si="143"/>
        <v>0</v>
      </c>
      <c r="AM152" s="189">
        <f t="shared" si="143"/>
        <v>0</v>
      </c>
      <c r="AN152" s="189">
        <f t="shared" si="143"/>
        <v>0</v>
      </c>
      <c r="AO152" s="189">
        <f t="shared" si="143"/>
        <v>0</v>
      </c>
      <c r="AP152" s="189">
        <f t="shared" si="143"/>
        <v>0</v>
      </c>
      <c r="AQ152" s="189">
        <f t="shared" si="143"/>
        <v>0</v>
      </c>
      <c r="AR152" s="189">
        <f t="shared" si="143"/>
        <v>0</v>
      </c>
      <c r="AS152" s="189">
        <f t="shared" si="143"/>
        <v>0</v>
      </c>
      <c r="AT152" s="189">
        <f t="shared" si="143"/>
        <v>0</v>
      </c>
      <c r="AU152" s="189">
        <f t="shared" si="143"/>
        <v>0</v>
      </c>
      <c r="AV152" s="189">
        <f t="shared" si="143"/>
        <v>0</v>
      </c>
      <c r="AW152" s="189">
        <f t="shared" si="143"/>
        <v>0</v>
      </c>
      <c r="AX152" s="189">
        <f t="shared" si="143"/>
        <v>0</v>
      </c>
      <c r="AY152" s="189">
        <f t="shared" si="143"/>
        <v>0</v>
      </c>
      <c r="AZ152" s="189">
        <f t="shared" si="143"/>
        <v>0</v>
      </c>
      <c r="BA152" s="189">
        <f t="shared" si="143"/>
        <v>0</v>
      </c>
      <c r="BB152" s="189">
        <f t="shared" si="143"/>
        <v>0</v>
      </c>
      <c r="BC152" s="189">
        <f t="shared" si="143"/>
        <v>0</v>
      </c>
      <c r="BD152" s="189">
        <f t="shared" si="143"/>
        <v>0</v>
      </c>
      <c r="BE152" s="189">
        <f t="shared" si="143"/>
        <v>0</v>
      </c>
      <c r="BF152" s="189">
        <f t="shared" si="143"/>
        <v>0</v>
      </c>
      <c r="BG152" s="189">
        <f t="shared" si="143"/>
        <v>0</v>
      </c>
      <c r="BH152" s="189">
        <f t="shared" si="143"/>
        <v>0</v>
      </c>
      <c r="BI152" s="189">
        <f t="shared" si="143"/>
        <v>0</v>
      </c>
      <c r="BJ152" s="189">
        <f t="shared" si="143"/>
        <v>0</v>
      </c>
      <c r="BK152" s="189">
        <f t="shared" si="143"/>
        <v>0</v>
      </c>
      <c r="BL152" s="189">
        <f t="shared" si="143"/>
        <v>0</v>
      </c>
      <c r="BM152" s="189">
        <f t="shared" si="143"/>
        <v>0</v>
      </c>
    </row>
    <row r="153" spans="3:65" x14ac:dyDescent="0.2">
      <c r="C153" s="188">
        <f t="shared" si="127"/>
        <v>15</v>
      </c>
      <c r="D153" s="166" t="str">
        <f t="shared" si="128"/>
        <v xml:space="preserve">Alt 2 - DISTRIBUTION SUBSTATION  </v>
      </c>
      <c r="E153" s="211" t="str">
        <f t="shared" si="125"/>
        <v>CWIP Capital</v>
      </c>
      <c r="F153" s="183">
        <f t="shared" si="125"/>
        <v>6</v>
      </c>
      <c r="G153" s="183"/>
      <c r="K153" s="202">
        <f t="shared" si="129"/>
        <v>0</v>
      </c>
      <c r="L153" s="203">
        <f t="shared" si="130"/>
        <v>0</v>
      </c>
      <c r="O153" s="189">
        <f t="shared" ref="O153:BM153" si="144">O123*($F153&lt;=2)</f>
        <v>0</v>
      </c>
      <c r="P153" s="189">
        <f t="shared" si="144"/>
        <v>0</v>
      </c>
      <c r="Q153" s="189">
        <f t="shared" si="144"/>
        <v>0</v>
      </c>
      <c r="R153" s="189">
        <f t="shared" si="144"/>
        <v>0</v>
      </c>
      <c r="S153" s="189">
        <f t="shared" si="144"/>
        <v>0</v>
      </c>
      <c r="T153" s="189">
        <f t="shared" si="144"/>
        <v>0</v>
      </c>
      <c r="U153" s="189">
        <f t="shared" si="144"/>
        <v>0</v>
      </c>
      <c r="V153" s="189">
        <f t="shared" si="144"/>
        <v>0</v>
      </c>
      <c r="W153" s="189">
        <f t="shared" si="144"/>
        <v>0</v>
      </c>
      <c r="X153" s="189">
        <f t="shared" si="144"/>
        <v>0</v>
      </c>
      <c r="Y153" s="189">
        <f t="shared" si="144"/>
        <v>0</v>
      </c>
      <c r="Z153" s="189">
        <f t="shared" si="144"/>
        <v>0</v>
      </c>
      <c r="AA153" s="189">
        <f t="shared" si="144"/>
        <v>0</v>
      </c>
      <c r="AB153" s="189">
        <f t="shared" si="144"/>
        <v>0</v>
      </c>
      <c r="AC153" s="189">
        <f t="shared" si="144"/>
        <v>0</v>
      </c>
      <c r="AD153" s="189">
        <f t="shared" si="144"/>
        <v>0</v>
      </c>
      <c r="AE153" s="189">
        <f t="shared" si="144"/>
        <v>0</v>
      </c>
      <c r="AF153" s="189">
        <f t="shared" si="144"/>
        <v>0</v>
      </c>
      <c r="AG153" s="189">
        <f t="shared" si="144"/>
        <v>0</v>
      </c>
      <c r="AH153" s="189">
        <f t="shared" si="144"/>
        <v>0</v>
      </c>
      <c r="AI153" s="189">
        <f t="shared" si="144"/>
        <v>0</v>
      </c>
      <c r="AJ153" s="189">
        <f t="shared" si="144"/>
        <v>0</v>
      </c>
      <c r="AK153" s="189">
        <f t="shared" si="144"/>
        <v>0</v>
      </c>
      <c r="AL153" s="189">
        <f t="shared" si="144"/>
        <v>0</v>
      </c>
      <c r="AM153" s="189">
        <f t="shared" si="144"/>
        <v>0</v>
      </c>
      <c r="AN153" s="189">
        <f t="shared" si="144"/>
        <v>0</v>
      </c>
      <c r="AO153" s="189">
        <f t="shared" si="144"/>
        <v>0</v>
      </c>
      <c r="AP153" s="189">
        <f t="shared" si="144"/>
        <v>0</v>
      </c>
      <c r="AQ153" s="189">
        <f t="shared" si="144"/>
        <v>0</v>
      </c>
      <c r="AR153" s="189">
        <f t="shared" si="144"/>
        <v>0</v>
      </c>
      <c r="AS153" s="189">
        <f t="shared" si="144"/>
        <v>0</v>
      </c>
      <c r="AT153" s="189">
        <f t="shared" si="144"/>
        <v>0</v>
      </c>
      <c r="AU153" s="189">
        <f t="shared" si="144"/>
        <v>0</v>
      </c>
      <c r="AV153" s="189">
        <f t="shared" si="144"/>
        <v>0</v>
      </c>
      <c r="AW153" s="189">
        <f t="shared" si="144"/>
        <v>0</v>
      </c>
      <c r="AX153" s="189">
        <f t="shared" si="144"/>
        <v>0</v>
      </c>
      <c r="AY153" s="189">
        <f t="shared" si="144"/>
        <v>0</v>
      </c>
      <c r="AZ153" s="189">
        <f t="shared" si="144"/>
        <v>0</v>
      </c>
      <c r="BA153" s="189">
        <f t="shared" si="144"/>
        <v>0</v>
      </c>
      <c r="BB153" s="189">
        <f t="shared" si="144"/>
        <v>0</v>
      </c>
      <c r="BC153" s="189">
        <f t="shared" si="144"/>
        <v>0</v>
      </c>
      <c r="BD153" s="189">
        <f t="shared" si="144"/>
        <v>0</v>
      </c>
      <c r="BE153" s="189">
        <f t="shared" si="144"/>
        <v>0</v>
      </c>
      <c r="BF153" s="189">
        <f t="shared" si="144"/>
        <v>0</v>
      </c>
      <c r="BG153" s="189">
        <f t="shared" si="144"/>
        <v>0</v>
      </c>
      <c r="BH153" s="189">
        <f t="shared" si="144"/>
        <v>0</v>
      </c>
      <c r="BI153" s="189">
        <f t="shared" si="144"/>
        <v>0</v>
      </c>
      <c r="BJ153" s="189">
        <f t="shared" si="144"/>
        <v>0</v>
      </c>
      <c r="BK153" s="189">
        <f t="shared" si="144"/>
        <v>0</v>
      </c>
      <c r="BL153" s="189">
        <f t="shared" si="144"/>
        <v>0</v>
      </c>
      <c r="BM153" s="189">
        <f t="shared" si="144"/>
        <v>0</v>
      </c>
    </row>
    <row r="154" spans="3:65" x14ac:dyDescent="0.2">
      <c r="C154" s="188">
        <f t="shared" si="127"/>
        <v>16</v>
      </c>
      <c r="D154" s="166" t="str">
        <f t="shared" si="128"/>
        <v>item 16</v>
      </c>
      <c r="E154" s="211" t="str">
        <f t="shared" si="125"/>
        <v>Operating Expense</v>
      </c>
      <c r="F154" s="183">
        <f t="shared" si="125"/>
        <v>2</v>
      </c>
      <c r="G154" s="183"/>
      <c r="K154" s="202">
        <f t="shared" si="129"/>
        <v>0</v>
      </c>
      <c r="L154" s="203">
        <f t="shared" si="130"/>
        <v>0</v>
      </c>
      <c r="O154" s="189">
        <f t="shared" ref="O154:BM154" si="145">O124*($F154&lt;=2)</f>
        <v>0</v>
      </c>
      <c r="P154" s="189">
        <f t="shared" si="145"/>
        <v>0</v>
      </c>
      <c r="Q154" s="189">
        <f t="shared" si="145"/>
        <v>0</v>
      </c>
      <c r="R154" s="189">
        <f t="shared" si="145"/>
        <v>0</v>
      </c>
      <c r="S154" s="189">
        <f t="shared" si="145"/>
        <v>0</v>
      </c>
      <c r="T154" s="189">
        <f t="shared" si="145"/>
        <v>0</v>
      </c>
      <c r="U154" s="189">
        <f t="shared" si="145"/>
        <v>0</v>
      </c>
      <c r="V154" s="189">
        <f t="shared" si="145"/>
        <v>0</v>
      </c>
      <c r="W154" s="189">
        <f t="shared" si="145"/>
        <v>0</v>
      </c>
      <c r="X154" s="189">
        <f t="shared" si="145"/>
        <v>0</v>
      </c>
      <c r="Y154" s="189">
        <f t="shared" si="145"/>
        <v>0</v>
      </c>
      <c r="Z154" s="189">
        <f t="shared" si="145"/>
        <v>0</v>
      </c>
      <c r="AA154" s="189">
        <f t="shared" si="145"/>
        <v>0</v>
      </c>
      <c r="AB154" s="189">
        <f t="shared" si="145"/>
        <v>0</v>
      </c>
      <c r="AC154" s="189">
        <f t="shared" si="145"/>
        <v>0</v>
      </c>
      <c r="AD154" s="189">
        <f t="shared" si="145"/>
        <v>0</v>
      </c>
      <c r="AE154" s="189">
        <f t="shared" si="145"/>
        <v>0</v>
      </c>
      <c r="AF154" s="189">
        <f t="shared" si="145"/>
        <v>0</v>
      </c>
      <c r="AG154" s="189">
        <f t="shared" si="145"/>
        <v>0</v>
      </c>
      <c r="AH154" s="189">
        <f t="shared" si="145"/>
        <v>0</v>
      </c>
      <c r="AI154" s="189">
        <f t="shared" si="145"/>
        <v>0</v>
      </c>
      <c r="AJ154" s="189">
        <f t="shared" si="145"/>
        <v>0</v>
      </c>
      <c r="AK154" s="189">
        <f t="shared" si="145"/>
        <v>0</v>
      </c>
      <c r="AL154" s="189">
        <f t="shared" si="145"/>
        <v>0</v>
      </c>
      <c r="AM154" s="189">
        <f t="shared" si="145"/>
        <v>0</v>
      </c>
      <c r="AN154" s="189">
        <f t="shared" si="145"/>
        <v>0</v>
      </c>
      <c r="AO154" s="189">
        <f t="shared" si="145"/>
        <v>0</v>
      </c>
      <c r="AP154" s="189">
        <f t="shared" si="145"/>
        <v>0</v>
      </c>
      <c r="AQ154" s="189">
        <f t="shared" si="145"/>
        <v>0</v>
      </c>
      <c r="AR154" s="189">
        <f t="shared" si="145"/>
        <v>0</v>
      </c>
      <c r="AS154" s="189">
        <f t="shared" si="145"/>
        <v>0</v>
      </c>
      <c r="AT154" s="189">
        <f t="shared" si="145"/>
        <v>0</v>
      </c>
      <c r="AU154" s="189">
        <f t="shared" si="145"/>
        <v>0</v>
      </c>
      <c r="AV154" s="189">
        <f t="shared" si="145"/>
        <v>0</v>
      </c>
      <c r="AW154" s="189">
        <f t="shared" si="145"/>
        <v>0</v>
      </c>
      <c r="AX154" s="189">
        <f t="shared" si="145"/>
        <v>0</v>
      </c>
      <c r="AY154" s="189">
        <f t="shared" si="145"/>
        <v>0</v>
      </c>
      <c r="AZ154" s="189">
        <f t="shared" si="145"/>
        <v>0</v>
      </c>
      <c r="BA154" s="189">
        <f t="shared" si="145"/>
        <v>0</v>
      </c>
      <c r="BB154" s="189">
        <f t="shared" si="145"/>
        <v>0</v>
      </c>
      <c r="BC154" s="189">
        <f t="shared" si="145"/>
        <v>0</v>
      </c>
      <c r="BD154" s="189">
        <f t="shared" si="145"/>
        <v>0</v>
      </c>
      <c r="BE154" s="189">
        <f t="shared" si="145"/>
        <v>0</v>
      </c>
      <c r="BF154" s="189">
        <f t="shared" si="145"/>
        <v>0</v>
      </c>
      <c r="BG154" s="189">
        <f t="shared" si="145"/>
        <v>0</v>
      </c>
      <c r="BH154" s="189">
        <f t="shared" si="145"/>
        <v>0</v>
      </c>
      <c r="BI154" s="189">
        <f t="shared" si="145"/>
        <v>0</v>
      </c>
      <c r="BJ154" s="189">
        <f t="shared" si="145"/>
        <v>0</v>
      </c>
      <c r="BK154" s="189">
        <f t="shared" si="145"/>
        <v>0</v>
      </c>
      <c r="BL154" s="189">
        <f t="shared" si="145"/>
        <v>0</v>
      </c>
      <c r="BM154" s="189">
        <f t="shared" si="145"/>
        <v>0</v>
      </c>
    </row>
    <row r="155" spans="3:65" x14ac:dyDescent="0.2">
      <c r="C155" s="188">
        <f t="shared" si="127"/>
        <v>17</v>
      </c>
      <c r="D155" s="166" t="str">
        <f t="shared" si="128"/>
        <v>item 17</v>
      </c>
      <c r="E155" s="211" t="str">
        <f t="shared" si="125"/>
        <v>Operating Expense</v>
      </c>
      <c r="F155" s="183">
        <f t="shared" si="125"/>
        <v>2</v>
      </c>
      <c r="G155" s="183"/>
      <c r="K155" s="202">
        <f t="shared" si="129"/>
        <v>0</v>
      </c>
      <c r="L155" s="203">
        <f t="shared" si="130"/>
        <v>0</v>
      </c>
      <c r="O155" s="189">
        <f t="shared" ref="O155:BM155" si="146">O125*($F155&lt;=2)</f>
        <v>0</v>
      </c>
      <c r="P155" s="189">
        <f t="shared" si="146"/>
        <v>0</v>
      </c>
      <c r="Q155" s="189">
        <f t="shared" si="146"/>
        <v>0</v>
      </c>
      <c r="R155" s="189">
        <f t="shared" si="146"/>
        <v>0</v>
      </c>
      <c r="S155" s="189">
        <f t="shared" si="146"/>
        <v>0</v>
      </c>
      <c r="T155" s="189">
        <f t="shared" si="146"/>
        <v>0</v>
      </c>
      <c r="U155" s="189">
        <f t="shared" si="146"/>
        <v>0</v>
      </c>
      <c r="V155" s="189">
        <f t="shared" si="146"/>
        <v>0</v>
      </c>
      <c r="W155" s="189">
        <f t="shared" si="146"/>
        <v>0</v>
      </c>
      <c r="X155" s="189">
        <f t="shared" si="146"/>
        <v>0</v>
      </c>
      <c r="Y155" s="189">
        <f t="shared" si="146"/>
        <v>0</v>
      </c>
      <c r="Z155" s="189">
        <f t="shared" si="146"/>
        <v>0</v>
      </c>
      <c r="AA155" s="189">
        <f t="shared" si="146"/>
        <v>0</v>
      </c>
      <c r="AB155" s="189">
        <f t="shared" si="146"/>
        <v>0</v>
      </c>
      <c r="AC155" s="189">
        <f t="shared" si="146"/>
        <v>0</v>
      </c>
      <c r="AD155" s="189">
        <f t="shared" si="146"/>
        <v>0</v>
      </c>
      <c r="AE155" s="189">
        <f t="shared" si="146"/>
        <v>0</v>
      </c>
      <c r="AF155" s="189">
        <f t="shared" si="146"/>
        <v>0</v>
      </c>
      <c r="AG155" s="189">
        <f t="shared" si="146"/>
        <v>0</v>
      </c>
      <c r="AH155" s="189">
        <f t="shared" si="146"/>
        <v>0</v>
      </c>
      <c r="AI155" s="189">
        <f t="shared" si="146"/>
        <v>0</v>
      </c>
      <c r="AJ155" s="189">
        <f t="shared" si="146"/>
        <v>0</v>
      </c>
      <c r="AK155" s="189">
        <f t="shared" si="146"/>
        <v>0</v>
      </c>
      <c r="AL155" s="189">
        <f t="shared" si="146"/>
        <v>0</v>
      </c>
      <c r="AM155" s="189">
        <f t="shared" si="146"/>
        <v>0</v>
      </c>
      <c r="AN155" s="189">
        <f t="shared" si="146"/>
        <v>0</v>
      </c>
      <c r="AO155" s="189">
        <f t="shared" si="146"/>
        <v>0</v>
      </c>
      <c r="AP155" s="189">
        <f t="shared" si="146"/>
        <v>0</v>
      </c>
      <c r="AQ155" s="189">
        <f t="shared" si="146"/>
        <v>0</v>
      </c>
      <c r="AR155" s="189">
        <f t="shared" si="146"/>
        <v>0</v>
      </c>
      <c r="AS155" s="189">
        <f t="shared" si="146"/>
        <v>0</v>
      </c>
      <c r="AT155" s="189">
        <f t="shared" si="146"/>
        <v>0</v>
      </c>
      <c r="AU155" s="189">
        <f t="shared" si="146"/>
        <v>0</v>
      </c>
      <c r="AV155" s="189">
        <f t="shared" si="146"/>
        <v>0</v>
      </c>
      <c r="AW155" s="189">
        <f t="shared" si="146"/>
        <v>0</v>
      </c>
      <c r="AX155" s="189">
        <f t="shared" si="146"/>
        <v>0</v>
      </c>
      <c r="AY155" s="189">
        <f t="shared" si="146"/>
        <v>0</v>
      </c>
      <c r="AZ155" s="189">
        <f t="shared" si="146"/>
        <v>0</v>
      </c>
      <c r="BA155" s="189">
        <f t="shared" si="146"/>
        <v>0</v>
      </c>
      <c r="BB155" s="189">
        <f t="shared" si="146"/>
        <v>0</v>
      </c>
      <c r="BC155" s="189">
        <f t="shared" si="146"/>
        <v>0</v>
      </c>
      <c r="BD155" s="189">
        <f t="shared" si="146"/>
        <v>0</v>
      </c>
      <c r="BE155" s="189">
        <f t="shared" si="146"/>
        <v>0</v>
      </c>
      <c r="BF155" s="189">
        <f t="shared" si="146"/>
        <v>0</v>
      </c>
      <c r="BG155" s="189">
        <f t="shared" si="146"/>
        <v>0</v>
      </c>
      <c r="BH155" s="189">
        <f t="shared" si="146"/>
        <v>0</v>
      </c>
      <c r="BI155" s="189">
        <f t="shared" si="146"/>
        <v>0</v>
      </c>
      <c r="BJ155" s="189">
        <f t="shared" si="146"/>
        <v>0</v>
      </c>
      <c r="BK155" s="189">
        <f t="shared" si="146"/>
        <v>0</v>
      </c>
      <c r="BL155" s="189">
        <f t="shared" si="146"/>
        <v>0</v>
      </c>
      <c r="BM155" s="189">
        <f t="shared" si="146"/>
        <v>0</v>
      </c>
    </row>
    <row r="156" spans="3:65" x14ac:dyDescent="0.2">
      <c r="C156" s="188">
        <f t="shared" si="127"/>
        <v>18</v>
      </c>
      <c r="D156" s="166" t="str">
        <f t="shared" si="128"/>
        <v>item 18</v>
      </c>
      <c r="E156" s="211" t="str">
        <f t="shared" si="125"/>
        <v>Operating Expense</v>
      </c>
      <c r="F156" s="183">
        <f t="shared" si="125"/>
        <v>2</v>
      </c>
      <c r="G156" s="183"/>
      <c r="K156" s="202">
        <f t="shared" si="129"/>
        <v>0</v>
      </c>
      <c r="L156" s="203">
        <f t="shared" si="130"/>
        <v>0</v>
      </c>
      <c r="O156" s="189">
        <f t="shared" ref="O156:BM156" si="147">O126*($F156&lt;=2)</f>
        <v>0</v>
      </c>
      <c r="P156" s="189">
        <f t="shared" si="147"/>
        <v>0</v>
      </c>
      <c r="Q156" s="189">
        <f t="shared" si="147"/>
        <v>0</v>
      </c>
      <c r="R156" s="189">
        <f t="shared" si="147"/>
        <v>0</v>
      </c>
      <c r="S156" s="189">
        <f t="shared" si="147"/>
        <v>0</v>
      </c>
      <c r="T156" s="189">
        <f t="shared" si="147"/>
        <v>0</v>
      </c>
      <c r="U156" s="189">
        <f t="shared" si="147"/>
        <v>0</v>
      </c>
      <c r="V156" s="189">
        <f t="shared" si="147"/>
        <v>0</v>
      </c>
      <c r="W156" s="189">
        <f t="shared" si="147"/>
        <v>0</v>
      </c>
      <c r="X156" s="189">
        <f t="shared" si="147"/>
        <v>0</v>
      </c>
      <c r="Y156" s="189">
        <f t="shared" si="147"/>
        <v>0</v>
      </c>
      <c r="Z156" s="189">
        <f t="shared" si="147"/>
        <v>0</v>
      </c>
      <c r="AA156" s="189">
        <f t="shared" si="147"/>
        <v>0</v>
      </c>
      <c r="AB156" s="189">
        <f t="shared" si="147"/>
        <v>0</v>
      </c>
      <c r="AC156" s="189">
        <f t="shared" si="147"/>
        <v>0</v>
      </c>
      <c r="AD156" s="189">
        <f t="shared" si="147"/>
        <v>0</v>
      </c>
      <c r="AE156" s="189">
        <f t="shared" si="147"/>
        <v>0</v>
      </c>
      <c r="AF156" s="189">
        <f t="shared" si="147"/>
        <v>0</v>
      </c>
      <c r="AG156" s="189">
        <f t="shared" si="147"/>
        <v>0</v>
      </c>
      <c r="AH156" s="189">
        <f t="shared" si="147"/>
        <v>0</v>
      </c>
      <c r="AI156" s="189">
        <f t="shared" si="147"/>
        <v>0</v>
      </c>
      <c r="AJ156" s="189">
        <f t="shared" si="147"/>
        <v>0</v>
      </c>
      <c r="AK156" s="189">
        <f t="shared" si="147"/>
        <v>0</v>
      </c>
      <c r="AL156" s="189">
        <f t="shared" si="147"/>
        <v>0</v>
      </c>
      <c r="AM156" s="189">
        <f t="shared" si="147"/>
        <v>0</v>
      </c>
      <c r="AN156" s="189">
        <f t="shared" si="147"/>
        <v>0</v>
      </c>
      <c r="AO156" s="189">
        <f t="shared" si="147"/>
        <v>0</v>
      </c>
      <c r="AP156" s="189">
        <f t="shared" si="147"/>
        <v>0</v>
      </c>
      <c r="AQ156" s="189">
        <f t="shared" si="147"/>
        <v>0</v>
      </c>
      <c r="AR156" s="189">
        <f t="shared" si="147"/>
        <v>0</v>
      </c>
      <c r="AS156" s="189">
        <f t="shared" si="147"/>
        <v>0</v>
      </c>
      <c r="AT156" s="189">
        <f t="shared" si="147"/>
        <v>0</v>
      </c>
      <c r="AU156" s="189">
        <f t="shared" si="147"/>
        <v>0</v>
      </c>
      <c r="AV156" s="189">
        <f t="shared" si="147"/>
        <v>0</v>
      </c>
      <c r="AW156" s="189">
        <f t="shared" si="147"/>
        <v>0</v>
      </c>
      <c r="AX156" s="189">
        <f t="shared" si="147"/>
        <v>0</v>
      </c>
      <c r="AY156" s="189">
        <f t="shared" si="147"/>
        <v>0</v>
      </c>
      <c r="AZ156" s="189">
        <f t="shared" si="147"/>
        <v>0</v>
      </c>
      <c r="BA156" s="189">
        <f t="shared" si="147"/>
        <v>0</v>
      </c>
      <c r="BB156" s="189">
        <f t="shared" si="147"/>
        <v>0</v>
      </c>
      <c r="BC156" s="189">
        <f t="shared" si="147"/>
        <v>0</v>
      </c>
      <c r="BD156" s="189">
        <f t="shared" si="147"/>
        <v>0</v>
      </c>
      <c r="BE156" s="189">
        <f t="shared" si="147"/>
        <v>0</v>
      </c>
      <c r="BF156" s="189">
        <f t="shared" si="147"/>
        <v>0</v>
      </c>
      <c r="BG156" s="189">
        <f t="shared" si="147"/>
        <v>0</v>
      </c>
      <c r="BH156" s="189">
        <f t="shared" si="147"/>
        <v>0</v>
      </c>
      <c r="BI156" s="189">
        <f t="shared" si="147"/>
        <v>0</v>
      </c>
      <c r="BJ156" s="189">
        <f t="shared" si="147"/>
        <v>0</v>
      </c>
      <c r="BK156" s="189">
        <f t="shared" si="147"/>
        <v>0</v>
      </c>
      <c r="BL156" s="189">
        <f t="shared" si="147"/>
        <v>0</v>
      </c>
      <c r="BM156" s="189">
        <f t="shared" si="147"/>
        <v>0</v>
      </c>
    </row>
    <row r="157" spans="3:65" x14ac:dyDescent="0.2">
      <c r="C157" s="188">
        <f t="shared" si="127"/>
        <v>19</v>
      </c>
      <c r="D157" s="166" t="str">
        <f t="shared" si="128"/>
        <v>item 19</v>
      </c>
      <c r="E157" s="211" t="str">
        <f t="shared" si="125"/>
        <v>Operating Expense</v>
      </c>
      <c r="F157" s="183">
        <f t="shared" si="125"/>
        <v>2</v>
      </c>
      <c r="G157" s="183"/>
      <c r="K157" s="202">
        <f t="shared" si="129"/>
        <v>0</v>
      </c>
      <c r="L157" s="203">
        <f t="shared" si="130"/>
        <v>0</v>
      </c>
      <c r="O157" s="189">
        <f t="shared" ref="O157:BM157" si="148">O127*($F157&lt;=2)</f>
        <v>0</v>
      </c>
      <c r="P157" s="189">
        <f t="shared" si="148"/>
        <v>0</v>
      </c>
      <c r="Q157" s="189">
        <f t="shared" si="148"/>
        <v>0</v>
      </c>
      <c r="R157" s="189">
        <f t="shared" si="148"/>
        <v>0</v>
      </c>
      <c r="S157" s="189">
        <f t="shared" si="148"/>
        <v>0</v>
      </c>
      <c r="T157" s="189">
        <f t="shared" si="148"/>
        <v>0</v>
      </c>
      <c r="U157" s="189">
        <f t="shared" si="148"/>
        <v>0</v>
      </c>
      <c r="V157" s="189">
        <f t="shared" si="148"/>
        <v>0</v>
      </c>
      <c r="W157" s="189">
        <f t="shared" si="148"/>
        <v>0</v>
      </c>
      <c r="X157" s="189">
        <f t="shared" si="148"/>
        <v>0</v>
      </c>
      <c r="Y157" s="189">
        <f t="shared" si="148"/>
        <v>0</v>
      </c>
      <c r="Z157" s="189">
        <f t="shared" si="148"/>
        <v>0</v>
      </c>
      <c r="AA157" s="189">
        <f t="shared" si="148"/>
        <v>0</v>
      </c>
      <c r="AB157" s="189">
        <f t="shared" si="148"/>
        <v>0</v>
      </c>
      <c r="AC157" s="189">
        <f t="shared" si="148"/>
        <v>0</v>
      </c>
      <c r="AD157" s="189">
        <f t="shared" si="148"/>
        <v>0</v>
      </c>
      <c r="AE157" s="189">
        <f t="shared" si="148"/>
        <v>0</v>
      </c>
      <c r="AF157" s="189">
        <f t="shared" si="148"/>
        <v>0</v>
      </c>
      <c r="AG157" s="189">
        <f t="shared" si="148"/>
        <v>0</v>
      </c>
      <c r="AH157" s="189">
        <f t="shared" si="148"/>
        <v>0</v>
      </c>
      <c r="AI157" s="189">
        <f t="shared" si="148"/>
        <v>0</v>
      </c>
      <c r="AJ157" s="189">
        <f t="shared" si="148"/>
        <v>0</v>
      </c>
      <c r="AK157" s="189">
        <f t="shared" si="148"/>
        <v>0</v>
      </c>
      <c r="AL157" s="189">
        <f t="shared" si="148"/>
        <v>0</v>
      </c>
      <c r="AM157" s="189">
        <f t="shared" si="148"/>
        <v>0</v>
      </c>
      <c r="AN157" s="189">
        <f t="shared" si="148"/>
        <v>0</v>
      </c>
      <c r="AO157" s="189">
        <f t="shared" si="148"/>
        <v>0</v>
      </c>
      <c r="AP157" s="189">
        <f t="shared" si="148"/>
        <v>0</v>
      </c>
      <c r="AQ157" s="189">
        <f t="shared" si="148"/>
        <v>0</v>
      </c>
      <c r="AR157" s="189">
        <f t="shared" si="148"/>
        <v>0</v>
      </c>
      <c r="AS157" s="189">
        <f t="shared" si="148"/>
        <v>0</v>
      </c>
      <c r="AT157" s="189">
        <f t="shared" si="148"/>
        <v>0</v>
      </c>
      <c r="AU157" s="189">
        <f t="shared" si="148"/>
        <v>0</v>
      </c>
      <c r="AV157" s="189">
        <f t="shared" si="148"/>
        <v>0</v>
      </c>
      <c r="AW157" s="189">
        <f t="shared" si="148"/>
        <v>0</v>
      </c>
      <c r="AX157" s="189">
        <f t="shared" si="148"/>
        <v>0</v>
      </c>
      <c r="AY157" s="189">
        <f t="shared" si="148"/>
        <v>0</v>
      </c>
      <c r="AZ157" s="189">
        <f t="shared" si="148"/>
        <v>0</v>
      </c>
      <c r="BA157" s="189">
        <f t="shared" si="148"/>
        <v>0</v>
      </c>
      <c r="BB157" s="189">
        <f t="shared" si="148"/>
        <v>0</v>
      </c>
      <c r="BC157" s="189">
        <f t="shared" si="148"/>
        <v>0</v>
      </c>
      <c r="BD157" s="189">
        <f t="shared" si="148"/>
        <v>0</v>
      </c>
      <c r="BE157" s="189">
        <f t="shared" si="148"/>
        <v>0</v>
      </c>
      <c r="BF157" s="189">
        <f t="shared" si="148"/>
        <v>0</v>
      </c>
      <c r="BG157" s="189">
        <f t="shared" si="148"/>
        <v>0</v>
      </c>
      <c r="BH157" s="189">
        <f t="shared" si="148"/>
        <v>0</v>
      </c>
      <c r="BI157" s="189">
        <f t="shared" si="148"/>
        <v>0</v>
      </c>
      <c r="BJ157" s="189">
        <f t="shared" si="148"/>
        <v>0</v>
      </c>
      <c r="BK157" s="189">
        <f t="shared" si="148"/>
        <v>0</v>
      </c>
      <c r="BL157" s="189">
        <f t="shared" si="148"/>
        <v>0</v>
      </c>
      <c r="BM157" s="189">
        <f t="shared" si="148"/>
        <v>0</v>
      </c>
    </row>
    <row r="158" spans="3:65" x14ac:dyDescent="0.2">
      <c r="C158" s="188">
        <f t="shared" si="127"/>
        <v>20</v>
      </c>
      <c r="D158" s="166" t="str">
        <f t="shared" si="128"/>
        <v>item 20</v>
      </c>
      <c r="E158" s="211" t="str">
        <f t="shared" si="125"/>
        <v>Operating Expense</v>
      </c>
      <c r="F158" s="183">
        <f t="shared" si="125"/>
        <v>2</v>
      </c>
      <c r="G158" s="183"/>
      <c r="K158" s="202">
        <f t="shared" si="129"/>
        <v>0</v>
      </c>
      <c r="L158" s="203">
        <f t="shared" si="130"/>
        <v>0</v>
      </c>
      <c r="O158" s="189">
        <f t="shared" ref="O158:BM158" si="149">O128*($F158&lt;=2)</f>
        <v>0</v>
      </c>
      <c r="P158" s="189">
        <f t="shared" si="149"/>
        <v>0</v>
      </c>
      <c r="Q158" s="189">
        <f t="shared" si="149"/>
        <v>0</v>
      </c>
      <c r="R158" s="189">
        <f t="shared" si="149"/>
        <v>0</v>
      </c>
      <c r="S158" s="189">
        <f t="shared" si="149"/>
        <v>0</v>
      </c>
      <c r="T158" s="189">
        <f t="shared" si="149"/>
        <v>0</v>
      </c>
      <c r="U158" s="189">
        <f t="shared" si="149"/>
        <v>0</v>
      </c>
      <c r="V158" s="189">
        <f t="shared" si="149"/>
        <v>0</v>
      </c>
      <c r="W158" s="189">
        <f t="shared" si="149"/>
        <v>0</v>
      </c>
      <c r="X158" s="189">
        <f t="shared" si="149"/>
        <v>0</v>
      </c>
      <c r="Y158" s="189">
        <f t="shared" si="149"/>
        <v>0</v>
      </c>
      <c r="Z158" s="189">
        <f t="shared" si="149"/>
        <v>0</v>
      </c>
      <c r="AA158" s="189">
        <f t="shared" si="149"/>
        <v>0</v>
      </c>
      <c r="AB158" s="189">
        <f t="shared" si="149"/>
        <v>0</v>
      </c>
      <c r="AC158" s="189">
        <f t="shared" si="149"/>
        <v>0</v>
      </c>
      <c r="AD158" s="189">
        <f t="shared" si="149"/>
        <v>0</v>
      </c>
      <c r="AE158" s="189">
        <f t="shared" si="149"/>
        <v>0</v>
      </c>
      <c r="AF158" s="189">
        <f t="shared" si="149"/>
        <v>0</v>
      </c>
      <c r="AG158" s="189">
        <f t="shared" si="149"/>
        <v>0</v>
      </c>
      <c r="AH158" s="189">
        <f t="shared" si="149"/>
        <v>0</v>
      </c>
      <c r="AI158" s="189">
        <f t="shared" si="149"/>
        <v>0</v>
      </c>
      <c r="AJ158" s="189">
        <f t="shared" si="149"/>
        <v>0</v>
      </c>
      <c r="AK158" s="189">
        <f t="shared" si="149"/>
        <v>0</v>
      </c>
      <c r="AL158" s="189">
        <f t="shared" si="149"/>
        <v>0</v>
      </c>
      <c r="AM158" s="189">
        <f t="shared" si="149"/>
        <v>0</v>
      </c>
      <c r="AN158" s="189">
        <f t="shared" si="149"/>
        <v>0</v>
      </c>
      <c r="AO158" s="189">
        <f t="shared" si="149"/>
        <v>0</v>
      </c>
      <c r="AP158" s="189">
        <f t="shared" si="149"/>
        <v>0</v>
      </c>
      <c r="AQ158" s="189">
        <f t="shared" si="149"/>
        <v>0</v>
      </c>
      <c r="AR158" s="189">
        <f t="shared" si="149"/>
        <v>0</v>
      </c>
      <c r="AS158" s="189">
        <f t="shared" si="149"/>
        <v>0</v>
      </c>
      <c r="AT158" s="189">
        <f t="shared" si="149"/>
        <v>0</v>
      </c>
      <c r="AU158" s="189">
        <f t="shared" si="149"/>
        <v>0</v>
      </c>
      <c r="AV158" s="189">
        <f t="shared" si="149"/>
        <v>0</v>
      </c>
      <c r="AW158" s="189">
        <f t="shared" si="149"/>
        <v>0</v>
      </c>
      <c r="AX158" s="189">
        <f t="shared" si="149"/>
        <v>0</v>
      </c>
      <c r="AY158" s="189">
        <f t="shared" si="149"/>
        <v>0</v>
      </c>
      <c r="AZ158" s="189">
        <f t="shared" si="149"/>
        <v>0</v>
      </c>
      <c r="BA158" s="189">
        <f t="shared" si="149"/>
        <v>0</v>
      </c>
      <c r="BB158" s="189">
        <f t="shared" si="149"/>
        <v>0</v>
      </c>
      <c r="BC158" s="189">
        <f t="shared" si="149"/>
        <v>0</v>
      </c>
      <c r="BD158" s="189">
        <f t="shared" si="149"/>
        <v>0</v>
      </c>
      <c r="BE158" s="189">
        <f t="shared" si="149"/>
        <v>0</v>
      </c>
      <c r="BF158" s="189">
        <f t="shared" si="149"/>
        <v>0</v>
      </c>
      <c r="BG158" s="189">
        <f t="shared" si="149"/>
        <v>0</v>
      </c>
      <c r="BH158" s="189">
        <f t="shared" si="149"/>
        <v>0</v>
      </c>
      <c r="BI158" s="189">
        <f t="shared" si="149"/>
        <v>0</v>
      </c>
      <c r="BJ158" s="189">
        <f t="shared" si="149"/>
        <v>0</v>
      </c>
      <c r="BK158" s="189">
        <f t="shared" si="149"/>
        <v>0</v>
      </c>
      <c r="BL158" s="189">
        <f t="shared" si="149"/>
        <v>0</v>
      </c>
      <c r="BM158" s="189">
        <f t="shared" si="149"/>
        <v>0</v>
      </c>
    </row>
    <row r="159" spans="3:65" x14ac:dyDescent="0.2">
      <c r="C159" s="188">
        <f t="shared" si="127"/>
        <v>21</v>
      </c>
      <c r="D159" s="166" t="str">
        <f t="shared" si="128"/>
        <v>item 21</v>
      </c>
      <c r="E159" s="211" t="str">
        <f t="shared" si="125"/>
        <v>Operating Expense</v>
      </c>
      <c r="F159" s="183">
        <f t="shared" si="125"/>
        <v>2</v>
      </c>
      <c r="G159" s="183"/>
      <c r="K159" s="202">
        <f t="shared" si="129"/>
        <v>0</v>
      </c>
      <c r="L159" s="203">
        <f t="shared" si="130"/>
        <v>0</v>
      </c>
      <c r="O159" s="189">
        <f t="shared" ref="O159:BM159" si="150">O129*($F159&lt;=2)</f>
        <v>0</v>
      </c>
      <c r="P159" s="189">
        <f t="shared" si="150"/>
        <v>0</v>
      </c>
      <c r="Q159" s="189">
        <f t="shared" si="150"/>
        <v>0</v>
      </c>
      <c r="R159" s="189">
        <f t="shared" si="150"/>
        <v>0</v>
      </c>
      <c r="S159" s="189">
        <f t="shared" si="150"/>
        <v>0</v>
      </c>
      <c r="T159" s="189">
        <f t="shared" si="150"/>
        <v>0</v>
      </c>
      <c r="U159" s="189">
        <f t="shared" si="150"/>
        <v>0</v>
      </c>
      <c r="V159" s="189">
        <f t="shared" si="150"/>
        <v>0</v>
      </c>
      <c r="W159" s="189">
        <f t="shared" si="150"/>
        <v>0</v>
      </c>
      <c r="X159" s="189">
        <f t="shared" si="150"/>
        <v>0</v>
      </c>
      <c r="Y159" s="189">
        <f t="shared" si="150"/>
        <v>0</v>
      </c>
      <c r="Z159" s="189">
        <f t="shared" si="150"/>
        <v>0</v>
      </c>
      <c r="AA159" s="189">
        <f t="shared" si="150"/>
        <v>0</v>
      </c>
      <c r="AB159" s="189">
        <f t="shared" si="150"/>
        <v>0</v>
      </c>
      <c r="AC159" s="189">
        <f t="shared" si="150"/>
        <v>0</v>
      </c>
      <c r="AD159" s="189">
        <f t="shared" si="150"/>
        <v>0</v>
      </c>
      <c r="AE159" s="189">
        <f t="shared" si="150"/>
        <v>0</v>
      </c>
      <c r="AF159" s="189">
        <f t="shared" si="150"/>
        <v>0</v>
      </c>
      <c r="AG159" s="189">
        <f t="shared" si="150"/>
        <v>0</v>
      </c>
      <c r="AH159" s="189">
        <f t="shared" si="150"/>
        <v>0</v>
      </c>
      <c r="AI159" s="189">
        <f t="shared" si="150"/>
        <v>0</v>
      </c>
      <c r="AJ159" s="189">
        <f t="shared" si="150"/>
        <v>0</v>
      </c>
      <c r="AK159" s="189">
        <f t="shared" si="150"/>
        <v>0</v>
      </c>
      <c r="AL159" s="189">
        <f t="shared" si="150"/>
        <v>0</v>
      </c>
      <c r="AM159" s="189">
        <f t="shared" si="150"/>
        <v>0</v>
      </c>
      <c r="AN159" s="189">
        <f t="shared" si="150"/>
        <v>0</v>
      </c>
      <c r="AO159" s="189">
        <f t="shared" si="150"/>
        <v>0</v>
      </c>
      <c r="AP159" s="189">
        <f t="shared" si="150"/>
        <v>0</v>
      </c>
      <c r="AQ159" s="189">
        <f t="shared" si="150"/>
        <v>0</v>
      </c>
      <c r="AR159" s="189">
        <f t="shared" si="150"/>
        <v>0</v>
      </c>
      <c r="AS159" s="189">
        <f t="shared" si="150"/>
        <v>0</v>
      </c>
      <c r="AT159" s="189">
        <f t="shared" si="150"/>
        <v>0</v>
      </c>
      <c r="AU159" s="189">
        <f t="shared" si="150"/>
        <v>0</v>
      </c>
      <c r="AV159" s="189">
        <f t="shared" si="150"/>
        <v>0</v>
      </c>
      <c r="AW159" s="189">
        <f t="shared" si="150"/>
        <v>0</v>
      </c>
      <c r="AX159" s="189">
        <f t="shared" si="150"/>
        <v>0</v>
      </c>
      <c r="AY159" s="189">
        <f t="shared" si="150"/>
        <v>0</v>
      </c>
      <c r="AZ159" s="189">
        <f t="shared" si="150"/>
        <v>0</v>
      </c>
      <c r="BA159" s="189">
        <f t="shared" si="150"/>
        <v>0</v>
      </c>
      <c r="BB159" s="189">
        <f t="shared" si="150"/>
        <v>0</v>
      </c>
      <c r="BC159" s="189">
        <f t="shared" si="150"/>
        <v>0</v>
      </c>
      <c r="BD159" s="189">
        <f t="shared" si="150"/>
        <v>0</v>
      </c>
      <c r="BE159" s="189">
        <f t="shared" si="150"/>
        <v>0</v>
      </c>
      <c r="BF159" s="189">
        <f t="shared" si="150"/>
        <v>0</v>
      </c>
      <c r="BG159" s="189">
        <f t="shared" si="150"/>
        <v>0</v>
      </c>
      <c r="BH159" s="189">
        <f t="shared" si="150"/>
        <v>0</v>
      </c>
      <c r="BI159" s="189">
        <f t="shared" si="150"/>
        <v>0</v>
      </c>
      <c r="BJ159" s="189">
        <f t="shared" si="150"/>
        <v>0</v>
      </c>
      <c r="BK159" s="189">
        <f t="shared" si="150"/>
        <v>0</v>
      </c>
      <c r="BL159" s="189">
        <f t="shared" si="150"/>
        <v>0</v>
      </c>
      <c r="BM159" s="189">
        <f t="shared" si="150"/>
        <v>0</v>
      </c>
    </row>
    <row r="160" spans="3:65" x14ac:dyDescent="0.2">
      <c r="C160" s="188">
        <f t="shared" si="127"/>
        <v>22</v>
      </c>
      <c r="D160" s="166" t="str">
        <f t="shared" si="128"/>
        <v>item 22</v>
      </c>
      <c r="E160" s="211" t="str">
        <f t="shared" si="125"/>
        <v>Operating Expense</v>
      </c>
      <c r="F160" s="183">
        <f t="shared" si="125"/>
        <v>2</v>
      </c>
      <c r="G160" s="183"/>
      <c r="K160" s="202">
        <f t="shared" si="129"/>
        <v>0</v>
      </c>
      <c r="L160" s="203">
        <f t="shared" si="130"/>
        <v>0</v>
      </c>
      <c r="O160" s="189">
        <f t="shared" ref="O160:BM160" si="151">O130*($F160&lt;=2)</f>
        <v>0</v>
      </c>
      <c r="P160" s="189">
        <f t="shared" si="151"/>
        <v>0</v>
      </c>
      <c r="Q160" s="189">
        <f t="shared" si="151"/>
        <v>0</v>
      </c>
      <c r="R160" s="189">
        <f t="shared" si="151"/>
        <v>0</v>
      </c>
      <c r="S160" s="189">
        <f t="shared" si="151"/>
        <v>0</v>
      </c>
      <c r="T160" s="189">
        <f t="shared" si="151"/>
        <v>0</v>
      </c>
      <c r="U160" s="189">
        <f t="shared" si="151"/>
        <v>0</v>
      </c>
      <c r="V160" s="189">
        <f t="shared" si="151"/>
        <v>0</v>
      </c>
      <c r="W160" s="189">
        <f t="shared" si="151"/>
        <v>0</v>
      </c>
      <c r="X160" s="189">
        <f t="shared" si="151"/>
        <v>0</v>
      </c>
      <c r="Y160" s="189">
        <f t="shared" si="151"/>
        <v>0</v>
      </c>
      <c r="Z160" s="189">
        <f t="shared" si="151"/>
        <v>0</v>
      </c>
      <c r="AA160" s="189">
        <f t="shared" si="151"/>
        <v>0</v>
      </c>
      <c r="AB160" s="189">
        <f t="shared" si="151"/>
        <v>0</v>
      </c>
      <c r="AC160" s="189">
        <f t="shared" si="151"/>
        <v>0</v>
      </c>
      <c r="AD160" s="189">
        <f t="shared" si="151"/>
        <v>0</v>
      </c>
      <c r="AE160" s="189">
        <f t="shared" si="151"/>
        <v>0</v>
      </c>
      <c r="AF160" s="189">
        <f t="shared" si="151"/>
        <v>0</v>
      </c>
      <c r="AG160" s="189">
        <f t="shared" si="151"/>
        <v>0</v>
      </c>
      <c r="AH160" s="189">
        <f t="shared" si="151"/>
        <v>0</v>
      </c>
      <c r="AI160" s="189">
        <f t="shared" si="151"/>
        <v>0</v>
      </c>
      <c r="AJ160" s="189">
        <f t="shared" si="151"/>
        <v>0</v>
      </c>
      <c r="AK160" s="189">
        <f t="shared" si="151"/>
        <v>0</v>
      </c>
      <c r="AL160" s="189">
        <f t="shared" si="151"/>
        <v>0</v>
      </c>
      <c r="AM160" s="189">
        <f t="shared" si="151"/>
        <v>0</v>
      </c>
      <c r="AN160" s="189">
        <f t="shared" si="151"/>
        <v>0</v>
      </c>
      <c r="AO160" s="189">
        <f t="shared" si="151"/>
        <v>0</v>
      </c>
      <c r="AP160" s="189">
        <f t="shared" si="151"/>
        <v>0</v>
      </c>
      <c r="AQ160" s="189">
        <f t="shared" si="151"/>
        <v>0</v>
      </c>
      <c r="AR160" s="189">
        <f t="shared" si="151"/>
        <v>0</v>
      </c>
      <c r="AS160" s="189">
        <f t="shared" si="151"/>
        <v>0</v>
      </c>
      <c r="AT160" s="189">
        <f t="shared" si="151"/>
        <v>0</v>
      </c>
      <c r="AU160" s="189">
        <f t="shared" si="151"/>
        <v>0</v>
      </c>
      <c r="AV160" s="189">
        <f t="shared" si="151"/>
        <v>0</v>
      </c>
      <c r="AW160" s="189">
        <f t="shared" si="151"/>
        <v>0</v>
      </c>
      <c r="AX160" s="189">
        <f t="shared" si="151"/>
        <v>0</v>
      </c>
      <c r="AY160" s="189">
        <f t="shared" si="151"/>
        <v>0</v>
      </c>
      <c r="AZ160" s="189">
        <f t="shared" si="151"/>
        <v>0</v>
      </c>
      <c r="BA160" s="189">
        <f t="shared" si="151"/>
        <v>0</v>
      </c>
      <c r="BB160" s="189">
        <f t="shared" si="151"/>
        <v>0</v>
      </c>
      <c r="BC160" s="189">
        <f t="shared" si="151"/>
        <v>0</v>
      </c>
      <c r="BD160" s="189">
        <f t="shared" si="151"/>
        <v>0</v>
      </c>
      <c r="BE160" s="189">
        <f t="shared" si="151"/>
        <v>0</v>
      </c>
      <c r="BF160" s="189">
        <f t="shared" si="151"/>
        <v>0</v>
      </c>
      <c r="BG160" s="189">
        <f t="shared" si="151"/>
        <v>0</v>
      </c>
      <c r="BH160" s="189">
        <f t="shared" si="151"/>
        <v>0</v>
      </c>
      <c r="BI160" s="189">
        <f t="shared" si="151"/>
        <v>0</v>
      </c>
      <c r="BJ160" s="189">
        <f t="shared" si="151"/>
        <v>0</v>
      </c>
      <c r="BK160" s="189">
        <f t="shared" si="151"/>
        <v>0</v>
      </c>
      <c r="BL160" s="189">
        <f t="shared" si="151"/>
        <v>0</v>
      </c>
      <c r="BM160" s="189">
        <f t="shared" si="151"/>
        <v>0</v>
      </c>
    </row>
    <row r="161" spans="3:65" x14ac:dyDescent="0.2">
      <c r="C161" s="188">
        <f t="shared" si="127"/>
        <v>23</v>
      </c>
      <c r="D161" s="166" t="str">
        <f t="shared" si="128"/>
        <v>item 23</v>
      </c>
      <c r="E161" s="211" t="str">
        <f t="shared" si="125"/>
        <v>Operating Expense</v>
      </c>
      <c r="F161" s="183">
        <f t="shared" si="125"/>
        <v>2</v>
      </c>
      <c r="G161" s="183"/>
      <c r="K161" s="202">
        <f t="shared" si="129"/>
        <v>0</v>
      </c>
      <c r="L161" s="203">
        <f t="shared" si="130"/>
        <v>0</v>
      </c>
      <c r="O161" s="189">
        <f t="shared" ref="O161:BM161" si="152">O131*($F161&lt;=2)</f>
        <v>0</v>
      </c>
      <c r="P161" s="189">
        <f t="shared" si="152"/>
        <v>0</v>
      </c>
      <c r="Q161" s="189">
        <f t="shared" si="152"/>
        <v>0</v>
      </c>
      <c r="R161" s="189">
        <f t="shared" si="152"/>
        <v>0</v>
      </c>
      <c r="S161" s="189">
        <f t="shared" si="152"/>
        <v>0</v>
      </c>
      <c r="T161" s="189">
        <f t="shared" si="152"/>
        <v>0</v>
      </c>
      <c r="U161" s="189">
        <f t="shared" si="152"/>
        <v>0</v>
      </c>
      <c r="V161" s="189">
        <f t="shared" si="152"/>
        <v>0</v>
      </c>
      <c r="W161" s="189">
        <f t="shared" si="152"/>
        <v>0</v>
      </c>
      <c r="X161" s="189">
        <f t="shared" si="152"/>
        <v>0</v>
      </c>
      <c r="Y161" s="189">
        <f t="shared" si="152"/>
        <v>0</v>
      </c>
      <c r="Z161" s="189">
        <f t="shared" si="152"/>
        <v>0</v>
      </c>
      <c r="AA161" s="189">
        <f t="shared" si="152"/>
        <v>0</v>
      </c>
      <c r="AB161" s="189">
        <f t="shared" si="152"/>
        <v>0</v>
      </c>
      <c r="AC161" s="189">
        <f t="shared" si="152"/>
        <v>0</v>
      </c>
      <c r="AD161" s="189">
        <f t="shared" si="152"/>
        <v>0</v>
      </c>
      <c r="AE161" s="189">
        <f t="shared" si="152"/>
        <v>0</v>
      </c>
      <c r="AF161" s="189">
        <f t="shared" si="152"/>
        <v>0</v>
      </c>
      <c r="AG161" s="189">
        <f t="shared" si="152"/>
        <v>0</v>
      </c>
      <c r="AH161" s="189">
        <f t="shared" si="152"/>
        <v>0</v>
      </c>
      <c r="AI161" s="189">
        <f t="shared" si="152"/>
        <v>0</v>
      </c>
      <c r="AJ161" s="189">
        <f t="shared" si="152"/>
        <v>0</v>
      </c>
      <c r="AK161" s="189">
        <f t="shared" si="152"/>
        <v>0</v>
      </c>
      <c r="AL161" s="189">
        <f t="shared" si="152"/>
        <v>0</v>
      </c>
      <c r="AM161" s="189">
        <f t="shared" si="152"/>
        <v>0</v>
      </c>
      <c r="AN161" s="189">
        <f t="shared" si="152"/>
        <v>0</v>
      </c>
      <c r="AO161" s="189">
        <f t="shared" si="152"/>
        <v>0</v>
      </c>
      <c r="AP161" s="189">
        <f t="shared" si="152"/>
        <v>0</v>
      </c>
      <c r="AQ161" s="189">
        <f t="shared" si="152"/>
        <v>0</v>
      </c>
      <c r="AR161" s="189">
        <f t="shared" si="152"/>
        <v>0</v>
      </c>
      <c r="AS161" s="189">
        <f t="shared" si="152"/>
        <v>0</v>
      </c>
      <c r="AT161" s="189">
        <f t="shared" si="152"/>
        <v>0</v>
      </c>
      <c r="AU161" s="189">
        <f t="shared" si="152"/>
        <v>0</v>
      </c>
      <c r="AV161" s="189">
        <f t="shared" si="152"/>
        <v>0</v>
      </c>
      <c r="AW161" s="189">
        <f t="shared" si="152"/>
        <v>0</v>
      </c>
      <c r="AX161" s="189">
        <f t="shared" si="152"/>
        <v>0</v>
      </c>
      <c r="AY161" s="189">
        <f t="shared" si="152"/>
        <v>0</v>
      </c>
      <c r="AZ161" s="189">
        <f t="shared" si="152"/>
        <v>0</v>
      </c>
      <c r="BA161" s="189">
        <f t="shared" si="152"/>
        <v>0</v>
      </c>
      <c r="BB161" s="189">
        <f t="shared" si="152"/>
        <v>0</v>
      </c>
      <c r="BC161" s="189">
        <f t="shared" si="152"/>
        <v>0</v>
      </c>
      <c r="BD161" s="189">
        <f t="shared" si="152"/>
        <v>0</v>
      </c>
      <c r="BE161" s="189">
        <f t="shared" si="152"/>
        <v>0</v>
      </c>
      <c r="BF161" s="189">
        <f t="shared" si="152"/>
        <v>0</v>
      </c>
      <c r="BG161" s="189">
        <f t="shared" si="152"/>
        <v>0</v>
      </c>
      <c r="BH161" s="189">
        <f t="shared" si="152"/>
        <v>0</v>
      </c>
      <c r="BI161" s="189">
        <f t="shared" si="152"/>
        <v>0</v>
      </c>
      <c r="BJ161" s="189">
        <f t="shared" si="152"/>
        <v>0</v>
      </c>
      <c r="BK161" s="189">
        <f t="shared" si="152"/>
        <v>0</v>
      </c>
      <c r="BL161" s="189">
        <f t="shared" si="152"/>
        <v>0</v>
      </c>
      <c r="BM161" s="189">
        <f t="shared" si="152"/>
        <v>0</v>
      </c>
    </row>
    <row r="162" spans="3:65" x14ac:dyDescent="0.2">
      <c r="C162" s="188">
        <f t="shared" si="127"/>
        <v>24</v>
      </c>
      <c r="D162" s="166" t="str">
        <f t="shared" si="128"/>
        <v>item 24</v>
      </c>
      <c r="E162" s="211" t="str">
        <f t="shared" si="125"/>
        <v>Operating Expense</v>
      </c>
      <c r="F162" s="183">
        <f t="shared" si="125"/>
        <v>2</v>
      </c>
      <c r="G162" s="183"/>
      <c r="K162" s="202">
        <f t="shared" si="129"/>
        <v>0</v>
      </c>
      <c r="L162" s="203">
        <f t="shared" si="130"/>
        <v>0</v>
      </c>
      <c r="O162" s="189">
        <f t="shared" ref="O162:BM162" si="153">O132*($F162&lt;=2)</f>
        <v>0</v>
      </c>
      <c r="P162" s="189">
        <f t="shared" si="153"/>
        <v>0</v>
      </c>
      <c r="Q162" s="189">
        <f t="shared" si="153"/>
        <v>0</v>
      </c>
      <c r="R162" s="189">
        <f t="shared" si="153"/>
        <v>0</v>
      </c>
      <c r="S162" s="189">
        <f t="shared" si="153"/>
        <v>0</v>
      </c>
      <c r="T162" s="189">
        <f t="shared" si="153"/>
        <v>0</v>
      </c>
      <c r="U162" s="189">
        <f t="shared" si="153"/>
        <v>0</v>
      </c>
      <c r="V162" s="189">
        <f t="shared" si="153"/>
        <v>0</v>
      </c>
      <c r="W162" s="189">
        <f t="shared" si="153"/>
        <v>0</v>
      </c>
      <c r="X162" s="189">
        <f t="shared" si="153"/>
        <v>0</v>
      </c>
      <c r="Y162" s="189">
        <f t="shared" si="153"/>
        <v>0</v>
      </c>
      <c r="Z162" s="189">
        <f t="shared" si="153"/>
        <v>0</v>
      </c>
      <c r="AA162" s="189">
        <f t="shared" si="153"/>
        <v>0</v>
      </c>
      <c r="AB162" s="189">
        <f t="shared" si="153"/>
        <v>0</v>
      </c>
      <c r="AC162" s="189">
        <f t="shared" si="153"/>
        <v>0</v>
      </c>
      <c r="AD162" s="189">
        <f t="shared" si="153"/>
        <v>0</v>
      </c>
      <c r="AE162" s="189">
        <f t="shared" si="153"/>
        <v>0</v>
      </c>
      <c r="AF162" s="189">
        <f t="shared" si="153"/>
        <v>0</v>
      </c>
      <c r="AG162" s="189">
        <f t="shared" si="153"/>
        <v>0</v>
      </c>
      <c r="AH162" s="189">
        <f t="shared" si="153"/>
        <v>0</v>
      </c>
      <c r="AI162" s="189">
        <f t="shared" si="153"/>
        <v>0</v>
      </c>
      <c r="AJ162" s="189">
        <f t="shared" si="153"/>
        <v>0</v>
      </c>
      <c r="AK162" s="189">
        <f t="shared" si="153"/>
        <v>0</v>
      </c>
      <c r="AL162" s="189">
        <f t="shared" si="153"/>
        <v>0</v>
      </c>
      <c r="AM162" s="189">
        <f t="shared" si="153"/>
        <v>0</v>
      </c>
      <c r="AN162" s="189">
        <f t="shared" si="153"/>
        <v>0</v>
      </c>
      <c r="AO162" s="189">
        <f t="shared" si="153"/>
        <v>0</v>
      </c>
      <c r="AP162" s="189">
        <f t="shared" si="153"/>
        <v>0</v>
      </c>
      <c r="AQ162" s="189">
        <f t="shared" si="153"/>
        <v>0</v>
      </c>
      <c r="AR162" s="189">
        <f t="shared" si="153"/>
        <v>0</v>
      </c>
      <c r="AS162" s="189">
        <f t="shared" si="153"/>
        <v>0</v>
      </c>
      <c r="AT162" s="189">
        <f t="shared" si="153"/>
        <v>0</v>
      </c>
      <c r="AU162" s="189">
        <f t="shared" si="153"/>
        <v>0</v>
      </c>
      <c r="AV162" s="189">
        <f t="shared" si="153"/>
        <v>0</v>
      </c>
      <c r="AW162" s="189">
        <f t="shared" si="153"/>
        <v>0</v>
      </c>
      <c r="AX162" s="189">
        <f t="shared" si="153"/>
        <v>0</v>
      </c>
      <c r="AY162" s="189">
        <f t="shared" si="153"/>
        <v>0</v>
      </c>
      <c r="AZ162" s="189">
        <f t="shared" si="153"/>
        <v>0</v>
      </c>
      <c r="BA162" s="189">
        <f t="shared" si="153"/>
        <v>0</v>
      </c>
      <c r="BB162" s="189">
        <f t="shared" si="153"/>
        <v>0</v>
      </c>
      <c r="BC162" s="189">
        <f t="shared" si="153"/>
        <v>0</v>
      </c>
      <c r="BD162" s="189">
        <f t="shared" si="153"/>
        <v>0</v>
      </c>
      <c r="BE162" s="189">
        <f t="shared" si="153"/>
        <v>0</v>
      </c>
      <c r="BF162" s="189">
        <f t="shared" si="153"/>
        <v>0</v>
      </c>
      <c r="BG162" s="189">
        <f t="shared" si="153"/>
        <v>0</v>
      </c>
      <c r="BH162" s="189">
        <f t="shared" si="153"/>
        <v>0</v>
      </c>
      <c r="BI162" s="189">
        <f t="shared" si="153"/>
        <v>0</v>
      </c>
      <c r="BJ162" s="189">
        <f t="shared" si="153"/>
        <v>0</v>
      </c>
      <c r="BK162" s="189">
        <f t="shared" si="153"/>
        <v>0</v>
      </c>
      <c r="BL162" s="189">
        <f t="shared" si="153"/>
        <v>0</v>
      </c>
      <c r="BM162" s="189">
        <f t="shared" si="153"/>
        <v>0</v>
      </c>
    </row>
    <row r="163" spans="3:65" x14ac:dyDescent="0.2">
      <c r="C163" s="188">
        <f t="shared" si="127"/>
        <v>25</v>
      </c>
      <c r="D163" s="166" t="str">
        <f t="shared" si="128"/>
        <v>item 25</v>
      </c>
      <c r="E163" s="211" t="str">
        <f t="shared" si="125"/>
        <v>Operating Expense</v>
      </c>
      <c r="F163" s="183">
        <f t="shared" si="125"/>
        <v>2</v>
      </c>
      <c r="G163" s="183"/>
      <c r="K163" s="205">
        <f t="shared" si="129"/>
        <v>0</v>
      </c>
      <c r="L163" s="206">
        <f t="shared" si="130"/>
        <v>0</v>
      </c>
      <c r="O163" s="189">
        <f t="shared" ref="O163:BM163" si="154">O133*($F163&lt;=2)</f>
        <v>0</v>
      </c>
      <c r="P163" s="189">
        <f t="shared" si="154"/>
        <v>0</v>
      </c>
      <c r="Q163" s="189">
        <f t="shared" si="154"/>
        <v>0</v>
      </c>
      <c r="R163" s="189">
        <f t="shared" si="154"/>
        <v>0</v>
      </c>
      <c r="S163" s="189">
        <f t="shared" si="154"/>
        <v>0</v>
      </c>
      <c r="T163" s="189">
        <f t="shared" si="154"/>
        <v>0</v>
      </c>
      <c r="U163" s="189">
        <f t="shared" si="154"/>
        <v>0</v>
      </c>
      <c r="V163" s="189">
        <f t="shared" si="154"/>
        <v>0</v>
      </c>
      <c r="W163" s="189">
        <f t="shared" si="154"/>
        <v>0</v>
      </c>
      <c r="X163" s="189">
        <f t="shared" si="154"/>
        <v>0</v>
      </c>
      <c r="Y163" s="189">
        <f t="shared" si="154"/>
        <v>0</v>
      </c>
      <c r="Z163" s="189">
        <f t="shared" si="154"/>
        <v>0</v>
      </c>
      <c r="AA163" s="189">
        <f t="shared" si="154"/>
        <v>0</v>
      </c>
      <c r="AB163" s="189">
        <f t="shared" si="154"/>
        <v>0</v>
      </c>
      <c r="AC163" s="189">
        <f t="shared" si="154"/>
        <v>0</v>
      </c>
      <c r="AD163" s="189">
        <f t="shared" si="154"/>
        <v>0</v>
      </c>
      <c r="AE163" s="189">
        <f t="shared" si="154"/>
        <v>0</v>
      </c>
      <c r="AF163" s="189">
        <f t="shared" si="154"/>
        <v>0</v>
      </c>
      <c r="AG163" s="189">
        <f t="shared" si="154"/>
        <v>0</v>
      </c>
      <c r="AH163" s="189">
        <f t="shared" si="154"/>
        <v>0</v>
      </c>
      <c r="AI163" s="189">
        <f t="shared" si="154"/>
        <v>0</v>
      </c>
      <c r="AJ163" s="189">
        <f t="shared" si="154"/>
        <v>0</v>
      </c>
      <c r="AK163" s="189">
        <f t="shared" si="154"/>
        <v>0</v>
      </c>
      <c r="AL163" s="189">
        <f t="shared" si="154"/>
        <v>0</v>
      </c>
      <c r="AM163" s="189">
        <f t="shared" si="154"/>
        <v>0</v>
      </c>
      <c r="AN163" s="189">
        <f t="shared" si="154"/>
        <v>0</v>
      </c>
      <c r="AO163" s="189">
        <f t="shared" si="154"/>
        <v>0</v>
      </c>
      <c r="AP163" s="189">
        <f t="shared" si="154"/>
        <v>0</v>
      </c>
      <c r="AQ163" s="189">
        <f t="shared" si="154"/>
        <v>0</v>
      </c>
      <c r="AR163" s="189">
        <f t="shared" si="154"/>
        <v>0</v>
      </c>
      <c r="AS163" s="189">
        <f t="shared" si="154"/>
        <v>0</v>
      </c>
      <c r="AT163" s="189">
        <f t="shared" si="154"/>
        <v>0</v>
      </c>
      <c r="AU163" s="189">
        <f t="shared" si="154"/>
        <v>0</v>
      </c>
      <c r="AV163" s="189">
        <f t="shared" si="154"/>
        <v>0</v>
      </c>
      <c r="AW163" s="189">
        <f t="shared" si="154"/>
        <v>0</v>
      </c>
      <c r="AX163" s="189">
        <f t="shared" si="154"/>
        <v>0</v>
      </c>
      <c r="AY163" s="189">
        <f t="shared" si="154"/>
        <v>0</v>
      </c>
      <c r="AZ163" s="189">
        <f t="shared" si="154"/>
        <v>0</v>
      </c>
      <c r="BA163" s="189">
        <f t="shared" si="154"/>
        <v>0</v>
      </c>
      <c r="BB163" s="189">
        <f t="shared" si="154"/>
        <v>0</v>
      </c>
      <c r="BC163" s="189">
        <f t="shared" si="154"/>
        <v>0</v>
      </c>
      <c r="BD163" s="189">
        <f t="shared" si="154"/>
        <v>0</v>
      </c>
      <c r="BE163" s="189">
        <f t="shared" si="154"/>
        <v>0</v>
      </c>
      <c r="BF163" s="189">
        <f t="shared" si="154"/>
        <v>0</v>
      </c>
      <c r="BG163" s="189">
        <f t="shared" si="154"/>
        <v>0</v>
      </c>
      <c r="BH163" s="189">
        <f t="shared" si="154"/>
        <v>0</v>
      </c>
      <c r="BI163" s="189">
        <f t="shared" si="154"/>
        <v>0</v>
      </c>
      <c r="BJ163" s="189">
        <f t="shared" si="154"/>
        <v>0</v>
      </c>
      <c r="BK163" s="189">
        <f t="shared" si="154"/>
        <v>0</v>
      </c>
      <c r="BL163" s="189">
        <f t="shared" si="154"/>
        <v>0</v>
      </c>
      <c r="BM163" s="189">
        <f t="shared" si="154"/>
        <v>0</v>
      </c>
    </row>
    <row r="164" spans="3:65" x14ac:dyDescent="0.2">
      <c r="D164" s="194"/>
      <c r="K164" s="207"/>
      <c r="L164" s="208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  <c r="BI164" s="209"/>
      <c r="BJ164" s="209"/>
      <c r="BK164" s="209"/>
      <c r="BL164" s="209"/>
      <c r="BM164" s="209"/>
    </row>
    <row r="165" spans="3:65" s="189" customFormat="1" x14ac:dyDescent="0.2">
      <c r="D165" s="195"/>
      <c r="F165" s="196"/>
      <c r="G165" s="196"/>
    </row>
    <row r="166" spans="3:65" s="189" customFormat="1" x14ac:dyDescent="0.2">
      <c r="D166" s="195"/>
      <c r="F166" s="196"/>
      <c r="G166" s="196"/>
    </row>
    <row r="167" spans="3:65" s="178" customFormat="1" ht="15.75" x14ac:dyDescent="0.25">
      <c r="D167" s="161" t="s">
        <v>99</v>
      </c>
      <c r="F167" s="179"/>
      <c r="G167" s="179"/>
      <c r="O167" s="180"/>
      <c r="P167" s="180"/>
      <c r="Q167" s="180"/>
      <c r="R167" s="180"/>
    </row>
    <row r="168" spans="3:65" s="189" customFormat="1" x14ac:dyDescent="0.2">
      <c r="D168" s="195"/>
      <c r="F168" s="196"/>
      <c r="G168" s="196"/>
    </row>
    <row r="169" spans="3:65" x14ac:dyDescent="0.2">
      <c r="D169" s="186" t="s">
        <v>16</v>
      </c>
      <c r="E169" s="181"/>
      <c r="F169" s="155"/>
      <c r="G169" s="155"/>
      <c r="H169" s="210" t="s">
        <v>18</v>
      </c>
      <c r="I169" s="210" t="s">
        <v>196</v>
      </c>
      <c r="J169" s="210" t="s">
        <v>53</v>
      </c>
      <c r="K169" s="184"/>
      <c r="L169" s="184"/>
      <c r="M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4"/>
      <c r="AU169" s="184"/>
      <c r="AV169" s="184"/>
      <c r="AW169" s="184"/>
      <c r="AX169" s="184"/>
      <c r="AY169" s="184"/>
      <c r="AZ169" s="184"/>
      <c r="BA169" s="184"/>
      <c r="BB169" s="184"/>
      <c r="BC169" s="184"/>
      <c r="BD169" s="184"/>
      <c r="BE169" s="184"/>
      <c r="BF169" s="184"/>
      <c r="BG169" s="184"/>
      <c r="BH169" s="184"/>
      <c r="BI169" s="184"/>
      <c r="BJ169" s="184"/>
      <c r="BK169" s="184"/>
      <c r="BL169" s="184"/>
      <c r="BM169" s="184"/>
    </row>
    <row r="170" spans="3:65" x14ac:dyDescent="0.2">
      <c r="C170" s="188">
        <f>C169+1</f>
        <v>1</v>
      </c>
      <c r="D170" s="166" t="str">
        <f>INDEX(D$51:D$75,$C170,1)</f>
        <v xml:space="preserve">TRANSMISSION LINE  </v>
      </c>
      <c r="E170" s="211" t="str">
        <f t="shared" ref="E170:F194" si="155">INDEX(E$51:E$75,$C170,1)</f>
        <v>CWIP Capital</v>
      </c>
      <c r="F170" s="183">
        <f t="shared" si="155"/>
        <v>6</v>
      </c>
      <c r="G170" s="183"/>
      <c r="H170" s="215">
        <f>Inputs!I12</f>
        <v>70</v>
      </c>
      <c r="I170" s="262">
        <f>Inputs!G12</f>
        <v>45992</v>
      </c>
      <c r="J170" s="190">
        <f t="shared" ref="J170:J194" si="156">L988</f>
        <v>0</v>
      </c>
      <c r="K170" s="202">
        <f>SUMPRODUCT(O170:BM170,$O$11:$BM$11)</f>
        <v>146105402.45724174</v>
      </c>
      <c r="L170" s="203">
        <f>SUM(O170:BM170)</f>
        <v>188115037.57668784</v>
      </c>
      <c r="O170" s="189">
        <f>(SUM($N109:O109)-SUM($N170:N170)+$J170)*IF($F170&gt;=5,O$9&gt;=YEAR($I170),1)*($F170&gt;=3)</f>
        <v>0</v>
      </c>
      <c r="P170" s="189">
        <f>(SUM($N109:P109)-SUM($N170:O170)+$J170)*IF($F170&gt;=5,P$9&gt;=YEAR($I170),1)*($F170&gt;=3)</f>
        <v>0</v>
      </c>
      <c r="Q170" s="189">
        <f>(SUM($N109:Q109)-SUM($N170:P170)+$J170)*IF($F170&gt;=5,Q$9&gt;=YEAR($I170),1)*($F170&gt;=3)</f>
        <v>0</v>
      </c>
      <c r="R170" s="189">
        <f>(SUM($N109:R109)-SUM($N170:Q170)+$J170)*IF($F170&gt;=5,R$9&gt;=YEAR($I170),1)*($F170&gt;=3)</f>
        <v>188115037.57668784</v>
      </c>
      <c r="S170" s="189">
        <f>(SUM($N109:S109)-SUM($N170:R170)+$J170)*IF($F170&gt;=5,S$9&gt;=YEAR($I170),1)*($F170&gt;=3)</f>
        <v>0</v>
      </c>
      <c r="T170" s="189">
        <f>(SUM($N109:T109)-SUM($N170:S170)+$J170)*IF($F170&gt;=5,T$9&gt;=YEAR($I170),1)*($F170&gt;=3)</f>
        <v>0</v>
      </c>
      <c r="U170" s="189">
        <f>(SUM($N109:U109)-SUM($N170:T170)+$J170)*IF($F170&gt;=5,U$9&gt;=YEAR($I170),1)*($F170&gt;=3)</f>
        <v>0</v>
      </c>
      <c r="V170" s="189">
        <f>(SUM($N109:V109)-SUM($N170:U170)+$J170)*IF($F170&gt;=5,V$9&gt;=YEAR($I170),1)*($F170&gt;=3)</f>
        <v>0</v>
      </c>
      <c r="W170" s="189">
        <f>(SUM($N109:W109)-SUM($N170:V170)+$J170)*IF($F170&gt;=5,W$9&gt;=YEAR($I170),1)*($F170&gt;=3)</f>
        <v>0</v>
      </c>
      <c r="X170" s="189">
        <f>(SUM($N109:X109)-SUM($N170:W170)+$J170)*IF($F170&gt;=5,X$9&gt;=YEAR($I170),1)*($F170&gt;=3)</f>
        <v>0</v>
      </c>
      <c r="Y170" s="189">
        <f>(SUM($N109:Y109)-SUM($N170:X170)+$J170)*IF($F170&gt;=5,Y$9&gt;=YEAR($I170),1)*($F170&gt;=3)</f>
        <v>0</v>
      </c>
      <c r="Z170" s="189">
        <f>(SUM($N109:Z109)-SUM($N170:Y170)+$J170)*IF($F170&gt;=5,Z$9&gt;=YEAR($I170),1)*($F170&gt;=3)</f>
        <v>0</v>
      </c>
      <c r="AA170" s="189">
        <f>(SUM($N109:AA109)-SUM($N170:Z170)+$J170)*IF($F170&gt;=5,AA$9&gt;=YEAR($I170),1)*($F170&gt;=3)</f>
        <v>0</v>
      </c>
      <c r="AB170" s="189">
        <f>(SUM($N109:AB109)-SUM($N170:AA170)+$J170)*IF($F170&gt;=5,AB$9&gt;=YEAR($I170),1)*($F170&gt;=3)</f>
        <v>0</v>
      </c>
      <c r="AC170" s="189">
        <f>(SUM($N109:AC109)-SUM($N170:AB170)+$J170)*IF($F170&gt;=5,AC$9&gt;=YEAR($I170),1)*($F170&gt;=3)</f>
        <v>0</v>
      </c>
      <c r="AD170" s="189">
        <f>(SUM($N109:AD109)-SUM($N170:AC170)+$J170)*IF($F170&gt;=5,AD$9&gt;=YEAR($I170),1)*($F170&gt;=3)</f>
        <v>0</v>
      </c>
      <c r="AE170" s="189">
        <f>(SUM($N109:AE109)-SUM($N170:AD170)+$J170)*IF($F170&gt;=5,AE$9&gt;=YEAR($I170),1)*($F170&gt;=3)</f>
        <v>0</v>
      </c>
      <c r="AF170" s="189">
        <f>(SUM($N109:AF109)-SUM($N170:AE170)+$J170)*IF($F170&gt;=5,AF$9&gt;=YEAR($I170),1)*($F170&gt;=3)</f>
        <v>0</v>
      </c>
      <c r="AG170" s="189">
        <f>(SUM($N109:AG109)-SUM($N170:AF170)+$J170)*IF($F170&gt;=5,AG$9&gt;=YEAR($I170),1)*($F170&gt;=3)</f>
        <v>0</v>
      </c>
      <c r="AH170" s="189">
        <f>(SUM($N109:AH109)-SUM($N170:AG170)+$J170)*IF($F170&gt;=5,AH$9&gt;=YEAR($I170),1)*($F170&gt;=3)</f>
        <v>0</v>
      </c>
      <c r="AI170" s="189">
        <f>(SUM($N109:AI109)-SUM($N170:AH170)+$J170)*IF($F170&gt;=5,AI$9&gt;=YEAR($I170),1)*($F170&gt;=3)</f>
        <v>0</v>
      </c>
      <c r="AJ170" s="189">
        <f>(SUM($N109:AJ109)-SUM($N170:AI170)+$J170)*IF($F170&gt;=5,AJ$9&gt;=YEAR($I170),1)*($F170&gt;=3)</f>
        <v>0</v>
      </c>
      <c r="AK170" s="189">
        <f>(SUM($N109:AK109)-SUM($N170:AJ170)+$J170)*IF($F170&gt;=5,AK$9&gt;=YEAR($I170),1)*($F170&gt;=3)</f>
        <v>0</v>
      </c>
      <c r="AL170" s="189">
        <f>(SUM($N109:AL109)-SUM($N170:AK170)+$J170)*IF($F170&gt;=5,AL$9&gt;=YEAR($I170),1)*($F170&gt;=3)</f>
        <v>0</v>
      </c>
      <c r="AM170" s="189">
        <f>(SUM($N109:AM109)-SUM($N170:AL170)+$J170)*IF($F170&gt;=5,AM$9&gt;=YEAR($I170),1)*($F170&gt;=3)</f>
        <v>0</v>
      </c>
      <c r="AN170" s="189">
        <f>(SUM($N109:AN109)-SUM($N170:AM170)+$J170)*IF($F170&gt;=5,AN$9&gt;=YEAR($I170),1)*($F170&gt;=3)</f>
        <v>0</v>
      </c>
      <c r="AO170" s="189">
        <f>(SUM($N109:AO109)-SUM($N170:AN170)+$J170)*IF($F170&gt;=5,AO$9&gt;=YEAR($I170),1)*($F170&gt;=3)</f>
        <v>0</v>
      </c>
      <c r="AP170" s="189">
        <f>(SUM($N109:AP109)-SUM($N170:AO170)+$J170)*IF($F170&gt;=5,AP$9&gt;=YEAR($I170),1)*($F170&gt;=3)</f>
        <v>0</v>
      </c>
      <c r="AQ170" s="189">
        <f>(SUM($N109:AQ109)-SUM($N170:AP170)+$J170)*IF($F170&gt;=5,AQ$9&gt;=YEAR($I170),1)*($F170&gt;=3)</f>
        <v>0</v>
      </c>
      <c r="AR170" s="189">
        <f>(SUM($N109:AR109)-SUM($N170:AQ170)+$J170)*IF($F170&gt;=5,AR$9&gt;=YEAR($I170),1)*($F170&gt;=3)</f>
        <v>0</v>
      </c>
      <c r="AS170" s="189">
        <f>(SUM($N109:AS109)-SUM($N170:AR170)+$J170)*IF($F170&gt;=5,AS$9&gt;=YEAR($I170),1)*($F170&gt;=3)</f>
        <v>0</v>
      </c>
      <c r="AT170" s="189">
        <f>(SUM($N109:AT109)-SUM($N170:AS170)+$J170)*IF($F170&gt;=5,AT$9&gt;=YEAR($I170),1)*($F170&gt;=3)</f>
        <v>0</v>
      </c>
      <c r="AU170" s="189">
        <f>(SUM($N109:AU109)-SUM($N170:AT170)+$J170)*IF($F170&gt;=5,AU$9&gt;=YEAR($I170),1)*($F170&gt;=3)</f>
        <v>0</v>
      </c>
      <c r="AV170" s="189">
        <f>(SUM($N109:AV109)-SUM($N170:AU170)+$J170)*IF($F170&gt;=5,AV$9&gt;=YEAR($I170),1)*($F170&gt;=3)</f>
        <v>0</v>
      </c>
      <c r="AW170" s="189">
        <f>(SUM($N109:AW109)-SUM($N170:AV170)+$J170)*IF($F170&gt;=5,AW$9&gt;=YEAR($I170),1)*($F170&gt;=3)</f>
        <v>0</v>
      </c>
      <c r="AX170" s="189">
        <f>(SUM($N109:AX109)-SUM($N170:AW170)+$J170)*IF($F170&gt;=5,AX$9&gt;=YEAR($I170),1)*($F170&gt;=3)</f>
        <v>0</v>
      </c>
      <c r="AY170" s="189">
        <f>(SUM($N109:AY109)-SUM($N170:AX170)+$J170)*IF($F170&gt;=5,AY$9&gt;=YEAR($I170),1)*($F170&gt;=3)</f>
        <v>0</v>
      </c>
      <c r="AZ170" s="189">
        <f>(SUM($N109:AZ109)-SUM($N170:AY170)+$J170)*IF($F170&gt;=5,AZ$9&gt;=YEAR($I170),1)*($F170&gt;=3)</f>
        <v>0</v>
      </c>
      <c r="BA170" s="189">
        <f>(SUM($N109:BA109)-SUM($N170:AZ170)+$J170)*IF($F170&gt;=5,BA$9&gt;=YEAR($I170),1)*($F170&gt;=3)</f>
        <v>0</v>
      </c>
      <c r="BB170" s="189">
        <f>(SUM($N109:BB109)-SUM($N170:BA170)+$J170)*IF($F170&gt;=5,BB$9&gt;=YEAR($I170),1)*($F170&gt;=3)</f>
        <v>0</v>
      </c>
      <c r="BC170" s="189">
        <f>(SUM($N109:BC109)-SUM($N170:BB170)+$J170)*IF($F170&gt;=5,BC$9&gt;=YEAR($I170),1)*($F170&gt;=3)</f>
        <v>0</v>
      </c>
      <c r="BD170" s="189">
        <f>(SUM($N109:BD109)-SUM($N170:BC170)+$J170)*IF($F170&gt;=5,BD$9&gt;=YEAR($I170),1)*($F170&gt;=3)</f>
        <v>0</v>
      </c>
      <c r="BE170" s="189">
        <f>(SUM($N109:BE109)-SUM($N170:BD170)+$J170)*IF($F170&gt;=5,BE$9&gt;=YEAR($I170),1)*($F170&gt;=3)</f>
        <v>0</v>
      </c>
      <c r="BF170" s="189">
        <f>(SUM($N109:BF109)-SUM($N170:BE170)+$J170)*IF($F170&gt;=5,BF$9&gt;=YEAR($I170),1)*($F170&gt;=3)</f>
        <v>0</v>
      </c>
      <c r="BG170" s="189">
        <f>(SUM($N109:BG109)-SUM($N170:BF170)+$J170)*IF($F170&gt;=5,BG$9&gt;=YEAR($I170),1)*($F170&gt;=3)</f>
        <v>0</v>
      </c>
      <c r="BH170" s="189">
        <f>(SUM($N109:BH109)-SUM($N170:BG170)+$J170)*IF($F170&gt;=5,BH$9&gt;=YEAR($I170),1)*($F170&gt;=3)</f>
        <v>0</v>
      </c>
      <c r="BI170" s="189">
        <f>(SUM($N109:BI109)-SUM($N170:BH170)+$J170)*IF($F170&gt;=5,BI$9&gt;=YEAR($I170),1)*($F170&gt;=3)</f>
        <v>0</v>
      </c>
      <c r="BJ170" s="189">
        <f>(SUM($N109:BJ109)-SUM($N170:BI170)+$J170)*IF($F170&gt;=5,BJ$9&gt;=YEAR($I170),1)*($F170&gt;=3)</f>
        <v>0</v>
      </c>
      <c r="BK170" s="189">
        <f>(SUM($N109:BK109)-SUM($N170:BJ170)+$J170)*IF($F170&gt;=5,BK$9&gt;=YEAR($I170),1)*($F170&gt;=3)</f>
        <v>0</v>
      </c>
      <c r="BL170" s="189">
        <f>(SUM($N109:BL109)-SUM($N170:BK170)+$J170)*IF($F170&gt;=5,BL$9&gt;=YEAR($I170),1)*($F170&gt;=3)</f>
        <v>0</v>
      </c>
      <c r="BM170" s="189">
        <f>(SUM($N109:BM109)-SUM($N170:BL170)+$J170)*IF($F170&gt;=5,BM$9&gt;=YEAR($I170),1)*($F170&gt;=3)</f>
        <v>0</v>
      </c>
    </row>
    <row r="171" spans="3:65" x14ac:dyDescent="0.2">
      <c r="C171" s="188">
        <f t="shared" ref="C171:C194" si="157">C170+1</f>
        <v>2</v>
      </c>
      <c r="D171" s="166" t="str">
        <f t="shared" ref="D171:D194" si="158">INDEX(D$51:D$75,$C171,1)</f>
        <v xml:space="preserve">TRANSMISSION SUBSTATION  </v>
      </c>
      <c r="E171" s="211" t="str">
        <f t="shared" si="155"/>
        <v>CWIP Capital</v>
      </c>
      <c r="F171" s="183">
        <f t="shared" si="155"/>
        <v>6</v>
      </c>
      <c r="G171" s="183"/>
      <c r="H171" s="215">
        <f>Inputs!I13</f>
        <v>44</v>
      </c>
      <c r="I171" s="262">
        <f>Inputs!G13</f>
        <v>45992</v>
      </c>
      <c r="J171" s="190">
        <f t="shared" si="156"/>
        <v>0</v>
      </c>
      <c r="K171" s="202">
        <f t="shared" ref="K171:K194" si="159">SUMPRODUCT(O171:BM171,$O$11:$BM$11)</f>
        <v>3482126.4735446214</v>
      </c>
      <c r="L171" s="203">
        <f t="shared" ref="L171:L194" si="160">SUM(O171:BM171)</f>
        <v>4483341.0770647293</v>
      </c>
      <c r="O171" s="189">
        <f>(SUM($N110:O110)-SUM($N171:N171)+$J171)*IF($F171&gt;=5,O$9&gt;=YEAR($I171),1)*($F171&gt;=3)</f>
        <v>0</v>
      </c>
      <c r="P171" s="189">
        <f>(SUM($N110:P110)-SUM($N171:O171)+$J171)*IF($F171&gt;=5,P$9&gt;=YEAR($I171),1)*($F171&gt;=3)</f>
        <v>0</v>
      </c>
      <c r="Q171" s="189">
        <f>(SUM($N110:Q110)-SUM($N171:P171)+$J171)*IF($F171&gt;=5,Q$9&gt;=YEAR($I171),1)*($F171&gt;=3)</f>
        <v>0</v>
      </c>
      <c r="R171" s="189">
        <f>(SUM($N110:R110)-SUM($N171:Q171)+$J171)*IF($F171&gt;=5,R$9&gt;=YEAR($I171),1)*($F171&gt;=3)</f>
        <v>4483341.0770647293</v>
      </c>
      <c r="S171" s="189">
        <f>(SUM($N110:S110)-SUM($N171:R171)+$J171)*IF($F171&gt;=5,S$9&gt;=YEAR($I171),1)*($F171&gt;=3)</f>
        <v>0</v>
      </c>
      <c r="T171" s="189">
        <f>(SUM($N110:T110)-SUM($N171:S171)+$J171)*IF($F171&gt;=5,T$9&gt;=YEAR($I171),1)*($F171&gt;=3)</f>
        <v>0</v>
      </c>
      <c r="U171" s="189">
        <f>(SUM($N110:U110)-SUM($N171:T171)+$J171)*IF($F171&gt;=5,U$9&gt;=YEAR($I171),1)*($F171&gt;=3)</f>
        <v>0</v>
      </c>
      <c r="V171" s="189">
        <f>(SUM($N110:V110)-SUM($N171:U171)+$J171)*IF($F171&gt;=5,V$9&gt;=YEAR($I171),1)*($F171&gt;=3)</f>
        <v>0</v>
      </c>
      <c r="W171" s="189">
        <f>(SUM($N110:W110)-SUM($N171:V171)+$J171)*IF($F171&gt;=5,W$9&gt;=YEAR($I171),1)*($F171&gt;=3)</f>
        <v>0</v>
      </c>
      <c r="X171" s="189">
        <f>(SUM($N110:X110)-SUM($N171:W171)+$J171)*IF($F171&gt;=5,X$9&gt;=YEAR($I171),1)*($F171&gt;=3)</f>
        <v>0</v>
      </c>
      <c r="Y171" s="189">
        <f>(SUM($N110:Y110)-SUM($N171:X171)+$J171)*IF($F171&gt;=5,Y$9&gt;=YEAR($I171),1)*($F171&gt;=3)</f>
        <v>0</v>
      </c>
      <c r="Z171" s="189">
        <f>(SUM($N110:Z110)-SUM($N171:Y171)+$J171)*IF($F171&gt;=5,Z$9&gt;=YEAR($I171),1)*($F171&gt;=3)</f>
        <v>0</v>
      </c>
      <c r="AA171" s="189">
        <f>(SUM($N110:AA110)-SUM($N171:Z171)+$J171)*IF($F171&gt;=5,AA$9&gt;=YEAR($I171),1)*($F171&gt;=3)</f>
        <v>0</v>
      </c>
      <c r="AB171" s="189">
        <f>(SUM($N110:AB110)-SUM($N171:AA171)+$J171)*IF($F171&gt;=5,AB$9&gt;=YEAR($I171),1)*($F171&gt;=3)</f>
        <v>0</v>
      </c>
      <c r="AC171" s="189">
        <f>(SUM($N110:AC110)-SUM($N171:AB171)+$J171)*IF($F171&gt;=5,AC$9&gt;=YEAR($I171),1)*($F171&gt;=3)</f>
        <v>0</v>
      </c>
      <c r="AD171" s="189">
        <f>(SUM($N110:AD110)-SUM($N171:AC171)+$J171)*IF($F171&gt;=5,AD$9&gt;=YEAR($I171),1)*($F171&gt;=3)</f>
        <v>0</v>
      </c>
      <c r="AE171" s="189">
        <f>(SUM($N110:AE110)-SUM($N171:AD171)+$J171)*IF($F171&gt;=5,AE$9&gt;=YEAR($I171),1)*($F171&gt;=3)</f>
        <v>0</v>
      </c>
      <c r="AF171" s="189">
        <f>(SUM($N110:AF110)-SUM($N171:AE171)+$J171)*IF($F171&gt;=5,AF$9&gt;=YEAR($I171),1)*($F171&gt;=3)</f>
        <v>0</v>
      </c>
      <c r="AG171" s="189">
        <f>(SUM($N110:AG110)-SUM($N171:AF171)+$J171)*IF($F171&gt;=5,AG$9&gt;=YEAR($I171),1)*($F171&gt;=3)</f>
        <v>0</v>
      </c>
      <c r="AH171" s="189">
        <f>(SUM($N110:AH110)-SUM($N171:AG171)+$J171)*IF($F171&gt;=5,AH$9&gt;=YEAR($I171),1)*($F171&gt;=3)</f>
        <v>0</v>
      </c>
      <c r="AI171" s="189">
        <f>(SUM($N110:AI110)-SUM($N171:AH171)+$J171)*IF($F171&gt;=5,AI$9&gt;=YEAR($I171),1)*($F171&gt;=3)</f>
        <v>0</v>
      </c>
      <c r="AJ171" s="189">
        <f>(SUM($N110:AJ110)-SUM($N171:AI171)+$J171)*IF($F171&gt;=5,AJ$9&gt;=YEAR($I171),1)*($F171&gt;=3)</f>
        <v>0</v>
      </c>
      <c r="AK171" s="189">
        <f>(SUM($N110:AK110)-SUM($N171:AJ171)+$J171)*IF($F171&gt;=5,AK$9&gt;=YEAR($I171),1)*($F171&gt;=3)</f>
        <v>0</v>
      </c>
      <c r="AL171" s="189">
        <f>(SUM($N110:AL110)-SUM($N171:AK171)+$J171)*IF($F171&gt;=5,AL$9&gt;=YEAR($I171),1)*($F171&gt;=3)</f>
        <v>0</v>
      </c>
      <c r="AM171" s="189">
        <f>(SUM($N110:AM110)-SUM($N171:AL171)+$J171)*IF($F171&gt;=5,AM$9&gt;=YEAR($I171),1)*($F171&gt;=3)</f>
        <v>0</v>
      </c>
      <c r="AN171" s="189">
        <f>(SUM($N110:AN110)-SUM($N171:AM171)+$J171)*IF($F171&gt;=5,AN$9&gt;=YEAR($I171),1)*($F171&gt;=3)</f>
        <v>0</v>
      </c>
      <c r="AO171" s="189">
        <f>(SUM($N110:AO110)-SUM($N171:AN171)+$J171)*IF($F171&gt;=5,AO$9&gt;=YEAR($I171),1)*($F171&gt;=3)</f>
        <v>0</v>
      </c>
      <c r="AP171" s="189">
        <f>(SUM($N110:AP110)-SUM($N171:AO171)+$J171)*IF($F171&gt;=5,AP$9&gt;=YEAR($I171),1)*($F171&gt;=3)</f>
        <v>0</v>
      </c>
      <c r="AQ171" s="189">
        <f>(SUM($N110:AQ110)-SUM($N171:AP171)+$J171)*IF($F171&gt;=5,AQ$9&gt;=YEAR($I171),1)*($F171&gt;=3)</f>
        <v>0</v>
      </c>
      <c r="AR171" s="189">
        <f>(SUM($N110:AR110)-SUM($N171:AQ171)+$J171)*IF($F171&gt;=5,AR$9&gt;=YEAR($I171),1)*($F171&gt;=3)</f>
        <v>0</v>
      </c>
      <c r="AS171" s="189">
        <f>(SUM($N110:AS110)-SUM($N171:AR171)+$J171)*IF($F171&gt;=5,AS$9&gt;=YEAR($I171),1)*($F171&gt;=3)</f>
        <v>0</v>
      </c>
      <c r="AT171" s="189">
        <f>(SUM($N110:AT110)-SUM($N171:AS171)+$J171)*IF($F171&gt;=5,AT$9&gt;=YEAR($I171),1)*($F171&gt;=3)</f>
        <v>0</v>
      </c>
      <c r="AU171" s="189">
        <f>(SUM($N110:AU110)-SUM($N171:AT171)+$J171)*IF($F171&gt;=5,AU$9&gt;=YEAR($I171),1)*($F171&gt;=3)</f>
        <v>0</v>
      </c>
      <c r="AV171" s="189">
        <f>(SUM($N110:AV110)-SUM($N171:AU171)+$J171)*IF($F171&gt;=5,AV$9&gt;=YEAR($I171),1)*($F171&gt;=3)</f>
        <v>0</v>
      </c>
      <c r="AW171" s="189">
        <f>(SUM($N110:AW110)-SUM($N171:AV171)+$J171)*IF($F171&gt;=5,AW$9&gt;=YEAR($I171),1)*($F171&gt;=3)</f>
        <v>0</v>
      </c>
      <c r="AX171" s="189">
        <f>(SUM($N110:AX110)-SUM($N171:AW171)+$J171)*IF($F171&gt;=5,AX$9&gt;=YEAR($I171),1)*($F171&gt;=3)</f>
        <v>0</v>
      </c>
      <c r="AY171" s="189">
        <f>(SUM($N110:AY110)-SUM($N171:AX171)+$J171)*IF($F171&gt;=5,AY$9&gt;=YEAR($I171),1)*($F171&gt;=3)</f>
        <v>0</v>
      </c>
      <c r="AZ171" s="189">
        <f>(SUM($N110:AZ110)-SUM($N171:AY171)+$J171)*IF($F171&gt;=5,AZ$9&gt;=YEAR($I171),1)*($F171&gt;=3)</f>
        <v>0</v>
      </c>
      <c r="BA171" s="189">
        <f>(SUM($N110:BA110)-SUM($N171:AZ171)+$J171)*IF($F171&gt;=5,BA$9&gt;=YEAR($I171),1)*($F171&gt;=3)</f>
        <v>0</v>
      </c>
      <c r="BB171" s="189">
        <f>(SUM($N110:BB110)-SUM($N171:BA171)+$J171)*IF($F171&gt;=5,BB$9&gt;=YEAR($I171),1)*($F171&gt;=3)</f>
        <v>0</v>
      </c>
      <c r="BC171" s="189">
        <f>(SUM($N110:BC110)-SUM($N171:BB171)+$J171)*IF($F171&gt;=5,BC$9&gt;=YEAR($I171),1)*($F171&gt;=3)</f>
        <v>0</v>
      </c>
      <c r="BD171" s="189">
        <f>(SUM($N110:BD110)-SUM($N171:BC171)+$J171)*IF($F171&gt;=5,BD$9&gt;=YEAR($I171),1)*($F171&gt;=3)</f>
        <v>0</v>
      </c>
      <c r="BE171" s="189">
        <f>(SUM($N110:BE110)-SUM($N171:BD171)+$J171)*IF($F171&gt;=5,BE$9&gt;=YEAR($I171),1)*($F171&gt;=3)</f>
        <v>0</v>
      </c>
      <c r="BF171" s="189">
        <f>(SUM($N110:BF110)-SUM($N171:BE171)+$J171)*IF($F171&gt;=5,BF$9&gt;=YEAR($I171),1)*($F171&gt;=3)</f>
        <v>0</v>
      </c>
      <c r="BG171" s="189">
        <f>(SUM($N110:BG110)-SUM($N171:BF171)+$J171)*IF($F171&gt;=5,BG$9&gt;=YEAR($I171),1)*($F171&gt;=3)</f>
        <v>0</v>
      </c>
      <c r="BH171" s="189">
        <f>(SUM($N110:BH110)-SUM($N171:BG171)+$J171)*IF($F171&gt;=5,BH$9&gt;=YEAR($I171),1)*($F171&gt;=3)</f>
        <v>0</v>
      </c>
      <c r="BI171" s="189">
        <f>(SUM($N110:BI110)-SUM($N171:BH171)+$J171)*IF($F171&gt;=5,BI$9&gt;=YEAR($I171),1)*($F171&gt;=3)</f>
        <v>0</v>
      </c>
      <c r="BJ171" s="189">
        <f>(SUM($N110:BJ110)-SUM($N171:BI171)+$J171)*IF($F171&gt;=5,BJ$9&gt;=YEAR($I171),1)*($F171&gt;=3)</f>
        <v>0</v>
      </c>
      <c r="BK171" s="189">
        <f>(SUM($N110:BK110)-SUM($N171:BJ171)+$J171)*IF($F171&gt;=5,BK$9&gt;=YEAR($I171),1)*($F171&gt;=3)</f>
        <v>0</v>
      </c>
      <c r="BL171" s="189">
        <f>(SUM($N110:BL110)-SUM($N171:BK171)+$J171)*IF($F171&gt;=5,BL$9&gt;=YEAR($I171),1)*($F171&gt;=3)</f>
        <v>0</v>
      </c>
      <c r="BM171" s="189">
        <f>(SUM($N110:BM110)-SUM($N171:BL171)+$J171)*IF($F171&gt;=5,BM$9&gt;=YEAR($I171),1)*($F171&gt;=3)</f>
        <v>0</v>
      </c>
    </row>
    <row r="172" spans="3:65" x14ac:dyDescent="0.2">
      <c r="C172" s="188">
        <f t="shared" si="157"/>
        <v>3</v>
      </c>
      <c r="D172" s="166" t="str">
        <f t="shared" si="158"/>
        <v xml:space="preserve">DISTRIBUTION SUBSTATION  </v>
      </c>
      <c r="E172" s="211" t="str">
        <f t="shared" si="155"/>
        <v>CWIP Capital</v>
      </c>
      <c r="F172" s="183">
        <f t="shared" si="155"/>
        <v>6</v>
      </c>
      <c r="G172" s="183"/>
      <c r="H172" s="215">
        <f>Inputs!I14</f>
        <v>51</v>
      </c>
      <c r="I172" s="262">
        <f>Inputs!G14</f>
        <v>45992</v>
      </c>
      <c r="J172" s="190">
        <f t="shared" si="156"/>
        <v>0</v>
      </c>
      <c r="K172" s="202">
        <f t="shared" si="159"/>
        <v>16224389.363542868</v>
      </c>
      <c r="L172" s="203">
        <f t="shared" si="160"/>
        <v>20889382.346247427</v>
      </c>
      <c r="O172" s="189">
        <f>(SUM($N111:O111)-SUM($N172:N172)+$J172)*IF($F172&gt;=5,O$9&gt;=YEAR($I172),1)*($F172&gt;=3)</f>
        <v>0</v>
      </c>
      <c r="P172" s="189">
        <f>(SUM($N111:P111)-SUM($N172:O172)+$J172)*IF($F172&gt;=5,P$9&gt;=YEAR($I172),1)*($F172&gt;=3)</f>
        <v>0</v>
      </c>
      <c r="Q172" s="189">
        <f>(SUM($N111:Q111)-SUM($N172:P172)+$J172)*IF($F172&gt;=5,Q$9&gt;=YEAR($I172),1)*($F172&gt;=3)</f>
        <v>0</v>
      </c>
      <c r="R172" s="189">
        <f>(SUM($N111:R111)-SUM($N172:Q172)+$J172)*IF($F172&gt;=5,R$9&gt;=YEAR($I172),1)*($F172&gt;=3)</f>
        <v>20889382.346247427</v>
      </c>
      <c r="S172" s="189">
        <f>(SUM($N111:S111)-SUM($N172:R172)+$J172)*IF($F172&gt;=5,S$9&gt;=YEAR($I172),1)*($F172&gt;=3)</f>
        <v>0</v>
      </c>
      <c r="T172" s="189">
        <f>(SUM($N111:T111)-SUM($N172:S172)+$J172)*IF($F172&gt;=5,T$9&gt;=YEAR($I172),1)*($F172&gt;=3)</f>
        <v>0</v>
      </c>
      <c r="U172" s="189">
        <f>(SUM($N111:U111)-SUM($N172:T172)+$J172)*IF($F172&gt;=5,U$9&gt;=YEAR($I172),1)*($F172&gt;=3)</f>
        <v>0</v>
      </c>
      <c r="V172" s="189">
        <f>(SUM($N111:V111)-SUM($N172:U172)+$J172)*IF($F172&gt;=5,V$9&gt;=YEAR($I172),1)*($F172&gt;=3)</f>
        <v>0</v>
      </c>
      <c r="W172" s="189">
        <f>(SUM($N111:W111)-SUM($N172:V172)+$J172)*IF($F172&gt;=5,W$9&gt;=YEAR($I172),1)*($F172&gt;=3)</f>
        <v>0</v>
      </c>
      <c r="X172" s="189">
        <f>(SUM($N111:X111)-SUM($N172:W172)+$J172)*IF($F172&gt;=5,X$9&gt;=YEAR($I172),1)*($F172&gt;=3)</f>
        <v>0</v>
      </c>
      <c r="Y172" s="189">
        <f>(SUM($N111:Y111)-SUM($N172:X172)+$J172)*IF($F172&gt;=5,Y$9&gt;=YEAR($I172),1)*($F172&gt;=3)</f>
        <v>0</v>
      </c>
      <c r="Z172" s="189">
        <f>(SUM($N111:Z111)-SUM($N172:Y172)+$J172)*IF($F172&gt;=5,Z$9&gt;=YEAR($I172),1)*($F172&gt;=3)</f>
        <v>0</v>
      </c>
      <c r="AA172" s="189">
        <f>(SUM($N111:AA111)-SUM($N172:Z172)+$J172)*IF($F172&gt;=5,AA$9&gt;=YEAR($I172),1)*($F172&gt;=3)</f>
        <v>0</v>
      </c>
      <c r="AB172" s="189">
        <f>(SUM($N111:AB111)-SUM($N172:AA172)+$J172)*IF($F172&gt;=5,AB$9&gt;=YEAR($I172),1)*($F172&gt;=3)</f>
        <v>0</v>
      </c>
      <c r="AC172" s="189">
        <f>(SUM($N111:AC111)-SUM($N172:AB172)+$J172)*IF($F172&gt;=5,AC$9&gt;=YEAR($I172),1)*($F172&gt;=3)</f>
        <v>0</v>
      </c>
      <c r="AD172" s="189">
        <f>(SUM($N111:AD111)-SUM($N172:AC172)+$J172)*IF($F172&gt;=5,AD$9&gt;=YEAR($I172),1)*($F172&gt;=3)</f>
        <v>0</v>
      </c>
      <c r="AE172" s="189">
        <f>(SUM($N111:AE111)-SUM($N172:AD172)+$J172)*IF($F172&gt;=5,AE$9&gt;=YEAR($I172),1)*($F172&gt;=3)</f>
        <v>0</v>
      </c>
      <c r="AF172" s="189">
        <f>(SUM($N111:AF111)-SUM($N172:AE172)+$J172)*IF($F172&gt;=5,AF$9&gt;=YEAR($I172),1)*($F172&gt;=3)</f>
        <v>0</v>
      </c>
      <c r="AG172" s="189">
        <f>(SUM($N111:AG111)-SUM($N172:AF172)+$J172)*IF($F172&gt;=5,AG$9&gt;=YEAR($I172),1)*($F172&gt;=3)</f>
        <v>0</v>
      </c>
      <c r="AH172" s="189">
        <f>(SUM($N111:AH111)-SUM($N172:AG172)+$J172)*IF($F172&gt;=5,AH$9&gt;=YEAR($I172),1)*($F172&gt;=3)</f>
        <v>0</v>
      </c>
      <c r="AI172" s="189">
        <f>(SUM($N111:AI111)-SUM($N172:AH172)+$J172)*IF($F172&gt;=5,AI$9&gt;=YEAR($I172),1)*($F172&gt;=3)</f>
        <v>0</v>
      </c>
      <c r="AJ172" s="189">
        <f>(SUM($N111:AJ111)-SUM($N172:AI172)+$J172)*IF($F172&gt;=5,AJ$9&gt;=YEAR($I172),1)*($F172&gt;=3)</f>
        <v>0</v>
      </c>
      <c r="AK172" s="189">
        <f>(SUM($N111:AK111)-SUM($N172:AJ172)+$J172)*IF($F172&gt;=5,AK$9&gt;=YEAR($I172),1)*($F172&gt;=3)</f>
        <v>0</v>
      </c>
      <c r="AL172" s="189">
        <f>(SUM($N111:AL111)-SUM($N172:AK172)+$J172)*IF($F172&gt;=5,AL$9&gt;=YEAR($I172),1)*($F172&gt;=3)</f>
        <v>0</v>
      </c>
      <c r="AM172" s="189">
        <f>(SUM($N111:AM111)-SUM($N172:AL172)+$J172)*IF($F172&gt;=5,AM$9&gt;=YEAR($I172),1)*($F172&gt;=3)</f>
        <v>0</v>
      </c>
      <c r="AN172" s="189">
        <f>(SUM($N111:AN111)-SUM($N172:AM172)+$J172)*IF($F172&gt;=5,AN$9&gt;=YEAR($I172),1)*($F172&gt;=3)</f>
        <v>0</v>
      </c>
      <c r="AO172" s="189">
        <f>(SUM($N111:AO111)-SUM($N172:AN172)+$J172)*IF($F172&gt;=5,AO$9&gt;=YEAR($I172),1)*($F172&gt;=3)</f>
        <v>0</v>
      </c>
      <c r="AP172" s="189">
        <f>(SUM($N111:AP111)-SUM($N172:AO172)+$J172)*IF($F172&gt;=5,AP$9&gt;=YEAR($I172),1)*($F172&gt;=3)</f>
        <v>0</v>
      </c>
      <c r="AQ172" s="189">
        <f>(SUM($N111:AQ111)-SUM($N172:AP172)+$J172)*IF($F172&gt;=5,AQ$9&gt;=YEAR($I172),1)*($F172&gt;=3)</f>
        <v>0</v>
      </c>
      <c r="AR172" s="189">
        <f>(SUM($N111:AR111)-SUM($N172:AQ172)+$J172)*IF($F172&gt;=5,AR$9&gt;=YEAR($I172),1)*($F172&gt;=3)</f>
        <v>0</v>
      </c>
      <c r="AS172" s="189">
        <f>(SUM($N111:AS111)-SUM($N172:AR172)+$J172)*IF($F172&gt;=5,AS$9&gt;=YEAR($I172),1)*($F172&gt;=3)</f>
        <v>0</v>
      </c>
      <c r="AT172" s="189">
        <f>(SUM($N111:AT111)-SUM($N172:AS172)+$J172)*IF($F172&gt;=5,AT$9&gt;=YEAR($I172),1)*($F172&gt;=3)</f>
        <v>0</v>
      </c>
      <c r="AU172" s="189">
        <f>(SUM($N111:AU111)-SUM($N172:AT172)+$J172)*IF($F172&gt;=5,AU$9&gt;=YEAR($I172),1)*($F172&gt;=3)</f>
        <v>0</v>
      </c>
      <c r="AV172" s="189">
        <f>(SUM($N111:AV111)-SUM($N172:AU172)+$J172)*IF($F172&gt;=5,AV$9&gt;=YEAR($I172),1)*($F172&gt;=3)</f>
        <v>0</v>
      </c>
      <c r="AW172" s="189">
        <f>(SUM($N111:AW111)-SUM($N172:AV172)+$J172)*IF($F172&gt;=5,AW$9&gt;=YEAR($I172),1)*($F172&gt;=3)</f>
        <v>0</v>
      </c>
      <c r="AX172" s="189">
        <f>(SUM($N111:AX111)-SUM($N172:AW172)+$J172)*IF($F172&gt;=5,AX$9&gt;=YEAR($I172),1)*($F172&gt;=3)</f>
        <v>0</v>
      </c>
      <c r="AY172" s="189">
        <f>(SUM($N111:AY111)-SUM($N172:AX172)+$J172)*IF($F172&gt;=5,AY$9&gt;=YEAR($I172),1)*($F172&gt;=3)</f>
        <v>0</v>
      </c>
      <c r="AZ172" s="189">
        <f>(SUM($N111:AZ111)-SUM($N172:AY172)+$J172)*IF($F172&gt;=5,AZ$9&gt;=YEAR($I172),1)*($F172&gt;=3)</f>
        <v>0</v>
      </c>
      <c r="BA172" s="189">
        <f>(SUM($N111:BA111)-SUM($N172:AZ172)+$J172)*IF($F172&gt;=5,BA$9&gt;=YEAR($I172),1)*($F172&gt;=3)</f>
        <v>0</v>
      </c>
      <c r="BB172" s="189">
        <f>(SUM($N111:BB111)-SUM($N172:BA172)+$J172)*IF($F172&gt;=5,BB$9&gt;=YEAR($I172),1)*($F172&gt;=3)</f>
        <v>0</v>
      </c>
      <c r="BC172" s="189">
        <f>(SUM($N111:BC111)-SUM($N172:BB172)+$J172)*IF($F172&gt;=5,BC$9&gt;=YEAR($I172),1)*($F172&gt;=3)</f>
        <v>0</v>
      </c>
      <c r="BD172" s="189">
        <f>(SUM($N111:BD111)-SUM($N172:BC172)+$J172)*IF($F172&gt;=5,BD$9&gt;=YEAR($I172),1)*($F172&gt;=3)</f>
        <v>0</v>
      </c>
      <c r="BE172" s="189">
        <f>(SUM($N111:BE111)-SUM($N172:BD172)+$J172)*IF($F172&gt;=5,BE$9&gt;=YEAR($I172),1)*($F172&gt;=3)</f>
        <v>0</v>
      </c>
      <c r="BF172" s="189">
        <f>(SUM($N111:BF111)-SUM($N172:BE172)+$J172)*IF($F172&gt;=5,BF$9&gt;=YEAR($I172),1)*($F172&gt;=3)</f>
        <v>0</v>
      </c>
      <c r="BG172" s="189">
        <f>(SUM($N111:BG111)-SUM($N172:BF172)+$J172)*IF($F172&gt;=5,BG$9&gt;=YEAR($I172),1)*($F172&gt;=3)</f>
        <v>0</v>
      </c>
      <c r="BH172" s="189">
        <f>(SUM($N111:BH111)-SUM($N172:BG172)+$J172)*IF($F172&gt;=5,BH$9&gt;=YEAR($I172),1)*($F172&gt;=3)</f>
        <v>0</v>
      </c>
      <c r="BI172" s="189">
        <f>(SUM($N111:BI111)-SUM($N172:BH172)+$J172)*IF($F172&gt;=5,BI$9&gt;=YEAR($I172),1)*($F172&gt;=3)</f>
        <v>0</v>
      </c>
      <c r="BJ172" s="189">
        <f>(SUM($N111:BJ111)-SUM($N172:BI172)+$J172)*IF($F172&gt;=5,BJ$9&gt;=YEAR($I172),1)*($F172&gt;=3)</f>
        <v>0</v>
      </c>
      <c r="BK172" s="189">
        <f>(SUM($N111:BK111)-SUM($N172:BJ172)+$J172)*IF($F172&gt;=5,BK$9&gt;=YEAR($I172),1)*($F172&gt;=3)</f>
        <v>0</v>
      </c>
      <c r="BL172" s="189">
        <f>(SUM($N111:BL111)-SUM($N172:BK172)+$J172)*IF($F172&gt;=5,BL$9&gt;=YEAR($I172),1)*($F172&gt;=3)</f>
        <v>0</v>
      </c>
      <c r="BM172" s="189">
        <f>(SUM($N111:BM111)-SUM($N172:BL172)+$J172)*IF($F172&gt;=5,BM$9&gt;=YEAR($I172),1)*($F172&gt;=3)</f>
        <v>0</v>
      </c>
    </row>
    <row r="173" spans="3:65" x14ac:dyDescent="0.2">
      <c r="C173" s="188">
        <f t="shared" si="157"/>
        <v>4</v>
      </c>
      <c r="D173" s="166" t="str">
        <f t="shared" si="158"/>
        <v/>
      </c>
      <c r="E173" s="211" t="str">
        <f t="shared" si="155"/>
        <v>Operating Expense</v>
      </c>
      <c r="F173" s="183">
        <f t="shared" si="155"/>
        <v>2</v>
      </c>
      <c r="G173" s="183"/>
      <c r="H173" s="215">
        <f>Inputs!I15</f>
        <v>35</v>
      </c>
      <c r="I173" s="262">
        <f>Inputs!G15</f>
        <v>45992</v>
      </c>
      <c r="J173" s="190">
        <f t="shared" si="156"/>
        <v>0</v>
      </c>
      <c r="K173" s="202">
        <f t="shared" si="159"/>
        <v>0</v>
      </c>
      <c r="L173" s="203">
        <f t="shared" si="160"/>
        <v>0</v>
      </c>
      <c r="O173" s="189">
        <f>(SUM($N112:O112)-SUM($N173:N173)+$J173)*IF($F173&gt;=5,O$9&gt;=YEAR($I173),1)*($F173&gt;=3)</f>
        <v>0</v>
      </c>
      <c r="P173" s="189">
        <f>(SUM($N112:P112)-SUM($N173:O173)+$J173)*IF($F173&gt;=5,P$9&gt;=YEAR($I173),1)*($F173&gt;=3)</f>
        <v>0</v>
      </c>
      <c r="Q173" s="189">
        <f>(SUM($N112:Q112)-SUM($N173:P173)+$J173)*IF($F173&gt;=5,Q$9&gt;=YEAR($I173),1)*($F173&gt;=3)</f>
        <v>0</v>
      </c>
      <c r="R173" s="189">
        <f>(SUM($N112:R112)-SUM($N173:Q173)+$J173)*IF($F173&gt;=5,R$9&gt;=YEAR($I173),1)*($F173&gt;=3)</f>
        <v>0</v>
      </c>
      <c r="S173" s="189">
        <f>(SUM($N112:S112)-SUM($N173:R173)+$J173)*IF($F173&gt;=5,S$9&gt;=YEAR($I173),1)*($F173&gt;=3)</f>
        <v>0</v>
      </c>
      <c r="T173" s="189">
        <f>(SUM($N112:T112)-SUM($N173:S173)+$J173)*IF($F173&gt;=5,T$9&gt;=YEAR($I173),1)*($F173&gt;=3)</f>
        <v>0</v>
      </c>
      <c r="U173" s="189">
        <f>(SUM($N112:U112)-SUM($N173:T173)+$J173)*IF($F173&gt;=5,U$9&gt;=YEAR($I173),1)*($F173&gt;=3)</f>
        <v>0</v>
      </c>
      <c r="V173" s="189">
        <f>(SUM($N112:V112)-SUM($N173:U173)+$J173)*IF($F173&gt;=5,V$9&gt;=YEAR($I173),1)*($F173&gt;=3)</f>
        <v>0</v>
      </c>
      <c r="W173" s="189">
        <f>(SUM($N112:W112)-SUM($N173:V173)+$J173)*IF($F173&gt;=5,W$9&gt;=YEAR($I173),1)*($F173&gt;=3)</f>
        <v>0</v>
      </c>
      <c r="X173" s="189">
        <f>(SUM($N112:X112)-SUM($N173:W173)+$J173)*IF($F173&gt;=5,X$9&gt;=YEAR($I173),1)*($F173&gt;=3)</f>
        <v>0</v>
      </c>
      <c r="Y173" s="189">
        <f>(SUM($N112:Y112)-SUM($N173:X173)+$J173)*IF($F173&gt;=5,Y$9&gt;=YEAR($I173),1)*($F173&gt;=3)</f>
        <v>0</v>
      </c>
      <c r="Z173" s="189">
        <f>(SUM($N112:Z112)-SUM($N173:Y173)+$J173)*IF($F173&gt;=5,Z$9&gt;=YEAR($I173),1)*($F173&gt;=3)</f>
        <v>0</v>
      </c>
      <c r="AA173" s="189">
        <f>(SUM($N112:AA112)-SUM($N173:Z173)+$J173)*IF($F173&gt;=5,AA$9&gt;=YEAR($I173),1)*($F173&gt;=3)</f>
        <v>0</v>
      </c>
      <c r="AB173" s="189">
        <f>(SUM($N112:AB112)-SUM($N173:AA173)+$J173)*IF($F173&gt;=5,AB$9&gt;=YEAR($I173),1)*($F173&gt;=3)</f>
        <v>0</v>
      </c>
      <c r="AC173" s="189">
        <f>(SUM($N112:AC112)-SUM($N173:AB173)+$J173)*IF($F173&gt;=5,AC$9&gt;=YEAR($I173),1)*($F173&gt;=3)</f>
        <v>0</v>
      </c>
      <c r="AD173" s="189">
        <f>(SUM($N112:AD112)-SUM($N173:AC173)+$J173)*IF($F173&gt;=5,AD$9&gt;=YEAR($I173),1)*($F173&gt;=3)</f>
        <v>0</v>
      </c>
      <c r="AE173" s="189">
        <f>(SUM($N112:AE112)-SUM($N173:AD173)+$J173)*IF($F173&gt;=5,AE$9&gt;=YEAR($I173),1)*($F173&gt;=3)</f>
        <v>0</v>
      </c>
      <c r="AF173" s="189">
        <f>(SUM($N112:AF112)-SUM($N173:AE173)+$J173)*IF($F173&gt;=5,AF$9&gt;=YEAR($I173),1)*($F173&gt;=3)</f>
        <v>0</v>
      </c>
      <c r="AG173" s="189">
        <f>(SUM($N112:AG112)-SUM($N173:AF173)+$J173)*IF($F173&gt;=5,AG$9&gt;=YEAR($I173),1)*($F173&gt;=3)</f>
        <v>0</v>
      </c>
      <c r="AH173" s="189">
        <f>(SUM($N112:AH112)-SUM($N173:AG173)+$J173)*IF($F173&gt;=5,AH$9&gt;=YEAR($I173),1)*($F173&gt;=3)</f>
        <v>0</v>
      </c>
      <c r="AI173" s="189">
        <f>(SUM($N112:AI112)-SUM($N173:AH173)+$J173)*IF($F173&gt;=5,AI$9&gt;=YEAR($I173),1)*($F173&gt;=3)</f>
        <v>0</v>
      </c>
      <c r="AJ173" s="189">
        <f>(SUM($N112:AJ112)-SUM($N173:AI173)+$J173)*IF($F173&gt;=5,AJ$9&gt;=YEAR($I173),1)*($F173&gt;=3)</f>
        <v>0</v>
      </c>
      <c r="AK173" s="189">
        <f>(SUM($N112:AK112)-SUM($N173:AJ173)+$J173)*IF($F173&gt;=5,AK$9&gt;=YEAR($I173),1)*($F173&gt;=3)</f>
        <v>0</v>
      </c>
      <c r="AL173" s="189">
        <f>(SUM($N112:AL112)-SUM($N173:AK173)+$J173)*IF($F173&gt;=5,AL$9&gt;=YEAR($I173),1)*($F173&gt;=3)</f>
        <v>0</v>
      </c>
      <c r="AM173" s="189">
        <f>(SUM($N112:AM112)-SUM($N173:AL173)+$J173)*IF($F173&gt;=5,AM$9&gt;=YEAR($I173),1)*($F173&gt;=3)</f>
        <v>0</v>
      </c>
      <c r="AN173" s="189">
        <f>(SUM($N112:AN112)-SUM($N173:AM173)+$J173)*IF($F173&gt;=5,AN$9&gt;=YEAR($I173),1)*($F173&gt;=3)</f>
        <v>0</v>
      </c>
      <c r="AO173" s="189">
        <f>(SUM($N112:AO112)-SUM($N173:AN173)+$J173)*IF($F173&gt;=5,AO$9&gt;=YEAR($I173),1)*($F173&gt;=3)</f>
        <v>0</v>
      </c>
      <c r="AP173" s="189">
        <f>(SUM($N112:AP112)-SUM($N173:AO173)+$J173)*IF($F173&gt;=5,AP$9&gt;=YEAR($I173),1)*($F173&gt;=3)</f>
        <v>0</v>
      </c>
      <c r="AQ173" s="189">
        <f>(SUM($N112:AQ112)-SUM($N173:AP173)+$J173)*IF($F173&gt;=5,AQ$9&gt;=YEAR($I173),1)*($F173&gt;=3)</f>
        <v>0</v>
      </c>
      <c r="AR173" s="189">
        <f>(SUM($N112:AR112)-SUM($N173:AQ173)+$J173)*IF($F173&gt;=5,AR$9&gt;=YEAR($I173),1)*($F173&gt;=3)</f>
        <v>0</v>
      </c>
      <c r="AS173" s="189">
        <f>(SUM($N112:AS112)-SUM($N173:AR173)+$J173)*IF($F173&gt;=5,AS$9&gt;=YEAR($I173),1)*($F173&gt;=3)</f>
        <v>0</v>
      </c>
      <c r="AT173" s="189">
        <f>(SUM($N112:AT112)-SUM($N173:AS173)+$J173)*IF($F173&gt;=5,AT$9&gt;=YEAR($I173),1)*($F173&gt;=3)</f>
        <v>0</v>
      </c>
      <c r="AU173" s="189">
        <f>(SUM($N112:AU112)-SUM($N173:AT173)+$J173)*IF($F173&gt;=5,AU$9&gt;=YEAR($I173),1)*($F173&gt;=3)</f>
        <v>0</v>
      </c>
      <c r="AV173" s="189">
        <f>(SUM($N112:AV112)-SUM($N173:AU173)+$J173)*IF($F173&gt;=5,AV$9&gt;=YEAR($I173),1)*($F173&gt;=3)</f>
        <v>0</v>
      </c>
      <c r="AW173" s="189">
        <f>(SUM($N112:AW112)-SUM($N173:AV173)+$J173)*IF($F173&gt;=5,AW$9&gt;=YEAR($I173),1)*($F173&gt;=3)</f>
        <v>0</v>
      </c>
      <c r="AX173" s="189">
        <f>(SUM($N112:AX112)-SUM($N173:AW173)+$J173)*IF($F173&gt;=5,AX$9&gt;=YEAR($I173),1)*($F173&gt;=3)</f>
        <v>0</v>
      </c>
      <c r="AY173" s="189">
        <f>(SUM($N112:AY112)-SUM($N173:AX173)+$J173)*IF($F173&gt;=5,AY$9&gt;=YEAR($I173),1)*($F173&gt;=3)</f>
        <v>0</v>
      </c>
      <c r="AZ173" s="189">
        <f>(SUM($N112:AZ112)-SUM($N173:AY173)+$J173)*IF($F173&gt;=5,AZ$9&gt;=YEAR($I173),1)*($F173&gt;=3)</f>
        <v>0</v>
      </c>
      <c r="BA173" s="189">
        <f>(SUM($N112:BA112)-SUM($N173:AZ173)+$J173)*IF($F173&gt;=5,BA$9&gt;=YEAR($I173),1)*($F173&gt;=3)</f>
        <v>0</v>
      </c>
      <c r="BB173" s="189">
        <f>(SUM($N112:BB112)-SUM($N173:BA173)+$J173)*IF($F173&gt;=5,BB$9&gt;=YEAR($I173),1)*($F173&gt;=3)</f>
        <v>0</v>
      </c>
      <c r="BC173" s="189">
        <f>(SUM($N112:BC112)-SUM($N173:BB173)+$J173)*IF($F173&gt;=5,BC$9&gt;=YEAR($I173),1)*($F173&gt;=3)</f>
        <v>0</v>
      </c>
      <c r="BD173" s="189">
        <f>(SUM($N112:BD112)-SUM($N173:BC173)+$J173)*IF($F173&gt;=5,BD$9&gt;=YEAR($I173),1)*($F173&gt;=3)</f>
        <v>0</v>
      </c>
      <c r="BE173" s="189">
        <f>(SUM($N112:BE112)-SUM($N173:BD173)+$J173)*IF($F173&gt;=5,BE$9&gt;=YEAR($I173),1)*($F173&gt;=3)</f>
        <v>0</v>
      </c>
      <c r="BF173" s="189">
        <f>(SUM($N112:BF112)-SUM($N173:BE173)+$J173)*IF($F173&gt;=5,BF$9&gt;=YEAR($I173),1)*($F173&gt;=3)</f>
        <v>0</v>
      </c>
      <c r="BG173" s="189">
        <f>(SUM($N112:BG112)-SUM($N173:BF173)+$J173)*IF($F173&gt;=5,BG$9&gt;=YEAR($I173),1)*($F173&gt;=3)</f>
        <v>0</v>
      </c>
      <c r="BH173" s="189">
        <f>(SUM($N112:BH112)-SUM($N173:BG173)+$J173)*IF($F173&gt;=5,BH$9&gt;=YEAR($I173),1)*($F173&gt;=3)</f>
        <v>0</v>
      </c>
      <c r="BI173" s="189">
        <f>(SUM($N112:BI112)-SUM($N173:BH173)+$J173)*IF($F173&gt;=5,BI$9&gt;=YEAR($I173),1)*($F173&gt;=3)</f>
        <v>0</v>
      </c>
      <c r="BJ173" s="189">
        <f>(SUM($N112:BJ112)-SUM($N173:BI173)+$J173)*IF($F173&gt;=5,BJ$9&gt;=YEAR($I173),1)*($F173&gt;=3)</f>
        <v>0</v>
      </c>
      <c r="BK173" s="189">
        <f>(SUM($N112:BK112)-SUM($N173:BJ173)+$J173)*IF($F173&gt;=5,BK$9&gt;=YEAR($I173),1)*($F173&gt;=3)</f>
        <v>0</v>
      </c>
      <c r="BL173" s="189">
        <f>(SUM($N112:BL112)-SUM($N173:BK173)+$J173)*IF($F173&gt;=5,BL$9&gt;=YEAR($I173),1)*($F173&gt;=3)</f>
        <v>0</v>
      </c>
      <c r="BM173" s="189">
        <f>(SUM($N112:BM112)-SUM($N173:BL173)+$J173)*IF($F173&gt;=5,BM$9&gt;=YEAR($I173),1)*($F173&gt;=3)</f>
        <v>0</v>
      </c>
    </row>
    <row r="174" spans="3:65" x14ac:dyDescent="0.2">
      <c r="C174" s="188">
        <f t="shared" si="157"/>
        <v>5</v>
      </c>
      <c r="D174" s="166" t="str">
        <f t="shared" si="158"/>
        <v/>
      </c>
      <c r="E174" s="211" t="str">
        <f t="shared" si="155"/>
        <v>Operating Expense</v>
      </c>
      <c r="F174" s="183">
        <f t="shared" si="155"/>
        <v>2</v>
      </c>
      <c r="G174" s="183"/>
      <c r="H174" s="215">
        <f>Inputs!I16</f>
        <v>35</v>
      </c>
      <c r="I174" s="262">
        <f>Inputs!G16</f>
        <v>44562</v>
      </c>
      <c r="J174" s="190">
        <f t="shared" si="156"/>
        <v>0</v>
      </c>
      <c r="K174" s="202">
        <f t="shared" si="159"/>
        <v>0</v>
      </c>
      <c r="L174" s="203">
        <f t="shared" si="160"/>
        <v>0</v>
      </c>
      <c r="O174" s="189">
        <f>(SUM($N113:O113)-SUM($N174:N174)+$J174)*IF($F174&gt;=5,O$9&gt;=YEAR($I174),1)*($F174&gt;=3)</f>
        <v>0</v>
      </c>
      <c r="P174" s="189">
        <f>(SUM($N113:P113)-SUM($N174:O174)+$J174)*IF($F174&gt;=5,P$9&gt;=YEAR($I174),1)*($F174&gt;=3)</f>
        <v>0</v>
      </c>
      <c r="Q174" s="189">
        <f>(SUM($N113:Q113)-SUM($N174:P174)+$J174)*IF($F174&gt;=5,Q$9&gt;=YEAR($I174),1)*($F174&gt;=3)</f>
        <v>0</v>
      </c>
      <c r="R174" s="189">
        <f>(SUM($N113:R113)-SUM($N174:Q174)+$J174)*IF($F174&gt;=5,R$9&gt;=YEAR($I174),1)*($F174&gt;=3)</f>
        <v>0</v>
      </c>
      <c r="S174" s="189">
        <f>(SUM($N113:S113)-SUM($N174:R174)+$J174)*IF($F174&gt;=5,S$9&gt;=YEAR($I174),1)*($F174&gt;=3)</f>
        <v>0</v>
      </c>
      <c r="T174" s="189">
        <f>(SUM($N113:T113)-SUM($N174:S174)+$J174)*IF($F174&gt;=5,T$9&gt;=YEAR($I174),1)*($F174&gt;=3)</f>
        <v>0</v>
      </c>
      <c r="U174" s="189">
        <f>(SUM($N113:U113)-SUM($N174:T174)+$J174)*IF($F174&gt;=5,U$9&gt;=YEAR($I174),1)*($F174&gt;=3)</f>
        <v>0</v>
      </c>
      <c r="V174" s="189">
        <f>(SUM($N113:V113)-SUM($N174:U174)+$J174)*IF($F174&gt;=5,V$9&gt;=YEAR($I174),1)*($F174&gt;=3)</f>
        <v>0</v>
      </c>
      <c r="W174" s="189">
        <f>(SUM($N113:W113)-SUM($N174:V174)+$J174)*IF($F174&gt;=5,W$9&gt;=YEAR($I174),1)*($F174&gt;=3)</f>
        <v>0</v>
      </c>
      <c r="X174" s="189">
        <f>(SUM($N113:X113)-SUM($N174:W174)+$J174)*IF($F174&gt;=5,X$9&gt;=YEAR($I174),1)*($F174&gt;=3)</f>
        <v>0</v>
      </c>
      <c r="Y174" s="189">
        <f>(SUM($N113:Y113)-SUM($N174:X174)+$J174)*IF($F174&gt;=5,Y$9&gt;=YEAR($I174),1)*($F174&gt;=3)</f>
        <v>0</v>
      </c>
      <c r="Z174" s="189">
        <f>(SUM($N113:Z113)-SUM($N174:Y174)+$J174)*IF($F174&gt;=5,Z$9&gt;=YEAR($I174),1)*($F174&gt;=3)</f>
        <v>0</v>
      </c>
      <c r="AA174" s="189">
        <f>(SUM($N113:AA113)-SUM($N174:Z174)+$J174)*IF($F174&gt;=5,AA$9&gt;=YEAR($I174),1)*($F174&gt;=3)</f>
        <v>0</v>
      </c>
      <c r="AB174" s="189">
        <f>(SUM($N113:AB113)-SUM($N174:AA174)+$J174)*IF($F174&gt;=5,AB$9&gt;=YEAR($I174),1)*($F174&gt;=3)</f>
        <v>0</v>
      </c>
      <c r="AC174" s="189">
        <f>(SUM($N113:AC113)-SUM($N174:AB174)+$J174)*IF($F174&gt;=5,AC$9&gt;=YEAR($I174),1)*($F174&gt;=3)</f>
        <v>0</v>
      </c>
      <c r="AD174" s="189">
        <f>(SUM($N113:AD113)-SUM($N174:AC174)+$J174)*IF($F174&gt;=5,AD$9&gt;=YEAR($I174),1)*($F174&gt;=3)</f>
        <v>0</v>
      </c>
      <c r="AE174" s="189">
        <f>(SUM($N113:AE113)-SUM($N174:AD174)+$J174)*IF($F174&gt;=5,AE$9&gt;=YEAR($I174),1)*($F174&gt;=3)</f>
        <v>0</v>
      </c>
      <c r="AF174" s="189">
        <f>(SUM($N113:AF113)-SUM($N174:AE174)+$J174)*IF($F174&gt;=5,AF$9&gt;=YEAR($I174),1)*($F174&gt;=3)</f>
        <v>0</v>
      </c>
      <c r="AG174" s="189">
        <f>(SUM($N113:AG113)-SUM($N174:AF174)+$J174)*IF($F174&gt;=5,AG$9&gt;=YEAR($I174),1)*($F174&gt;=3)</f>
        <v>0</v>
      </c>
      <c r="AH174" s="189">
        <f>(SUM($N113:AH113)-SUM($N174:AG174)+$J174)*IF($F174&gt;=5,AH$9&gt;=YEAR($I174),1)*($F174&gt;=3)</f>
        <v>0</v>
      </c>
      <c r="AI174" s="189">
        <f>(SUM($N113:AI113)-SUM($N174:AH174)+$J174)*IF($F174&gt;=5,AI$9&gt;=YEAR($I174),1)*($F174&gt;=3)</f>
        <v>0</v>
      </c>
      <c r="AJ174" s="189">
        <f>(SUM($N113:AJ113)-SUM($N174:AI174)+$J174)*IF($F174&gt;=5,AJ$9&gt;=YEAR($I174),1)*($F174&gt;=3)</f>
        <v>0</v>
      </c>
      <c r="AK174" s="189">
        <f>(SUM($N113:AK113)-SUM($N174:AJ174)+$J174)*IF($F174&gt;=5,AK$9&gt;=YEAR($I174),1)*($F174&gt;=3)</f>
        <v>0</v>
      </c>
      <c r="AL174" s="189">
        <f>(SUM($N113:AL113)-SUM($N174:AK174)+$J174)*IF($F174&gt;=5,AL$9&gt;=YEAR($I174),1)*($F174&gt;=3)</f>
        <v>0</v>
      </c>
      <c r="AM174" s="189">
        <f>(SUM($N113:AM113)-SUM($N174:AL174)+$J174)*IF($F174&gt;=5,AM$9&gt;=YEAR($I174),1)*($F174&gt;=3)</f>
        <v>0</v>
      </c>
      <c r="AN174" s="189">
        <f>(SUM($N113:AN113)-SUM($N174:AM174)+$J174)*IF($F174&gt;=5,AN$9&gt;=YEAR($I174),1)*($F174&gt;=3)</f>
        <v>0</v>
      </c>
      <c r="AO174" s="189">
        <f>(SUM($N113:AO113)-SUM($N174:AN174)+$J174)*IF($F174&gt;=5,AO$9&gt;=YEAR($I174),1)*($F174&gt;=3)</f>
        <v>0</v>
      </c>
      <c r="AP174" s="189">
        <f>(SUM($N113:AP113)-SUM($N174:AO174)+$J174)*IF($F174&gt;=5,AP$9&gt;=YEAR($I174),1)*($F174&gt;=3)</f>
        <v>0</v>
      </c>
      <c r="AQ174" s="189">
        <f>(SUM($N113:AQ113)-SUM($N174:AP174)+$J174)*IF($F174&gt;=5,AQ$9&gt;=YEAR($I174),1)*($F174&gt;=3)</f>
        <v>0</v>
      </c>
      <c r="AR174" s="189">
        <f>(SUM($N113:AR113)-SUM($N174:AQ174)+$J174)*IF($F174&gt;=5,AR$9&gt;=YEAR($I174),1)*($F174&gt;=3)</f>
        <v>0</v>
      </c>
      <c r="AS174" s="189">
        <f>(SUM($N113:AS113)-SUM($N174:AR174)+$J174)*IF($F174&gt;=5,AS$9&gt;=YEAR($I174),1)*($F174&gt;=3)</f>
        <v>0</v>
      </c>
      <c r="AT174" s="189">
        <f>(SUM($N113:AT113)-SUM($N174:AS174)+$J174)*IF($F174&gt;=5,AT$9&gt;=YEAR($I174),1)*($F174&gt;=3)</f>
        <v>0</v>
      </c>
      <c r="AU174" s="189">
        <f>(SUM($N113:AU113)-SUM($N174:AT174)+$J174)*IF($F174&gt;=5,AU$9&gt;=YEAR($I174),1)*($F174&gt;=3)</f>
        <v>0</v>
      </c>
      <c r="AV174" s="189">
        <f>(SUM($N113:AV113)-SUM($N174:AU174)+$J174)*IF($F174&gt;=5,AV$9&gt;=YEAR($I174),1)*($F174&gt;=3)</f>
        <v>0</v>
      </c>
      <c r="AW174" s="189">
        <f>(SUM($N113:AW113)-SUM($N174:AV174)+$J174)*IF($F174&gt;=5,AW$9&gt;=YEAR($I174),1)*($F174&gt;=3)</f>
        <v>0</v>
      </c>
      <c r="AX174" s="189">
        <f>(SUM($N113:AX113)-SUM($N174:AW174)+$J174)*IF($F174&gt;=5,AX$9&gt;=YEAR($I174),1)*($F174&gt;=3)</f>
        <v>0</v>
      </c>
      <c r="AY174" s="189">
        <f>(SUM($N113:AY113)-SUM($N174:AX174)+$J174)*IF($F174&gt;=5,AY$9&gt;=YEAR($I174),1)*($F174&gt;=3)</f>
        <v>0</v>
      </c>
      <c r="AZ174" s="189">
        <f>(SUM($N113:AZ113)-SUM($N174:AY174)+$J174)*IF($F174&gt;=5,AZ$9&gt;=YEAR($I174),1)*($F174&gt;=3)</f>
        <v>0</v>
      </c>
      <c r="BA174" s="189">
        <f>(SUM($N113:BA113)-SUM($N174:AZ174)+$J174)*IF($F174&gt;=5,BA$9&gt;=YEAR($I174),1)*($F174&gt;=3)</f>
        <v>0</v>
      </c>
      <c r="BB174" s="189">
        <f>(SUM($N113:BB113)-SUM($N174:BA174)+$J174)*IF($F174&gt;=5,BB$9&gt;=YEAR($I174),1)*($F174&gt;=3)</f>
        <v>0</v>
      </c>
      <c r="BC174" s="189">
        <f>(SUM($N113:BC113)-SUM($N174:BB174)+$J174)*IF($F174&gt;=5,BC$9&gt;=YEAR($I174),1)*($F174&gt;=3)</f>
        <v>0</v>
      </c>
      <c r="BD174" s="189">
        <f>(SUM($N113:BD113)-SUM($N174:BC174)+$J174)*IF($F174&gt;=5,BD$9&gt;=YEAR($I174),1)*($F174&gt;=3)</f>
        <v>0</v>
      </c>
      <c r="BE174" s="189">
        <f>(SUM($N113:BE113)-SUM($N174:BD174)+$J174)*IF($F174&gt;=5,BE$9&gt;=YEAR($I174),1)*($F174&gt;=3)</f>
        <v>0</v>
      </c>
      <c r="BF174" s="189">
        <f>(SUM($N113:BF113)-SUM($N174:BE174)+$J174)*IF($F174&gt;=5,BF$9&gt;=YEAR($I174),1)*($F174&gt;=3)</f>
        <v>0</v>
      </c>
      <c r="BG174" s="189">
        <f>(SUM($N113:BG113)-SUM($N174:BF174)+$J174)*IF($F174&gt;=5,BG$9&gt;=YEAR($I174),1)*($F174&gt;=3)</f>
        <v>0</v>
      </c>
      <c r="BH174" s="189">
        <f>(SUM($N113:BH113)-SUM($N174:BG174)+$J174)*IF($F174&gt;=5,BH$9&gt;=YEAR($I174),1)*($F174&gt;=3)</f>
        <v>0</v>
      </c>
      <c r="BI174" s="189">
        <f>(SUM($N113:BI113)-SUM($N174:BH174)+$J174)*IF($F174&gt;=5,BI$9&gt;=YEAR($I174),1)*($F174&gt;=3)</f>
        <v>0</v>
      </c>
      <c r="BJ174" s="189">
        <f>(SUM($N113:BJ113)-SUM($N174:BI174)+$J174)*IF($F174&gt;=5,BJ$9&gt;=YEAR($I174),1)*($F174&gt;=3)</f>
        <v>0</v>
      </c>
      <c r="BK174" s="189">
        <f>(SUM($N113:BK113)-SUM($N174:BJ174)+$J174)*IF($F174&gt;=5,BK$9&gt;=YEAR($I174),1)*($F174&gt;=3)</f>
        <v>0</v>
      </c>
      <c r="BL174" s="189">
        <f>(SUM($N113:BL113)-SUM($N174:BK174)+$J174)*IF($F174&gt;=5,BL$9&gt;=YEAR($I174),1)*($F174&gt;=3)</f>
        <v>0</v>
      </c>
      <c r="BM174" s="189">
        <f>(SUM($N113:BM113)-SUM($N174:BL174)+$J174)*IF($F174&gt;=5,BM$9&gt;=YEAR($I174),1)*($F174&gt;=3)</f>
        <v>0</v>
      </c>
    </row>
    <row r="175" spans="3:65" x14ac:dyDescent="0.2">
      <c r="C175" s="188">
        <f t="shared" si="157"/>
        <v>6</v>
      </c>
      <c r="D175" s="166" t="str">
        <f t="shared" si="158"/>
        <v/>
      </c>
      <c r="E175" s="211" t="str">
        <f t="shared" si="155"/>
        <v>Operating Expense</v>
      </c>
      <c r="F175" s="183">
        <f t="shared" si="155"/>
        <v>2</v>
      </c>
      <c r="G175" s="183"/>
      <c r="H175" s="215">
        <f>Inputs!I17</f>
        <v>35</v>
      </c>
      <c r="I175" s="262">
        <f>Inputs!G17</f>
        <v>44562</v>
      </c>
      <c r="J175" s="190">
        <f t="shared" si="156"/>
        <v>0</v>
      </c>
      <c r="K175" s="202">
        <f t="shared" si="159"/>
        <v>0</v>
      </c>
      <c r="L175" s="203">
        <f t="shared" si="160"/>
        <v>0</v>
      </c>
      <c r="O175" s="189">
        <f>(SUM($N114:O114)-SUM($N175:N175)+$J175)*IF($F175&gt;=5,O$9&gt;=YEAR($I175),1)*($F175&gt;=3)</f>
        <v>0</v>
      </c>
      <c r="P175" s="189">
        <f>(SUM($N114:P114)-SUM($N175:O175)+$J175)*IF($F175&gt;=5,P$9&gt;=YEAR($I175),1)*($F175&gt;=3)</f>
        <v>0</v>
      </c>
      <c r="Q175" s="189">
        <f>(SUM($N114:Q114)-SUM($N175:P175)+$J175)*IF($F175&gt;=5,Q$9&gt;=YEAR($I175),1)*($F175&gt;=3)</f>
        <v>0</v>
      </c>
      <c r="R175" s="189">
        <f>(SUM($N114:R114)-SUM($N175:Q175)+$J175)*IF($F175&gt;=5,R$9&gt;=YEAR($I175),1)*($F175&gt;=3)</f>
        <v>0</v>
      </c>
      <c r="S175" s="189">
        <f>(SUM($N114:S114)-SUM($N175:R175)+$J175)*IF($F175&gt;=5,S$9&gt;=YEAR($I175),1)*($F175&gt;=3)</f>
        <v>0</v>
      </c>
      <c r="T175" s="189">
        <f>(SUM($N114:T114)-SUM($N175:S175)+$J175)*IF($F175&gt;=5,T$9&gt;=YEAR($I175),1)*($F175&gt;=3)</f>
        <v>0</v>
      </c>
      <c r="U175" s="189">
        <f>(SUM($N114:U114)-SUM($N175:T175)+$J175)*IF($F175&gt;=5,U$9&gt;=YEAR($I175),1)*($F175&gt;=3)</f>
        <v>0</v>
      </c>
      <c r="V175" s="189">
        <f>(SUM($N114:V114)-SUM($N175:U175)+$J175)*IF($F175&gt;=5,V$9&gt;=YEAR($I175),1)*($F175&gt;=3)</f>
        <v>0</v>
      </c>
      <c r="W175" s="189">
        <f>(SUM($N114:W114)-SUM($N175:V175)+$J175)*IF($F175&gt;=5,W$9&gt;=YEAR($I175),1)*($F175&gt;=3)</f>
        <v>0</v>
      </c>
      <c r="X175" s="189">
        <f>(SUM($N114:X114)-SUM($N175:W175)+$J175)*IF($F175&gt;=5,X$9&gt;=YEAR($I175),1)*($F175&gt;=3)</f>
        <v>0</v>
      </c>
      <c r="Y175" s="189">
        <f>(SUM($N114:Y114)-SUM($N175:X175)+$J175)*IF($F175&gt;=5,Y$9&gt;=YEAR($I175),1)*($F175&gt;=3)</f>
        <v>0</v>
      </c>
      <c r="Z175" s="189">
        <f>(SUM($N114:Z114)-SUM($N175:Y175)+$J175)*IF($F175&gt;=5,Z$9&gt;=YEAR($I175),1)*($F175&gt;=3)</f>
        <v>0</v>
      </c>
      <c r="AA175" s="189">
        <f>(SUM($N114:AA114)-SUM($N175:Z175)+$J175)*IF($F175&gt;=5,AA$9&gt;=YEAR($I175),1)*($F175&gt;=3)</f>
        <v>0</v>
      </c>
      <c r="AB175" s="189">
        <f>(SUM($N114:AB114)-SUM($N175:AA175)+$J175)*IF($F175&gt;=5,AB$9&gt;=YEAR($I175),1)*($F175&gt;=3)</f>
        <v>0</v>
      </c>
      <c r="AC175" s="189">
        <f>(SUM($N114:AC114)-SUM($N175:AB175)+$J175)*IF($F175&gt;=5,AC$9&gt;=YEAR($I175),1)*($F175&gt;=3)</f>
        <v>0</v>
      </c>
      <c r="AD175" s="189">
        <f>(SUM($N114:AD114)-SUM($N175:AC175)+$J175)*IF($F175&gt;=5,AD$9&gt;=YEAR($I175),1)*($F175&gt;=3)</f>
        <v>0</v>
      </c>
      <c r="AE175" s="189">
        <f>(SUM($N114:AE114)-SUM($N175:AD175)+$J175)*IF($F175&gt;=5,AE$9&gt;=YEAR($I175),1)*($F175&gt;=3)</f>
        <v>0</v>
      </c>
      <c r="AF175" s="189">
        <f>(SUM($N114:AF114)-SUM($N175:AE175)+$J175)*IF($F175&gt;=5,AF$9&gt;=YEAR($I175),1)*($F175&gt;=3)</f>
        <v>0</v>
      </c>
      <c r="AG175" s="189">
        <f>(SUM($N114:AG114)-SUM($N175:AF175)+$J175)*IF($F175&gt;=5,AG$9&gt;=YEAR($I175),1)*($F175&gt;=3)</f>
        <v>0</v>
      </c>
      <c r="AH175" s="189">
        <f>(SUM($N114:AH114)-SUM($N175:AG175)+$J175)*IF($F175&gt;=5,AH$9&gt;=YEAR($I175),1)*($F175&gt;=3)</f>
        <v>0</v>
      </c>
      <c r="AI175" s="189">
        <f>(SUM($N114:AI114)-SUM($N175:AH175)+$J175)*IF($F175&gt;=5,AI$9&gt;=YEAR($I175),1)*($F175&gt;=3)</f>
        <v>0</v>
      </c>
      <c r="AJ175" s="189">
        <f>(SUM($N114:AJ114)-SUM($N175:AI175)+$J175)*IF($F175&gt;=5,AJ$9&gt;=YEAR($I175),1)*($F175&gt;=3)</f>
        <v>0</v>
      </c>
      <c r="AK175" s="189">
        <f>(SUM($N114:AK114)-SUM($N175:AJ175)+$J175)*IF($F175&gt;=5,AK$9&gt;=YEAR($I175),1)*($F175&gt;=3)</f>
        <v>0</v>
      </c>
      <c r="AL175" s="189">
        <f>(SUM($N114:AL114)-SUM($N175:AK175)+$J175)*IF($F175&gt;=5,AL$9&gt;=YEAR($I175),1)*($F175&gt;=3)</f>
        <v>0</v>
      </c>
      <c r="AM175" s="189">
        <f>(SUM($N114:AM114)-SUM($N175:AL175)+$J175)*IF($F175&gt;=5,AM$9&gt;=YEAR($I175),1)*($F175&gt;=3)</f>
        <v>0</v>
      </c>
      <c r="AN175" s="189">
        <f>(SUM($N114:AN114)-SUM($N175:AM175)+$J175)*IF($F175&gt;=5,AN$9&gt;=YEAR($I175),1)*($F175&gt;=3)</f>
        <v>0</v>
      </c>
      <c r="AO175" s="189">
        <f>(SUM($N114:AO114)-SUM($N175:AN175)+$J175)*IF($F175&gt;=5,AO$9&gt;=YEAR($I175),1)*($F175&gt;=3)</f>
        <v>0</v>
      </c>
      <c r="AP175" s="189">
        <f>(SUM($N114:AP114)-SUM($N175:AO175)+$J175)*IF($F175&gt;=5,AP$9&gt;=YEAR($I175),1)*($F175&gt;=3)</f>
        <v>0</v>
      </c>
      <c r="AQ175" s="189">
        <f>(SUM($N114:AQ114)-SUM($N175:AP175)+$J175)*IF($F175&gt;=5,AQ$9&gt;=YEAR($I175),1)*($F175&gt;=3)</f>
        <v>0</v>
      </c>
      <c r="AR175" s="189">
        <f>(SUM($N114:AR114)-SUM($N175:AQ175)+$J175)*IF($F175&gt;=5,AR$9&gt;=YEAR($I175),1)*($F175&gt;=3)</f>
        <v>0</v>
      </c>
      <c r="AS175" s="189">
        <f>(SUM($N114:AS114)-SUM($N175:AR175)+$J175)*IF($F175&gt;=5,AS$9&gt;=YEAR($I175),1)*($F175&gt;=3)</f>
        <v>0</v>
      </c>
      <c r="AT175" s="189">
        <f>(SUM($N114:AT114)-SUM($N175:AS175)+$J175)*IF($F175&gt;=5,AT$9&gt;=YEAR($I175),1)*($F175&gt;=3)</f>
        <v>0</v>
      </c>
      <c r="AU175" s="189">
        <f>(SUM($N114:AU114)-SUM($N175:AT175)+$J175)*IF($F175&gt;=5,AU$9&gt;=YEAR($I175),1)*($F175&gt;=3)</f>
        <v>0</v>
      </c>
      <c r="AV175" s="189">
        <f>(SUM($N114:AV114)-SUM($N175:AU175)+$J175)*IF($F175&gt;=5,AV$9&gt;=YEAR($I175),1)*($F175&gt;=3)</f>
        <v>0</v>
      </c>
      <c r="AW175" s="189">
        <f>(SUM($N114:AW114)-SUM($N175:AV175)+$J175)*IF($F175&gt;=5,AW$9&gt;=YEAR($I175),1)*($F175&gt;=3)</f>
        <v>0</v>
      </c>
      <c r="AX175" s="189">
        <f>(SUM($N114:AX114)-SUM($N175:AW175)+$J175)*IF($F175&gt;=5,AX$9&gt;=YEAR($I175),1)*($F175&gt;=3)</f>
        <v>0</v>
      </c>
      <c r="AY175" s="189">
        <f>(SUM($N114:AY114)-SUM($N175:AX175)+$J175)*IF($F175&gt;=5,AY$9&gt;=YEAR($I175),1)*($F175&gt;=3)</f>
        <v>0</v>
      </c>
      <c r="AZ175" s="189">
        <f>(SUM($N114:AZ114)-SUM($N175:AY175)+$J175)*IF($F175&gt;=5,AZ$9&gt;=YEAR($I175),1)*($F175&gt;=3)</f>
        <v>0</v>
      </c>
      <c r="BA175" s="189">
        <f>(SUM($N114:BA114)-SUM($N175:AZ175)+$J175)*IF($F175&gt;=5,BA$9&gt;=YEAR($I175),1)*($F175&gt;=3)</f>
        <v>0</v>
      </c>
      <c r="BB175" s="189">
        <f>(SUM($N114:BB114)-SUM($N175:BA175)+$J175)*IF($F175&gt;=5,BB$9&gt;=YEAR($I175),1)*($F175&gt;=3)</f>
        <v>0</v>
      </c>
      <c r="BC175" s="189">
        <f>(SUM($N114:BC114)-SUM($N175:BB175)+$J175)*IF($F175&gt;=5,BC$9&gt;=YEAR($I175),1)*($F175&gt;=3)</f>
        <v>0</v>
      </c>
      <c r="BD175" s="189">
        <f>(SUM($N114:BD114)-SUM($N175:BC175)+$J175)*IF($F175&gt;=5,BD$9&gt;=YEAR($I175),1)*($F175&gt;=3)</f>
        <v>0</v>
      </c>
      <c r="BE175" s="189">
        <f>(SUM($N114:BE114)-SUM($N175:BD175)+$J175)*IF($F175&gt;=5,BE$9&gt;=YEAR($I175),1)*($F175&gt;=3)</f>
        <v>0</v>
      </c>
      <c r="BF175" s="189">
        <f>(SUM($N114:BF114)-SUM($N175:BE175)+$J175)*IF($F175&gt;=5,BF$9&gt;=YEAR($I175),1)*($F175&gt;=3)</f>
        <v>0</v>
      </c>
      <c r="BG175" s="189">
        <f>(SUM($N114:BG114)-SUM($N175:BF175)+$J175)*IF($F175&gt;=5,BG$9&gt;=YEAR($I175),1)*($F175&gt;=3)</f>
        <v>0</v>
      </c>
      <c r="BH175" s="189">
        <f>(SUM($N114:BH114)-SUM($N175:BG175)+$J175)*IF($F175&gt;=5,BH$9&gt;=YEAR($I175),1)*($F175&gt;=3)</f>
        <v>0</v>
      </c>
      <c r="BI175" s="189">
        <f>(SUM($N114:BI114)-SUM($N175:BH175)+$J175)*IF($F175&gt;=5,BI$9&gt;=YEAR($I175),1)*($F175&gt;=3)</f>
        <v>0</v>
      </c>
      <c r="BJ175" s="189">
        <f>(SUM($N114:BJ114)-SUM($N175:BI175)+$J175)*IF($F175&gt;=5,BJ$9&gt;=YEAR($I175),1)*($F175&gt;=3)</f>
        <v>0</v>
      </c>
      <c r="BK175" s="189">
        <f>(SUM($N114:BK114)-SUM($N175:BJ175)+$J175)*IF($F175&gt;=5,BK$9&gt;=YEAR($I175),1)*($F175&gt;=3)</f>
        <v>0</v>
      </c>
      <c r="BL175" s="189">
        <f>(SUM($N114:BL114)-SUM($N175:BK175)+$J175)*IF($F175&gt;=5,BL$9&gt;=YEAR($I175),1)*($F175&gt;=3)</f>
        <v>0</v>
      </c>
      <c r="BM175" s="189">
        <f>(SUM($N114:BM114)-SUM($N175:BL175)+$J175)*IF($F175&gt;=5,BM$9&gt;=YEAR($I175),1)*($F175&gt;=3)</f>
        <v>0</v>
      </c>
    </row>
    <row r="176" spans="3:65" x14ac:dyDescent="0.2">
      <c r="C176" s="188">
        <f t="shared" si="157"/>
        <v>7</v>
      </c>
      <c r="D176" s="166" t="str">
        <f t="shared" si="158"/>
        <v xml:space="preserve">Alt 1 - TRANSMISSION LINE  </v>
      </c>
      <c r="E176" s="211" t="str">
        <f t="shared" si="155"/>
        <v>CWIP Capital</v>
      </c>
      <c r="F176" s="183">
        <f t="shared" si="155"/>
        <v>6</v>
      </c>
      <c r="G176" s="183"/>
      <c r="H176" s="215">
        <f>Inputs!I18</f>
        <v>70</v>
      </c>
      <c r="I176" s="262">
        <f>Inputs!G18</f>
        <v>45992</v>
      </c>
      <c r="J176" s="190">
        <f t="shared" si="156"/>
        <v>0</v>
      </c>
      <c r="K176" s="202">
        <f t="shared" si="159"/>
        <v>190945130.86696416</v>
      </c>
      <c r="L176" s="203">
        <f t="shared" si="160"/>
        <v>245847517.36772054</v>
      </c>
      <c r="O176" s="189">
        <f>(SUM($N115:O115)-SUM($N176:N176)+$J176)*IF($F176&gt;=5,O$9&gt;=YEAR($I176),1)*($F176&gt;=3)</f>
        <v>0</v>
      </c>
      <c r="P176" s="189">
        <f>(SUM($N115:P115)-SUM($N176:O176)+$J176)*IF($F176&gt;=5,P$9&gt;=YEAR($I176),1)*($F176&gt;=3)</f>
        <v>0</v>
      </c>
      <c r="Q176" s="189">
        <f>(SUM($N115:Q115)-SUM($N176:P176)+$J176)*IF($F176&gt;=5,Q$9&gt;=YEAR($I176),1)*($F176&gt;=3)</f>
        <v>0</v>
      </c>
      <c r="R176" s="189">
        <f>(SUM($N115:R115)-SUM($N176:Q176)+$J176)*IF($F176&gt;=5,R$9&gt;=YEAR($I176),1)*($F176&gt;=3)</f>
        <v>245847517.36772054</v>
      </c>
      <c r="S176" s="189">
        <f>(SUM($N115:S115)-SUM($N176:R176)+$J176)*IF($F176&gt;=5,S$9&gt;=YEAR($I176),1)*($F176&gt;=3)</f>
        <v>0</v>
      </c>
      <c r="T176" s="189">
        <f>(SUM($N115:T115)-SUM($N176:S176)+$J176)*IF($F176&gt;=5,T$9&gt;=YEAR($I176),1)*($F176&gt;=3)</f>
        <v>0</v>
      </c>
      <c r="U176" s="189">
        <f>(SUM($N115:U115)-SUM($N176:T176)+$J176)*IF($F176&gt;=5,U$9&gt;=YEAR($I176),1)*($F176&gt;=3)</f>
        <v>0</v>
      </c>
      <c r="V176" s="189">
        <f>(SUM($N115:V115)-SUM($N176:U176)+$J176)*IF($F176&gt;=5,V$9&gt;=YEAR($I176),1)*($F176&gt;=3)</f>
        <v>0</v>
      </c>
      <c r="W176" s="189">
        <f>(SUM($N115:W115)-SUM($N176:V176)+$J176)*IF($F176&gt;=5,W$9&gt;=YEAR($I176),1)*($F176&gt;=3)</f>
        <v>0</v>
      </c>
      <c r="X176" s="189">
        <f>(SUM($N115:X115)-SUM($N176:W176)+$J176)*IF($F176&gt;=5,X$9&gt;=YEAR($I176),1)*($F176&gt;=3)</f>
        <v>0</v>
      </c>
      <c r="Y176" s="189">
        <f>(SUM($N115:Y115)-SUM($N176:X176)+$J176)*IF($F176&gt;=5,Y$9&gt;=YEAR($I176),1)*($F176&gt;=3)</f>
        <v>0</v>
      </c>
      <c r="Z176" s="189">
        <f>(SUM($N115:Z115)-SUM($N176:Y176)+$J176)*IF($F176&gt;=5,Z$9&gt;=YEAR($I176),1)*($F176&gt;=3)</f>
        <v>0</v>
      </c>
      <c r="AA176" s="189">
        <f>(SUM($N115:AA115)-SUM($N176:Z176)+$J176)*IF($F176&gt;=5,AA$9&gt;=YEAR($I176),1)*($F176&gt;=3)</f>
        <v>0</v>
      </c>
      <c r="AB176" s="189">
        <f>(SUM($N115:AB115)-SUM($N176:AA176)+$J176)*IF($F176&gt;=5,AB$9&gt;=YEAR($I176),1)*($F176&gt;=3)</f>
        <v>0</v>
      </c>
      <c r="AC176" s="189">
        <f>(SUM($N115:AC115)-SUM($N176:AB176)+$J176)*IF($F176&gt;=5,AC$9&gt;=YEAR($I176),1)*($F176&gt;=3)</f>
        <v>0</v>
      </c>
      <c r="AD176" s="189">
        <f>(SUM($N115:AD115)-SUM($N176:AC176)+$J176)*IF($F176&gt;=5,AD$9&gt;=YEAR($I176),1)*($F176&gt;=3)</f>
        <v>0</v>
      </c>
      <c r="AE176" s="189">
        <f>(SUM($N115:AE115)-SUM($N176:AD176)+$J176)*IF($F176&gt;=5,AE$9&gt;=YEAR($I176),1)*($F176&gt;=3)</f>
        <v>0</v>
      </c>
      <c r="AF176" s="189">
        <f>(SUM($N115:AF115)-SUM($N176:AE176)+$J176)*IF($F176&gt;=5,AF$9&gt;=YEAR($I176),1)*($F176&gt;=3)</f>
        <v>0</v>
      </c>
      <c r="AG176" s="189">
        <f>(SUM($N115:AG115)-SUM($N176:AF176)+$J176)*IF($F176&gt;=5,AG$9&gt;=YEAR($I176),1)*($F176&gt;=3)</f>
        <v>0</v>
      </c>
      <c r="AH176" s="189">
        <f>(SUM($N115:AH115)-SUM($N176:AG176)+$J176)*IF($F176&gt;=5,AH$9&gt;=YEAR($I176),1)*($F176&gt;=3)</f>
        <v>0</v>
      </c>
      <c r="AI176" s="189">
        <f>(SUM($N115:AI115)-SUM($N176:AH176)+$J176)*IF($F176&gt;=5,AI$9&gt;=YEAR($I176),1)*($F176&gt;=3)</f>
        <v>0</v>
      </c>
      <c r="AJ176" s="189">
        <f>(SUM($N115:AJ115)-SUM($N176:AI176)+$J176)*IF($F176&gt;=5,AJ$9&gt;=YEAR($I176),1)*($F176&gt;=3)</f>
        <v>0</v>
      </c>
      <c r="AK176" s="189">
        <f>(SUM($N115:AK115)-SUM($N176:AJ176)+$J176)*IF($F176&gt;=5,AK$9&gt;=YEAR($I176),1)*($F176&gt;=3)</f>
        <v>0</v>
      </c>
      <c r="AL176" s="189">
        <f>(SUM($N115:AL115)-SUM($N176:AK176)+$J176)*IF($F176&gt;=5,AL$9&gt;=YEAR($I176),1)*($F176&gt;=3)</f>
        <v>0</v>
      </c>
      <c r="AM176" s="189">
        <f>(SUM($N115:AM115)-SUM($N176:AL176)+$J176)*IF($F176&gt;=5,AM$9&gt;=YEAR($I176),1)*($F176&gt;=3)</f>
        <v>0</v>
      </c>
      <c r="AN176" s="189">
        <f>(SUM($N115:AN115)-SUM($N176:AM176)+$J176)*IF($F176&gt;=5,AN$9&gt;=YEAR($I176),1)*($F176&gt;=3)</f>
        <v>0</v>
      </c>
      <c r="AO176" s="189">
        <f>(SUM($N115:AO115)-SUM($N176:AN176)+$J176)*IF($F176&gt;=5,AO$9&gt;=YEAR($I176),1)*($F176&gt;=3)</f>
        <v>0</v>
      </c>
      <c r="AP176" s="189">
        <f>(SUM($N115:AP115)-SUM($N176:AO176)+$J176)*IF($F176&gt;=5,AP$9&gt;=YEAR($I176),1)*($F176&gt;=3)</f>
        <v>0</v>
      </c>
      <c r="AQ176" s="189">
        <f>(SUM($N115:AQ115)-SUM($N176:AP176)+$J176)*IF($F176&gt;=5,AQ$9&gt;=YEAR($I176),1)*($F176&gt;=3)</f>
        <v>0</v>
      </c>
      <c r="AR176" s="189">
        <f>(SUM($N115:AR115)-SUM($N176:AQ176)+$J176)*IF($F176&gt;=5,AR$9&gt;=YEAR($I176),1)*($F176&gt;=3)</f>
        <v>0</v>
      </c>
      <c r="AS176" s="189">
        <f>(SUM($N115:AS115)-SUM($N176:AR176)+$J176)*IF($F176&gt;=5,AS$9&gt;=YEAR($I176),1)*($F176&gt;=3)</f>
        <v>0</v>
      </c>
      <c r="AT176" s="189">
        <f>(SUM($N115:AT115)-SUM($N176:AS176)+$J176)*IF($F176&gt;=5,AT$9&gt;=YEAR($I176),1)*($F176&gt;=3)</f>
        <v>0</v>
      </c>
      <c r="AU176" s="189">
        <f>(SUM($N115:AU115)-SUM($N176:AT176)+$J176)*IF($F176&gt;=5,AU$9&gt;=YEAR($I176),1)*($F176&gt;=3)</f>
        <v>0</v>
      </c>
      <c r="AV176" s="189">
        <f>(SUM($N115:AV115)-SUM($N176:AU176)+$J176)*IF($F176&gt;=5,AV$9&gt;=YEAR($I176),1)*($F176&gt;=3)</f>
        <v>0</v>
      </c>
      <c r="AW176" s="189">
        <f>(SUM($N115:AW115)-SUM($N176:AV176)+$J176)*IF($F176&gt;=5,AW$9&gt;=YEAR($I176),1)*($F176&gt;=3)</f>
        <v>0</v>
      </c>
      <c r="AX176" s="189">
        <f>(SUM($N115:AX115)-SUM($N176:AW176)+$J176)*IF($F176&gt;=5,AX$9&gt;=YEAR($I176),1)*($F176&gt;=3)</f>
        <v>0</v>
      </c>
      <c r="AY176" s="189">
        <f>(SUM($N115:AY115)-SUM($N176:AX176)+$J176)*IF($F176&gt;=5,AY$9&gt;=YEAR($I176),1)*($F176&gt;=3)</f>
        <v>0</v>
      </c>
      <c r="AZ176" s="189">
        <f>(SUM($N115:AZ115)-SUM($N176:AY176)+$J176)*IF($F176&gt;=5,AZ$9&gt;=YEAR($I176),1)*($F176&gt;=3)</f>
        <v>0</v>
      </c>
      <c r="BA176" s="189">
        <f>(SUM($N115:BA115)-SUM($N176:AZ176)+$J176)*IF($F176&gt;=5,BA$9&gt;=YEAR($I176),1)*($F176&gt;=3)</f>
        <v>0</v>
      </c>
      <c r="BB176" s="189">
        <f>(SUM($N115:BB115)-SUM($N176:BA176)+$J176)*IF($F176&gt;=5,BB$9&gt;=YEAR($I176),1)*($F176&gt;=3)</f>
        <v>0</v>
      </c>
      <c r="BC176" s="189">
        <f>(SUM($N115:BC115)-SUM($N176:BB176)+$J176)*IF($F176&gt;=5,BC$9&gt;=YEAR($I176),1)*($F176&gt;=3)</f>
        <v>0</v>
      </c>
      <c r="BD176" s="189">
        <f>(SUM($N115:BD115)-SUM($N176:BC176)+$J176)*IF($F176&gt;=5,BD$9&gt;=YEAR($I176),1)*($F176&gt;=3)</f>
        <v>0</v>
      </c>
      <c r="BE176" s="189">
        <f>(SUM($N115:BE115)-SUM($N176:BD176)+$J176)*IF($F176&gt;=5,BE$9&gt;=YEAR($I176),1)*($F176&gt;=3)</f>
        <v>0</v>
      </c>
      <c r="BF176" s="189">
        <f>(SUM($N115:BF115)-SUM($N176:BE176)+$J176)*IF($F176&gt;=5,BF$9&gt;=YEAR($I176),1)*($F176&gt;=3)</f>
        <v>0</v>
      </c>
      <c r="BG176" s="189">
        <f>(SUM($N115:BG115)-SUM($N176:BF176)+$J176)*IF($F176&gt;=5,BG$9&gt;=YEAR($I176),1)*($F176&gt;=3)</f>
        <v>0</v>
      </c>
      <c r="BH176" s="189">
        <f>(SUM($N115:BH115)-SUM($N176:BG176)+$J176)*IF($F176&gt;=5,BH$9&gt;=YEAR($I176),1)*($F176&gt;=3)</f>
        <v>0</v>
      </c>
      <c r="BI176" s="189">
        <f>(SUM($N115:BI115)-SUM($N176:BH176)+$J176)*IF($F176&gt;=5,BI$9&gt;=YEAR($I176),1)*($F176&gt;=3)</f>
        <v>0</v>
      </c>
      <c r="BJ176" s="189">
        <f>(SUM($N115:BJ115)-SUM($N176:BI176)+$J176)*IF($F176&gt;=5,BJ$9&gt;=YEAR($I176),1)*($F176&gt;=3)</f>
        <v>0</v>
      </c>
      <c r="BK176" s="189">
        <f>(SUM($N115:BK115)-SUM($N176:BJ176)+$J176)*IF($F176&gt;=5,BK$9&gt;=YEAR($I176),1)*($F176&gt;=3)</f>
        <v>0</v>
      </c>
      <c r="BL176" s="189">
        <f>(SUM($N115:BL115)-SUM($N176:BK176)+$J176)*IF($F176&gt;=5,BL$9&gt;=YEAR($I176),1)*($F176&gt;=3)</f>
        <v>0</v>
      </c>
      <c r="BM176" s="189">
        <f>(SUM($N115:BM115)-SUM($N176:BL176)+$J176)*IF($F176&gt;=5,BM$9&gt;=YEAR($I176),1)*($F176&gt;=3)</f>
        <v>0</v>
      </c>
    </row>
    <row r="177" spans="3:65" x14ac:dyDescent="0.2">
      <c r="C177" s="188">
        <f t="shared" si="157"/>
        <v>8</v>
      </c>
      <c r="D177" s="166" t="str">
        <f t="shared" si="158"/>
        <v xml:space="preserve">Alt 1 - TRANSMISSION SUBSTATION  </v>
      </c>
      <c r="E177" s="211" t="str">
        <f t="shared" si="155"/>
        <v>CWIP Capital</v>
      </c>
      <c r="F177" s="183">
        <f t="shared" si="155"/>
        <v>6</v>
      </c>
      <c r="G177" s="183"/>
      <c r="H177" s="215">
        <f>Inputs!I19</f>
        <v>44</v>
      </c>
      <c r="I177" s="262">
        <f>Inputs!G19</f>
        <v>45992</v>
      </c>
      <c r="J177" s="190">
        <f t="shared" si="156"/>
        <v>0</v>
      </c>
      <c r="K177" s="202">
        <f t="shared" si="159"/>
        <v>29516797.267500017</v>
      </c>
      <c r="L177" s="203">
        <f t="shared" si="160"/>
        <v>38003751.632279418</v>
      </c>
      <c r="O177" s="189">
        <f>(SUM($N116:O116)-SUM($N177:N177)+$J177)*IF($F177&gt;=5,O$9&gt;=YEAR($I177),1)*($F177&gt;=3)</f>
        <v>0</v>
      </c>
      <c r="P177" s="189">
        <f>(SUM($N116:P116)-SUM($N177:O177)+$J177)*IF($F177&gt;=5,P$9&gt;=YEAR($I177),1)*($F177&gt;=3)</f>
        <v>0</v>
      </c>
      <c r="Q177" s="189">
        <f>(SUM($N116:Q116)-SUM($N177:P177)+$J177)*IF($F177&gt;=5,Q$9&gt;=YEAR($I177),1)*($F177&gt;=3)</f>
        <v>0</v>
      </c>
      <c r="R177" s="189">
        <f>(SUM($N116:R116)-SUM($N177:Q177)+$J177)*IF($F177&gt;=5,R$9&gt;=YEAR($I177),1)*($F177&gt;=3)</f>
        <v>38003751.632279418</v>
      </c>
      <c r="S177" s="189">
        <f>(SUM($N116:S116)-SUM($N177:R177)+$J177)*IF($F177&gt;=5,S$9&gt;=YEAR($I177),1)*($F177&gt;=3)</f>
        <v>0</v>
      </c>
      <c r="T177" s="189">
        <f>(SUM($N116:T116)-SUM($N177:S177)+$J177)*IF($F177&gt;=5,T$9&gt;=YEAR($I177),1)*($F177&gt;=3)</f>
        <v>0</v>
      </c>
      <c r="U177" s="189">
        <f>(SUM($N116:U116)-SUM($N177:T177)+$J177)*IF($F177&gt;=5,U$9&gt;=YEAR($I177),1)*($F177&gt;=3)</f>
        <v>0</v>
      </c>
      <c r="V177" s="189">
        <f>(SUM($N116:V116)-SUM($N177:U177)+$J177)*IF($F177&gt;=5,V$9&gt;=YEAR($I177),1)*($F177&gt;=3)</f>
        <v>0</v>
      </c>
      <c r="W177" s="189">
        <f>(SUM($N116:W116)-SUM($N177:V177)+$J177)*IF($F177&gt;=5,W$9&gt;=YEAR($I177),1)*($F177&gt;=3)</f>
        <v>0</v>
      </c>
      <c r="X177" s="189">
        <f>(SUM($N116:X116)-SUM($N177:W177)+$J177)*IF($F177&gt;=5,X$9&gt;=YEAR($I177),1)*($F177&gt;=3)</f>
        <v>0</v>
      </c>
      <c r="Y177" s="189">
        <f>(SUM($N116:Y116)-SUM($N177:X177)+$J177)*IF($F177&gt;=5,Y$9&gt;=YEAR($I177),1)*($F177&gt;=3)</f>
        <v>0</v>
      </c>
      <c r="Z177" s="189">
        <f>(SUM($N116:Z116)-SUM($N177:Y177)+$J177)*IF($F177&gt;=5,Z$9&gt;=YEAR($I177),1)*($F177&gt;=3)</f>
        <v>0</v>
      </c>
      <c r="AA177" s="189">
        <f>(SUM($N116:AA116)-SUM($N177:Z177)+$J177)*IF($F177&gt;=5,AA$9&gt;=YEAR($I177),1)*($F177&gt;=3)</f>
        <v>0</v>
      </c>
      <c r="AB177" s="189">
        <f>(SUM($N116:AB116)-SUM($N177:AA177)+$J177)*IF($F177&gt;=5,AB$9&gt;=YEAR($I177),1)*($F177&gt;=3)</f>
        <v>0</v>
      </c>
      <c r="AC177" s="189">
        <f>(SUM($N116:AC116)-SUM($N177:AB177)+$J177)*IF($F177&gt;=5,AC$9&gt;=YEAR($I177),1)*($F177&gt;=3)</f>
        <v>0</v>
      </c>
      <c r="AD177" s="189">
        <f>(SUM($N116:AD116)-SUM($N177:AC177)+$J177)*IF($F177&gt;=5,AD$9&gt;=YEAR($I177),1)*($F177&gt;=3)</f>
        <v>0</v>
      </c>
      <c r="AE177" s="189">
        <f>(SUM($N116:AE116)-SUM($N177:AD177)+$J177)*IF($F177&gt;=5,AE$9&gt;=YEAR($I177),1)*($F177&gt;=3)</f>
        <v>0</v>
      </c>
      <c r="AF177" s="189">
        <f>(SUM($N116:AF116)-SUM($N177:AE177)+$J177)*IF($F177&gt;=5,AF$9&gt;=YEAR($I177),1)*($F177&gt;=3)</f>
        <v>0</v>
      </c>
      <c r="AG177" s="189">
        <f>(SUM($N116:AG116)-SUM($N177:AF177)+$J177)*IF($F177&gt;=5,AG$9&gt;=YEAR($I177),1)*($F177&gt;=3)</f>
        <v>0</v>
      </c>
      <c r="AH177" s="189">
        <f>(SUM($N116:AH116)-SUM($N177:AG177)+$J177)*IF($F177&gt;=5,AH$9&gt;=YEAR($I177),1)*($F177&gt;=3)</f>
        <v>0</v>
      </c>
      <c r="AI177" s="189">
        <f>(SUM($N116:AI116)-SUM($N177:AH177)+$J177)*IF($F177&gt;=5,AI$9&gt;=YEAR($I177),1)*($F177&gt;=3)</f>
        <v>0</v>
      </c>
      <c r="AJ177" s="189">
        <f>(SUM($N116:AJ116)-SUM($N177:AI177)+$J177)*IF($F177&gt;=5,AJ$9&gt;=YEAR($I177),1)*($F177&gt;=3)</f>
        <v>0</v>
      </c>
      <c r="AK177" s="189">
        <f>(SUM($N116:AK116)-SUM($N177:AJ177)+$J177)*IF($F177&gt;=5,AK$9&gt;=YEAR($I177),1)*($F177&gt;=3)</f>
        <v>0</v>
      </c>
      <c r="AL177" s="189">
        <f>(SUM($N116:AL116)-SUM($N177:AK177)+$J177)*IF($F177&gt;=5,AL$9&gt;=YEAR($I177),1)*($F177&gt;=3)</f>
        <v>0</v>
      </c>
      <c r="AM177" s="189">
        <f>(SUM($N116:AM116)-SUM($N177:AL177)+$J177)*IF($F177&gt;=5,AM$9&gt;=YEAR($I177),1)*($F177&gt;=3)</f>
        <v>0</v>
      </c>
      <c r="AN177" s="189">
        <f>(SUM($N116:AN116)-SUM($N177:AM177)+$J177)*IF($F177&gt;=5,AN$9&gt;=YEAR($I177),1)*($F177&gt;=3)</f>
        <v>0</v>
      </c>
      <c r="AO177" s="189">
        <f>(SUM($N116:AO116)-SUM($N177:AN177)+$J177)*IF($F177&gt;=5,AO$9&gt;=YEAR($I177),1)*($F177&gt;=3)</f>
        <v>0</v>
      </c>
      <c r="AP177" s="189">
        <f>(SUM($N116:AP116)-SUM($N177:AO177)+$J177)*IF($F177&gt;=5,AP$9&gt;=YEAR($I177),1)*($F177&gt;=3)</f>
        <v>0</v>
      </c>
      <c r="AQ177" s="189">
        <f>(SUM($N116:AQ116)-SUM($N177:AP177)+$J177)*IF($F177&gt;=5,AQ$9&gt;=YEAR($I177),1)*($F177&gt;=3)</f>
        <v>0</v>
      </c>
      <c r="AR177" s="189">
        <f>(SUM($N116:AR116)-SUM($N177:AQ177)+$J177)*IF($F177&gt;=5,AR$9&gt;=YEAR($I177),1)*($F177&gt;=3)</f>
        <v>0</v>
      </c>
      <c r="AS177" s="189">
        <f>(SUM($N116:AS116)-SUM($N177:AR177)+$J177)*IF($F177&gt;=5,AS$9&gt;=YEAR($I177),1)*($F177&gt;=3)</f>
        <v>0</v>
      </c>
      <c r="AT177" s="189">
        <f>(SUM($N116:AT116)-SUM($N177:AS177)+$J177)*IF($F177&gt;=5,AT$9&gt;=YEAR($I177),1)*($F177&gt;=3)</f>
        <v>0</v>
      </c>
      <c r="AU177" s="189">
        <f>(SUM($N116:AU116)-SUM($N177:AT177)+$J177)*IF($F177&gt;=5,AU$9&gt;=YEAR($I177),1)*($F177&gt;=3)</f>
        <v>0</v>
      </c>
      <c r="AV177" s="189">
        <f>(SUM($N116:AV116)-SUM($N177:AU177)+$J177)*IF($F177&gt;=5,AV$9&gt;=YEAR($I177),1)*($F177&gt;=3)</f>
        <v>0</v>
      </c>
      <c r="AW177" s="189">
        <f>(SUM($N116:AW116)-SUM($N177:AV177)+$J177)*IF($F177&gt;=5,AW$9&gt;=YEAR($I177),1)*($F177&gt;=3)</f>
        <v>0</v>
      </c>
      <c r="AX177" s="189">
        <f>(SUM($N116:AX116)-SUM($N177:AW177)+$J177)*IF($F177&gt;=5,AX$9&gt;=YEAR($I177),1)*($F177&gt;=3)</f>
        <v>0</v>
      </c>
      <c r="AY177" s="189">
        <f>(SUM($N116:AY116)-SUM($N177:AX177)+$J177)*IF($F177&gt;=5,AY$9&gt;=YEAR($I177),1)*($F177&gt;=3)</f>
        <v>0</v>
      </c>
      <c r="AZ177" s="189">
        <f>(SUM($N116:AZ116)-SUM($N177:AY177)+$J177)*IF($F177&gt;=5,AZ$9&gt;=YEAR($I177),1)*($F177&gt;=3)</f>
        <v>0</v>
      </c>
      <c r="BA177" s="189">
        <f>(SUM($N116:BA116)-SUM($N177:AZ177)+$J177)*IF($F177&gt;=5,BA$9&gt;=YEAR($I177),1)*($F177&gt;=3)</f>
        <v>0</v>
      </c>
      <c r="BB177" s="189">
        <f>(SUM($N116:BB116)-SUM($N177:BA177)+$J177)*IF($F177&gt;=5,BB$9&gt;=YEAR($I177),1)*($F177&gt;=3)</f>
        <v>0</v>
      </c>
      <c r="BC177" s="189">
        <f>(SUM($N116:BC116)-SUM($N177:BB177)+$J177)*IF($F177&gt;=5,BC$9&gt;=YEAR($I177),1)*($F177&gt;=3)</f>
        <v>0</v>
      </c>
      <c r="BD177" s="189">
        <f>(SUM($N116:BD116)-SUM($N177:BC177)+$J177)*IF($F177&gt;=5,BD$9&gt;=YEAR($I177),1)*($F177&gt;=3)</f>
        <v>0</v>
      </c>
      <c r="BE177" s="189">
        <f>(SUM($N116:BE116)-SUM($N177:BD177)+$J177)*IF($F177&gt;=5,BE$9&gt;=YEAR($I177),1)*($F177&gt;=3)</f>
        <v>0</v>
      </c>
      <c r="BF177" s="189">
        <f>(SUM($N116:BF116)-SUM($N177:BE177)+$J177)*IF($F177&gt;=5,BF$9&gt;=YEAR($I177),1)*($F177&gt;=3)</f>
        <v>0</v>
      </c>
      <c r="BG177" s="189">
        <f>(SUM($N116:BG116)-SUM($N177:BF177)+$J177)*IF($F177&gt;=5,BG$9&gt;=YEAR($I177),1)*($F177&gt;=3)</f>
        <v>0</v>
      </c>
      <c r="BH177" s="189">
        <f>(SUM($N116:BH116)-SUM($N177:BG177)+$J177)*IF($F177&gt;=5,BH$9&gt;=YEAR($I177),1)*($F177&gt;=3)</f>
        <v>0</v>
      </c>
      <c r="BI177" s="189">
        <f>(SUM($N116:BI116)-SUM($N177:BH177)+$J177)*IF($F177&gt;=5,BI$9&gt;=YEAR($I177),1)*($F177&gt;=3)</f>
        <v>0</v>
      </c>
      <c r="BJ177" s="189">
        <f>(SUM($N116:BJ116)-SUM($N177:BI177)+$J177)*IF($F177&gt;=5,BJ$9&gt;=YEAR($I177),1)*($F177&gt;=3)</f>
        <v>0</v>
      </c>
      <c r="BK177" s="189">
        <f>(SUM($N116:BK116)-SUM($N177:BJ177)+$J177)*IF($F177&gt;=5,BK$9&gt;=YEAR($I177),1)*($F177&gt;=3)</f>
        <v>0</v>
      </c>
      <c r="BL177" s="189">
        <f>(SUM($N116:BL116)-SUM($N177:BK177)+$J177)*IF($F177&gt;=5,BL$9&gt;=YEAR($I177),1)*($F177&gt;=3)</f>
        <v>0</v>
      </c>
      <c r="BM177" s="189">
        <f>(SUM($N116:BM116)-SUM($N177:BL177)+$J177)*IF($F177&gt;=5,BM$9&gt;=YEAR($I177),1)*($F177&gt;=3)</f>
        <v>0</v>
      </c>
    </row>
    <row r="178" spans="3:65" x14ac:dyDescent="0.2">
      <c r="C178" s="188">
        <f t="shared" si="157"/>
        <v>9</v>
      </c>
      <c r="D178" s="166" t="str">
        <f t="shared" si="158"/>
        <v xml:space="preserve">Alt 1 - DISTRIBUTION SUBSTATION  </v>
      </c>
      <c r="E178" s="211" t="str">
        <f t="shared" si="155"/>
        <v>CWIP Capital</v>
      </c>
      <c r="F178" s="183">
        <f t="shared" si="155"/>
        <v>6</v>
      </c>
      <c r="G178" s="183"/>
      <c r="H178" s="215">
        <f>Inputs!I20</f>
        <v>51</v>
      </c>
      <c r="I178" s="262">
        <f>Inputs!G20</f>
        <v>45992</v>
      </c>
      <c r="J178" s="190">
        <f t="shared" si="156"/>
        <v>0</v>
      </c>
      <c r="K178" s="202">
        <f t="shared" si="159"/>
        <v>0</v>
      </c>
      <c r="L178" s="203">
        <f t="shared" si="160"/>
        <v>0</v>
      </c>
      <c r="O178" s="189">
        <f>(SUM($N117:O117)-SUM($N178:N178)+$J178)*IF($F178&gt;=5,O$9&gt;=YEAR($I178),1)*($F178&gt;=3)</f>
        <v>0</v>
      </c>
      <c r="P178" s="189">
        <f>(SUM($N117:P117)-SUM($N178:O178)+$J178)*IF($F178&gt;=5,P$9&gt;=YEAR($I178),1)*($F178&gt;=3)</f>
        <v>0</v>
      </c>
      <c r="Q178" s="189">
        <f>(SUM($N117:Q117)-SUM($N178:P178)+$J178)*IF($F178&gt;=5,Q$9&gt;=YEAR($I178),1)*($F178&gt;=3)</f>
        <v>0</v>
      </c>
      <c r="R178" s="189">
        <f>(SUM($N117:R117)-SUM($N178:Q178)+$J178)*IF($F178&gt;=5,R$9&gt;=YEAR($I178),1)*($F178&gt;=3)</f>
        <v>0</v>
      </c>
      <c r="S178" s="189">
        <f>(SUM($N117:S117)-SUM($N178:R178)+$J178)*IF($F178&gt;=5,S$9&gt;=YEAR($I178),1)*($F178&gt;=3)</f>
        <v>0</v>
      </c>
      <c r="T178" s="189">
        <f>(SUM($N117:T117)-SUM($N178:S178)+$J178)*IF($F178&gt;=5,T$9&gt;=YEAR($I178),1)*($F178&gt;=3)</f>
        <v>0</v>
      </c>
      <c r="U178" s="189">
        <f>(SUM($N117:U117)-SUM($N178:T178)+$J178)*IF($F178&gt;=5,U$9&gt;=YEAR($I178),1)*($F178&gt;=3)</f>
        <v>0</v>
      </c>
      <c r="V178" s="189">
        <f>(SUM($N117:V117)-SUM($N178:U178)+$J178)*IF($F178&gt;=5,V$9&gt;=YEAR($I178),1)*($F178&gt;=3)</f>
        <v>0</v>
      </c>
      <c r="W178" s="189">
        <f>(SUM($N117:W117)-SUM($N178:V178)+$J178)*IF($F178&gt;=5,W$9&gt;=YEAR($I178),1)*($F178&gt;=3)</f>
        <v>0</v>
      </c>
      <c r="X178" s="189">
        <f>(SUM($N117:X117)-SUM($N178:W178)+$J178)*IF($F178&gt;=5,X$9&gt;=YEAR($I178),1)*($F178&gt;=3)</f>
        <v>0</v>
      </c>
      <c r="Y178" s="189">
        <f>(SUM($N117:Y117)-SUM($N178:X178)+$J178)*IF($F178&gt;=5,Y$9&gt;=YEAR($I178),1)*($F178&gt;=3)</f>
        <v>0</v>
      </c>
      <c r="Z178" s="189">
        <f>(SUM($N117:Z117)-SUM($N178:Y178)+$J178)*IF($F178&gt;=5,Z$9&gt;=YEAR($I178),1)*($F178&gt;=3)</f>
        <v>0</v>
      </c>
      <c r="AA178" s="189">
        <f>(SUM($N117:AA117)-SUM($N178:Z178)+$J178)*IF($F178&gt;=5,AA$9&gt;=YEAR($I178),1)*($F178&gt;=3)</f>
        <v>0</v>
      </c>
      <c r="AB178" s="189">
        <f>(SUM($N117:AB117)-SUM($N178:AA178)+$J178)*IF($F178&gt;=5,AB$9&gt;=YEAR($I178),1)*($F178&gt;=3)</f>
        <v>0</v>
      </c>
      <c r="AC178" s="189">
        <f>(SUM($N117:AC117)-SUM($N178:AB178)+$J178)*IF($F178&gt;=5,AC$9&gt;=YEAR($I178),1)*($F178&gt;=3)</f>
        <v>0</v>
      </c>
      <c r="AD178" s="189">
        <f>(SUM($N117:AD117)-SUM($N178:AC178)+$J178)*IF($F178&gt;=5,AD$9&gt;=YEAR($I178),1)*($F178&gt;=3)</f>
        <v>0</v>
      </c>
      <c r="AE178" s="189">
        <f>(SUM($N117:AE117)-SUM($N178:AD178)+$J178)*IF($F178&gt;=5,AE$9&gt;=YEAR($I178),1)*($F178&gt;=3)</f>
        <v>0</v>
      </c>
      <c r="AF178" s="189">
        <f>(SUM($N117:AF117)-SUM($N178:AE178)+$J178)*IF($F178&gt;=5,AF$9&gt;=YEAR($I178),1)*($F178&gt;=3)</f>
        <v>0</v>
      </c>
      <c r="AG178" s="189">
        <f>(SUM($N117:AG117)-SUM($N178:AF178)+$J178)*IF($F178&gt;=5,AG$9&gt;=YEAR($I178),1)*($F178&gt;=3)</f>
        <v>0</v>
      </c>
      <c r="AH178" s="189">
        <f>(SUM($N117:AH117)-SUM($N178:AG178)+$J178)*IF($F178&gt;=5,AH$9&gt;=YEAR($I178),1)*($F178&gt;=3)</f>
        <v>0</v>
      </c>
      <c r="AI178" s="189">
        <f>(SUM($N117:AI117)-SUM($N178:AH178)+$J178)*IF($F178&gt;=5,AI$9&gt;=YEAR($I178),1)*($F178&gt;=3)</f>
        <v>0</v>
      </c>
      <c r="AJ178" s="189">
        <f>(SUM($N117:AJ117)-SUM($N178:AI178)+$J178)*IF($F178&gt;=5,AJ$9&gt;=YEAR($I178),1)*($F178&gt;=3)</f>
        <v>0</v>
      </c>
      <c r="AK178" s="189">
        <f>(SUM($N117:AK117)-SUM($N178:AJ178)+$J178)*IF($F178&gt;=5,AK$9&gt;=YEAR($I178),1)*($F178&gt;=3)</f>
        <v>0</v>
      </c>
      <c r="AL178" s="189">
        <f>(SUM($N117:AL117)-SUM($N178:AK178)+$J178)*IF($F178&gt;=5,AL$9&gt;=YEAR($I178),1)*($F178&gt;=3)</f>
        <v>0</v>
      </c>
      <c r="AM178" s="189">
        <f>(SUM($N117:AM117)-SUM($N178:AL178)+$J178)*IF($F178&gt;=5,AM$9&gt;=YEAR($I178),1)*($F178&gt;=3)</f>
        <v>0</v>
      </c>
      <c r="AN178" s="189">
        <f>(SUM($N117:AN117)-SUM($N178:AM178)+$J178)*IF($F178&gt;=5,AN$9&gt;=YEAR($I178),1)*($F178&gt;=3)</f>
        <v>0</v>
      </c>
      <c r="AO178" s="189">
        <f>(SUM($N117:AO117)-SUM($N178:AN178)+$J178)*IF($F178&gt;=5,AO$9&gt;=YEAR($I178),1)*($F178&gt;=3)</f>
        <v>0</v>
      </c>
      <c r="AP178" s="189">
        <f>(SUM($N117:AP117)-SUM($N178:AO178)+$J178)*IF($F178&gt;=5,AP$9&gt;=YEAR($I178),1)*($F178&gt;=3)</f>
        <v>0</v>
      </c>
      <c r="AQ178" s="189">
        <f>(SUM($N117:AQ117)-SUM($N178:AP178)+$J178)*IF($F178&gt;=5,AQ$9&gt;=YEAR($I178),1)*($F178&gt;=3)</f>
        <v>0</v>
      </c>
      <c r="AR178" s="189">
        <f>(SUM($N117:AR117)-SUM($N178:AQ178)+$J178)*IF($F178&gt;=5,AR$9&gt;=YEAR($I178),1)*($F178&gt;=3)</f>
        <v>0</v>
      </c>
      <c r="AS178" s="189">
        <f>(SUM($N117:AS117)-SUM($N178:AR178)+$J178)*IF($F178&gt;=5,AS$9&gt;=YEAR($I178),1)*($F178&gt;=3)</f>
        <v>0</v>
      </c>
      <c r="AT178" s="189">
        <f>(SUM($N117:AT117)-SUM($N178:AS178)+$J178)*IF($F178&gt;=5,AT$9&gt;=YEAR($I178),1)*($F178&gt;=3)</f>
        <v>0</v>
      </c>
      <c r="AU178" s="189">
        <f>(SUM($N117:AU117)-SUM($N178:AT178)+$J178)*IF($F178&gt;=5,AU$9&gt;=YEAR($I178),1)*($F178&gt;=3)</f>
        <v>0</v>
      </c>
      <c r="AV178" s="189">
        <f>(SUM($N117:AV117)-SUM($N178:AU178)+$J178)*IF($F178&gt;=5,AV$9&gt;=YEAR($I178),1)*($F178&gt;=3)</f>
        <v>0</v>
      </c>
      <c r="AW178" s="189">
        <f>(SUM($N117:AW117)-SUM($N178:AV178)+$J178)*IF($F178&gt;=5,AW$9&gt;=YEAR($I178),1)*($F178&gt;=3)</f>
        <v>0</v>
      </c>
      <c r="AX178" s="189">
        <f>(SUM($N117:AX117)-SUM($N178:AW178)+$J178)*IF($F178&gt;=5,AX$9&gt;=YEAR($I178),1)*($F178&gt;=3)</f>
        <v>0</v>
      </c>
      <c r="AY178" s="189">
        <f>(SUM($N117:AY117)-SUM($N178:AX178)+$J178)*IF($F178&gt;=5,AY$9&gt;=YEAR($I178),1)*($F178&gt;=3)</f>
        <v>0</v>
      </c>
      <c r="AZ178" s="189">
        <f>(SUM($N117:AZ117)-SUM($N178:AY178)+$J178)*IF($F178&gt;=5,AZ$9&gt;=YEAR($I178),1)*($F178&gt;=3)</f>
        <v>0</v>
      </c>
      <c r="BA178" s="189">
        <f>(SUM($N117:BA117)-SUM($N178:AZ178)+$J178)*IF($F178&gt;=5,BA$9&gt;=YEAR($I178),1)*($F178&gt;=3)</f>
        <v>0</v>
      </c>
      <c r="BB178" s="189">
        <f>(SUM($N117:BB117)-SUM($N178:BA178)+$J178)*IF($F178&gt;=5,BB$9&gt;=YEAR($I178),1)*($F178&gt;=3)</f>
        <v>0</v>
      </c>
      <c r="BC178" s="189">
        <f>(SUM($N117:BC117)-SUM($N178:BB178)+$J178)*IF($F178&gt;=5,BC$9&gt;=YEAR($I178),1)*($F178&gt;=3)</f>
        <v>0</v>
      </c>
      <c r="BD178" s="189">
        <f>(SUM($N117:BD117)-SUM($N178:BC178)+$J178)*IF($F178&gt;=5,BD$9&gt;=YEAR($I178),1)*($F178&gt;=3)</f>
        <v>0</v>
      </c>
      <c r="BE178" s="189">
        <f>(SUM($N117:BE117)-SUM($N178:BD178)+$J178)*IF($F178&gt;=5,BE$9&gt;=YEAR($I178),1)*($F178&gt;=3)</f>
        <v>0</v>
      </c>
      <c r="BF178" s="189">
        <f>(SUM($N117:BF117)-SUM($N178:BE178)+$J178)*IF($F178&gt;=5,BF$9&gt;=YEAR($I178),1)*($F178&gt;=3)</f>
        <v>0</v>
      </c>
      <c r="BG178" s="189">
        <f>(SUM($N117:BG117)-SUM($N178:BF178)+$J178)*IF($F178&gt;=5,BG$9&gt;=YEAR($I178),1)*($F178&gt;=3)</f>
        <v>0</v>
      </c>
      <c r="BH178" s="189">
        <f>(SUM($N117:BH117)-SUM($N178:BG178)+$J178)*IF($F178&gt;=5,BH$9&gt;=YEAR($I178),1)*($F178&gt;=3)</f>
        <v>0</v>
      </c>
      <c r="BI178" s="189">
        <f>(SUM($N117:BI117)-SUM($N178:BH178)+$J178)*IF($F178&gt;=5,BI$9&gt;=YEAR($I178),1)*($F178&gt;=3)</f>
        <v>0</v>
      </c>
      <c r="BJ178" s="189">
        <f>(SUM($N117:BJ117)-SUM($N178:BI178)+$J178)*IF($F178&gt;=5,BJ$9&gt;=YEAR($I178),1)*($F178&gt;=3)</f>
        <v>0</v>
      </c>
      <c r="BK178" s="189">
        <f>(SUM($N117:BK117)-SUM($N178:BJ178)+$J178)*IF($F178&gt;=5,BK$9&gt;=YEAR($I178),1)*($F178&gt;=3)</f>
        <v>0</v>
      </c>
      <c r="BL178" s="189">
        <f>(SUM($N117:BL117)-SUM($N178:BK178)+$J178)*IF($F178&gt;=5,BL$9&gt;=YEAR($I178),1)*($F178&gt;=3)</f>
        <v>0</v>
      </c>
      <c r="BM178" s="189">
        <f>(SUM($N117:BM117)-SUM($N178:BL178)+$J178)*IF($F178&gt;=5,BM$9&gt;=YEAR($I178),1)*($F178&gt;=3)</f>
        <v>0</v>
      </c>
    </row>
    <row r="179" spans="3:65" x14ac:dyDescent="0.2">
      <c r="C179" s="188">
        <f t="shared" si="157"/>
        <v>10</v>
      </c>
      <c r="D179" s="166" t="str">
        <f t="shared" si="158"/>
        <v/>
      </c>
      <c r="E179" s="211" t="str">
        <f t="shared" si="155"/>
        <v>Operating Expense</v>
      </c>
      <c r="F179" s="183">
        <f t="shared" si="155"/>
        <v>2</v>
      </c>
      <c r="G179" s="183"/>
      <c r="H179" s="215">
        <f>Inputs!I21</f>
        <v>35</v>
      </c>
      <c r="I179" s="262">
        <f>Inputs!G21</f>
        <v>44562</v>
      </c>
      <c r="J179" s="190">
        <f t="shared" si="156"/>
        <v>0</v>
      </c>
      <c r="K179" s="202">
        <f t="shared" si="159"/>
        <v>0</v>
      </c>
      <c r="L179" s="203">
        <f t="shared" si="160"/>
        <v>0</v>
      </c>
      <c r="O179" s="189">
        <f>(SUM($N118:O118)-SUM($N179:N179)+$J179)*IF($F179&gt;=5,O$9&gt;=YEAR($I179),1)*($F179&gt;=3)</f>
        <v>0</v>
      </c>
      <c r="P179" s="189">
        <f>(SUM($N118:P118)-SUM($N179:O179)+$J179)*IF($F179&gt;=5,P$9&gt;=YEAR($I179),1)*($F179&gt;=3)</f>
        <v>0</v>
      </c>
      <c r="Q179" s="189">
        <f>(SUM($N118:Q118)-SUM($N179:P179)+$J179)*IF($F179&gt;=5,Q$9&gt;=YEAR($I179),1)*($F179&gt;=3)</f>
        <v>0</v>
      </c>
      <c r="R179" s="189">
        <f>(SUM($N118:R118)-SUM($N179:Q179)+$J179)*IF($F179&gt;=5,R$9&gt;=YEAR($I179),1)*($F179&gt;=3)</f>
        <v>0</v>
      </c>
      <c r="S179" s="189">
        <f>(SUM($N118:S118)-SUM($N179:R179)+$J179)*IF($F179&gt;=5,S$9&gt;=YEAR($I179),1)*($F179&gt;=3)</f>
        <v>0</v>
      </c>
      <c r="T179" s="189">
        <f>(SUM($N118:T118)-SUM($N179:S179)+$J179)*IF($F179&gt;=5,T$9&gt;=YEAR($I179),1)*($F179&gt;=3)</f>
        <v>0</v>
      </c>
      <c r="U179" s="189">
        <f>(SUM($N118:U118)-SUM($N179:T179)+$J179)*IF($F179&gt;=5,U$9&gt;=YEAR($I179),1)*($F179&gt;=3)</f>
        <v>0</v>
      </c>
      <c r="V179" s="189">
        <f>(SUM($N118:V118)-SUM($N179:U179)+$J179)*IF($F179&gt;=5,V$9&gt;=YEAR($I179),1)*($F179&gt;=3)</f>
        <v>0</v>
      </c>
      <c r="W179" s="189">
        <f>(SUM($N118:W118)-SUM($N179:V179)+$J179)*IF($F179&gt;=5,W$9&gt;=YEAR($I179),1)*($F179&gt;=3)</f>
        <v>0</v>
      </c>
      <c r="X179" s="189">
        <f>(SUM($N118:X118)-SUM($N179:W179)+$J179)*IF($F179&gt;=5,X$9&gt;=YEAR($I179),1)*($F179&gt;=3)</f>
        <v>0</v>
      </c>
      <c r="Y179" s="189">
        <f>(SUM($N118:Y118)-SUM($N179:X179)+$J179)*IF($F179&gt;=5,Y$9&gt;=YEAR($I179),1)*($F179&gt;=3)</f>
        <v>0</v>
      </c>
      <c r="Z179" s="189">
        <f>(SUM($N118:Z118)-SUM($N179:Y179)+$J179)*IF($F179&gt;=5,Z$9&gt;=YEAR($I179),1)*($F179&gt;=3)</f>
        <v>0</v>
      </c>
      <c r="AA179" s="189">
        <f>(SUM($N118:AA118)-SUM($N179:Z179)+$J179)*IF($F179&gt;=5,AA$9&gt;=YEAR($I179),1)*($F179&gt;=3)</f>
        <v>0</v>
      </c>
      <c r="AB179" s="189">
        <f>(SUM($N118:AB118)-SUM($N179:AA179)+$J179)*IF($F179&gt;=5,AB$9&gt;=YEAR($I179),1)*($F179&gt;=3)</f>
        <v>0</v>
      </c>
      <c r="AC179" s="189">
        <f>(SUM($N118:AC118)-SUM($N179:AB179)+$J179)*IF($F179&gt;=5,AC$9&gt;=YEAR($I179),1)*($F179&gt;=3)</f>
        <v>0</v>
      </c>
      <c r="AD179" s="189">
        <f>(SUM($N118:AD118)-SUM($N179:AC179)+$J179)*IF($F179&gt;=5,AD$9&gt;=YEAR($I179),1)*($F179&gt;=3)</f>
        <v>0</v>
      </c>
      <c r="AE179" s="189">
        <f>(SUM($N118:AE118)-SUM($N179:AD179)+$J179)*IF($F179&gt;=5,AE$9&gt;=YEAR($I179),1)*($F179&gt;=3)</f>
        <v>0</v>
      </c>
      <c r="AF179" s="189">
        <f>(SUM($N118:AF118)-SUM($N179:AE179)+$J179)*IF($F179&gt;=5,AF$9&gt;=YEAR($I179),1)*($F179&gt;=3)</f>
        <v>0</v>
      </c>
      <c r="AG179" s="189">
        <f>(SUM($N118:AG118)-SUM($N179:AF179)+$J179)*IF($F179&gt;=5,AG$9&gt;=YEAR($I179),1)*($F179&gt;=3)</f>
        <v>0</v>
      </c>
      <c r="AH179" s="189">
        <f>(SUM($N118:AH118)-SUM($N179:AG179)+$J179)*IF($F179&gt;=5,AH$9&gt;=YEAR($I179),1)*($F179&gt;=3)</f>
        <v>0</v>
      </c>
      <c r="AI179" s="189">
        <f>(SUM($N118:AI118)-SUM($N179:AH179)+$J179)*IF($F179&gt;=5,AI$9&gt;=YEAR($I179),1)*($F179&gt;=3)</f>
        <v>0</v>
      </c>
      <c r="AJ179" s="189">
        <f>(SUM($N118:AJ118)-SUM($N179:AI179)+$J179)*IF($F179&gt;=5,AJ$9&gt;=YEAR($I179),1)*($F179&gt;=3)</f>
        <v>0</v>
      </c>
      <c r="AK179" s="189">
        <f>(SUM($N118:AK118)-SUM($N179:AJ179)+$J179)*IF($F179&gt;=5,AK$9&gt;=YEAR($I179),1)*($F179&gt;=3)</f>
        <v>0</v>
      </c>
      <c r="AL179" s="189">
        <f>(SUM($N118:AL118)-SUM($N179:AK179)+$J179)*IF($F179&gt;=5,AL$9&gt;=YEAR($I179),1)*($F179&gt;=3)</f>
        <v>0</v>
      </c>
      <c r="AM179" s="189">
        <f>(SUM($N118:AM118)-SUM($N179:AL179)+$J179)*IF($F179&gt;=5,AM$9&gt;=YEAR($I179),1)*($F179&gt;=3)</f>
        <v>0</v>
      </c>
      <c r="AN179" s="189">
        <f>(SUM($N118:AN118)-SUM($N179:AM179)+$J179)*IF($F179&gt;=5,AN$9&gt;=YEAR($I179),1)*($F179&gt;=3)</f>
        <v>0</v>
      </c>
      <c r="AO179" s="189">
        <f>(SUM($N118:AO118)-SUM($N179:AN179)+$J179)*IF($F179&gt;=5,AO$9&gt;=YEAR($I179),1)*($F179&gt;=3)</f>
        <v>0</v>
      </c>
      <c r="AP179" s="189">
        <f>(SUM($N118:AP118)-SUM($N179:AO179)+$J179)*IF($F179&gt;=5,AP$9&gt;=YEAR($I179),1)*($F179&gt;=3)</f>
        <v>0</v>
      </c>
      <c r="AQ179" s="189">
        <f>(SUM($N118:AQ118)-SUM($N179:AP179)+$J179)*IF($F179&gt;=5,AQ$9&gt;=YEAR($I179),1)*($F179&gt;=3)</f>
        <v>0</v>
      </c>
      <c r="AR179" s="189">
        <f>(SUM($N118:AR118)-SUM($N179:AQ179)+$J179)*IF($F179&gt;=5,AR$9&gt;=YEAR($I179),1)*($F179&gt;=3)</f>
        <v>0</v>
      </c>
      <c r="AS179" s="189">
        <f>(SUM($N118:AS118)-SUM($N179:AR179)+$J179)*IF($F179&gt;=5,AS$9&gt;=YEAR($I179),1)*($F179&gt;=3)</f>
        <v>0</v>
      </c>
      <c r="AT179" s="189">
        <f>(SUM($N118:AT118)-SUM($N179:AS179)+$J179)*IF($F179&gt;=5,AT$9&gt;=YEAR($I179),1)*($F179&gt;=3)</f>
        <v>0</v>
      </c>
      <c r="AU179" s="189">
        <f>(SUM($N118:AU118)-SUM($N179:AT179)+$J179)*IF($F179&gt;=5,AU$9&gt;=YEAR($I179),1)*($F179&gt;=3)</f>
        <v>0</v>
      </c>
      <c r="AV179" s="189">
        <f>(SUM($N118:AV118)-SUM($N179:AU179)+$J179)*IF($F179&gt;=5,AV$9&gt;=YEAR($I179),1)*($F179&gt;=3)</f>
        <v>0</v>
      </c>
      <c r="AW179" s="189">
        <f>(SUM($N118:AW118)-SUM($N179:AV179)+$J179)*IF($F179&gt;=5,AW$9&gt;=YEAR($I179),1)*($F179&gt;=3)</f>
        <v>0</v>
      </c>
      <c r="AX179" s="189">
        <f>(SUM($N118:AX118)-SUM($N179:AW179)+$J179)*IF($F179&gt;=5,AX$9&gt;=YEAR($I179),1)*($F179&gt;=3)</f>
        <v>0</v>
      </c>
      <c r="AY179" s="189">
        <f>(SUM($N118:AY118)-SUM($N179:AX179)+$J179)*IF($F179&gt;=5,AY$9&gt;=YEAR($I179),1)*($F179&gt;=3)</f>
        <v>0</v>
      </c>
      <c r="AZ179" s="189">
        <f>(SUM($N118:AZ118)-SUM($N179:AY179)+$J179)*IF($F179&gt;=5,AZ$9&gt;=YEAR($I179),1)*($F179&gt;=3)</f>
        <v>0</v>
      </c>
      <c r="BA179" s="189">
        <f>(SUM($N118:BA118)-SUM($N179:AZ179)+$J179)*IF($F179&gt;=5,BA$9&gt;=YEAR($I179),1)*($F179&gt;=3)</f>
        <v>0</v>
      </c>
      <c r="BB179" s="189">
        <f>(SUM($N118:BB118)-SUM($N179:BA179)+$J179)*IF($F179&gt;=5,BB$9&gt;=YEAR($I179),1)*($F179&gt;=3)</f>
        <v>0</v>
      </c>
      <c r="BC179" s="189">
        <f>(SUM($N118:BC118)-SUM($N179:BB179)+$J179)*IF($F179&gt;=5,BC$9&gt;=YEAR($I179),1)*($F179&gt;=3)</f>
        <v>0</v>
      </c>
      <c r="BD179" s="189">
        <f>(SUM($N118:BD118)-SUM($N179:BC179)+$J179)*IF($F179&gt;=5,BD$9&gt;=YEAR($I179),1)*($F179&gt;=3)</f>
        <v>0</v>
      </c>
      <c r="BE179" s="189">
        <f>(SUM($N118:BE118)-SUM($N179:BD179)+$J179)*IF($F179&gt;=5,BE$9&gt;=YEAR($I179),1)*($F179&gt;=3)</f>
        <v>0</v>
      </c>
      <c r="BF179" s="189">
        <f>(SUM($N118:BF118)-SUM($N179:BE179)+$J179)*IF($F179&gt;=5,BF$9&gt;=YEAR($I179),1)*($F179&gt;=3)</f>
        <v>0</v>
      </c>
      <c r="BG179" s="189">
        <f>(SUM($N118:BG118)-SUM($N179:BF179)+$J179)*IF($F179&gt;=5,BG$9&gt;=YEAR($I179),1)*($F179&gt;=3)</f>
        <v>0</v>
      </c>
      <c r="BH179" s="189">
        <f>(SUM($N118:BH118)-SUM($N179:BG179)+$J179)*IF($F179&gt;=5,BH$9&gt;=YEAR($I179),1)*($F179&gt;=3)</f>
        <v>0</v>
      </c>
      <c r="BI179" s="189">
        <f>(SUM($N118:BI118)-SUM($N179:BH179)+$J179)*IF($F179&gt;=5,BI$9&gt;=YEAR($I179),1)*($F179&gt;=3)</f>
        <v>0</v>
      </c>
      <c r="BJ179" s="189">
        <f>(SUM($N118:BJ118)-SUM($N179:BI179)+$J179)*IF($F179&gt;=5,BJ$9&gt;=YEAR($I179),1)*($F179&gt;=3)</f>
        <v>0</v>
      </c>
      <c r="BK179" s="189">
        <f>(SUM($N118:BK118)-SUM($N179:BJ179)+$J179)*IF($F179&gt;=5,BK$9&gt;=YEAR($I179),1)*($F179&gt;=3)</f>
        <v>0</v>
      </c>
      <c r="BL179" s="189">
        <f>(SUM($N118:BL118)-SUM($N179:BK179)+$J179)*IF($F179&gt;=5,BL$9&gt;=YEAR($I179),1)*($F179&gt;=3)</f>
        <v>0</v>
      </c>
      <c r="BM179" s="189">
        <f>(SUM($N118:BM118)-SUM($N179:BL179)+$J179)*IF($F179&gt;=5,BM$9&gt;=YEAR($I179),1)*($F179&gt;=3)</f>
        <v>0</v>
      </c>
    </row>
    <row r="180" spans="3:65" x14ac:dyDescent="0.2">
      <c r="C180" s="188">
        <f t="shared" si="157"/>
        <v>11</v>
      </c>
      <c r="D180" s="166" t="str">
        <f t="shared" si="158"/>
        <v/>
      </c>
      <c r="E180" s="211" t="str">
        <f t="shared" si="155"/>
        <v>Operating Expense</v>
      </c>
      <c r="F180" s="183">
        <f t="shared" si="155"/>
        <v>2</v>
      </c>
      <c r="G180" s="183"/>
      <c r="H180" s="215">
        <f>Inputs!I22</f>
        <v>35</v>
      </c>
      <c r="I180" s="262">
        <f>Inputs!G22</f>
        <v>44562</v>
      </c>
      <c r="J180" s="190">
        <f t="shared" si="156"/>
        <v>0</v>
      </c>
      <c r="K180" s="202">
        <f t="shared" si="159"/>
        <v>0</v>
      </c>
      <c r="L180" s="203">
        <f t="shared" si="160"/>
        <v>0</v>
      </c>
      <c r="O180" s="189">
        <f>(SUM($N119:O119)-SUM($N180:N180)+$J180)*IF($F180&gt;=5,O$9&gt;=YEAR($I180),1)*($F180&gt;=3)</f>
        <v>0</v>
      </c>
      <c r="P180" s="189">
        <f>(SUM($N119:P119)-SUM($N180:O180)+$J180)*IF($F180&gt;=5,P$9&gt;=YEAR($I180),1)*($F180&gt;=3)</f>
        <v>0</v>
      </c>
      <c r="Q180" s="189">
        <f>(SUM($N119:Q119)-SUM($N180:P180)+$J180)*IF($F180&gt;=5,Q$9&gt;=YEAR($I180),1)*($F180&gt;=3)</f>
        <v>0</v>
      </c>
      <c r="R180" s="189">
        <f>(SUM($N119:R119)-SUM($N180:Q180)+$J180)*IF($F180&gt;=5,R$9&gt;=YEAR($I180),1)*($F180&gt;=3)</f>
        <v>0</v>
      </c>
      <c r="S180" s="189">
        <f>(SUM($N119:S119)-SUM($N180:R180)+$J180)*IF($F180&gt;=5,S$9&gt;=YEAR($I180),1)*($F180&gt;=3)</f>
        <v>0</v>
      </c>
      <c r="T180" s="189">
        <f>(SUM($N119:T119)-SUM($N180:S180)+$J180)*IF($F180&gt;=5,T$9&gt;=YEAR($I180),1)*($F180&gt;=3)</f>
        <v>0</v>
      </c>
      <c r="U180" s="189">
        <f>(SUM($N119:U119)-SUM($N180:T180)+$J180)*IF($F180&gt;=5,U$9&gt;=YEAR($I180),1)*($F180&gt;=3)</f>
        <v>0</v>
      </c>
      <c r="V180" s="189">
        <f>(SUM($N119:V119)-SUM($N180:U180)+$J180)*IF($F180&gt;=5,V$9&gt;=YEAR($I180),1)*($F180&gt;=3)</f>
        <v>0</v>
      </c>
      <c r="W180" s="189">
        <f>(SUM($N119:W119)-SUM($N180:V180)+$J180)*IF($F180&gt;=5,W$9&gt;=YEAR($I180),1)*($F180&gt;=3)</f>
        <v>0</v>
      </c>
      <c r="X180" s="189">
        <f>(SUM($N119:X119)-SUM($N180:W180)+$J180)*IF($F180&gt;=5,X$9&gt;=YEAR($I180),1)*($F180&gt;=3)</f>
        <v>0</v>
      </c>
      <c r="Y180" s="189">
        <f>(SUM($N119:Y119)-SUM($N180:X180)+$J180)*IF($F180&gt;=5,Y$9&gt;=YEAR($I180),1)*($F180&gt;=3)</f>
        <v>0</v>
      </c>
      <c r="Z180" s="189">
        <f>(SUM($N119:Z119)-SUM($N180:Y180)+$J180)*IF($F180&gt;=5,Z$9&gt;=YEAR($I180),1)*($F180&gt;=3)</f>
        <v>0</v>
      </c>
      <c r="AA180" s="189">
        <f>(SUM($N119:AA119)-SUM($N180:Z180)+$J180)*IF($F180&gt;=5,AA$9&gt;=YEAR($I180),1)*($F180&gt;=3)</f>
        <v>0</v>
      </c>
      <c r="AB180" s="189">
        <f>(SUM($N119:AB119)-SUM($N180:AA180)+$J180)*IF($F180&gt;=5,AB$9&gt;=YEAR($I180),1)*($F180&gt;=3)</f>
        <v>0</v>
      </c>
      <c r="AC180" s="189">
        <f>(SUM($N119:AC119)-SUM($N180:AB180)+$J180)*IF($F180&gt;=5,AC$9&gt;=YEAR($I180),1)*($F180&gt;=3)</f>
        <v>0</v>
      </c>
      <c r="AD180" s="189">
        <f>(SUM($N119:AD119)-SUM($N180:AC180)+$J180)*IF($F180&gt;=5,AD$9&gt;=YEAR($I180),1)*($F180&gt;=3)</f>
        <v>0</v>
      </c>
      <c r="AE180" s="189">
        <f>(SUM($N119:AE119)-SUM($N180:AD180)+$J180)*IF($F180&gt;=5,AE$9&gt;=YEAR($I180),1)*($F180&gt;=3)</f>
        <v>0</v>
      </c>
      <c r="AF180" s="189">
        <f>(SUM($N119:AF119)-SUM($N180:AE180)+$J180)*IF($F180&gt;=5,AF$9&gt;=YEAR($I180),1)*($F180&gt;=3)</f>
        <v>0</v>
      </c>
      <c r="AG180" s="189">
        <f>(SUM($N119:AG119)-SUM($N180:AF180)+$J180)*IF($F180&gt;=5,AG$9&gt;=YEAR($I180),1)*($F180&gt;=3)</f>
        <v>0</v>
      </c>
      <c r="AH180" s="189">
        <f>(SUM($N119:AH119)-SUM($N180:AG180)+$J180)*IF($F180&gt;=5,AH$9&gt;=YEAR($I180),1)*($F180&gt;=3)</f>
        <v>0</v>
      </c>
      <c r="AI180" s="189">
        <f>(SUM($N119:AI119)-SUM($N180:AH180)+$J180)*IF($F180&gt;=5,AI$9&gt;=YEAR($I180),1)*($F180&gt;=3)</f>
        <v>0</v>
      </c>
      <c r="AJ180" s="189">
        <f>(SUM($N119:AJ119)-SUM($N180:AI180)+$J180)*IF($F180&gt;=5,AJ$9&gt;=YEAR($I180),1)*($F180&gt;=3)</f>
        <v>0</v>
      </c>
      <c r="AK180" s="189">
        <f>(SUM($N119:AK119)-SUM($N180:AJ180)+$J180)*IF($F180&gt;=5,AK$9&gt;=YEAR($I180),1)*($F180&gt;=3)</f>
        <v>0</v>
      </c>
      <c r="AL180" s="189">
        <f>(SUM($N119:AL119)-SUM($N180:AK180)+$J180)*IF($F180&gt;=5,AL$9&gt;=YEAR($I180),1)*($F180&gt;=3)</f>
        <v>0</v>
      </c>
      <c r="AM180" s="189">
        <f>(SUM($N119:AM119)-SUM($N180:AL180)+$J180)*IF($F180&gt;=5,AM$9&gt;=YEAR($I180),1)*($F180&gt;=3)</f>
        <v>0</v>
      </c>
      <c r="AN180" s="189">
        <f>(SUM($N119:AN119)-SUM($N180:AM180)+$J180)*IF($F180&gt;=5,AN$9&gt;=YEAR($I180),1)*($F180&gt;=3)</f>
        <v>0</v>
      </c>
      <c r="AO180" s="189">
        <f>(SUM($N119:AO119)-SUM($N180:AN180)+$J180)*IF($F180&gt;=5,AO$9&gt;=YEAR($I180),1)*($F180&gt;=3)</f>
        <v>0</v>
      </c>
      <c r="AP180" s="189">
        <f>(SUM($N119:AP119)-SUM($N180:AO180)+$J180)*IF($F180&gt;=5,AP$9&gt;=YEAR($I180),1)*($F180&gt;=3)</f>
        <v>0</v>
      </c>
      <c r="AQ180" s="189">
        <f>(SUM($N119:AQ119)-SUM($N180:AP180)+$J180)*IF($F180&gt;=5,AQ$9&gt;=YEAR($I180),1)*($F180&gt;=3)</f>
        <v>0</v>
      </c>
      <c r="AR180" s="189">
        <f>(SUM($N119:AR119)-SUM($N180:AQ180)+$J180)*IF($F180&gt;=5,AR$9&gt;=YEAR($I180),1)*($F180&gt;=3)</f>
        <v>0</v>
      </c>
      <c r="AS180" s="189">
        <f>(SUM($N119:AS119)-SUM($N180:AR180)+$J180)*IF($F180&gt;=5,AS$9&gt;=YEAR($I180),1)*($F180&gt;=3)</f>
        <v>0</v>
      </c>
      <c r="AT180" s="189">
        <f>(SUM($N119:AT119)-SUM($N180:AS180)+$J180)*IF($F180&gt;=5,AT$9&gt;=YEAR($I180),1)*($F180&gt;=3)</f>
        <v>0</v>
      </c>
      <c r="AU180" s="189">
        <f>(SUM($N119:AU119)-SUM($N180:AT180)+$J180)*IF($F180&gt;=5,AU$9&gt;=YEAR($I180),1)*($F180&gt;=3)</f>
        <v>0</v>
      </c>
      <c r="AV180" s="189">
        <f>(SUM($N119:AV119)-SUM($N180:AU180)+$J180)*IF($F180&gt;=5,AV$9&gt;=YEAR($I180),1)*($F180&gt;=3)</f>
        <v>0</v>
      </c>
      <c r="AW180" s="189">
        <f>(SUM($N119:AW119)-SUM($N180:AV180)+$J180)*IF($F180&gt;=5,AW$9&gt;=YEAR($I180),1)*($F180&gt;=3)</f>
        <v>0</v>
      </c>
      <c r="AX180" s="189">
        <f>(SUM($N119:AX119)-SUM($N180:AW180)+$J180)*IF($F180&gt;=5,AX$9&gt;=YEAR($I180),1)*($F180&gt;=3)</f>
        <v>0</v>
      </c>
      <c r="AY180" s="189">
        <f>(SUM($N119:AY119)-SUM($N180:AX180)+$J180)*IF($F180&gt;=5,AY$9&gt;=YEAR($I180),1)*($F180&gt;=3)</f>
        <v>0</v>
      </c>
      <c r="AZ180" s="189">
        <f>(SUM($N119:AZ119)-SUM($N180:AY180)+$J180)*IF($F180&gt;=5,AZ$9&gt;=YEAR($I180),1)*($F180&gt;=3)</f>
        <v>0</v>
      </c>
      <c r="BA180" s="189">
        <f>(SUM($N119:BA119)-SUM($N180:AZ180)+$J180)*IF($F180&gt;=5,BA$9&gt;=YEAR($I180),1)*($F180&gt;=3)</f>
        <v>0</v>
      </c>
      <c r="BB180" s="189">
        <f>(SUM($N119:BB119)-SUM($N180:BA180)+$J180)*IF($F180&gt;=5,BB$9&gt;=YEAR($I180),1)*($F180&gt;=3)</f>
        <v>0</v>
      </c>
      <c r="BC180" s="189">
        <f>(SUM($N119:BC119)-SUM($N180:BB180)+$J180)*IF($F180&gt;=5,BC$9&gt;=YEAR($I180),1)*($F180&gt;=3)</f>
        <v>0</v>
      </c>
      <c r="BD180" s="189">
        <f>(SUM($N119:BD119)-SUM($N180:BC180)+$J180)*IF($F180&gt;=5,BD$9&gt;=YEAR($I180),1)*($F180&gt;=3)</f>
        <v>0</v>
      </c>
      <c r="BE180" s="189">
        <f>(SUM($N119:BE119)-SUM($N180:BD180)+$J180)*IF($F180&gt;=5,BE$9&gt;=YEAR($I180),1)*($F180&gt;=3)</f>
        <v>0</v>
      </c>
      <c r="BF180" s="189">
        <f>(SUM($N119:BF119)-SUM($N180:BE180)+$J180)*IF($F180&gt;=5,BF$9&gt;=YEAR($I180),1)*($F180&gt;=3)</f>
        <v>0</v>
      </c>
      <c r="BG180" s="189">
        <f>(SUM($N119:BG119)-SUM($N180:BF180)+$J180)*IF($F180&gt;=5,BG$9&gt;=YEAR($I180),1)*($F180&gt;=3)</f>
        <v>0</v>
      </c>
      <c r="BH180" s="189">
        <f>(SUM($N119:BH119)-SUM($N180:BG180)+$J180)*IF($F180&gt;=5,BH$9&gt;=YEAR($I180),1)*($F180&gt;=3)</f>
        <v>0</v>
      </c>
      <c r="BI180" s="189">
        <f>(SUM($N119:BI119)-SUM($N180:BH180)+$J180)*IF($F180&gt;=5,BI$9&gt;=YEAR($I180),1)*($F180&gt;=3)</f>
        <v>0</v>
      </c>
      <c r="BJ180" s="189">
        <f>(SUM($N119:BJ119)-SUM($N180:BI180)+$J180)*IF($F180&gt;=5,BJ$9&gt;=YEAR($I180),1)*($F180&gt;=3)</f>
        <v>0</v>
      </c>
      <c r="BK180" s="189">
        <f>(SUM($N119:BK119)-SUM($N180:BJ180)+$J180)*IF($F180&gt;=5,BK$9&gt;=YEAR($I180),1)*($F180&gt;=3)</f>
        <v>0</v>
      </c>
      <c r="BL180" s="189">
        <f>(SUM($N119:BL119)-SUM($N180:BK180)+$J180)*IF($F180&gt;=5,BL$9&gt;=YEAR($I180),1)*($F180&gt;=3)</f>
        <v>0</v>
      </c>
      <c r="BM180" s="189">
        <f>(SUM($N119:BM119)-SUM($N180:BL180)+$J180)*IF($F180&gt;=5,BM$9&gt;=YEAR($I180),1)*($F180&gt;=3)</f>
        <v>0</v>
      </c>
    </row>
    <row r="181" spans="3:65" x14ac:dyDescent="0.2">
      <c r="C181" s="188">
        <f t="shared" si="157"/>
        <v>12</v>
      </c>
      <c r="D181" s="166" t="str">
        <f t="shared" si="158"/>
        <v/>
      </c>
      <c r="E181" s="211" t="str">
        <f t="shared" si="155"/>
        <v>Operating Expense</v>
      </c>
      <c r="F181" s="183">
        <f t="shared" si="155"/>
        <v>2</v>
      </c>
      <c r="G181" s="183"/>
      <c r="H181" s="215">
        <f>Inputs!I23</f>
        <v>35</v>
      </c>
      <c r="I181" s="262">
        <f>Inputs!G23</f>
        <v>44562</v>
      </c>
      <c r="J181" s="190">
        <f t="shared" si="156"/>
        <v>0</v>
      </c>
      <c r="K181" s="202">
        <f t="shared" si="159"/>
        <v>0</v>
      </c>
      <c r="L181" s="203">
        <f t="shared" si="160"/>
        <v>0</v>
      </c>
      <c r="O181" s="189">
        <f>(SUM($N120:O120)-SUM($N181:N181)+$J181)*IF($F181&gt;=5,O$9&gt;=YEAR($I181),1)*($F181&gt;=3)</f>
        <v>0</v>
      </c>
      <c r="P181" s="189">
        <f>(SUM($N120:P120)-SUM($N181:O181)+$J181)*IF($F181&gt;=5,P$9&gt;=YEAR($I181),1)*($F181&gt;=3)</f>
        <v>0</v>
      </c>
      <c r="Q181" s="189">
        <f>(SUM($N120:Q120)-SUM($N181:P181)+$J181)*IF($F181&gt;=5,Q$9&gt;=YEAR($I181),1)*($F181&gt;=3)</f>
        <v>0</v>
      </c>
      <c r="R181" s="189">
        <f>(SUM($N120:R120)-SUM($N181:Q181)+$J181)*IF($F181&gt;=5,R$9&gt;=YEAR($I181),1)*($F181&gt;=3)</f>
        <v>0</v>
      </c>
      <c r="S181" s="189">
        <f>(SUM($N120:S120)-SUM($N181:R181)+$J181)*IF($F181&gt;=5,S$9&gt;=YEAR($I181),1)*($F181&gt;=3)</f>
        <v>0</v>
      </c>
      <c r="T181" s="189">
        <f>(SUM($N120:T120)-SUM($N181:S181)+$J181)*IF($F181&gt;=5,T$9&gt;=YEAR($I181),1)*($F181&gt;=3)</f>
        <v>0</v>
      </c>
      <c r="U181" s="189">
        <f>(SUM($N120:U120)-SUM($N181:T181)+$J181)*IF($F181&gt;=5,U$9&gt;=YEAR($I181),1)*($F181&gt;=3)</f>
        <v>0</v>
      </c>
      <c r="V181" s="189">
        <f>(SUM($N120:V120)-SUM($N181:U181)+$J181)*IF($F181&gt;=5,V$9&gt;=YEAR($I181),1)*($F181&gt;=3)</f>
        <v>0</v>
      </c>
      <c r="W181" s="189">
        <f>(SUM($N120:W120)-SUM($N181:V181)+$J181)*IF($F181&gt;=5,W$9&gt;=YEAR($I181),1)*($F181&gt;=3)</f>
        <v>0</v>
      </c>
      <c r="X181" s="189">
        <f>(SUM($N120:X120)-SUM($N181:W181)+$J181)*IF($F181&gt;=5,X$9&gt;=YEAR($I181),1)*($F181&gt;=3)</f>
        <v>0</v>
      </c>
      <c r="Y181" s="189">
        <f>(SUM($N120:Y120)-SUM($N181:X181)+$J181)*IF($F181&gt;=5,Y$9&gt;=YEAR($I181),1)*($F181&gt;=3)</f>
        <v>0</v>
      </c>
      <c r="Z181" s="189">
        <f>(SUM($N120:Z120)-SUM($N181:Y181)+$J181)*IF($F181&gt;=5,Z$9&gt;=YEAR($I181),1)*($F181&gt;=3)</f>
        <v>0</v>
      </c>
      <c r="AA181" s="189">
        <f>(SUM($N120:AA120)-SUM($N181:Z181)+$J181)*IF($F181&gt;=5,AA$9&gt;=YEAR($I181),1)*($F181&gt;=3)</f>
        <v>0</v>
      </c>
      <c r="AB181" s="189">
        <f>(SUM($N120:AB120)-SUM($N181:AA181)+$J181)*IF($F181&gt;=5,AB$9&gt;=YEAR($I181),1)*($F181&gt;=3)</f>
        <v>0</v>
      </c>
      <c r="AC181" s="189">
        <f>(SUM($N120:AC120)-SUM($N181:AB181)+$J181)*IF($F181&gt;=5,AC$9&gt;=YEAR($I181),1)*($F181&gt;=3)</f>
        <v>0</v>
      </c>
      <c r="AD181" s="189">
        <f>(SUM($N120:AD120)-SUM($N181:AC181)+$J181)*IF($F181&gt;=5,AD$9&gt;=YEAR($I181),1)*($F181&gt;=3)</f>
        <v>0</v>
      </c>
      <c r="AE181" s="189">
        <f>(SUM($N120:AE120)-SUM($N181:AD181)+$J181)*IF($F181&gt;=5,AE$9&gt;=YEAR($I181),1)*($F181&gt;=3)</f>
        <v>0</v>
      </c>
      <c r="AF181" s="189">
        <f>(SUM($N120:AF120)-SUM($N181:AE181)+$J181)*IF($F181&gt;=5,AF$9&gt;=YEAR($I181),1)*($F181&gt;=3)</f>
        <v>0</v>
      </c>
      <c r="AG181" s="189">
        <f>(SUM($N120:AG120)-SUM($N181:AF181)+$J181)*IF($F181&gt;=5,AG$9&gt;=YEAR($I181),1)*($F181&gt;=3)</f>
        <v>0</v>
      </c>
      <c r="AH181" s="189">
        <f>(SUM($N120:AH120)-SUM($N181:AG181)+$J181)*IF($F181&gt;=5,AH$9&gt;=YEAR($I181),1)*($F181&gt;=3)</f>
        <v>0</v>
      </c>
      <c r="AI181" s="189">
        <f>(SUM($N120:AI120)-SUM($N181:AH181)+$J181)*IF($F181&gt;=5,AI$9&gt;=YEAR($I181),1)*($F181&gt;=3)</f>
        <v>0</v>
      </c>
      <c r="AJ181" s="189">
        <f>(SUM($N120:AJ120)-SUM($N181:AI181)+$J181)*IF($F181&gt;=5,AJ$9&gt;=YEAR($I181),1)*($F181&gt;=3)</f>
        <v>0</v>
      </c>
      <c r="AK181" s="189">
        <f>(SUM($N120:AK120)-SUM($N181:AJ181)+$J181)*IF($F181&gt;=5,AK$9&gt;=YEAR($I181),1)*($F181&gt;=3)</f>
        <v>0</v>
      </c>
      <c r="AL181" s="189">
        <f>(SUM($N120:AL120)-SUM($N181:AK181)+$J181)*IF($F181&gt;=5,AL$9&gt;=YEAR($I181),1)*($F181&gt;=3)</f>
        <v>0</v>
      </c>
      <c r="AM181" s="189">
        <f>(SUM($N120:AM120)-SUM($N181:AL181)+$J181)*IF($F181&gt;=5,AM$9&gt;=YEAR($I181),1)*($F181&gt;=3)</f>
        <v>0</v>
      </c>
      <c r="AN181" s="189">
        <f>(SUM($N120:AN120)-SUM($N181:AM181)+$J181)*IF($F181&gt;=5,AN$9&gt;=YEAR($I181),1)*($F181&gt;=3)</f>
        <v>0</v>
      </c>
      <c r="AO181" s="189">
        <f>(SUM($N120:AO120)-SUM($N181:AN181)+$J181)*IF($F181&gt;=5,AO$9&gt;=YEAR($I181),1)*($F181&gt;=3)</f>
        <v>0</v>
      </c>
      <c r="AP181" s="189">
        <f>(SUM($N120:AP120)-SUM($N181:AO181)+$J181)*IF($F181&gt;=5,AP$9&gt;=YEAR($I181),1)*($F181&gt;=3)</f>
        <v>0</v>
      </c>
      <c r="AQ181" s="189">
        <f>(SUM($N120:AQ120)-SUM($N181:AP181)+$J181)*IF($F181&gt;=5,AQ$9&gt;=YEAR($I181),1)*($F181&gt;=3)</f>
        <v>0</v>
      </c>
      <c r="AR181" s="189">
        <f>(SUM($N120:AR120)-SUM($N181:AQ181)+$J181)*IF($F181&gt;=5,AR$9&gt;=YEAR($I181),1)*($F181&gt;=3)</f>
        <v>0</v>
      </c>
      <c r="AS181" s="189">
        <f>(SUM($N120:AS120)-SUM($N181:AR181)+$J181)*IF($F181&gt;=5,AS$9&gt;=YEAR($I181),1)*($F181&gt;=3)</f>
        <v>0</v>
      </c>
      <c r="AT181" s="189">
        <f>(SUM($N120:AT120)-SUM($N181:AS181)+$J181)*IF($F181&gt;=5,AT$9&gt;=YEAR($I181),1)*($F181&gt;=3)</f>
        <v>0</v>
      </c>
      <c r="AU181" s="189">
        <f>(SUM($N120:AU120)-SUM($N181:AT181)+$J181)*IF($F181&gt;=5,AU$9&gt;=YEAR($I181),1)*($F181&gt;=3)</f>
        <v>0</v>
      </c>
      <c r="AV181" s="189">
        <f>(SUM($N120:AV120)-SUM($N181:AU181)+$J181)*IF($F181&gt;=5,AV$9&gt;=YEAR($I181),1)*($F181&gt;=3)</f>
        <v>0</v>
      </c>
      <c r="AW181" s="189">
        <f>(SUM($N120:AW120)-SUM($N181:AV181)+$J181)*IF($F181&gt;=5,AW$9&gt;=YEAR($I181),1)*($F181&gt;=3)</f>
        <v>0</v>
      </c>
      <c r="AX181" s="189">
        <f>(SUM($N120:AX120)-SUM($N181:AW181)+$J181)*IF($F181&gt;=5,AX$9&gt;=YEAR($I181),1)*($F181&gt;=3)</f>
        <v>0</v>
      </c>
      <c r="AY181" s="189">
        <f>(SUM($N120:AY120)-SUM($N181:AX181)+$J181)*IF($F181&gt;=5,AY$9&gt;=YEAR($I181),1)*($F181&gt;=3)</f>
        <v>0</v>
      </c>
      <c r="AZ181" s="189">
        <f>(SUM($N120:AZ120)-SUM($N181:AY181)+$J181)*IF($F181&gt;=5,AZ$9&gt;=YEAR($I181),1)*($F181&gt;=3)</f>
        <v>0</v>
      </c>
      <c r="BA181" s="189">
        <f>(SUM($N120:BA120)-SUM($N181:AZ181)+$J181)*IF($F181&gt;=5,BA$9&gt;=YEAR($I181),1)*($F181&gt;=3)</f>
        <v>0</v>
      </c>
      <c r="BB181" s="189">
        <f>(SUM($N120:BB120)-SUM($N181:BA181)+$J181)*IF($F181&gt;=5,BB$9&gt;=YEAR($I181),1)*($F181&gt;=3)</f>
        <v>0</v>
      </c>
      <c r="BC181" s="189">
        <f>(SUM($N120:BC120)-SUM($N181:BB181)+$J181)*IF($F181&gt;=5,BC$9&gt;=YEAR($I181),1)*($F181&gt;=3)</f>
        <v>0</v>
      </c>
      <c r="BD181" s="189">
        <f>(SUM($N120:BD120)-SUM($N181:BC181)+$J181)*IF($F181&gt;=5,BD$9&gt;=YEAR($I181),1)*($F181&gt;=3)</f>
        <v>0</v>
      </c>
      <c r="BE181" s="189">
        <f>(SUM($N120:BE120)-SUM($N181:BD181)+$J181)*IF($F181&gt;=5,BE$9&gt;=YEAR($I181),1)*($F181&gt;=3)</f>
        <v>0</v>
      </c>
      <c r="BF181" s="189">
        <f>(SUM($N120:BF120)-SUM($N181:BE181)+$J181)*IF($F181&gt;=5,BF$9&gt;=YEAR($I181),1)*($F181&gt;=3)</f>
        <v>0</v>
      </c>
      <c r="BG181" s="189">
        <f>(SUM($N120:BG120)-SUM($N181:BF181)+$J181)*IF($F181&gt;=5,BG$9&gt;=YEAR($I181),1)*($F181&gt;=3)</f>
        <v>0</v>
      </c>
      <c r="BH181" s="189">
        <f>(SUM($N120:BH120)-SUM($N181:BG181)+$J181)*IF($F181&gt;=5,BH$9&gt;=YEAR($I181),1)*($F181&gt;=3)</f>
        <v>0</v>
      </c>
      <c r="BI181" s="189">
        <f>(SUM($N120:BI120)-SUM($N181:BH181)+$J181)*IF($F181&gt;=5,BI$9&gt;=YEAR($I181),1)*($F181&gt;=3)</f>
        <v>0</v>
      </c>
      <c r="BJ181" s="189">
        <f>(SUM($N120:BJ120)-SUM($N181:BI181)+$J181)*IF($F181&gt;=5,BJ$9&gt;=YEAR($I181),1)*($F181&gt;=3)</f>
        <v>0</v>
      </c>
      <c r="BK181" s="189">
        <f>(SUM($N120:BK120)-SUM($N181:BJ181)+$J181)*IF($F181&gt;=5,BK$9&gt;=YEAR($I181),1)*($F181&gt;=3)</f>
        <v>0</v>
      </c>
      <c r="BL181" s="189">
        <f>(SUM($N120:BL120)-SUM($N181:BK181)+$J181)*IF($F181&gt;=5,BL$9&gt;=YEAR($I181),1)*($F181&gt;=3)</f>
        <v>0</v>
      </c>
      <c r="BM181" s="189">
        <f>(SUM($N120:BM120)-SUM($N181:BL181)+$J181)*IF($F181&gt;=5,BM$9&gt;=YEAR($I181),1)*($F181&gt;=3)</f>
        <v>0</v>
      </c>
    </row>
    <row r="182" spans="3:65" x14ac:dyDescent="0.2">
      <c r="C182" s="188">
        <f t="shared" si="157"/>
        <v>13</v>
      </c>
      <c r="D182" s="166" t="str">
        <f t="shared" si="158"/>
        <v xml:space="preserve">Alt 2 - TRANSMISSION LINE  </v>
      </c>
      <c r="E182" s="211" t="str">
        <f t="shared" si="155"/>
        <v>CWIP Capital</v>
      </c>
      <c r="F182" s="183">
        <f t="shared" si="155"/>
        <v>6</v>
      </c>
      <c r="G182" s="183"/>
      <c r="H182" s="215">
        <f>Inputs!I24</f>
        <v>70</v>
      </c>
      <c r="I182" s="262">
        <f>Inputs!G24</f>
        <v>45992</v>
      </c>
      <c r="J182" s="190">
        <f t="shared" si="156"/>
        <v>0</v>
      </c>
      <c r="K182" s="202">
        <f t="shared" si="159"/>
        <v>171472216.75425339</v>
      </c>
      <c r="L182" s="203">
        <f t="shared" si="160"/>
        <v>220775563.09065515</v>
      </c>
      <c r="O182" s="189">
        <f>(SUM($N121:O121)-SUM($N182:N182)+$J182)*IF($F182&gt;=5,O$9&gt;=YEAR($I182),1)*($F182&gt;=3)</f>
        <v>0</v>
      </c>
      <c r="P182" s="189">
        <f>(SUM($N121:P121)-SUM($N182:O182)+$J182)*IF($F182&gt;=5,P$9&gt;=YEAR($I182),1)*($F182&gt;=3)</f>
        <v>0</v>
      </c>
      <c r="Q182" s="189">
        <f>(SUM($N121:Q121)-SUM($N182:P182)+$J182)*IF($F182&gt;=5,Q$9&gt;=YEAR($I182),1)*($F182&gt;=3)</f>
        <v>0</v>
      </c>
      <c r="R182" s="189">
        <f>(SUM($N121:R121)-SUM($N182:Q182)+$J182)*IF($F182&gt;=5,R$9&gt;=YEAR($I182),1)*($F182&gt;=3)</f>
        <v>220775563.09065515</v>
      </c>
      <c r="S182" s="189">
        <f>(SUM($N121:S121)-SUM($N182:R182)+$J182)*IF($F182&gt;=5,S$9&gt;=YEAR($I182),1)*($F182&gt;=3)</f>
        <v>0</v>
      </c>
      <c r="T182" s="189">
        <f>(SUM($N121:T121)-SUM($N182:S182)+$J182)*IF($F182&gt;=5,T$9&gt;=YEAR($I182),1)*($F182&gt;=3)</f>
        <v>0</v>
      </c>
      <c r="U182" s="189">
        <f>(SUM($N121:U121)-SUM($N182:T182)+$J182)*IF($F182&gt;=5,U$9&gt;=YEAR($I182),1)*($F182&gt;=3)</f>
        <v>0</v>
      </c>
      <c r="V182" s="189">
        <f>(SUM($N121:V121)-SUM($N182:U182)+$J182)*IF($F182&gt;=5,V$9&gt;=YEAR($I182),1)*($F182&gt;=3)</f>
        <v>0</v>
      </c>
      <c r="W182" s="189">
        <f>(SUM($N121:W121)-SUM($N182:V182)+$J182)*IF($F182&gt;=5,W$9&gt;=YEAR($I182),1)*($F182&gt;=3)</f>
        <v>0</v>
      </c>
      <c r="X182" s="189">
        <f>(SUM($N121:X121)-SUM($N182:W182)+$J182)*IF($F182&gt;=5,X$9&gt;=YEAR($I182),1)*($F182&gt;=3)</f>
        <v>0</v>
      </c>
      <c r="Y182" s="189">
        <f>(SUM($N121:Y121)-SUM($N182:X182)+$J182)*IF($F182&gt;=5,Y$9&gt;=YEAR($I182),1)*($F182&gt;=3)</f>
        <v>0</v>
      </c>
      <c r="Z182" s="189">
        <f>(SUM($N121:Z121)-SUM($N182:Y182)+$J182)*IF($F182&gt;=5,Z$9&gt;=YEAR($I182),1)*($F182&gt;=3)</f>
        <v>0</v>
      </c>
      <c r="AA182" s="189">
        <f>(SUM($N121:AA121)-SUM($N182:Z182)+$J182)*IF($F182&gt;=5,AA$9&gt;=YEAR($I182),1)*($F182&gt;=3)</f>
        <v>0</v>
      </c>
      <c r="AB182" s="189">
        <f>(SUM($N121:AB121)-SUM($N182:AA182)+$J182)*IF($F182&gt;=5,AB$9&gt;=YEAR($I182),1)*($F182&gt;=3)</f>
        <v>0</v>
      </c>
      <c r="AC182" s="189">
        <f>(SUM($N121:AC121)-SUM($N182:AB182)+$J182)*IF($F182&gt;=5,AC$9&gt;=YEAR($I182),1)*($F182&gt;=3)</f>
        <v>0</v>
      </c>
      <c r="AD182" s="189">
        <f>(SUM($N121:AD121)-SUM($N182:AC182)+$J182)*IF($F182&gt;=5,AD$9&gt;=YEAR($I182),1)*($F182&gt;=3)</f>
        <v>0</v>
      </c>
      <c r="AE182" s="189">
        <f>(SUM($N121:AE121)-SUM($N182:AD182)+$J182)*IF($F182&gt;=5,AE$9&gt;=YEAR($I182),1)*($F182&gt;=3)</f>
        <v>0</v>
      </c>
      <c r="AF182" s="189">
        <f>(SUM($N121:AF121)-SUM($N182:AE182)+$J182)*IF($F182&gt;=5,AF$9&gt;=YEAR($I182),1)*($F182&gt;=3)</f>
        <v>0</v>
      </c>
      <c r="AG182" s="189">
        <f>(SUM($N121:AG121)-SUM($N182:AF182)+$J182)*IF($F182&gt;=5,AG$9&gt;=YEAR($I182),1)*($F182&gt;=3)</f>
        <v>0</v>
      </c>
      <c r="AH182" s="189">
        <f>(SUM($N121:AH121)-SUM($N182:AG182)+$J182)*IF($F182&gt;=5,AH$9&gt;=YEAR($I182),1)*($F182&gt;=3)</f>
        <v>0</v>
      </c>
      <c r="AI182" s="189">
        <f>(SUM($N121:AI121)-SUM($N182:AH182)+$J182)*IF($F182&gt;=5,AI$9&gt;=YEAR($I182),1)*($F182&gt;=3)</f>
        <v>0</v>
      </c>
      <c r="AJ182" s="189">
        <f>(SUM($N121:AJ121)-SUM($N182:AI182)+$J182)*IF($F182&gt;=5,AJ$9&gt;=YEAR($I182),1)*($F182&gt;=3)</f>
        <v>0</v>
      </c>
      <c r="AK182" s="189">
        <f>(SUM($N121:AK121)-SUM($N182:AJ182)+$J182)*IF($F182&gt;=5,AK$9&gt;=YEAR($I182),1)*($F182&gt;=3)</f>
        <v>0</v>
      </c>
      <c r="AL182" s="189">
        <f>(SUM($N121:AL121)-SUM($N182:AK182)+$J182)*IF($F182&gt;=5,AL$9&gt;=YEAR($I182),1)*($F182&gt;=3)</f>
        <v>0</v>
      </c>
      <c r="AM182" s="189">
        <f>(SUM($N121:AM121)-SUM($N182:AL182)+$J182)*IF($F182&gt;=5,AM$9&gt;=YEAR($I182),1)*($F182&gt;=3)</f>
        <v>0</v>
      </c>
      <c r="AN182" s="189">
        <f>(SUM($N121:AN121)-SUM($N182:AM182)+$J182)*IF($F182&gt;=5,AN$9&gt;=YEAR($I182),1)*($F182&gt;=3)</f>
        <v>0</v>
      </c>
      <c r="AO182" s="189">
        <f>(SUM($N121:AO121)-SUM($N182:AN182)+$J182)*IF($F182&gt;=5,AO$9&gt;=YEAR($I182),1)*($F182&gt;=3)</f>
        <v>0</v>
      </c>
      <c r="AP182" s="189">
        <f>(SUM($N121:AP121)-SUM($N182:AO182)+$J182)*IF($F182&gt;=5,AP$9&gt;=YEAR($I182),1)*($F182&gt;=3)</f>
        <v>0</v>
      </c>
      <c r="AQ182" s="189">
        <f>(SUM($N121:AQ121)-SUM($N182:AP182)+$J182)*IF($F182&gt;=5,AQ$9&gt;=YEAR($I182),1)*($F182&gt;=3)</f>
        <v>0</v>
      </c>
      <c r="AR182" s="189">
        <f>(SUM($N121:AR121)-SUM($N182:AQ182)+$J182)*IF($F182&gt;=5,AR$9&gt;=YEAR($I182),1)*($F182&gt;=3)</f>
        <v>0</v>
      </c>
      <c r="AS182" s="189">
        <f>(SUM($N121:AS121)-SUM($N182:AR182)+$J182)*IF($F182&gt;=5,AS$9&gt;=YEAR($I182),1)*($F182&gt;=3)</f>
        <v>0</v>
      </c>
      <c r="AT182" s="189">
        <f>(SUM($N121:AT121)-SUM($N182:AS182)+$J182)*IF($F182&gt;=5,AT$9&gt;=YEAR($I182),1)*($F182&gt;=3)</f>
        <v>0</v>
      </c>
      <c r="AU182" s="189">
        <f>(SUM($N121:AU121)-SUM($N182:AT182)+$J182)*IF($F182&gt;=5,AU$9&gt;=YEAR($I182),1)*($F182&gt;=3)</f>
        <v>0</v>
      </c>
      <c r="AV182" s="189">
        <f>(SUM($N121:AV121)-SUM($N182:AU182)+$J182)*IF($F182&gt;=5,AV$9&gt;=YEAR($I182),1)*($F182&gt;=3)</f>
        <v>0</v>
      </c>
      <c r="AW182" s="189">
        <f>(SUM($N121:AW121)-SUM($N182:AV182)+$J182)*IF($F182&gt;=5,AW$9&gt;=YEAR($I182),1)*($F182&gt;=3)</f>
        <v>0</v>
      </c>
      <c r="AX182" s="189">
        <f>(SUM($N121:AX121)-SUM($N182:AW182)+$J182)*IF($F182&gt;=5,AX$9&gt;=YEAR($I182),1)*($F182&gt;=3)</f>
        <v>0</v>
      </c>
      <c r="AY182" s="189">
        <f>(SUM($N121:AY121)-SUM($N182:AX182)+$J182)*IF($F182&gt;=5,AY$9&gt;=YEAR($I182),1)*($F182&gt;=3)</f>
        <v>0</v>
      </c>
      <c r="AZ182" s="189">
        <f>(SUM($N121:AZ121)-SUM($N182:AY182)+$J182)*IF($F182&gt;=5,AZ$9&gt;=YEAR($I182),1)*($F182&gt;=3)</f>
        <v>0</v>
      </c>
      <c r="BA182" s="189">
        <f>(SUM($N121:BA121)-SUM($N182:AZ182)+$J182)*IF($F182&gt;=5,BA$9&gt;=YEAR($I182),1)*($F182&gt;=3)</f>
        <v>0</v>
      </c>
      <c r="BB182" s="189">
        <f>(SUM($N121:BB121)-SUM($N182:BA182)+$J182)*IF($F182&gt;=5,BB$9&gt;=YEAR($I182),1)*($F182&gt;=3)</f>
        <v>0</v>
      </c>
      <c r="BC182" s="189">
        <f>(SUM($N121:BC121)-SUM($N182:BB182)+$J182)*IF($F182&gt;=5,BC$9&gt;=YEAR($I182),1)*($F182&gt;=3)</f>
        <v>0</v>
      </c>
      <c r="BD182" s="189">
        <f>(SUM($N121:BD121)-SUM($N182:BC182)+$J182)*IF($F182&gt;=5,BD$9&gt;=YEAR($I182),1)*($F182&gt;=3)</f>
        <v>0</v>
      </c>
      <c r="BE182" s="189">
        <f>(SUM($N121:BE121)-SUM($N182:BD182)+$J182)*IF($F182&gt;=5,BE$9&gt;=YEAR($I182),1)*($F182&gt;=3)</f>
        <v>0</v>
      </c>
      <c r="BF182" s="189">
        <f>(SUM($N121:BF121)-SUM($N182:BE182)+$J182)*IF($F182&gt;=5,BF$9&gt;=YEAR($I182),1)*($F182&gt;=3)</f>
        <v>0</v>
      </c>
      <c r="BG182" s="189">
        <f>(SUM($N121:BG121)-SUM($N182:BF182)+$J182)*IF($F182&gt;=5,BG$9&gt;=YEAR($I182),1)*($F182&gt;=3)</f>
        <v>0</v>
      </c>
      <c r="BH182" s="189">
        <f>(SUM($N121:BH121)-SUM($N182:BG182)+$J182)*IF($F182&gt;=5,BH$9&gt;=YEAR($I182),1)*($F182&gt;=3)</f>
        <v>0</v>
      </c>
      <c r="BI182" s="189">
        <f>(SUM($N121:BI121)-SUM($N182:BH182)+$J182)*IF($F182&gt;=5,BI$9&gt;=YEAR($I182),1)*($F182&gt;=3)</f>
        <v>0</v>
      </c>
      <c r="BJ182" s="189">
        <f>(SUM($N121:BJ121)-SUM($N182:BI182)+$J182)*IF($F182&gt;=5,BJ$9&gt;=YEAR($I182),1)*($F182&gt;=3)</f>
        <v>0</v>
      </c>
      <c r="BK182" s="189">
        <f>(SUM($N121:BK121)-SUM($N182:BJ182)+$J182)*IF($F182&gt;=5,BK$9&gt;=YEAR($I182),1)*($F182&gt;=3)</f>
        <v>0</v>
      </c>
      <c r="BL182" s="189">
        <f>(SUM($N121:BL121)-SUM($N182:BK182)+$J182)*IF($F182&gt;=5,BL$9&gt;=YEAR($I182),1)*($F182&gt;=3)</f>
        <v>0</v>
      </c>
      <c r="BM182" s="189">
        <f>(SUM($N121:BM121)-SUM($N182:BL182)+$J182)*IF($F182&gt;=5,BM$9&gt;=YEAR($I182),1)*($F182&gt;=3)</f>
        <v>0</v>
      </c>
    </row>
    <row r="183" spans="3:65" x14ac:dyDescent="0.2">
      <c r="C183" s="188">
        <f t="shared" si="157"/>
        <v>14</v>
      </c>
      <c r="D183" s="166" t="str">
        <f t="shared" si="158"/>
        <v xml:space="preserve">Alt 2 - TRANSMISSION SUBSTATION  </v>
      </c>
      <c r="E183" s="211" t="str">
        <f t="shared" si="155"/>
        <v>CWIP Capital</v>
      </c>
      <c r="F183" s="183">
        <f t="shared" si="155"/>
        <v>6</v>
      </c>
      <c r="G183" s="183"/>
      <c r="H183" s="215">
        <f>Inputs!I25</f>
        <v>44</v>
      </c>
      <c r="I183" s="262">
        <f>Inputs!G25</f>
        <v>45992</v>
      </c>
      <c r="J183" s="190">
        <f t="shared" si="156"/>
        <v>0</v>
      </c>
      <c r="K183" s="202">
        <f t="shared" si="159"/>
        <v>1946922.8618074006</v>
      </c>
      <c r="L183" s="203">
        <f t="shared" si="160"/>
        <v>2506720.9093448464</v>
      </c>
      <c r="O183" s="189">
        <f>(SUM($N122:O122)-SUM($N183:N183)+$J183)*IF($F183&gt;=5,O$9&gt;=YEAR($I183),1)*($F183&gt;=3)</f>
        <v>0</v>
      </c>
      <c r="P183" s="189">
        <f>(SUM($N122:P122)-SUM($N183:O183)+$J183)*IF($F183&gt;=5,P$9&gt;=YEAR($I183),1)*($F183&gt;=3)</f>
        <v>0</v>
      </c>
      <c r="Q183" s="189">
        <f>(SUM($N122:Q122)-SUM($N183:P183)+$J183)*IF($F183&gt;=5,Q$9&gt;=YEAR($I183),1)*($F183&gt;=3)</f>
        <v>0</v>
      </c>
      <c r="R183" s="189">
        <f>(SUM($N122:R122)-SUM($N183:Q183)+$J183)*IF($F183&gt;=5,R$9&gt;=YEAR($I183),1)*($F183&gt;=3)</f>
        <v>2506720.9093448464</v>
      </c>
      <c r="S183" s="189">
        <f>(SUM($N122:S122)-SUM($N183:R183)+$J183)*IF($F183&gt;=5,S$9&gt;=YEAR($I183),1)*($F183&gt;=3)</f>
        <v>0</v>
      </c>
      <c r="T183" s="189">
        <f>(SUM($N122:T122)-SUM($N183:S183)+$J183)*IF($F183&gt;=5,T$9&gt;=YEAR($I183),1)*($F183&gt;=3)</f>
        <v>0</v>
      </c>
      <c r="U183" s="189">
        <f>(SUM($N122:U122)-SUM($N183:T183)+$J183)*IF($F183&gt;=5,U$9&gt;=YEAR($I183),1)*($F183&gt;=3)</f>
        <v>0</v>
      </c>
      <c r="V183" s="189">
        <f>(SUM($N122:V122)-SUM($N183:U183)+$J183)*IF($F183&gt;=5,V$9&gt;=YEAR($I183),1)*($F183&gt;=3)</f>
        <v>0</v>
      </c>
      <c r="W183" s="189">
        <f>(SUM($N122:W122)-SUM($N183:V183)+$J183)*IF($F183&gt;=5,W$9&gt;=YEAR($I183),1)*($F183&gt;=3)</f>
        <v>0</v>
      </c>
      <c r="X183" s="189">
        <f>(SUM($N122:X122)-SUM($N183:W183)+$J183)*IF($F183&gt;=5,X$9&gt;=YEAR($I183),1)*($F183&gt;=3)</f>
        <v>0</v>
      </c>
      <c r="Y183" s="189">
        <f>(SUM($N122:Y122)-SUM($N183:X183)+$J183)*IF($F183&gt;=5,Y$9&gt;=YEAR($I183),1)*($F183&gt;=3)</f>
        <v>0</v>
      </c>
      <c r="Z183" s="189">
        <f>(SUM($N122:Z122)-SUM($N183:Y183)+$J183)*IF($F183&gt;=5,Z$9&gt;=YEAR($I183),1)*($F183&gt;=3)</f>
        <v>0</v>
      </c>
      <c r="AA183" s="189">
        <f>(SUM($N122:AA122)-SUM($N183:Z183)+$J183)*IF($F183&gt;=5,AA$9&gt;=YEAR($I183),1)*($F183&gt;=3)</f>
        <v>0</v>
      </c>
      <c r="AB183" s="189">
        <f>(SUM($N122:AB122)-SUM($N183:AA183)+$J183)*IF($F183&gt;=5,AB$9&gt;=YEAR($I183),1)*($F183&gt;=3)</f>
        <v>0</v>
      </c>
      <c r="AC183" s="189">
        <f>(SUM($N122:AC122)-SUM($N183:AB183)+$J183)*IF($F183&gt;=5,AC$9&gt;=YEAR($I183),1)*($F183&gt;=3)</f>
        <v>0</v>
      </c>
      <c r="AD183" s="189">
        <f>(SUM($N122:AD122)-SUM($N183:AC183)+$J183)*IF($F183&gt;=5,AD$9&gt;=YEAR($I183),1)*($F183&gt;=3)</f>
        <v>0</v>
      </c>
      <c r="AE183" s="189">
        <f>(SUM($N122:AE122)-SUM($N183:AD183)+$J183)*IF($F183&gt;=5,AE$9&gt;=YEAR($I183),1)*($F183&gt;=3)</f>
        <v>0</v>
      </c>
      <c r="AF183" s="189">
        <f>(SUM($N122:AF122)-SUM($N183:AE183)+$J183)*IF($F183&gt;=5,AF$9&gt;=YEAR($I183),1)*($F183&gt;=3)</f>
        <v>0</v>
      </c>
      <c r="AG183" s="189">
        <f>(SUM($N122:AG122)-SUM($N183:AF183)+$J183)*IF($F183&gt;=5,AG$9&gt;=YEAR($I183),1)*($F183&gt;=3)</f>
        <v>0</v>
      </c>
      <c r="AH183" s="189">
        <f>(SUM($N122:AH122)-SUM($N183:AG183)+$J183)*IF($F183&gt;=5,AH$9&gt;=YEAR($I183),1)*($F183&gt;=3)</f>
        <v>0</v>
      </c>
      <c r="AI183" s="189">
        <f>(SUM($N122:AI122)-SUM($N183:AH183)+$J183)*IF($F183&gt;=5,AI$9&gt;=YEAR($I183),1)*($F183&gt;=3)</f>
        <v>0</v>
      </c>
      <c r="AJ183" s="189">
        <f>(SUM($N122:AJ122)-SUM($N183:AI183)+$J183)*IF($F183&gt;=5,AJ$9&gt;=YEAR($I183),1)*($F183&gt;=3)</f>
        <v>0</v>
      </c>
      <c r="AK183" s="189">
        <f>(SUM($N122:AK122)-SUM($N183:AJ183)+$J183)*IF($F183&gt;=5,AK$9&gt;=YEAR($I183),1)*($F183&gt;=3)</f>
        <v>0</v>
      </c>
      <c r="AL183" s="189">
        <f>(SUM($N122:AL122)-SUM($N183:AK183)+$J183)*IF($F183&gt;=5,AL$9&gt;=YEAR($I183),1)*($F183&gt;=3)</f>
        <v>0</v>
      </c>
      <c r="AM183" s="189">
        <f>(SUM($N122:AM122)-SUM($N183:AL183)+$J183)*IF($F183&gt;=5,AM$9&gt;=YEAR($I183),1)*($F183&gt;=3)</f>
        <v>0</v>
      </c>
      <c r="AN183" s="189">
        <f>(SUM($N122:AN122)-SUM($N183:AM183)+$J183)*IF($F183&gt;=5,AN$9&gt;=YEAR($I183),1)*($F183&gt;=3)</f>
        <v>0</v>
      </c>
      <c r="AO183" s="189">
        <f>(SUM($N122:AO122)-SUM($N183:AN183)+$J183)*IF($F183&gt;=5,AO$9&gt;=YEAR($I183),1)*($F183&gt;=3)</f>
        <v>0</v>
      </c>
      <c r="AP183" s="189">
        <f>(SUM($N122:AP122)-SUM($N183:AO183)+$J183)*IF($F183&gt;=5,AP$9&gt;=YEAR($I183),1)*($F183&gt;=3)</f>
        <v>0</v>
      </c>
      <c r="AQ183" s="189">
        <f>(SUM($N122:AQ122)-SUM($N183:AP183)+$J183)*IF($F183&gt;=5,AQ$9&gt;=YEAR($I183),1)*($F183&gt;=3)</f>
        <v>0</v>
      </c>
      <c r="AR183" s="189">
        <f>(SUM($N122:AR122)-SUM($N183:AQ183)+$J183)*IF($F183&gt;=5,AR$9&gt;=YEAR($I183),1)*($F183&gt;=3)</f>
        <v>0</v>
      </c>
      <c r="AS183" s="189">
        <f>(SUM($N122:AS122)-SUM($N183:AR183)+$J183)*IF($F183&gt;=5,AS$9&gt;=YEAR($I183),1)*($F183&gt;=3)</f>
        <v>0</v>
      </c>
      <c r="AT183" s="189">
        <f>(SUM($N122:AT122)-SUM($N183:AS183)+$J183)*IF($F183&gt;=5,AT$9&gt;=YEAR($I183),1)*($F183&gt;=3)</f>
        <v>0</v>
      </c>
      <c r="AU183" s="189">
        <f>(SUM($N122:AU122)-SUM($N183:AT183)+$J183)*IF($F183&gt;=5,AU$9&gt;=YEAR($I183),1)*($F183&gt;=3)</f>
        <v>0</v>
      </c>
      <c r="AV183" s="189">
        <f>(SUM($N122:AV122)-SUM($N183:AU183)+$J183)*IF($F183&gt;=5,AV$9&gt;=YEAR($I183),1)*($F183&gt;=3)</f>
        <v>0</v>
      </c>
      <c r="AW183" s="189">
        <f>(SUM($N122:AW122)-SUM($N183:AV183)+$J183)*IF($F183&gt;=5,AW$9&gt;=YEAR($I183),1)*($F183&gt;=3)</f>
        <v>0</v>
      </c>
      <c r="AX183" s="189">
        <f>(SUM($N122:AX122)-SUM($N183:AW183)+$J183)*IF($F183&gt;=5,AX$9&gt;=YEAR($I183),1)*($F183&gt;=3)</f>
        <v>0</v>
      </c>
      <c r="AY183" s="189">
        <f>(SUM($N122:AY122)-SUM($N183:AX183)+$J183)*IF($F183&gt;=5,AY$9&gt;=YEAR($I183),1)*($F183&gt;=3)</f>
        <v>0</v>
      </c>
      <c r="AZ183" s="189">
        <f>(SUM($N122:AZ122)-SUM($N183:AY183)+$J183)*IF($F183&gt;=5,AZ$9&gt;=YEAR($I183),1)*($F183&gt;=3)</f>
        <v>0</v>
      </c>
      <c r="BA183" s="189">
        <f>(SUM($N122:BA122)-SUM($N183:AZ183)+$J183)*IF($F183&gt;=5,BA$9&gt;=YEAR($I183),1)*($F183&gt;=3)</f>
        <v>0</v>
      </c>
      <c r="BB183" s="189">
        <f>(SUM($N122:BB122)-SUM($N183:BA183)+$J183)*IF($F183&gt;=5,BB$9&gt;=YEAR($I183),1)*($F183&gt;=3)</f>
        <v>0</v>
      </c>
      <c r="BC183" s="189">
        <f>(SUM($N122:BC122)-SUM($N183:BB183)+$J183)*IF($F183&gt;=5,BC$9&gt;=YEAR($I183),1)*($F183&gt;=3)</f>
        <v>0</v>
      </c>
      <c r="BD183" s="189">
        <f>(SUM($N122:BD122)-SUM($N183:BC183)+$J183)*IF($F183&gt;=5,BD$9&gt;=YEAR($I183),1)*($F183&gt;=3)</f>
        <v>0</v>
      </c>
      <c r="BE183" s="189">
        <f>(SUM($N122:BE122)-SUM($N183:BD183)+$J183)*IF($F183&gt;=5,BE$9&gt;=YEAR($I183),1)*($F183&gt;=3)</f>
        <v>0</v>
      </c>
      <c r="BF183" s="189">
        <f>(SUM($N122:BF122)-SUM($N183:BE183)+$J183)*IF($F183&gt;=5,BF$9&gt;=YEAR($I183),1)*($F183&gt;=3)</f>
        <v>0</v>
      </c>
      <c r="BG183" s="189">
        <f>(SUM($N122:BG122)-SUM($N183:BF183)+$J183)*IF($F183&gt;=5,BG$9&gt;=YEAR($I183),1)*($F183&gt;=3)</f>
        <v>0</v>
      </c>
      <c r="BH183" s="189">
        <f>(SUM($N122:BH122)-SUM($N183:BG183)+$J183)*IF($F183&gt;=5,BH$9&gt;=YEAR($I183),1)*($F183&gt;=3)</f>
        <v>0</v>
      </c>
      <c r="BI183" s="189">
        <f>(SUM($N122:BI122)-SUM($N183:BH183)+$J183)*IF($F183&gt;=5,BI$9&gt;=YEAR($I183),1)*($F183&gt;=3)</f>
        <v>0</v>
      </c>
      <c r="BJ183" s="189">
        <f>(SUM($N122:BJ122)-SUM($N183:BI183)+$J183)*IF($F183&gt;=5,BJ$9&gt;=YEAR($I183),1)*($F183&gt;=3)</f>
        <v>0</v>
      </c>
      <c r="BK183" s="189">
        <f>(SUM($N122:BK122)-SUM($N183:BJ183)+$J183)*IF($F183&gt;=5,BK$9&gt;=YEAR($I183),1)*($F183&gt;=3)</f>
        <v>0</v>
      </c>
      <c r="BL183" s="189">
        <f>(SUM($N122:BL122)-SUM($N183:BK183)+$J183)*IF($F183&gt;=5,BL$9&gt;=YEAR($I183),1)*($F183&gt;=3)</f>
        <v>0</v>
      </c>
      <c r="BM183" s="189">
        <f>(SUM($N122:BM122)-SUM($N183:BL183)+$J183)*IF($F183&gt;=5,BM$9&gt;=YEAR($I183),1)*($F183&gt;=3)</f>
        <v>0</v>
      </c>
    </row>
    <row r="184" spans="3:65" x14ac:dyDescent="0.2">
      <c r="C184" s="188">
        <f t="shared" si="157"/>
        <v>15</v>
      </c>
      <c r="D184" s="166" t="str">
        <f t="shared" si="158"/>
        <v xml:space="preserve">Alt 2 - DISTRIBUTION SUBSTATION  </v>
      </c>
      <c r="E184" s="211" t="str">
        <f t="shared" si="155"/>
        <v>CWIP Capital</v>
      </c>
      <c r="F184" s="183">
        <f t="shared" si="155"/>
        <v>6</v>
      </c>
      <c r="G184" s="183"/>
      <c r="H184" s="215">
        <f>Inputs!I26</f>
        <v>51</v>
      </c>
      <c r="I184" s="262">
        <f>Inputs!G26</f>
        <v>45992</v>
      </c>
      <c r="J184" s="190">
        <f t="shared" si="156"/>
        <v>0</v>
      </c>
      <c r="K184" s="202">
        <f t="shared" si="159"/>
        <v>0</v>
      </c>
      <c r="L184" s="203">
        <f t="shared" si="160"/>
        <v>0</v>
      </c>
      <c r="O184" s="189">
        <f>(SUM($N123:O123)-SUM($N184:N184)+$J184)*IF($F184&gt;=5,O$9&gt;=YEAR($I184),1)*($F184&gt;=3)</f>
        <v>0</v>
      </c>
      <c r="P184" s="189">
        <f>(SUM($N123:P123)-SUM($N184:O184)+$J184)*IF($F184&gt;=5,P$9&gt;=YEAR($I184),1)*($F184&gt;=3)</f>
        <v>0</v>
      </c>
      <c r="Q184" s="189">
        <f>(SUM($N123:Q123)-SUM($N184:P184)+$J184)*IF($F184&gt;=5,Q$9&gt;=YEAR($I184),1)*($F184&gt;=3)</f>
        <v>0</v>
      </c>
      <c r="R184" s="189">
        <f>(SUM($N123:R123)-SUM($N184:Q184)+$J184)*IF($F184&gt;=5,R$9&gt;=YEAR($I184),1)*($F184&gt;=3)</f>
        <v>0</v>
      </c>
      <c r="S184" s="189">
        <f>(SUM($N123:S123)-SUM($N184:R184)+$J184)*IF($F184&gt;=5,S$9&gt;=YEAR($I184),1)*($F184&gt;=3)</f>
        <v>0</v>
      </c>
      <c r="T184" s="189">
        <f>(SUM($N123:T123)-SUM($N184:S184)+$J184)*IF($F184&gt;=5,T$9&gt;=YEAR($I184),1)*($F184&gt;=3)</f>
        <v>0</v>
      </c>
      <c r="U184" s="189">
        <f>(SUM($N123:U123)-SUM($N184:T184)+$J184)*IF($F184&gt;=5,U$9&gt;=YEAR($I184),1)*($F184&gt;=3)</f>
        <v>0</v>
      </c>
      <c r="V184" s="189">
        <f>(SUM($N123:V123)-SUM($N184:U184)+$J184)*IF($F184&gt;=5,V$9&gt;=YEAR($I184),1)*($F184&gt;=3)</f>
        <v>0</v>
      </c>
      <c r="W184" s="189">
        <f>(SUM($N123:W123)-SUM($N184:V184)+$J184)*IF($F184&gt;=5,W$9&gt;=YEAR($I184),1)*($F184&gt;=3)</f>
        <v>0</v>
      </c>
      <c r="X184" s="189">
        <f>(SUM($N123:X123)-SUM($N184:W184)+$J184)*IF($F184&gt;=5,X$9&gt;=YEAR($I184),1)*($F184&gt;=3)</f>
        <v>0</v>
      </c>
      <c r="Y184" s="189">
        <f>(SUM($N123:Y123)-SUM($N184:X184)+$J184)*IF($F184&gt;=5,Y$9&gt;=YEAR($I184),1)*($F184&gt;=3)</f>
        <v>0</v>
      </c>
      <c r="Z184" s="189">
        <f>(SUM($N123:Z123)-SUM($N184:Y184)+$J184)*IF($F184&gt;=5,Z$9&gt;=YEAR($I184),1)*($F184&gt;=3)</f>
        <v>0</v>
      </c>
      <c r="AA184" s="189">
        <f>(SUM($N123:AA123)-SUM($N184:Z184)+$J184)*IF($F184&gt;=5,AA$9&gt;=YEAR($I184),1)*($F184&gt;=3)</f>
        <v>0</v>
      </c>
      <c r="AB184" s="189">
        <f>(SUM($N123:AB123)-SUM($N184:AA184)+$J184)*IF($F184&gt;=5,AB$9&gt;=YEAR($I184),1)*($F184&gt;=3)</f>
        <v>0</v>
      </c>
      <c r="AC184" s="189">
        <f>(SUM($N123:AC123)-SUM($N184:AB184)+$J184)*IF($F184&gt;=5,AC$9&gt;=YEAR($I184),1)*($F184&gt;=3)</f>
        <v>0</v>
      </c>
      <c r="AD184" s="189">
        <f>(SUM($N123:AD123)-SUM($N184:AC184)+$J184)*IF($F184&gt;=5,AD$9&gt;=YEAR($I184),1)*($F184&gt;=3)</f>
        <v>0</v>
      </c>
      <c r="AE184" s="189">
        <f>(SUM($N123:AE123)-SUM($N184:AD184)+$J184)*IF($F184&gt;=5,AE$9&gt;=YEAR($I184),1)*($F184&gt;=3)</f>
        <v>0</v>
      </c>
      <c r="AF184" s="189">
        <f>(SUM($N123:AF123)-SUM($N184:AE184)+$J184)*IF($F184&gt;=5,AF$9&gt;=YEAR($I184),1)*($F184&gt;=3)</f>
        <v>0</v>
      </c>
      <c r="AG184" s="189">
        <f>(SUM($N123:AG123)-SUM($N184:AF184)+$J184)*IF($F184&gt;=5,AG$9&gt;=YEAR($I184),1)*($F184&gt;=3)</f>
        <v>0</v>
      </c>
      <c r="AH184" s="189">
        <f>(SUM($N123:AH123)-SUM($N184:AG184)+$J184)*IF($F184&gt;=5,AH$9&gt;=YEAR($I184),1)*($F184&gt;=3)</f>
        <v>0</v>
      </c>
      <c r="AI184" s="189">
        <f>(SUM($N123:AI123)-SUM($N184:AH184)+$J184)*IF($F184&gt;=5,AI$9&gt;=YEAR($I184),1)*($F184&gt;=3)</f>
        <v>0</v>
      </c>
      <c r="AJ184" s="189">
        <f>(SUM($N123:AJ123)-SUM($N184:AI184)+$J184)*IF($F184&gt;=5,AJ$9&gt;=YEAR($I184),1)*($F184&gt;=3)</f>
        <v>0</v>
      </c>
      <c r="AK184" s="189">
        <f>(SUM($N123:AK123)-SUM($N184:AJ184)+$J184)*IF($F184&gt;=5,AK$9&gt;=YEAR($I184),1)*($F184&gt;=3)</f>
        <v>0</v>
      </c>
      <c r="AL184" s="189">
        <f>(SUM($N123:AL123)-SUM($N184:AK184)+$J184)*IF($F184&gt;=5,AL$9&gt;=YEAR($I184),1)*($F184&gt;=3)</f>
        <v>0</v>
      </c>
      <c r="AM184" s="189">
        <f>(SUM($N123:AM123)-SUM($N184:AL184)+$J184)*IF($F184&gt;=5,AM$9&gt;=YEAR($I184),1)*($F184&gt;=3)</f>
        <v>0</v>
      </c>
      <c r="AN184" s="189">
        <f>(SUM($N123:AN123)-SUM($N184:AM184)+$J184)*IF($F184&gt;=5,AN$9&gt;=YEAR($I184),1)*($F184&gt;=3)</f>
        <v>0</v>
      </c>
      <c r="AO184" s="189">
        <f>(SUM($N123:AO123)-SUM($N184:AN184)+$J184)*IF($F184&gt;=5,AO$9&gt;=YEAR($I184),1)*($F184&gt;=3)</f>
        <v>0</v>
      </c>
      <c r="AP184" s="189">
        <f>(SUM($N123:AP123)-SUM($N184:AO184)+$J184)*IF($F184&gt;=5,AP$9&gt;=YEAR($I184),1)*($F184&gt;=3)</f>
        <v>0</v>
      </c>
      <c r="AQ184" s="189">
        <f>(SUM($N123:AQ123)-SUM($N184:AP184)+$J184)*IF($F184&gt;=5,AQ$9&gt;=YEAR($I184),1)*($F184&gt;=3)</f>
        <v>0</v>
      </c>
      <c r="AR184" s="189">
        <f>(SUM($N123:AR123)-SUM($N184:AQ184)+$J184)*IF($F184&gt;=5,AR$9&gt;=YEAR($I184),1)*($F184&gt;=3)</f>
        <v>0</v>
      </c>
      <c r="AS184" s="189">
        <f>(SUM($N123:AS123)-SUM($N184:AR184)+$J184)*IF($F184&gt;=5,AS$9&gt;=YEAR($I184),1)*($F184&gt;=3)</f>
        <v>0</v>
      </c>
      <c r="AT184" s="189">
        <f>(SUM($N123:AT123)-SUM($N184:AS184)+$J184)*IF($F184&gt;=5,AT$9&gt;=YEAR($I184),1)*($F184&gt;=3)</f>
        <v>0</v>
      </c>
      <c r="AU184" s="189">
        <f>(SUM($N123:AU123)-SUM($N184:AT184)+$J184)*IF($F184&gt;=5,AU$9&gt;=YEAR($I184),1)*($F184&gt;=3)</f>
        <v>0</v>
      </c>
      <c r="AV184" s="189">
        <f>(SUM($N123:AV123)-SUM($N184:AU184)+$J184)*IF($F184&gt;=5,AV$9&gt;=YEAR($I184),1)*($F184&gt;=3)</f>
        <v>0</v>
      </c>
      <c r="AW184" s="189">
        <f>(SUM($N123:AW123)-SUM($N184:AV184)+$J184)*IF($F184&gt;=5,AW$9&gt;=YEAR($I184),1)*($F184&gt;=3)</f>
        <v>0</v>
      </c>
      <c r="AX184" s="189">
        <f>(SUM($N123:AX123)-SUM($N184:AW184)+$J184)*IF($F184&gt;=5,AX$9&gt;=YEAR($I184),1)*($F184&gt;=3)</f>
        <v>0</v>
      </c>
      <c r="AY184" s="189">
        <f>(SUM($N123:AY123)-SUM($N184:AX184)+$J184)*IF($F184&gt;=5,AY$9&gt;=YEAR($I184),1)*($F184&gt;=3)</f>
        <v>0</v>
      </c>
      <c r="AZ184" s="189">
        <f>(SUM($N123:AZ123)-SUM($N184:AY184)+$J184)*IF($F184&gt;=5,AZ$9&gt;=YEAR($I184),1)*($F184&gt;=3)</f>
        <v>0</v>
      </c>
      <c r="BA184" s="189">
        <f>(SUM($N123:BA123)-SUM($N184:AZ184)+$J184)*IF($F184&gt;=5,BA$9&gt;=YEAR($I184),1)*($F184&gt;=3)</f>
        <v>0</v>
      </c>
      <c r="BB184" s="189">
        <f>(SUM($N123:BB123)-SUM($N184:BA184)+$J184)*IF($F184&gt;=5,BB$9&gt;=YEAR($I184),1)*($F184&gt;=3)</f>
        <v>0</v>
      </c>
      <c r="BC184" s="189">
        <f>(SUM($N123:BC123)-SUM($N184:BB184)+$J184)*IF($F184&gt;=5,BC$9&gt;=YEAR($I184),1)*($F184&gt;=3)</f>
        <v>0</v>
      </c>
      <c r="BD184" s="189">
        <f>(SUM($N123:BD123)-SUM($N184:BC184)+$J184)*IF($F184&gt;=5,BD$9&gt;=YEAR($I184),1)*($F184&gt;=3)</f>
        <v>0</v>
      </c>
      <c r="BE184" s="189">
        <f>(SUM($N123:BE123)-SUM($N184:BD184)+$J184)*IF($F184&gt;=5,BE$9&gt;=YEAR($I184),1)*($F184&gt;=3)</f>
        <v>0</v>
      </c>
      <c r="BF184" s="189">
        <f>(SUM($N123:BF123)-SUM($N184:BE184)+$J184)*IF($F184&gt;=5,BF$9&gt;=YEAR($I184),1)*($F184&gt;=3)</f>
        <v>0</v>
      </c>
      <c r="BG184" s="189">
        <f>(SUM($N123:BG123)-SUM($N184:BF184)+$J184)*IF($F184&gt;=5,BG$9&gt;=YEAR($I184),1)*($F184&gt;=3)</f>
        <v>0</v>
      </c>
      <c r="BH184" s="189">
        <f>(SUM($N123:BH123)-SUM($N184:BG184)+$J184)*IF($F184&gt;=5,BH$9&gt;=YEAR($I184),1)*($F184&gt;=3)</f>
        <v>0</v>
      </c>
      <c r="BI184" s="189">
        <f>(SUM($N123:BI123)-SUM($N184:BH184)+$J184)*IF($F184&gt;=5,BI$9&gt;=YEAR($I184),1)*($F184&gt;=3)</f>
        <v>0</v>
      </c>
      <c r="BJ184" s="189">
        <f>(SUM($N123:BJ123)-SUM($N184:BI184)+$J184)*IF($F184&gt;=5,BJ$9&gt;=YEAR($I184),1)*($F184&gt;=3)</f>
        <v>0</v>
      </c>
      <c r="BK184" s="189">
        <f>(SUM($N123:BK123)-SUM($N184:BJ184)+$J184)*IF($F184&gt;=5,BK$9&gt;=YEAR($I184),1)*($F184&gt;=3)</f>
        <v>0</v>
      </c>
      <c r="BL184" s="189">
        <f>(SUM($N123:BL123)-SUM($N184:BK184)+$J184)*IF($F184&gt;=5,BL$9&gt;=YEAR($I184),1)*($F184&gt;=3)</f>
        <v>0</v>
      </c>
      <c r="BM184" s="189">
        <f>(SUM($N123:BM123)-SUM($N184:BL184)+$J184)*IF($F184&gt;=5,BM$9&gt;=YEAR($I184),1)*($F184&gt;=3)</f>
        <v>0</v>
      </c>
    </row>
    <row r="185" spans="3:65" x14ac:dyDescent="0.2">
      <c r="C185" s="188">
        <f t="shared" si="157"/>
        <v>16</v>
      </c>
      <c r="D185" s="166" t="str">
        <f t="shared" si="158"/>
        <v>item 16</v>
      </c>
      <c r="E185" s="211" t="str">
        <f t="shared" si="155"/>
        <v>Operating Expense</v>
      </c>
      <c r="F185" s="183">
        <f t="shared" si="155"/>
        <v>2</v>
      </c>
      <c r="G185" s="183"/>
      <c r="H185" s="215">
        <f>Inputs!I27</f>
        <v>35</v>
      </c>
      <c r="I185" s="262">
        <f>Inputs!G27</f>
        <v>44562</v>
      </c>
      <c r="J185" s="190">
        <f t="shared" si="156"/>
        <v>0</v>
      </c>
      <c r="K185" s="202">
        <f t="shared" si="159"/>
        <v>0</v>
      </c>
      <c r="L185" s="203">
        <f t="shared" si="160"/>
        <v>0</v>
      </c>
      <c r="O185" s="189">
        <f>(SUM($N124:O124)-SUM($N185:N185)+$J185)*IF($F185&gt;=5,O$9&gt;=YEAR($I185),1)*($F185&gt;=3)</f>
        <v>0</v>
      </c>
      <c r="P185" s="189">
        <f>(SUM($N124:P124)-SUM($N185:O185)+$J185)*IF($F185&gt;=5,P$9&gt;=YEAR($I185),1)*($F185&gt;=3)</f>
        <v>0</v>
      </c>
      <c r="Q185" s="189">
        <f>(SUM($N124:Q124)-SUM($N185:P185)+$J185)*IF($F185&gt;=5,Q$9&gt;=YEAR($I185),1)*($F185&gt;=3)</f>
        <v>0</v>
      </c>
      <c r="R185" s="189">
        <f>(SUM($N124:R124)-SUM($N185:Q185)+$J185)*IF($F185&gt;=5,R$9&gt;=YEAR($I185),1)*($F185&gt;=3)</f>
        <v>0</v>
      </c>
      <c r="S185" s="189">
        <f>(SUM($N124:S124)-SUM($N185:R185)+$J185)*IF($F185&gt;=5,S$9&gt;=YEAR($I185),1)*($F185&gt;=3)</f>
        <v>0</v>
      </c>
      <c r="T185" s="189">
        <f>(SUM($N124:T124)-SUM($N185:S185)+$J185)*IF($F185&gt;=5,T$9&gt;=YEAR($I185),1)*($F185&gt;=3)</f>
        <v>0</v>
      </c>
      <c r="U185" s="189">
        <f>(SUM($N124:U124)-SUM($N185:T185)+$J185)*IF($F185&gt;=5,U$9&gt;=YEAR($I185),1)*($F185&gt;=3)</f>
        <v>0</v>
      </c>
      <c r="V185" s="189">
        <f>(SUM($N124:V124)-SUM($N185:U185)+$J185)*IF($F185&gt;=5,V$9&gt;=YEAR($I185),1)*($F185&gt;=3)</f>
        <v>0</v>
      </c>
      <c r="W185" s="189">
        <f>(SUM($N124:W124)-SUM($N185:V185)+$J185)*IF($F185&gt;=5,W$9&gt;=YEAR($I185),1)*($F185&gt;=3)</f>
        <v>0</v>
      </c>
      <c r="X185" s="189">
        <f>(SUM($N124:X124)-SUM($N185:W185)+$J185)*IF($F185&gt;=5,X$9&gt;=YEAR($I185),1)*($F185&gt;=3)</f>
        <v>0</v>
      </c>
      <c r="Y185" s="189">
        <f>(SUM($N124:Y124)-SUM($N185:X185)+$J185)*IF($F185&gt;=5,Y$9&gt;=YEAR($I185),1)*($F185&gt;=3)</f>
        <v>0</v>
      </c>
      <c r="Z185" s="189">
        <f>(SUM($N124:Z124)-SUM($N185:Y185)+$J185)*IF($F185&gt;=5,Z$9&gt;=YEAR($I185),1)*($F185&gt;=3)</f>
        <v>0</v>
      </c>
      <c r="AA185" s="189">
        <f>(SUM($N124:AA124)-SUM($N185:Z185)+$J185)*IF($F185&gt;=5,AA$9&gt;=YEAR($I185),1)*($F185&gt;=3)</f>
        <v>0</v>
      </c>
      <c r="AB185" s="189">
        <f>(SUM($N124:AB124)-SUM($N185:AA185)+$J185)*IF($F185&gt;=5,AB$9&gt;=YEAR($I185),1)*($F185&gt;=3)</f>
        <v>0</v>
      </c>
      <c r="AC185" s="189">
        <f>(SUM($N124:AC124)-SUM($N185:AB185)+$J185)*IF($F185&gt;=5,AC$9&gt;=YEAR($I185),1)*($F185&gt;=3)</f>
        <v>0</v>
      </c>
      <c r="AD185" s="189">
        <f>(SUM($N124:AD124)-SUM($N185:AC185)+$J185)*IF($F185&gt;=5,AD$9&gt;=YEAR($I185),1)*($F185&gt;=3)</f>
        <v>0</v>
      </c>
      <c r="AE185" s="189">
        <f>(SUM($N124:AE124)-SUM($N185:AD185)+$J185)*IF($F185&gt;=5,AE$9&gt;=YEAR($I185),1)*($F185&gt;=3)</f>
        <v>0</v>
      </c>
      <c r="AF185" s="189">
        <f>(SUM($N124:AF124)-SUM($N185:AE185)+$J185)*IF($F185&gt;=5,AF$9&gt;=YEAR($I185),1)*($F185&gt;=3)</f>
        <v>0</v>
      </c>
      <c r="AG185" s="189">
        <f>(SUM($N124:AG124)-SUM($N185:AF185)+$J185)*IF($F185&gt;=5,AG$9&gt;=YEAR($I185),1)*($F185&gt;=3)</f>
        <v>0</v>
      </c>
      <c r="AH185" s="189">
        <f>(SUM($N124:AH124)-SUM($N185:AG185)+$J185)*IF($F185&gt;=5,AH$9&gt;=YEAR($I185),1)*($F185&gt;=3)</f>
        <v>0</v>
      </c>
      <c r="AI185" s="189">
        <f>(SUM($N124:AI124)-SUM($N185:AH185)+$J185)*IF($F185&gt;=5,AI$9&gt;=YEAR($I185),1)*($F185&gt;=3)</f>
        <v>0</v>
      </c>
      <c r="AJ185" s="189">
        <f>(SUM($N124:AJ124)-SUM($N185:AI185)+$J185)*IF($F185&gt;=5,AJ$9&gt;=YEAR($I185),1)*($F185&gt;=3)</f>
        <v>0</v>
      </c>
      <c r="AK185" s="189">
        <f>(SUM($N124:AK124)-SUM($N185:AJ185)+$J185)*IF($F185&gt;=5,AK$9&gt;=YEAR($I185),1)*($F185&gt;=3)</f>
        <v>0</v>
      </c>
      <c r="AL185" s="189">
        <f>(SUM($N124:AL124)-SUM($N185:AK185)+$J185)*IF($F185&gt;=5,AL$9&gt;=YEAR($I185),1)*($F185&gt;=3)</f>
        <v>0</v>
      </c>
      <c r="AM185" s="189">
        <f>(SUM($N124:AM124)-SUM($N185:AL185)+$J185)*IF($F185&gt;=5,AM$9&gt;=YEAR($I185),1)*($F185&gt;=3)</f>
        <v>0</v>
      </c>
      <c r="AN185" s="189">
        <f>(SUM($N124:AN124)-SUM($N185:AM185)+$J185)*IF($F185&gt;=5,AN$9&gt;=YEAR($I185),1)*($F185&gt;=3)</f>
        <v>0</v>
      </c>
      <c r="AO185" s="189">
        <f>(SUM($N124:AO124)-SUM($N185:AN185)+$J185)*IF($F185&gt;=5,AO$9&gt;=YEAR($I185),1)*($F185&gt;=3)</f>
        <v>0</v>
      </c>
      <c r="AP185" s="189">
        <f>(SUM($N124:AP124)-SUM($N185:AO185)+$J185)*IF($F185&gt;=5,AP$9&gt;=YEAR($I185),1)*($F185&gt;=3)</f>
        <v>0</v>
      </c>
      <c r="AQ185" s="189">
        <f>(SUM($N124:AQ124)-SUM($N185:AP185)+$J185)*IF($F185&gt;=5,AQ$9&gt;=YEAR($I185),1)*($F185&gt;=3)</f>
        <v>0</v>
      </c>
      <c r="AR185" s="189">
        <f>(SUM($N124:AR124)-SUM($N185:AQ185)+$J185)*IF($F185&gt;=5,AR$9&gt;=YEAR($I185),1)*($F185&gt;=3)</f>
        <v>0</v>
      </c>
      <c r="AS185" s="189">
        <f>(SUM($N124:AS124)-SUM($N185:AR185)+$J185)*IF($F185&gt;=5,AS$9&gt;=YEAR($I185),1)*($F185&gt;=3)</f>
        <v>0</v>
      </c>
      <c r="AT185" s="189">
        <f>(SUM($N124:AT124)-SUM($N185:AS185)+$J185)*IF($F185&gt;=5,AT$9&gt;=YEAR($I185),1)*($F185&gt;=3)</f>
        <v>0</v>
      </c>
      <c r="AU185" s="189">
        <f>(SUM($N124:AU124)-SUM($N185:AT185)+$J185)*IF($F185&gt;=5,AU$9&gt;=YEAR($I185),1)*($F185&gt;=3)</f>
        <v>0</v>
      </c>
      <c r="AV185" s="189">
        <f>(SUM($N124:AV124)-SUM($N185:AU185)+$J185)*IF($F185&gt;=5,AV$9&gt;=YEAR($I185),1)*($F185&gt;=3)</f>
        <v>0</v>
      </c>
      <c r="AW185" s="189">
        <f>(SUM($N124:AW124)-SUM($N185:AV185)+$J185)*IF($F185&gt;=5,AW$9&gt;=YEAR($I185),1)*($F185&gt;=3)</f>
        <v>0</v>
      </c>
      <c r="AX185" s="189">
        <f>(SUM($N124:AX124)-SUM($N185:AW185)+$J185)*IF($F185&gt;=5,AX$9&gt;=YEAR($I185),1)*($F185&gt;=3)</f>
        <v>0</v>
      </c>
      <c r="AY185" s="189">
        <f>(SUM($N124:AY124)-SUM($N185:AX185)+$J185)*IF($F185&gt;=5,AY$9&gt;=YEAR($I185),1)*($F185&gt;=3)</f>
        <v>0</v>
      </c>
      <c r="AZ185" s="189">
        <f>(SUM($N124:AZ124)-SUM($N185:AY185)+$J185)*IF($F185&gt;=5,AZ$9&gt;=YEAR($I185),1)*($F185&gt;=3)</f>
        <v>0</v>
      </c>
      <c r="BA185" s="189">
        <f>(SUM($N124:BA124)-SUM($N185:AZ185)+$J185)*IF($F185&gt;=5,BA$9&gt;=YEAR($I185),1)*($F185&gt;=3)</f>
        <v>0</v>
      </c>
      <c r="BB185" s="189">
        <f>(SUM($N124:BB124)-SUM($N185:BA185)+$J185)*IF($F185&gt;=5,BB$9&gt;=YEAR($I185),1)*($F185&gt;=3)</f>
        <v>0</v>
      </c>
      <c r="BC185" s="189">
        <f>(SUM($N124:BC124)-SUM($N185:BB185)+$J185)*IF($F185&gt;=5,BC$9&gt;=YEAR($I185),1)*($F185&gt;=3)</f>
        <v>0</v>
      </c>
      <c r="BD185" s="189">
        <f>(SUM($N124:BD124)-SUM($N185:BC185)+$J185)*IF($F185&gt;=5,BD$9&gt;=YEAR($I185),1)*($F185&gt;=3)</f>
        <v>0</v>
      </c>
      <c r="BE185" s="189">
        <f>(SUM($N124:BE124)-SUM($N185:BD185)+$J185)*IF($F185&gt;=5,BE$9&gt;=YEAR($I185),1)*($F185&gt;=3)</f>
        <v>0</v>
      </c>
      <c r="BF185" s="189">
        <f>(SUM($N124:BF124)-SUM($N185:BE185)+$J185)*IF($F185&gt;=5,BF$9&gt;=YEAR($I185),1)*($F185&gt;=3)</f>
        <v>0</v>
      </c>
      <c r="BG185" s="189">
        <f>(SUM($N124:BG124)-SUM($N185:BF185)+$J185)*IF($F185&gt;=5,BG$9&gt;=YEAR($I185),1)*($F185&gt;=3)</f>
        <v>0</v>
      </c>
      <c r="BH185" s="189">
        <f>(SUM($N124:BH124)-SUM($N185:BG185)+$J185)*IF($F185&gt;=5,BH$9&gt;=YEAR($I185),1)*($F185&gt;=3)</f>
        <v>0</v>
      </c>
      <c r="BI185" s="189">
        <f>(SUM($N124:BI124)-SUM($N185:BH185)+$J185)*IF($F185&gt;=5,BI$9&gt;=YEAR($I185),1)*($F185&gt;=3)</f>
        <v>0</v>
      </c>
      <c r="BJ185" s="189">
        <f>(SUM($N124:BJ124)-SUM($N185:BI185)+$J185)*IF($F185&gt;=5,BJ$9&gt;=YEAR($I185),1)*($F185&gt;=3)</f>
        <v>0</v>
      </c>
      <c r="BK185" s="189">
        <f>(SUM($N124:BK124)-SUM($N185:BJ185)+$J185)*IF($F185&gt;=5,BK$9&gt;=YEAR($I185),1)*($F185&gt;=3)</f>
        <v>0</v>
      </c>
      <c r="BL185" s="189">
        <f>(SUM($N124:BL124)-SUM($N185:BK185)+$J185)*IF($F185&gt;=5,BL$9&gt;=YEAR($I185),1)*($F185&gt;=3)</f>
        <v>0</v>
      </c>
      <c r="BM185" s="189">
        <f>(SUM($N124:BM124)-SUM($N185:BL185)+$J185)*IF($F185&gt;=5,BM$9&gt;=YEAR($I185),1)*($F185&gt;=3)</f>
        <v>0</v>
      </c>
    </row>
    <row r="186" spans="3:65" x14ac:dyDescent="0.2">
      <c r="C186" s="188">
        <f t="shared" si="157"/>
        <v>17</v>
      </c>
      <c r="D186" s="166" t="str">
        <f t="shared" si="158"/>
        <v>item 17</v>
      </c>
      <c r="E186" s="211" t="str">
        <f t="shared" si="155"/>
        <v>Operating Expense</v>
      </c>
      <c r="F186" s="183">
        <f t="shared" si="155"/>
        <v>2</v>
      </c>
      <c r="G186" s="183"/>
      <c r="H186" s="215">
        <f>Inputs!I28</f>
        <v>35</v>
      </c>
      <c r="I186" s="262">
        <f>Inputs!G28</f>
        <v>44562</v>
      </c>
      <c r="J186" s="190">
        <f t="shared" si="156"/>
        <v>0</v>
      </c>
      <c r="K186" s="202">
        <f t="shared" si="159"/>
        <v>0</v>
      </c>
      <c r="L186" s="203">
        <f t="shared" si="160"/>
        <v>0</v>
      </c>
      <c r="O186" s="189">
        <f>(SUM($N125:O125)-SUM($N186:N186)+$J186)*IF($F186&gt;=5,O$9&gt;=YEAR($I186),1)*($F186&gt;=3)</f>
        <v>0</v>
      </c>
      <c r="P186" s="189">
        <f>(SUM($N125:P125)-SUM($N186:O186)+$J186)*IF($F186&gt;=5,P$9&gt;=YEAR($I186),1)*($F186&gt;=3)</f>
        <v>0</v>
      </c>
      <c r="Q186" s="189">
        <f>(SUM($N125:Q125)-SUM($N186:P186)+$J186)*IF($F186&gt;=5,Q$9&gt;=YEAR($I186),1)*($F186&gt;=3)</f>
        <v>0</v>
      </c>
      <c r="R186" s="189">
        <f>(SUM($N125:R125)-SUM($N186:Q186)+$J186)*IF($F186&gt;=5,R$9&gt;=YEAR($I186),1)*($F186&gt;=3)</f>
        <v>0</v>
      </c>
      <c r="S186" s="189">
        <f>(SUM($N125:S125)-SUM($N186:R186)+$J186)*IF($F186&gt;=5,S$9&gt;=YEAR($I186),1)*($F186&gt;=3)</f>
        <v>0</v>
      </c>
      <c r="T186" s="189">
        <f>(SUM($N125:T125)-SUM($N186:S186)+$J186)*IF($F186&gt;=5,T$9&gt;=YEAR($I186),1)*($F186&gt;=3)</f>
        <v>0</v>
      </c>
      <c r="U186" s="189">
        <f>(SUM($N125:U125)-SUM($N186:T186)+$J186)*IF($F186&gt;=5,U$9&gt;=YEAR($I186),1)*($F186&gt;=3)</f>
        <v>0</v>
      </c>
      <c r="V186" s="189">
        <f>(SUM($N125:V125)-SUM($N186:U186)+$J186)*IF($F186&gt;=5,V$9&gt;=YEAR($I186),1)*($F186&gt;=3)</f>
        <v>0</v>
      </c>
      <c r="W186" s="189">
        <f>(SUM($N125:W125)-SUM($N186:V186)+$J186)*IF($F186&gt;=5,W$9&gt;=YEAR($I186),1)*($F186&gt;=3)</f>
        <v>0</v>
      </c>
      <c r="X186" s="189">
        <f>(SUM($N125:X125)-SUM($N186:W186)+$J186)*IF($F186&gt;=5,X$9&gt;=YEAR($I186),1)*($F186&gt;=3)</f>
        <v>0</v>
      </c>
      <c r="Y186" s="189">
        <f>(SUM($N125:Y125)-SUM($N186:X186)+$J186)*IF($F186&gt;=5,Y$9&gt;=YEAR($I186),1)*($F186&gt;=3)</f>
        <v>0</v>
      </c>
      <c r="Z186" s="189">
        <f>(SUM($N125:Z125)-SUM($N186:Y186)+$J186)*IF($F186&gt;=5,Z$9&gt;=YEAR($I186),1)*($F186&gt;=3)</f>
        <v>0</v>
      </c>
      <c r="AA186" s="189">
        <f>(SUM($N125:AA125)-SUM($N186:Z186)+$J186)*IF($F186&gt;=5,AA$9&gt;=YEAR($I186),1)*($F186&gt;=3)</f>
        <v>0</v>
      </c>
      <c r="AB186" s="189">
        <f>(SUM($N125:AB125)-SUM($N186:AA186)+$J186)*IF($F186&gt;=5,AB$9&gt;=YEAR($I186),1)*($F186&gt;=3)</f>
        <v>0</v>
      </c>
      <c r="AC186" s="189">
        <f>(SUM($N125:AC125)-SUM($N186:AB186)+$J186)*IF($F186&gt;=5,AC$9&gt;=YEAR($I186),1)*($F186&gt;=3)</f>
        <v>0</v>
      </c>
      <c r="AD186" s="189">
        <f>(SUM($N125:AD125)-SUM($N186:AC186)+$J186)*IF($F186&gt;=5,AD$9&gt;=YEAR($I186),1)*($F186&gt;=3)</f>
        <v>0</v>
      </c>
      <c r="AE186" s="189">
        <f>(SUM($N125:AE125)-SUM($N186:AD186)+$J186)*IF($F186&gt;=5,AE$9&gt;=YEAR($I186),1)*($F186&gt;=3)</f>
        <v>0</v>
      </c>
      <c r="AF186" s="189">
        <f>(SUM($N125:AF125)-SUM($N186:AE186)+$J186)*IF($F186&gt;=5,AF$9&gt;=YEAR($I186),1)*($F186&gt;=3)</f>
        <v>0</v>
      </c>
      <c r="AG186" s="189">
        <f>(SUM($N125:AG125)-SUM($N186:AF186)+$J186)*IF($F186&gt;=5,AG$9&gt;=YEAR($I186),1)*($F186&gt;=3)</f>
        <v>0</v>
      </c>
      <c r="AH186" s="189">
        <f>(SUM($N125:AH125)-SUM($N186:AG186)+$J186)*IF($F186&gt;=5,AH$9&gt;=YEAR($I186),1)*($F186&gt;=3)</f>
        <v>0</v>
      </c>
      <c r="AI186" s="189">
        <f>(SUM($N125:AI125)-SUM($N186:AH186)+$J186)*IF($F186&gt;=5,AI$9&gt;=YEAR($I186),1)*($F186&gt;=3)</f>
        <v>0</v>
      </c>
      <c r="AJ186" s="189">
        <f>(SUM($N125:AJ125)-SUM($N186:AI186)+$J186)*IF($F186&gt;=5,AJ$9&gt;=YEAR($I186),1)*($F186&gt;=3)</f>
        <v>0</v>
      </c>
      <c r="AK186" s="189">
        <f>(SUM($N125:AK125)-SUM($N186:AJ186)+$J186)*IF($F186&gt;=5,AK$9&gt;=YEAR($I186),1)*($F186&gt;=3)</f>
        <v>0</v>
      </c>
      <c r="AL186" s="189">
        <f>(SUM($N125:AL125)-SUM($N186:AK186)+$J186)*IF($F186&gt;=5,AL$9&gt;=YEAR($I186),1)*($F186&gt;=3)</f>
        <v>0</v>
      </c>
      <c r="AM186" s="189">
        <f>(SUM($N125:AM125)-SUM($N186:AL186)+$J186)*IF($F186&gt;=5,AM$9&gt;=YEAR($I186),1)*($F186&gt;=3)</f>
        <v>0</v>
      </c>
      <c r="AN186" s="189">
        <f>(SUM($N125:AN125)-SUM($N186:AM186)+$J186)*IF($F186&gt;=5,AN$9&gt;=YEAR($I186),1)*($F186&gt;=3)</f>
        <v>0</v>
      </c>
      <c r="AO186" s="189">
        <f>(SUM($N125:AO125)-SUM($N186:AN186)+$J186)*IF($F186&gt;=5,AO$9&gt;=YEAR($I186),1)*($F186&gt;=3)</f>
        <v>0</v>
      </c>
      <c r="AP186" s="189">
        <f>(SUM($N125:AP125)-SUM($N186:AO186)+$J186)*IF($F186&gt;=5,AP$9&gt;=YEAR($I186),1)*($F186&gt;=3)</f>
        <v>0</v>
      </c>
      <c r="AQ186" s="189">
        <f>(SUM($N125:AQ125)-SUM($N186:AP186)+$J186)*IF($F186&gt;=5,AQ$9&gt;=YEAR($I186),1)*($F186&gt;=3)</f>
        <v>0</v>
      </c>
      <c r="AR186" s="189">
        <f>(SUM($N125:AR125)-SUM($N186:AQ186)+$J186)*IF($F186&gt;=5,AR$9&gt;=YEAR($I186),1)*($F186&gt;=3)</f>
        <v>0</v>
      </c>
      <c r="AS186" s="189">
        <f>(SUM($N125:AS125)-SUM($N186:AR186)+$J186)*IF($F186&gt;=5,AS$9&gt;=YEAR($I186),1)*($F186&gt;=3)</f>
        <v>0</v>
      </c>
      <c r="AT186" s="189">
        <f>(SUM($N125:AT125)-SUM($N186:AS186)+$J186)*IF($F186&gt;=5,AT$9&gt;=YEAR($I186),1)*($F186&gt;=3)</f>
        <v>0</v>
      </c>
      <c r="AU186" s="189">
        <f>(SUM($N125:AU125)-SUM($N186:AT186)+$J186)*IF($F186&gt;=5,AU$9&gt;=YEAR($I186),1)*($F186&gt;=3)</f>
        <v>0</v>
      </c>
      <c r="AV186" s="189">
        <f>(SUM($N125:AV125)-SUM($N186:AU186)+$J186)*IF($F186&gt;=5,AV$9&gt;=YEAR($I186),1)*($F186&gt;=3)</f>
        <v>0</v>
      </c>
      <c r="AW186" s="189">
        <f>(SUM($N125:AW125)-SUM($N186:AV186)+$J186)*IF($F186&gt;=5,AW$9&gt;=YEAR($I186),1)*($F186&gt;=3)</f>
        <v>0</v>
      </c>
      <c r="AX186" s="189">
        <f>(SUM($N125:AX125)-SUM($N186:AW186)+$J186)*IF($F186&gt;=5,AX$9&gt;=YEAR($I186),1)*($F186&gt;=3)</f>
        <v>0</v>
      </c>
      <c r="AY186" s="189">
        <f>(SUM($N125:AY125)-SUM($N186:AX186)+$J186)*IF($F186&gt;=5,AY$9&gt;=YEAR($I186),1)*($F186&gt;=3)</f>
        <v>0</v>
      </c>
      <c r="AZ186" s="189">
        <f>(SUM($N125:AZ125)-SUM($N186:AY186)+$J186)*IF($F186&gt;=5,AZ$9&gt;=YEAR($I186),1)*($F186&gt;=3)</f>
        <v>0</v>
      </c>
      <c r="BA186" s="189">
        <f>(SUM($N125:BA125)-SUM($N186:AZ186)+$J186)*IF($F186&gt;=5,BA$9&gt;=YEAR($I186),1)*($F186&gt;=3)</f>
        <v>0</v>
      </c>
      <c r="BB186" s="189">
        <f>(SUM($N125:BB125)-SUM($N186:BA186)+$J186)*IF($F186&gt;=5,BB$9&gt;=YEAR($I186),1)*($F186&gt;=3)</f>
        <v>0</v>
      </c>
      <c r="BC186" s="189">
        <f>(SUM($N125:BC125)-SUM($N186:BB186)+$J186)*IF($F186&gt;=5,BC$9&gt;=YEAR($I186),1)*($F186&gt;=3)</f>
        <v>0</v>
      </c>
      <c r="BD186" s="189">
        <f>(SUM($N125:BD125)-SUM($N186:BC186)+$J186)*IF($F186&gt;=5,BD$9&gt;=YEAR($I186),1)*($F186&gt;=3)</f>
        <v>0</v>
      </c>
      <c r="BE186" s="189">
        <f>(SUM($N125:BE125)-SUM($N186:BD186)+$J186)*IF($F186&gt;=5,BE$9&gt;=YEAR($I186),1)*($F186&gt;=3)</f>
        <v>0</v>
      </c>
      <c r="BF186" s="189">
        <f>(SUM($N125:BF125)-SUM($N186:BE186)+$J186)*IF($F186&gt;=5,BF$9&gt;=YEAR($I186),1)*($F186&gt;=3)</f>
        <v>0</v>
      </c>
      <c r="BG186" s="189">
        <f>(SUM($N125:BG125)-SUM($N186:BF186)+$J186)*IF($F186&gt;=5,BG$9&gt;=YEAR($I186),1)*($F186&gt;=3)</f>
        <v>0</v>
      </c>
      <c r="BH186" s="189">
        <f>(SUM($N125:BH125)-SUM($N186:BG186)+$J186)*IF($F186&gt;=5,BH$9&gt;=YEAR($I186),1)*($F186&gt;=3)</f>
        <v>0</v>
      </c>
      <c r="BI186" s="189">
        <f>(SUM($N125:BI125)-SUM($N186:BH186)+$J186)*IF($F186&gt;=5,BI$9&gt;=YEAR($I186),1)*($F186&gt;=3)</f>
        <v>0</v>
      </c>
      <c r="BJ186" s="189">
        <f>(SUM($N125:BJ125)-SUM($N186:BI186)+$J186)*IF($F186&gt;=5,BJ$9&gt;=YEAR($I186),1)*($F186&gt;=3)</f>
        <v>0</v>
      </c>
      <c r="BK186" s="189">
        <f>(SUM($N125:BK125)-SUM($N186:BJ186)+$J186)*IF($F186&gt;=5,BK$9&gt;=YEAR($I186),1)*($F186&gt;=3)</f>
        <v>0</v>
      </c>
      <c r="BL186" s="189">
        <f>(SUM($N125:BL125)-SUM($N186:BK186)+$J186)*IF($F186&gt;=5,BL$9&gt;=YEAR($I186),1)*($F186&gt;=3)</f>
        <v>0</v>
      </c>
      <c r="BM186" s="189">
        <f>(SUM($N125:BM125)-SUM($N186:BL186)+$J186)*IF($F186&gt;=5,BM$9&gt;=YEAR($I186),1)*($F186&gt;=3)</f>
        <v>0</v>
      </c>
    </row>
    <row r="187" spans="3:65" x14ac:dyDescent="0.2">
      <c r="C187" s="188">
        <f t="shared" si="157"/>
        <v>18</v>
      </c>
      <c r="D187" s="166" t="str">
        <f t="shared" si="158"/>
        <v>item 18</v>
      </c>
      <c r="E187" s="211" t="str">
        <f t="shared" si="155"/>
        <v>Operating Expense</v>
      </c>
      <c r="F187" s="183">
        <f t="shared" si="155"/>
        <v>2</v>
      </c>
      <c r="G187" s="183"/>
      <c r="H187" s="215">
        <f>Inputs!I29</f>
        <v>35</v>
      </c>
      <c r="I187" s="262">
        <f>Inputs!G29</f>
        <v>44562</v>
      </c>
      <c r="J187" s="190">
        <f t="shared" si="156"/>
        <v>0</v>
      </c>
      <c r="K187" s="202">
        <f t="shared" si="159"/>
        <v>0</v>
      </c>
      <c r="L187" s="203">
        <f t="shared" si="160"/>
        <v>0</v>
      </c>
      <c r="O187" s="189">
        <f>(SUM($N126:O126)-SUM($N187:N187)+$J187)*IF($F187&gt;=5,O$9&gt;=YEAR($I187),1)*($F187&gt;=3)</f>
        <v>0</v>
      </c>
      <c r="P187" s="189">
        <f>(SUM($N126:P126)-SUM($N187:O187)+$J187)*IF($F187&gt;=5,P$9&gt;=YEAR($I187),1)*($F187&gt;=3)</f>
        <v>0</v>
      </c>
      <c r="Q187" s="189">
        <f>(SUM($N126:Q126)-SUM($N187:P187)+$J187)*IF($F187&gt;=5,Q$9&gt;=YEAR($I187),1)*($F187&gt;=3)</f>
        <v>0</v>
      </c>
      <c r="R187" s="189">
        <f>(SUM($N126:R126)-SUM($N187:Q187)+$J187)*IF($F187&gt;=5,R$9&gt;=YEAR($I187),1)*($F187&gt;=3)</f>
        <v>0</v>
      </c>
      <c r="S187" s="189">
        <f>(SUM($N126:S126)-SUM($N187:R187)+$J187)*IF($F187&gt;=5,S$9&gt;=YEAR($I187),1)*($F187&gt;=3)</f>
        <v>0</v>
      </c>
      <c r="T187" s="189">
        <f>(SUM($N126:T126)-SUM($N187:S187)+$J187)*IF($F187&gt;=5,T$9&gt;=YEAR($I187),1)*($F187&gt;=3)</f>
        <v>0</v>
      </c>
      <c r="U187" s="189">
        <f>(SUM($N126:U126)-SUM($N187:T187)+$J187)*IF($F187&gt;=5,U$9&gt;=YEAR($I187),1)*($F187&gt;=3)</f>
        <v>0</v>
      </c>
      <c r="V187" s="189">
        <f>(SUM($N126:V126)-SUM($N187:U187)+$J187)*IF($F187&gt;=5,V$9&gt;=YEAR($I187),1)*($F187&gt;=3)</f>
        <v>0</v>
      </c>
      <c r="W187" s="189">
        <f>(SUM($N126:W126)-SUM($N187:V187)+$J187)*IF($F187&gt;=5,W$9&gt;=YEAR($I187),1)*($F187&gt;=3)</f>
        <v>0</v>
      </c>
      <c r="X187" s="189">
        <f>(SUM($N126:X126)-SUM($N187:W187)+$J187)*IF($F187&gt;=5,X$9&gt;=YEAR($I187),1)*($F187&gt;=3)</f>
        <v>0</v>
      </c>
      <c r="Y187" s="189">
        <f>(SUM($N126:Y126)-SUM($N187:X187)+$J187)*IF($F187&gt;=5,Y$9&gt;=YEAR($I187),1)*($F187&gt;=3)</f>
        <v>0</v>
      </c>
      <c r="Z187" s="189">
        <f>(SUM($N126:Z126)-SUM($N187:Y187)+$J187)*IF($F187&gt;=5,Z$9&gt;=YEAR($I187),1)*($F187&gt;=3)</f>
        <v>0</v>
      </c>
      <c r="AA187" s="189">
        <f>(SUM($N126:AA126)-SUM($N187:Z187)+$J187)*IF($F187&gt;=5,AA$9&gt;=YEAR($I187),1)*($F187&gt;=3)</f>
        <v>0</v>
      </c>
      <c r="AB187" s="189">
        <f>(SUM($N126:AB126)-SUM($N187:AA187)+$J187)*IF($F187&gt;=5,AB$9&gt;=YEAR($I187),1)*($F187&gt;=3)</f>
        <v>0</v>
      </c>
      <c r="AC187" s="189">
        <f>(SUM($N126:AC126)-SUM($N187:AB187)+$J187)*IF($F187&gt;=5,AC$9&gt;=YEAR($I187),1)*($F187&gt;=3)</f>
        <v>0</v>
      </c>
      <c r="AD187" s="189">
        <f>(SUM($N126:AD126)-SUM($N187:AC187)+$J187)*IF($F187&gt;=5,AD$9&gt;=YEAR($I187),1)*($F187&gt;=3)</f>
        <v>0</v>
      </c>
      <c r="AE187" s="189">
        <f>(SUM($N126:AE126)-SUM($N187:AD187)+$J187)*IF($F187&gt;=5,AE$9&gt;=YEAR($I187),1)*($F187&gt;=3)</f>
        <v>0</v>
      </c>
      <c r="AF187" s="189">
        <f>(SUM($N126:AF126)-SUM($N187:AE187)+$J187)*IF($F187&gt;=5,AF$9&gt;=YEAR($I187),1)*($F187&gt;=3)</f>
        <v>0</v>
      </c>
      <c r="AG187" s="189">
        <f>(SUM($N126:AG126)-SUM($N187:AF187)+$J187)*IF($F187&gt;=5,AG$9&gt;=YEAR($I187),1)*($F187&gt;=3)</f>
        <v>0</v>
      </c>
      <c r="AH187" s="189">
        <f>(SUM($N126:AH126)-SUM($N187:AG187)+$J187)*IF($F187&gt;=5,AH$9&gt;=YEAR($I187),1)*($F187&gt;=3)</f>
        <v>0</v>
      </c>
      <c r="AI187" s="189">
        <f>(SUM($N126:AI126)-SUM($N187:AH187)+$J187)*IF($F187&gt;=5,AI$9&gt;=YEAR($I187),1)*($F187&gt;=3)</f>
        <v>0</v>
      </c>
      <c r="AJ187" s="189">
        <f>(SUM($N126:AJ126)-SUM($N187:AI187)+$J187)*IF($F187&gt;=5,AJ$9&gt;=YEAR($I187),1)*($F187&gt;=3)</f>
        <v>0</v>
      </c>
      <c r="AK187" s="189">
        <f>(SUM($N126:AK126)-SUM($N187:AJ187)+$J187)*IF($F187&gt;=5,AK$9&gt;=YEAR($I187),1)*($F187&gt;=3)</f>
        <v>0</v>
      </c>
      <c r="AL187" s="189">
        <f>(SUM($N126:AL126)-SUM($N187:AK187)+$J187)*IF($F187&gt;=5,AL$9&gt;=YEAR($I187),1)*($F187&gt;=3)</f>
        <v>0</v>
      </c>
      <c r="AM187" s="189">
        <f>(SUM($N126:AM126)-SUM($N187:AL187)+$J187)*IF($F187&gt;=5,AM$9&gt;=YEAR($I187),1)*($F187&gt;=3)</f>
        <v>0</v>
      </c>
      <c r="AN187" s="189">
        <f>(SUM($N126:AN126)-SUM($N187:AM187)+$J187)*IF($F187&gt;=5,AN$9&gt;=YEAR($I187),1)*($F187&gt;=3)</f>
        <v>0</v>
      </c>
      <c r="AO187" s="189">
        <f>(SUM($N126:AO126)-SUM($N187:AN187)+$J187)*IF($F187&gt;=5,AO$9&gt;=YEAR($I187),1)*($F187&gt;=3)</f>
        <v>0</v>
      </c>
      <c r="AP187" s="189">
        <f>(SUM($N126:AP126)-SUM($N187:AO187)+$J187)*IF($F187&gt;=5,AP$9&gt;=YEAR($I187),1)*($F187&gt;=3)</f>
        <v>0</v>
      </c>
      <c r="AQ187" s="189">
        <f>(SUM($N126:AQ126)-SUM($N187:AP187)+$J187)*IF($F187&gt;=5,AQ$9&gt;=YEAR($I187),1)*($F187&gt;=3)</f>
        <v>0</v>
      </c>
      <c r="AR187" s="189">
        <f>(SUM($N126:AR126)-SUM($N187:AQ187)+$J187)*IF($F187&gt;=5,AR$9&gt;=YEAR($I187),1)*($F187&gt;=3)</f>
        <v>0</v>
      </c>
      <c r="AS187" s="189">
        <f>(SUM($N126:AS126)-SUM($N187:AR187)+$J187)*IF($F187&gt;=5,AS$9&gt;=YEAR($I187),1)*($F187&gt;=3)</f>
        <v>0</v>
      </c>
      <c r="AT187" s="189">
        <f>(SUM($N126:AT126)-SUM($N187:AS187)+$J187)*IF($F187&gt;=5,AT$9&gt;=YEAR($I187),1)*($F187&gt;=3)</f>
        <v>0</v>
      </c>
      <c r="AU187" s="189">
        <f>(SUM($N126:AU126)-SUM($N187:AT187)+$J187)*IF($F187&gt;=5,AU$9&gt;=YEAR($I187),1)*($F187&gt;=3)</f>
        <v>0</v>
      </c>
      <c r="AV187" s="189">
        <f>(SUM($N126:AV126)-SUM($N187:AU187)+$J187)*IF($F187&gt;=5,AV$9&gt;=YEAR($I187),1)*($F187&gt;=3)</f>
        <v>0</v>
      </c>
      <c r="AW187" s="189">
        <f>(SUM($N126:AW126)-SUM($N187:AV187)+$J187)*IF($F187&gt;=5,AW$9&gt;=YEAR($I187),1)*($F187&gt;=3)</f>
        <v>0</v>
      </c>
      <c r="AX187" s="189">
        <f>(SUM($N126:AX126)-SUM($N187:AW187)+$J187)*IF($F187&gt;=5,AX$9&gt;=YEAR($I187),1)*($F187&gt;=3)</f>
        <v>0</v>
      </c>
      <c r="AY187" s="189">
        <f>(SUM($N126:AY126)-SUM($N187:AX187)+$J187)*IF($F187&gt;=5,AY$9&gt;=YEAR($I187),1)*($F187&gt;=3)</f>
        <v>0</v>
      </c>
      <c r="AZ187" s="189">
        <f>(SUM($N126:AZ126)-SUM($N187:AY187)+$J187)*IF($F187&gt;=5,AZ$9&gt;=YEAR($I187),1)*($F187&gt;=3)</f>
        <v>0</v>
      </c>
      <c r="BA187" s="189">
        <f>(SUM($N126:BA126)-SUM($N187:AZ187)+$J187)*IF($F187&gt;=5,BA$9&gt;=YEAR($I187),1)*($F187&gt;=3)</f>
        <v>0</v>
      </c>
      <c r="BB187" s="189">
        <f>(SUM($N126:BB126)-SUM($N187:BA187)+$J187)*IF($F187&gt;=5,BB$9&gt;=YEAR($I187),1)*($F187&gt;=3)</f>
        <v>0</v>
      </c>
      <c r="BC187" s="189">
        <f>(SUM($N126:BC126)-SUM($N187:BB187)+$J187)*IF($F187&gt;=5,BC$9&gt;=YEAR($I187),1)*($F187&gt;=3)</f>
        <v>0</v>
      </c>
      <c r="BD187" s="189">
        <f>(SUM($N126:BD126)-SUM($N187:BC187)+$J187)*IF($F187&gt;=5,BD$9&gt;=YEAR($I187),1)*($F187&gt;=3)</f>
        <v>0</v>
      </c>
      <c r="BE187" s="189">
        <f>(SUM($N126:BE126)-SUM($N187:BD187)+$J187)*IF($F187&gt;=5,BE$9&gt;=YEAR($I187),1)*($F187&gt;=3)</f>
        <v>0</v>
      </c>
      <c r="BF187" s="189">
        <f>(SUM($N126:BF126)-SUM($N187:BE187)+$J187)*IF($F187&gt;=5,BF$9&gt;=YEAR($I187),1)*($F187&gt;=3)</f>
        <v>0</v>
      </c>
      <c r="BG187" s="189">
        <f>(SUM($N126:BG126)-SUM($N187:BF187)+$J187)*IF($F187&gt;=5,BG$9&gt;=YEAR($I187),1)*($F187&gt;=3)</f>
        <v>0</v>
      </c>
      <c r="BH187" s="189">
        <f>(SUM($N126:BH126)-SUM($N187:BG187)+$J187)*IF($F187&gt;=5,BH$9&gt;=YEAR($I187),1)*($F187&gt;=3)</f>
        <v>0</v>
      </c>
      <c r="BI187" s="189">
        <f>(SUM($N126:BI126)-SUM($N187:BH187)+$J187)*IF($F187&gt;=5,BI$9&gt;=YEAR($I187),1)*($F187&gt;=3)</f>
        <v>0</v>
      </c>
      <c r="BJ187" s="189">
        <f>(SUM($N126:BJ126)-SUM($N187:BI187)+$J187)*IF($F187&gt;=5,BJ$9&gt;=YEAR($I187),1)*($F187&gt;=3)</f>
        <v>0</v>
      </c>
      <c r="BK187" s="189">
        <f>(SUM($N126:BK126)-SUM($N187:BJ187)+$J187)*IF($F187&gt;=5,BK$9&gt;=YEAR($I187),1)*($F187&gt;=3)</f>
        <v>0</v>
      </c>
      <c r="BL187" s="189">
        <f>(SUM($N126:BL126)-SUM($N187:BK187)+$J187)*IF($F187&gt;=5,BL$9&gt;=YEAR($I187),1)*($F187&gt;=3)</f>
        <v>0</v>
      </c>
      <c r="BM187" s="189">
        <f>(SUM($N126:BM126)-SUM($N187:BL187)+$J187)*IF($F187&gt;=5,BM$9&gt;=YEAR($I187),1)*($F187&gt;=3)</f>
        <v>0</v>
      </c>
    </row>
    <row r="188" spans="3:65" x14ac:dyDescent="0.2">
      <c r="C188" s="188">
        <f t="shared" si="157"/>
        <v>19</v>
      </c>
      <c r="D188" s="166" t="str">
        <f t="shared" si="158"/>
        <v>item 19</v>
      </c>
      <c r="E188" s="211" t="str">
        <f t="shared" si="155"/>
        <v>Operating Expense</v>
      </c>
      <c r="F188" s="183">
        <f t="shared" si="155"/>
        <v>2</v>
      </c>
      <c r="G188" s="183"/>
      <c r="H188" s="215">
        <f>Inputs!I30</f>
        <v>35</v>
      </c>
      <c r="I188" s="262">
        <f>Inputs!G30</f>
        <v>44562</v>
      </c>
      <c r="J188" s="190">
        <f t="shared" si="156"/>
        <v>0</v>
      </c>
      <c r="K188" s="202">
        <f t="shared" si="159"/>
        <v>0</v>
      </c>
      <c r="L188" s="203">
        <f t="shared" si="160"/>
        <v>0</v>
      </c>
      <c r="O188" s="189">
        <f>(SUM($N127:O127)-SUM($N188:N188)+$J188)*IF($F188&gt;=5,O$9&gt;=YEAR($I188),1)*($F188&gt;=3)</f>
        <v>0</v>
      </c>
      <c r="P188" s="189">
        <f>(SUM($N127:P127)-SUM($N188:O188)+$J188)*IF($F188&gt;=5,P$9&gt;=YEAR($I188),1)*($F188&gt;=3)</f>
        <v>0</v>
      </c>
      <c r="Q188" s="189">
        <f>(SUM($N127:Q127)-SUM($N188:P188)+$J188)*IF($F188&gt;=5,Q$9&gt;=YEAR($I188),1)*($F188&gt;=3)</f>
        <v>0</v>
      </c>
      <c r="R188" s="189">
        <f>(SUM($N127:R127)-SUM($N188:Q188)+$J188)*IF($F188&gt;=5,R$9&gt;=YEAR($I188),1)*($F188&gt;=3)</f>
        <v>0</v>
      </c>
      <c r="S188" s="189">
        <f>(SUM($N127:S127)-SUM($N188:R188)+$J188)*IF($F188&gt;=5,S$9&gt;=YEAR($I188),1)*($F188&gt;=3)</f>
        <v>0</v>
      </c>
      <c r="T188" s="189">
        <f>(SUM($N127:T127)-SUM($N188:S188)+$J188)*IF($F188&gt;=5,T$9&gt;=YEAR($I188),1)*($F188&gt;=3)</f>
        <v>0</v>
      </c>
      <c r="U188" s="189">
        <f>(SUM($N127:U127)-SUM($N188:T188)+$J188)*IF($F188&gt;=5,U$9&gt;=YEAR($I188),1)*($F188&gt;=3)</f>
        <v>0</v>
      </c>
      <c r="V188" s="189">
        <f>(SUM($N127:V127)-SUM($N188:U188)+$J188)*IF($F188&gt;=5,V$9&gt;=YEAR($I188),1)*($F188&gt;=3)</f>
        <v>0</v>
      </c>
      <c r="W188" s="189">
        <f>(SUM($N127:W127)-SUM($N188:V188)+$J188)*IF($F188&gt;=5,W$9&gt;=YEAR($I188),1)*($F188&gt;=3)</f>
        <v>0</v>
      </c>
      <c r="X188" s="189">
        <f>(SUM($N127:X127)-SUM($N188:W188)+$J188)*IF($F188&gt;=5,X$9&gt;=YEAR($I188),1)*($F188&gt;=3)</f>
        <v>0</v>
      </c>
      <c r="Y188" s="189">
        <f>(SUM($N127:Y127)-SUM($N188:X188)+$J188)*IF($F188&gt;=5,Y$9&gt;=YEAR($I188),1)*($F188&gt;=3)</f>
        <v>0</v>
      </c>
      <c r="Z188" s="189">
        <f>(SUM($N127:Z127)-SUM($N188:Y188)+$J188)*IF($F188&gt;=5,Z$9&gt;=YEAR($I188),1)*($F188&gt;=3)</f>
        <v>0</v>
      </c>
      <c r="AA188" s="189">
        <f>(SUM($N127:AA127)-SUM($N188:Z188)+$J188)*IF($F188&gt;=5,AA$9&gt;=YEAR($I188),1)*($F188&gt;=3)</f>
        <v>0</v>
      </c>
      <c r="AB188" s="189">
        <f>(SUM($N127:AB127)-SUM($N188:AA188)+$J188)*IF($F188&gt;=5,AB$9&gt;=YEAR($I188),1)*($F188&gt;=3)</f>
        <v>0</v>
      </c>
      <c r="AC188" s="189">
        <f>(SUM($N127:AC127)-SUM($N188:AB188)+$J188)*IF($F188&gt;=5,AC$9&gt;=YEAR($I188),1)*($F188&gt;=3)</f>
        <v>0</v>
      </c>
      <c r="AD188" s="189">
        <f>(SUM($N127:AD127)-SUM($N188:AC188)+$J188)*IF($F188&gt;=5,AD$9&gt;=YEAR($I188),1)*($F188&gt;=3)</f>
        <v>0</v>
      </c>
      <c r="AE188" s="189">
        <f>(SUM($N127:AE127)-SUM($N188:AD188)+$J188)*IF($F188&gt;=5,AE$9&gt;=YEAR($I188),1)*($F188&gt;=3)</f>
        <v>0</v>
      </c>
      <c r="AF188" s="189">
        <f>(SUM($N127:AF127)-SUM($N188:AE188)+$J188)*IF($F188&gt;=5,AF$9&gt;=YEAR($I188),1)*($F188&gt;=3)</f>
        <v>0</v>
      </c>
      <c r="AG188" s="189">
        <f>(SUM($N127:AG127)-SUM($N188:AF188)+$J188)*IF($F188&gt;=5,AG$9&gt;=YEAR($I188),1)*($F188&gt;=3)</f>
        <v>0</v>
      </c>
      <c r="AH188" s="189">
        <f>(SUM($N127:AH127)-SUM($N188:AG188)+$J188)*IF($F188&gt;=5,AH$9&gt;=YEAR($I188),1)*($F188&gt;=3)</f>
        <v>0</v>
      </c>
      <c r="AI188" s="189">
        <f>(SUM($N127:AI127)-SUM($N188:AH188)+$J188)*IF($F188&gt;=5,AI$9&gt;=YEAR($I188),1)*($F188&gt;=3)</f>
        <v>0</v>
      </c>
      <c r="AJ188" s="189">
        <f>(SUM($N127:AJ127)-SUM($N188:AI188)+$J188)*IF($F188&gt;=5,AJ$9&gt;=YEAR($I188),1)*($F188&gt;=3)</f>
        <v>0</v>
      </c>
      <c r="AK188" s="189">
        <f>(SUM($N127:AK127)-SUM($N188:AJ188)+$J188)*IF($F188&gt;=5,AK$9&gt;=YEAR($I188),1)*($F188&gt;=3)</f>
        <v>0</v>
      </c>
      <c r="AL188" s="189">
        <f>(SUM($N127:AL127)-SUM($N188:AK188)+$J188)*IF($F188&gt;=5,AL$9&gt;=YEAR($I188),1)*($F188&gt;=3)</f>
        <v>0</v>
      </c>
      <c r="AM188" s="189">
        <f>(SUM($N127:AM127)-SUM($N188:AL188)+$J188)*IF($F188&gt;=5,AM$9&gt;=YEAR($I188),1)*($F188&gt;=3)</f>
        <v>0</v>
      </c>
      <c r="AN188" s="189">
        <f>(SUM($N127:AN127)-SUM($N188:AM188)+$J188)*IF($F188&gt;=5,AN$9&gt;=YEAR($I188),1)*($F188&gt;=3)</f>
        <v>0</v>
      </c>
      <c r="AO188" s="189">
        <f>(SUM($N127:AO127)-SUM($N188:AN188)+$J188)*IF($F188&gt;=5,AO$9&gt;=YEAR($I188),1)*($F188&gt;=3)</f>
        <v>0</v>
      </c>
      <c r="AP188" s="189">
        <f>(SUM($N127:AP127)-SUM($N188:AO188)+$J188)*IF($F188&gt;=5,AP$9&gt;=YEAR($I188),1)*($F188&gt;=3)</f>
        <v>0</v>
      </c>
      <c r="AQ188" s="189">
        <f>(SUM($N127:AQ127)-SUM($N188:AP188)+$J188)*IF($F188&gt;=5,AQ$9&gt;=YEAR($I188),1)*($F188&gt;=3)</f>
        <v>0</v>
      </c>
      <c r="AR188" s="189">
        <f>(SUM($N127:AR127)-SUM($N188:AQ188)+$J188)*IF($F188&gt;=5,AR$9&gt;=YEAR($I188),1)*($F188&gt;=3)</f>
        <v>0</v>
      </c>
      <c r="AS188" s="189">
        <f>(SUM($N127:AS127)-SUM($N188:AR188)+$J188)*IF($F188&gt;=5,AS$9&gt;=YEAR($I188),1)*($F188&gt;=3)</f>
        <v>0</v>
      </c>
      <c r="AT188" s="189">
        <f>(SUM($N127:AT127)-SUM($N188:AS188)+$J188)*IF($F188&gt;=5,AT$9&gt;=YEAR($I188),1)*($F188&gt;=3)</f>
        <v>0</v>
      </c>
      <c r="AU188" s="189">
        <f>(SUM($N127:AU127)-SUM($N188:AT188)+$J188)*IF($F188&gt;=5,AU$9&gt;=YEAR($I188),1)*($F188&gt;=3)</f>
        <v>0</v>
      </c>
      <c r="AV188" s="189">
        <f>(SUM($N127:AV127)-SUM($N188:AU188)+$J188)*IF($F188&gt;=5,AV$9&gt;=YEAR($I188),1)*($F188&gt;=3)</f>
        <v>0</v>
      </c>
      <c r="AW188" s="189">
        <f>(SUM($N127:AW127)-SUM($N188:AV188)+$J188)*IF($F188&gt;=5,AW$9&gt;=YEAR($I188),1)*($F188&gt;=3)</f>
        <v>0</v>
      </c>
      <c r="AX188" s="189">
        <f>(SUM($N127:AX127)-SUM($N188:AW188)+$J188)*IF($F188&gt;=5,AX$9&gt;=YEAR($I188),1)*($F188&gt;=3)</f>
        <v>0</v>
      </c>
      <c r="AY188" s="189">
        <f>(SUM($N127:AY127)-SUM($N188:AX188)+$J188)*IF($F188&gt;=5,AY$9&gt;=YEAR($I188),1)*($F188&gt;=3)</f>
        <v>0</v>
      </c>
      <c r="AZ188" s="189">
        <f>(SUM($N127:AZ127)-SUM($N188:AY188)+$J188)*IF($F188&gt;=5,AZ$9&gt;=YEAR($I188),1)*($F188&gt;=3)</f>
        <v>0</v>
      </c>
      <c r="BA188" s="189">
        <f>(SUM($N127:BA127)-SUM($N188:AZ188)+$J188)*IF($F188&gt;=5,BA$9&gt;=YEAR($I188),1)*($F188&gt;=3)</f>
        <v>0</v>
      </c>
      <c r="BB188" s="189">
        <f>(SUM($N127:BB127)-SUM($N188:BA188)+$J188)*IF($F188&gt;=5,BB$9&gt;=YEAR($I188),1)*($F188&gt;=3)</f>
        <v>0</v>
      </c>
      <c r="BC188" s="189">
        <f>(SUM($N127:BC127)-SUM($N188:BB188)+$J188)*IF($F188&gt;=5,BC$9&gt;=YEAR($I188),1)*($F188&gt;=3)</f>
        <v>0</v>
      </c>
      <c r="BD188" s="189">
        <f>(SUM($N127:BD127)-SUM($N188:BC188)+$J188)*IF($F188&gt;=5,BD$9&gt;=YEAR($I188),1)*($F188&gt;=3)</f>
        <v>0</v>
      </c>
      <c r="BE188" s="189">
        <f>(SUM($N127:BE127)-SUM($N188:BD188)+$J188)*IF($F188&gt;=5,BE$9&gt;=YEAR($I188),1)*($F188&gt;=3)</f>
        <v>0</v>
      </c>
      <c r="BF188" s="189">
        <f>(SUM($N127:BF127)-SUM($N188:BE188)+$J188)*IF($F188&gt;=5,BF$9&gt;=YEAR($I188),1)*($F188&gt;=3)</f>
        <v>0</v>
      </c>
      <c r="BG188" s="189">
        <f>(SUM($N127:BG127)-SUM($N188:BF188)+$J188)*IF($F188&gt;=5,BG$9&gt;=YEAR($I188),1)*($F188&gt;=3)</f>
        <v>0</v>
      </c>
      <c r="BH188" s="189">
        <f>(SUM($N127:BH127)-SUM($N188:BG188)+$J188)*IF($F188&gt;=5,BH$9&gt;=YEAR($I188),1)*($F188&gt;=3)</f>
        <v>0</v>
      </c>
      <c r="BI188" s="189">
        <f>(SUM($N127:BI127)-SUM($N188:BH188)+$J188)*IF($F188&gt;=5,BI$9&gt;=YEAR($I188),1)*($F188&gt;=3)</f>
        <v>0</v>
      </c>
      <c r="BJ188" s="189">
        <f>(SUM($N127:BJ127)-SUM($N188:BI188)+$J188)*IF($F188&gt;=5,BJ$9&gt;=YEAR($I188),1)*($F188&gt;=3)</f>
        <v>0</v>
      </c>
      <c r="BK188" s="189">
        <f>(SUM($N127:BK127)-SUM($N188:BJ188)+$J188)*IF($F188&gt;=5,BK$9&gt;=YEAR($I188),1)*($F188&gt;=3)</f>
        <v>0</v>
      </c>
      <c r="BL188" s="189">
        <f>(SUM($N127:BL127)-SUM($N188:BK188)+$J188)*IF($F188&gt;=5,BL$9&gt;=YEAR($I188),1)*($F188&gt;=3)</f>
        <v>0</v>
      </c>
      <c r="BM188" s="189">
        <f>(SUM($N127:BM127)-SUM($N188:BL188)+$J188)*IF($F188&gt;=5,BM$9&gt;=YEAR($I188),1)*($F188&gt;=3)</f>
        <v>0</v>
      </c>
    </row>
    <row r="189" spans="3:65" x14ac:dyDescent="0.2">
      <c r="C189" s="188">
        <f t="shared" si="157"/>
        <v>20</v>
      </c>
      <c r="D189" s="166" t="str">
        <f t="shared" si="158"/>
        <v>item 20</v>
      </c>
      <c r="E189" s="211" t="str">
        <f t="shared" si="155"/>
        <v>Operating Expense</v>
      </c>
      <c r="F189" s="183">
        <f t="shared" si="155"/>
        <v>2</v>
      </c>
      <c r="G189" s="183"/>
      <c r="H189" s="215">
        <f>Inputs!I31</f>
        <v>35</v>
      </c>
      <c r="I189" s="262">
        <f>Inputs!G31</f>
        <v>44562</v>
      </c>
      <c r="J189" s="190">
        <f t="shared" si="156"/>
        <v>0</v>
      </c>
      <c r="K189" s="202">
        <f t="shared" si="159"/>
        <v>0</v>
      </c>
      <c r="L189" s="203">
        <f t="shared" si="160"/>
        <v>0</v>
      </c>
      <c r="O189" s="189">
        <f>(SUM($N128:O128)-SUM($N189:N189)+$J189)*IF($F189&gt;=5,O$9&gt;=YEAR($I189),1)*($F189&gt;=3)</f>
        <v>0</v>
      </c>
      <c r="P189" s="189">
        <f>(SUM($N128:P128)-SUM($N189:O189)+$J189)*IF($F189&gt;=5,P$9&gt;=YEAR($I189),1)*($F189&gt;=3)</f>
        <v>0</v>
      </c>
      <c r="Q189" s="189">
        <f>(SUM($N128:Q128)-SUM($N189:P189)+$J189)*IF($F189&gt;=5,Q$9&gt;=YEAR($I189),1)*($F189&gt;=3)</f>
        <v>0</v>
      </c>
      <c r="R189" s="189">
        <f>(SUM($N128:R128)-SUM($N189:Q189)+$J189)*IF($F189&gt;=5,R$9&gt;=YEAR($I189),1)*($F189&gt;=3)</f>
        <v>0</v>
      </c>
      <c r="S189" s="189">
        <f>(SUM($N128:S128)-SUM($N189:R189)+$J189)*IF($F189&gt;=5,S$9&gt;=YEAR($I189),1)*($F189&gt;=3)</f>
        <v>0</v>
      </c>
      <c r="T189" s="189">
        <f>(SUM($N128:T128)-SUM($N189:S189)+$J189)*IF($F189&gt;=5,T$9&gt;=YEAR($I189),1)*($F189&gt;=3)</f>
        <v>0</v>
      </c>
      <c r="U189" s="189">
        <f>(SUM($N128:U128)-SUM($N189:T189)+$J189)*IF($F189&gt;=5,U$9&gt;=YEAR($I189),1)*($F189&gt;=3)</f>
        <v>0</v>
      </c>
      <c r="V189" s="189">
        <f>(SUM($N128:V128)-SUM($N189:U189)+$J189)*IF($F189&gt;=5,V$9&gt;=YEAR($I189),1)*($F189&gt;=3)</f>
        <v>0</v>
      </c>
      <c r="W189" s="189">
        <f>(SUM($N128:W128)-SUM($N189:V189)+$J189)*IF($F189&gt;=5,W$9&gt;=YEAR($I189),1)*($F189&gt;=3)</f>
        <v>0</v>
      </c>
      <c r="X189" s="189">
        <f>(SUM($N128:X128)-SUM($N189:W189)+$J189)*IF($F189&gt;=5,X$9&gt;=YEAR($I189),1)*($F189&gt;=3)</f>
        <v>0</v>
      </c>
      <c r="Y189" s="189">
        <f>(SUM($N128:Y128)-SUM($N189:X189)+$J189)*IF($F189&gt;=5,Y$9&gt;=YEAR($I189),1)*($F189&gt;=3)</f>
        <v>0</v>
      </c>
      <c r="Z189" s="189">
        <f>(SUM($N128:Z128)-SUM($N189:Y189)+$J189)*IF($F189&gt;=5,Z$9&gt;=YEAR($I189),1)*($F189&gt;=3)</f>
        <v>0</v>
      </c>
      <c r="AA189" s="189">
        <f>(SUM($N128:AA128)-SUM($N189:Z189)+$J189)*IF($F189&gt;=5,AA$9&gt;=YEAR($I189),1)*($F189&gt;=3)</f>
        <v>0</v>
      </c>
      <c r="AB189" s="189">
        <f>(SUM($N128:AB128)-SUM($N189:AA189)+$J189)*IF($F189&gt;=5,AB$9&gt;=YEAR($I189),1)*($F189&gt;=3)</f>
        <v>0</v>
      </c>
      <c r="AC189" s="189">
        <f>(SUM($N128:AC128)-SUM($N189:AB189)+$J189)*IF($F189&gt;=5,AC$9&gt;=YEAR($I189),1)*($F189&gt;=3)</f>
        <v>0</v>
      </c>
      <c r="AD189" s="189">
        <f>(SUM($N128:AD128)-SUM($N189:AC189)+$J189)*IF($F189&gt;=5,AD$9&gt;=YEAR($I189),1)*($F189&gt;=3)</f>
        <v>0</v>
      </c>
      <c r="AE189" s="189">
        <f>(SUM($N128:AE128)-SUM($N189:AD189)+$J189)*IF($F189&gt;=5,AE$9&gt;=YEAR($I189),1)*($F189&gt;=3)</f>
        <v>0</v>
      </c>
      <c r="AF189" s="189">
        <f>(SUM($N128:AF128)-SUM($N189:AE189)+$J189)*IF($F189&gt;=5,AF$9&gt;=YEAR($I189),1)*($F189&gt;=3)</f>
        <v>0</v>
      </c>
      <c r="AG189" s="189">
        <f>(SUM($N128:AG128)-SUM($N189:AF189)+$J189)*IF($F189&gt;=5,AG$9&gt;=YEAR($I189),1)*($F189&gt;=3)</f>
        <v>0</v>
      </c>
      <c r="AH189" s="189">
        <f>(SUM($N128:AH128)-SUM($N189:AG189)+$J189)*IF($F189&gt;=5,AH$9&gt;=YEAR($I189),1)*($F189&gt;=3)</f>
        <v>0</v>
      </c>
      <c r="AI189" s="189">
        <f>(SUM($N128:AI128)-SUM($N189:AH189)+$J189)*IF($F189&gt;=5,AI$9&gt;=YEAR($I189),1)*($F189&gt;=3)</f>
        <v>0</v>
      </c>
      <c r="AJ189" s="189">
        <f>(SUM($N128:AJ128)-SUM($N189:AI189)+$J189)*IF($F189&gt;=5,AJ$9&gt;=YEAR($I189),1)*($F189&gt;=3)</f>
        <v>0</v>
      </c>
      <c r="AK189" s="189">
        <f>(SUM($N128:AK128)-SUM($N189:AJ189)+$J189)*IF($F189&gt;=5,AK$9&gt;=YEAR($I189),1)*($F189&gt;=3)</f>
        <v>0</v>
      </c>
      <c r="AL189" s="189">
        <f>(SUM($N128:AL128)-SUM($N189:AK189)+$J189)*IF($F189&gt;=5,AL$9&gt;=YEAR($I189),1)*($F189&gt;=3)</f>
        <v>0</v>
      </c>
      <c r="AM189" s="189">
        <f>(SUM($N128:AM128)-SUM($N189:AL189)+$J189)*IF($F189&gt;=5,AM$9&gt;=YEAR($I189),1)*($F189&gt;=3)</f>
        <v>0</v>
      </c>
      <c r="AN189" s="189">
        <f>(SUM($N128:AN128)-SUM($N189:AM189)+$J189)*IF($F189&gt;=5,AN$9&gt;=YEAR($I189),1)*($F189&gt;=3)</f>
        <v>0</v>
      </c>
      <c r="AO189" s="189">
        <f>(SUM($N128:AO128)-SUM($N189:AN189)+$J189)*IF($F189&gt;=5,AO$9&gt;=YEAR($I189),1)*($F189&gt;=3)</f>
        <v>0</v>
      </c>
      <c r="AP189" s="189">
        <f>(SUM($N128:AP128)-SUM($N189:AO189)+$J189)*IF($F189&gt;=5,AP$9&gt;=YEAR($I189),1)*($F189&gt;=3)</f>
        <v>0</v>
      </c>
      <c r="AQ189" s="189">
        <f>(SUM($N128:AQ128)-SUM($N189:AP189)+$J189)*IF($F189&gt;=5,AQ$9&gt;=YEAR($I189),1)*($F189&gt;=3)</f>
        <v>0</v>
      </c>
      <c r="AR189" s="189">
        <f>(SUM($N128:AR128)-SUM($N189:AQ189)+$J189)*IF($F189&gt;=5,AR$9&gt;=YEAR($I189),1)*($F189&gt;=3)</f>
        <v>0</v>
      </c>
      <c r="AS189" s="189">
        <f>(SUM($N128:AS128)-SUM($N189:AR189)+$J189)*IF($F189&gt;=5,AS$9&gt;=YEAR($I189),1)*($F189&gt;=3)</f>
        <v>0</v>
      </c>
      <c r="AT189" s="189">
        <f>(SUM($N128:AT128)-SUM($N189:AS189)+$J189)*IF($F189&gt;=5,AT$9&gt;=YEAR($I189),1)*($F189&gt;=3)</f>
        <v>0</v>
      </c>
      <c r="AU189" s="189">
        <f>(SUM($N128:AU128)-SUM($N189:AT189)+$J189)*IF($F189&gt;=5,AU$9&gt;=YEAR($I189),1)*($F189&gt;=3)</f>
        <v>0</v>
      </c>
      <c r="AV189" s="189">
        <f>(SUM($N128:AV128)-SUM($N189:AU189)+$J189)*IF($F189&gt;=5,AV$9&gt;=YEAR($I189),1)*($F189&gt;=3)</f>
        <v>0</v>
      </c>
      <c r="AW189" s="189">
        <f>(SUM($N128:AW128)-SUM($N189:AV189)+$J189)*IF($F189&gt;=5,AW$9&gt;=YEAR($I189),1)*($F189&gt;=3)</f>
        <v>0</v>
      </c>
      <c r="AX189" s="189">
        <f>(SUM($N128:AX128)-SUM($N189:AW189)+$J189)*IF($F189&gt;=5,AX$9&gt;=YEAR($I189),1)*($F189&gt;=3)</f>
        <v>0</v>
      </c>
      <c r="AY189" s="189">
        <f>(SUM($N128:AY128)-SUM($N189:AX189)+$J189)*IF($F189&gt;=5,AY$9&gt;=YEAR($I189),1)*($F189&gt;=3)</f>
        <v>0</v>
      </c>
      <c r="AZ189" s="189">
        <f>(SUM($N128:AZ128)-SUM($N189:AY189)+$J189)*IF($F189&gt;=5,AZ$9&gt;=YEAR($I189),1)*($F189&gt;=3)</f>
        <v>0</v>
      </c>
      <c r="BA189" s="189">
        <f>(SUM($N128:BA128)-SUM($N189:AZ189)+$J189)*IF($F189&gt;=5,BA$9&gt;=YEAR($I189),1)*($F189&gt;=3)</f>
        <v>0</v>
      </c>
      <c r="BB189" s="189">
        <f>(SUM($N128:BB128)-SUM($N189:BA189)+$J189)*IF($F189&gt;=5,BB$9&gt;=YEAR($I189),1)*($F189&gt;=3)</f>
        <v>0</v>
      </c>
      <c r="BC189" s="189">
        <f>(SUM($N128:BC128)-SUM($N189:BB189)+$J189)*IF($F189&gt;=5,BC$9&gt;=YEAR($I189),1)*($F189&gt;=3)</f>
        <v>0</v>
      </c>
      <c r="BD189" s="189">
        <f>(SUM($N128:BD128)-SUM($N189:BC189)+$J189)*IF($F189&gt;=5,BD$9&gt;=YEAR($I189),1)*($F189&gt;=3)</f>
        <v>0</v>
      </c>
      <c r="BE189" s="189">
        <f>(SUM($N128:BE128)-SUM($N189:BD189)+$J189)*IF($F189&gt;=5,BE$9&gt;=YEAR($I189),1)*($F189&gt;=3)</f>
        <v>0</v>
      </c>
      <c r="BF189" s="189">
        <f>(SUM($N128:BF128)-SUM($N189:BE189)+$J189)*IF($F189&gt;=5,BF$9&gt;=YEAR($I189),1)*($F189&gt;=3)</f>
        <v>0</v>
      </c>
      <c r="BG189" s="189">
        <f>(SUM($N128:BG128)-SUM($N189:BF189)+$J189)*IF($F189&gt;=5,BG$9&gt;=YEAR($I189),1)*($F189&gt;=3)</f>
        <v>0</v>
      </c>
      <c r="BH189" s="189">
        <f>(SUM($N128:BH128)-SUM($N189:BG189)+$J189)*IF($F189&gt;=5,BH$9&gt;=YEAR($I189),1)*($F189&gt;=3)</f>
        <v>0</v>
      </c>
      <c r="BI189" s="189">
        <f>(SUM($N128:BI128)-SUM($N189:BH189)+$J189)*IF($F189&gt;=5,BI$9&gt;=YEAR($I189),1)*($F189&gt;=3)</f>
        <v>0</v>
      </c>
      <c r="BJ189" s="189">
        <f>(SUM($N128:BJ128)-SUM($N189:BI189)+$J189)*IF($F189&gt;=5,BJ$9&gt;=YEAR($I189),1)*($F189&gt;=3)</f>
        <v>0</v>
      </c>
      <c r="BK189" s="189">
        <f>(SUM($N128:BK128)-SUM($N189:BJ189)+$J189)*IF($F189&gt;=5,BK$9&gt;=YEAR($I189),1)*($F189&gt;=3)</f>
        <v>0</v>
      </c>
      <c r="BL189" s="189">
        <f>(SUM($N128:BL128)-SUM($N189:BK189)+$J189)*IF($F189&gt;=5,BL$9&gt;=YEAR($I189),1)*($F189&gt;=3)</f>
        <v>0</v>
      </c>
      <c r="BM189" s="189">
        <f>(SUM($N128:BM128)-SUM($N189:BL189)+$J189)*IF($F189&gt;=5,BM$9&gt;=YEAR($I189),1)*($F189&gt;=3)</f>
        <v>0</v>
      </c>
    </row>
    <row r="190" spans="3:65" x14ac:dyDescent="0.2">
      <c r="C190" s="188">
        <f t="shared" si="157"/>
        <v>21</v>
      </c>
      <c r="D190" s="166" t="str">
        <f t="shared" si="158"/>
        <v>item 21</v>
      </c>
      <c r="E190" s="211" t="str">
        <f t="shared" si="155"/>
        <v>Operating Expense</v>
      </c>
      <c r="F190" s="183">
        <f t="shared" si="155"/>
        <v>2</v>
      </c>
      <c r="G190" s="183"/>
      <c r="H190" s="215">
        <f>Inputs!I32</f>
        <v>35</v>
      </c>
      <c r="I190" s="262">
        <f>Inputs!G32</f>
        <v>44562</v>
      </c>
      <c r="J190" s="190">
        <f t="shared" si="156"/>
        <v>0</v>
      </c>
      <c r="K190" s="202">
        <f t="shared" si="159"/>
        <v>0</v>
      </c>
      <c r="L190" s="203">
        <f t="shared" si="160"/>
        <v>0</v>
      </c>
      <c r="O190" s="189">
        <f>(SUM($N129:O129)-SUM($N190:N190)+$J190)*IF($F190&gt;=5,O$9&gt;=YEAR($I190),1)*($F190&gt;=3)</f>
        <v>0</v>
      </c>
      <c r="P190" s="189">
        <f>(SUM($N129:P129)-SUM($N190:O190)+$J190)*IF($F190&gt;=5,P$9&gt;=YEAR($I190),1)*($F190&gt;=3)</f>
        <v>0</v>
      </c>
      <c r="Q190" s="189">
        <f>(SUM($N129:Q129)-SUM($N190:P190)+$J190)*IF($F190&gt;=5,Q$9&gt;=YEAR($I190),1)*($F190&gt;=3)</f>
        <v>0</v>
      </c>
      <c r="R190" s="189">
        <f>(SUM($N129:R129)-SUM($N190:Q190)+$J190)*IF($F190&gt;=5,R$9&gt;=YEAR($I190),1)*($F190&gt;=3)</f>
        <v>0</v>
      </c>
      <c r="S190" s="189">
        <f>(SUM($N129:S129)-SUM($N190:R190)+$J190)*IF($F190&gt;=5,S$9&gt;=YEAR($I190),1)*($F190&gt;=3)</f>
        <v>0</v>
      </c>
      <c r="T190" s="189">
        <f>(SUM($N129:T129)-SUM($N190:S190)+$J190)*IF($F190&gt;=5,T$9&gt;=YEAR($I190),1)*($F190&gt;=3)</f>
        <v>0</v>
      </c>
      <c r="U190" s="189">
        <f>(SUM($N129:U129)-SUM($N190:T190)+$J190)*IF($F190&gt;=5,U$9&gt;=YEAR($I190),1)*($F190&gt;=3)</f>
        <v>0</v>
      </c>
      <c r="V190" s="189">
        <f>(SUM($N129:V129)-SUM($N190:U190)+$J190)*IF($F190&gt;=5,V$9&gt;=YEAR($I190),1)*($F190&gt;=3)</f>
        <v>0</v>
      </c>
      <c r="W190" s="189">
        <f>(SUM($N129:W129)-SUM($N190:V190)+$J190)*IF($F190&gt;=5,W$9&gt;=YEAR($I190),1)*($F190&gt;=3)</f>
        <v>0</v>
      </c>
      <c r="X190" s="189">
        <f>(SUM($N129:X129)-SUM($N190:W190)+$J190)*IF($F190&gt;=5,X$9&gt;=YEAR($I190),1)*($F190&gt;=3)</f>
        <v>0</v>
      </c>
      <c r="Y190" s="189">
        <f>(SUM($N129:Y129)-SUM($N190:X190)+$J190)*IF($F190&gt;=5,Y$9&gt;=YEAR($I190),1)*($F190&gt;=3)</f>
        <v>0</v>
      </c>
      <c r="Z190" s="189">
        <f>(SUM($N129:Z129)-SUM($N190:Y190)+$J190)*IF($F190&gt;=5,Z$9&gt;=YEAR($I190),1)*($F190&gt;=3)</f>
        <v>0</v>
      </c>
      <c r="AA190" s="189">
        <f>(SUM($N129:AA129)-SUM($N190:Z190)+$J190)*IF($F190&gt;=5,AA$9&gt;=YEAR($I190),1)*($F190&gt;=3)</f>
        <v>0</v>
      </c>
      <c r="AB190" s="189">
        <f>(SUM($N129:AB129)-SUM($N190:AA190)+$J190)*IF($F190&gt;=5,AB$9&gt;=YEAR($I190),1)*($F190&gt;=3)</f>
        <v>0</v>
      </c>
      <c r="AC190" s="189">
        <f>(SUM($N129:AC129)-SUM($N190:AB190)+$J190)*IF($F190&gt;=5,AC$9&gt;=YEAR($I190),1)*($F190&gt;=3)</f>
        <v>0</v>
      </c>
      <c r="AD190" s="189">
        <f>(SUM($N129:AD129)-SUM($N190:AC190)+$J190)*IF($F190&gt;=5,AD$9&gt;=YEAR($I190),1)*($F190&gt;=3)</f>
        <v>0</v>
      </c>
      <c r="AE190" s="189">
        <f>(SUM($N129:AE129)-SUM($N190:AD190)+$J190)*IF($F190&gt;=5,AE$9&gt;=YEAR($I190),1)*($F190&gt;=3)</f>
        <v>0</v>
      </c>
      <c r="AF190" s="189">
        <f>(SUM($N129:AF129)-SUM($N190:AE190)+$J190)*IF($F190&gt;=5,AF$9&gt;=YEAR($I190),1)*($F190&gt;=3)</f>
        <v>0</v>
      </c>
      <c r="AG190" s="189">
        <f>(SUM($N129:AG129)-SUM($N190:AF190)+$J190)*IF($F190&gt;=5,AG$9&gt;=YEAR($I190),1)*($F190&gt;=3)</f>
        <v>0</v>
      </c>
      <c r="AH190" s="189">
        <f>(SUM($N129:AH129)-SUM($N190:AG190)+$J190)*IF($F190&gt;=5,AH$9&gt;=YEAR($I190),1)*($F190&gt;=3)</f>
        <v>0</v>
      </c>
      <c r="AI190" s="189">
        <f>(SUM($N129:AI129)-SUM($N190:AH190)+$J190)*IF($F190&gt;=5,AI$9&gt;=YEAR($I190),1)*($F190&gt;=3)</f>
        <v>0</v>
      </c>
      <c r="AJ190" s="189">
        <f>(SUM($N129:AJ129)-SUM($N190:AI190)+$J190)*IF($F190&gt;=5,AJ$9&gt;=YEAR($I190),1)*($F190&gt;=3)</f>
        <v>0</v>
      </c>
      <c r="AK190" s="189">
        <f>(SUM($N129:AK129)-SUM($N190:AJ190)+$J190)*IF($F190&gt;=5,AK$9&gt;=YEAR($I190),1)*($F190&gt;=3)</f>
        <v>0</v>
      </c>
      <c r="AL190" s="189">
        <f>(SUM($N129:AL129)-SUM($N190:AK190)+$J190)*IF($F190&gt;=5,AL$9&gt;=YEAR($I190),1)*($F190&gt;=3)</f>
        <v>0</v>
      </c>
      <c r="AM190" s="189">
        <f>(SUM($N129:AM129)-SUM($N190:AL190)+$J190)*IF($F190&gt;=5,AM$9&gt;=YEAR($I190),1)*($F190&gt;=3)</f>
        <v>0</v>
      </c>
      <c r="AN190" s="189">
        <f>(SUM($N129:AN129)-SUM($N190:AM190)+$J190)*IF($F190&gt;=5,AN$9&gt;=YEAR($I190),1)*($F190&gt;=3)</f>
        <v>0</v>
      </c>
      <c r="AO190" s="189">
        <f>(SUM($N129:AO129)-SUM($N190:AN190)+$J190)*IF($F190&gt;=5,AO$9&gt;=YEAR($I190),1)*($F190&gt;=3)</f>
        <v>0</v>
      </c>
      <c r="AP190" s="189">
        <f>(SUM($N129:AP129)-SUM($N190:AO190)+$J190)*IF($F190&gt;=5,AP$9&gt;=YEAR($I190),1)*($F190&gt;=3)</f>
        <v>0</v>
      </c>
      <c r="AQ190" s="189">
        <f>(SUM($N129:AQ129)-SUM($N190:AP190)+$J190)*IF($F190&gt;=5,AQ$9&gt;=YEAR($I190),1)*($F190&gt;=3)</f>
        <v>0</v>
      </c>
      <c r="AR190" s="189">
        <f>(SUM($N129:AR129)-SUM($N190:AQ190)+$J190)*IF($F190&gt;=5,AR$9&gt;=YEAR($I190),1)*($F190&gt;=3)</f>
        <v>0</v>
      </c>
      <c r="AS190" s="189">
        <f>(SUM($N129:AS129)-SUM($N190:AR190)+$J190)*IF($F190&gt;=5,AS$9&gt;=YEAR($I190),1)*($F190&gt;=3)</f>
        <v>0</v>
      </c>
      <c r="AT190" s="189">
        <f>(SUM($N129:AT129)-SUM($N190:AS190)+$J190)*IF($F190&gt;=5,AT$9&gt;=YEAR($I190),1)*($F190&gt;=3)</f>
        <v>0</v>
      </c>
      <c r="AU190" s="189">
        <f>(SUM($N129:AU129)-SUM($N190:AT190)+$J190)*IF($F190&gt;=5,AU$9&gt;=YEAR($I190),1)*($F190&gt;=3)</f>
        <v>0</v>
      </c>
      <c r="AV190" s="189">
        <f>(SUM($N129:AV129)-SUM($N190:AU190)+$J190)*IF($F190&gt;=5,AV$9&gt;=YEAR($I190),1)*($F190&gt;=3)</f>
        <v>0</v>
      </c>
      <c r="AW190" s="189">
        <f>(SUM($N129:AW129)-SUM($N190:AV190)+$J190)*IF($F190&gt;=5,AW$9&gt;=YEAR($I190),1)*($F190&gt;=3)</f>
        <v>0</v>
      </c>
      <c r="AX190" s="189">
        <f>(SUM($N129:AX129)-SUM($N190:AW190)+$J190)*IF($F190&gt;=5,AX$9&gt;=YEAR($I190),1)*($F190&gt;=3)</f>
        <v>0</v>
      </c>
      <c r="AY190" s="189">
        <f>(SUM($N129:AY129)-SUM($N190:AX190)+$J190)*IF($F190&gt;=5,AY$9&gt;=YEAR($I190),1)*($F190&gt;=3)</f>
        <v>0</v>
      </c>
      <c r="AZ190" s="189">
        <f>(SUM($N129:AZ129)-SUM($N190:AY190)+$J190)*IF($F190&gt;=5,AZ$9&gt;=YEAR($I190),1)*($F190&gt;=3)</f>
        <v>0</v>
      </c>
      <c r="BA190" s="189">
        <f>(SUM($N129:BA129)-SUM($N190:AZ190)+$J190)*IF($F190&gt;=5,BA$9&gt;=YEAR($I190),1)*($F190&gt;=3)</f>
        <v>0</v>
      </c>
      <c r="BB190" s="189">
        <f>(SUM($N129:BB129)-SUM($N190:BA190)+$J190)*IF($F190&gt;=5,BB$9&gt;=YEAR($I190),1)*($F190&gt;=3)</f>
        <v>0</v>
      </c>
      <c r="BC190" s="189">
        <f>(SUM($N129:BC129)-SUM($N190:BB190)+$J190)*IF($F190&gt;=5,BC$9&gt;=YEAR($I190),1)*($F190&gt;=3)</f>
        <v>0</v>
      </c>
      <c r="BD190" s="189">
        <f>(SUM($N129:BD129)-SUM($N190:BC190)+$J190)*IF($F190&gt;=5,BD$9&gt;=YEAR($I190),1)*($F190&gt;=3)</f>
        <v>0</v>
      </c>
      <c r="BE190" s="189">
        <f>(SUM($N129:BE129)-SUM($N190:BD190)+$J190)*IF($F190&gt;=5,BE$9&gt;=YEAR($I190),1)*($F190&gt;=3)</f>
        <v>0</v>
      </c>
      <c r="BF190" s="189">
        <f>(SUM($N129:BF129)-SUM($N190:BE190)+$J190)*IF($F190&gt;=5,BF$9&gt;=YEAR($I190),1)*($F190&gt;=3)</f>
        <v>0</v>
      </c>
      <c r="BG190" s="189">
        <f>(SUM($N129:BG129)-SUM($N190:BF190)+$J190)*IF($F190&gt;=5,BG$9&gt;=YEAR($I190),1)*($F190&gt;=3)</f>
        <v>0</v>
      </c>
      <c r="BH190" s="189">
        <f>(SUM($N129:BH129)-SUM($N190:BG190)+$J190)*IF($F190&gt;=5,BH$9&gt;=YEAR($I190),1)*($F190&gt;=3)</f>
        <v>0</v>
      </c>
      <c r="BI190" s="189">
        <f>(SUM($N129:BI129)-SUM($N190:BH190)+$J190)*IF($F190&gt;=5,BI$9&gt;=YEAR($I190),1)*($F190&gt;=3)</f>
        <v>0</v>
      </c>
      <c r="BJ190" s="189">
        <f>(SUM($N129:BJ129)-SUM($N190:BI190)+$J190)*IF($F190&gt;=5,BJ$9&gt;=YEAR($I190),1)*($F190&gt;=3)</f>
        <v>0</v>
      </c>
      <c r="BK190" s="189">
        <f>(SUM($N129:BK129)-SUM($N190:BJ190)+$J190)*IF($F190&gt;=5,BK$9&gt;=YEAR($I190),1)*($F190&gt;=3)</f>
        <v>0</v>
      </c>
      <c r="BL190" s="189">
        <f>(SUM($N129:BL129)-SUM($N190:BK190)+$J190)*IF($F190&gt;=5,BL$9&gt;=YEAR($I190),1)*($F190&gt;=3)</f>
        <v>0</v>
      </c>
      <c r="BM190" s="189">
        <f>(SUM($N129:BM129)-SUM($N190:BL190)+$J190)*IF($F190&gt;=5,BM$9&gt;=YEAR($I190),1)*($F190&gt;=3)</f>
        <v>0</v>
      </c>
    </row>
    <row r="191" spans="3:65" x14ac:dyDescent="0.2">
      <c r="C191" s="188">
        <f t="shared" si="157"/>
        <v>22</v>
      </c>
      <c r="D191" s="166" t="str">
        <f t="shared" si="158"/>
        <v>item 22</v>
      </c>
      <c r="E191" s="211" t="str">
        <f t="shared" si="155"/>
        <v>Operating Expense</v>
      </c>
      <c r="F191" s="183">
        <f t="shared" si="155"/>
        <v>2</v>
      </c>
      <c r="G191" s="183"/>
      <c r="H191" s="215">
        <f>Inputs!I33</f>
        <v>35</v>
      </c>
      <c r="I191" s="262">
        <f>Inputs!G33</f>
        <v>44562</v>
      </c>
      <c r="J191" s="190">
        <f t="shared" si="156"/>
        <v>0</v>
      </c>
      <c r="K191" s="202">
        <f t="shared" si="159"/>
        <v>0</v>
      </c>
      <c r="L191" s="203">
        <f t="shared" si="160"/>
        <v>0</v>
      </c>
      <c r="O191" s="189">
        <f>(SUM($N130:O130)-SUM($N191:N191)+$J191)*IF($F191&gt;=5,O$9&gt;=YEAR($I191),1)*($F191&gt;=3)</f>
        <v>0</v>
      </c>
      <c r="P191" s="189">
        <f>(SUM($N130:P130)-SUM($N191:O191)+$J191)*IF($F191&gt;=5,P$9&gt;=YEAR($I191),1)*($F191&gt;=3)</f>
        <v>0</v>
      </c>
      <c r="Q191" s="189">
        <f>(SUM($N130:Q130)-SUM($N191:P191)+$J191)*IF($F191&gt;=5,Q$9&gt;=YEAR($I191),1)*($F191&gt;=3)</f>
        <v>0</v>
      </c>
      <c r="R191" s="189">
        <f>(SUM($N130:R130)-SUM($N191:Q191)+$J191)*IF($F191&gt;=5,R$9&gt;=YEAR($I191),1)*($F191&gt;=3)</f>
        <v>0</v>
      </c>
      <c r="S191" s="189">
        <f>(SUM($N130:S130)-SUM($N191:R191)+$J191)*IF($F191&gt;=5,S$9&gt;=YEAR($I191),1)*($F191&gt;=3)</f>
        <v>0</v>
      </c>
      <c r="T191" s="189">
        <f>(SUM($N130:T130)-SUM($N191:S191)+$J191)*IF($F191&gt;=5,T$9&gt;=YEAR($I191),1)*($F191&gt;=3)</f>
        <v>0</v>
      </c>
      <c r="U191" s="189">
        <f>(SUM($N130:U130)-SUM($N191:T191)+$J191)*IF($F191&gt;=5,U$9&gt;=YEAR($I191),1)*($F191&gt;=3)</f>
        <v>0</v>
      </c>
      <c r="V191" s="189">
        <f>(SUM($N130:V130)-SUM($N191:U191)+$J191)*IF($F191&gt;=5,V$9&gt;=YEAR($I191),1)*($F191&gt;=3)</f>
        <v>0</v>
      </c>
      <c r="W191" s="189">
        <f>(SUM($N130:W130)-SUM($N191:V191)+$J191)*IF($F191&gt;=5,W$9&gt;=YEAR($I191),1)*($F191&gt;=3)</f>
        <v>0</v>
      </c>
      <c r="X191" s="189">
        <f>(SUM($N130:X130)-SUM($N191:W191)+$J191)*IF($F191&gt;=5,X$9&gt;=YEAR($I191),1)*($F191&gt;=3)</f>
        <v>0</v>
      </c>
      <c r="Y191" s="189">
        <f>(SUM($N130:Y130)-SUM($N191:X191)+$J191)*IF($F191&gt;=5,Y$9&gt;=YEAR($I191),1)*($F191&gt;=3)</f>
        <v>0</v>
      </c>
      <c r="Z191" s="189">
        <f>(SUM($N130:Z130)-SUM($N191:Y191)+$J191)*IF($F191&gt;=5,Z$9&gt;=YEAR($I191),1)*($F191&gt;=3)</f>
        <v>0</v>
      </c>
      <c r="AA191" s="189">
        <f>(SUM($N130:AA130)-SUM($N191:Z191)+$J191)*IF($F191&gt;=5,AA$9&gt;=YEAR($I191),1)*($F191&gt;=3)</f>
        <v>0</v>
      </c>
      <c r="AB191" s="189">
        <f>(SUM($N130:AB130)-SUM($N191:AA191)+$J191)*IF($F191&gt;=5,AB$9&gt;=YEAR($I191),1)*($F191&gt;=3)</f>
        <v>0</v>
      </c>
      <c r="AC191" s="189">
        <f>(SUM($N130:AC130)-SUM($N191:AB191)+$J191)*IF($F191&gt;=5,AC$9&gt;=YEAR($I191),1)*($F191&gt;=3)</f>
        <v>0</v>
      </c>
      <c r="AD191" s="189">
        <f>(SUM($N130:AD130)-SUM($N191:AC191)+$J191)*IF($F191&gt;=5,AD$9&gt;=YEAR($I191),1)*($F191&gt;=3)</f>
        <v>0</v>
      </c>
      <c r="AE191" s="189">
        <f>(SUM($N130:AE130)-SUM($N191:AD191)+$J191)*IF($F191&gt;=5,AE$9&gt;=YEAR($I191),1)*($F191&gt;=3)</f>
        <v>0</v>
      </c>
      <c r="AF191" s="189">
        <f>(SUM($N130:AF130)-SUM($N191:AE191)+$J191)*IF($F191&gt;=5,AF$9&gt;=YEAR($I191),1)*($F191&gt;=3)</f>
        <v>0</v>
      </c>
      <c r="AG191" s="189">
        <f>(SUM($N130:AG130)-SUM($N191:AF191)+$J191)*IF($F191&gt;=5,AG$9&gt;=YEAR($I191),1)*($F191&gt;=3)</f>
        <v>0</v>
      </c>
      <c r="AH191" s="189">
        <f>(SUM($N130:AH130)-SUM($N191:AG191)+$J191)*IF($F191&gt;=5,AH$9&gt;=YEAR($I191),1)*($F191&gt;=3)</f>
        <v>0</v>
      </c>
      <c r="AI191" s="189">
        <f>(SUM($N130:AI130)-SUM($N191:AH191)+$J191)*IF($F191&gt;=5,AI$9&gt;=YEAR($I191),1)*($F191&gt;=3)</f>
        <v>0</v>
      </c>
      <c r="AJ191" s="189">
        <f>(SUM($N130:AJ130)-SUM($N191:AI191)+$J191)*IF($F191&gt;=5,AJ$9&gt;=YEAR($I191),1)*($F191&gt;=3)</f>
        <v>0</v>
      </c>
      <c r="AK191" s="189">
        <f>(SUM($N130:AK130)-SUM($N191:AJ191)+$J191)*IF($F191&gt;=5,AK$9&gt;=YEAR($I191),1)*($F191&gt;=3)</f>
        <v>0</v>
      </c>
      <c r="AL191" s="189">
        <f>(SUM($N130:AL130)-SUM($N191:AK191)+$J191)*IF($F191&gt;=5,AL$9&gt;=YEAR($I191),1)*($F191&gt;=3)</f>
        <v>0</v>
      </c>
      <c r="AM191" s="189">
        <f>(SUM($N130:AM130)-SUM($N191:AL191)+$J191)*IF($F191&gt;=5,AM$9&gt;=YEAR($I191),1)*($F191&gt;=3)</f>
        <v>0</v>
      </c>
      <c r="AN191" s="189">
        <f>(SUM($N130:AN130)-SUM($N191:AM191)+$J191)*IF($F191&gt;=5,AN$9&gt;=YEAR($I191),1)*($F191&gt;=3)</f>
        <v>0</v>
      </c>
      <c r="AO191" s="189">
        <f>(SUM($N130:AO130)-SUM($N191:AN191)+$J191)*IF($F191&gt;=5,AO$9&gt;=YEAR($I191),1)*($F191&gt;=3)</f>
        <v>0</v>
      </c>
      <c r="AP191" s="189">
        <f>(SUM($N130:AP130)-SUM($N191:AO191)+$J191)*IF($F191&gt;=5,AP$9&gt;=YEAR($I191),1)*($F191&gt;=3)</f>
        <v>0</v>
      </c>
      <c r="AQ191" s="189">
        <f>(SUM($N130:AQ130)-SUM($N191:AP191)+$J191)*IF($F191&gt;=5,AQ$9&gt;=YEAR($I191),1)*($F191&gt;=3)</f>
        <v>0</v>
      </c>
      <c r="AR191" s="189">
        <f>(SUM($N130:AR130)-SUM($N191:AQ191)+$J191)*IF($F191&gt;=5,AR$9&gt;=YEAR($I191),1)*($F191&gt;=3)</f>
        <v>0</v>
      </c>
      <c r="AS191" s="189">
        <f>(SUM($N130:AS130)-SUM($N191:AR191)+$J191)*IF($F191&gt;=5,AS$9&gt;=YEAR($I191),1)*($F191&gt;=3)</f>
        <v>0</v>
      </c>
      <c r="AT191" s="189">
        <f>(SUM($N130:AT130)-SUM($N191:AS191)+$J191)*IF($F191&gt;=5,AT$9&gt;=YEAR($I191),1)*($F191&gt;=3)</f>
        <v>0</v>
      </c>
      <c r="AU191" s="189">
        <f>(SUM($N130:AU130)-SUM($N191:AT191)+$J191)*IF($F191&gt;=5,AU$9&gt;=YEAR($I191),1)*($F191&gt;=3)</f>
        <v>0</v>
      </c>
      <c r="AV191" s="189">
        <f>(SUM($N130:AV130)-SUM($N191:AU191)+$J191)*IF($F191&gt;=5,AV$9&gt;=YEAR($I191),1)*($F191&gt;=3)</f>
        <v>0</v>
      </c>
      <c r="AW191" s="189">
        <f>(SUM($N130:AW130)-SUM($N191:AV191)+$J191)*IF($F191&gt;=5,AW$9&gt;=YEAR($I191),1)*($F191&gt;=3)</f>
        <v>0</v>
      </c>
      <c r="AX191" s="189">
        <f>(SUM($N130:AX130)-SUM($N191:AW191)+$J191)*IF($F191&gt;=5,AX$9&gt;=YEAR($I191),1)*($F191&gt;=3)</f>
        <v>0</v>
      </c>
      <c r="AY191" s="189">
        <f>(SUM($N130:AY130)-SUM($N191:AX191)+$J191)*IF($F191&gt;=5,AY$9&gt;=YEAR($I191),1)*($F191&gt;=3)</f>
        <v>0</v>
      </c>
      <c r="AZ191" s="189">
        <f>(SUM($N130:AZ130)-SUM($N191:AY191)+$J191)*IF($F191&gt;=5,AZ$9&gt;=YEAR($I191),1)*($F191&gt;=3)</f>
        <v>0</v>
      </c>
      <c r="BA191" s="189">
        <f>(SUM($N130:BA130)-SUM($N191:AZ191)+$J191)*IF($F191&gt;=5,BA$9&gt;=YEAR($I191),1)*($F191&gt;=3)</f>
        <v>0</v>
      </c>
      <c r="BB191" s="189">
        <f>(SUM($N130:BB130)-SUM($N191:BA191)+$J191)*IF($F191&gt;=5,BB$9&gt;=YEAR($I191),1)*($F191&gt;=3)</f>
        <v>0</v>
      </c>
      <c r="BC191" s="189">
        <f>(SUM($N130:BC130)-SUM($N191:BB191)+$J191)*IF($F191&gt;=5,BC$9&gt;=YEAR($I191),1)*($F191&gt;=3)</f>
        <v>0</v>
      </c>
      <c r="BD191" s="189">
        <f>(SUM($N130:BD130)-SUM($N191:BC191)+$J191)*IF($F191&gt;=5,BD$9&gt;=YEAR($I191),1)*($F191&gt;=3)</f>
        <v>0</v>
      </c>
      <c r="BE191" s="189">
        <f>(SUM($N130:BE130)-SUM($N191:BD191)+$J191)*IF($F191&gt;=5,BE$9&gt;=YEAR($I191),1)*($F191&gt;=3)</f>
        <v>0</v>
      </c>
      <c r="BF191" s="189">
        <f>(SUM($N130:BF130)-SUM($N191:BE191)+$J191)*IF($F191&gt;=5,BF$9&gt;=YEAR($I191),1)*($F191&gt;=3)</f>
        <v>0</v>
      </c>
      <c r="BG191" s="189">
        <f>(SUM($N130:BG130)-SUM($N191:BF191)+$J191)*IF($F191&gt;=5,BG$9&gt;=YEAR($I191),1)*($F191&gt;=3)</f>
        <v>0</v>
      </c>
      <c r="BH191" s="189">
        <f>(SUM($N130:BH130)-SUM($N191:BG191)+$J191)*IF($F191&gt;=5,BH$9&gt;=YEAR($I191),1)*($F191&gt;=3)</f>
        <v>0</v>
      </c>
      <c r="BI191" s="189">
        <f>(SUM($N130:BI130)-SUM($N191:BH191)+$J191)*IF($F191&gt;=5,BI$9&gt;=YEAR($I191),1)*($F191&gt;=3)</f>
        <v>0</v>
      </c>
      <c r="BJ191" s="189">
        <f>(SUM($N130:BJ130)-SUM($N191:BI191)+$J191)*IF($F191&gt;=5,BJ$9&gt;=YEAR($I191),1)*($F191&gt;=3)</f>
        <v>0</v>
      </c>
      <c r="BK191" s="189">
        <f>(SUM($N130:BK130)-SUM($N191:BJ191)+$J191)*IF($F191&gt;=5,BK$9&gt;=YEAR($I191),1)*($F191&gt;=3)</f>
        <v>0</v>
      </c>
      <c r="BL191" s="189">
        <f>(SUM($N130:BL130)-SUM($N191:BK191)+$J191)*IF($F191&gt;=5,BL$9&gt;=YEAR($I191),1)*($F191&gt;=3)</f>
        <v>0</v>
      </c>
      <c r="BM191" s="189">
        <f>(SUM($N130:BM130)-SUM($N191:BL191)+$J191)*IF($F191&gt;=5,BM$9&gt;=YEAR($I191),1)*($F191&gt;=3)</f>
        <v>0</v>
      </c>
    </row>
    <row r="192" spans="3:65" x14ac:dyDescent="0.2">
      <c r="C192" s="188">
        <f t="shared" si="157"/>
        <v>23</v>
      </c>
      <c r="D192" s="166" t="str">
        <f t="shared" si="158"/>
        <v>item 23</v>
      </c>
      <c r="E192" s="211" t="str">
        <f t="shared" si="155"/>
        <v>Operating Expense</v>
      </c>
      <c r="F192" s="183">
        <f t="shared" si="155"/>
        <v>2</v>
      </c>
      <c r="G192" s="183"/>
      <c r="H192" s="215">
        <f>Inputs!I34</f>
        <v>35</v>
      </c>
      <c r="I192" s="262">
        <f>Inputs!G34</f>
        <v>44562</v>
      </c>
      <c r="J192" s="190">
        <f t="shared" si="156"/>
        <v>0</v>
      </c>
      <c r="K192" s="202">
        <f t="shared" si="159"/>
        <v>0</v>
      </c>
      <c r="L192" s="203">
        <f t="shared" si="160"/>
        <v>0</v>
      </c>
      <c r="O192" s="189">
        <f>(SUM($N131:O131)-SUM($N192:N192)+$J192)*IF($F192&gt;=5,O$9&gt;=YEAR($I192),1)*($F192&gt;=3)</f>
        <v>0</v>
      </c>
      <c r="P192" s="189">
        <f>(SUM($N131:P131)-SUM($N192:O192)+$J192)*IF($F192&gt;=5,P$9&gt;=YEAR($I192),1)*($F192&gt;=3)</f>
        <v>0</v>
      </c>
      <c r="Q192" s="189">
        <f>(SUM($N131:Q131)-SUM($N192:P192)+$J192)*IF($F192&gt;=5,Q$9&gt;=YEAR($I192),1)*($F192&gt;=3)</f>
        <v>0</v>
      </c>
      <c r="R192" s="189">
        <f>(SUM($N131:R131)-SUM($N192:Q192)+$J192)*IF($F192&gt;=5,R$9&gt;=YEAR($I192),1)*($F192&gt;=3)</f>
        <v>0</v>
      </c>
      <c r="S192" s="189">
        <f>(SUM($N131:S131)-SUM($N192:R192)+$J192)*IF($F192&gt;=5,S$9&gt;=YEAR($I192),1)*($F192&gt;=3)</f>
        <v>0</v>
      </c>
      <c r="T192" s="189">
        <f>(SUM($N131:T131)-SUM($N192:S192)+$J192)*IF($F192&gt;=5,T$9&gt;=YEAR($I192),1)*($F192&gt;=3)</f>
        <v>0</v>
      </c>
      <c r="U192" s="189">
        <f>(SUM($N131:U131)-SUM($N192:T192)+$J192)*IF($F192&gt;=5,U$9&gt;=YEAR($I192),1)*($F192&gt;=3)</f>
        <v>0</v>
      </c>
      <c r="V192" s="189">
        <f>(SUM($N131:V131)-SUM($N192:U192)+$J192)*IF($F192&gt;=5,V$9&gt;=YEAR($I192),1)*($F192&gt;=3)</f>
        <v>0</v>
      </c>
      <c r="W192" s="189">
        <f>(SUM($N131:W131)-SUM($N192:V192)+$J192)*IF($F192&gt;=5,W$9&gt;=YEAR($I192),1)*($F192&gt;=3)</f>
        <v>0</v>
      </c>
      <c r="X192" s="189">
        <f>(SUM($N131:X131)-SUM($N192:W192)+$J192)*IF($F192&gt;=5,X$9&gt;=YEAR($I192),1)*($F192&gt;=3)</f>
        <v>0</v>
      </c>
      <c r="Y192" s="189">
        <f>(SUM($N131:Y131)-SUM($N192:X192)+$J192)*IF($F192&gt;=5,Y$9&gt;=YEAR($I192),1)*($F192&gt;=3)</f>
        <v>0</v>
      </c>
      <c r="Z192" s="189">
        <f>(SUM($N131:Z131)-SUM($N192:Y192)+$J192)*IF($F192&gt;=5,Z$9&gt;=YEAR($I192),1)*($F192&gt;=3)</f>
        <v>0</v>
      </c>
      <c r="AA192" s="189">
        <f>(SUM($N131:AA131)-SUM($N192:Z192)+$J192)*IF($F192&gt;=5,AA$9&gt;=YEAR($I192),1)*($F192&gt;=3)</f>
        <v>0</v>
      </c>
      <c r="AB192" s="189">
        <f>(SUM($N131:AB131)-SUM($N192:AA192)+$J192)*IF($F192&gt;=5,AB$9&gt;=YEAR($I192),1)*($F192&gt;=3)</f>
        <v>0</v>
      </c>
      <c r="AC192" s="189">
        <f>(SUM($N131:AC131)-SUM($N192:AB192)+$J192)*IF($F192&gt;=5,AC$9&gt;=YEAR($I192),1)*($F192&gt;=3)</f>
        <v>0</v>
      </c>
      <c r="AD192" s="189">
        <f>(SUM($N131:AD131)-SUM($N192:AC192)+$J192)*IF($F192&gt;=5,AD$9&gt;=YEAR($I192),1)*($F192&gt;=3)</f>
        <v>0</v>
      </c>
      <c r="AE192" s="189">
        <f>(SUM($N131:AE131)-SUM($N192:AD192)+$J192)*IF($F192&gt;=5,AE$9&gt;=YEAR($I192),1)*($F192&gt;=3)</f>
        <v>0</v>
      </c>
      <c r="AF192" s="189">
        <f>(SUM($N131:AF131)-SUM($N192:AE192)+$J192)*IF($F192&gt;=5,AF$9&gt;=YEAR($I192),1)*($F192&gt;=3)</f>
        <v>0</v>
      </c>
      <c r="AG192" s="189">
        <f>(SUM($N131:AG131)-SUM($N192:AF192)+$J192)*IF($F192&gt;=5,AG$9&gt;=YEAR($I192),1)*($F192&gt;=3)</f>
        <v>0</v>
      </c>
      <c r="AH192" s="189">
        <f>(SUM($N131:AH131)-SUM($N192:AG192)+$J192)*IF($F192&gt;=5,AH$9&gt;=YEAR($I192),1)*($F192&gt;=3)</f>
        <v>0</v>
      </c>
      <c r="AI192" s="189">
        <f>(SUM($N131:AI131)-SUM($N192:AH192)+$J192)*IF($F192&gt;=5,AI$9&gt;=YEAR($I192),1)*($F192&gt;=3)</f>
        <v>0</v>
      </c>
      <c r="AJ192" s="189">
        <f>(SUM($N131:AJ131)-SUM($N192:AI192)+$J192)*IF($F192&gt;=5,AJ$9&gt;=YEAR($I192),1)*($F192&gt;=3)</f>
        <v>0</v>
      </c>
      <c r="AK192" s="189">
        <f>(SUM($N131:AK131)-SUM($N192:AJ192)+$J192)*IF($F192&gt;=5,AK$9&gt;=YEAR($I192),1)*($F192&gt;=3)</f>
        <v>0</v>
      </c>
      <c r="AL192" s="189">
        <f>(SUM($N131:AL131)-SUM($N192:AK192)+$J192)*IF($F192&gt;=5,AL$9&gt;=YEAR($I192),1)*($F192&gt;=3)</f>
        <v>0</v>
      </c>
      <c r="AM192" s="189">
        <f>(SUM($N131:AM131)-SUM($N192:AL192)+$J192)*IF($F192&gt;=5,AM$9&gt;=YEAR($I192),1)*($F192&gt;=3)</f>
        <v>0</v>
      </c>
      <c r="AN192" s="189">
        <f>(SUM($N131:AN131)-SUM($N192:AM192)+$J192)*IF($F192&gt;=5,AN$9&gt;=YEAR($I192),1)*($F192&gt;=3)</f>
        <v>0</v>
      </c>
      <c r="AO192" s="189">
        <f>(SUM($N131:AO131)-SUM($N192:AN192)+$J192)*IF($F192&gt;=5,AO$9&gt;=YEAR($I192),1)*($F192&gt;=3)</f>
        <v>0</v>
      </c>
      <c r="AP192" s="189">
        <f>(SUM($N131:AP131)-SUM($N192:AO192)+$J192)*IF($F192&gt;=5,AP$9&gt;=YEAR($I192),1)*($F192&gt;=3)</f>
        <v>0</v>
      </c>
      <c r="AQ192" s="189">
        <f>(SUM($N131:AQ131)-SUM($N192:AP192)+$J192)*IF($F192&gt;=5,AQ$9&gt;=YEAR($I192),1)*($F192&gt;=3)</f>
        <v>0</v>
      </c>
      <c r="AR192" s="189">
        <f>(SUM($N131:AR131)-SUM($N192:AQ192)+$J192)*IF($F192&gt;=5,AR$9&gt;=YEAR($I192),1)*($F192&gt;=3)</f>
        <v>0</v>
      </c>
      <c r="AS192" s="189">
        <f>(SUM($N131:AS131)-SUM($N192:AR192)+$J192)*IF($F192&gt;=5,AS$9&gt;=YEAR($I192),1)*($F192&gt;=3)</f>
        <v>0</v>
      </c>
      <c r="AT192" s="189">
        <f>(SUM($N131:AT131)-SUM($N192:AS192)+$J192)*IF($F192&gt;=5,AT$9&gt;=YEAR($I192),1)*($F192&gt;=3)</f>
        <v>0</v>
      </c>
      <c r="AU192" s="189">
        <f>(SUM($N131:AU131)-SUM($N192:AT192)+$J192)*IF($F192&gt;=5,AU$9&gt;=YEAR($I192),1)*($F192&gt;=3)</f>
        <v>0</v>
      </c>
      <c r="AV192" s="189">
        <f>(SUM($N131:AV131)-SUM($N192:AU192)+$J192)*IF($F192&gt;=5,AV$9&gt;=YEAR($I192),1)*($F192&gt;=3)</f>
        <v>0</v>
      </c>
      <c r="AW192" s="189">
        <f>(SUM($N131:AW131)-SUM($N192:AV192)+$J192)*IF($F192&gt;=5,AW$9&gt;=YEAR($I192),1)*($F192&gt;=3)</f>
        <v>0</v>
      </c>
      <c r="AX192" s="189">
        <f>(SUM($N131:AX131)-SUM($N192:AW192)+$J192)*IF($F192&gt;=5,AX$9&gt;=YEAR($I192),1)*($F192&gt;=3)</f>
        <v>0</v>
      </c>
      <c r="AY192" s="189">
        <f>(SUM($N131:AY131)-SUM($N192:AX192)+$J192)*IF($F192&gt;=5,AY$9&gt;=YEAR($I192),1)*($F192&gt;=3)</f>
        <v>0</v>
      </c>
      <c r="AZ192" s="189">
        <f>(SUM($N131:AZ131)-SUM($N192:AY192)+$J192)*IF($F192&gt;=5,AZ$9&gt;=YEAR($I192),1)*($F192&gt;=3)</f>
        <v>0</v>
      </c>
      <c r="BA192" s="189">
        <f>(SUM($N131:BA131)-SUM($N192:AZ192)+$J192)*IF($F192&gt;=5,BA$9&gt;=YEAR($I192),1)*($F192&gt;=3)</f>
        <v>0</v>
      </c>
      <c r="BB192" s="189">
        <f>(SUM($N131:BB131)-SUM($N192:BA192)+$J192)*IF($F192&gt;=5,BB$9&gt;=YEAR($I192),1)*($F192&gt;=3)</f>
        <v>0</v>
      </c>
      <c r="BC192" s="189">
        <f>(SUM($N131:BC131)-SUM($N192:BB192)+$J192)*IF($F192&gt;=5,BC$9&gt;=YEAR($I192),1)*($F192&gt;=3)</f>
        <v>0</v>
      </c>
      <c r="BD192" s="189">
        <f>(SUM($N131:BD131)-SUM($N192:BC192)+$J192)*IF($F192&gt;=5,BD$9&gt;=YEAR($I192),1)*($F192&gt;=3)</f>
        <v>0</v>
      </c>
      <c r="BE192" s="189">
        <f>(SUM($N131:BE131)-SUM($N192:BD192)+$J192)*IF($F192&gt;=5,BE$9&gt;=YEAR($I192),1)*($F192&gt;=3)</f>
        <v>0</v>
      </c>
      <c r="BF192" s="189">
        <f>(SUM($N131:BF131)-SUM($N192:BE192)+$J192)*IF($F192&gt;=5,BF$9&gt;=YEAR($I192),1)*($F192&gt;=3)</f>
        <v>0</v>
      </c>
      <c r="BG192" s="189">
        <f>(SUM($N131:BG131)-SUM($N192:BF192)+$J192)*IF($F192&gt;=5,BG$9&gt;=YEAR($I192),1)*($F192&gt;=3)</f>
        <v>0</v>
      </c>
      <c r="BH192" s="189">
        <f>(SUM($N131:BH131)-SUM($N192:BG192)+$J192)*IF($F192&gt;=5,BH$9&gt;=YEAR($I192),1)*($F192&gt;=3)</f>
        <v>0</v>
      </c>
      <c r="BI192" s="189">
        <f>(SUM($N131:BI131)-SUM($N192:BH192)+$J192)*IF($F192&gt;=5,BI$9&gt;=YEAR($I192),1)*($F192&gt;=3)</f>
        <v>0</v>
      </c>
      <c r="BJ192" s="189">
        <f>(SUM($N131:BJ131)-SUM($N192:BI192)+$J192)*IF($F192&gt;=5,BJ$9&gt;=YEAR($I192),1)*($F192&gt;=3)</f>
        <v>0</v>
      </c>
      <c r="BK192" s="189">
        <f>(SUM($N131:BK131)-SUM($N192:BJ192)+$J192)*IF($F192&gt;=5,BK$9&gt;=YEAR($I192),1)*($F192&gt;=3)</f>
        <v>0</v>
      </c>
      <c r="BL192" s="189">
        <f>(SUM($N131:BL131)-SUM($N192:BK192)+$J192)*IF($F192&gt;=5,BL$9&gt;=YEAR($I192),1)*($F192&gt;=3)</f>
        <v>0</v>
      </c>
      <c r="BM192" s="189">
        <f>(SUM($N131:BM131)-SUM($N192:BL192)+$J192)*IF($F192&gt;=5,BM$9&gt;=YEAR($I192),1)*($F192&gt;=3)</f>
        <v>0</v>
      </c>
    </row>
    <row r="193" spans="3:65" x14ac:dyDescent="0.2">
      <c r="C193" s="188">
        <f t="shared" si="157"/>
        <v>24</v>
      </c>
      <c r="D193" s="166" t="str">
        <f t="shared" si="158"/>
        <v>item 24</v>
      </c>
      <c r="E193" s="211" t="str">
        <f t="shared" si="155"/>
        <v>Operating Expense</v>
      </c>
      <c r="F193" s="183">
        <f t="shared" si="155"/>
        <v>2</v>
      </c>
      <c r="G193" s="183"/>
      <c r="H193" s="215">
        <f>Inputs!I35</f>
        <v>35</v>
      </c>
      <c r="I193" s="262">
        <f>Inputs!G35</f>
        <v>44562</v>
      </c>
      <c r="J193" s="190">
        <f t="shared" si="156"/>
        <v>0</v>
      </c>
      <c r="K193" s="202">
        <f t="shared" si="159"/>
        <v>0</v>
      </c>
      <c r="L193" s="203">
        <f t="shared" si="160"/>
        <v>0</v>
      </c>
      <c r="O193" s="189">
        <f>(SUM($N132:O132)-SUM($N193:N193)+$J193)*IF($F193&gt;=5,O$9&gt;=YEAR($I193),1)*($F193&gt;=3)</f>
        <v>0</v>
      </c>
      <c r="P193" s="189">
        <f>(SUM($N132:P132)-SUM($N193:O193)+$J193)*IF($F193&gt;=5,P$9&gt;=YEAR($I193),1)*($F193&gt;=3)</f>
        <v>0</v>
      </c>
      <c r="Q193" s="189">
        <f>(SUM($N132:Q132)-SUM($N193:P193)+$J193)*IF($F193&gt;=5,Q$9&gt;=YEAR($I193),1)*($F193&gt;=3)</f>
        <v>0</v>
      </c>
      <c r="R193" s="189">
        <f>(SUM($N132:R132)-SUM($N193:Q193)+$J193)*IF($F193&gt;=5,R$9&gt;=YEAR($I193),1)*($F193&gt;=3)</f>
        <v>0</v>
      </c>
      <c r="S193" s="189">
        <f>(SUM($N132:S132)-SUM($N193:R193)+$J193)*IF($F193&gt;=5,S$9&gt;=YEAR($I193),1)*($F193&gt;=3)</f>
        <v>0</v>
      </c>
      <c r="T193" s="189">
        <f>(SUM($N132:T132)-SUM($N193:S193)+$J193)*IF($F193&gt;=5,T$9&gt;=YEAR($I193),1)*($F193&gt;=3)</f>
        <v>0</v>
      </c>
      <c r="U193" s="189">
        <f>(SUM($N132:U132)-SUM($N193:T193)+$J193)*IF($F193&gt;=5,U$9&gt;=YEAR($I193),1)*($F193&gt;=3)</f>
        <v>0</v>
      </c>
      <c r="V193" s="189">
        <f>(SUM($N132:V132)-SUM($N193:U193)+$J193)*IF($F193&gt;=5,V$9&gt;=YEAR($I193),1)*($F193&gt;=3)</f>
        <v>0</v>
      </c>
      <c r="W193" s="189">
        <f>(SUM($N132:W132)-SUM($N193:V193)+$J193)*IF($F193&gt;=5,W$9&gt;=YEAR($I193),1)*($F193&gt;=3)</f>
        <v>0</v>
      </c>
      <c r="X193" s="189">
        <f>(SUM($N132:X132)-SUM($N193:W193)+$J193)*IF($F193&gt;=5,X$9&gt;=YEAR($I193),1)*($F193&gt;=3)</f>
        <v>0</v>
      </c>
      <c r="Y193" s="189">
        <f>(SUM($N132:Y132)-SUM($N193:X193)+$J193)*IF($F193&gt;=5,Y$9&gt;=YEAR($I193),1)*($F193&gt;=3)</f>
        <v>0</v>
      </c>
      <c r="Z193" s="189">
        <f>(SUM($N132:Z132)-SUM($N193:Y193)+$J193)*IF($F193&gt;=5,Z$9&gt;=YEAR($I193),1)*($F193&gt;=3)</f>
        <v>0</v>
      </c>
      <c r="AA193" s="189">
        <f>(SUM($N132:AA132)-SUM($N193:Z193)+$J193)*IF($F193&gt;=5,AA$9&gt;=YEAR($I193),1)*($F193&gt;=3)</f>
        <v>0</v>
      </c>
      <c r="AB193" s="189">
        <f>(SUM($N132:AB132)-SUM($N193:AA193)+$J193)*IF($F193&gt;=5,AB$9&gt;=YEAR($I193),1)*($F193&gt;=3)</f>
        <v>0</v>
      </c>
      <c r="AC193" s="189">
        <f>(SUM($N132:AC132)-SUM($N193:AB193)+$J193)*IF($F193&gt;=5,AC$9&gt;=YEAR($I193),1)*($F193&gt;=3)</f>
        <v>0</v>
      </c>
      <c r="AD193" s="189">
        <f>(SUM($N132:AD132)-SUM($N193:AC193)+$J193)*IF($F193&gt;=5,AD$9&gt;=YEAR($I193),1)*($F193&gt;=3)</f>
        <v>0</v>
      </c>
      <c r="AE193" s="189">
        <f>(SUM($N132:AE132)-SUM($N193:AD193)+$J193)*IF($F193&gt;=5,AE$9&gt;=YEAR($I193),1)*($F193&gt;=3)</f>
        <v>0</v>
      </c>
      <c r="AF193" s="189">
        <f>(SUM($N132:AF132)-SUM($N193:AE193)+$J193)*IF($F193&gt;=5,AF$9&gt;=YEAR($I193),1)*($F193&gt;=3)</f>
        <v>0</v>
      </c>
      <c r="AG193" s="189">
        <f>(SUM($N132:AG132)-SUM($N193:AF193)+$J193)*IF($F193&gt;=5,AG$9&gt;=YEAR($I193),1)*($F193&gt;=3)</f>
        <v>0</v>
      </c>
      <c r="AH193" s="189">
        <f>(SUM($N132:AH132)-SUM($N193:AG193)+$J193)*IF($F193&gt;=5,AH$9&gt;=YEAR($I193),1)*($F193&gt;=3)</f>
        <v>0</v>
      </c>
      <c r="AI193" s="189">
        <f>(SUM($N132:AI132)-SUM($N193:AH193)+$J193)*IF($F193&gt;=5,AI$9&gt;=YEAR($I193),1)*($F193&gt;=3)</f>
        <v>0</v>
      </c>
      <c r="AJ193" s="189">
        <f>(SUM($N132:AJ132)-SUM($N193:AI193)+$J193)*IF($F193&gt;=5,AJ$9&gt;=YEAR($I193),1)*($F193&gt;=3)</f>
        <v>0</v>
      </c>
      <c r="AK193" s="189">
        <f>(SUM($N132:AK132)-SUM($N193:AJ193)+$J193)*IF($F193&gt;=5,AK$9&gt;=YEAR($I193),1)*($F193&gt;=3)</f>
        <v>0</v>
      </c>
      <c r="AL193" s="189">
        <f>(SUM($N132:AL132)-SUM($N193:AK193)+$J193)*IF($F193&gt;=5,AL$9&gt;=YEAR($I193),1)*($F193&gt;=3)</f>
        <v>0</v>
      </c>
      <c r="AM193" s="189">
        <f>(SUM($N132:AM132)-SUM($N193:AL193)+$J193)*IF($F193&gt;=5,AM$9&gt;=YEAR($I193),1)*($F193&gt;=3)</f>
        <v>0</v>
      </c>
      <c r="AN193" s="189">
        <f>(SUM($N132:AN132)-SUM($N193:AM193)+$J193)*IF($F193&gt;=5,AN$9&gt;=YEAR($I193),1)*($F193&gt;=3)</f>
        <v>0</v>
      </c>
      <c r="AO193" s="189">
        <f>(SUM($N132:AO132)-SUM($N193:AN193)+$J193)*IF($F193&gt;=5,AO$9&gt;=YEAR($I193),1)*($F193&gt;=3)</f>
        <v>0</v>
      </c>
      <c r="AP193" s="189">
        <f>(SUM($N132:AP132)-SUM($N193:AO193)+$J193)*IF($F193&gt;=5,AP$9&gt;=YEAR($I193),1)*($F193&gt;=3)</f>
        <v>0</v>
      </c>
      <c r="AQ193" s="189">
        <f>(SUM($N132:AQ132)-SUM($N193:AP193)+$J193)*IF($F193&gt;=5,AQ$9&gt;=YEAR($I193),1)*($F193&gt;=3)</f>
        <v>0</v>
      </c>
      <c r="AR193" s="189">
        <f>(SUM($N132:AR132)-SUM($N193:AQ193)+$J193)*IF($F193&gt;=5,AR$9&gt;=YEAR($I193),1)*($F193&gt;=3)</f>
        <v>0</v>
      </c>
      <c r="AS193" s="189">
        <f>(SUM($N132:AS132)-SUM($N193:AR193)+$J193)*IF($F193&gt;=5,AS$9&gt;=YEAR($I193),1)*($F193&gt;=3)</f>
        <v>0</v>
      </c>
      <c r="AT193" s="189">
        <f>(SUM($N132:AT132)-SUM($N193:AS193)+$J193)*IF($F193&gt;=5,AT$9&gt;=YEAR($I193),1)*($F193&gt;=3)</f>
        <v>0</v>
      </c>
      <c r="AU193" s="189">
        <f>(SUM($N132:AU132)-SUM($N193:AT193)+$J193)*IF($F193&gt;=5,AU$9&gt;=YEAR($I193),1)*($F193&gt;=3)</f>
        <v>0</v>
      </c>
      <c r="AV193" s="189">
        <f>(SUM($N132:AV132)-SUM($N193:AU193)+$J193)*IF($F193&gt;=5,AV$9&gt;=YEAR($I193),1)*($F193&gt;=3)</f>
        <v>0</v>
      </c>
      <c r="AW193" s="189">
        <f>(SUM($N132:AW132)-SUM($N193:AV193)+$J193)*IF($F193&gt;=5,AW$9&gt;=YEAR($I193),1)*($F193&gt;=3)</f>
        <v>0</v>
      </c>
      <c r="AX193" s="189">
        <f>(SUM($N132:AX132)-SUM($N193:AW193)+$J193)*IF($F193&gt;=5,AX$9&gt;=YEAR($I193),1)*($F193&gt;=3)</f>
        <v>0</v>
      </c>
      <c r="AY193" s="189">
        <f>(SUM($N132:AY132)-SUM($N193:AX193)+$J193)*IF($F193&gt;=5,AY$9&gt;=YEAR($I193),1)*($F193&gt;=3)</f>
        <v>0</v>
      </c>
      <c r="AZ193" s="189">
        <f>(SUM($N132:AZ132)-SUM($N193:AY193)+$J193)*IF($F193&gt;=5,AZ$9&gt;=YEAR($I193),1)*($F193&gt;=3)</f>
        <v>0</v>
      </c>
      <c r="BA193" s="189">
        <f>(SUM($N132:BA132)-SUM($N193:AZ193)+$J193)*IF($F193&gt;=5,BA$9&gt;=YEAR($I193),1)*($F193&gt;=3)</f>
        <v>0</v>
      </c>
      <c r="BB193" s="189">
        <f>(SUM($N132:BB132)-SUM($N193:BA193)+$J193)*IF($F193&gt;=5,BB$9&gt;=YEAR($I193),1)*($F193&gt;=3)</f>
        <v>0</v>
      </c>
      <c r="BC193" s="189">
        <f>(SUM($N132:BC132)-SUM($N193:BB193)+$J193)*IF($F193&gt;=5,BC$9&gt;=YEAR($I193),1)*($F193&gt;=3)</f>
        <v>0</v>
      </c>
      <c r="BD193" s="189">
        <f>(SUM($N132:BD132)-SUM($N193:BC193)+$J193)*IF($F193&gt;=5,BD$9&gt;=YEAR($I193),1)*($F193&gt;=3)</f>
        <v>0</v>
      </c>
      <c r="BE193" s="189">
        <f>(SUM($N132:BE132)-SUM($N193:BD193)+$J193)*IF($F193&gt;=5,BE$9&gt;=YEAR($I193),1)*($F193&gt;=3)</f>
        <v>0</v>
      </c>
      <c r="BF193" s="189">
        <f>(SUM($N132:BF132)-SUM($N193:BE193)+$J193)*IF($F193&gt;=5,BF$9&gt;=YEAR($I193),1)*($F193&gt;=3)</f>
        <v>0</v>
      </c>
      <c r="BG193" s="189">
        <f>(SUM($N132:BG132)-SUM($N193:BF193)+$J193)*IF($F193&gt;=5,BG$9&gt;=YEAR($I193),1)*($F193&gt;=3)</f>
        <v>0</v>
      </c>
      <c r="BH193" s="189">
        <f>(SUM($N132:BH132)-SUM($N193:BG193)+$J193)*IF($F193&gt;=5,BH$9&gt;=YEAR($I193),1)*($F193&gt;=3)</f>
        <v>0</v>
      </c>
      <c r="BI193" s="189">
        <f>(SUM($N132:BI132)-SUM($N193:BH193)+$J193)*IF($F193&gt;=5,BI$9&gt;=YEAR($I193),1)*($F193&gt;=3)</f>
        <v>0</v>
      </c>
      <c r="BJ193" s="189">
        <f>(SUM($N132:BJ132)-SUM($N193:BI193)+$J193)*IF($F193&gt;=5,BJ$9&gt;=YEAR($I193),1)*($F193&gt;=3)</f>
        <v>0</v>
      </c>
      <c r="BK193" s="189">
        <f>(SUM($N132:BK132)-SUM($N193:BJ193)+$J193)*IF($F193&gt;=5,BK$9&gt;=YEAR($I193),1)*($F193&gt;=3)</f>
        <v>0</v>
      </c>
      <c r="BL193" s="189">
        <f>(SUM($N132:BL132)-SUM($N193:BK193)+$J193)*IF($F193&gt;=5,BL$9&gt;=YEAR($I193),1)*($F193&gt;=3)</f>
        <v>0</v>
      </c>
      <c r="BM193" s="189">
        <f>(SUM($N132:BM132)-SUM($N193:BL193)+$J193)*IF($F193&gt;=5,BM$9&gt;=YEAR($I193),1)*($F193&gt;=3)</f>
        <v>0</v>
      </c>
    </row>
    <row r="194" spans="3:65" x14ac:dyDescent="0.2">
      <c r="C194" s="188">
        <f t="shared" si="157"/>
        <v>25</v>
      </c>
      <c r="D194" s="166" t="str">
        <f t="shared" si="158"/>
        <v>item 25</v>
      </c>
      <c r="E194" s="211" t="str">
        <f t="shared" si="155"/>
        <v>Operating Expense</v>
      </c>
      <c r="F194" s="183">
        <f t="shared" si="155"/>
        <v>2</v>
      </c>
      <c r="G194" s="183"/>
      <c r="H194" s="215">
        <f>Inputs!I36</f>
        <v>35</v>
      </c>
      <c r="I194" s="262">
        <f>Inputs!G36</f>
        <v>44562</v>
      </c>
      <c r="J194" s="190">
        <f t="shared" si="156"/>
        <v>0</v>
      </c>
      <c r="K194" s="205">
        <f t="shared" si="159"/>
        <v>0</v>
      </c>
      <c r="L194" s="206">
        <f t="shared" si="160"/>
        <v>0</v>
      </c>
      <c r="O194" s="189">
        <f>(SUM($N133:O133)-SUM($N194:N194)+$J194)*IF($F194&gt;=5,O$9&gt;=YEAR($I194),1)*($F194&gt;=3)</f>
        <v>0</v>
      </c>
      <c r="P194" s="189">
        <f>(SUM($N133:P133)-SUM($N194:O194)+$J194)*IF($F194&gt;=5,P$9&gt;=YEAR($I194),1)*($F194&gt;=3)</f>
        <v>0</v>
      </c>
      <c r="Q194" s="189">
        <f>(SUM($N133:Q133)-SUM($N194:P194)+$J194)*IF($F194&gt;=5,Q$9&gt;=YEAR($I194),1)*($F194&gt;=3)</f>
        <v>0</v>
      </c>
      <c r="R194" s="189">
        <f>(SUM($N133:R133)-SUM($N194:Q194)+$J194)*IF($F194&gt;=5,R$9&gt;=YEAR($I194),1)*($F194&gt;=3)</f>
        <v>0</v>
      </c>
      <c r="S194" s="189">
        <f>(SUM($N133:S133)-SUM($N194:R194)+$J194)*IF($F194&gt;=5,S$9&gt;=YEAR($I194),1)*($F194&gt;=3)</f>
        <v>0</v>
      </c>
      <c r="T194" s="189">
        <f>(SUM($N133:T133)-SUM($N194:S194)+$J194)*IF($F194&gt;=5,T$9&gt;=YEAR($I194),1)*($F194&gt;=3)</f>
        <v>0</v>
      </c>
      <c r="U194" s="189">
        <f>(SUM($N133:U133)-SUM($N194:T194)+$J194)*IF($F194&gt;=5,U$9&gt;=YEAR($I194),1)*($F194&gt;=3)</f>
        <v>0</v>
      </c>
      <c r="V194" s="189">
        <f>(SUM($N133:V133)-SUM($N194:U194)+$J194)*IF($F194&gt;=5,V$9&gt;=YEAR($I194),1)*($F194&gt;=3)</f>
        <v>0</v>
      </c>
      <c r="W194" s="189">
        <f>(SUM($N133:W133)-SUM($N194:V194)+$J194)*IF($F194&gt;=5,W$9&gt;=YEAR($I194),1)*($F194&gt;=3)</f>
        <v>0</v>
      </c>
      <c r="X194" s="189">
        <f>(SUM($N133:X133)-SUM($N194:W194)+$J194)*IF($F194&gt;=5,X$9&gt;=YEAR($I194),1)*($F194&gt;=3)</f>
        <v>0</v>
      </c>
      <c r="Y194" s="189">
        <f>(SUM($N133:Y133)-SUM($N194:X194)+$J194)*IF($F194&gt;=5,Y$9&gt;=YEAR($I194),1)*($F194&gt;=3)</f>
        <v>0</v>
      </c>
      <c r="Z194" s="189">
        <f>(SUM($N133:Z133)-SUM($N194:Y194)+$J194)*IF($F194&gt;=5,Z$9&gt;=YEAR($I194),1)*($F194&gt;=3)</f>
        <v>0</v>
      </c>
      <c r="AA194" s="189">
        <f>(SUM($N133:AA133)-SUM($N194:Z194)+$J194)*IF($F194&gt;=5,AA$9&gt;=YEAR($I194),1)*($F194&gt;=3)</f>
        <v>0</v>
      </c>
      <c r="AB194" s="189">
        <f>(SUM($N133:AB133)-SUM($N194:AA194)+$J194)*IF($F194&gt;=5,AB$9&gt;=YEAR($I194),1)*($F194&gt;=3)</f>
        <v>0</v>
      </c>
      <c r="AC194" s="189">
        <f>(SUM($N133:AC133)-SUM($N194:AB194)+$J194)*IF($F194&gt;=5,AC$9&gt;=YEAR($I194),1)*($F194&gt;=3)</f>
        <v>0</v>
      </c>
      <c r="AD194" s="189">
        <f>(SUM($N133:AD133)-SUM($N194:AC194)+$J194)*IF($F194&gt;=5,AD$9&gt;=YEAR($I194),1)*($F194&gt;=3)</f>
        <v>0</v>
      </c>
      <c r="AE194" s="189">
        <f>(SUM($N133:AE133)-SUM($N194:AD194)+$J194)*IF($F194&gt;=5,AE$9&gt;=YEAR($I194),1)*($F194&gt;=3)</f>
        <v>0</v>
      </c>
      <c r="AF194" s="189">
        <f>(SUM($N133:AF133)-SUM($N194:AE194)+$J194)*IF($F194&gt;=5,AF$9&gt;=YEAR($I194),1)*($F194&gt;=3)</f>
        <v>0</v>
      </c>
      <c r="AG194" s="189">
        <f>(SUM($N133:AG133)-SUM($N194:AF194)+$J194)*IF($F194&gt;=5,AG$9&gt;=YEAR($I194),1)*($F194&gt;=3)</f>
        <v>0</v>
      </c>
      <c r="AH194" s="189">
        <f>(SUM($N133:AH133)-SUM($N194:AG194)+$J194)*IF($F194&gt;=5,AH$9&gt;=YEAR($I194),1)*($F194&gt;=3)</f>
        <v>0</v>
      </c>
      <c r="AI194" s="189">
        <f>(SUM($N133:AI133)-SUM($N194:AH194)+$J194)*IF($F194&gt;=5,AI$9&gt;=YEAR($I194),1)*($F194&gt;=3)</f>
        <v>0</v>
      </c>
      <c r="AJ194" s="189">
        <f>(SUM($N133:AJ133)-SUM($N194:AI194)+$J194)*IF($F194&gt;=5,AJ$9&gt;=YEAR($I194),1)*($F194&gt;=3)</f>
        <v>0</v>
      </c>
      <c r="AK194" s="189">
        <f>(SUM($N133:AK133)-SUM($N194:AJ194)+$J194)*IF($F194&gt;=5,AK$9&gt;=YEAR($I194),1)*($F194&gt;=3)</f>
        <v>0</v>
      </c>
      <c r="AL194" s="189">
        <f>(SUM($N133:AL133)-SUM($N194:AK194)+$J194)*IF($F194&gt;=5,AL$9&gt;=YEAR($I194),1)*($F194&gt;=3)</f>
        <v>0</v>
      </c>
      <c r="AM194" s="189">
        <f>(SUM($N133:AM133)-SUM($N194:AL194)+$J194)*IF($F194&gt;=5,AM$9&gt;=YEAR($I194),1)*($F194&gt;=3)</f>
        <v>0</v>
      </c>
      <c r="AN194" s="189">
        <f>(SUM($N133:AN133)-SUM($N194:AM194)+$J194)*IF($F194&gt;=5,AN$9&gt;=YEAR($I194),1)*($F194&gt;=3)</f>
        <v>0</v>
      </c>
      <c r="AO194" s="189">
        <f>(SUM($N133:AO133)-SUM($N194:AN194)+$J194)*IF($F194&gt;=5,AO$9&gt;=YEAR($I194),1)*($F194&gt;=3)</f>
        <v>0</v>
      </c>
      <c r="AP194" s="189">
        <f>(SUM($N133:AP133)-SUM($N194:AO194)+$J194)*IF($F194&gt;=5,AP$9&gt;=YEAR($I194),1)*($F194&gt;=3)</f>
        <v>0</v>
      </c>
      <c r="AQ194" s="189">
        <f>(SUM($N133:AQ133)-SUM($N194:AP194)+$J194)*IF($F194&gt;=5,AQ$9&gt;=YEAR($I194),1)*($F194&gt;=3)</f>
        <v>0</v>
      </c>
      <c r="AR194" s="189">
        <f>(SUM($N133:AR133)-SUM($N194:AQ194)+$J194)*IF($F194&gt;=5,AR$9&gt;=YEAR($I194),1)*($F194&gt;=3)</f>
        <v>0</v>
      </c>
      <c r="AS194" s="189">
        <f>(SUM($N133:AS133)-SUM($N194:AR194)+$J194)*IF($F194&gt;=5,AS$9&gt;=YEAR($I194),1)*($F194&gt;=3)</f>
        <v>0</v>
      </c>
      <c r="AT194" s="189">
        <f>(SUM($N133:AT133)-SUM($N194:AS194)+$J194)*IF($F194&gt;=5,AT$9&gt;=YEAR($I194),1)*($F194&gt;=3)</f>
        <v>0</v>
      </c>
      <c r="AU194" s="189">
        <f>(SUM($N133:AU133)-SUM($N194:AT194)+$J194)*IF($F194&gt;=5,AU$9&gt;=YEAR($I194),1)*($F194&gt;=3)</f>
        <v>0</v>
      </c>
      <c r="AV194" s="189">
        <f>(SUM($N133:AV133)-SUM($N194:AU194)+$J194)*IF($F194&gt;=5,AV$9&gt;=YEAR($I194),1)*($F194&gt;=3)</f>
        <v>0</v>
      </c>
      <c r="AW194" s="189">
        <f>(SUM($N133:AW133)-SUM($N194:AV194)+$J194)*IF($F194&gt;=5,AW$9&gt;=YEAR($I194),1)*($F194&gt;=3)</f>
        <v>0</v>
      </c>
      <c r="AX194" s="189">
        <f>(SUM($N133:AX133)-SUM($N194:AW194)+$J194)*IF($F194&gt;=5,AX$9&gt;=YEAR($I194),1)*($F194&gt;=3)</f>
        <v>0</v>
      </c>
      <c r="AY194" s="189">
        <f>(SUM($N133:AY133)-SUM($N194:AX194)+$J194)*IF($F194&gt;=5,AY$9&gt;=YEAR($I194),1)*($F194&gt;=3)</f>
        <v>0</v>
      </c>
      <c r="AZ194" s="189">
        <f>(SUM($N133:AZ133)-SUM($N194:AY194)+$J194)*IF($F194&gt;=5,AZ$9&gt;=YEAR($I194),1)*($F194&gt;=3)</f>
        <v>0</v>
      </c>
      <c r="BA194" s="189">
        <f>(SUM($N133:BA133)-SUM($N194:AZ194)+$J194)*IF($F194&gt;=5,BA$9&gt;=YEAR($I194),1)*($F194&gt;=3)</f>
        <v>0</v>
      </c>
      <c r="BB194" s="189">
        <f>(SUM($N133:BB133)-SUM($N194:BA194)+$J194)*IF($F194&gt;=5,BB$9&gt;=YEAR($I194),1)*($F194&gt;=3)</f>
        <v>0</v>
      </c>
      <c r="BC194" s="189">
        <f>(SUM($N133:BC133)-SUM($N194:BB194)+$J194)*IF($F194&gt;=5,BC$9&gt;=YEAR($I194),1)*($F194&gt;=3)</f>
        <v>0</v>
      </c>
      <c r="BD194" s="189">
        <f>(SUM($N133:BD133)-SUM($N194:BC194)+$J194)*IF($F194&gt;=5,BD$9&gt;=YEAR($I194),1)*($F194&gt;=3)</f>
        <v>0</v>
      </c>
      <c r="BE194" s="189">
        <f>(SUM($N133:BE133)-SUM($N194:BD194)+$J194)*IF($F194&gt;=5,BE$9&gt;=YEAR($I194),1)*($F194&gt;=3)</f>
        <v>0</v>
      </c>
      <c r="BF194" s="189">
        <f>(SUM($N133:BF133)-SUM($N194:BE194)+$J194)*IF($F194&gt;=5,BF$9&gt;=YEAR($I194),1)*($F194&gt;=3)</f>
        <v>0</v>
      </c>
      <c r="BG194" s="189">
        <f>(SUM($N133:BG133)-SUM($N194:BF194)+$J194)*IF($F194&gt;=5,BG$9&gt;=YEAR($I194),1)*($F194&gt;=3)</f>
        <v>0</v>
      </c>
      <c r="BH194" s="189">
        <f>(SUM($N133:BH133)-SUM($N194:BG194)+$J194)*IF($F194&gt;=5,BH$9&gt;=YEAR($I194),1)*($F194&gt;=3)</f>
        <v>0</v>
      </c>
      <c r="BI194" s="189">
        <f>(SUM($N133:BI133)-SUM($N194:BH194)+$J194)*IF($F194&gt;=5,BI$9&gt;=YEAR($I194),1)*($F194&gt;=3)</f>
        <v>0</v>
      </c>
      <c r="BJ194" s="189">
        <f>(SUM($N133:BJ133)-SUM($N194:BI194)+$J194)*IF($F194&gt;=5,BJ$9&gt;=YEAR($I194),1)*($F194&gt;=3)</f>
        <v>0</v>
      </c>
      <c r="BK194" s="189">
        <f>(SUM($N133:BK133)-SUM($N194:BJ194)+$J194)*IF($F194&gt;=5,BK$9&gt;=YEAR($I194),1)*($F194&gt;=3)</f>
        <v>0</v>
      </c>
      <c r="BL194" s="189">
        <f>(SUM($N133:BL133)-SUM($N194:BK194)+$J194)*IF($F194&gt;=5,BL$9&gt;=YEAR($I194),1)*($F194&gt;=3)</f>
        <v>0</v>
      </c>
      <c r="BM194" s="189">
        <f>(SUM($N133:BM133)-SUM($N194:BL194)+$J194)*IF($F194&gt;=5,BM$9&gt;=YEAR($I194),1)*($F194&gt;=3)</f>
        <v>0</v>
      </c>
    </row>
    <row r="195" spans="3:65" x14ac:dyDescent="0.2">
      <c r="D195" s="194"/>
      <c r="H195" s="286"/>
      <c r="I195" s="285"/>
      <c r="J195" s="207"/>
      <c r="K195" s="207"/>
      <c r="L195" s="208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09"/>
    </row>
    <row r="196" spans="3:65" s="189" customFormat="1" x14ac:dyDescent="0.2">
      <c r="D196" s="195"/>
      <c r="F196" s="196"/>
      <c r="G196" s="196"/>
      <c r="H196" s="288" t="str">
        <f>"Year "&amp;O9&amp;" Weighted Avg. Partial Year Factor"</f>
        <v>Year 2022 Weighted Avg. Partial Year Factor</v>
      </c>
      <c r="I196" s="287">
        <f>IFERROR(YEARFRAC(SUMPRODUCT(I170:I194*(YEAR(I170:I194)=O9)*O170:O194)/SUMPRODUCT(O170:O194*(YEAR(I170:I194)=O9)),DATE(O9,12,31)),0)</f>
        <v>0</v>
      </c>
    </row>
    <row r="197" spans="3:65" s="189" customFormat="1" x14ac:dyDescent="0.2">
      <c r="D197" s="195"/>
      <c r="F197" s="196"/>
      <c r="G197" s="196"/>
    </row>
    <row r="198" spans="3:65" x14ac:dyDescent="0.2">
      <c r="D198" s="186" t="s">
        <v>17</v>
      </c>
      <c r="E198" s="181"/>
      <c r="F198" s="155"/>
      <c r="G198" s="155"/>
      <c r="H198" s="210" t="s">
        <v>18</v>
      </c>
      <c r="I198" s="210" t="s">
        <v>19</v>
      </c>
      <c r="J198" s="231" t="s">
        <v>165</v>
      </c>
      <c r="K198" s="184"/>
      <c r="L198" s="184"/>
      <c r="M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/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184"/>
      <c r="AT198" s="184"/>
      <c r="AU198" s="184"/>
      <c r="AV198" s="184"/>
      <c r="AW198" s="184"/>
      <c r="AX198" s="184"/>
      <c r="AY198" s="184"/>
      <c r="AZ198" s="184"/>
      <c r="BA198" s="184"/>
      <c r="BB198" s="184"/>
      <c r="BC198" s="184"/>
      <c r="BD198" s="184"/>
      <c r="BE198" s="184"/>
      <c r="BF198" s="184"/>
      <c r="BG198" s="184"/>
      <c r="BH198" s="184"/>
      <c r="BI198" s="184"/>
      <c r="BJ198" s="184"/>
      <c r="BK198" s="184"/>
      <c r="BL198" s="184"/>
      <c r="BM198" s="184"/>
    </row>
    <row r="199" spans="3:65" x14ac:dyDescent="0.2">
      <c r="C199" s="188">
        <f>C198+1</f>
        <v>1</v>
      </c>
      <c r="D199" s="166" t="str">
        <f>INDEX(D$51:D$75,$C199,1)</f>
        <v xml:space="preserve">TRANSMISSION LINE  </v>
      </c>
      <c r="E199" s="211" t="str">
        <f t="shared" ref="E199:F223" si="161">INDEX(E$51:E$75,$C199,1)</f>
        <v>CWIP Capital</v>
      </c>
      <c r="F199" s="183">
        <f t="shared" si="161"/>
        <v>6</v>
      </c>
      <c r="G199" s="183"/>
      <c r="H199" s="215">
        <f>Inputs!I12</f>
        <v>70</v>
      </c>
      <c r="I199" s="213">
        <f>MONTH(Inputs!G12)</f>
        <v>12</v>
      </c>
      <c r="J199" s="217">
        <f t="shared" ref="J199:J223" si="162">YEARFRAC(I170,DATE(YEAR(I170),12,31))</f>
        <v>8.3333333333333329E-2</v>
      </c>
      <c r="K199" s="282"/>
      <c r="L199" s="218">
        <f>SUM(O199:BM199)</f>
        <v>0.71547619047618982</v>
      </c>
      <c r="O199" s="219">
        <f>MIN(1/$H199,1-SUM($N199:N199))*($F199&gt;=4)*$J199</f>
        <v>1.1904761904761904E-3</v>
      </c>
      <c r="P199" s="220">
        <f>MIN(1/$H199,1-SUM($N199:O199))*($F199&gt;=4)</f>
        <v>1.4285714285714285E-2</v>
      </c>
      <c r="Q199" s="220">
        <f>MIN(1/$H199,1-SUM($N199:P199))*($F199&gt;=4)</f>
        <v>1.4285714285714285E-2</v>
      </c>
      <c r="R199" s="220">
        <f>MIN(1/$H199,1-SUM($N199:Q199))*($F199&gt;=4)</f>
        <v>1.4285714285714285E-2</v>
      </c>
      <c r="S199" s="220">
        <f>MIN(1/$H199,1-SUM($N199:R199))*($F199&gt;=4)</f>
        <v>1.4285714285714285E-2</v>
      </c>
      <c r="T199" s="220">
        <f>MIN(1/$H199,1-SUM($N199:S199))*($F199&gt;=4)</f>
        <v>1.4285714285714285E-2</v>
      </c>
      <c r="U199" s="220">
        <f>MIN(1/$H199,1-SUM($N199:T199))*($F199&gt;=4)</f>
        <v>1.4285714285714285E-2</v>
      </c>
      <c r="V199" s="220">
        <f>MIN(1/$H199,1-SUM($N199:U199))*($F199&gt;=4)</f>
        <v>1.4285714285714285E-2</v>
      </c>
      <c r="W199" s="220">
        <f>MIN(1/$H199,1-SUM($N199:V199))*($F199&gt;=4)</f>
        <v>1.4285714285714285E-2</v>
      </c>
      <c r="X199" s="220">
        <f>MIN(1/$H199,1-SUM($N199:W199))*($F199&gt;=4)</f>
        <v>1.4285714285714285E-2</v>
      </c>
      <c r="Y199" s="220">
        <f>MIN(1/$H199,1-SUM($N199:X199))*($F199&gt;=4)</f>
        <v>1.4285714285714285E-2</v>
      </c>
      <c r="Z199" s="220">
        <f>MIN(1/$H199,1-SUM($N199:Y199))*($F199&gt;=4)</f>
        <v>1.4285714285714285E-2</v>
      </c>
      <c r="AA199" s="220">
        <f>MIN(1/$H199,1-SUM($N199:Z199))*($F199&gt;=4)</f>
        <v>1.4285714285714285E-2</v>
      </c>
      <c r="AB199" s="220">
        <f>MIN(1/$H199,1-SUM($N199:AA199))*($F199&gt;=4)</f>
        <v>1.4285714285714285E-2</v>
      </c>
      <c r="AC199" s="220">
        <f>MIN(1/$H199,1-SUM($N199:AB199))*($F199&gt;=4)</f>
        <v>1.4285714285714285E-2</v>
      </c>
      <c r="AD199" s="220">
        <f>MIN(1/$H199,1-SUM($N199:AC199))*($F199&gt;=4)</f>
        <v>1.4285714285714285E-2</v>
      </c>
      <c r="AE199" s="220">
        <f>MIN(1/$H199,1-SUM($N199:AD199))*($F199&gt;=4)</f>
        <v>1.4285714285714285E-2</v>
      </c>
      <c r="AF199" s="220">
        <f>MIN(1/$H199,1-SUM($N199:AE199))*($F199&gt;=4)</f>
        <v>1.4285714285714285E-2</v>
      </c>
      <c r="AG199" s="220">
        <f>MIN(1/$H199,1-SUM($N199:AF199))*($F199&gt;=4)</f>
        <v>1.4285714285714285E-2</v>
      </c>
      <c r="AH199" s="220">
        <f>MIN(1/$H199,1-SUM($N199:AG199))*($F199&gt;=4)</f>
        <v>1.4285714285714285E-2</v>
      </c>
      <c r="AI199" s="220">
        <f>MIN(1/$H199,1-SUM($N199:AH199))*($F199&gt;=4)</f>
        <v>1.4285714285714285E-2</v>
      </c>
      <c r="AJ199" s="220">
        <f>MIN(1/$H199,1-SUM($N199:AI199))*($F199&gt;=4)</f>
        <v>1.4285714285714285E-2</v>
      </c>
      <c r="AK199" s="220">
        <f>MIN(1/$H199,1-SUM($N199:AJ199))*($F199&gt;=4)</f>
        <v>1.4285714285714285E-2</v>
      </c>
      <c r="AL199" s="220">
        <f>MIN(1/$H199,1-SUM($N199:AK199))*($F199&gt;=4)</f>
        <v>1.4285714285714285E-2</v>
      </c>
      <c r="AM199" s="220">
        <f>MIN(1/$H199,1-SUM($N199:AL199))*($F199&gt;=4)</f>
        <v>1.4285714285714285E-2</v>
      </c>
      <c r="AN199" s="220">
        <f>MIN(1/$H199,1-SUM($N199:AM199))*($F199&gt;=4)</f>
        <v>1.4285714285714285E-2</v>
      </c>
      <c r="AO199" s="220">
        <f>MIN(1/$H199,1-SUM($N199:AN199))*($F199&gt;=4)</f>
        <v>1.4285714285714285E-2</v>
      </c>
      <c r="AP199" s="220">
        <f>MIN(1/$H199,1-SUM($N199:AO199))*($F199&gt;=4)</f>
        <v>1.4285714285714285E-2</v>
      </c>
      <c r="AQ199" s="220">
        <f>MIN(1/$H199,1-SUM($N199:AP199))*($F199&gt;=4)</f>
        <v>1.4285714285714285E-2</v>
      </c>
      <c r="AR199" s="220">
        <f>MIN(1/$H199,1-SUM($N199:AQ199))*($F199&gt;=4)</f>
        <v>1.4285714285714285E-2</v>
      </c>
      <c r="AS199" s="220">
        <f>MIN(1/$H199,1-SUM($N199:AR199))*($F199&gt;=4)</f>
        <v>1.4285714285714285E-2</v>
      </c>
      <c r="AT199" s="220">
        <f>MIN(1/$H199,1-SUM($N199:AS199))*($F199&gt;=4)</f>
        <v>1.4285714285714285E-2</v>
      </c>
      <c r="AU199" s="220">
        <f>MIN(1/$H199,1-SUM($N199:AT199))*($F199&gt;=4)</f>
        <v>1.4285714285714285E-2</v>
      </c>
      <c r="AV199" s="220">
        <f>MIN(1/$H199,1-SUM($N199:AU199))*($F199&gt;=4)</f>
        <v>1.4285714285714285E-2</v>
      </c>
      <c r="AW199" s="220">
        <f>MIN(1/$H199,1-SUM($N199:AV199))*($F199&gt;=4)</f>
        <v>1.4285714285714285E-2</v>
      </c>
      <c r="AX199" s="220">
        <f>MIN(1/$H199,1-SUM($N199:AW199))*($F199&gt;=4)</f>
        <v>1.4285714285714285E-2</v>
      </c>
      <c r="AY199" s="220">
        <f>MIN(1/$H199,1-SUM($N199:AX199))*($F199&gt;=4)</f>
        <v>1.4285714285714285E-2</v>
      </c>
      <c r="AZ199" s="220">
        <f>MIN(1/$H199,1-SUM($N199:AY199))*($F199&gt;=4)</f>
        <v>1.4285714285714285E-2</v>
      </c>
      <c r="BA199" s="220">
        <f>MIN(1/$H199,1-SUM($N199:AZ199))*($F199&gt;=4)</f>
        <v>1.4285714285714285E-2</v>
      </c>
      <c r="BB199" s="220">
        <f>MIN(1/$H199,1-SUM($N199:BA199))*($F199&gt;=4)</f>
        <v>1.4285714285714285E-2</v>
      </c>
      <c r="BC199" s="220">
        <f>MIN(1/$H199,1-SUM($N199:BB199))*($F199&gt;=4)</f>
        <v>1.4285714285714285E-2</v>
      </c>
      <c r="BD199" s="220">
        <f>MIN(1/$H199,1-SUM($N199:BC199))*($F199&gt;=4)</f>
        <v>1.4285714285714285E-2</v>
      </c>
      <c r="BE199" s="220">
        <f>MIN(1/$H199,1-SUM($N199:BD199))*($F199&gt;=4)</f>
        <v>1.4285714285714285E-2</v>
      </c>
      <c r="BF199" s="220">
        <f>MIN(1/$H199,1-SUM($N199:BE199))*($F199&gt;=4)</f>
        <v>1.4285714285714285E-2</v>
      </c>
      <c r="BG199" s="220">
        <f>MIN(1/$H199,1-SUM($N199:BF199))*($F199&gt;=4)</f>
        <v>1.4285714285714285E-2</v>
      </c>
      <c r="BH199" s="220">
        <f>MIN(1/$H199,1-SUM($N199:BG199))*($F199&gt;=4)</f>
        <v>1.4285714285714285E-2</v>
      </c>
      <c r="BI199" s="220">
        <f>MIN(1/$H199,1-SUM($N199:BH199))*($F199&gt;=4)</f>
        <v>1.4285714285714285E-2</v>
      </c>
      <c r="BJ199" s="220">
        <f>MIN(1/$H199,1-SUM($N199:BI199))*($F199&gt;=4)</f>
        <v>1.4285714285714285E-2</v>
      </c>
      <c r="BK199" s="220">
        <f>MIN(1/$H199,1-SUM($N199:BJ199))*($F199&gt;=4)</f>
        <v>1.4285714285714285E-2</v>
      </c>
      <c r="BL199" s="220">
        <f>MIN(1/$H199,1-SUM($N199:BK199))*($F199&gt;=4)</f>
        <v>1.4285714285714285E-2</v>
      </c>
      <c r="BM199" s="220">
        <f>MIN(1/$H199,1-SUM($N199:BL199))*($F199&gt;=4)</f>
        <v>1.4285714285714285E-2</v>
      </c>
    </row>
    <row r="200" spans="3:65" x14ac:dyDescent="0.2">
      <c r="C200" s="188">
        <f t="shared" ref="C200:C223" si="163">C199+1</f>
        <v>2</v>
      </c>
      <c r="D200" s="166" t="str">
        <f t="shared" ref="D200:D223" si="164">INDEX(D$51:D$75,$C200,1)</f>
        <v xml:space="preserve">TRANSMISSION SUBSTATION  </v>
      </c>
      <c r="E200" s="211" t="str">
        <f t="shared" si="161"/>
        <v>CWIP Capital</v>
      </c>
      <c r="F200" s="183">
        <f t="shared" si="161"/>
        <v>6</v>
      </c>
      <c r="G200" s="183"/>
      <c r="H200" s="215">
        <f>Inputs!I13</f>
        <v>44</v>
      </c>
      <c r="I200" s="213">
        <f>MONTH(Inputs!G13)</f>
        <v>12</v>
      </c>
      <c r="J200" s="217">
        <f t="shared" si="162"/>
        <v>8.3333333333333329E-2</v>
      </c>
      <c r="K200" s="283"/>
      <c r="L200" s="218">
        <f t="shared" ref="L200:L223" si="165">SUM(O200:BM200)</f>
        <v>1</v>
      </c>
      <c r="O200" s="219">
        <f>MIN(1/$H200,1-SUM($N200:N200))*($F200&gt;=4)*$J200</f>
        <v>1.893939393939394E-3</v>
      </c>
      <c r="P200" s="220">
        <f>MIN(1/$H200,1-SUM($N200:O200))*($F200&gt;=4)</f>
        <v>2.2727272727272728E-2</v>
      </c>
      <c r="Q200" s="220">
        <f>MIN(1/$H200,1-SUM($N200:P200))*($F200&gt;=4)</f>
        <v>2.2727272727272728E-2</v>
      </c>
      <c r="R200" s="220">
        <f>MIN(1/$H200,1-SUM($N200:Q200))*($F200&gt;=4)</f>
        <v>2.2727272727272728E-2</v>
      </c>
      <c r="S200" s="220">
        <f>MIN(1/$H200,1-SUM($N200:R200))*($F200&gt;=4)</f>
        <v>2.2727272727272728E-2</v>
      </c>
      <c r="T200" s="220">
        <f>MIN(1/$H200,1-SUM($N200:S200))*($F200&gt;=4)</f>
        <v>2.2727272727272728E-2</v>
      </c>
      <c r="U200" s="220">
        <f>MIN(1/$H200,1-SUM($N200:T200))*($F200&gt;=4)</f>
        <v>2.2727272727272728E-2</v>
      </c>
      <c r="V200" s="220">
        <f>MIN(1/$H200,1-SUM($N200:U200))*($F200&gt;=4)</f>
        <v>2.2727272727272728E-2</v>
      </c>
      <c r="W200" s="220">
        <f>MIN(1/$H200,1-SUM($N200:V200))*($F200&gt;=4)</f>
        <v>2.2727272727272728E-2</v>
      </c>
      <c r="X200" s="220">
        <f>MIN(1/$H200,1-SUM($N200:W200))*($F200&gt;=4)</f>
        <v>2.2727272727272728E-2</v>
      </c>
      <c r="Y200" s="220">
        <f>MIN(1/$H200,1-SUM($N200:X200))*($F200&gt;=4)</f>
        <v>2.2727272727272728E-2</v>
      </c>
      <c r="Z200" s="220">
        <f>MIN(1/$H200,1-SUM($N200:Y200))*($F200&gt;=4)</f>
        <v>2.2727272727272728E-2</v>
      </c>
      <c r="AA200" s="220">
        <f>MIN(1/$H200,1-SUM($N200:Z200))*($F200&gt;=4)</f>
        <v>2.2727272727272728E-2</v>
      </c>
      <c r="AB200" s="220">
        <f>MIN(1/$H200,1-SUM($N200:AA200))*($F200&gt;=4)</f>
        <v>2.2727272727272728E-2</v>
      </c>
      <c r="AC200" s="220">
        <f>MIN(1/$H200,1-SUM($N200:AB200))*($F200&gt;=4)</f>
        <v>2.2727272727272728E-2</v>
      </c>
      <c r="AD200" s="220">
        <f>MIN(1/$H200,1-SUM($N200:AC200))*($F200&gt;=4)</f>
        <v>2.2727272727272728E-2</v>
      </c>
      <c r="AE200" s="220">
        <f>MIN(1/$H200,1-SUM($N200:AD200))*($F200&gt;=4)</f>
        <v>2.2727272727272728E-2</v>
      </c>
      <c r="AF200" s="220">
        <f>MIN(1/$H200,1-SUM($N200:AE200))*($F200&gt;=4)</f>
        <v>2.2727272727272728E-2</v>
      </c>
      <c r="AG200" s="220">
        <f>MIN(1/$H200,1-SUM($N200:AF200))*($F200&gt;=4)</f>
        <v>2.2727272727272728E-2</v>
      </c>
      <c r="AH200" s="220">
        <f>MIN(1/$H200,1-SUM($N200:AG200))*($F200&gt;=4)</f>
        <v>2.2727272727272728E-2</v>
      </c>
      <c r="AI200" s="220">
        <f>MIN(1/$H200,1-SUM($N200:AH200))*($F200&gt;=4)</f>
        <v>2.2727272727272728E-2</v>
      </c>
      <c r="AJ200" s="220">
        <f>MIN(1/$H200,1-SUM($N200:AI200))*($F200&gt;=4)</f>
        <v>2.2727272727272728E-2</v>
      </c>
      <c r="AK200" s="220">
        <f>MIN(1/$H200,1-SUM($N200:AJ200))*($F200&gt;=4)</f>
        <v>2.2727272727272728E-2</v>
      </c>
      <c r="AL200" s="220">
        <f>MIN(1/$H200,1-SUM($N200:AK200))*($F200&gt;=4)</f>
        <v>2.2727272727272728E-2</v>
      </c>
      <c r="AM200" s="220">
        <f>MIN(1/$H200,1-SUM($N200:AL200))*($F200&gt;=4)</f>
        <v>2.2727272727272728E-2</v>
      </c>
      <c r="AN200" s="220">
        <f>MIN(1/$H200,1-SUM($N200:AM200))*($F200&gt;=4)</f>
        <v>2.2727272727272728E-2</v>
      </c>
      <c r="AO200" s="220">
        <f>MIN(1/$H200,1-SUM($N200:AN200))*($F200&gt;=4)</f>
        <v>2.2727272727272728E-2</v>
      </c>
      <c r="AP200" s="220">
        <f>MIN(1/$H200,1-SUM($N200:AO200))*($F200&gt;=4)</f>
        <v>2.2727272727272728E-2</v>
      </c>
      <c r="AQ200" s="220">
        <f>MIN(1/$H200,1-SUM($N200:AP200))*($F200&gt;=4)</f>
        <v>2.2727272727272728E-2</v>
      </c>
      <c r="AR200" s="220">
        <f>MIN(1/$H200,1-SUM($N200:AQ200))*($F200&gt;=4)</f>
        <v>2.2727272727272728E-2</v>
      </c>
      <c r="AS200" s="220">
        <f>MIN(1/$H200,1-SUM($N200:AR200))*($F200&gt;=4)</f>
        <v>2.2727272727272728E-2</v>
      </c>
      <c r="AT200" s="220">
        <f>MIN(1/$H200,1-SUM($N200:AS200))*($F200&gt;=4)</f>
        <v>2.2727272727272728E-2</v>
      </c>
      <c r="AU200" s="220">
        <f>MIN(1/$H200,1-SUM($N200:AT200))*($F200&gt;=4)</f>
        <v>2.2727272727272728E-2</v>
      </c>
      <c r="AV200" s="220">
        <f>MIN(1/$H200,1-SUM($N200:AU200))*($F200&gt;=4)</f>
        <v>2.2727272727272728E-2</v>
      </c>
      <c r="AW200" s="220">
        <f>MIN(1/$H200,1-SUM($N200:AV200))*($F200&gt;=4)</f>
        <v>2.2727272727272728E-2</v>
      </c>
      <c r="AX200" s="220">
        <f>MIN(1/$H200,1-SUM($N200:AW200))*($F200&gt;=4)</f>
        <v>2.2727272727272728E-2</v>
      </c>
      <c r="AY200" s="220">
        <f>MIN(1/$H200,1-SUM($N200:AX200))*($F200&gt;=4)</f>
        <v>2.2727272727272728E-2</v>
      </c>
      <c r="AZ200" s="220">
        <f>MIN(1/$H200,1-SUM($N200:AY200))*($F200&gt;=4)</f>
        <v>2.2727272727272728E-2</v>
      </c>
      <c r="BA200" s="220">
        <f>MIN(1/$H200,1-SUM($N200:AZ200))*($F200&gt;=4)</f>
        <v>2.2727272727272728E-2</v>
      </c>
      <c r="BB200" s="220">
        <f>MIN(1/$H200,1-SUM($N200:BA200))*($F200&gt;=4)</f>
        <v>2.2727272727272728E-2</v>
      </c>
      <c r="BC200" s="220">
        <f>MIN(1/$H200,1-SUM($N200:BB200))*($F200&gt;=4)</f>
        <v>2.2727272727272728E-2</v>
      </c>
      <c r="BD200" s="220">
        <f>MIN(1/$H200,1-SUM($N200:BC200))*($F200&gt;=4)</f>
        <v>2.2727272727272728E-2</v>
      </c>
      <c r="BE200" s="220">
        <f>MIN(1/$H200,1-SUM($N200:BD200))*($F200&gt;=4)</f>
        <v>2.2727272727272728E-2</v>
      </c>
      <c r="BF200" s="220">
        <f>MIN(1/$H200,1-SUM($N200:BE200))*($F200&gt;=4)</f>
        <v>2.2727272727272728E-2</v>
      </c>
      <c r="BG200" s="220">
        <f>MIN(1/$H200,1-SUM($N200:BF200))*($F200&gt;=4)</f>
        <v>2.0833333333333925E-2</v>
      </c>
      <c r="BH200" s="220">
        <f>MIN(1/$H200,1-SUM($N200:BG200))*($F200&gt;=4)</f>
        <v>0</v>
      </c>
      <c r="BI200" s="220">
        <f>MIN(1/$H200,1-SUM($N200:BH200))*($F200&gt;=4)</f>
        <v>0</v>
      </c>
      <c r="BJ200" s="220">
        <f>MIN(1/$H200,1-SUM($N200:BI200))*($F200&gt;=4)</f>
        <v>0</v>
      </c>
      <c r="BK200" s="220">
        <f>MIN(1/$H200,1-SUM($N200:BJ200))*($F200&gt;=4)</f>
        <v>0</v>
      </c>
      <c r="BL200" s="220">
        <f>MIN(1/$H200,1-SUM($N200:BK200))*($F200&gt;=4)</f>
        <v>0</v>
      </c>
      <c r="BM200" s="220">
        <f>MIN(1/$H200,1-SUM($N200:BL200))*($F200&gt;=4)</f>
        <v>0</v>
      </c>
    </row>
    <row r="201" spans="3:65" x14ac:dyDescent="0.2">
      <c r="C201" s="188">
        <f t="shared" si="163"/>
        <v>3</v>
      </c>
      <c r="D201" s="166" t="str">
        <f t="shared" si="164"/>
        <v xml:space="preserve">DISTRIBUTION SUBSTATION  </v>
      </c>
      <c r="E201" s="211" t="str">
        <f t="shared" si="161"/>
        <v>CWIP Capital</v>
      </c>
      <c r="F201" s="183">
        <f t="shared" si="161"/>
        <v>6</v>
      </c>
      <c r="G201" s="183"/>
      <c r="H201" s="215">
        <f>Inputs!I14</f>
        <v>51</v>
      </c>
      <c r="I201" s="213">
        <f>MONTH(Inputs!G14)</f>
        <v>12</v>
      </c>
      <c r="J201" s="217">
        <f t="shared" si="162"/>
        <v>8.3333333333333329E-2</v>
      </c>
      <c r="L201" s="218">
        <f t="shared" si="165"/>
        <v>0.9820261437908504</v>
      </c>
      <c r="O201" s="219">
        <f>MIN(1/$H201,1-SUM($N201:N201))*($F201&gt;=4)*$J201</f>
        <v>1.633986928104575E-3</v>
      </c>
      <c r="P201" s="220">
        <f>MIN(1/$H201,1-SUM($N201:O201))*($F201&gt;=4)</f>
        <v>1.9607843137254902E-2</v>
      </c>
      <c r="Q201" s="220">
        <f>MIN(1/$H201,1-SUM($N201:P201))*($F201&gt;=4)</f>
        <v>1.9607843137254902E-2</v>
      </c>
      <c r="R201" s="220">
        <f>MIN(1/$H201,1-SUM($N201:Q201))*($F201&gt;=4)</f>
        <v>1.9607843137254902E-2</v>
      </c>
      <c r="S201" s="220">
        <f>MIN(1/$H201,1-SUM($N201:R201))*($F201&gt;=4)</f>
        <v>1.9607843137254902E-2</v>
      </c>
      <c r="T201" s="220">
        <f>MIN(1/$H201,1-SUM($N201:S201))*($F201&gt;=4)</f>
        <v>1.9607843137254902E-2</v>
      </c>
      <c r="U201" s="220">
        <f>MIN(1/$H201,1-SUM($N201:T201))*($F201&gt;=4)</f>
        <v>1.9607843137254902E-2</v>
      </c>
      <c r="V201" s="220">
        <f>MIN(1/$H201,1-SUM($N201:U201))*($F201&gt;=4)</f>
        <v>1.9607843137254902E-2</v>
      </c>
      <c r="W201" s="220">
        <f>MIN(1/$H201,1-SUM($N201:V201))*($F201&gt;=4)</f>
        <v>1.9607843137254902E-2</v>
      </c>
      <c r="X201" s="220">
        <f>MIN(1/$H201,1-SUM($N201:W201))*($F201&gt;=4)</f>
        <v>1.9607843137254902E-2</v>
      </c>
      <c r="Y201" s="220">
        <f>MIN(1/$H201,1-SUM($N201:X201))*($F201&gt;=4)</f>
        <v>1.9607843137254902E-2</v>
      </c>
      <c r="Z201" s="220">
        <f>MIN(1/$H201,1-SUM($N201:Y201))*($F201&gt;=4)</f>
        <v>1.9607843137254902E-2</v>
      </c>
      <c r="AA201" s="220">
        <f>MIN(1/$H201,1-SUM($N201:Z201))*($F201&gt;=4)</f>
        <v>1.9607843137254902E-2</v>
      </c>
      <c r="AB201" s="220">
        <f>MIN(1/$H201,1-SUM($N201:AA201))*($F201&gt;=4)</f>
        <v>1.9607843137254902E-2</v>
      </c>
      <c r="AC201" s="220">
        <f>MIN(1/$H201,1-SUM($N201:AB201))*($F201&gt;=4)</f>
        <v>1.9607843137254902E-2</v>
      </c>
      <c r="AD201" s="220">
        <f>MIN(1/$H201,1-SUM($N201:AC201))*($F201&gt;=4)</f>
        <v>1.9607843137254902E-2</v>
      </c>
      <c r="AE201" s="220">
        <f>MIN(1/$H201,1-SUM($N201:AD201))*($F201&gt;=4)</f>
        <v>1.9607843137254902E-2</v>
      </c>
      <c r="AF201" s="220">
        <f>MIN(1/$H201,1-SUM($N201:AE201))*($F201&gt;=4)</f>
        <v>1.9607843137254902E-2</v>
      </c>
      <c r="AG201" s="220">
        <f>MIN(1/$H201,1-SUM($N201:AF201))*($F201&gt;=4)</f>
        <v>1.9607843137254902E-2</v>
      </c>
      <c r="AH201" s="220">
        <f>MIN(1/$H201,1-SUM($N201:AG201))*($F201&gt;=4)</f>
        <v>1.9607843137254902E-2</v>
      </c>
      <c r="AI201" s="220">
        <f>MIN(1/$H201,1-SUM($N201:AH201))*($F201&gt;=4)</f>
        <v>1.9607843137254902E-2</v>
      </c>
      <c r="AJ201" s="220">
        <f>MIN(1/$H201,1-SUM($N201:AI201))*($F201&gt;=4)</f>
        <v>1.9607843137254902E-2</v>
      </c>
      <c r="AK201" s="220">
        <f>MIN(1/$H201,1-SUM($N201:AJ201))*($F201&gt;=4)</f>
        <v>1.9607843137254902E-2</v>
      </c>
      <c r="AL201" s="220">
        <f>MIN(1/$H201,1-SUM($N201:AK201))*($F201&gt;=4)</f>
        <v>1.9607843137254902E-2</v>
      </c>
      <c r="AM201" s="220">
        <f>MIN(1/$H201,1-SUM($N201:AL201))*($F201&gt;=4)</f>
        <v>1.9607843137254902E-2</v>
      </c>
      <c r="AN201" s="220">
        <f>MIN(1/$H201,1-SUM($N201:AM201))*($F201&gt;=4)</f>
        <v>1.9607843137254902E-2</v>
      </c>
      <c r="AO201" s="220">
        <f>MIN(1/$H201,1-SUM($N201:AN201))*($F201&gt;=4)</f>
        <v>1.9607843137254902E-2</v>
      </c>
      <c r="AP201" s="220">
        <f>MIN(1/$H201,1-SUM($N201:AO201))*($F201&gt;=4)</f>
        <v>1.9607843137254902E-2</v>
      </c>
      <c r="AQ201" s="220">
        <f>MIN(1/$H201,1-SUM($N201:AP201))*($F201&gt;=4)</f>
        <v>1.9607843137254902E-2</v>
      </c>
      <c r="AR201" s="220">
        <f>MIN(1/$H201,1-SUM($N201:AQ201))*($F201&gt;=4)</f>
        <v>1.9607843137254902E-2</v>
      </c>
      <c r="AS201" s="220">
        <f>MIN(1/$H201,1-SUM($N201:AR201))*($F201&gt;=4)</f>
        <v>1.9607843137254902E-2</v>
      </c>
      <c r="AT201" s="220">
        <f>MIN(1/$H201,1-SUM($N201:AS201))*($F201&gt;=4)</f>
        <v>1.9607843137254902E-2</v>
      </c>
      <c r="AU201" s="220">
        <f>MIN(1/$H201,1-SUM($N201:AT201))*($F201&gt;=4)</f>
        <v>1.9607843137254902E-2</v>
      </c>
      <c r="AV201" s="220">
        <f>MIN(1/$H201,1-SUM($N201:AU201))*($F201&gt;=4)</f>
        <v>1.9607843137254902E-2</v>
      </c>
      <c r="AW201" s="220">
        <f>MIN(1/$H201,1-SUM($N201:AV201))*($F201&gt;=4)</f>
        <v>1.9607843137254902E-2</v>
      </c>
      <c r="AX201" s="220">
        <f>MIN(1/$H201,1-SUM($N201:AW201))*($F201&gt;=4)</f>
        <v>1.9607843137254902E-2</v>
      </c>
      <c r="AY201" s="220">
        <f>MIN(1/$H201,1-SUM($N201:AX201))*($F201&gt;=4)</f>
        <v>1.9607843137254902E-2</v>
      </c>
      <c r="AZ201" s="220">
        <f>MIN(1/$H201,1-SUM($N201:AY201))*($F201&gt;=4)</f>
        <v>1.9607843137254902E-2</v>
      </c>
      <c r="BA201" s="220">
        <f>MIN(1/$H201,1-SUM($N201:AZ201))*($F201&gt;=4)</f>
        <v>1.9607843137254902E-2</v>
      </c>
      <c r="BB201" s="220">
        <f>MIN(1/$H201,1-SUM($N201:BA201))*($F201&gt;=4)</f>
        <v>1.9607843137254902E-2</v>
      </c>
      <c r="BC201" s="220">
        <f>MIN(1/$H201,1-SUM($N201:BB201))*($F201&gt;=4)</f>
        <v>1.9607843137254902E-2</v>
      </c>
      <c r="BD201" s="220">
        <f>MIN(1/$H201,1-SUM($N201:BC201))*($F201&gt;=4)</f>
        <v>1.9607843137254902E-2</v>
      </c>
      <c r="BE201" s="220">
        <f>MIN(1/$H201,1-SUM($N201:BD201))*($F201&gt;=4)</f>
        <v>1.9607843137254902E-2</v>
      </c>
      <c r="BF201" s="220">
        <f>MIN(1/$H201,1-SUM($N201:BE201))*($F201&gt;=4)</f>
        <v>1.9607843137254902E-2</v>
      </c>
      <c r="BG201" s="220">
        <f>MIN(1/$H201,1-SUM($N201:BF201))*($F201&gt;=4)</f>
        <v>1.9607843137254902E-2</v>
      </c>
      <c r="BH201" s="220">
        <f>MIN(1/$H201,1-SUM($N201:BG201))*($F201&gt;=4)</f>
        <v>1.9607843137254902E-2</v>
      </c>
      <c r="BI201" s="220">
        <f>MIN(1/$H201,1-SUM($N201:BH201))*($F201&gt;=4)</f>
        <v>1.9607843137254902E-2</v>
      </c>
      <c r="BJ201" s="220">
        <f>MIN(1/$H201,1-SUM($N201:BI201))*($F201&gt;=4)</f>
        <v>1.9607843137254902E-2</v>
      </c>
      <c r="BK201" s="220">
        <f>MIN(1/$H201,1-SUM($N201:BJ201))*($F201&gt;=4)</f>
        <v>1.9607843137254902E-2</v>
      </c>
      <c r="BL201" s="220">
        <f>MIN(1/$H201,1-SUM($N201:BK201))*($F201&gt;=4)</f>
        <v>1.9607843137254902E-2</v>
      </c>
      <c r="BM201" s="220">
        <f>MIN(1/$H201,1-SUM($N201:BL201))*($F201&gt;=4)</f>
        <v>1.9607843137254902E-2</v>
      </c>
    </row>
    <row r="202" spans="3:65" x14ac:dyDescent="0.2">
      <c r="C202" s="188">
        <f t="shared" si="163"/>
        <v>4</v>
      </c>
      <c r="D202" s="166" t="str">
        <f t="shared" si="164"/>
        <v/>
      </c>
      <c r="E202" s="211" t="str">
        <f t="shared" si="161"/>
        <v>Operating Expense</v>
      </c>
      <c r="F202" s="183">
        <f t="shared" si="161"/>
        <v>2</v>
      </c>
      <c r="G202" s="183"/>
      <c r="H202" s="215">
        <f>Inputs!I15</f>
        <v>35</v>
      </c>
      <c r="I202" s="213">
        <f>MONTH(Inputs!G15)</f>
        <v>12</v>
      </c>
      <c r="J202" s="217">
        <f t="shared" si="162"/>
        <v>8.3333333333333329E-2</v>
      </c>
      <c r="L202" s="218">
        <f t="shared" si="165"/>
        <v>0</v>
      </c>
      <c r="O202" s="219">
        <f>MIN(1/$H202,1-SUM($N202:N202))*($F202&gt;=4)*$J202</f>
        <v>0</v>
      </c>
      <c r="P202" s="220">
        <f>MIN(1/$H202,1-SUM($N202:O202))*($F202&gt;=4)</f>
        <v>0</v>
      </c>
      <c r="Q202" s="220">
        <f>MIN(1/$H202,1-SUM($N202:P202))*($F202&gt;=4)</f>
        <v>0</v>
      </c>
      <c r="R202" s="220">
        <f>MIN(1/$H202,1-SUM($N202:Q202))*($F202&gt;=4)</f>
        <v>0</v>
      </c>
      <c r="S202" s="220">
        <f>MIN(1/$H202,1-SUM($N202:R202))*($F202&gt;=4)</f>
        <v>0</v>
      </c>
      <c r="T202" s="220">
        <f>MIN(1/$H202,1-SUM($N202:S202))*($F202&gt;=4)</f>
        <v>0</v>
      </c>
      <c r="U202" s="220">
        <f>MIN(1/$H202,1-SUM($N202:T202))*($F202&gt;=4)</f>
        <v>0</v>
      </c>
      <c r="V202" s="220">
        <f>MIN(1/$H202,1-SUM($N202:U202))*($F202&gt;=4)</f>
        <v>0</v>
      </c>
      <c r="W202" s="220">
        <f>MIN(1/$H202,1-SUM($N202:V202))*($F202&gt;=4)</f>
        <v>0</v>
      </c>
      <c r="X202" s="220">
        <f>MIN(1/$H202,1-SUM($N202:W202))*($F202&gt;=4)</f>
        <v>0</v>
      </c>
      <c r="Y202" s="220">
        <f>MIN(1/$H202,1-SUM($N202:X202))*($F202&gt;=4)</f>
        <v>0</v>
      </c>
      <c r="Z202" s="220">
        <f>MIN(1/$H202,1-SUM($N202:Y202))*($F202&gt;=4)</f>
        <v>0</v>
      </c>
      <c r="AA202" s="220">
        <f>MIN(1/$H202,1-SUM($N202:Z202))*($F202&gt;=4)</f>
        <v>0</v>
      </c>
      <c r="AB202" s="220">
        <f>MIN(1/$H202,1-SUM($N202:AA202))*($F202&gt;=4)</f>
        <v>0</v>
      </c>
      <c r="AC202" s="220">
        <f>MIN(1/$H202,1-SUM($N202:AB202))*($F202&gt;=4)</f>
        <v>0</v>
      </c>
      <c r="AD202" s="220">
        <f>MIN(1/$H202,1-SUM($N202:AC202))*($F202&gt;=4)</f>
        <v>0</v>
      </c>
      <c r="AE202" s="220">
        <f>MIN(1/$H202,1-SUM($N202:AD202))*($F202&gt;=4)</f>
        <v>0</v>
      </c>
      <c r="AF202" s="220">
        <f>MIN(1/$H202,1-SUM($N202:AE202))*($F202&gt;=4)</f>
        <v>0</v>
      </c>
      <c r="AG202" s="220">
        <f>MIN(1/$H202,1-SUM($N202:AF202))*($F202&gt;=4)</f>
        <v>0</v>
      </c>
      <c r="AH202" s="220">
        <f>MIN(1/$H202,1-SUM($N202:AG202))*($F202&gt;=4)</f>
        <v>0</v>
      </c>
      <c r="AI202" s="220">
        <f>MIN(1/$H202,1-SUM($N202:AH202))*($F202&gt;=4)</f>
        <v>0</v>
      </c>
      <c r="AJ202" s="220">
        <f>MIN(1/$H202,1-SUM($N202:AI202))*($F202&gt;=4)</f>
        <v>0</v>
      </c>
      <c r="AK202" s="220">
        <f>MIN(1/$H202,1-SUM($N202:AJ202))*($F202&gt;=4)</f>
        <v>0</v>
      </c>
      <c r="AL202" s="220">
        <f>MIN(1/$H202,1-SUM($N202:AK202))*($F202&gt;=4)</f>
        <v>0</v>
      </c>
      <c r="AM202" s="220">
        <f>MIN(1/$H202,1-SUM($N202:AL202))*($F202&gt;=4)</f>
        <v>0</v>
      </c>
      <c r="AN202" s="220">
        <f>MIN(1/$H202,1-SUM($N202:AM202))*($F202&gt;=4)</f>
        <v>0</v>
      </c>
      <c r="AO202" s="220">
        <f>MIN(1/$H202,1-SUM($N202:AN202))*($F202&gt;=4)</f>
        <v>0</v>
      </c>
      <c r="AP202" s="220">
        <f>MIN(1/$H202,1-SUM($N202:AO202))*($F202&gt;=4)</f>
        <v>0</v>
      </c>
      <c r="AQ202" s="220">
        <f>MIN(1/$H202,1-SUM($N202:AP202))*($F202&gt;=4)</f>
        <v>0</v>
      </c>
      <c r="AR202" s="220">
        <f>MIN(1/$H202,1-SUM($N202:AQ202))*($F202&gt;=4)</f>
        <v>0</v>
      </c>
      <c r="AS202" s="220">
        <f>MIN(1/$H202,1-SUM($N202:AR202))*($F202&gt;=4)</f>
        <v>0</v>
      </c>
      <c r="AT202" s="220">
        <f>MIN(1/$H202,1-SUM($N202:AS202))*($F202&gt;=4)</f>
        <v>0</v>
      </c>
      <c r="AU202" s="220">
        <f>MIN(1/$H202,1-SUM($N202:AT202))*($F202&gt;=4)</f>
        <v>0</v>
      </c>
      <c r="AV202" s="220">
        <f>MIN(1/$H202,1-SUM($N202:AU202))*($F202&gt;=4)</f>
        <v>0</v>
      </c>
      <c r="AW202" s="220">
        <f>MIN(1/$H202,1-SUM($N202:AV202))*($F202&gt;=4)</f>
        <v>0</v>
      </c>
      <c r="AX202" s="220">
        <f>MIN(1/$H202,1-SUM($N202:AW202))*($F202&gt;=4)</f>
        <v>0</v>
      </c>
      <c r="AY202" s="220">
        <f>MIN(1/$H202,1-SUM($N202:AX202))*($F202&gt;=4)</f>
        <v>0</v>
      </c>
      <c r="AZ202" s="220">
        <f>MIN(1/$H202,1-SUM($N202:AY202))*($F202&gt;=4)</f>
        <v>0</v>
      </c>
      <c r="BA202" s="220">
        <f>MIN(1/$H202,1-SUM($N202:AZ202))*($F202&gt;=4)</f>
        <v>0</v>
      </c>
      <c r="BB202" s="220">
        <f>MIN(1/$H202,1-SUM($N202:BA202))*($F202&gt;=4)</f>
        <v>0</v>
      </c>
      <c r="BC202" s="220">
        <f>MIN(1/$H202,1-SUM($N202:BB202))*($F202&gt;=4)</f>
        <v>0</v>
      </c>
      <c r="BD202" s="220">
        <f>MIN(1/$H202,1-SUM($N202:BC202))*($F202&gt;=4)</f>
        <v>0</v>
      </c>
      <c r="BE202" s="220">
        <f>MIN(1/$H202,1-SUM($N202:BD202))*($F202&gt;=4)</f>
        <v>0</v>
      </c>
      <c r="BF202" s="220">
        <f>MIN(1/$H202,1-SUM($N202:BE202))*($F202&gt;=4)</f>
        <v>0</v>
      </c>
      <c r="BG202" s="220">
        <f>MIN(1/$H202,1-SUM($N202:BF202))*($F202&gt;=4)</f>
        <v>0</v>
      </c>
      <c r="BH202" s="220">
        <f>MIN(1/$H202,1-SUM($N202:BG202))*($F202&gt;=4)</f>
        <v>0</v>
      </c>
      <c r="BI202" s="220">
        <f>MIN(1/$H202,1-SUM($N202:BH202))*($F202&gt;=4)</f>
        <v>0</v>
      </c>
      <c r="BJ202" s="220">
        <f>MIN(1/$H202,1-SUM($N202:BI202))*($F202&gt;=4)</f>
        <v>0</v>
      </c>
      <c r="BK202" s="220">
        <f>MIN(1/$H202,1-SUM($N202:BJ202))*($F202&gt;=4)</f>
        <v>0</v>
      </c>
      <c r="BL202" s="220">
        <f>MIN(1/$H202,1-SUM($N202:BK202))*($F202&gt;=4)</f>
        <v>0</v>
      </c>
      <c r="BM202" s="220">
        <f>MIN(1/$H202,1-SUM($N202:BL202))*($F202&gt;=4)</f>
        <v>0</v>
      </c>
    </row>
    <row r="203" spans="3:65" x14ac:dyDescent="0.2">
      <c r="C203" s="188">
        <f t="shared" si="163"/>
        <v>5</v>
      </c>
      <c r="D203" s="166" t="str">
        <f t="shared" si="164"/>
        <v/>
      </c>
      <c r="E203" s="211" t="str">
        <f t="shared" si="161"/>
        <v>Operating Expense</v>
      </c>
      <c r="F203" s="183">
        <f t="shared" si="161"/>
        <v>2</v>
      </c>
      <c r="G203" s="183"/>
      <c r="H203" s="215">
        <f>Inputs!I16</f>
        <v>35</v>
      </c>
      <c r="I203" s="213">
        <f>MONTH(Inputs!G16)</f>
        <v>1</v>
      </c>
      <c r="J203" s="217">
        <f t="shared" si="162"/>
        <v>1</v>
      </c>
      <c r="L203" s="218">
        <f t="shared" si="165"/>
        <v>0</v>
      </c>
      <c r="O203" s="219">
        <f>MIN(1/$H203,1-SUM($N203:N203))*($F203&gt;=4)*$J203</f>
        <v>0</v>
      </c>
      <c r="P203" s="220">
        <f>MIN(1/$H203,1-SUM($N203:O203))*($F203&gt;=4)</f>
        <v>0</v>
      </c>
      <c r="Q203" s="220">
        <f>MIN(1/$H203,1-SUM($N203:P203))*($F203&gt;=4)</f>
        <v>0</v>
      </c>
      <c r="R203" s="220">
        <f>MIN(1/$H203,1-SUM($N203:Q203))*($F203&gt;=4)</f>
        <v>0</v>
      </c>
      <c r="S203" s="220">
        <f>MIN(1/$H203,1-SUM($N203:R203))*($F203&gt;=4)</f>
        <v>0</v>
      </c>
      <c r="T203" s="220">
        <f>MIN(1/$H203,1-SUM($N203:S203))*($F203&gt;=4)</f>
        <v>0</v>
      </c>
      <c r="U203" s="220">
        <f>MIN(1/$H203,1-SUM($N203:T203))*($F203&gt;=4)</f>
        <v>0</v>
      </c>
      <c r="V203" s="220">
        <f>MIN(1/$H203,1-SUM($N203:U203))*($F203&gt;=4)</f>
        <v>0</v>
      </c>
      <c r="W203" s="220">
        <f>MIN(1/$H203,1-SUM($N203:V203))*($F203&gt;=4)</f>
        <v>0</v>
      </c>
      <c r="X203" s="220">
        <f>MIN(1/$H203,1-SUM($N203:W203))*($F203&gt;=4)</f>
        <v>0</v>
      </c>
      <c r="Y203" s="220">
        <f>MIN(1/$H203,1-SUM($N203:X203))*($F203&gt;=4)</f>
        <v>0</v>
      </c>
      <c r="Z203" s="220">
        <f>MIN(1/$H203,1-SUM($N203:Y203))*($F203&gt;=4)</f>
        <v>0</v>
      </c>
      <c r="AA203" s="220">
        <f>MIN(1/$H203,1-SUM($N203:Z203))*($F203&gt;=4)</f>
        <v>0</v>
      </c>
      <c r="AB203" s="220">
        <f>MIN(1/$H203,1-SUM($N203:AA203))*($F203&gt;=4)</f>
        <v>0</v>
      </c>
      <c r="AC203" s="220">
        <f>MIN(1/$H203,1-SUM($N203:AB203))*($F203&gt;=4)</f>
        <v>0</v>
      </c>
      <c r="AD203" s="220">
        <f>MIN(1/$H203,1-SUM($N203:AC203))*($F203&gt;=4)</f>
        <v>0</v>
      </c>
      <c r="AE203" s="220">
        <f>MIN(1/$H203,1-SUM($N203:AD203))*($F203&gt;=4)</f>
        <v>0</v>
      </c>
      <c r="AF203" s="220">
        <f>MIN(1/$H203,1-SUM($N203:AE203))*($F203&gt;=4)</f>
        <v>0</v>
      </c>
      <c r="AG203" s="220">
        <f>MIN(1/$H203,1-SUM($N203:AF203))*($F203&gt;=4)</f>
        <v>0</v>
      </c>
      <c r="AH203" s="220">
        <f>MIN(1/$H203,1-SUM($N203:AG203))*($F203&gt;=4)</f>
        <v>0</v>
      </c>
      <c r="AI203" s="220">
        <f>MIN(1/$H203,1-SUM($N203:AH203))*($F203&gt;=4)</f>
        <v>0</v>
      </c>
      <c r="AJ203" s="220">
        <f>MIN(1/$H203,1-SUM($N203:AI203))*($F203&gt;=4)</f>
        <v>0</v>
      </c>
      <c r="AK203" s="220">
        <f>MIN(1/$H203,1-SUM($N203:AJ203))*($F203&gt;=4)</f>
        <v>0</v>
      </c>
      <c r="AL203" s="220">
        <f>MIN(1/$H203,1-SUM($N203:AK203))*($F203&gt;=4)</f>
        <v>0</v>
      </c>
      <c r="AM203" s="220">
        <f>MIN(1/$H203,1-SUM($N203:AL203))*($F203&gt;=4)</f>
        <v>0</v>
      </c>
      <c r="AN203" s="220">
        <f>MIN(1/$H203,1-SUM($N203:AM203))*($F203&gt;=4)</f>
        <v>0</v>
      </c>
      <c r="AO203" s="220">
        <f>MIN(1/$H203,1-SUM($N203:AN203))*($F203&gt;=4)</f>
        <v>0</v>
      </c>
      <c r="AP203" s="220">
        <f>MIN(1/$H203,1-SUM($N203:AO203))*($F203&gt;=4)</f>
        <v>0</v>
      </c>
      <c r="AQ203" s="220">
        <f>MIN(1/$H203,1-SUM($N203:AP203))*($F203&gt;=4)</f>
        <v>0</v>
      </c>
      <c r="AR203" s="220">
        <f>MIN(1/$H203,1-SUM($N203:AQ203))*($F203&gt;=4)</f>
        <v>0</v>
      </c>
      <c r="AS203" s="220">
        <f>MIN(1/$H203,1-SUM($N203:AR203))*($F203&gt;=4)</f>
        <v>0</v>
      </c>
      <c r="AT203" s="220">
        <f>MIN(1/$H203,1-SUM($N203:AS203))*($F203&gt;=4)</f>
        <v>0</v>
      </c>
      <c r="AU203" s="220">
        <f>MIN(1/$H203,1-SUM($N203:AT203))*($F203&gt;=4)</f>
        <v>0</v>
      </c>
      <c r="AV203" s="220">
        <f>MIN(1/$H203,1-SUM($N203:AU203))*($F203&gt;=4)</f>
        <v>0</v>
      </c>
      <c r="AW203" s="220">
        <f>MIN(1/$H203,1-SUM($N203:AV203))*($F203&gt;=4)</f>
        <v>0</v>
      </c>
      <c r="AX203" s="220">
        <f>MIN(1/$H203,1-SUM($N203:AW203))*($F203&gt;=4)</f>
        <v>0</v>
      </c>
      <c r="AY203" s="220">
        <f>MIN(1/$H203,1-SUM($N203:AX203))*($F203&gt;=4)</f>
        <v>0</v>
      </c>
      <c r="AZ203" s="220">
        <f>MIN(1/$H203,1-SUM($N203:AY203))*($F203&gt;=4)</f>
        <v>0</v>
      </c>
      <c r="BA203" s="220">
        <f>MIN(1/$H203,1-SUM($N203:AZ203))*($F203&gt;=4)</f>
        <v>0</v>
      </c>
      <c r="BB203" s="220">
        <f>MIN(1/$H203,1-SUM($N203:BA203))*($F203&gt;=4)</f>
        <v>0</v>
      </c>
      <c r="BC203" s="220">
        <f>MIN(1/$H203,1-SUM($N203:BB203))*($F203&gt;=4)</f>
        <v>0</v>
      </c>
      <c r="BD203" s="220">
        <f>MIN(1/$H203,1-SUM($N203:BC203))*($F203&gt;=4)</f>
        <v>0</v>
      </c>
      <c r="BE203" s="220">
        <f>MIN(1/$H203,1-SUM($N203:BD203))*($F203&gt;=4)</f>
        <v>0</v>
      </c>
      <c r="BF203" s="220">
        <f>MIN(1/$H203,1-SUM($N203:BE203))*($F203&gt;=4)</f>
        <v>0</v>
      </c>
      <c r="BG203" s="220">
        <f>MIN(1/$H203,1-SUM($N203:BF203))*($F203&gt;=4)</f>
        <v>0</v>
      </c>
      <c r="BH203" s="220">
        <f>MIN(1/$H203,1-SUM($N203:BG203))*($F203&gt;=4)</f>
        <v>0</v>
      </c>
      <c r="BI203" s="220">
        <f>MIN(1/$H203,1-SUM($N203:BH203))*($F203&gt;=4)</f>
        <v>0</v>
      </c>
      <c r="BJ203" s="220">
        <f>MIN(1/$H203,1-SUM($N203:BI203))*($F203&gt;=4)</f>
        <v>0</v>
      </c>
      <c r="BK203" s="220">
        <f>MIN(1/$H203,1-SUM($N203:BJ203))*($F203&gt;=4)</f>
        <v>0</v>
      </c>
      <c r="BL203" s="220">
        <f>MIN(1/$H203,1-SUM($N203:BK203))*($F203&gt;=4)</f>
        <v>0</v>
      </c>
      <c r="BM203" s="220">
        <f>MIN(1/$H203,1-SUM($N203:BL203))*($F203&gt;=4)</f>
        <v>0</v>
      </c>
    </row>
    <row r="204" spans="3:65" x14ac:dyDescent="0.2">
      <c r="C204" s="188">
        <f t="shared" si="163"/>
        <v>6</v>
      </c>
      <c r="D204" s="166" t="str">
        <f t="shared" si="164"/>
        <v/>
      </c>
      <c r="E204" s="211" t="str">
        <f t="shared" si="161"/>
        <v>Operating Expense</v>
      </c>
      <c r="F204" s="183">
        <f t="shared" si="161"/>
        <v>2</v>
      </c>
      <c r="G204" s="183"/>
      <c r="H204" s="215">
        <f>Inputs!I17</f>
        <v>35</v>
      </c>
      <c r="I204" s="213">
        <f>MONTH(Inputs!G17)</f>
        <v>1</v>
      </c>
      <c r="J204" s="217">
        <f t="shared" si="162"/>
        <v>1</v>
      </c>
      <c r="L204" s="218">
        <f t="shared" si="165"/>
        <v>0</v>
      </c>
      <c r="O204" s="219">
        <f>MIN(1/$H204,1-SUM($N204:N204))*($F204&gt;=4)*$J204</f>
        <v>0</v>
      </c>
      <c r="P204" s="220">
        <f>MIN(1/$H204,1-SUM($N204:O204))*($F204&gt;=4)</f>
        <v>0</v>
      </c>
      <c r="Q204" s="220">
        <f>MIN(1/$H204,1-SUM($N204:P204))*($F204&gt;=4)</f>
        <v>0</v>
      </c>
      <c r="R204" s="220">
        <f>MIN(1/$H204,1-SUM($N204:Q204))*($F204&gt;=4)</f>
        <v>0</v>
      </c>
      <c r="S204" s="220">
        <f>MIN(1/$H204,1-SUM($N204:R204))*($F204&gt;=4)</f>
        <v>0</v>
      </c>
      <c r="T204" s="220">
        <f>MIN(1/$H204,1-SUM($N204:S204))*($F204&gt;=4)</f>
        <v>0</v>
      </c>
      <c r="U204" s="220">
        <f>MIN(1/$H204,1-SUM($N204:T204))*($F204&gt;=4)</f>
        <v>0</v>
      </c>
      <c r="V204" s="220">
        <f>MIN(1/$H204,1-SUM($N204:U204))*($F204&gt;=4)</f>
        <v>0</v>
      </c>
      <c r="W204" s="220">
        <f>MIN(1/$H204,1-SUM($N204:V204))*($F204&gt;=4)</f>
        <v>0</v>
      </c>
      <c r="X204" s="220">
        <f>MIN(1/$H204,1-SUM($N204:W204))*($F204&gt;=4)</f>
        <v>0</v>
      </c>
      <c r="Y204" s="220">
        <f>MIN(1/$H204,1-SUM($N204:X204))*($F204&gt;=4)</f>
        <v>0</v>
      </c>
      <c r="Z204" s="220">
        <f>MIN(1/$H204,1-SUM($N204:Y204))*($F204&gt;=4)</f>
        <v>0</v>
      </c>
      <c r="AA204" s="220">
        <f>MIN(1/$H204,1-SUM($N204:Z204))*($F204&gt;=4)</f>
        <v>0</v>
      </c>
      <c r="AB204" s="220">
        <f>MIN(1/$H204,1-SUM($N204:AA204))*($F204&gt;=4)</f>
        <v>0</v>
      </c>
      <c r="AC204" s="220">
        <f>MIN(1/$H204,1-SUM($N204:AB204))*($F204&gt;=4)</f>
        <v>0</v>
      </c>
      <c r="AD204" s="220">
        <f>MIN(1/$H204,1-SUM($N204:AC204))*($F204&gt;=4)</f>
        <v>0</v>
      </c>
      <c r="AE204" s="220">
        <f>MIN(1/$H204,1-SUM($N204:AD204))*($F204&gt;=4)</f>
        <v>0</v>
      </c>
      <c r="AF204" s="220">
        <f>MIN(1/$H204,1-SUM($N204:AE204))*($F204&gt;=4)</f>
        <v>0</v>
      </c>
      <c r="AG204" s="220">
        <f>MIN(1/$H204,1-SUM($N204:AF204))*($F204&gt;=4)</f>
        <v>0</v>
      </c>
      <c r="AH204" s="220">
        <f>MIN(1/$H204,1-SUM($N204:AG204))*($F204&gt;=4)</f>
        <v>0</v>
      </c>
      <c r="AI204" s="220">
        <f>MIN(1/$H204,1-SUM($N204:AH204))*($F204&gt;=4)</f>
        <v>0</v>
      </c>
      <c r="AJ204" s="220">
        <f>MIN(1/$H204,1-SUM($N204:AI204))*($F204&gt;=4)</f>
        <v>0</v>
      </c>
      <c r="AK204" s="220">
        <f>MIN(1/$H204,1-SUM($N204:AJ204))*($F204&gt;=4)</f>
        <v>0</v>
      </c>
      <c r="AL204" s="220">
        <f>MIN(1/$H204,1-SUM($N204:AK204))*($F204&gt;=4)</f>
        <v>0</v>
      </c>
      <c r="AM204" s="220">
        <f>MIN(1/$H204,1-SUM($N204:AL204))*($F204&gt;=4)</f>
        <v>0</v>
      </c>
      <c r="AN204" s="220">
        <f>MIN(1/$H204,1-SUM($N204:AM204))*($F204&gt;=4)</f>
        <v>0</v>
      </c>
      <c r="AO204" s="220">
        <f>MIN(1/$H204,1-SUM($N204:AN204))*($F204&gt;=4)</f>
        <v>0</v>
      </c>
      <c r="AP204" s="220">
        <f>MIN(1/$H204,1-SUM($N204:AO204))*($F204&gt;=4)</f>
        <v>0</v>
      </c>
      <c r="AQ204" s="220">
        <f>MIN(1/$H204,1-SUM($N204:AP204))*($F204&gt;=4)</f>
        <v>0</v>
      </c>
      <c r="AR204" s="220">
        <f>MIN(1/$H204,1-SUM($N204:AQ204))*($F204&gt;=4)</f>
        <v>0</v>
      </c>
      <c r="AS204" s="220">
        <f>MIN(1/$H204,1-SUM($N204:AR204))*($F204&gt;=4)</f>
        <v>0</v>
      </c>
      <c r="AT204" s="220">
        <f>MIN(1/$H204,1-SUM($N204:AS204))*($F204&gt;=4)</f>
        <v>0</v>
      </c>
      <c r="AU204" s="220">
        <f>MIN(1/$H204,1-SUM($N204:AT204))*($F204&gt;=4)</f>
        <v>0</v>
      </c>
      <c r="AV204" s="220">
        <f>MIN(1/$H204,1-SUM($N204:AU204))*($F204&gt;=4)</f>
        <v>0</v>
      </c>
      <c r="AW204" s="220">
        <f>MIN(1/$H204,1-SUM($N204:AV204))*($F204&gt;=4)</f>
        <v>0</v>
      </c>
      <c r="AX204" s="220">
        <f>MIN(1/$H204,1-SUM($N204:AW204))*($F204&gt;=4)</f>
        <v>0</v>
      </c>
      <c r="AY204" s="220">
        <f>MIN(1/$H204,1-SUM($N204:AX204))*($F204&gt;=4)</f>
        <v>0</v>
      </c>
      <c r="AZ204" s="220">
        <f>MIN(1/$H204,1-SUM($N204:AY204))*($F204&gt;=4)</f>
        <v>0</v>
      </c>
      <c r="BA204" s="220">
        <f>MIN(1/$H204,1-SUM($N204:AZ204))*($F204&gt;=4)</f>
        <v>0</v>
      </c>
      <c r="BB204" s="220">
        <f>MIN(1/$H204,1-SUM($N204:BA204))*($F204&gt;=4)</f>
        <v>0</v>
      </c>
      <c r="BC204" s="220">
        <f>MIN(1/$H204,1-SUM($N204:BB204))*($F204&gt;=4)</f>
        <v>0</v>
      </c>
      <c r="BD204" s="220">
        <f>MIN(1/$H204,1-SUM($N204:BC204))*($F204&gt;=4)</f>
        <v>0</v>
      </c>
      <c r="BE204" s="220">
        <f>MIN(1/$H204,1-SUM($N204:BD204))*($F204&gt;=4)</f>
        <v>0</v>
      </c>
      <c r="BF204" s="220">
        <f>MIN(1/$H204,1-SUM($N204:BE204))*($F204&gt;=4)</f>
        <v>0</v>
      </c>
      <c r="BG204" s="220">
        <f>MIN(1/$H204,1-SUM($N204:BF204))*($F204&gt;=4)</f>
        <v>0</v>
      </c>
      <c r="BH204" s="220">
        <f>MIN(1/$H204,1-SUM($N204:BG204))*($F204&gt;=4)</f>
        <v>0</v>
      </c>
      <c r="BI204" s="220">
        <f>MIN(1/$H204,1-SUM($N204:BH204))*($F204&gt;=4)</f>
        <v>0</v>
      </c>
      <c r="BJ204" s="220">
        <f>MIN(1/$H204,1-SUM($N204:BI204))*($F204&gt;=4)</f>
        <v>0</v>
      </c>
      <c r="BK204" s="220">
        <f>MIN(1/$H204,1-SUM($N204:BJ204))*($F204&gt;=4)</f>
        <v>0</v>
      </c>
      <c r="BL204" s="220">
        <f>MIN(1/$H204,1-SUM($N204:BK204))*($F204&gt;=4)</f>
        <v>0</v>
      </c>
      <c r="BM204" s="220">
        <f>MIN(1/$H204,1-SUM($N204:BL204))*($F204&gt;=4)</f>
        <v>0</v>
      </c>
    </row>
    <row r="205" spans="3:65" x14ac:dyDescent="0.2">
      <c r="C205" s="188">
        <f t="shared" si="163"/>
        <v>7</v>
      </c>
      <c r="D205" s="166" t="str">
        <f t="shared" si="164"/>
        <v xml:space="preserve">Alt 1 - TRANSMISSION LINE  </v>
      </c>
      <c r="E205" s="211" t="str">
        <f t="shared" si="161"/>
        <v>CWIP Capital</v>
      </c>
      <c r="F205" s="183">
        <f t="shared" si="161"/>
        <v>6</v>
      </c>
      <c r="G205" s="183"/>
      <c r="H205" s="215">
        <f>Inputs!I18</f>
        <v>70</v>
      </c>
      <c r="I205" s="213">
        <f>MONTH(Inputs!G18)</f>
        <v>12</v>
      </c>
      <c r="J205" s="217">
        <f t="shared" si="162"/>
        <v>8.3333333333333329E-2</v>
      </c>
      <c r="L205" s="218">
        <f t="shared" si="165"/>
        <v>0.71547619047618982</v>
      </c>
      <c r="O205" s="219">
        <f>MIN(1/$H205,1-SUM($N205:N205))*($F205&gt;=4)*$J205</f>
        <v>1.1904761904761904E-3</v>
      </c>
      <c r="P205" s="220">
        <f>MIN(1/$H205,1-SUM($N205:O205))*($F205&gt;=4)</f>
        <v>1.4285714285714285E-2</v>
      </c>
      <c r="Q205" s="220">
        <f>MIN(1/$H205,1-SUM($N205:P205))*($F205&gt;=4)</f>
        <v>1.4285714285714285E-2</v>
      </c>
      <c r="R205" s="220">
        <f>MIN(1/$H205,1-SUM($N205:Q205))*($F205&gt;=4)</f>
        <v>1.4285714285714285E-2</v>
      </c>
      <c r="S205" s="220">
        <f>MIN(1/$H205,1-SUM($N205:R205))*($F205&gt;=4)</f>
        <v>1.4285714285714285E-2</v>
      </c>
      <c r="T205" s="220">
        <f>MIN(1/$H205,1-SUM($N205:S205))*($F205&gt;=4)</f>
        <v>1.4285714285714285E-2</v>
      </c>
      <c r="U205" s="220">
        <f>MIN(1/$H205,1-SUM($N205:T205))*($F205&gt;=4)</f>
        <v>1.4285714285714285E-2</v>
      </c>
      <c r="V205" s="220">
        <f>MIN(1/$H205,1-SUM($N205:U205))*($F205&gt;=4)</f>
        <v>1.4285714285714285E-2</v>
      </c>
      <c r="W205" s="220">
        <f>MIN(1/$H205,1-SUM($N205:V205))*($F205&gt;=4)</f>
        <v>1.4285714285714285E-2</v>
      </c>
      <c r="X205" s="220">
        <f>MIN(1/$H205,1-SUM($N205:W205))*($F205&gt;=4)</f>
        <v>1.4285714285714285E-2</v>
      </c>
      <c r="Y205" s="220">
        <f>MIN(1/$H205,1-SUM($N205:X205))*($F205&gt;=4)</f>
        <v>1.4285714285714285E-2</v>
      </c>
      <c r="Z205" s="220">
        <f>MIN(1/$H205,1-SUM($N205:Y205))*($F205&gt;=4)</f>
        <v>1.4285714285714285E-2</v>
      </c>
      <c r="AA205" s="220">
        <f>MIN(1/$H205,1-SUM($N205:Z205))*($F205&gt;=4)</f>
        <v>1.4285714285714285E-2</v>
      </c>
      <c r="AB205" s="220">
        <f>MIN(1/$H205,1-SUM($N205:AA205))*($F205&gt;=4)</f>
        <v>1.4285714285714285E-2</v>
      </c>
      <c r="AC205" s="220">
        <f>MIN(1/$H205,1-SUM($N205:AB205))*($F205&gt;=4)</f>
        <v>1.4285714285714285E-2</v>
      </c>
      <c r="AD205" s="220">
        <f>MIN(1/$H205,1-SUM($N205:AC205))*($F205&gt;=4)</f>
        <v>1.4285714285714285E-2</v>
      </c>
      <c r="AE205" s="220">
        <f>MIN(1/$H205,1-SUM($N205:AD205))*($F205&gt;=4)</f>
        <v>1.4285714285714285E-2</v>
      </c>
      <c r="AF205" s="220">
        <f>MIN(1/$H205,1-SUM($N205:AE205))*($F205&gt;=4)</f>
        <v>1.4285714285714285E-2</v>
      </c>
      <c r="AG205" s="220">
        <f>MIN(1/$H205,1-SUM($N205:AF205))*($F205&gt;=4)</f>
        <v>1.4285714285714285E-2</v>
      </c>
      <c r="AH205" s="220">
        <f>MIN(1/$H205,1-SUM($N205:AG205))*($F205&gt;=4)</f>
        <v>1.4285714285714285E-2</v>
      </c>
      <c r="AI205" s="220">
        <f>MIN(1/$H205,1-SUM($N205:AH205))*($F205&gt;=4)</f>
        <v>1.4285714285714285E-2</v>
      </c>
      <c r="AJ205" s="220">
        <f>MIN(1/$H205,1-SUM($N205:AI205))*($F205&gt;=4)</f>
        <v>1.4285714285714285E-2</v>
      </c>
      <c r="AK205" s="220">
        <f>MIN(1/$H205,1-SUM($N205:AJ205))*($F205&gt;=4)</f>
        <v>1.4285714285714285E-2</v>
      </c>
      <c r="AL205" s="220">
        <f>MIN(1/$H205,1-SUM($N205:AK205))*($F205&gt;=4)</f>
        <v>1.4285714285714285E-2</v>
      </c>
      <c r="AM205" s="220">
        <f>MIN(1/$H205,1-SUM($N205:AL205))*($F205&gt;=4)</f>
        <v>1.4285714285714285E-2</v>
      </c>
      <c r="AN205" s="220">
        <f>MIN(1/$H205,1-SUM($N205:AM205))*($F205&gt;=4)</f>
        <v>1.4285714285714285E-2</v>
      </c>
      <c r="AO205" s="220">
        <f>MIN(1/$H205,1-SUM($N205:AN205))*($F205&gt;=4)</f>
        <v>1.4285714285714285E-2</v>
      </c>
      <c r="AP205" s="220">
        <f>MIN(1/$H205,1-SUM($N205:AO205))*($F205&gt;=4)</f>
        <v>1.4285714285714285E-2</v>
      </c>
      <c r="AQ205" s="220">
        <f>MIN(1/$H205,1-SUM($N205:AP205))*($F205&gt;=4)</f>
        <v>1.4285714285714285E-2</v>
      </c>
      <c r="AR205" s="220">
        <f>MIN(1/$H205,1-SUM($N205:AQ205))*($F205&gt;=4)</f>
        <v>1.4285714285714285E-2</v>
      </c>
      <c r="AS205" s="220">
        <f>MIN(1/$H205,1-SUM($N205:AR205))*($F205&gt;=4)</f>
        <v>1.4285714285714285E-2</v>
      </c>
      <c r="AT205" s="220">
        <f>MIN(1/$H205,1-SUM($N205:AS205))*($F205&gt;=4)</f>
        <v>1.4285714285714285E-2</v>
      </c>
      <c r="AU205" s="220">
        <f>MIN(1/$H205,1-SUM($N205:AT205))*($F205&gt;=4)</f>
        <v>1.4285714285714285E-2</v>
      </c>
      <c r="AV205" s="220">
        <f>MIN(1/$H205,1-SUM($N205:AU205))*($F205&gt;=4)</f>
        <v>1.4285714285714285E-2</v>
      </c>
      <c r="AW205" s="220">
        <f>MIN(1/$H205,1-SUM($N205:AV205))*($F205&gt;=4)</f>
        <v>1.4285714285714285E-2</v>
      </c>
      <c r="AX205" s="220">
        <f>MIN(1/$H205,1-SUM($N205:AW205))*($F205&gt;=4)</f>
        <v>1.4285714285714285E-2</v>
      </c>
      <c r="AY205" s="220">
        <f>MIN(1/$H205,1-SUM($N205:AX205))*($F205&gt;=4)</f>
        <v>1.4285714285714285E-2</v>
      </c>
      <c r="AZ205" s="220">
        <f>MIN(1/$H205,1-SUM($N205:AY205))*($F205&gt;=4)</f>
        <v>1.4285714285714285E-2</v>
      </c>
      <c r="BA205" s="220">
        <f>MIN(1/$H205,1-SUM($N205:AZ205))*($F205&gt;=4)</f>
        <v>1.4285714285714285E-2</v>
      </c>
      <c r="BB205" s="220">
        <f>MIN(1/$H205,1-SUM($N205:BA205))*($F205&gt;=4)</f>
        <v>1.4285714285714285E-2</v>
      </c>
      <c r="BC205" s="220">
        <f>MIN(1/$H205,1-SUM($N205:BB205))*($F205&gt;=4)</f>
        <v>1.4285714285714285E-2</v>
      </c>
      <c r="BD205" s="220">
        <f>MIN(1/$H205,1-SUM($N205:BC205))*($F205&gt;=4)</f>
        <v>1.4285714285714285E-2</v>
      </c>
      <c r="BE205" s="220">
        <f>MIN(1/$H205,1-SUM($N205:BD205))*($F205&gt;=4)</f>
        <v>1.4285714285714285E-2</v>
      </c>
      <c r="BF205" s="220">
        <f>MIN(1/$H205,1-SUM($N205:BE205))*($F205&gt;=4)</f>
        <v>1.4285714285714285E-2</v>
      </c>
      <c r="BG205" s="220">
        <f>MIN(1/$H205,1-SUM($N205:BF205))*($F205&gt;=4)</f>
        <v>1.4285714285714285E-2</v>
      </c>
      <c r="BH205" s="220">
        <f>MIN(1/$H205,1-SUM($N205:BG205))*($F205&gt;=4)</f>
        <v>1.4285714285714285E-2</v>
      </c>
      <c r="BI205" s="220">
        <f>MIN(1/$H205,1-SUM($N205:BH205))*($F205&gt;=4)</f>
        <v>1.4285714285714285E-2</v>
      </c>
      <c r="BJ205" s="220">
        <f>MIN(1/$H205,1-SUM($N205:BI205))*($F205&gt;=4)</f>
        <v>1.4285714285714285E-2</v>
      </c>
      <c r="BK205" s="220">
        <f>MIN(1/$H205,1-SUM($N205:BJ205))*($F205&gt;=4)</f>
        <v>1.4285714285714285E-2</v>
      </c>
      <c r="BL205" s="220">
        <f>MIN(1/$H205,1-SUM($N205:BK205))*($F205&gt;=4)</f>
        <v>1.4285714285714285E-2</v>
      </c>
      <c r="BM205" s="220">
        <f>MIN(1/$H205,1-SUM($N205:BL205))*($F205&gt;=4)</f>
        <v>1.4285714285714285E-2</v>
      </c>
    </row>
    <row r="206" spans="3:65" x14ac:dyDescent="0.2">
      <c r="C206" s="188">
        <f t="shared" si="163"/>
        <v>8</v>
      </c>
      <c r="D206" s="166" t="str">
        <f t="shared" si="164"/>
        <v xml:space="preserve">Alt 1 - TRANSMISSION SUBSTATION  </v>
      </c>
      <c r="E206" s="211" t="str">
        <f t="shared" si="161"/>
        <v>CWIP Capital</v>
      </c>
      <c r="F206" s="183">
        <f t="shared" si="161"/>
        <v>6</v>
      </c>
      <c r="G206" s="183"/>
      <c r="H206" s="215">
        <f>Inputs!I19</f>
        <v>44</v>
      </c>
      <c r="I206" s="213">
        <f>MONTH(Inputs!G19)</f>
        <v>12</v>
      </c>
      <c r="J206" s="217">
        <f t="shared" si="162"/>
        <v>8.3333333333333329E-2</v>
      </c>
      <c r="L206" s="218">
        <f t="shared" si="165"/>
        <v>1</v>
      </c>
      <c r="O206" s="219">
        <f>MIN(1/$H206,1-SUM($N206:N206))*($F206&gt;=4)*$J206</f>
        <v>1.893939393939394E-3</v>
      </c>
      <c r="P206" s="220">
        <f>MIN(1/$H206,1-SUM($N206:O206))*($F206&gt;=4)</f>
        <v>2.2727272727272728E-2</v>
      </c>
      <c r="Q206" s="220">
        <f>MIN(1/$H206,1-SUM($N206:P206))*($F206&gt;=4)</f>
        <v>2.2727272727272728E-2</v>
      </c>
      <c r="R206" s="220">
        <f>MIN(1/$H206,1-SUM($N206:Q206))*($F206&gt;=4)</f>
        <v>2.2727272727272728E-2</v>
      </c>
      <c r="S206" s="220">
        <f>MIN(1/$H206,1-SUM($N206:R206))*($F206&gt;=4)</f>
        <v>2.2727272727272728E-2</v>
      </c>
      <c r="T206" s="220">
        <f>MIN(1/$H206,1-SUM($N206:S206))*($F206&gt;=4)</f>
        <v>2.2727272727272728E-2</v>
      </c>
      <c r="U206" s="220">
        <f>MIN(1/$H206,1-SUM($N206:T206))*($F206&gt;=4)</f>
        <v>2.2727272727272728E-2</v>
      </c>
      <c r="V206" s="220">
        <f>MIN(1/$H206,1-SUM($N206:U206))*($F206&gt;=4)</f>
        <v>2.2727272727272728E-2</v>
      </c>
      <c r="W206" s="220">
        <f>MIN(1/$H206,1-SUM($N206:V206))*($F206&gt;=4)</f>
        <v>2.2727272727272728E-2</v>
      </c>
      <c r="X206" s="220">
        <f>MIN(1/$H206,1-SUM($N206:W206))*($F206&gt;=4)</f>
        <v>2.2727272727272728E-2</v>
      </c>
      <c r="Y206" s="220">
        <f>MIN(1/$H206,1-SUM($N206:X206))*($F206&gt;=4)</f>
        <v>2.2727272727272728E-2</v>
      </c>
      <c r="Z206" s="220">
        <f>MIN(1/$H206,1-SUM($N206:Y206))*($F206&gt;=4)</f>
        <v>2.2727272727272728E-2</v>
      </c>
      <c r="AA206" s="220">
        <f>MIN(1/$H206,1-SUM($N206:Z206))*($F206&gt;=4)</f>
        <v>2.2727272727272728E-2</v>
      </c>
      <c r="AB206" s="220">
        <f>MIN(1/$H206,1-SUM($N206:AA206))*($F206&gt;=4)</f>
        <v>2.2727272727272728E-2</v>
      </c>
      <c r="AC206" s="220">
        <f>MIN(1/$H206,1-SUM($N206:AB206))*($F206&gt;=4)</f>
        <v>2.2727272727272728E-2</v>
      </c>
      <c r="AD206" s="220">
        <f>MIN(1/$H206,1-SUM($N206:AC206))*($F206&gt;=4)</f>
        <v>2.2727272727272728E-2</v>
      </c>
      <c r="AE206" s="220">
        <f>MIN(1/$H206,1-SUM($N206:AD206))*($F206&gt;=4)</f>
        <v>2.2727272727272728E-2</v>
      </c>
      <c r="AF206" s="220">
        <f>MIN(1/$H206,1-SUM($N206:AE206))*($F206&gt;=4)</f>
        <v>2.2727272727272728E-2</v>
      </c>
      <c r="AG206" s="220">
        <f>MIN(1/$H206,1-SUM($N206:AF206))*($F206&gt;=4)</f>
        <v>2.2727272727272728E-2</v>
      </c>
      <c r="AH206" s="220">
        <f>MIN(1/$H206,1-SUM($N206:AG206))*($F206&gt;=4)</f>
        <v>2.2727272727272728E-2</v>
      </c>
      <c r="AI206" s="220">
        <f>MIN(1/$H206,1-SUM($N206:AH206))*($F206&gt;=4)</f>
        <v>2.2727272727272728E-2</v>
      </c>
      <c r="AJ206" s="220">
        <f>MIN(1/$H206,1-SUM($N206:AI206))*($F206&gt;=4)</f>
        <v>2.2727272727272728E-2</v>
      </c>
      <c r="AK206" s="220">
        <f>MIN(1/$H206,1-SUM($N206:AJ206))*($F206&gt;=4)</f>
        <v>2.2727272727272728E-2</v>
      </c>
      <c r="AL206" s="220">
        <f>MIN(1/$H206,1-SUM($N206:AK206))*($F206&gt;=4)</f>
        <v>2.2727272727272728E-2</v>
      </c>
      <c r="AM206" s="220">
        <f>MIN(1/$H206,1-SUM($N206:AL206))*($F206&gt;=4)</f>
        <v>2.2727272727272728E-2</v>
      </c>
      <c r="AN206" s="220">
        <f>MIN(1/$H206,1-SUM($N206:AM206))*($F206&gt;=4)</f>
        <v>2.2727272727272728E-2</v>
      </c>
      <c r="AO206" s="220">
        <f>MIN(1/$H206,1-SUM($N206:AN206))*($F206&gt;=4)</f>
        <v>2.2727272727272728E-2</v>
      </c>
      <c r="AP206" s="220">
        <f>MIN(1/$H206,1-SUM($N206:AO206))*($F206&gt;=4)</f>
        <v>2.2727272727272728E-2</v>
      </c>
      <c r="AQ206" s="220">
        <f>MIN(1/$H206,1-SUM($N206:AP206))*($F206&gt;=4)</f>
        <v>2.2727272727272728E-2</v>
      </c>
      <c r="AR206" s="220">
        <f>MIN(1/$H206,1-SUM($N206:AQ206))*($F206&gt;=4)</f>
        <v>2.2727272727272728E-2</v>
      </c>
      <c r="AS206" s="220">
        <f>MIN(1/$H206,1-SUM($N206:AR206))*($F206&gt;=4)</f>
        <v>2.2727272727272728E-2</v>
      </c>
      <c r="AT206" s="220">
        <f>MIN(1/$H206,1-SUM($N206:AS206))*($F206&gt;=4)</f>
        <v>2.2727272727272728E-2</v>
      </c>
      <c r="AU206" s="220">
        <f>MIN(1/$H206,1-SUM($N206:AT206))*($F206&gt;=4)</f>
        <v>2.2727272727272728E-2</v>
      </c>
      <c r="AV206" s="220">
        <f>MIN(1/$H206,1-SUM($N206:AU206))*($F206&gt;=4)</f>
        <v>2.2727272727272728E-2</v>
      </c>
      <c r="AW206" s="220">
        <f>MIN(1/$H206,1-SUM($N206:AV206))*($F206&gt;=4)</f>
        <v>2.2727272727272728E-2</v>
      </c>
      <c r="AX206" s="220">
        <f>MIN(1/$H206,1-SUM($N206:AW206))*($F206&gt;=4)</f>
        <v>2.2727272727272728E-2</v>
      </c>
      <c r="AY206" s="220">
        <f>MIN(1/$H206,1-SUM($N206:AX206))*($F206&gt;=4)</f>
        <v>2.2727272727272728E-2</v>
      </c>
      <c r="AZ206" s="220">
        <f>MIN(1/$H206,1-SUM($N206:AY206))*($F206&gt;=4)</f>
        <v>2.2727272727272728E-2</v>
      </c>
      <c r="BA206" s="220">
        <f>MIN(1/$H206,1-SUM($N206:AZ206))*($F206&gt;=4)</f>
        <v>2.2727272727272728E-2</v>
      </c>
      <c r="BB206" s="220">
        <f>MIN(1/$H206,1-SUM($N206:BA206))*($F206&gt;=4)</f>
        <v>2.2727272727272728E-2</v>
      </c>
      <c r="BC206" s="220">
        <f>MIN(1/$H206,1-SUM($N206:BB206))*($F206&gt;=4)</f>
        <v>2.2727272727272728E-2</v>
      </c>
      <c r="BD206" s="220">
        <f>MIN(1/$H206,1-SUM($N206:BC206))*($F206&gt;=4)</f>
        <v>2.2727272727272728E-2</v>
      </c>
      <c r="BE206" s="220">
        <f>MIN(1/$H206,1-SUM($N206:BD206))*($F206&gt;=4)</f>
        <v>2.2727272727272728E-2</v>
      </c>
      <c r="BF206" s="220">
        <f>MIN(1/$H206,1-SUM($N206:BE206))*($F206&gt;=4)</f>
        <v>2.2727272727272728E-2</v>
      </c>
      <c r="BG206" s="220">
        <f>MIN(1/$H206,1-SUM($N206:BF206))*($F206&gt;=4)</f>
        <v>2.0833333333333925E-2</v>
      </c>
      <c r="BH206" s="220">
        <f>MIN(1/$H206,1-SUM($N206:BG206))*($F206&gt;=4)</f>
        <v>0</v>
      </c>
      <c r="BI206" s="220">
        <f>MIN(1/$H206,1-SUM($N206:BH206))*($F206&gt;=4)</f>
        <v>0</v>
      </c>
      <c r="BJ206" s="220">
        <f>MIN(1/$H206,1-SUM($N206:BI206))*($F206&gt;=4)</f>
        <v>0</v>
      </c>
      <c r="BK206" s="220">
        <f>MIN(1/$H206,1-SUM($N206:BJ206))*($F206&gt;=4)</f>
        <v>0</v>
      </c>
      <c r="BL206" s="220">
        <f>MIN(1/$H206,1-SUM($N206:BK206))*($F206&gt;=4)</f>
        <v>0</v>
      </c>
      <c r="BM206" s="220">
        <f>MIN(1/$H206,1-SUM($N206:BL206))*($F206&gt;=4)</f>
        <v>0</v>
      </c>
    </row>
    <row r="207" spans="3:65" x14ac:dyDescent="0.2">
      <c r="C207" s="188">
        <f t="shared" si="163"/>
        <v>9</v>
      </c>
      <c r="D207" s="166" t="str">
        <f t="shared" si="164"/>
        <v xml:space="preserve">Alt 1 - DISTRIBUTION SUBSTATION  </v>
      </c>
      <c r="E207" s="211" t="str">
        <f t="shared" si="161"/>
        <v>CWIP Capital</v>
      </c>
      <c r="F207" s="183">
        <f t="shared" si="161"/>
        <v>6</v>
      </c>
      <c r="G207" s="183"/>
      <c r="H207" s="215">
        <f>Inputs!I20</f>
        <v>51</v>
      </c>
      <c r="I207" s="213">
        <f>MONTH(Inputs!G20)</f>
        <v>12</v>
      </c>
      <c r="J207" s="217">
        <f t="shared" si="162"/>
        <v>8.3333333333333329E-2</v>
      </c>
      <c r="L207" s="218">
        <f t="shared" si="165"/>
        <v>0.9820261437908504</v>
      </c>
      <c r="O207" s="219">
        <f>MIN(1/$H207,1-SUM($N207:N207))*($F207&gt;=4)*$J207</f>
        <v>1.633986928104575E-3</v>
      </c>
      <c r="P207" s="220">
        <f>MIN(1/$H207,1-SUM($N207:O207))*($F207&gt;=4)</f>
        <v>1.9607843137254902E-2</v>
      </c>
      <c r="Q207" s="220">
        <f>MIN(1/$H207,1-SUM($N207:P207))*($F207&gt;=4)</f>
        <v>1.9607843137254902E-2</v>
      </c>
      <c r="R207" s="220">
        <f>MIN(1/$H207,1-SUM($N207:Q207))*($F207&gt;=4)</f>
        <v>1.9607843137254902E-2</v>
      </c>
      <c r="S207" s="220">
        <f>MIN(1/$H207,1-SUM($N207:R207))*($F207&gt;=4)</f>
        <v>1.9607843137254902E-2</v>
      </c>
      <c r="T207" s="220">
        <f>MIN(1/$H207,1-SUM($N207:S207))*($F207&gt;=4)</f>
        <v>1.9607843137254902E-2</v>
      </c>
      <c r="U207" s="220">
        <f>MIN(1/$H207,1-SUM($N207:T207))*($F207&gt;=4)</f>
        <v>1.9607843137254902E-2</v>
      </c>
      <c r="V207" s="220">
        <f>MIN(1/$H207,1-SUM($N207:U207))*($F207&gt;=4)</f>
        <v>1.9607843137254902E-2</v>
      </c>
      <c r="W207" s="220">
        <f>MIN(1/$H207,1-SUM($N207:V207))*($F207&gt;=4)</f>
        <v>1.9607843137254902E-2</v>
      </c>
      <c r="X207" s="220">
        <f>MIN(1/$H207,1-SUM($N207:W207))*($F207&gt;=4)</f>
        <v>1.9607843137254902E-2</v>
      </c>
      <c r="Y207" s="220">
        <f>MIN(1/$H207,1-SUM($N207:X207))*($F207&gt;=4)</f>
        <v>1.9607843137254902E-2</v>
      </c>
      <c r="Z207" s="220">
        <f>MIN(1/$H207,1-SUM($N207:Y207))*($F207&gt;=4)</f>
        <v>1.9607843137254902E-2</v>
      </c>
      <c r="AA207" s="220">
        <f>MIN(1/$H207,1-SUM($N207:Z207))*($F207&gt;=4)</f>
        <v>1.9607843137254902E-2</v>
      </c>
      <c r="AB207" s="220">
        <f>MIN(1/$H207,1-SUM($N207:AA207))*($F207&gt;=4)</f>
        <v>1.9607843137254902E-2</v>
      </c>
      <c r="AC207" s="220">
        <f>MIN(1/$H207,1-SUM($N207:AB207))*($F207&gt;=4)</f>
        <v>1.9607843137254902E-2</v>
      </c>
      <c r="AD207" s="220">
        <f>MIN(1/$H207,1-SUM($N207:AC207))*($F207&gt;=4)</f>
        <v>1.9607843137254902E-2</v>
      </c>
      <c r="AE207" s="220">
        <f>MIN(1/$H207,1-SUM($N207:AD207))*($F207&gt;=4)</f>
        <v>1.9607843137254902E-2</v>
      </c>
      <c r="AF207" s="220">
        <f>MIN(1/$H207,1-SUM($N207:AE207))*($F207&gt;=4)</f>
        <v>1.9607843137254902E-2</v>
      </c>
      <c r="AG207" s="220">
        <f>MIN(1/$H207,1-SUM($N207:AF207))*($F207&gt;=4)</f>
        <v>1.9607843137254902E-2</v>
      </c>
      <c r="AH207" s="220">
        <f>MIN(1/$H207,1-SUM($N207:AG207))*($F207&gt;=4)</f>
        <v>1.9607843137254902E-2</v>
      </c>
      <c r="AI207" s="220">
        <f>MIN(1/$H207,1-SUM($N207:AH207))*($F207&gt;=4)</f>
        <v>1.9607843137254902E-2</v>
      </c>
      <c r="AJ207" s="220">
        <f>MIN(1/$H207,1-SUM($N207:AI207))*($F207&gt;=4)</f>
        <v>1.9607843137254902E-2</v>
      </c>
      <c r="AK207" s="220">
        <f>MIN(1/$H207,1-SUM($N207:AJ207))*($F207&gt;=4)</f>
        <v>1.9607843137254902E-2</v>
      </c>
      <c r="AL207" s="220">
        <f>MIN(1/$H207,1-SUM($N207:AK207))*($F207&gt;=4)</f>
        <v>1.9607843137254902E-2</v>
      </c>
      <c r="AM207" s="220">
        <f>MIN(1/$H207,1-SUM($N207:AL207))*($F207&gt;=4)</f>
        <v>1.9607843137254902E-2</v>
      </c>
      <c r="AN207" s="220">
        <f>MIN(1/$H207,1-SUM($N207:AM207))*($F207&gt;=4)</f>
        <v>1.9607843137254902E-2</v>
      </c>
      <c r="AO207" s="220">
        <f>MIN(1/$H207,1-SUM($N207:AN207))*($F207&gt;=4)</f>
        <v>1.9607843137254902E-2</v>
      </c>
      <c r="AP207" s="220">
        <f>MIN(1/$H207,1-SUM($N207:AO207))*($F207&gt;=4)</f>
        <v>1.9607843137254902E-2</v>
      </c>
      <c r="AQ207" s="220">
        <f>MIN(1/$H207,1-SUM($N207:AP207))*($F207&gt;=4)</f>
        <v>1.9607843137254902E-2</v>
      </c>
      <c r="AR207" s="220">
        <f>MIN(1/$H207,1-SUM($N207:AQ207))*($F207&gt;=4)</f>
        <v>1.9607843137254902E-2</v>
      </c>
      <c r="AS207" s="220">
        <f>MIN(1/$H207,1-SUM($N207:AR207))*($F207&gt;=4)</f>
        <v>1.9607843137254902E-2</v>
      </c>
      <c r="AT207" s="220">
        <f>MIN(1/$H207,1-SUM($N207:AS207))*($F207&gt;=4)</f>
        <v>1.9607843137254902E-2</v>
      </c>
      <c r="AU207" s="220">
        <f>MIN(1/$H207,1-SUM($N207:AT207))*($F207&gt;=4)</f>
        <v>1.9607843137254902E-2</v>
      </c>
      <c r="AV207" s="220">
        <f>MIN(1/$H207,1-SUM($N207:AU207))*($F207&gt;=4)</f>
        <v>1.9607843137254902E-2</v>
      </c>
      <c r="AW207" s="220">
        <f>MIN(1/$H207,1-SUM($N207:AV207))*($F207&gt;=4)</f>
        <v>1.9607843137254902E-2</v>
      </c>
      <c r="AX207" s="220">
        <f>MIN(1/$H207,1-SUM($N207:AW207))*($F207&gt;=4)</f>
        <v>1.9607843137254902E-2</v>
      </c>
      <c r="AY207" s="220">
        <f>MIN(1/$H207,1-SUM($N207:AX207))*($F207&gt;=4)</f>
        <v>1.9607843137254902E-2</v>
      </c>
      <c r="AZ207" s="220">
        <f>MIN(1/$H207,1-SUM($N207:AY207))*($F207&gt;=4)</f>
        <v>1.9607843137254902E-2</v>
      </c>
      <c r="BA207" s="220">
        <f>MIN(1/$H207,1-SUM($N207:AZ207))*($F207&gt;=4)</f>
        <v>1.9607843137254902E-2</v>
      </c>
      <c r="BB207" s="220">
        <f>MIN(1/$H207,1-SUM($N207:BA207))*($F207&gt;=4)</f>
        <v>1.9607843137254902E-2</v>
      </c>
      <c r="BC207" s="220">
        <f>MIN(1/$H207,1-SUM($N207:BB207))*($F207&gt;=4)</f>
        <v>1.9607843137254902E-2</v>
      </c>
      <c r="BD207" s="220">
        <f>MIN(1/$H207,1-SUM($N207:BC207))*($F207&gt;=4)</f>
        <v>1.9607843137254902E-2</v>
      </c>
      <c r="BE207" s="220">
        <f>MIN(1/$H207,1-SUM($N207:BD207))*($F207&gt;=4)</f>
        <v>1.9607843137254902E-2</v>
      </c>
      <c r="BF207" s="220">
        <f>MIN(1/$H207,1-SUM($N207:BE207))*($F207&gt;=4)</f>
        <v>1.9607843137254902E-2</v>
      </c>
      <c r="BG207" s="220">
        <f>MIN(1/$H207,1-SUM($N207:BF207))*($F207&gt;=4)</f>
        <v>1.9607843137254902E-2</v>
      </c>
      <c r="BH207" s="220">
        <f>MIN(1/$H207,1-SUM($N207:BG207))*($F207&gt;=4)</f>
        <v>1.9607843137254902E-2</v>
      </c>
      <c r="BI207" s="220">
        <f>MIN(1/$H207,1-SUM($N207:BH207))*($F207&gt;=4)</f>
        <v>1.9607843137254902E-2</v>
      </c>
      <c r="BJ207" s="220">
        <f>MIN(1/$H207,1-SUM($N207:BI207))*($F207&gt;=4)</f>
        <v>1.9607843137254902E-2</v>
      </c>
      <c r="BK207" s="220">
        <f>MIN(1/$H207,1-SUM($N207:BJ207))*($F207&gt;=4)</f>
        <v>1.9607843137254902E-2</v>
      </c>
      <c r="BL207" s="220">
        <f>MIN(1/$H207,1-SUM($N207:BK207))*($F207&gt;=4)</f>
        <v>1.9607843137254902E-2</v>
      </c>
      <c r="BM207" s="220">
        <f>MIN(1/$H207,1-SUM($N207:BL207))*($F207&gt;=4)</f>
        <v>1.9607843137254902E-2</v>
      </c>
    </row>
    <row r="208" spans="3:65" x14ac:dyDescent="0.2">
      <c r="C208" s="188">
        <f t="shared" si="163"/>
        <v>10</v>
      </c>
      <c r="D208" s="166" t="str">
        <f t="shared" si="164"/>
        <v/>
      </c>
      <c r="E208" s="211" t="str">
        <f t="shared" si="161"/>
        <v>Operating Expense</v>
      </c>
      <c r="F208" s="183">
        <f t="shared" si="161"/>
        <v>2</v>
      </c>
      <c r="G208" s="183"/>
      <c r="H208" s="215">
        <f>Inputs!I21</f>
        <v>35</v>
      </c>
      <c r="I208" s="213">
        <f>MONTH(Inputs!G21)</f>
        <v>1</v>
      </c>
      <c r="J208" s="217">
        <f t="shared" si="162"/>
        <v>1</v>
      </c>
      <c r="L208" s="218">
        <f t="shared" si="165"/>
        <v>0</v>
      </c>
      <c r="O208" s="219">
        <f>MIN(1/$H208,1-SUM($N208:N208))*($F208&gt;=4)*$J208</f>
        <v>0</v>
      </c>
      <c r="P208" s="220">
        <f>MIN(1/$H208,1-SUM($N208:O208))*($F208&gt;=4)</f>
        <v>0</v>
      </c>
      <c r="Q208" s="220">
        <f>MIN(1/$H208,1-SUM($N208:P208))*($F208&gt;=4)</f>
        <v>0</v>
      </c>
      <c r="R208" s="220">
        <f>MIN(1/$H208,1-SUM($N208:Q208))*($F208&gt;=4)</f>
        <v>0</v>
      </c>
      <c r="S208" s="220">
        <f>MIN(1/$H208,1-SUM($N208:R208))*($F208&gt;=4)</f>
        <v>0</v>
      </c>
      <c r="T208" s="220">
        <f>MIN(1/$H208,1-SUM($N208:S208))*($F208&gt;=4)</f>
        <v>0</v>
      </c>
      <c r="U208" s="220">
        <f>MIN(1/$H208,1-SUM($N208:T208))*($F208&gt;=4)</f>
        <v>0</v>
      </c>
      <c r="V208" s="220">
        <f>MIN(1/$H208,1-SUM($N208:U208))*($F208&gt;=4)</f>
        <v>0</v>
      </c>
      <c r="W208" s="220">
        <f>MIN(1/$H208,1-SUM($N208:V208))*($F208&gt;=4)</f>
        <v>0</v>
      </c>
      <c r="X208" s="220">
        <f>MIN(1/$H208,1-SUM($N208:W208))*($F208&gt;=4)</f>
        <v>0</v>
      </c>
      <c r="Y208" s="220">
        <f>MIN(1/$H208,1-SUM($N208:X208))*($F208&gt;=4)</f>
        <v>0</v>
      </c>
      <c r="Z208" s="220">
        <f>MIN(1/$H208,1-SUM($N208:Y208))*($F208&gt;=4)</f>
        <v>0</v>
      </c>
      <c r="AA208" s="220">
        <f>MIN(1/$H208,1-SUM($N208:Z208))*($F208&gt;=4)</f>
        <v>0</v>
      </c>
      <c r="AB208" s="220">
        <f>MIN(1/$H208,1-SUM($N208:AA208))*($F208&gt;=4)</f>
        <v>0</v>
      </c>
      <c r="AC208" s="220">
        <f>MIN(1/$H208,1-SUM($N208:AB208))*($F208&gt;=4)</f>
        <v>0</v>
      </c>
      <c r="AD208" s="220">
        <f>MIN(1/$H208,1-SUM($N208:AC208))*($F208&gt;=4)</f>
        <v>0</v>
      </c>
      <c r="AE208" s="220">
        <f>MIN(1/$H208,1-SUM($N208:AD208))*($F208&gt;=4)</f>
        <v>0</v>
      </c>
      <c r="AF208" s="220">
        <f>MIN(1/$H208,1-SUM($N208:AE208))*($F208&gt;=4)</f>
        <v>0</v>
      </c>
      <c r="AG208" s="220">
        <f>MIN(1/$H208,1-SUM($N208:AF208))*($F208&gt;=4)</f>
        <v>0</v>
      </c>
      <c r="AH208" s="220">
        <f>MIN(1/$H208,1-SUM($N208:AG208))*($F208&gt;=4)</f>
        <v>0</v>
      </c>
      <c r="AI208" s="220">
        <f>MIN(1/$H208,1-SUM($N208:AH208))*($F208&gt;=4)</f>
        <v>0</v>
      </c>
      <c r="AJ208" s="220">
        <f>MIN(1/$H208,1-SUM($N208:AI208))*($F208&gt;=4)</f>
        <v>0</v>
      </c>
      <c r="AK208" s="220">
        <f>MIN(1/$H208,1-SUM($N208:AJ208))*($F208&gt;=4)</f>
        <v>0</v>
      </c>
      <c r="AL208" s="220">
        <f>MIN(1/$H208,1-SUM($N208:AK208))*($F208&gt;=4)</f>
        <v>0</v>
      </c>
      <c r="AM208" s="220">
        <f>MIN(1/$H208,1-SUM($N208:AL208))*($F208&gt;=4)</f>
        <v>0</v>
      </c>
      <c r="AN208" s="220">
        <f>MIN(1/$H208,1-SUM($N208:AM208))*($F208&gt;=4)</f>
        <v>0</v>
      </c>
      <c r="AO208" s="220">
        <f>MIN(1/$H208,1-SUM($N208:AN208))*($F208&gt;=4)</f>
        <v>0</v>
      </c>
      <c r="AP208" s="220">
        <f>MIN(1/$H208,1-SUM($N208:AO208))*($F208&gt;=4)</f>
        <v>0</v>
      </c>
      <c r="AQ208" s="220">
        <f>MIN(1/$H208,1-SUM($N208:AP208))*($F208&gt;=4)</f>
        <v>0</v>
      </c>
      <c r="AR208" s="220">
        <f>MIN(1/$H208,1-SUM($N208:AQ208))*($F208&gt;=4)</f>
        <v>0</v>
      </c>
      <c r="AS208" s="220">
        <f>MIN(1/$H208,1-SUM($N208:AR208))*($F208&gt;=4)</f>
        <v>0</v>
      </c>
      <c r="AT208" s="220">
        <f>MIN(1/$H208,1-SUM($N208:AS208))*($F208&gt;=4)</f>
        <v>0</v>
      </c>
      <c r="AU208" s="220">
        <f>MIN(1/$H208,1-SUM($N208:AT208))*($F208&gt;=4)</f>
        <v>0</v>
      </c>
      <c r="AV208" s="220">
        <f>MIN(1/$H208,1-SUM($N208:AU208))*($F208&gt;=4)</f>
        <v>0</v>
      </c>
      <c r="AW208" s="220">
        <f>MIN(1/$H208,1-SUM($N208:AV208))*($F208&gt;=4)</f>
        <v>0</v>
      </c>
      <c r="AX208" s="220">
        <f>MIN(1/$H208,1-SUM($N208:AW208))*($F208&gt;=4)</f>
        <v>0</v>
      </c>
      <c r="AY208" s="220">
        <f>MIN(1/$H208,1-SUM($N208:AX208))*($F208&gt;=4)</f>
        <v>0</v>
      </c>
      <c r="AZ208" s="220">
        <f>MIN(1/$H208,1-SUM($N208:AY208))*($F208&gt;=4)</f>
        <v>0</v>
      </c>
      <c r="BA208" s="220">
        <f>MIN(1/$H208,1-SUM($N208:AZ208))*($F208&gt;=4)</f>
        <v>0</v>
      </c>
      <c r="BB208" s="220">
        <f>MIN(1/$H208,1-SUM($N208:BA208))*($F208&gt;=4)</f>
        <v>0</v>
      </c>
      <c r="BC208" s="220">
        <f>MIN(1/$H208,1-SUM($N208:BB208))*($F208&gt;=4)</f>
        <v>0</v>
      </c>
      <c r="BD208" s="220">
        <f>MIN(1/$H208,1-SUM($N208:BC208))*($F208&gt;=4)</f>
        <v>0</v>
      </c>
      <c r="BE208" s="220">
        <f>MIN(1/$H208,1-SUM($N208:BD208))*($F208&gt;=4)</f>
        <v>0</v>
      </c>
      <c r="BF208" s="220">
        <f>MIN(1/$H208,1-SUM($N208:BE208))*($F208&gt;=4)</f>
        <v>0</v>
      </c>
      <c r="BG208" s="220">
        <f>MIN(1/$H208,1-SUM($N208:BF208))*($F208&gt;=4)</f>
        <v>0</v>
      </c>
      <c r="BH208" s="220">
        <f>MIN(1/$H208,1-SUM($N208:BG208))*($F208&gt;=4)</f>
        <v>0</v>
      </c>
      <c r="BI208" s="220">
        <f>MIN(1/$H208,1-SUM($N208:BH208))*($F208&gt;=4)</f>
        <v>0</v>
      </c>
      <c r="BJ208" s="220">
        <f>MIN(1/$H208,1-SUM($N208:BI208))*($F208&gt;=4)</f>
        <v>0</v>
      </c>
      <c r="BK208" s="220">
        <f>MIN(1/$H208,1-SUM($N208:BJ208))*($F208&gt;=4)</f>
        <v>0</v>
      </c>
      <c r="BL208" s="220">
        <f>MIN(1/$H208,1-SUM($N208:BK208))*($F208&gt;=4)</f>
        <v>0</v>
      </c>
      <c r="BM208" s="220">
        <f>MIN(1/$H208,1-SUM($N208:BL208))*($F208&gt;=4)</f>
        <v>0</v>
      </c>
    </row>
    <row r="209" spans="3:65" x14ac:dyDescent="0.2">
      <c r="C209" s="188">
        <f t="shared" si="163"/>
        <v>11</v>
      </c>
      <c r="D209" s="166" t="str">
        <f t="shared" si="164"/>
        <v/>
      </c>
      <c r="E209" s="211" t="str">
        <f t="shared" si="161"/>
        <v>Operating Expense</v>
      </c>
      <c r="F209" s="183">
        <f t="shared" si="161"/>
        <v>2</v>
      </c>
      <c r="G209" s="183"/>
      <c r="H209" s="215">
        <f>Inputs!I22</f>
        <v>35</v>
      </c>
      <c r="I209" s="213">
        <f>MONTH(Inputs!G22)</f>
        <v>1</v>
      </c>
      <c r="J209" s="217">
        <f t="shared" si="162"/>
        <v>1</v>
      </c>
      <c r="L209" s="218">
        <f t="shared" si="165"/>
        <v>0</v>
      </c>
      <c r="O209" s="219">
        <f>MIN(1/$H209,1-SUM($N209:N209))*($F209&gt;=4)*$J209</f>
        <v>0</v>
      </c>
      <c r="P209" s="220">
        <f>MIN(1/$H209,1-SUM($N209:O209))*($F209&gt;=4)</f>
        <v>0</v>
      </c>
      <c r="Q209" s="220">
        <f>MIN(1/$H209,1-SUM($N209:P209))*($F209&gt;=4)</f>
        <v>0</v>
      </c>
      <c r="R209" s="220">
        <f>MIN(1/$H209,1-SUM($N209:Q209))*($F209&gt;=4)</f>
        <v>0</v>
      </c>
      <c r="S209" s="220">
        <f>MIN(1/$H209,1-SUM($N209:R209))*($F209&gt;=4)</f>
        <v>0</v>
      </c>
      <c r="T209" s="220">
        <f>MIN(1/$H209,1-SUM($N209:S209))*($F209&gt;=4)</f>
        <v>0</v>
      </c>
      <c r="U209" s="220">
        <f>MIN(1/$H209,1-SUM($N209:T209))*($F209&gt;=4)</f>
        <v>0</v>
      </c>
      <c r="V209" s="220">
        <f>MIN(1/$H209,1-SUM($N209:U209))*($F209&gt;=4)</f>
        <v>0</v>
      </c>
      <c r="W209" s="220">
        <f>MIN(1/$H209,1-SUM($N209:V209))*($F209&gt;=4)</f>
        <v>0</v>
      </c>
      <c r="X209" s="220">
        <f>MIN(1/$H209,1-SUM($N209:W209))*($F209&gt;=4)</f>
        <v>0</v>
      </c>
      <c r="Y209" s="220">
        <f>MIN(1/$H209,1-SUM($N209:X209))*($F209&gt;=4)</f>
        <v>0</v>
      </c>
      <c r="Z209" s="220">
        <f>MIN(1/$H209,1-SUM($N209:Y209))*($F209&gt;=4)</f>
        <v>0</v>
      </c>
      <c r="AA209" s="220">
        <f>MIN(1/$H209,1-SUM($N209:Z209))*($F209&gt;=4)</f>
        <v>0</v>
      </c>
      <c r="AB209" s="220">
        <f>MIN(1/$H209,1-SUM($N209:AA209))*($F209&gt;=4)</f>
        <v>0</v>
      </c>
      <c r="AC209" s="220">
        <f>MIN(1/$H209,1-SUM($N209:AB209))*($F209&gt;=4)</f>
        <v>0</v>
      </c>
      <c r="AD209" s="220">
        <f>MIN(1/$H209,1-SUM($N209:AC209))*($F209&gt;=4)</f>
        <v>0</v>
      </c>
      <c r="AE209" s="220">
        <f>MIN(1/$H209,1-SUM($N209:AD209))*($F209&gt;=4)</f>
        <v>0</v>
      </c>
      <c r="AF209" s="220">
        <f>MIN(1/$H209,1-SUM($N209:AE209))*($F209&gt;=4)</f>
        <v>0</v>
      </c>
      <c r="AG209" s="220">
        <f>MIN(1/$H209,1-SUM($N209:AF209))*($F209&gt;=4)</f>
        <v>0</v>
      </c>
      <c r="AH209" s="220">
        <f>MIN(1/$H209,1-SUM($N209:AG209))*($F209&gt;=4)</f>
        <v>0</v>
      </c>
      <c r="AI209" s="220">
        <f>MIN(1/$H209,1-SUM($N209:AH209))*($F209&gt;=4)</f>
        <v>0</v>
      </c>
      <c r="AJ209" s="220">
        <f>MIN(1/$H209,1-SUM($N209:AI209))*($F209&gt;=4)</f>
        <v>0</v>
      </c>
      <c r="AK209" s="220">
        <f>MIN(1/$H209,1-SUM($N209:AJ209))*($F209&gt;=4)</f>
        <v>0</v>
      </c>
      <c r="AL209" s="220">
        <f>MIN(1/$H209,1-SUM($N209:AK209))*($F209&gt;=4)</f>
        <v>0</v>
      </c>
      <c r="AM209" s="220">
        <f>MIN(1/$H209,1-SUM($N209:AL209))*($F209&gt;=4)</f>
        <v>0</v>
      </c>
      <c r="AN209" s="220">
        <f>MIN(1/$H209,1-SUM($N209:AM209))*($F209&gt;=4)</f>
        <v>0</v>
      </c>
      <c r="AO209" s="220">
        <f>MIN(1/$H209,1-SUM($N209:AN209))*($F209&gt;=4)</f>
        <v>0</v>
      </c>
      <c r="AP209" s="220">
        <f>MIN(1/$H209,1-SUM($N209:AO209))*($F209&gt;=4)</f>
        <v>0</v>
      </c>
      <c r="AQ209" s="220">
        <f>MIN(1/$H209,1-SUM($N209:AP209))*($F209&gt;=4)</f>
        <v>0</v>
      </c>
      <c r="AR209" s="220">
        <f>MIN(1/$H209,1-SUM($N209:AQ209))*($F209&gt;=4)</f>
        <v>0</v>
      </c>
      <c r="AS209" s="220">
        <f>MIN(1/$H209,1-SUM($N209:AR209))*($F209&gt;=4)</f>
        <v>0</v>
      </c>
      <c r="AT209" s="220">
        <f>MIN(1/$H209,1-SUM($N209:AS209))*($F209&gt;=4)</f>
        <v>0</v>
      </c>
      <c r="AU209" s="220">
        <f>MIN(1/$H209,1-SUM($N209:AT209))*($F209&gt;=4)</f>
        <v>0</v>
      </c>
      <c r="AV209" s="220">
        <f>MIN(1/$H209,1-SUM($N209:AU209))*($F209&gt;=4)</f>
        <v>0</v>
      </c>
      <c r="AW209" s="220">
        <f>MIN(1/$H209,1-SUM($N209:AV209))*($F209&gt;=4)</f>
        <v>0</v>
      </c>
      <c r="AX209" s="220">
        <f>MIN(1/$H209,1-SUM($N209:AW209))*($F209&gt;=4)</f>
        <v>0</v>
      </c>
      <c r="AY209" s="220">
        <f>MIN(1/$H209,1-SUM($N209:AX209))*($F209&gt;=4)</f>
        <v>0</v>
      </c>
      <c r="AZ209" s="220">
        <f>MIN(1/$H209,1-SUM($N209:AY209))*($F209&gt;=4)</f>
        <v>0</v>
      </c>
      <c r="BA209" s="220">
        <f>MIN(1/$H209,1-SUM($N209:AZ209))*($F209&gt;=4)</f>
        <v>0</v>
      </c>
      <c r="BB209" s="220">
        <f>MIN(1/$H209,1-SUM($N209:BA209))*($F209&gt;=4)</f>
        <v>0</v>
      </c>
      <c r="BC209" s="220">
        <f>MIN(1/$H209,1-SUM($N209:BB209))*($F209&gt;=4)</f>
        <v>0</v>
      </c>
      <c r="BD209" s="220">
        <f>MIN(1/$H209,1-SUM($N209:BC209))*($F209&gt;=4)</f>
        <v>0</v>
      </c>
      <c r="BE209" s="220">
        <f>MIN(1/$H209,1-SUM($N209:BD209))*($F209&gt;=4)</f>
        <v>0</v>
      </c>
      <c r="BF209" s="220">
        <f>MIN(1/$H209,1-SUM($N209:BE209))*($F209&gt;=4)</f>
        <v>0</v>
      </c>
      <c r="BG209" s="220">
        <f>MIN(1/$H209,1-SUM($N209:BF209))*($F209&gt;=4)</f>
        <v>0</v>
      </c>
      <c r="BH209" s="220">
        <f>MIN(1/$H209,1-SUM($N209:BG209))*($F209&gt;=4)</f>
        <v>0</v>
      </c>
      <c r="BI209" s="220">
        <f>MIN(1/$H209,1-SUM($N209:BH209))*($F209&gt;=4)</f>
        <v>0</v>
      </c>
      <c r="BJ209" s="220">
        <f>MIN(1/$H209,1-SUM($N209:BI209))*($F209&gt;=4)</f>
        <v>0</v>
      </c>
      <c r="BK209" s="220">
        <f>MIN(1/$H209,1-SUM($N209:BJ209))*($F209&gt;=4)</f>
        <v>0</v>
      </c>
      <c r="BL209" s="220">
        <f>MIN(1/$H209,1-SUM($N209:BK209))*($F209&gt;=4)</f>
        <v>0</v>
      </c>
      <c r="BM209" s="220">
        <f>MIN(1/$H209,1-SUM($N209:BL209))*($F209&gt;=4)</f>
        <v>0</v>
      </c>
    </row>
    <row r="210" spans="3:65" x14ac:dyDescent="0.2">
      <c r="C210" s="188">
        <f t="shared" si="163"/>
        <v>12</v>
      </c>
      <c r="D210" s="166" t="str">
        <f t="shared" si="164"/>
        <v/>
      </c>
      <c r="E210" s="211" t="str">
        <f t="shared" si="161"/>
        <v>Operating Expense</v>
      </c>
      <c r="F210" s="183">
        <f t="shared" si="161"/>
        <v>2</v>
      </c>
      <c r="G210" s="183"/>
      <c r="H210" s="215">
        <f>Inputs!I23</f>
        <v>35</v>
      </c>
      <c r="I210" s="213">
        <f>MONTH(Inputs!G23)</f>
        <v>1</v>
      </c>
      <c r="J210" s="217">
        <f t="shared" si="162"/>
        <v>1</v>
      </c>
      <c r="L210" s="218">
        <f t="shared" si="165"/>
        <v>0</v>
      </c>
      <c r="O210" s="219">
        <f>MIN(1/$H210,1-SUM($N210:N210))*($F210&gt;=4)*$J210</f>
        <v>0</v>
      </c>
      <c r="P210" s="220">
        <f>MIN(1/$H210,1-SUM($N210:O210))*($F210&gt;=4)</f>
        <v>0</v>
      </c>
      <c r="Q210" s="220">
        <f>MIN(1/$H210,1-SUM($N210:P210))*($F210&gt;=4)</f>
        <v>0</v>
      </c>
      <c r="R210" s="220">
        <f>MIN(1/$H210,1-SUM($N210:Q210))*($F210&gt;=4)</f>
        <v>0</v>
      </c>
      <c r="S210" s="220">
        <f>MIN(1/$H210,1-SUM($N210:R210))*($F210&gt;=4)</f>
        <v>0</v>
      </c>
      <c r="T210" s="220">
        <f>MIN(1/$H210,1-SUM($N210:S210))*($F210&gt;=4)</f>
        <v>0</v>
      </c>
      <c r="U210" s="220">
        <f>MIN(1/$H210,1-SUM($N210:T210))*($F210&gt;=4)</f>
        <v>0</v>
      </c>
      <c r="V210" s="220">
        <f>MIN(1/$H210,1-SUM($N210:U210))*($F210&gt;=4)</f>
        <v>0</v>
      </c>
      <c r="W210" s="220">
        <f>MIN(1/$H210,1-SUM($N210:V210))*($F210&gt;=4)</f>
        <v>0</v>
      </c>
      <c r="X210" s="220">
        <f>MIN(1/$H210,1-SUM($N210:W210))*($F210&gt;=4)</f>
        <v>0</v>
      </c>
      <c r="Y210" s="220">
        <f>MIN(1/$H210,1-SUM($N210:X210))*($F210&gt;=4)</f>
        <v>0</v>
      </c>
      <c r="Z210" s="220">
        <f>MIN(1/$H210,1-SUM($N210:Y210))*($F210&gt;=4)</f>
        <v>0</v>
      </c>
      <c r="AA210" s="220">
        <f>MIN(1/$H210,1-SUM($N210:Z210))*($F210&gt;=4)</f>
        <v>0</v>
      </c>
      <c r="AB210" s="220">
        <f>MIN(1/$H210,1-SUM($N210:AA210))*($F210&gt;=4)</f>
        <v>0</v>
      </c>
      <c r="AC210" s="220">
        <f>MIN(1/$H210,1-SUM($N210:AB210))*($F210&gt;=4)</f>
        <v>0</v>
      </c>
      <c r="AD210" s="220">
        <f>MIN(1/$H210,1-SUM($N210:AC210))*($F210&gt;=4)</f>
        <v>0</v>
      </c>
      <c r="AE210" s="220">
        <f>MIN(1/$H210,1-SUM($N210:AD210))*($F210&gt;=4)</f>
        <v>0</v>
      </c>
      <c r="AF210" s="220">
        <f>MIN(1/$H210,1-SUM($N210:AE210))*($F210&gt;=4)</f>
        <v>0</v>
      </c>
      <c r="AG210" s="220">
        <f>MIN(1/$H210,1-SUM($N210:AF210))*($F210&gt;=4)</f>
        <v>0</v>
      </c>
      <c r="AH210" s="220">
        <f>MIN(1/$H210,1-SUM($N210:AG210))*($F210&gt;=4)</f>
        <v>0</v>
      </c>
      <c r="AI210" s="220">
        <f>MIN(1/$H210,1-SUM($N210:AH210))*($F210&gt;=4)</f>
        <v>0</v>
      </c>
      <c r="AJ210" s="220">
        <f>MIN(1/$H210,1-SUM($N210:AI210))*($F210&gt;=4)</f>
        <v>0</v>
      </c>
      <c r="AK210" s="220">
        <f>MIN(1/$H210,1-SUM($N210:AJ210))*($F210&gt;=4)</f>
        <v>0</v>
      </c>
      <c r="AL210" s="220">
        <f>MIN(1/$H210,1-SUM($N210:AK210))*($F210&gt;=4)</f>
        <v>0</v>
      </c>
      <c r="AM210" s="220">
        <f>MIN(1/$H210,1-SUM($N210:AL210))*($F210&gt;=4)</f>
        <v>0</v>
      </c>
      <c r="AN210" s="220">
        <f>MIN(1/$H210,1-SUM($N210:AM210))*($F210&gt;=4)</f>
        <v>0</v>
      </c>
      <c r="AO210" s="220">
        <f>MIN(1/$H210,1-SUM($N210:AN210))*($F210&gt;=4)</f>
        <v>0</v>
      </c>
      <c r="AP210" s="220">
        <f>MIN(1/$H210,1-SUM($N210:AO210))*($F210&gt;=4)</f>
        <v>0</v>
      </c>
      <c r="AQ210" s="220">
        <f>MIN(1/$H210,1-SUM($N210:AP210))*($F210&gt;=4)</f>
        <v>0</v>
      </c>
      <c r="AR210" s="220">
        <f>MIN(1/$H210,1-SUM($N210:AQ210))*($F210&gt;=4)</f>
        <v>0</v>
      </c>
      <c r="AS210" s="220">
        <f>MIN(1/$H210,1-SUM($N210:AR210))*($F210&gt;=4)</f>
        <v>0</v>
      </c>
      <c r="AT210" s="220">
        <f>MIN(1/$H210,1-SUM($N210:AS210))*($F210&gt;=4)</f>
        <v>0</v>
      </c>
      <c r="AU210" s="220">
        <f>MIN(1/$H210,1-SUM($N210:AT210))*($F210&gt;=4)</f>
        <v>0</v>
      </c>
      <c r="AV210" s="220">
        <f>MIN(1/$H210,1-SUM($N210:AU210))*($F210&gt;=4)</f>
        <v>0</v>
      </c>
      <c r="AW210" s="220">
        <f>MIN(1/$H210,1-SUM($N210:AV210))*($F210&gt;=4)</f>
        <v>0</v>
      </c>
      <c r="AX210" s="220">
        <f>MIN(1/$H210,1-SUM($N210:AW210))*($F210&gt;=4)</f>
        <v>0</v>
      </c>
      <c r="AY210" s="220">
        <f>MIN(1/$H210,1-SUM($N210:AX210))*($F210&gt;=4)</f>
        <v>0</v>
      </c>
      <c r="AZ210" s="220">
        <f>MIN(1/$H210,1-SUM($N210:AY210))*($F210&gt;=4)</f>
        <v>0</v>
      </c>
      <c r="BA210" s="220">
        <f>MIN(1/$H210,1-SUM($N210:AZ210))*($F210&gt;=4)</f>
        <v>0</v>
      </c>
      <c r="BB210" s="220">
        <f>MIN(1/$H210,1-SUM($N210:BA210))*($F210&gt;=4)</f>
        <v>0</v>
      </c>
      <c r="BC210" s="220">
        <f>MIN(1/$H210,1-SUM($N210:BB210))*($F210&gt;=4)</f>
        <v>0</v>
      </c>
      <c r="BD210" s="220">
        <f>MIN(1/$H210,1-SUM($N210:BC210))*($F210&gt;=4)</f>
        <v>0</v>
      </c>
      <c r="BE210" s="220">
        <f>MIN(1/$H210,1-SUM($N210:BD210))*($F210&gt;=4)</f>
        <v>0</v>
      </c>
      <c r="BF210" s="220">
        <f>MIN(1/$H210,1-SUM($N210:BE210))*($F210&gt;=4)</f>
        <v>0</v>
      </c>
      <c r="BG210" s="220">
        <f>MIN(1/$H210,1-SUM($N210:BF210))*($F210&gt;=4)</f>
        <v>0</v>
      </c>
      <c r="BH210" s="220">
        <f>MIN(1/$H210,1-SUM($N210:BG210))*($F210&gt;=4)</f>
        <v>0</v>
      </c>
      <c r="BI210" s="220">
        <f>MIN(1/$H210,1-SUM($N210:BH210))*($F210&gt;=4)</f>
        <v>0</v>
      </c>
      <c r="BJ210" s="220">
        <f>MIN(1/$H210,1-SUM($N210:BI210))*($F210&gt;=4)</f>
        <v>0</v>
      </c>
      <c r="BK210" s="220">
        <f>MIN(1/$H210,1-SUM($N210:BJ210))*($F210&gt;=4)</f>
        <v>0</v>
      </c>
      <c r="BL210" s="220">
        <f>MIN(1/$H210,1-SUM($N210:BK210))*($F210&gt;=4)</f>
        <v>0</v>
      </c>
      <c r="BM210" s="220">
        <f>MIN(1/$H210,1-SUM($N210:BL210))*($F210&gt;=4)</f>
        <v>0</v>
      </c>
    </row>
    <row r="211" spans="3:65" x14ac:dyDescent="0.2">
      <c r="C211" s="188">
        <f t="shared" si="163"/>
        <v>13</v>
      </c>
      <c r="D211" s="166" t="str">
        <f t="shared" si="164"/>
        <v xml:space="preserve">Alt 2 - TRANSMISSION LINE  </v>
      </c>
      <c r="E211" s="211" t="str">
        <f t="shared" si="161"/>
        <v>CWIP Capital</v>
      </c>
      <c r="F211" s="183">
        <f t="shared" si="161"/>
        <v>6</v>
      </c>
      <c r="G211" s="183"/>
      <c r="H211" s="215">
        <f>Inputs!I24</f>
        <v>70</v>
      </c>
      <c r="I211" s="213">
        <f>MONTH(Inputs!G24)</f>
        <v>12</v>
      </c>
      <c r="J211" s="217">
        <f t="shared" si="162"/>
        <v>8.3333333333333329E-2</v>
      </c>
      <c r="L211" s="218">
        <f t="shared" si="165"/>
        <v>0.71547619047618982</v>
      </c>
      <c r="O211" s="219">
        <f>MIN(1/$H211,1-SUM($N211:N211))*($F211&gt;=4)*$J211</f>
        <v>1.1904761904761904E-3</v>
      </c>
      <c r="P211" s="220">
        <f>MIN(1/$H211,1-SUM($N211:O211))*($F211&gt;=4)</f>
        <v>1.4285714285714285E-2</v>
      </c>
      <c r="Q211" s="220">
        <f>MIN(1/$H211,1-SUM($N211:P211))*($F211&gt;=4)</f>
        <v>1.4285714285714285E-2</v>
      </c>
      <c r="R211" s="220">
        <f>MIN(1/$H211,1-SUM($N211:Q211))*($F211&gt;=4)</f>
        <v>1.4285714285714285E-2</v>
      </c>
      <c r="S211" s="220">
        <f>MIN(1/$H211,1-SUM($N211:R211))*($F211&gt;=4)</f>
        <v>1.4285714285714285E-2</v>
      </c>
      <c r="T211" s="220">
        <f>MIN(1/$H211,1-SUM($N211:S211))*($F211&gt;=4)</f>
        <v>1.4285714285714285E-2</v>
      </c>
      <c r="U211" s="220">
        <f>MIN(1/$H211,1-SUM($N211:T211))*($F211&gt;=4)</f>
        <v>1.4285714285714285E-2</v>
      </c>
      <c r="V211" s="220">
        <f>MIN(1/$H211,1-SUM($N211:U211))*($F211&gt;=4)</f>
        <v>1.4285714285714285E-2</v>
      </c>
      <c r="W211" s="220">
        <f>MIN(1/$H211,1-SUM($N211:V211))*($F211&gt;=4)</f>
        <v>1.4285714285714285E-2</v>
      </c>
      <c r="X211" s="220">
        <f>MIN(1/$H211,1-SUM($N211:W211))*($F211&gt;=4)</f>
        <v>1.4285714285714285E-2</v>
      </c>
      <c r="Y211" s="220">
        <f>MIN(1/$H211,1-SUM($N211:X211))*($F211&gt;=4)</f>
        <v>1.4285714285714285E-2</v>
      </c>
      <c r="Z211" s="220">
        <f>MIN(1/$H211,1-SUM($N211:Y211))*($F211&gt;=4)</f>
        <v>1.4285714285714285E-2</v>
      </c>
      <c r="AA211" s="220">
        <f>MIN(1/$H211,1-SUM($N211:Z211))*($F211&gt;=4)</f>
        <v>1.4285714285714285E-2</v>
      </c>
      <c r="AB211" s="220">
        <f>MIN(1/$H211,1-SUM($N211:AA211))*($F211&gt;=4)</f>
        <v>1.4285714285714285E-2</v>
      </c>
      <c r="AC211" s="220">
        <f>MIN(1/$H211,1-SUM($N211:AB211))*($F211&gt;=4)</f>
        <v>1.4285714285714285E-2</v>
      </c>
      <c r="AD211" s="220">
        <f>MIN(1/$H211,1-SUM($N211:AC211))*($F211&gt;=4)</f>
        <v>1.4285714285714285E-2</v>
      </c>
      <c r="AE211" s="220">
        <f>MIN(1/$H211,1-SUM($N211:AD211))*($F211&gt;=4)</f>
        <v>1.4285714285714285E-2</v>
      </c>
      <c r="AF211" s="220">
        <f>MIN(1/$H211,1-SUM($N211:AE211))*($F211&gt;=4)</f>
        <v>1.4285714285714285E-2</v>
      </c>
      <c r="AG211" s="220">
        <f>MIN(1/$H211,1-SUM($N211:AF211))*($F211&gt;=4)</f>
        <v>1.4285714285714285E-2</v>
      </c>
      <c r="AH211" s="220">
        <f>MIN(1/$H211,1-SUM($N211:AG211))*($F211&gt;=4)</f>
        <v>1.4285714285714285E-2</v>
      </c>
      <c r="AI211" s="220">
        <f>MIN(1/$H211,1-SUM($N211:AH211))*($F211&gt;=4)</f>
        <v>1.4285714285714285E-2</v>
      </c>
      <c r="AJ211" s="220">
        <f>MIN(1/$H211,1-SUM($N211:AI211))*($F211&gt;=4)</f>
        <v>1.4285714285714285E-2</v>
      </c>
      <c r="AK211" s="220">
        <f>MIN(1/$H211,1-SUM($N211:AJ211))*($F211&gt;=4)</f>
        <v>1.4285714285714285E-2</v>
      </c>
      <c r="AL211" s="220">
        <f>MIN(1/$H211,1-SUM($N211:AK211))*($F211&gt;=4)</f>
        <v>1.4285714285714285E-2</v>
      </c>
      <c r="AM211" s="220">
        <f>MIN(1/$H211,1-SUM($N211:AL211))*($F211&gt;=4)</f>
        <v>1.4285714285714285E-2</v>
      </c>
      <c r="AN211" s="220">
        <f>MIN(1/$H211,1-SUM($N211:AM211))*($F211&gt;=4)</f>
        <v>1.4285714285714285E-2</v>
      </c>
      <c r="AO211" s="220">
        <f>MIN(1/$H211,1-SUM($N211:AN211))*($F211&gt;=4)</f>
        <v>1.4285714285714285E-2</v>
      </c>
      <c r="AP211" s="220">
        <f>MIN(1/$H211,1-SUM($N211:AO211))*($F211&gt;=4)</f>
        <v>1.4285714285714285E-2</v>
      </c>
      <c r="AQ211" s="220">
        <f>MIN(1/$H211,1-SUM($N211:AP211))*($F211&gt;=4)</f>
        <v>1.4285714285714285E-2</v>
      </c>
      <c r="AR211" s="220">
        <f>MIN(1/$H211,1-SUM($N211:AQ211))*($F211&gt;=4)</f>
        <v>1.4285714285714285E-2</v>
      </c>
      <c r="AS211" s="220">
        <f>MIN(1/$H211,1-SUM($N211:AR211))*($F211&gt;=4)</f>
        <v>1.4285714285714285E-2</v>
      </c>
      <c r="AT211" s="220">
        <f>MIN(1/$H211,1-SUM($N211:AS211))*($F211&gt;=4)</f>
        <v>1.4285714285714285E-2</v>
      </c>
      <c r="AU211" s="220">
        <f>MIN(1/$H211,1-SUM($N211:AT211))*($F211&gt;=4)</f>
        <v>1.4285714285714285E-2</v>
      </c>
      <c r="AV211" s="220">
        <f>MIN(1/$H211,1-SUM($N211:AU211))*($F211&gt;=4)</f>
        <v>1.4285714285714285E-2</v>
      </c>
      <c r="AW211" s="220">
        <f>MIN(1/$H211,1-SUM($N211:AV211))*($F211&gt;=4)</f>
        <v>1.4285714285714285E-2</v>
      </c>
      <c r="AX211" s="220">
        <f>MIN(1/$H211,1-SUM($N211:AW211))*($F211&gt;=4)</f>
        <v>1.4285714285714285E-2</v>
      </c>
      <c r="AY211" s="220">
        <f>MIN(1/$H211,1-SUM($N211:AX211))*($F211&gt;=4)</f>
        <v>1.4285714285714285E-2</v>
      </c>
      <c r="AZ211" s="220">
        <f>MIN(1/$H211,1-SUM($N211:AY211))*($F211&gt;=4)</f>
        <v>1.4285714285714285E-2</v>
      </c>
      <c r="BA211" s="220">
        <f>MIN(1/$H211,1-SUM($N211:AZ211))*($F211&gt;=4)</f>
        <v>1.4285714285714285E-2</v>
      </c>
      <c r="BB211" s="220">
        <f>MIN(1/$H211,1-SUM($N211:BA211))*($F211&gt;=4)</f>
        <v>1.4285714285714285E-2</v>
      </c>
      <c r="BC211" s="220">
        <f>MIN(1/$H211,1-SUM($N211:BB211))*($F211&gt;=4)</f>
        <v>1.4285714285714285E-2</v>
      </c>
      <c r="BD211" s="220">
        <f>MIN(1/$H211,1-SUM($N211:BC211))*($F211&gt;=4)</f>
        <v>1.4285714285714285E-2</v>
      </c>
      <c r="BE211" s="220">
        <f>MIN(1/$H211,1-SUM($N211:BD211))*($F211&gt;=4)</f>
        <v>1.4285714285714285E-2</v>
      </c>
      <c r="BF211" s="220">
        <f>MIN(1/$H211,1-SUM($N211:BE211))*($F211&gt;=4)</f>
        <v>1.4285714285714285E-2</v>
      </c>
      <c r="BG211" s="220">
        <f>MIN(1/$H211,1-SUM($N211:BF211))*($F211&gt;=4)</f>
        <v>1.4285714285714285E-2</v>
      </c>
      <c r="BH211" s="220">
        <f>MIN(1/$H211,1-SUM($N211:BG211))*($F211&gt;=4)</f>
        <v>1.4285714285714285E-2</v>
      </c>
      <c r="BI211" s="220">
        <f>MIN(1/$H211,1-SUM($N211:BH211))*($F211&gt;=4)</f>
        <v>1.4285714285714285E-2</v>
      </c>
      <c r="BJ211" s="220">
        <f>MIN(1/$H211,1-SUM($N211:BI211))*($F211&gt;=4)</f>
        <v>1.4285714285714285E-2</v>
      </c>
      <c r="BK211" s="220">
        <f>MIN(1/$H211,1-SUM($N211:BJ211))*($F211&gt;=4)</f>
        <v>1.4285714285714285E-2</v>
      </c>
      <c r="BL211" s="220">
        <f>MIN(1/$H211,1-SUM($N211:BK211))*($F211&gt;=4)</f>
        <v>1.4285714285714285E-2</v>
      </c>
      <c r="BM211" s="220">
        <f>MIN(1/$H211,1-SUM($N211:BL211))*($F211&gt;=4)</f>
        <v>1.4285714285714285E-2</v>
      </c>
    </row>
    <row r="212" spans="3:65" x14ac:dyDescent="0.2">
      <c r="C212" s="188">
        <f t="shared" si="163"/>
        <v>14</v>
      </c>
      <c r="D212" s="166" t="str">
        <f t="shared" si="164"/>
        <v xml:space="preserve">Alt 2 - TRANSMISSION SUBSTATION  </v>
      </c>
      <c r="E212" s="211" t="str">
        <f t="shared" si="161"/>
        <v>CWIP Capital</v>
      </c>
      <c r="F212" s="183">
        <f t="shared" si="161"/>
        <v>6</v>
      </c>
      <c r="G212" s="183"/>
      <c r="H212" s="215">
        <f>Inputs!I25</f>
        <v>44</v>
      </c>
      <c r="I212" s="213">
        <f>MONTH(Inputs!G25)</f>
        <v>12</v>
      </c>
      <c r="J212" s="217">
        <f t="shared" si="162"/>
        <v>8.3333333333333329E-2</v>
      </c>
      <c r="L212" s="218">
        <f t="shared" si="165"/>
        <v>1</v>
      </c>
      <c r="O212" s="219">
        <f>MIN(1/$H212,1-SUM($N212:N212))*($F212&gt;=4)*$J212</f>
        <v>1.893939393939394E-3</v>
      </c>
      <c r="P212" s="220">
        <f>MIN(1/$H212,1-SUM($N212:O212))*($F212&gt;=4)</f>
        <v>2.2727272727272728E-2</v>
      </c>
      <c r="Q212" s="220">
        <f>MIN(1/$H212,1-SUM($N212:P212))*($F212&gt;=4)</f>
        <v>2.2727272727272728E-2</v>
      </c>
      <c r="R212" s="220">
        <f>MIN(1/$H212,1-SUM($N212:Q212))*($F212&gt;=4)</f>
        <v>2.2727272727272728E-2</v>
      </c>
      <c r="S212" s="220">
        <f>MIN(1/$H212,1-SUM($N212:R212))*($F212&gt;=4)</f>
        <v>2.2727272727272728E-2</v>
      </c>
      <c r="T212" s="220">
        <f>MIN(1/$H212,1-SUM($N212:S212))*($F212&gt;=4)</f>
        <v>2.2727272727272728E-2</v>
      </c>
      <c r="U212" s="220">
        <f>MIN(1/$H212,1-SUM($N212:T212))*($F212&gt;=4)</f>
        <v>2.2727272727272728E-2</v>
      </c>
      <c r="V212" s="220">
        <f>MIN(1/$H212,1-SUM($N212:U212))*($F212&gt;=4)</f>
        <v>2.2727272727272728E-2</v>
      </c>
      <c r="W212" s="220">
        <f>MIN(1/$H212,1-SUM($N212:V212))*($F212&gt;=4)</f>
        <v>2.2727272727272728E-2</v>
      </c>
      <c r="X212" s="220">
        <f>MIN(1/$H212,1-SUM($N212:W212))*($F212&gt;=4)</f>
        <v>2.2727272727272728E-2</v>
      </c>
      <c r="Y212" s="220">
        <f>MIN(1/$H212,1-SUM($N212:X212))*($F212&gt;=4)</f>
        <v>2.2727272727272728E-2</v>
      </c>
      <c r="Z212" s="220">
        <f>MIN(1/$H212,1-SUM($N212:Y212))*($F212&gt;=4)</f>
        <v>2.2727272727272728E-2</v>
      </c>
      <c r="AA212" s="220">
        <f>MIN(1/$H212,1-SUM($N212:Z212))*($F212&gt;=4)</f>
        <v>2.2727272727272728E-2</v>
      </c>
      <c r="AB212" s="220">
        <f>MIN(1/$H212,1-SUM($N212:AA212))*($F212&gt;=4)</f>
        <v>2.2727272727272728E-2</v>
      </c>
      <c r="AC212" s="220">
        <f>MIN(1/$H212,1-SUM($N212:AB212))*($F212&gt;=4)</f>
        <v>2.2727272727272728E-2</v>
      </c>
      <c r="AD212" s="220">
        <f>MIN(1/$H212,1-SUM($N212:AC212))*($F212&gt;=4)</f>
        <v>2.2727272727272728E-2</v>
      </c>
      <c r="AE212" s="220">
        <f>MIN(1/$H212,1-SUM($N212:AD212))*($F212&gt;=4)</f>
        <v>2.2727272727272728E-2</v>
      </c>
      <c r="AF212" s="220">
        <f>MIN(1/$H212,1-SUM($N212:AE212))*($F212&gt;=4)</f>
        <v>2.2727272727272728E-2</v>
      </c>
      <c r="AG212" s="220">
        <f>MIN(1/$H212,1-SUM($N212:AF212))*($F212&gt;=4)</f>
        <v>2.2727272727272728E-2</v>
      </c>
      <c r="AH212" s="220">
        <f>MIN(1/$H212,1-SUM($N212:AG212))*($F212&gt;=4)</f>
        <v>2.2727272727272728E-2</v>
      </c>
      <c r="AI212" s="220">
        <f>MIN(1/$H212,1-SUM($N212:AH212))*($F212&gt;=4)</f>
        <v>2.2727272727272728E-2</v>
      </c>
      <c r="AJ212" s="220">
        <f>MIN(1/$H212,1-SUM($N212:AI212))*($F212&gt;=4)</f>
        <v>2.2727272727272728E-2</v>
      </c>
      <c r="AK212" s="220">
        <f>MIN(1/$H212,1-SUM($N212:AJ212))*($F212&gt;=4)</f>
        <v>2.2727272727272728E-2</v>
      </c>
      <c r="AL212" s="220">
        <f>MIN(1/$H212,1-SUM($N212:AK212))*($F212&gt;=4)</f>
        <v>2.2727272727272728E-2</v>
      </c>
      <c r="AM212" s="220">
        <f>MIN(1/$H212,1-SUM($N212:AL212))*($F212&gt;=4)</f>
        <v>2.2727272727272728E-2</v>
      </c>
      <c r="AN212" s="220">
        <f>MIN(1/$H212,1-SUM($N212:AM212))*($F212&gt;=4)</f>
        <v>2.2727272727272728E-2</v>
      </c>
      <c r="AO212" s="220">
        <f>MIN(1/$H212,1-SUM($N212:AN212))*($F212&gt;=4)</f>
        <v>2.2727272727272728E-2</v>
      </c>
      <c r="AP212" s="220">
        <f>MIN(1/$H212,1-SUM($N212:AO212))*($F212&gt;=4)</f>
        <v>2.2727272727272728E-2</v>
      </c>
      <c r="AQ212" s="220">
        <f>MIN(1/$H212,1-SUM($N212:AP212))*($F212&gt;=4)</f>
        <v>2.2727272727272728E-2</v>
      </c>
      <c r="AR212" s="220">
        <f>MIN(1/$H212,1-SUM($N212:AQ212))*($F212&gt;=4)</f>
        <v>2.2727272727272728E-2</v>
      </c>
      <c r="AS212" s="220">
        <f>MIN(1/$H212,1-SUM($N212:AR212))*($F212&gt;=4)</f>
        <v>2.2727272727272728E-2</v>
      </c>
      <c r="AT212" s="220">
        <f>MIN(1/$H212,1-SUM($N212:AS212))*($F212&gt;=4)</f>
        <v>2.2727272727272728E-2</v>
      </c>
      <c r="AU212" s="220">
        <f>MIN(1/$H212,1-SUM($N212:AT212))*($F212&gt;=4)</f>
        <v>2.2727272727272728E-2</v>
      </c>
      <c r="AV212" s="220">
        <f>MIN(1/$H212,1-SUM($N212:AU212))*($F212&gt;=4)</f>
        <v>2.2727272727272728E-2</v>
      </c>
      <c r="AW212" s="220">
        <f>MIN(1/$H212,1-SUM($N212:AV212))*($F212&gt;=4)</f>
        <v>2.2727272727272728E-2</v>
      </c>
      <c r="AX212" s="220">
        <f>MIN(1/$H212,1-SUM($N212:AW212))*($F212&gt;=4)</f>
        <v>2.2727272727272728E-2</v>
      </c>
      <c r="AY212" s="220">
        <f>MIN(1/$H212,1-SUM($N212:AX212))*($F212&gt;=4)</f>
        <v>2.2727272727272728E-2</v>
      </c>
      <c r="AZ212" s="220">
        <f>MIN(1/$H212,1-SUM($N212:AY212))*($F212&gt;=4)</f>
        <v>2.2727272727272728E-2</v>
      </c>
      <c r="BA212" s="220">
        <f>MIN(1/$H212,1-SUM($N212:AZ212))*($F212&gt;=4)</f>
        <v>2.2727272727272728E-2</v>
      </c>
      <c r="BB212" s="220">
        <f>MIN(1/$H212,1-SUM($N212:BA212))*($F212&gt;=4)</f>
        <v>2.2727272727272728E-2</v>
      </c>
      <c r="BC212" s="220">
        <f>MIN(1/$H212,1-SUM($N212:BB212))*($F212&gt;=4)</f>
        <v>2.2727272727272728E-2</v>
      </c>
      <c r="BD212" s="220">
        <f>MIN(1/$H212,1-SUM($N212:BC212))*($F212&gt;=4)</f>
        <v>2.2727272727272728E-2</v>
      </c>
      <c r="BE212" s="220">
        <f>MIN(1/$H212,1-SUM($N212:BD212))*($F212&gt;=4)</f>
        <v>2.2727272727272728E-2</v>
      </c>
      <c r="BF212" s="220">
        <f>MIN(1/$H212,1-SUM($N212:BE212))*($F212&gt;=4)</f>
        <v>2.2727272727272728E-2</v>
      </c>
      <c r="BG212" s="220">
        <f>MIN(1/$H212,1-SUM($N212:BF212))*($F212&gt;=4)</f>
        <v>2.0833333333333925E-2</v>
      </c>
      <c r="BH212" s="220">
        <f>MIN(1/$H212,1-SUM($N212:BG212))*($F212&gt;=4)</f>
        <v>0</v>
      </c>
      <c r="BI212" s="220">
        <f>MIN(1/$H212,1-SUM($N212:BH212))*($F212&gt;=4)</f>
        <v>0</v>
      </c>
      <c r="BJ212" s="220">
        <f>MIN(1/$H212,1-SUM($N212:BI212))*($F212&gt;=4)</f>
        <v>0</v>
      </c>
      <c r="BK212" s="220">
        <f>MIN(1/$H212,1-SUM($N212:BJ212))*($F212&gt;=4)</f>
        <v>0</v>
      </c>
      <c r="BL212" s="220">
        <f>MIN(1/$H212,1-SUM($N212:BK212))*($F212&gt;=4)</f>
        <v>0</v>
      </c>
      <c r="BM212" s="220">
        <f>MIN(1/$H212,1-SUM($N212:BL212))*($F212&gt;=4)</f>
        <v>0</v>
      </c>
    </row>
    <row r="213" spans="3:65" x14ac:dyDescent="0.2">
      <c r="C213" s="188">
        <f t="shared" si="163"/>
        <v>15</v>
      </c>
      <c r="D213" s="166" t="str">
        <f t="shared" si="164"/>
        <v xml:space="preserve">Alt 2 - DISTRIBUTION SUBSTATION  </v>
      </c>
      <c r="E213" s="211" t="str">
        <f t="shared" si="161"/>
        <v>CWIP Capital</v>
      </c>
      <c r="F213" s="183">
        <f t="shared" si="161"/>
        <v>6</v>
      </c>
      <c r="G213" s="183"/>
      <c r="H213" s="215">
        <f>Inputs!I26</f>
        <v>51</v>
      </c>
      <c r="I213" s="213">
        <f>MONTH(Inputs!G26)</f>
        <v>12</v>
      </c>
      <c r="J213" s="217">
        <f t="shared" si="162"/>
        <v>8.3333333333333329E-2</v>
      </c>
      <c r="L213" s="218">
        <f t="shared" si="165"/>
        <v>0.9820261437908504</v>
      </c>
      <c r="O213" s="219">
        <f>MIN(1/$H213,1-SUM($N213:N213))*($F213&gt;=4)*$J213</f>
        <v>1.633986928104575E-3</v>
      </c>
      <c r="P213" s="220">
        <f>MIN(1/$H213,1-SUM($N213:O213))*($F213&gt;=4)</f>
        <v>1.9607843137254902E-2</v>
      </c>
      <c r="Q213" s="220">
        <f>MIN(1/$H213,1-SUM($N213:P213))*($F213&gt;=4)</f>
        <v>1.9607843137254902E-2</v>
      </c>
      <c r="R213" s="220">
        <f>MIN(1/$H213,1-SUM($N213:Q213))*($F213&gt;=4)</f>
        <v>1.9607843137254902E-2</v>
      </c>
      <c r="S213" s="220">
        <f>MIN(1/$H213,1-SUM($N213:R213))*($F213&gt;=4)</f>
        <v>1.9607843137254902E-2</v>
      </c>
      <c r="T213" s="220">
        <f>MIN(1/$H213,1-SUM($N213:S213))*($F213&gt;=4)</f>
        <v>1.9607843137254902E-2</v>
      </c>
      <c r="U213" s="220">
        <f>MIN(1/$H213,1-SUM($N213:T213))*($F213&gt;=4)</f>
        <v>1.9607843137254902E-2</v>
      </c>
      <c r="V213" s="220">
        <f>MIN(1/$H213,1-SUM($N213:U213))*($F213&gt;=4)</f>
        <v>1.9607843137254902E-2</v>
      </c>
      <c r="W213" s="220">
        <f>MIN(1/$H213,1-SUM($N213:V213))*($F213&gt;=4)</f>
        <v>1.9607843137254902E-2</v>
      </c>
      <c r="X213" s="220">
        <f>MIN(1/$H213,1-SUM($N213:W213))*($F213&gt;=4)</f>
        <v>1.9607843137254902E-2</v>
      </c>
      <c r="Y213" s="220">
        <f>MIN(1/$H213,1-SUM($N213:X213))*($F213&gt;=4)</f>
        <v>1.9607843137254902E-2</v>
      </c>
      <c r="Z213" s="220">
        <f>MIN(1/$H213,1-SUM($N213:Y213))*($F213&gt;=4)</f>
        <v>1.9607843137254902E-2</v>
      </c>
      <c r="AA213" s="220">
        <f>MIN(1/$H213,1-SUM($N213:Z213))*($F213&gt;=4)</f>
        <v>1.9607843137254902E-2</v>
      </c>
      <c r="AB213" s="220">
        <f>MIN(1/$H213,1-SUM($N213:AA213))*($F213&gt;=4)</f>
        <v>1.9607843137254902E-2</v>
      </c>
      <c r="AC213" s="220">
        <f>MIN(1/$H213,1-SUM($N213:AB213))*($F213&gt;=4)</f>
        <v>1.9607843137254902E-2</v>
      </c>
      <c r="AD213" s="220">
        <f>MIN(1/$H213,1-SUM($N213:AC213))*($F213&gt;=4)</f>
        <v>1.9607843137254902E-2</v>
      </c>
      <c r="AE213" s="220">
        <f>MIN(1/$H213,1-SUM($N213:AD213))*($F213&gt;=4)</f>
        <v>1.9607843137254902E-2</v>
      </c>
      <c r="AF213" s="220">
        <f>MIN(1/$H213,1-SUM($N213:AE213))*($F213&gt;=4)</f>
        <v>1.9607843137254902E-2</v>
      </c>
      <c r="AG213" s="220">
        <f>MIN(1/$H213,1-SUM($N213:AF213))*($F213&gt;=4)</f>
        <v>1.9607843137254902E-2</v>
      </c>
      <c r="AH213" s="220">
        <f>MIN(1/$H213,1-SUM($N213:AG213))*($F213&gt;=4)</f>
        <v>1.9607843137254902E-2</v>
      </c>
      <c r="AI213" s="220">
        <f>MIN(1/$H213,1-SUM($N213:AH213))*($F213&gt;=4)</f>
        <v>1.9607843137254902E-2</v>
      </c>
      <c r="AJ213" s="220">
        <f>MIN(1/$H213,1-SUM($N213:AI213))*($F213&gt;=4)</f>
        <v>1.9607843137254902E-2</v>
      </c>
      <c r="AK213" s="220">
        <f>MIN(1/$H213,1-SUM($N213:AJ213))*($F213&gt;=4)</f>
        <v>1.9607843137254902E-2</v>
      </c>
      <c r="AL213" s="220">
        <f>MIN(1/$H213,1-SUM($N213:AK213))*($F213&gt;=4)</f>
        <v>1.9607843137254902E-2</v>
      </c>
      <c r="AM213" s="220">
        <f>MIN(1/$H213,1-SUM($N213:AL213))*($F213&gt;=4)</f>
        <v>1.9607843137254902E-2</v>
      </c>
      <c r="AN213" s="220">
        <f>MIN(1/$H213,1-SUM($N213:AM213))*($F213&gt;=4)</f>
        <v>1.9607843137254902E-2</v>
      </c>
      <c r="AO213" s="220">
        <f>MIN(1/$H213,1-SUM($N213:AN213))*($F213&gt;=4)</f>
        <v>1.9607843137254902E-2</v>
      </c>
      <c r="AP213" s="220">
        <f>MIN(1/$H213,1-SUM($N213:AO213))*($F213&gt;=4)</f>
        <v>1.9607843137254902E-2</v>
      </c>
      <c r="AQ213" s="220">
        <f>MIN(1/$H213,1-SUM($N213:AP213))*($F213&gt;=4)</f>
        <v>1.9607843137254902E-2</v>
      </c>
      <c r="AR213" s="220">
        <f>MIN(1/$H213,1-SUM($N213:AQ213))*($F213&gt;=4)</f>
        <v>1.9607843137254902E-2</v>
      </c>
      <c r="AS213" s="220">
        <f>MIN(1/$H213,1-SUM($N213:AR213))*($F213&gt;=4)</f>
        <v>1.9607843137254902E-2</v>
      </c>
      <c r="AT213" s="220">
        <f>MIN(1/$H213,1-SUM($N213:AS213))*($F213&gt;=4)</f>
        <v>1.9607843137254902E-2</v>
      </c>
      <c r="AU213" s="220">
        <f>MIN(1/$H213,1-SUM($N213:AT213))*($F213&gt;=4)</f>
        <v>1.9607843137254902E-2</v>
      </c>
      <c r="AV213" s="220">
        <f>MIN(1/$H213,1-SUM($N213:AU213))*($F213&gt;=4)</f>
        <v>1.9607843137254902E-2</v>
      </c>
      <c r="AW213" s="220">
        <f>MIN(1/$H213,1-SUM($N213:AV213))*($F213&gt;=4)</f>
        <v>1.9607843137254902E-2</v>
      </c>
      <c r="AX213" s="220">
        <f>MIN(1/$H213,1-SUM($N213:AW213))*($F213&gt;=4)</f>
        <v>1.9607843137254902E-2</v>
      </c>
      <c r="AY213" s="220">
        <f>MIN(1/$H213,1-SUM($N213:AX213))*($F213&gt;=4)</f>
        <v>1.9607843137254902E-2</v>
      </c>
      <c r="AZ213" s="220">
        <f>MIN(1/$H213,1-SUM($N213:AY213))*($F213&gt;=4)</f>
        <v>1.9607843137254902E-2</v>
      </c>
      <c r="BA213" s="220">
        <f>MIN(1/$H213,1-SUM($N213:AZ213))*($F213&gt;=4)</f>
        <v>1.9607843137254902E-2</v>
      </c>
      <c r="BB213" s="220">
        <f>MIN(1/$H213,1-SUM($N213:BA213))*($F213&gt;=4)</f>
        <v>1.9607843137254902E-2</v>
      </c>
      <c r="BC213" s="220">
        <f>MIN(1/$H213,1-SUM($N213:BB213))*($F213&gt;=4)</f>
        <v>1.9607843137254902E-2</v>
      </c>
      <c r="BD213" s="220">
        <f>MIN(1/$H213,1-SUM($N213:BC213))*($F213&gt;=4)</f>
        <v>1.9607843137254902E-2</v>
      </c>
      <c r="BE213" s="220">
        <f>MIN(1/$H213,1-SUM($N213:BD213))*($F213&gt;=4)</f>
        <v>1.9607843137254902E-2</v>
      </c>
      <c r="BF213" s="220">
        <f>MIN(1/$H213,1-SUM($N213:BE213))*($F213&gt;=4)</f>
        <v>1.9607843137254902E-2</v>
      </c>
      <c r="BG213" s="220">
        <f>MIN(1/$H213,1-SUM($N213:BF213))*($F213&gt;=4)</f>
        <v>1.9607843137254902E-2</v>
      </c>
      <c r="BH213" s="220">
        <f>MIN(1/$H213,1-SUM($N213:BG213))*($F213&gt;=4)</f>
        <v>1.9607843137254902E-2</v>
      </c>
      <c r="BI213" s="220">
        <f>MIN(1/$H213,1-SUM($N213:BH213))*($F213&gt;=4)</f>
        <v>1.9607843137254902E-2</v>
      </c>
      <c r="BJ213" s="220">
        <f>MIN(1/$H213,1-SUM($N213:BI213))*($F213&gt;=4)</f>
        <v>1.9607843137254902E-2</v>
      </c>
      <c r="BK213" s="220">
        <f>MIN(1/$H213,1-SUM($N213:BJ213))*($F213&gt;=4)</f>
        <v>1.9607843137254902E-2</v>
      </c>
      <c r="BL213" s="220">
        <f>MIN(1/$H213,1-SUM($N213:BK213))*($F213&gt;=4)</f>
        <v>1.9607843137254902E-2</v>
      </c>
      <c r="BM213" s="220">
        <f>MIN(1/$H213,1-SUM($N213:BL213))*($F213&gt;=4)</f>
        <v>1.9607843137254902E-2</v>
      </c>
    </row>
    <row r="214" spans="3:65" x14ac:dyDescent="0.2">
      <c r="C214" s="188">
        <f t="shared" si="163"/>
        <v>16</v>
      </c>
      <c r="D214" s="166" t="str">
        <f t="shared" si="164"/>
        <v>item 16</v>
      </c>
      <c r="E214" s="211" t="str">
        <f t="shared" si="161"/>
        <v>Operating Expense</v>
      </c>
      <c r="F214" s="183">
        <f t="shared" si="161"/>
        <v>2</v>
      </c>
      <c r="G214" s="183"/>
      <c r="H214" s="215">
        <f>Inputs!I27</f>
        <v>35</v>
      </c>
      <c r="I214" s="213">
        <f>MONTH(Inputs!G27)</f>
        <v>1</v>
      </c>
      <c r="J214" s="217">
        <f t="shared" si="162"/>
        <v>1</v>
      </c>
      <c r="L214" s="218">
        <f t="shared" si="165"/>
        <v>0</v>
      </c>
      <c r="O214" s="219">
        <f>MIN(1/$H214,1-SUM($N214:N214))*($F214&gt;=4)*$J214</f>
        <v>0</v>
      </c>
      <c r="P214" s="220">
        <f>MIN(1/$H214,1-SUM($N214:O214))*($F214&gt;=4)</f>
        <v>0</v>
      </c>
      <c r="Q214" s="220">
        <f>MIN(1/$H214,1-SUM($N214:P214))*($F214&gt;=4)</f>
        <v>0</v>
      </c>
      <c r="R214" s="220">
        <f>MIN(1/$H214,1-SUM($N214:Q214))*($F214&gt;=4)</f>
        <v>0</v>
      </c>
      <c r="S214" s="220">
        <f>MIN(1/$H214,1-SUM($N214:R214))*($F214&gt;=4)</f>
        <v>0</v>
      </c>
      <c r="T214" s="220">
        <f>MIN(1/$H214,1-SUM($N214:S214))*($F214&gt;=4)</f>
        <v>0</v>
      </c>
      <c r="U214" s="220">
        <f>MIN(1/$H214,1-SUM($N214:T214))*($F214&gt;=4)</f>
        <v>0</v>
      </c>
      <c r="V214" s="220">
        <f>MIN(1/$H214,1-SUM($N214:U214))*($F214&gt;=4)</f>
        <v>0</v>
      </c>
      <c r="W214" s="220">
        <f>MIN(1/$H214,1-SUM($N214:V214))*($F214&gt;=4)</f>
        <v>0</v>
      </c>
      <c r="X214" s="220">
        <f>MIN(1/$H214,1-SUM($N214:W214))*($F214&gt;=4)</f>
        <v>0</v>
      </c>
      <c r="Y214" s="220">
        <f>MIN(1/$H214,1-SUM($N214:X214))*($F214&gt;=4)</f>
        <v>0</v>
      </c>
      <c r="Z214" s="220">
        <f>MIN(1/$H214,1-SUM($N214:Y214))*($F214&gt;=4)</f>
        <v>0</v>
      </c>
      <c r="AA214" s="220">
        <f>MIN(1/$H214,1-SUM($N214:Z214))*($F214&gt;=4)</f>
        <v>0</v>
      </c>
      <c r="AB214" s="220">
        <f>MIN(1/$H214,1-SUM($N214:AA214))*($F214&gt;=4)</f>
        <v>0</v>
      </c>
      <c r="AC214" s="220">
        <f>MIN(1/$H214,1-SUM($N214:AB214))*($F214&gt;=4)</f>
        <v>0</v>
      </c>
      <c r="AD214" s="220">
        <f>MIN(1/$H214,1-SUM($N214:AC214))*($F214&gt;=4)</f>
        <v>0</v>
      </c>
      <c r="AE214" s="220">
        <f>MIN(1/$H214,1-SUM($N214:AD214))*($F214&gt;=4)</f>
        <v>0</v>
      </c>
      <c r="AF214" s="220">
        <f>MIN(1/$H214,1-SUM($N214:AE214))*($F214&gt;=4)</f>
        <v>0</v>
      </c>
      <c r="AG214" s="220">
        <f>MIN(1/$H214,1-SUM($N214:AF214))*($F214&gt;=4)</f>
        <v>0</v>
      </c>
      <c r="AH214" s="220">
        <f>MIN(1/$H214,1-SUM($N214:AG214))*($F214&gt;=4)</f>
        <v>0</v>
      </c>
      <c r="AI214" s="220">
        <f>MIN(1/$H214,1-SUM($N214:AH214))*($F214&gt;=4)</f>
        <v>0</v>
      </c>
      <c r="AJ214" s="220">
        <f>MIN(1/$H214,1-SUM($N214:AI214))*($F214&gt;=4)</f>
        <v>0</v>
      </c>
      <c r="AK214" s="220">
        <f>MIN(1/$H214,1-SUM($N214:AJ214))*($F214&gt;=4)</f>
        <v>0</v>
      </c>
      <c r="AL214" s="220">
        <f>MIN(1/$H214,1-SUM($N214:AK214))*($F214&gt;=4)</f>
        <v>0</v>
      </c>
      <c r="AM214" s="220">
        <f>MIN(1/$H214,1-SUM($N214:AL214))*($F214&gt;=4)</f>
        <v>0</v>
      </c>
      <c r="AN214" s="220">
        <f>MIN(1/$H214,1-SUM($N214:AM214))*($F214&gt;=4)</f>
        <v>0</v>
      </c>
      <c r="AO214" s="220">
        <f>MIN(1/$H214,1-SUM($N214:AN214))*($F214&gt;=4)</f>
        <v>0</v>
      </c>
      <c r="AP214" s="220">
        <f>MIN(1/$H214,1-SUM($N214:AO214))*($F214&gt;=4)</f>
        <v>0</v>
      </c>
      <c r="AQ214" s="220">
        <f>MIN(1/$H214,1-SUM($N214:AP214))*($F214&gt;=4)</f>
        <v>0</v>
      </c>
      <c r="AR214" s="220">
        <f>MIN(1/$H214,1-SUM($N214:AQ214))*($F214&gt;=4)</f>
        <v>0</v>
      </c>
      <c r="AS214" s="220">
        <f>MIN(1/$H214,1-SUM($N214:AR214))*($F214&gt;=4)</f>
        <v>0</v>
      </c>
      <c r="AT214" s="220">
        <f>MIN(1/$H214,1-SUM($N214:AS214))*($F214&gt;=4)</f>
        <v>0</v>
      </c>
      <c r="AU214" s="220">
        <f>MIN(1/$H214,1-SUM($N214:AT214))*($F214&gt;=4)</f>
        <v>0</v>
      </c>
      <c r="AV214" s="220">
        <f>MIN(1/$H214,1-SUM($N214:AU214))*($F214&gt;=4)</f>
        <v>0</v>
      </c>
      <c r="AW214" s="220">
        <f>MIN(1/$H214,1-SUM($N214:AV214))*($F214&gt;=4)</f>
        <v>0</v>
      </c>
      <c r="AX214" s="220">
        <f>MIN(1/$H214,1-SUM($N214:AW214))*($F214&gt;=4)</f>
        <v>0</v>
      </c>
      <c r="AY214" s="220">
        <f>MIN(1/$H214,1-SUM($N214:AX214))*($F214&gt;=4)</f>
        <v>0</v>
      </c>
      <c r="AZ214" s="220">
        <f>MIN(1/$H214,1-SUM($N214:AY214))*($F214&gt;=4)</f>
        <v>0</v>
      </c>
      <c r="BA214" s="220">
        <f>MIN(1/$H214,1-SUM($N214:AZ214))*($F214&gt;=4)</f>
        <v>0</v>
      </c>
      <c r="BB214" s="220">
        <f>MIN(1/$H214,1-SUM($N214:BA214))*($F214&gt;=4)</f>
        <v>0</v>
      </c>
      <c r="BC214" s="220">
        <f>MIN(1/$H214,1-SUM($N214:BB214))*($F214&gt;=4)</f>
        <v>0</v>
      </c>
      <c r="BD214" s="220">
        <f>MIN(1/$H214,1-SUM($N214:BC214))*($F214&gt;=4)</f>
        <v>0</v>
      </c>
      <c r="BE214" s="220">
        <f>MIN(1/$H214,1-SUM($N214:BD214))*($F214&gt;=4)</f>
        <v>0</v>
      </c>
      <c r="BF214" s="220">
        <f>MIN(1/$H214,1-SUM($N214:BE214))*($F214&gt;=4)</f>
        <v>0</v>
      </c>
      <c r="BG214" s="220">
        <f>MIN(1/$H214,1-SUM($N214:BF214))*($F214&gt;=4)</f>
        <v>0</v>
      </c>
      <c r="BH214" s="220">
        <f>MIN(1/$H214,1-SUM($N214:BG214))*($F214&gt;=4)</f>
        <v>0</v>
      </c>
      <c r="BI214" s="220">
        <f>MIN(1/$H214,1-SUM($N214:BH214))*($F214&gt;=4)</f>
        <v>0</v>
      </c>
      <c r="BJ214" s="220">
        <f>MIN(1/$H214,1-SUM($N214:BI214))*($F214&gt;=4)</f>
        <v>0</v>
      </c>
      <c r="BK214" s="220">
        <f>MIN(1/$H214,1-SUM($N214:BJ214))*($F214&gt;=4)</f>
        <v>0</v>
      </c>
      <c r="BL214" s="220">
        <f>MIN(1/$H214,1-SUM($N214:BK214))*($F214&gt;=4)</f>
        <v>0</v>
      </c>
      <c r="BM214" s="220">
        <f>MIN(1/$H214,1-SUM($N214:BL214))*($F214&gt;=4)</f>
        <v>0</v>
      </c>
    </row>
    <row r="215" spans="3:65" x14ac:dyDescent="0.2">
      <c r="C215" s="188">
        <f t="shared" si="163"/>
        <v>17</v>
      </c>
      <c r="D215" s="166" t="str">
        <f t="shared" si="164"/>
        <v>item 17</v>
      </c>
      <c r="E215" s="211" t="str">
        <f t="shared" si="161"/>
        <v>Operating Expense</v>
      </c>
      <c r="F215" s="183">
        <f t="shared" si="161"/>
        <v>2</v>
      </c>
      <c r="G215" s="183"/>
      <c r="H215" s="215">
        <f>Inputs!I28</f>
        <v>35</v>
      </c>
      <c r="I215" s="213">
        <f>MONTH(Inputs!G28)</f>
        <v>1</v>
      </c>
      <c r="J215" s="217">
        <f t="shared" si="162"/>
        <v>1</v>
      </c>
      <c r="L215" s="218">
        <f t="shared" si="165"/>
        <v>0</v>
      </c>
      <c r="O215" s="219">
        <f>MIN(1/$H215,1-SUM($N215:N215))*($F215&gt;=4)*$J215</f>
        <v>0</v>
      </c>
      <c r="P215" s="220">
        <f>MIN(1/$H215,1-SUM($N215:O215))*($F215&gt;=4)</f>
        <v>0</v>
      </c>
      <c r="Q215" s="220">
        <f>MIN(1/$H215,1-SUM($N215:P215))*($F215&gt;=4)</f>
        <v>0</v>
      </c>
      <c r="R215" s="220">
        <f>MIN(1/$H215,1-SUM($N215:Q215))*($F215&gt;=4)</f>
        <v>0</v>
      </c>
      <c r="S215" s="220">
        <f>MIN(1/$H215,1-SUM($N215:R215))*($F215&gt;=4)</f>
        <v>0</v>
      </c>
      <c r="T215" s="220">
        <f>MIN(1/$H215,1-SUM($N215:S215))*($F215&gt;=4)</f>
        <v>0</v>
      </c>
      <c r="U215" s="220">
        <f>MIN(1/$H215,1-SUM($N215:T215))*($F215&gt;=4)</f>
        <v>0</v>
      </c>
      <c r="V215" s="220">
        <f>MIN(1/$H215,1-SUM($N215:U215))*($F215&gt;=4)</f>
        <v>0</v>
      </c>
      <c r="W215" s="220">
        <f>MIN(1/$H215,1-SUM($N215:V215))*($F215&gt;=4)</f>
        <v>0</v>
      </c>
      <c r="X215" s="220">
        <f>MIN(1/$H215,1-SUM($N215:W215))*($F215&gt;=4)</f>
        <v>0</v>
      </c>
      <c r="Y215" s="220">
        <f>MIN(1/$H215,1-SUM($N215:X215))*($F215&gt;=4)</f>
        <v>0</v>
      </c>
      <c r="Z215" s="220">
        <f>MIN(1/$H215,1-SUM($N215:Y215))*($F215&gt;=4)</f>
        <v>0</v>
      </c>
      <c r="AA215" s="220">
        <f>MIN(1/$H215,1-SUM($N215:Z215))*($F215&gt;=4)</f>
        <v>0</v>
      </c>
      <c r="AB215" s="220">
        <f>MIN(1/$H215,1-SUM($N215:AA215))*($F215&gt;=4)</f>
        <v>0</v>
      </c>
      <c r="AC215" s="220">
        <f>MIN(1/$H215,1-SUM($N215:AB215))*($F215&gt;=4)</f>
        <v>0</v>
      </c>
      <c r="AD215" s="220">
        <f>MIN(1/$H215,1-SUM($N215:AC215))*($F215&gt;=4)</f>
        <v>0</v>
      </c>
      <c r="AE215" s="220">
        <f>MIN(1/$H215,1-SUM($N215:AD215))*($F215&gt;=4)</f>
        <v>0</v>
      </c>
      <c r="AF215" s="220">
        <f>MIN(1/$H215,1-SUM($N215:AE215))*($F215&gt;=4)</f>
        <v>0</v>
      </c>
      <c r="AG215" s="220">
        <f>MIN(1/$H215,1-SUM($N215:AF215))*($F215&gt;=4)</f>
        <v>0</v>
      </c>
      <c r="AH215" s="220">
        <f>MIN(1/$H215,1-SUM($N215:AG215))*($F215&gt;=4)</f>
        <v>0</v>
      </c>
      <c r="AI215" s="220">
        <f>MIN(1/$H215,1-SUM($N215:AH215))*($F215&gt;=4)</f>
        <v>0</v>
      </c>
      <c r="AJ215" s="220">
        <f>MIN(1/$H215,1-SUM($N215:AI215))*($F215&gt;=4)</f>
        <v>0</v>
      </c>
      <c r="AK215" s="220">
        <f>MIN(1/$H215,1-SUM($N215:AJ215))*($F215&gt;=4)</f>
        <v>0</v>
      </c>
      <c r="AL215" s="220">
        <f>MIN(1/$H215,1-SUM($N215:AK215))*($F215&gt;=4)</f>
        <v>0</v>
      </c>
      <c r="AM215" s="220">
        <f>MIN(1/$H215,1-SUM($N215:AL215))*($F215&gt;=4)</f>
        <v>0</v>
      </c>
      <c r="AN215" s="220">
        <f>MIN(1/$H215,1-SUM($N215:AM215))*($F215&gt;=4)</f>
        <v>0</v>
      </c>
      <c r="AO215" s="220">
        <f>MIN(1/$H215,1-SUM($N215:AN215))*($F215&gt;=4)</f>
        <v>0</v>
      </c>
      <c r="AP215" s="220">
        <f>MIN(1/$H215,1-SUM($N215:AO215))*($F215&gt;=4)</f>
        <v>0</v>
      </c>
      <c r="AQ215" s="220">
        <f>MIN(1/$H215,1-SUM($N215:AP215))*($F215&gt;=4)</f>
        <v>0</v>
      </c>
      <c r="AR215" s="220">
        <f>MIN(1/$H215,1-SUM($N215:AQ215))*($F215&gt;=4)</f>
        <v>0</v>
      </c>
      <c r="AS215" s="220">
        <f>MIN(1/$H215,1-SUM($N215:AR215))*($F215&gt;=4)</f>
        <v>0</v>
      </c>
      <c r="AT215" s="220">
        <f>MIN(1/$H215,1-SUM($N215:AS215))*($F215&gt;=4)</f>
        <v>0</v>
      </c>
      <c r="AU215" s="220">
        <f>MIN(1/$H215,1-SUM($N215:AT215))*($F215&gt;=4)</f>
        <v>0</v>
      </c>
      <c r="AV215" s="220">
        <f>MIN(1/$H215,1-SUM($N215:AU215))*($F215&gt;=4)</f>
        <v>0</v>
      </c>
      <c r="AW215" s="220">
        <f>MIN(1/$H215,1-SUM($N215:AV215))*($F215&gt;=4)</f>
        <v>0</v>
      </c>
      <c r="AX215" s="220">
        <f>MIN(1/$H215,1-SUM($N215:AW215))*($F215&gt;=4)</f>
        <v>0</v>
      </c>
      <c r="AY215" s="220">
        <f>MIN(1/$H215,1-SUM($N215:AX215))*($F215&gt;=4)</f>
        <v>0</v>
      </c>
      <c r="AZ215" s="220">
        <f>MIN(1/$H215,1-SUM($N215:AY215))*($F215&gt;=4)</f>
        <v>0</v>
      </c>
      <c r="BA215" s="220">
        <f>MIN(1/$H215,1-SUM($N215:AZ215))*($F215&gt;=4)</f>
        <v>0</v>
      </c>
      <c r="BB215" s="220">
        <f>MIN(1/$H215,1-SUM($N215:BA215))*($F215&gt;=4)</f>
        <v>0</v>
      </c>
      <c r="BC215" s="220">
        <f>MIN(1/$H215,1-SUM($N215:BB215))*($F215&gt;=4)</f>
        <v>0</v>
      </c>
      <c r="BD215" s="220">
        <f>MIN(1/$H215,1-SUM($N215:BC215))*($F215&gt;=4)</f>
        <v>0</v>
      </c>
      <c r="BE215" s="220">
        <f>MIN(1/$H215,1-SUM($N215:BD215))*($F215&gt;=4)</f>
        <v>0</v>
      </c>
      <c r="BF215" s="220">
        <f>MIN(1/$H215,1-SUM($N215:BE215))*($F215&gt;=4)</f>
        <v>0</v>
      </c>
      <c r="BG215" s="220">
        <f>MIN(1/$H215,1-SUM($N215:BF215))*($F215&gt;=4)</f>
        <v>0</v>
      </c>
      <c r="BH215" s="220">
        <f>MIN(1/$H215,1-SUM($N215:BG215))*($F215&gt;=4)</f>
        <v>0</v>
      </c>
      <c r="BI215" s="220">
        <f>MIN(1/$H215,1-SUM($N215:BH215))*($F215&gt;=4)</f>
        <v>0</v>
      </c>
      <c r="BJ215" s="220">
        <f>MIN(1/$H215,1-SUM($N215:BI215))*($F215&gt;=4)</f>
        <v>0</v>
      </c>
      <c r="BK215" s="220">
        <f>MIN(1/$H215,1-SUM($N215:BJ215))*($F215&gt;=4)</f>
        <v>0</v>
      </c>
      <c r="BL215" s="220">
        <f>MIN(1/$H215,1-SUM($N215:BK215))*($F215&gt;=4)</f>
        <v>0</v>
      </c>
      <c r="BM215" s="220">
        <f>MIN(1/$H215,1-SUM($N215:BL215))*($F215&gt;=4)</f>
        <v>0</v>
      </c>
    </row>
    <row r="216" spans="3:65" x14ac:dyDescent="0.2">
      <c r="C216" s="188">
        <f t="shared" si="163"/>
        <v>18</v>
      </c>
      <c r="D216" s="166" t="str">
        <f t="shared" si="164"/>
        <v>item 18</v>
      </c>
      <c r="E216" s="211" t="str">
        <f t="shared" si="161"/>
        <v>Operating Expense</v>
      </c>
      <c r="F216" s="183">
        <f t="shared" si="161"/>
        <v>2</v>
      </c>
      <c r="G216" s="183"/>
      <c r="H216" s="215">
        <f>Inputs!I29</f>
        <v>35</v>
      </c>
      <c r="I216" s="213">
        <f>MONTH(Inputs!G29)</f>
        <v>1</v>
      </c>
      <c r="J216" s="217">
        <f t="shared" si="162"/>
        <v>1</v>
      </c>
      <c r="L216" s="218">
        <f t="shared" si="165"/>
        <v>0</v>
      </c>
      <c r="O216" s="219">
        <f>MIN(1/$H216,1-SUM($N216:N216))*($F216&gt;=4)*$J216</f>
        <v>0</v>
      </c>
      <c r="P216" s="220">
        <f>MIN(1/$H216,1-SUM($N216:O216))*($F216&gt;=4)</f>
        <v>0</v>
      </c>
      <c r="Q216" s="220">
        <f>MIN(1/$H216,1-SUM($N216:P216))*($F216&gt;=4)</f>
        <v>0</v>
      </c>
      <c r="R216" s="220">
        <f>MIN(1/$H216,1-SUM($N216:Q216))*($F216&gt;=4)</f>
        <v>0</v>
      </c>
      <c r="S216" s="220">
        <f>MIN(1/$H216,1-SUM($N216:R216))*($F216&gt;=4)</f>
        <v>0</v>
      </c>
      <c r="T216" s="220">
        <f>MIN(1/$H216,1-SUM($N216:S216))*($F216&gt;=4)</f>
        <v>0</v>
      </c>
      <c r="U216" s="220">
        <f>MIN(1/$H216,1-SUM($N216:T216))*($F216&gt;=4)</f>
        <v>0</v>
      </c>
      <c r="V216" s="220">
        <f>MIN(1/$H216,1-SUM($N216:U216))*($F216&gt;=4)</f>
        <v>0</v>
      </c>
      <c r="W216" s="220">
        <f>MIN(1/$H216,1-SUM($N216:V216))*($F216&gt;=4)</f>
        <v>0</v>
      </c>
      <c r="X216" s="220">
        <f>MIN(1/$H216,1-SUM($N216:W216))*($F216&gt;=4)</f>
        <v>0</v>
      </c>
      <c r="Y216" s="220">
        <f>MIN(1/$H216,1-SUM($N216:X216))*($F216&gt;=4)</f>
        <v>0</v>
      </c>
      <c r="Z216" s="220">
        <f>MIN(1/$H216,1-SUM($N216:Y216))*($F216&gt;=4)</f>
        <v>0</v>
      </c>
      <c r="AA216" s="220">
        <f>MIN(1/$H216,1-SUM($N216:Z216))*($F216&gt;=4)</f>
        <v>0</v>
      </c>
      <c r="AB216" s="220">
        <f>MIN(1/$H216,1-SUM($N216:AA216))*($F216&gt;=4)</f>
        <v>0</v>
      </c>
      <c r="AC216" s="220">
        <f>MIN(1/$H216,1-SUM($N216:AB216))*($F216&gt;=4)</f>
        <v>0</v>
      </c>
      <c r="AD216" s="220">
        <f>MIN(1/$H216,1-SUM($N216:AC216))*($F216&gt;=4)</f>
        <v>0</v>
      </c>
      <c r="AE216" s="220">
        <f>MIN(1/$H216,1-SUM($N216:AD216))*($F216&gt;=4)</f>
        <v>0</v>
      </c>
      <c r="AF216" s="220">
        <f>MIN(1/$H216,1-SUM($N216:AE216))*($F216&gt;=4)</f>
        <v>0</v>
      </c>
      <c r="AG216" s="220">
        <f>MIN(1/$H216,1-SUM($N216:AF216))*($F216&gt;=4)</f>
        <v>0</v>
      </c>
      <c r="AH216" s="220">
        <f>MIN(1/$H216,1-SUM($N216:AG216))*($F216&gt;=4)</f>
        <v>0</v>
      </c>
      <c r="AI216" s="220">
        <f>MIN(1/$H216,1-SUM($N216:AH216))*($F216&gt;=4)</f>
        <v>0</v>
      </c>
      <c r="AJ216" s="220">
        <f>MIN(1/$H216,1-SUM($N216:AI216))*($F216&gt;=4)</f>
        <v>0</v>
      </c>
      <c r="AK216" s="220">
        <f>MIN(1/$H216,1-SUM($N216:AJ216))*($F216&gt;=4)</f>
        <v>0</v>
      </c>
      <c r="AL216" s="220">
        <f>MIN(1/$H216,1-SUM($N216:AK216))*($F216&gt;=4)</f>
        <v>0</v>
      </c>
      <c r="AM216" s="220">
        <f>MIN(1/$H216,1-SUM($N216:AL216))*($F216&gt;=4)</f>
        <v>0</v>
      </c>
      <c r="AN216" s="220">
        <f>MIN(1/$H216,1-SUM($N216:AM216))*($F216&gt;=4)</f>
        <v>0</v>
      </c>
      <c r="AO216" s="220">
        <f>MIN(1/$H216,1-SUM($N216:AN216))*($F216&gt;=4)</f>
        <v>0</v>
      </c>
      <c r="AP216" s="220">
        <f>MIN(1/$H216,1-SUM($N216:AO216))*($F216&gt;=4)</f>
        <v>0</v>
      </c>
      <c r="AQ216" s="220">
        <f>MIN(1/$H216,1-SUM($N216:AP216))*($F216&gt;=4)</f>
        <v>0</v>
      </c>
      <c r="AR216" s="220">
        <f>MIN(1/$H216,1-SUM($N216:AQ216))*($F216&gt;=4)</f>
        <v>0</v>
      </c>
      <c r="AS216" s="220">
        <f>MIN(1/$H216,1-SUM($N216:AR216))*($F216&gt;=4)</f>
        <v>0</v>
      </c>
      <c r="AT216" s="220">
        <f>MIN(1/$H216,1-SUM($N216:AS216))*($F216&gt;=4)</f>
        <v>0</v>
      </c>
      <c r="AU216" s="220">
        <f>MIN(1/$H216,1-SUM($N216:AT216))*($F216&gt;=4)</f>
        <v>0</v>
      </c>
      <c r="AV216" s="220">
        <f>MIN(1/$H216,1-SUM($N216:AU216))*($F216&gt;=4)</f>
        <v>0</v>
      </c>
      <c r="AW216" s="220">
        <f>MIN(1/$H216,1-SUM($N216:AV216))*($F216&gt;=4)</f>
        <v>0</v>
      </c>
      <c r="AX216" s="220">
        <f>MIN(1/$H216,1-SUM($N216:AW216))*($F216&gt;=4)</f>
        <v>0</v>
      </c>
      <c r="AY216" s="220">
        <f>MIN(1/$H216,1-SUM($N216:AX216))*($F216&gt;=4)</f>
        <v>0</v>
      </c>
      <c r="AZ216" s="220">
        <f>MIN(1/$H216,1-SUM($N216:AY216))*($F216&gt;=4)</f>
        <v>0</v>
      </c>
      <c r="BA216" s="220">
        <f>MIN(1/$H216,1-SUM($N216:AZ216))*($F216&gt;=4)</f>
        <v>0</v>
      </c>
      <c r="BB216" s="220">
        <f>MIN(1/$H216,1-SUM($N216:BA216))*($F216&gt;=4)</f>
        <v>0</v>
      </c>
      <c r="BC216" s="220">
        <f>MIN(1/$H216,1-SUM($N216:BB216))*($F216&gt;=4)</f>
        <v>0</v>
      </c>
      <c r="BD216" s="220">
        <f>MIN(1/$H216,1-SUM($N216:BC216))*($F216&gt;=4)</f>
        <v>0</v>
      </c>
      <c r="BE216" s="220">
        <f>MIN(1/$H216,1-SUM($N216:BD216))*($F216&gt;=4)</f>
        <v>0</v>
      </c>
      <c r="BF216" s="220">
        <f>MIN(1/$H216,1-SUM($N216:BE216))*($F216&gt;=4)</f>
        <v>0</v>
      </c>
      <c r="BG216" s="220">
        <f>MIN(1/$H216,1-SUM($N216:BF216))*($F216&gt;=4)</f>
        <v>0</v>
      </c>
      <c r="BH216" s="220">
        <f>MIN(1/$H216,1-SUM($N216:BG216))*($F216&gt;=4)</f>
        <v>0</v>
      </c>
      <c r="BI216" s="220">
        <f>MIN(1/$H216,1-SUM($N216:BH216))*($F216&gt;=4)</f>
        <v>0</v>
      </c>
      <c r="BJ216" s="220">
        <f>MIN(1/$H216,1-SUM($N216:BI216))*($F216&gt;=4)</f>
        <v>0</v>
      </c>
      <c r="BK216" s="220">
        <f>MIN(1/$H216,1-SUM($N216:BJ216))*($F216&gt;=4)</f>
        <v>0</v>
      </c>
      <c r="BL216" s="220">
        <f>MIN(1/$H216,1-SUM($N216:BK216))*($F216&gt;=4)</f>
        <v>0</v>
      </c>
      <c r="BM216" s="220">
        <f>MIN(1/$H216,1-SUM($N216:BL216))*($F216&gt;=4)</f>
        <v>0</v>
      </c>
    </row>
    <row r="217" spans="3:65" x14ac:dyDescent="0.2">
      <c r="C217" s="188">
        <f t="shared" si="163"/>
        <v>19</v>
      </c>
      <c r="D217" s="166" t="str">
        <f t="shared" si="164"/>
        <v>item 19</v>
      </c>
      <c r="E217" s="211" t="str">
        <f t="shared" si="161"/>
        <v>Operating Expense</v>
      </c>
      <c r="F217" s="183">
        <f t="shared" si="161"/>
        <v>2</v>
      </c>
      <c r="G217" s="183"/>
      <c r="H217" s="215">
        <f>Inputs!I30</f>
        <v>35</v>
      </c>
      <c r="I217" s="213">
        <f>MONTH(Inputs!G30)</f>
        <v>1</v>
      </c>
      <c r="J217" s="217">
        <f t="shared" si="162"/>
        <v>1</v>
      </c>
      <c r="L217" s="218">
        <f t="shared" si="165"/>
        <v>0</v>
      </c>
      <c r="O217" s="219">
        <f>MIN(1/$H217,1-SUM($N217:N217))*($F217&gt;=4)*$J217</f>
        <v>0</v>
      </c>
      <c r="P217" s="220">
        <f>MIN(1/$H217,1-SUM($N217:O217))*($F217&gt;=4)</f>
        <v>0</v>
      </c>
      <c r="Q217" s="220">
        <f>MIN(1/$H217,1-SUM($N217:P217))*($F217&gt;=4)</f>
        <v>0</v>
      </c>
      <c r="R217" s="220">
        <f>MIN(1/$H217,1-SUM($N217:Q217))*($F217&gt;=4)</f>
        <v>0</v>
      </c>
      <c r="S217" s="220">
        <f>MIN(1/$H217,1-SUM($N217:R217))*($F217&gt;=4)</f>
        <v>0</v>
      </c>
      <c r="T217" s="220">
        <f>MIN(1/$H217,1-SUM($N217:S217))*($F217&gt;=4)</f>
        <v>0</v>
      </c>
      <c r="U217" s="220">
        <f>MIN(1/$H217,1-SUM($N217:T217))*($F217&gt;=4)</f>
        <v>0</v>
      </c>
      <c r="V217" s="220">
        <f>MIN(1/$H217,1-SUM($N217:U217))*($F217&gt;=4)</f>
        <v>0</v>
      </c>
      <c r="W217" s="220">
        <f>MIN(1/$H217,1-SUM($N217:V217))*($F217&gt;=4)</f>
        <v>0</v>
      </c>
      <c r="X217" s="220">
        <f>MIN(1/$H217,1-SUM($N217:W217))*($F217&gt;=4)</f>
        <v>0</v>
      </c>
      <c r="Y217" s="220">
        <f>MIN(1/$H217,1-SUM($N217:X217))*($F217&gt;=4)</f>
        <v>0</v>
      </c>
      <c r="Z217" s="220">
        <f>MIN(1/$H217,1-SUM($N217:Y217))*($F217&gt;=4)</f>
        <v>0</v>
      </c>
      <c r="AA217" s="220">
        <f>MIN(1/$H217,1-SUM($N217:Z217))*($F217&gt;=4)</f>
        <v>0</v>
      </c>
      <c r="AB217" s="220">
        <f>MIN(1/$H217,1-SUM($N217:AA217))*($F217&gt;=4)</f>
        <v>0</v>
      </c>
      <c r="AC217" s="220">
        <f>MIN(1/$H217,1-SUM($N217:AB217))*($F217&gt;=4)</f>
        <v>0</v>
      </c>
      <c r="AD217" s="220">
        <f>MIN(1/$H217,1-SUM($N217:AC217))*($F217&gt;=4)</f>
        <v>0</v>
      </c>
      <c r="AE217" s="220">
        <f>MIN(1/$H217,1-SUM($N217:AD217))*($F217&gt;=4)</f>
        <v>0</v>
      </c>
      <c r="AF217" s="220">
        <f>MIN(1/$H217,1-SUM($N217:AE217))*($F217&gt;=4)</f>
        <v>0</v>
      </c>
      <c r="AG217" s="220">
        <f>MIN(1/$H217,1-SUM($N217:AF217))*($F217&gt;=4)</f>
        <v>0</v>
      </c>
      <c r="AH217" s="220">
        <f>MIN(1/$H217,1-SUM($N217:AG217))*($F217&gt;=4)</f>
        <v>0</v>
      </c>
      <c r="AI217" s="220">
        <f>MIN(1/$H217,1-SUM($N217:AH217))*($F217&gt;=4)</f>
        <v>0</v>
      </c>
      <c r="AJ217" s="220">
        <f>MIN(1/$H217,1-SUM($N217:AI217))*($F217&gt;=4)</f>
        <v>0</v>
      </c>
      <c r="AK217" s="220">
        <f>MIN(1/$H217,1-SUM($N217:AJ217))*($F217&gt;=4)</f>
        <v>0</v>
      </c>
      <c r="AL217" s="220">
        <f>MIN(1/$H217,1-SUM($N217:AK217))*($F217&gt;=4)</f>
        <v>0</v>
      </c>
      <c r="AM217" s="220">
        <f>MIN(1/$H217,1-SUM($N217:AL217))*($F217&gt;=4)</f>
        <v>0</v>
      </c>
      <c r="AN217" s="220">
        <f>MIN(1/$H217,1-SUM($N217:AM217))*($F217&gt;=4)</f>
        <v>0</v>
      </c>
      <c r="AO217" s="220">
        <f>MIN(1/$H217,1-SUM($N217:AN217))*($F217&gt;=4)</f>
        <v>0</v>
      </c>
      <c r="AP217" s="220">
        <f>MIN(1/$H217,1-SUM($N217:AO217))*($F217&gt;=4)</f>
        <v>0</v>
      </c>
      <c r="AQ217" s="220">
        <f>MIN(1/$H217,1-SUM($N217:AP217))*($F217&gt;=4)</f>
        <v>0</v>
      </c>
      <c r="AR217" s="220">
        <f>MIN(1/$H217,1-SUM($N217:AQ217))*($F217&gt;=4)</f>
        <v>0</v>
      </c>
      <c r="AS217" s="220">
        <f>MIN(1/$H217,1-SUM($N217:AR217))*($F217&gt;=4)</f>
        <v>0</v>
      </c>
      <c r="AT217" s="220">
        <f>MIN(1/$H217,1-SUM($N217:AS217))*($F217&gt;=4)</f>
        <v>0</v>
      </c>
      <c r="AU217" s="220">
        <f>MIN(1/$H217,1-SUM($N217:AT217))*($F217&gt;=4)</f>
        <v>0</v>
      </c>
      <c r="AV217" s="220">
        <f>MIN(1/$H217,1-SUM($N217:AU217))*($F217&gt;=4)</f>
        <v>0</v>
      </c>
      <c r="AW217" s="220">
        <f>MIN(1/$H217,1-SUM($N217:AV217))*($F217&gt;=4)</f>
        <v>0</v>
      </c>
      <c r="AX217" s="220">
        <f>MIN(1/$H217,1-SUM($N217:AW217))*($F217&gt;=4)</f>
        <v>0</v>
      </c>
      <c r="AY217" s="220">
        <f>MIN(1/$H217,1-SUM($N217:AX217))*($F217&gt;=4)</f>
        <v>0</v>
      </c>
      <c r="AZ217" s="220">
        <f>MIN(1/$H217,1-SUM($N217:AY217))*($F217&gt;=4)</f>
        <v>0</v>
      </c>
      <c r="BA217" s="220">
        <f>MIN(1/$H217,1-SUM($N217:AZ217))*($F217&gt;=4)</f>
        <v>0</v>
      </c>
      <c r="BB217" s="220">
        <f>MIN(1/$H217,1-SUM($N217:BA217))*($F217&gt;=4)</f>
        <v>0</v>
      </c>
      <c r="BC217" s="220">
        <f>MIN(1/$H217,1-SUM($N217:BB217))*($F217&gt;=4)</f>
        <v>0</v>
      </c>
      <c r="BD217" s="220">
        <f>MIN(1/$H217,1-SUM($N217:BC217))*($F217&gt;=4)</f>
        <v>0</v>
      </c>
      <c r="BE217" s="220">
        <f>MIN(1/$H217,1-SUM($N217:BD217))*($F217&gt;=4)</f>
        <v>0</v>
      </c>
      <c r="BF217" s="220">
        <f>MIN(1/$H217,1-SUM($N217:BE217))*($F217&gt;=4)</f>
        <v>0</v>
      </c>
      <c r="BG217" s="220">
        <f>MIN(1/$H217,1-SUM($N217:BF217))*($F217&gt;=4)</f>
        <v>0</v>
      </c>
      <c r="BH217" s="220">
        <f>MIN(1/$H217,1-SUM($N217:BG217))*($F217&gt;=4)</f>
        <v>0</v>
      </c>
      <c r="BI217" s="220">
        <f>MIN(1/$H217,1-SUM($N217:BH217))*($F217&gt;=4)</f>
        <v>0</v>
      </c>
      <c r="BJ217" s="220">
        <f>MIN(1/$H217,1-SUM($N217:BI217))*($F217&gt;=4)</f>
        <v>0</v>
      </c>
      <c r="BK217" s="220">
        <f>MIN(1/$H217,1-SUM($N217:BJ217))*($F217&gt;=4)</f>
        <v>0</v>
      </c>
      <c r="BL217" s="220">
        <f>MIN(1/$H217,1-SUM($N217:BK217))*($F217&gt;=4)</f>
        <v>0</v>
      </c>
      <c r="BM217" s="220">
        <f>MIN(1/$H217,1-SUM($N217:BL217))*($F217&gt;=4)</f>
        <v>0</v>
      </c>
    </row>
    <row r="218" spans="3:65" x14ac:dyDescent="0.2">
      <c r="C218" s="188">
        <f t="shared" si="163"/>
        <v>20</v>
      </c>
      <c r="D218" s="166" t="str">
        <f t="shared" si="164"/>
        <v>item 20</v>
      </c>
      <c r="E218" s="211" t="str">
        <f t="shared" si="161"/>
        <v>Operating Expense</v>
      </c>
      <c r="F218" s="183">
        <f t="shared" si="161"/>
        <v>2</v>
      </c>
      <c r="G218" s="183"/>
      <c r="H218" s="215">
        <f>Inputs!I31</f>
        <v>35</v>
      </c>
      <c r="I218" s="213">
        <f>MONTH(Inputs!G31)</f>
        <v>1</v>
      </c>
      <c r="J218" s="217">
        <f t="shared" si="162"/>
        <v>1</v>
      </c>
      <c r="L218" s="218">
        <f t="shared" si="165"/>
        <v>0</v>
      </c>
      <c r="O218" s="219">
        <f>MIN(1/$H218,1-SUM($N218:N218))*($F218&gt;=4)*$J218</f>
        <v>0</v>
      </c>
      <c r="P218" s="220">
        <f>MIN(1/$H218,1-SUM($N218:O218))*($F218&gt;=4)</f>
        <v>0</v>
      </c>
      <c r="Q218" s="220">
        <f>MIN(1/$H218,1-SUM($N218:P218))*($F218&gt;=4)</f>
        <v>0</v>
      </c>
      <c r="R218" s="220">
        <f>MIN(1/$H218,1-SUM($N218:Q218))*($F218&gt;=4)</f>
        <v>0</v>
      </c>
      <c r="S218" s="220">
        <f>MIN(1/$H218,1-SUM($N218:R218))*($F218&gt;=4)</f>
        <v>0</v>
      </c>
      <c r="T218" s="220">
        <f>MIN(1/$H218,1-SUM($N218:S218))*($F218&gt;=4)</f>
        <v>0</v>
      </c>
      <c r="U218" s="220">
        <f>MIN(1/$H218,1-SUM($N218:T218))*($F218&gt;=4)</f>
        <v>0</v>
      </c>
      <c r="V218" s="220">
        <f>MIN(1/$H218,1-SUM($N218:U218))*($F218&gt;=4)</f>
        <v>0</v>
      </c>
      <c r="W218" s="220">
        <f>MIN(1/$H218,1-SUM($N218:V218))*($F218&gt;=4)</f>
        <v>0</v>
      </c>
      <c r="X218" s="220">
        <f>MIN(1/$H218,1-SUM($N218:W218))*($F218&gt;=4)</f>
        <v>0</v>
      </c>
      <c r="Y218" s="220">
        <f>MIN(1/$H218,1-SUM($N218:X218))*($F218&gt;=4)</f>
        <v>0</v>
      </c>
      <c r="Z218" s="220">
        <f>MIN(1/$H218,1-SUM($N218:Y218))*($F218&gt;=4)</f>
        <v>0</v>
      </c>
      <c r="AA218" s="220">
        <f>MIN(1/$H218,1-SUM($N218:Z218))*($F218&gt;=4)</f>
        <v>0</v>
      </c>
      <c r="AB218" s="220">
        <f>MIN(1/$H218,1-SUM($N218:AA218))*($F218&gt;=4)</f>
        <v>0</v>
      </c>
      <c r="AC218" s="220">
        <f>MIN(1/$H218,1-SUM($N218:AB218))*($F218&gt;=4)</f>
        <v>0</v>
      </c>
      <c r="AD218" s="220">
        <f>MIN(1/$H218,1-SUM($N218:AC218))*($F218&gt;=4)</f>
        <v>0</v>
      </c>
      <c r="AE218" s="220">
        <f>MIN(1/$H218,1-SUM($N218:AD218))*($F218&gt;=4)</f>
        <v>0</v>
      </c>
      <c r="AF218" s="220">
        <f>MIN(1/$H218,1-SUM($N218:AE218))*($F218&gt;=4)</f>
        <v>0</v>
      </c>
      <c r="AG218" s="220">
        <f>MIN(1/$H218,1-SUM($N218:AF218))*($F218&gt;=4)</f>
        <v>0</v>
      </c>
      <c r="AH218" s="220">
        <f>MIN(1/$H218,1-SUM($N218:AG218))*($F218&gt;=4)</f>
        <v>0</v>
      </c>
      <c r="AI218" s="220">
        <f>MIN(1/$H218,1-SUM($N218:AH218))*($F218&gt;=4)</f>
        <v>0</v>
      </c>
      <c r="AJ218" s="220">
        <f>MIN(1/$H218,1-SUM($N218:AI218))*($F218&gt;=4)</f>
        <v>0</v>
      </c>
      <c r="AK218" s="220">
        <f>MIN(1/$H218,1-SUM($N218:AJ218))*($F218&gt;=4)</f>
        <v>0</v>
      </c>
      <c r="AL218" s="220">
        <f>MIN(1/$H218,1-SUM($N218:AK218))*($F218&gt;=4)</f>
        <v>0</v>
      </c>
      <c r="AM218" s="220">
        <f>MIN(1/$H218,1-SUM($N218:AL218))*($F218&gt;=4)</f>
        <v>0</v>
      </c>
      <c r="AN218" s="220">
        <f>MIN(1/$H218,1-SUM($N218:AM218))*($F218&gt;=4)</f>
        <v>0</v>
      </c>
      <c r="AO218" s="220">
        <f>MIN(1/$H218,1-SUM($N218:AN218))*($F218&gt;=4)</f>
        <v>0</v>
      </c>
      <c r="AP218" s="220">
        <f>MIN(1/$H218,1-SUM($N218:AO218))*($F218&gt;=4)</f>
        <v>0</v>
      </c>
      <c r="AQ218" s="220">
        <f>MIN(1/$H218,1-SUM($N218:AP218))*($F218&gt;=4)</f>
        <v>0</v>
      </c>
      <c r="AR218" s="220">
        <f>MIN(1/$H218,1-SUM($N218:AQ218))*($F218&gt;=4)</f>
        <v>0</v>
      </c>
      <c r="AS218" s="220">
        <f>MIN(1/$H218,1-SUM($N218:AR218))*($F218&gt;=4)</f>
        <v>0</v>
      </c>
      <c r="AT218" s="220">
        <f>MIN(1/$H218,1-SUM($N218:AS218))*($F218&gt;=4)</f>
        <v>0</v>
      </c>
      <c r="AU218" s="220">
        <f>MIN(1/$H218,1-SUM($N218:AT218))*($F218&gt;=4)</f>
        <v>0</v>
      </c>
      <c r="AV218" s="220">
        <f>MIN(1/$H218,1-SUM($N218:AU218))*($F218&gt;=4)</f>
        <v>0</v>
      </c>
      <c r="AW218" s="220">
        <f>MIN(1/$H218,1-SUM($N218:AV218))*($F218&gt;=4)</f>
        <v>0</v>
      </c>
      <c r="AX218" s="220">
        <f>MIN(1/$H218,1-SUM($N218:AW218))*($F218&gt;=4)</f>
        <v>0</v>
      </c>
      <c r="AY218" s="220">
        <f>MIN(1/$H218,1-SUM($N218:AX218))*($F218&gt;=4)</f>
        <v>0</v>
      </c>
      <c r="AZ218" s="220">
        <f>MIN(1/$H218,1-SUM($N218:AY218))*($F218&gt;=4)</f>
        <v>0</v>
      </c>
      <c r="BA218" s="220">
        <f>MIN(1/$H218,1-SUM($N218:AZ218))*($F218&gt;=4)</f>
        <v>0</v>
      </c>
      <c r="BB218" s="220">
        <f>MIN(1/$H218,1-SUM($N218:BA218))*($F218&gt;=4)</f>
        <v>0</v>
      </c>
      <c r="BC218" s="220">
        <f>MIN(1/$H218,1-SUM($N218:BB218))*($F218&gt;=4)</f>
        <v>0</v>
      </c>
      <c r="BD218" s="220">
        <f>MIN(1/$H218,1-SUM($N218:BC218))*($F218&gt;=4)</f>
        <v>0</v>
      </c>
      <c r="BE218" s="220">
        <f>MIN(1/$H218,1-SUM($N218:BD218))*($F218&gt;=4)</f>
        <v>0</v>
      </c>
      <c r="BF218" s="220">
        <f>MIN(1/$H218,1-SUM($N218:BE218))*($F218&gt;=4)</f>
        <v>0</v>
      </c>
      <c r="BG218" s="220">
        <f>MIN(1/$H218,1-SUM($N218:BF218))*($F218&gt;=4)</f>
        <v>0</v>
      </c>
      <c r="BH218" s="220">
        <f>MIN(1/$H218,1-SUM($N218:BG218))*($F218&gt;=4)</f>
        <v>0</v>
      </c>
      <c r="BI218" s="220">
        <f>MIN(1/$H218,1-SUM($N218:BH218))*($F218&gt;=4)</f>
        <v>0</v>
      </c>
      <c r="BJ218" s="220">
        <f>MIN(1/$H218,1-SUM($N218:BI218))*($F218&gt;=4)</f>
        <v>0</v>
      </c>
      <c r="BK218" s="220">
        <f>MIN(1/$H218,1-SUM($N218:BJ218))*($F218&gt;=4)</f>
        <v>0</v>
      </c>
      <c r="BL218" s="220">
        <f>MIN(1/$H218,1-SUM($N218:BK218))*($F218&gt;=4)</f>
        <v>0</v>
      </c>
      <c r="BM218" s="220">
        <f>MIN(1/$H218,1-SUM($N218:BL218))*($F218&gt;=4)</f>
        <v>0</v>
      </c>
    </row>
    <row r="219" spans="3:65" x14ac:dyDescent="0.2">
      <c r="C219" s="188">
        <f t="shared" si="163"/>
        <v>21</v>
      </c>
      <c r="D219" s="166" t="str">
        <f t="shared" si="164"/>
        <v>item 21</v>
      </c>
      <c r="E219" s="211" t="str">
        <f t="shared" si="161"/>
        <v>Operating Expense</v>
      </c>
      <c r="F219" s="183">
        <f t="shared" si="161"/>
        <v>2</v>
      </c>
      <c r="G219" s="183"/>
      <c r="H219" s="215">
        <f>Inputs!I32</f>
        <v>35</v>
      </c>
      <c r="I219" s="213">
        <f>MONTH(Inputs!G32)</f>
        <v>1</v>
      </c>
      <c r="J219" s="217">
        <f t="shared" si="162"/>
        <v>1</v>
      </c>
      <c r="L219" s="218">
        <f t="shared" si="165"/>
        <v>0</v>
      </c>
      <c r="O219" s="219">
        <f>MIN(1/$H219,1-SUM($N219:N219))*($F219&gt;=4)*$J219</f>
        <v>0</v>
      </c>
      <c r="P219" s="220">
        <f>MIN(1/$H219,1-SUM($N219:O219))*($F219&gt;=4)</f>
        <v>0</v>
      </c>
      <c r="Q219" s="220">
        <f>MIN(1/$H219,1-SUM($N219:P219))*($F219&gt;=4)</f>
        <v>0</v>
      </c>
      <c r="R219" s="220">
        <f>MIN(1/$H219,1-SUM($N219:Q219))*($F219&gt;=4)</f>
        <v>0</v>
      </c>
      <c r="S219" s="220">
        <f>MIN(1/$H219,1-SUM($N219:R219))*($F219&gt;=4)</f>
        <v>0</v>
      </c>
      <c r="T219" s="220">
        <f>MIN(1/$H219,1-SUM($N219:S219))*($F219&gt;=4)</f>
        <v>0</v>
      </c>
      <c r="U219" s="220">
        <f>MIN(1/$H219,1-SUM($N219:T219))*($F219&gt;=4)</f>
        <v>0</v>
      </c>
      <c r="V219" s="220">
        <f>MIN(1/$H219,1-SUM($N219:U219))*($F219&gt;=4)</f>
        <v>0</v>
      </c>
      <c r="W219" s="220">
        <f>MIN(1/$H219,1-SUM($N219:V219))*($F219&gt;=4)</f>
        <v>0</v>
      </c>
      <c r="X219" s="220">
        <f>MIN(1/$H219,1-SUM($N219:W219))*($F219&gt;=4)</f>
        <v>0</v>
      </c>
      <c r="Y219" s="220">
        <f>MIN(1/$H219,1-SUM($N219:X219))*($F219&gt;=4)</f>
        <v>0</v>
      </c>
      <c r="Z219" s="220">
        <f>MIN(1/$H219,1-SUM($N219:Y219))*($F219&gt;=4)</f>
        <v>0</v>
      </c>
      <c r="AA219" s="220">
        <f>MIN(1/$H219,1-SUM($N219:Z219))*($F219&gt;=4)</f>
        <v>0</v>
      </c>
      <c r="AB219" s="220">
        <f>MIN(1/$H219,1-SUM($N219:AA219))*($F219&gt;=4)</f>
        <v>0</v>
      </c>
      <c r="AC219" s="220">
        <f>MIN(1/$H219,1-SUM($N219:AB219))*($F219&gt;=4)</f>
        <v>0</v>
      </c>
      <c r="AD219" s="220">
        <f>MIN(1/$H219,1-SUM($N219:AC219))*($F219&gt;=4)</f>
        <v>0</v>
      </c>
      <c r="AE219" s="220">
        <f>MIN(1/$H219,1-SUM($N219:AD219))*($F219&gt;=4)</f>
        <v>0</v>
      </c>
      <c r="AF219" s="220">
        <f>MIN(1/$H219,1-SUM($N219:AE219))*($F219&gt;=4)</f>
        <v>0</v>
      </c>
      <c r="AG219" s="220">
        <f>MIN(1/$H219,1-SUM($N219:AF219))*($F219&gt;=4)</f>
        <v>0</v>
      </c>
      <c r="AH219" s="220">
        <f>MIN(1/$H219,1-SUM($N219:AG219))*($F219&gt;=4)</f>
        <v>0</v>
      </c>
      <c r="AI219" s="220">
        <f>MIN(1/$H219,1-SUM($N219:AH219))*($F219&gt;=4)</f>
        <v>0</v>
      </c>
      <c r="AJ219" s="220">
        <f>MIN(1/$H219,1-SUM($N219:AI219))*($F219&gt;=4)</f>
        <v>0</v>
      </c>
      <c r="AK219" s="220">
        <f>MIN(1/$H219,1-SUM($N219:AJ219))*($F219&gt;=4)</f>
        <v>0</v>
      </c>
      <c r="AL219" s="220">
        <f>MIN(1/$H219,1-SUM($N219:AK219))*($F219&gt;=4)</f>
        <v>0</v>
      </c>
      <c r="AM219" s="220">
        <f>MIN(1/$H219,1-SUM($N219:AL219))*($F219&gt;=4)</f>
        <v>0</v>
      </c>
      <c r="AN219" s="220">
        <f>MIN(1/$H219,1-SUM($N219:AM219))*($F219&gt;=4)</f>
        <v>0</v>
      </c>
      <c r="AO219" s="220">
        <f>MIN(1/$H219,1-SUM($N219:AN219))*($F219&gt;=4)</f>
        <v>0</v>
      </c>
      <c r="AP219" s="220">
        <f>MIN(1/$H219,1-SUM($N219:AO219))*($F219&gt;=4)</f>
        <v>0</v>
      </c>
      <c r="AQ219" s="220">
        <f>MIN(1/$H219,1-SUM($N219:AP219))*($F219&gt;=4)</f>
        <v>0</v>
      </c>
      <c r="AR219" s="220">
        <f>MIN(1/$H219,1-SUM($N219:AQ219))*($F219&gt;=4)</f>
        <v>0</v>
      </c>
      <c r="AS219" s="220">
        <f>MIN(1/$H219,1-SUM($N219:AR219))*($F219&gt;=4)</f>
        <v>0</v>
      </c>
      <c r="AT219" s="220">
        <f>MIN(1/$H219,1-SUM($N219:AS219))*($F219&gt;=4)</f>
        <v>0</v>
      </c>
      <c r="AU219" s="220">
        <f>MIN(1/$H219,1-SUM($N219:AT219))*($F219&gt;=4)</f>
        <v>0</v>
      </c>
      <c r="AV219" s="220">
        <f>MIN(1/$H219,1-SUM($N219:AU219))*($F219&gt;=4)</f>
        <v>0</v>
      </c>
      <c r="AW219" s="220">
        <f>MIN(1/$H219,1-SUM($N219:AV219))*($F219&gt;=4)</f>
        <v>0</v>
      </c>
      <c r="AX219" s="220">
        <f>MIN(1/$H219,1-SUM($N219:AW219))*($F219&gt;=4)</f>
        <v>0</v>
      </c>
      <c r="AY219" s="220">
        <f>MIN(1/$H219,1-SUM($N219:AX219))*($F219&gt;=4)</f>
        <v>0</v>
      </c>
      <c r="AZ219" s="220">
        <f>MIN(1/$H219,1-SUM($N219:AY219))*($F219&gt;=4)</f>
        <v>0</v>
      </c>
      <c r="BA219" s="220">
        <f>MIN(1/$H219,1-SUM($N219:AZ219))*($F219&gt;=4)</f>
        <v>0</v>
      </c>
      <c r="BB219" s="220">
        <f>MIN(1/$H219,1-SUM($N219:BA219))*($F219&gt;=4)</f>
        <v>0</v>
      </c>
      <c r="BC219" s="220">
        <f>MIN(1/$H219,1-SUM($N219:BB219))*($F219&gt;=4)</f>
        <v>0</v>
      </c>
      <c r="BD219" s="220">
        <f>MIN(1/$H219,1-SUM($N219:BC219))*($F219&gt;=4)</f>
        <v>0</v>
      </c>
      <c r="BE219" s="220">
        <f>MIN(1/$H219,1-SUM($N219:BD219))*($F219&gt;=4)</f>
        <v>0</v>
      </c>
      <c r="BF219" s="220">
        <f>MIN(1/$H219,1-SUM($N219:BE219))*($F219&gt;=4)</f>
        <v>0</v>
      </c>
      <c r="BG219" s="220">
        <f>MIN(1/$H219,1-SUM($N219:BF219))*($F219&gt;=4)</f>
        <v>0</v>
      </c>
      <c r="BH219" s="220">
        <f>MIN(1/$H219,1-SUM($N219:BG219))*($F219&gt;=4)</f>
        <v>0</v>
      </c>
      <c r="BI219" s="220">
        <f>MIN(1/$H219,1-SUM($N219:BH219))*($F219&gt;=4)</f>
        <v>0</v>
      </c>
      <c r="BJ219" s="220">
        <f>MIN(1/$H219,1-SUM($N219:BI219))*($F219&gt;=4)</f>
        <v>0</v>
      </c>
      <c r="BK219" s="220">
        <f>MIN(1/$H219,1-SUM($N219:BJ219))*($F219&gt;=4)</f>
        <v>0</v>
      </c>
      <c r="BL219" s="220">
        <f>MIN(1/$H219,1-SUM($N219:BK219))*($F219&gt;=4)</f>
        <v>0</v>
      </c>
      <c r="BM219" s="220">
        <f>MIN(1/$H219,1-SUM($N219:BL219))*($F219&gt;=4)</f>
        <v>0</v>
      </c>
    </row>
    <row r="220" spans="3:65" x14ac:dyDescent="0.2">
      <c r="C220" s="188">
        <f t="shared" si="163"/>
        <v>22</v>
      </c>
      <c r="D220" s="166" t="str">
        <f t="shared" si="164"/>
        <v>item 22</v>
      </c>
      <c r="E220" s="211" t="str">
        <f t="shared" si="161"/>
        <v>Operating Expense</v>
      </c>
      <c r="F220" s="183">
        <f t="shared" si="161"/>
        <v>2</v>
      </c>
      <c r="G220" s="183"/>
      <c r="H220" s="215">
        <f>Inputs!I33</f>
        <v>35</v>
      </c>
      <c r="I220" s="213">
        <f>MONTH(Inputs!G33)</f>
        <v>1</v>
      </c>
      <c r="J220" s="217">
        <f t="shared" si="162"/>
        <v>1</v>
      </c>
      <c r="L220" s="218">
        <f t="shared" si="165"/>
        <v>0</v>
      </c>
      <c r="O220" s="219">
        <f>MIN(1/$H220,1-SUM($N220:N220))*($F220&gt;=4)*$J220</f>
        <v>0</v>
      </c>
      <c r="P220" s="220">
        <f>MIN(1/$H220,1-SUM($N220:O220))*($F220&gt;=4)</f>
        <v>0</v>
      </c>
      <c r="Q220" s="220">
        <f>MIN(1/$H220,1-SUM($N220:P220))*($F220&gt;=4)</f>
        <v>0</v>
      </c>
      <c r="R220" s="220">
        <f>MIN(1/$H220,1-SUM($N220:Q220))*($F220&gt;=4)</f>
        <v>0</v>
      </c>
      <c r="S220" s="220">
        <f>MIN(1/$H220,1-SUM($N220:R220))*($F220&gt;=4)</f>
        <v>0</v>
      </c>
      <c r="T220" s="220">
        <f>MIN(1/$H220,1-SUM($N220:S220))*($F220&gt;=4)</f>
        <v>0</v>
      </c>
      <c r="U220" s="220">
        <f>MIN(1/$H220,1-SUM($N220:T220))*($F220&gt;=4)</f>
        <v>0</v>
      </c>
      <c r="V220" s="220">
        <f>MIN(1/$H220,1-SUM($N220:U220))*($F220&gt;=4)</f>
        <v>0</v>
      </c>
      <c r="W220" s="220">
        <f>MIN(1/$H220,1-SUM($N220:V220))*($F220&gt;=4)</f>
        <v>0</v>
      </c>
      <c r="X220" s="220">
        <f>MIN(1/$H220,1-SUM($N220:W220))*($F220&gt;=4)</f>
        <v>0</v>
      </c>
      <c r="Y220" s="220">
        <f>MIN(1/$H220,1-SUM($N220:X220))*($F220&gt;=4)</f>
        <v>0</v>
      </c>
      <c r="Z220" s="220">
        <f>MIN(1/$H220,1-SUM($N220:Y220))*($F220&gt;=4)</f>
        <v>0</v>
      </c>
      <c r="AA220" s="220">
        <f>MIN(1/$H220,1-SUM($N220:Z220))*($F220&gt;=4)</f>
        <v>0</v>
      </c>
      <c r="AB220" s="220">
        <f>MIN(1/$H220,1-SUM($N220:AA220))*($F220&gt;=4)</f>
        <v>0</v>
      </c>
      <c r="AC220" s="220">
        <f>MIN(1/$H220,1-SUM($N220:AB220))*($F220&gt;=4)</f>
        <v>0</v>
      </c>
      <c r="AD220" s="220">
        <f>MIN(1/$H220,1-SUM($N220:AC220))*($F220&gt;=4)</f>
        <v>0</v>
      </c>
      <c r="AE220" s="220">
        <f>MIN(1/$H220,1-SUM($N220:AD220))*($F220&gt;=4)</f>
        <v>0</v>
      </c>
      <c r="AF220" s="220">
        <f>MIN(1/$H220,1-SUM($N220:AE220))*($F220&gt;=4)</f>
        <v>0</v>
      </c>
      <c r="AG220" s="220">
        <f>MIN(1/$H220,1-SUM($N220:AF220))*($F220&gt;=4)</f>
        <v>0</v>
      </c>
      <c r="AH220" s="220">
        <f>MIN(1/$H220,1-SUM($N220:AG220))*($F220&gt;=4)</f>
        <v>0</v>
      </c>
      <c r="AI220" s="220">
        <f>MIN(1/$H220,1-SUM($N220:AH220))*($F220&gt;=4)</f>
        <v>0</v>
      </c>
      <c r="AJ220" s="220">
        <f>MIN(1/$H220,1-SUM($N220:AI220))*($F220&gt;=4)</f>
        <v>0</v>
      </c>
      <c r="AK220" s="220">
        <f>MIN(1/$H220,1-SUM($N220:AJ220))*($F220&gt;=4)</f>
        <v>0</v>
      </c>
      <c r="AL220" s="220">
        <f>MIN(1/$H220,1-SUM($N220:AK220))*($F220&gt;=4)</f>
        <v>0</v>
      </c>
      <c r="AM220" s="220">
        <f>MIN(1/$H220,1-SUM($N220:AL220))*($F220&gt;=4)</f>
        <v>0</v>
      </c>
      <c r="AN220" s="220">
        <f>MIN(1/$H220,1-SUM($N220:AM220))*($F220&gt;=4)</f>
        <v>0</v>
      </c>
      <c r="AO220" s="220">
        <f>MIN(1/$H220,1-SUM($N220:AN220))*($F220&gt;=4)</f>
        <v>0</v>
      </c>
      <c r="AP220" s="220">
        <f>MIN(1/$H220,1-SUM($N220:AO220))*($F220&gt;=4)</f>
        <v>0</v>
      </c>
      <c r="AQ220" s="220">
        <f>MIN(1/$H220,1-SUM($N220:AP220))*($F220&gt;=4)</f>
        <v>0</v>
      </c>
      <c r="AR220" s="220">
        <f>MIN(1/$H220,1-SUM($N220:AQ220))*($F220&gt;=4)</f>
        <v>0</v>
      </c>
      <c r="AS220" s="220">
        <f>MIN(1/$H220,1-SUM($N220:AR220))*($F220&gt;=4)</f>
        <v>0</v>
      </c>
      <c r="AT220" s="220">
        <f>MIN(1/$H220,1-SUM($N220:AS220))*($F220&gt;=4)</f>
        <v>0</v>
      </c>
      <c r="AU220" s="220">
        <f>MIN(1/$H220,1-SUM($N220:AT220))*($F220&gt;=4)</f>
        <v>0</v>
      </c>
      <c r="AV220" s="220">
        <f>MIN(1/$H220,1-SUM($N220:AU220))*($F220&gt;=4)</f>
        <v>0</v>
      </c>
      <c r="AW220" s="220">
        <f>MIN(1/$H220,1-SUM($N220:AV220))*($F220&gt;=4)</f>
        <v>0</v>
      </c>
      <c r="AX220" s="220">
        <f>MIN(1/$H220,1-SUM($N220:AW220))*($F220&gt;=4)</f>
        <v>0</v>
      </c>
      <c r="AY220" s="220">
        <f>MIN(1/$H220,1-SUM($N220:AX220))*($F220&gt;=4)</f>
        <v>0</v>
      </c>
      <c r="AZ220" s="220">
        <f>MIN(1/$H220,1-SUM($N220:AY220))*($F220&gt;=4)</f>
        <v>0</v>
      </c>
      <c r="BA220" s="220">
        <f>MIN(1/$H220,1-SUM($N220:AZ220))*($F220&gt;=4)</f>
        <v>0</v>
      </c>
      <c r="BB220" s="220">
        <f>MIN(1/$H220,1-SUM($N220:BA220))*($F220&gt;=4)</f>
        <v>0</v>
      </c>
      <c r="BC220" s="220">
        <f>MIN(1/$H220,1-SUM($N220:BB220))*($F220&gt;=4)</f>
        <v>0</v>
      </c>
      <c r="BD220" s="220">
        <f>MIN(1/$H220,1-SUM($N220:BC220))*($F220&gt;=4)</f>
        <v>0</v>
      </c>
      <c r="BE220" s="220">
        <f>MIN(1/$H220,1-SUM($N220:BD220))*($F220&gt;=4)</f>
        <v>0</v>
      </c>
      <c r="BF220" s="220">
        <f>MIN(1/$H220,1-SUM($N220:BE220))*($F220&gt;=4)</f>
        <v>0</v>
      </c>
      <c r="BG220" s="220">
        <f>MIN(1/$H220,1-SUM($N220:BF220))*($F220&gt;=4)</f>
        <v>0</v>
      </c>
      <c r="BH220" s="220">
        <f>MIN(1/$H220,1-SUM($N220:BG220))*($F220&gt;=4)</f>
        <v>0</v>
      </c>
      <c r="BI220" s="220">
        <f>MIN(1/$H220,1-SUM($N220:BH220))*($F220&gt;=4)</f>
        <v>0</v>
      </c>
      <c r="BJ220" s="220">
        <f>MIN(1/$H220,1-SUM($N220:BI220))*($F220&gt;=4)</f>
        <v>0</v>
      </c>
      <c r="BK220" s="220">
        <f>MIN(1/$H220,1-SUM($N220:BJ220))*($F220&gt;=4)</f>
        <v>0</v>
      </c>
      <c r="BL220" s="220">
        <f>MIN(1/$H220,1-SUM($N220:BK220))*($F220&gt;=4)</f>
        <v>0</v>
      </c>
      <c r="BM220" s="220">
        <f>MIN(1/$H220,1-SUM($N220:BL220))*($F220&gt;=4)</f>
        <v>0</v>
      </c>
    </row>
    <row r="221" spans="3:65" x14ac:dyDescent="0.2">
      <c r="C221" s="188">
        <f t="shared" si="163"/>
        <v>23</v>
      </c>
      <c r="D221" s="166" t="str">
        <f t="shared" si="164"/>
        <v>item 23</v>
      </c>
      <c r="E221" s="211" t="str">
        <f t="shared" si="161"/>
        <v>Operating Expense</v>
      </c>
      <c r="F221" s="183">
        <f t="shared" si="161"/>
        <v>2</v>
      </c>
      <c r="G221" s="183"/>
      <c r="H221" s="215">
        <f>Inputs!I34</f>
        <v>35</v>
      </c>
      <c r="I221" s="213">
        <f>MONTH(Inputs!G34)</f>
        <v>1</v>
      </c>
      <c r="J221" s="217">
        <f t="shared" si="162"/>
        <v>1</v>
      </c>
      <c r="L221" s="218">
        <f t="shared" si="165"/>
        <v>0</v>
      </c>
      <c r="O221" s="219">
        <f>MIN(1/$H221,1-SUM($N221:N221))*($F221&gt;=4)*$J221</f>
        <v>0</v>
      </c>
      <c r="P221" s="220">
        <f>MIN(1/$H221,1-SUM($N221:O221))*($F221&gt;=4)</f>
        <v>0</v>
      </c>
      <c r="Q221" s="220">
        <f>MIN(1/$H221,1-SUM($N221:P221))*($F221&gt;=4)</f>
        <v>0</v>
      </c>
      <c r="R221" s="220">
        <f>MIN(1/$H221,1-SUM($N221:Q221))*($F221&gt;=4)</f>
        <v>0</v>
      </c>
      <c r="S221" s="220">
        <f>MIN(1/$H221,1-SUM($N221:R221))*($F221&gt;=4)</f>
        <v>0</v>
      </c>
      <c r="T221" s="220">
        <f>MIN(1/$H221,1-SUM($N221:S221))*($F221&gt;=4)</f>
        <v>0</v>
      </c>
      <c r="U221" s="220">
        <f>MIN(1/$H221,1-SUM($N221:T221))*($F221&gt;=4)</f>
        <v>0</v>
      </c>
      <c r="V221" s="220">
        <f>MIN(1/$H221,1-SUM($N221:U221))*($F221&gt;=4)</f>
        <v>0</v>
      </c>
      <c r="W221" s="220">
        <f>MIN(1/$H221,1-SUM($N221:V221))*($F221&gt;=4)</f>
        <v>0</v>
      </c>
      <c r="X221" s="220">
        <f>MIN(1/$H221,1-SUM($N221:W221))*($F221&gt;=4)</f>
        <v>0</v>
      </c>
      <c r="Y221" s="220">
        <f>MIN(1/$H221,1-SUM($N221:X221))*($F221&gt;=4)</f>
        <v>0</v>
      </c>
      <c r="Z221" s="220">
        <f>MIN(1/$H221,1-SUM($N221:Y221))*($F221&gt;=4)</f>
        <v>0</v>
      </c>
      <c r="AA221" s="220">
        <f>MIN(1/$H221,1-SUM($N221:Z221))*($F221&gt;=4)</f>
        <v>0</v>
      </c>
      <c r="AB221" s="220">
        <f>MIN(1/$H221,1-SUM($N221:AA221))*($F221&gt;=4)</f>
        <v>0</v>
      </c>
      <c r="AC221" s="220">
        <f>MIN(1/$H221,1-SUM($N221:AB221))*($F221&gt;=4)</f>
        <v>0</v>
      </c>
      <c r="AD221" s="220">
        <f>MIN(1/$H221,1-SUM($N221:AC221))*($F221&gt;=4)</f>
        <v>0</v>
      </c>
      <c r="AE221" s="220">
        <f>MIN(1/$H221,1-SUM($N221:AD221))*($F221&gt;=4)</f>
        <v>0</v>
      </c>
      <c r="AF221" s="220">
        <f>MIN(1/$H221,1-SUM($N221:AE221))*($F221&gt;=4)</f>
        <v>0</v>
      </c>
      <c r="AG221" s="220">
        <f>MIN(1/$H221,1-SUM($N221:AF221))*($F221&gt;=4)</f>
        <v>0</v>
      </c>
      <c r="AH221" s="220">
        <f>MIN(1/$H221,1-SUM($N221:AG221))*($F221&gt;=4)</f>
        <v>0</v>
      </c>
      <c r="AI221" s="220">
        <f>MIN(1/$H221,1-SUM($N221:AH221))*($F221&gt;=4)</f>
        <v>0</v>
      </c>
      <c r="AJ221" s="220">
        <f>MIN(1/$H221,1-SUM($N221:AI221))*($F221&gt;=4)</f>
        <v>0</v>
      </c>
      <c r="AK221" s="220">
        <f>MIN(1/$H221,1-SUM($N221:AJ221))*($F221&gt;=4)</f>
        <v>0</v>
      </c>
      <c r="AL221" s="220">
        <f>MIN(1/$H221,1-SUM($N221:AK221))*($F221&gt;=4)</f>
        <v>0</v>
      </c>
      <c r="AM221" s="220">
        <f>MIN(1/$H221,1-SUM($N221:AL221))*($F221&gt;=4)</f>
        <v>0</v>
      </c>
      <c r="AN221" s="220">
        <f>MIN(1/$H221,1-SUM($N221:AM221))*($F221&gt;=4)</f>
        <v>0</v>
      </c>
      <c r="AO221" s="220">
        <f>MIN(1/$H221,1-SUM($N221:AN221))*($F221&gt;=4)</f>
        <v>0</v>
      </c>
      <c r="AP221" s="220">
        <f>MIN(1/$H221,1-SUM($N221:AO221))*($F221&gt;=4)</f>
        <v>0</v>
      </c>
      <c r="AQ221" s="220">
        <f>MIN(1/$H221,1-SUM($N221:AP221))*($F221&gt;=4)</f>
        <v>0</v>
      </c>
      <c r="AR221" s="220">
        <f>MIN(1/$H221,1-SUM($N221:AQ221))*($F221&gt;=4)</f>
        <v>0</v>
      </c>
      <c r="AS221" s="220">
        <f>MIN(1/$H221,1-SUM($N221:AR221))*($F221&gt;=4)</f>
        <v>0</v>
      </c>
      <c r="AT221" s="220">
        <f>MIN(1/$H221,1-SUM($N221:AS221))*($F221&gt;=4)</f>
        <v>0</v>
      </c>
      <c r="AU221" s="220">
        <f>MIN(1/$H221,1-SUM($N221:AT221))*($F221&gt;=4)</f>
        <v>0</v>
      </c>
      <c r="AV221" s="220">
        <f>MIN(1/$H221,1-SUM($N221:AU221))*($F221&gt;=4)</f>
        <v>0</v>
      </c>
      <c r="AW221" s="220">
        <f>MIN(1/$H221,1-SUM($N221:AV221))*($F221&gt;=4)</f>
        <v>0</v>
      </c>
      <c r="AX221" s="220">
        <f>MIN(1/$H221,1-SUM($N221:AW221))*($F221&gt;=4)</f>
        <v>0</v>
      </c>
      <c r="AY221" s="220">
        <f>MIN(1/$H221,1-SUM($N221:AX221))*($F221&gt;=4)</f>
        <v>0</v>
      </c>
      <c r="AZ221" s="220">
        <f>MIN(1/$H221,1-SUM($N221:AY221))*($F221&gt;=4)</f>
        <v>0</v>
      </c>
      <c r="BA221" s="220">
        <f>MIN(1/$H221,1-SUM($N221:AZ221))*($F221&gt;=4)</f>
        <v>0</v>
      </c>
      <c r="BB221" s="220">
        <f>MIN(1/$H221,1-SUM($N221:BA221))*($F221&gt;=4)</f>
        <v>0</v>
      </c>
      <c r="BC221" s="220">
        <f>MIN(1/$H221,1-SUM($N221:BB221))*($F221&gt;=4)</f>
        <v>0</v>
      </c>
      <c r="BD221" s="220">
        <f>MIN(1/$H221,1-SUM($N221:BC221))*($F221&gt;=4)</f>
        <v>0</v>
      </c>
      <c r="BE221" s="220">
        <f>MIN(1/$H221,1-SUM($N221:BD221))*($F221&gt;=4)</f>
        <v>0</v>
      </c>
      <c r="BF221" s="220">
        <f>MIN(1/$H221,1-SUM($N221:BE221))*($F221&gt;=4)</f>
        <v>0</v>
      </c>
      <c r="BG221" s="220">
        <f>MIN(1/$H221,1-SUM($N221:BF221))*($F221&gt;=4)</f>
        <v>0</v>
      </c>
      <c r="BH221" s="220">
        <f>MIN(1/$H221,1-SUM($N221:BG221))*($F221&gt;=4)</f>
        <v>0</v>
      </c>
      <c r="BI221" s="220">
        <f>MIN(1/$H221,1-SUM($N221:BH221))*($F221&gt;=4)</f>
        <v>0</v>
      </c>
      <c r="BJ221" s="220">
        <f>MIN(1/$H221,1-SUM($N221:BI221))*($F221&gt;=4)</f>
        <v>0</v>
      </c>
      <c r="BK221" s="220">
        <f>MIN(1/$H221,1-SUM($N221:BJ221))*($F221&gt;=4)</f>
        <v>0</v>
      </c>
      <c r="BL221" s="220">
        <f>MIN(1/$H221,1-SUM($N221:BK221))*($F221&gt;=4)</f>
        <v>0</v>
      </c>
      <c r="BM221" s="220">
        <f>MIN(1/$H221,1-SUM($N221:BL221))*($F221&gt;=4)</f>
        <v>0</v>
      </c>
    </row>
    <row r="222" spans="3:65" x14ac:dyDescent="0.2">
      <c r="C222" s="188">
        <f t="shared" si="163"/>
        <v>24</v>
      </c>
      <c r="D222" s="166" t="str">
        <f t="shared" si="164"/>
        <v>item 24</v>
      </c>
      <c r="E222" s="211" t="str">
        <f t="shared" si="161"/>
        <v>Operating Expense</v>
      </c>
      <c r="F222" s="183">
        <f t="shared" si="161"/>
        <v>2</v>
      </c>
      <c r="G222" s="183"/>
      <c r="H222" s="215">
        <f>Inputs!I35</f>
        <v>35</v>
      </c>
      <c r="I222" s="213">
        <f>MONTH(Inputs!G35)</f>
        <v>1</v>
      </c>
      <c r="J222" s="217">
        <f t="shared" si="162"/>
        <v>1</v>
      </c>
      <c r="L222" s="218">
        <f t="shared" si="165"/>
        <v>0</v>
      </c>
      <c r="O222" s="219">
        <f>MIN(1/$H222,1-SUM($N222:N222))*($F222&gt;=4)*$J222</f>
        <v>0</v>
      </c>
      <c r="P222" s="220">
        <f>MIN(1/$H222,1-SUM($N222:O222))*($F222&gt;=4)</f>
        <v>0</v>
      </c>
      <c r="Q222" s="220">
        <f>MIN(1/$H222,1-SUM($N222:P222))*($F222&gt;=4)</f>
        <v>0</v>
      </c>
      <c r="R222" s="220">
        <f>MIN(1/$H222,1-SUM($N222:Q222))*($F222&gt;=4)</f>
        <v>0</v>
      </c>
      <c r="S222" s="220">
        <f>MIN(1/$H222,1-SUM($N222:R222))*($F222&gt;=4)</f>
        <v>0</v>
      </c>
      <c r="T222" s="220">
        <f>MIN(1/$H222,1-SUM($N222:S222))*($F222&gt;=4)</f>
        <v>0</v>
      </c>
      <c r="U222" s="220">
        <f>MIN(1/$H222,1-SUM($N222:T222))*($F222&gt;=4)</f>
        <v>0</v>
      </c>
      <c r="V222" s="220">
        <f>MIN(1/$H222,1-SUM($N222:U222))*($F222&gt;=4)</f>
        <v>0</v>
      </c>
      <c r="W222" s="220">
        <f>MIN(1/$H222,1-SUM($N222:V222))*($F222&gt;=4)</f>
        <v>0</v>
      </c>
      <c r="X222" s="220">
        <f>MIN(1/$H222,1-SUM($N222:W222))*($F222&gt;=4)</f>
        <v>0</v>
      </c>
      <c r="Y222" s="220">
        <f>MIN(1/$H222,1-SUM($N222:X222))*($F222&gt;=4)</f>
        <v>0</v>
      </c>
      <c r="Z222" s="220">
        <f>MIN(1/$H222,1-SUM($N222:Y222))*($F222&gt;=4)</f>
        <v>0</v>
      </c>
      <c r="AA222" s="220">
        <f>MIN(1/$H222,1-SUM($N222:Z222))*($F222&gt;=4)</f>
        <v>0</v>
      </c>
      <c r="AB222" s="220">
        <f>MIN(1/$H222,1-SUM($N222:AA222))*($F222&gt;=4)</f>
        <v>0</v>
      </c>
      <c r="AC222" s="220">
        <f>MIN(1/$H222,1-SUM($N222:AB222))*($F222&gt;=4)</f>
        <v>0</v>
      </c>
      <c r="AD222" s="220">
        <f>MIN(1/$H222,1-SUM($N222:AC222))*($F222&gt;=4)</f>
        <v>0</v>
      </c>
      <c r="AE222" s="220">
        <f>MIN(1/$H222,1-SUM($N222:AD222))*($F222&gt;=4)</f>
        <v>0</v>
      </c>
      <c r="AF222" s="220">
        <f>MIN(1/$H222,1-SUM($N222:AE222))*($F222&gt;=4)</f>
        <v>0</v>
      </c>
      <c r="AG222" s="220">
        <f>MIN(1/$H222,1-SUM($N222:AF222))*($F222&gt;=4)</f>
        <v>0</v>
      </c>
      <c r="AH222" s="220">
        <f>MIN(1/$H222,1-SUM($N222:AG222))*($F222&gt;=4)</f>
        <v>0</v>
      </c>
      <c r="AI222" s="220">
        <f>MIN(1/$H222,1-SUM($N222:AH222))*($F222&gt;=4)</f>
        <v>0</v>
      </c>
      <c r="AJ222" s="220">
        <f>MIN(1/$H222,1-SUM($N222:AI222))*($F222&gt;=4)</f>
        <v>0</v>
      </c>
      <c r="AK222" s="220">
        <f>MIN(1/$H222,1-SUM($N222:AJ222))*($F222&gt;=4)</f>
        <v>0</v>
      </c>
      <c r="AL222" s="220">
        <f>MIN(1/$H222,1-SUM($N222:AK222))*($F222&gt;=4)</f>
        <v>0</v>
      </c>
      <c r="AM222" s="220">
        <f>MIN(1/$H222,1-SUM($N222:AL222))*($F222&gt;=4)</f>
        <v>0</v>
      </c>
      <c r="AN222" s="220">
        <f>MIN(1/$H222,1-SUM($N222:AM222))*($F222&gt;=4)</f>
        <v>0</v>
      </c>
      <c r="AO222" s="220">
        <f>MIN(1/$H222,1-SUM($N222:AN222))*($F222&gt;=4)</f>
        <v>0</v>
      </c>
      <c r="AP222" s="220">
        <f>MIN(1/$H222,1-SUM($N222:AO222))*($F222&gt;=4)</f>
        <v>0</v>
      </c>
      <c r="AQ222" s="220">
        <f>MIN(1/$H222,1-SUM($N222:AP222))*($F222&gt;=4)</f>
        <v>0</v>
      </c>
      <c r="AR222" s="220">
        <f>MIN(1/$H222,1-SUM($N222:AQ222))*($F222&gt;=4)</f>
        <v>0</v>
      </c>
      <c r="AS222" s="220">
        <f>MIN(1/$H222,1-SUM($N222:AR222))*($F222&gt;=4)</f>
        <v>0</v>
      </c>
      <c r="AT222" s="220">
        <f>MIN(1/$H222,1-SUM($N222:AS222))*($F222&gt;=4)</f>
        <v>0</v>
      </c>
      <c r="AU222" s="220">
        <f>MIN(1/$H222,1-SUM($N222:AT222))*($F222&gt;=4)</f>
        <v>0</v>
      </c>
      <c r="AV222" s="220">
        <f>MIN(1/$H222,1-SUM($N222:AU222))*($F222&gt;=4)</f>
        <v>0</v>
      </c>
      <c r="AW222" s="220">
        <f>MIN(1/$H222,1-SUM($N222:AV222))*($F222&gt;=4)</f>
        <v>0</v>
      </c>
      <c r="AX222" s="220">
        <f>MIN(1/$H222,1-SUM($N222:AW222))*($F222&gt;=4)</f>
        <v>0</v>
      </c>
      <c r="AY222" s="220">
        <f>MIN(1/$H222,1-SUM($N222:AX222))*($F222&gt;=4)</f>
        <v>0</v>
      </c>
      <c r="AZ222" s="220">
        <f>MIN(1/$H222,1-SUM($N222:AY222))*($F222&gt;=4)</f>
        <v>0</v>
      </c>
      <c r="BA222" s="220">
        <f>MIN(1/$H222,1-SUM($N222:AZ222))*($F222&gt;=4)</f>
        <v>0</v>
      </c>
      <c r="BB222" s="220">
        <f>MIN(1/$H222,1-SUM($N222:BA222))*($F222&gt;=4)</f>
        <v>0</v>
      </c>
      <c r="BC222" s="220">
        <f>MIN(1/$H222,1-SUM($N222:BB222))*($F222&gt;=4)</f>
        <v>0</v>
      </c>
      <c r="BD222" s="220">
        <f>MIN(1/$H222,1-SUM($N222:BC222))*($F222&gt;=4)</f>
        <v>0</v>
      </c>
      <c r="BE222" s="220">
        <f>MIN(1/$H222,1-SUM($N222:BD222))*($F222&gt;=4)</f>
        <v>0</v>
      </c>
      <c r="BF222" s="220">
        <f>MIN(1/$H222,1-SUM($N222:BE222))*($F222&gt;=4)</f>
        <v>0</v>
      </c>
      <c r="BG222" s="220">
        <f>MIN(1/$H222,1-SUM($N222:BF222))*($F222&gt;=4)</f>
        <v>0</v>
      </c>
      <c r="BH222" s="220">
        <f>MIN(1/$H222,1-SUM($N222:BG222))*($F222&gt;=4)</f>
        <v>0</v>
      </c>
      <c r="BI222" s="220">
        <f>MIN(1/$H222,1-SUM($N222:BH222))*($F222&gt;=4)</f>
        <v>0</v>
      </c>
      <c r="BJ222" s="220">
        <f>MIN(1/$H222,1-SUM($N222:BI222))*($F222&gt;=4)</f>
        <v>0</v>
      </c>
      <c r="BK222" s="220">
        <f>MIN(1/$H222,1-SUM($N222:BJ222))*($F222&gt;=4)</f>
        <v>0</v>
      </c>
      <c r="BL222" s="220">
        <f>MIN(1/$H222,1-SUM($N222:BK222))*($F222&gt;=4)</f>
        <v>0</v>
      </c>
      <c r="BM222" s="220">
        <f>MIN(1/$H222,1-SUM($N222:BL222))*($F222&gt;=4)</f>
        <v>0</v>
      </c>
    </row>
    <row r="223" spans="3:65" x14ac:dyDescent="0.2">
      <c r="C223" s="188">
        <f t="shared" si="163"/>
        <v>25</v>
      </c>
      <c r="D223" s="166" t="str">
        <f t="shared" si="164"/>
        <v>item 25</v>
      </c>
      <c r="E223" s="211" t="str">
        <f t="shared" si="161"/>
        <v>Operating Expense</v>
      </c>
      <c r="F223" s="183">
        <f t="shared" si="161"/>
        <v>2</v>
      </c>
      <c r="G223" s="183"/>
      <c r="H223" s="215">
        <f>Inputs!I36</f>
        <v>35</v>
      </c>
      <c r="I223" s="213">
        <f>MONTH(Inputs!G36)</f>
        <v>1</v>
      </c>
      <c r="J223" s="217">
        <f t="shared" si="162"/>
        <v>1</v>
      </c>
      <c r="L223" s="218">
        <f t="shared" si="165"/>
        <v>0</v>
      </c>
      <c r="O223" s="219">
        <f>MIN(1/$H223,1-SUM($N223:N223))*($F223&gt;=4)*$J223</f>
        <v>0</v>
      </c>
      <c r="P223" s="220">
        <f>MIN(1/$H223,1-SUM($N223:O223))*($F223&gt;=4)</f>
        <v>0</v>
      </c>
      <c r="Q223" s="220">
        <f>MIN(1/$H223,1-SUM($N223:P223))*($F223&gt;=4)</f>
        <v>0</v>
      </c>
      <c r="R223" s="220">
        <f>MIN(1/$H223,1-SUM($N223:Q223))*($F223&gt;=4)</f>
        <v>0</v>
      </c>
      <c r="S223" s="220">
        <f>MIN(1/$H223,1-SUM($N223:R223))*($F223&gt;=4)</f>
        <v>0</v>
      </c>
      <c r="T223" s="220">
        <f>MIN(1/$H223,1-SUM($N223:S223))*($F223&gt;=4)</f>
        <v>0</v>
      </c>
      <c r="U223" s="220">
        <f>MIN(1/$H223,1-SUM($N223:T223))*($F223&gt;=4)</f>
        <v>0</v>
      </c>
      <c r="V223" s="220">
        <f>MIN(1/$H223,1-SUM($N223:U223))*($F223&gt;=4)</f>
        <v>0</v>
      </c>
      <c r="W223" s="220">
        <f>MIN(1/$H223,1-SUM($N223:V223))*($F223&gt;=4)</f>
        <v>0</v>
      </c>
      <c r="X223" s="220">
        <f>MIN(1/$H223,1-SUM($N223:W223))*($F223&gt;=4)</f>
        <v>0</v>
      </c>
      <c r="Y223" s="220">
        <f>MIN(1/$H223,1-SUM($N223:X223))*($F223&gt;=4)</f>
        <v>0</v>
      </c>
      <c r="Z223" s="220">
        <f>MIN(1/$H223,1-SUM($N223:Y223))*($F223&gt;=4)</f>
        <v>0</v>
      </c>
      <c r="AA223" s="220">
        <f>MIN(1/$H223,1-SUM($N223:Z223))*($F223&gt;=4)</f>
        <v>0</v>
      </c>
      <c r="AB223" s="220">
        <f>MIN(1/$H223,1-SUM($N223:AA223))*($F223&gt;=4)</f>
        <v>0</v>
      </c>
      <c r="AC223" s="220">
        <f>MIN(1/$H223,1-SUM($N223:AB223))*($F223&gt;=4)</f>
        <v>0</v>
      </c>
      <c r="AD223" s="220">
        <f>MIN(1/$H223,1-SUM($N223:AC223))*($F223&gt;=4)</f>
        <v>0</v>
      </c>
      <c r="AE223" s="220">
        <f>MIN(1/$H223,1-SUM($N223:AD223))*($F223&gt;=4)</f>
        <v>0</v>
      </c>
      <c r="AF223" s="220">
        <f>MIN(1/$H223,1-SUM($N223:AE223))*($F223&gt;=4)</f>
        <v>0</v>
      </c>
      <c r="AG223" s="220">
        <f>MIN(1/$H223,1-SUM($N223:AF223))*($F223&gt;=4)</f>
        <v>0</v>
      </c>
      <c r="AH223" s="220">
        <f>MIN(1/$H223,1-SUM($N223:AG223))*($F223&gt;=4)</f>
        <v>0</v>
      </c>
      <c r="AI223" s="220">
        <f>MIN(1/$H223,1-SUM($N223:AH223))*($F223&gt;=4)</f>
        <v>0</v>
      </c>
      <c r="AJ223" s="220">
        <f>MIN(1/$H223,1-SUM($N223:AI223))*($F223&gt;=4)</f>
        <v>0</v>
      </c>
      <c r="AK223" s="220">
        <f>MIN(1/$H223,1-SUM($N223:AJ223))*($F223&gt;=4)</f>
        <v>0</v>
      </c>
      <c r="AL223" s="220">
        <f>MIN(1/$H223,1-SUM($N223:AK223))*($F223&gt;=4)</f>
        <v>0</v>
      </c>
      <c r="AM223" s="220">
        <f>MIN(1/$H223,1-SUM($N223:AL223))*($F223&gt;=4)</f>
        <v>0</v>
      </c>
      <c r="AN223" s="220">
        <f>MIN(1/$H223,1-SUM($N223:AM223))*($F223&gt;=4)</f>
        <v>0</v>
      </c>
      <c r="AO223" s="220">
        <f>MIN(1/$H223,1-SUM($N223:AN223))*($F223&gt;=4)</f>
        <v>0</v>
      </c>
      <c r="AP223" s="220">
        <f>MIN(1/$H223,1-SUM($N223:AO223))*($F223&gt;=4)</f>
        <v>0</v>
      </c>
      <c r="AQ223" s="220">
        <f>MIN(1/$H223,1-SUM($N223:AP223))*($F223&gt;=4)</f>
        <v>0</v>
      </c>
      <c r="AR223" s="220">
        <f>MIN(1/$H223,1-SUM($N223:AQ223))*($F223&gt;=4)</f>
        <v>0</v>
      </c>
      <c r="AS223" s="220">
        <f>MIN(1/$H223,1-SUM($N223:AR223))*($F223&gt;=4)</f>
        <v>0</v>
      </c>
      <c r="AT223" s="220">
        <f>MIN(1/$H223,1-SUM($N223:AS223))*($F223&gt;=4)</f>
        <v>0</v>
      </c>
      <c r="AU223" s="220">
        <f>MIN(1/$H223,1-SUM($N223:AT223))*($F223&gt;=4)</f>
        <v>0</v>
      </c>
      <c r="AV223" s="220">
        <f>MIN(1/$H223,1-SUM($N223:AU223))*($F223&gt;=4)</f>
        <v>0</v>
      </c>
      <c r="AW223" s="220">
        <f>MIN(1/$H223,1-SUM($N223:AV223))*($F223&gt;=4)</f>
        <v>0</v>
      </c>
      <c r="AX223" s="220">
        <f>MIN(1/$H223,1-SUM($N223:AW223))*($F223&gt;=4)</f>
        <v>0</v>
      </c>
      <c r="AY223" s="220">
        <f>MIN(1/$H223,1-SUM($N223:AX223))*($F223&gt;=4)</f>
        <v>0</v>
      </c>
      <c r="AZ223" s="220">
        <f>MIN(1/$H223,1-SUM($N223:AY223))*($F223&gt;=4)</f>
        <v>0</v>
      </c>
      <c r="BA223" s="220">
        <f>MIN(1/$H223,1-SUM($N223:AZ223))*($F223&gt;=4)</f>
        <v>0</v>
      </c>
      <c r="BB223" s="220">
        <f>MIN(1/$H223,1-SUM($N223:BA223))*($F223&gt;=4)</f>
        <v>0</v>
      </c>
      <c r="BC223" s="220">
        <f>MIN(1/$H223,1-SUM($N223:BB223))*($F223&gt;=4)</f>
        <v>0</v>
      </c>
      <c r="BD223" s="220">
        <f>MIN(1/$H223,1-SUM($N223:BC223))*($F223&gt;=4)</f>
        <v>0</v>
      </c>
      <c r="BE223" s="220">
        <f>MIN(1/$H223,1-SUM($N223:BD223))*($F223&gt;=4)</f>
        <v>0</v>
      </c>
      <c r="BF223" s="220">
        <f>MIN(1/$H223,1-SUM($N223:BE223))*($F223&gt;=4)</f>
        <v>0</v>
      </c>
      <c r="BG223" s="220">
        <f>MIN(1/$H223,1-SUM($N223:BF223))*($F223&gt;=4)</f>
        <v>0</v>
      </c>
      <c r="BH223" s="220">
        <f>MIN(1/$H223,1-SUM($N223:BG223))*($F223&gt;=4)</f>
        <v>0</v>
      </c>
      <c r="BI223" s="220">
        <f>MIN(1/$H223,1-SUM($N223:BH223))*($F223&gt;=4)</f>
        <v>0</v>
      </c>
      <c r="BJ223" s="220">
        <f>MIN(1/$H223,1-SUM($N223:BI223))*($F223&gt;=4)</f>
        <v>0</v>
      </c>
      <c r="BK223" s="220">
        <f>MIN(1/$H223,1-SUM($N223:BJ223))*($F223&gt;=4)</f>
        <v>0</v>
      </c>
      <c r="BL223" s="220">
        <f>MIN(1/$H223,1-SUM($N223:BK223))*($F223&gt;=4)</f>
        <v>0</v>
      </c>
      <c r="BM223" s="220">
        <f>MIN(1/$H223,1-SUM($N223:BL223))*($F223&gt;=4)</f>
        <v>0</v>
      </c>
    </row>
    <row r="224" spans="3:65" x14ac:dyDescent="0.2">
      <c r="D224" s="194" t="str">
        <f>D198</f>
        <v>Book Depreciation Rates</v>
      </c>
      <c r="O224" s="209"/>
      <c r="P224" s="209"/>
      <c r="Q224" s="209"/>
      <c r="R224" s="209"/>
      <c r="S224" s="209"/>
      <c r="T224" s="209"/>
      <c r="U224" s="209"/>
      <c r="V224" s="209"/>
      <c r="W224" s="209"/>
      <c r="X224" s="209"/>
      <c r="Y224" s="209"/>
      <c r="Z224" s="209"/>
      <c r="AA224" s="209"/>
      <c r="AB224" s="209"/>
      <c r="AC224" s="209"/>
      <c r="AD224" s="209"/>
      <c r="AE224" s="209"/>
      <c r="AF224" s="209"/>
      <c r="AG224" s="209"/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  <c r="BI224" s="209"/>
      <c r="BJ224" s="209"/>
      <c r="BK224" s="209"/>
      <c r="BL224" s="209"/>
      <c r="BM224" s="209"/>
    </row>
    <row r="225" spans="3:65" s="189" customFormat="1" x14ac:dyDescent="0.2">
      <c r="D225" s="195"/>
      <c r="F225" s="196"/>
      <c r="G225" s="196"/>
    </row>
    <row r="226" spans="3:65" s="189" customFormat="1" x14ac:dyDescent="0.2">
      <c r="D226" s="195"/>
      <c r="F226" s="196"/>
      <c r="G226" s="196"/>
    </row>
    <row r="227" spans="3:65" x14ac:dyDescent="0.2">
      <c r="D227" s="186" t="s">
        <v>20</v>
      </c>
      <c r="E227" s="181"/>
      <c r="F227" s="155"/>
      <c r="G227" s="155"/>
      <c r="K227" s="184"/>
      <c r="L227" s="184"/>
      <c r="M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/>
      <c r="BE227" s="184"/>
      <c r="BF227" s="184"/>
      <c r="BG227" s="184"/>
      <c r="BH227" s="184"/>
      <c r="BI227" s="184"/>
      <c r="BJ227" s="184"/>
      <c r="BK227" s="184"/>
      <c r="BL227" s="184"/>
      <c r="BM227" s="184"/>
    </row>
    <row r="228" spans="3:65" x14ac:dyDescent="0.2">
      <c r="C228" s="188">
        <f>C227+1</f>
        <v>1</v>
      </c>
      <c r="D228" s="166" t="str">
        <f>INDEX(D$51:D$75,$C228,1)</f>
        <v xml:space="preserve">TRANSMISSION LINE  </v>
      </c>
      <c r="E228" s="211" t="str">
        <f t="shared" ref="E228:F252" si="166">INDEX(E$51:E$75,$C228,1)</f>
        <v>CWIP Capital</v>
      </c>
      <c r="F228" s="183">
        <f t="shared" si="166"/>
        <v>6</v>
      </c>
      <c r="G228" s="183"/>
      <c r="H228" s="214"/>
      <c r="K228" s="202">
        <f ca="1">SUMPRODUCT(O228:BM228,$O$11:$BM$11)</f>
        <v>27086843.436944433</v>
      </c>
      <c r="L228" s="203">
        <f ca="1">SUM(O228:BM228)</f>
        <v>126529757.41765304</v>
      </c>
      <c r="O228" s="221">
        <f ca="1">SUMPRODUCT($O170:O170,N(OFFSET($O199:O199,0,MAX(COLUMN($O199:O199))-COLUMN($O199:O199),1,1)))</f>
        <v>0</v>
      </c>
      <c r="P228" s="221">
        <f ca="1">SUMPRODUCT($O170:P170,N(OFFSET($O199:P199,0,MAX(COLUMN($O199:P199))-COLUMN($O199:P199),1,1)))</f>
        <v>0</v>
      </c>
      <c r="Q228" s="221">
        <f ca="1">SUMPRODUCT($O170:Q170,N(OFFSET($O199:Q199,0,MAX(COLUMN($O199:Q199))-COLUMN($O199:Q199),1,1)))</f>
        <v>0</v>
      </c>
      <c r="R228" s="221">
        <f ca="1">SUMPRODUCT($O170:R170,N(OFFSET($O199:R199,0,MAX(COLUMN($O199:R199))-COLUMN($O199:R199),1,1)))</f>
        <v>223946.47330558073</v>
      </c>
      <c r="S228" s="221">
        <f ca="1">SUMPRODUCT($O170:S170,N(OFFSET($O199:S199,0,MAX(COLUMN($O199:S199))-COLUMN($O199:S199),1,1)))</f>
        <v>2687357.679666969</v>
      </c>
      <c r="T228" s="221">
        <f ca="1">SUMPRODUCT($O170:T170,N(OFFSET($O199:T199,0,MAX(COLUMN($O199:T199))-COLUMN($O199:T199),1,1)))</f>
        <v>2687357.679666969</v>
      </c>
      <c r="U228" s="221">
        <f ca="1">SUMPRODUCT($O170:U170,N(OFFSET($O199:U199,0,MAX(COLUMN($O199:U199))-COLUMN($O199:U199),1,1)))</f>
        <v>2687357.679666969</v>
      </c>
      <c r="V228" s="221">
        <f ca="1">SUMPRODUCT($O170:V170,N(OFFSET($O199:V199,0,MAX(COLUMN($O199:V199))-COLUMN($O199:V199),1,1)))</f>
        <v>2687357.679666969</v>
      </c>
      <c r="W228" s="221">
        <f ca="1">SUMPRODUCT($O170:W170,N(OFFSET($O199:W199,0,MAX(COLUMN($O199:W199))-COLUMN($O199:W199),1,1)))</f>
        <v>2687357.679666969</v>
      </c>
      <c r="X228" s="221">
        <f ca="1">SUMPRODUCT($O170:X170,N(OFFSET($O199:X199,0,MAX(COLUMN($O199:X199))-COLUMN($O199:X199),1,1)))</f>
        <v>2687357.679666969</v>
      </c>
      <c r="Y228" s="221">
        <f ca="1">SUMPRODUCT($O170:Y170,N(OFFSET($O199:Y199,0,MAX(COLUMN($O199:Y199))-COLUMN($O199:Y199),1,1)))</f>
        <v>2687357.679666969</v>
      </c>
      <c r="Z228" s="221">
        <f ca="1">SUMPRODUCT($O170:Z170,N(OFFSET($O199:Z199,0,MAX(COLUMN($O199:Z199))-COLUMN($O199:Z199),1,1)))</f>
        <v>2687357.679666969</v>
      </c>
      <c r="AA228" s="221">
        <f ca="1">SUMPRODUCT($O170:AA170,N(OFFSET($O199:AA199,0,MAX(COLUMN($O199:AA199))-COLUMN($O199:AA199),1,1)))</f>
        <v>2687357.679666969</v>
      </c>
      <c r="AB228" s="221">
        <f ca="1">SUMPRODUCT($O170:AB170,N(OFFSET($O199:AB199,0,MAX(COLUMN($O199:AB199))-COLUMN($O199:AB199),1,1)))</f>
        <v>2687357.679666969</v>
      </c>
      <c r="AC228" s="221">
        <f ca="1">SUMPRODUCT($O170:AC170,N(OFFSET($O199:AC199,0,MAX(COLUMN($O199:AC199))-COLUMN($O199:AC199),1,1)))</f>
        <v>2687357.679666969</v>
      </c>
      <c r="AD228" s="221">
        <f ca="1">SUMPRODUCT($O170:AD170,N(OFFSET($O199:AD199,0,MAX(COLUMN($O199:AD199))-COLUMN($O199:AD199),1,1)))</f>
        <v>2687357.679666969</v>
      </c>
      <c r="AE228" s="221">
        <f ca="1">SUMPRODUCT($O170:AE170,N(OFFSET($O199:AE199,0,MAX(COLUMN($O199:AE199))-COLUMN($O199:AE199),1,1)))</f>
        <v>2687357.679666969</v>
      </c>
      <c r="AF228" s="221">
        <f ca="1">SUMPRODUCT($O170:AF170,N(OFFSET($O199:AF199,0,MAX(COLUMN($O199:AF199))-COLUMN($O199:AF199),1,1)))</f>
        <v>2687357.679666969</v>
      </c>
      <c r="AG228" s="221">
        <f ca="1">SUMPRODUCT($O170:AG170,N(OFFSET($O199:AG199,0,MAX(COLUMN($O199:AG199))-COLUMN($O199:AG199),1,1)))</f>
        <v>2687357.679666969</v>
      </c>
      <c r="AH228" s="221">
        <f ca="1">SUMPRODUCT($O170:AH170,N(OFFSET($O199:AH199,0,MAX(COLUMN($O199:AH199))-COLUMN($O199:AH199),1,1)))</f>
        <v>2687357.679666969</v>
      </c>
      <c r="AI228" s="221">
        <f ca="1">SUMPRODUCT($O170:AI170,N(OFFSET($O199:AI199,0,MAX(COLUMN($O199:AI199))-COLUMN($O199:AI199),1,1)))</f>
        <v>2687357.679666969</v>
      </c>
      <c r="AJ228" s="221">
        <f ca="1">SUMPRODUCT($O170:AJ170,N(OFFSET($O199:AJ199,0,MAX(COLUMN($O199:AJ199))-COLUMN($O199:AJ199),1,1)))</f>
        <v>2687357.679666969</v>
      </c>
      <c r="AK228" s="221">
        <f ca="1">SUMPRODUCT($O170:AK170,N(OFFSET($O199:AK199,0,MAX(COLUMN($O199:AK199))-COLUMN($O199:AK199),1,1)))</f>
        <v>2687357.679666969</v>
      </c>
      <c r="AL228" s="221">
        <f ca="1">SUMPRODUCT($O170:AL170,N(OFFSET($O199:AL199,0,MAX(COLUMN($O199:AL199))-COLUMN($O199:AL199),1,1)))</f>
        <v>2687357.679666969</v>
      </c>
      <c r="AM228" s="221">
        <f ca="1">SUMPRODUCT($O170:AM170,N(OFFSET($O199:AM199,0,MAX(COLUMN($O199:AM199))-COLUMN($O199:AM199),1,1)))</f>
        <v>2687357.679666969</v>
      </c>
      <c r="AN228" s="221">
        <f ca="1">SUMPRODUCT($O170:AN170,N(OFFSET($O199:AN199,0,MAX(COLUMN($O199:AN199))-COLUMN($O199:AN199),1,1)))</f>
        <v>2687357.679666969</v>
      </c>
      <c r="AO228" s="221">
        <f ca="1">SUMPRODUCT($O170:AO170,N(OFFSET($O199:AO199,0,MAX(COLUMN($O199:AO199))-COLUMN($O199:AO199),1,1)))</f>
        <v>2687357.679666969</v>
      </c>
      <c r="AP228" s="221">
        <f ca="1">SUMPRODUCT($O170:AP170,N(OFFSET($O199:AP199,0,MAX(COLUMN($O199:AP199))-COLUMN($O199:AP199),1,1)))</f>
        <v>2687357.679666969</v>
      </c>
      <c r="AQ228" s="221">
        <f ca="1">SUMPRODUCT($O170:AQ170,N(OFFSET($O199:AQ199,0,MAX(COLUMN($O199:AQ199))-COLUMN($O199:AQ199),1,1)))</f>
        <v>2687357.679666969</v>
      </c>
      <c r="AR228" s="221">
        <f ca="1">SUMPRODUCT($O170:AR170,N(OFFSET($O199:AR199,0,MAX(COLUMN($O199:AR199))-COLUMN($O199:AR199),1,1)))</f>
        <v>2687357.679666969</v>
      </c>
      <c r="AS228" s="221">
        <f ca="1">SUMPRODUCT($O170:AS170,N(OFFSET($O199:AS199,0,MAX(COLUMN($O199:AS199))-COLUMN($O199:AS199),1,1)))</f>
        <v>2687357.679666969</v>
      </c>
      <c r="AT228" s="221">
        <f ca="1">SUMPRODUCT($O170:AT170,N(OFFSET($O199:AT199,0,MAX(COLUMN($O199:AT199))-COLUMN($O199:AT199),1,1)))</f>
        <v>2687357.679666969</v>
      </c>
      <c r="AU228" s="221">
        <f ca="1">SUMPRODUCT($O170:AU170,N(OFFSET($O199:AU199,0,MAX(COLUMN($O199:AU199))-COLUMN($O199:AU199),1,1)))</f>
        <v>2687357.679666969</v>
      </c>
      <c r="AV228" s="221">
        <f ca="1">SUMPRODUCT($O170:AV170,N(OFFSET($O199:AV199,0,MAX(COLUMN($O199:AV199))-COLUMN($O199:AV199),1,1)))</f>
        <v>2687357.679666969</v>
      </c>
      <c r="AW228" s="221">
        <f ca="1">SUMPRODUCT($O170:AW170,N(OFFSET($O199:AW199,0,MAX(COLUMN($O199:AW199))-COLUMN($O199:AW199),1,1)))</f>
        <v>2687357.679666969</v>
      </c>
      <c r="AX228" s="221">
        <f ca="1">SUMPRODUCT($O170:AX170,N(OFFSET($O199:AX199,0,MAX(COLUMN($O199:AX199))-COLUMN($O199:AX199),1,1)))</f>
        <v>2687357.679666969</v>
      </c>
      <c r="AY228" s="221">
        <f ca="1">SUMPRODUCT($O170:AY170,N(OFFSET($O199:AY199,0,MAX(COLUMN($O199:AY199))-COLUMN($O199:AY199),1,1)))</f>
        <v>2687357.679666969</v>
      </c>
      <c r="AZ228" s="221">
        <f ca="1">SUMPRODUCT($O170:AZ170,N(OFFSET($O199:AZ199,0,MAX(COLUMN($O199:AZ199))-COLUMN($O199:AZ199),1,1)))</f>
        <v>2687357.679666969</v>
      </c>
      <c r="BA228" s="221">
        <f ca="1">SUMPRODUCT($O170:BA170,N(OFFSET($O199:BA199,0,MAX(COLUMN($O199:BA199))-COLUMN($O199:BA199),1,1)))</f>
        <v>2687357.679666969</v>
      </c>
      <c r="BB228" s="221">
        <f ca="1">SUMPRODUCT($O170:BB170,N(OFFSET($O199:BB199,0,MAX(COLUMN($O199:BB199))-COLUMN($O199:BB199),1,1)))</f>
        <v>2687357.679666969</v>
      </c>
      <c r="BC228" s="221">
        <f ca="1">SUMPRODUCT($O170:BC170,N(OFFSET($O199:BC199,0,MAX(COLUMN($O199:BC199))-COLUMN($O199:BC199),1,1)))</f>
        <v>2687357.679666969</v>
      </c>
      <c r="BD228" s="221">
        <f ca="1">SUMPRODUCT($O170:BD170,N(OFFSET($O199:BD199,0,MAX(COLUMN($O199:BD199))-COLUMN($O199:BD199),1,1)))</f>
        <v>2687357.679666969</v>
      </c>
      <c r="BE228" s="221">
        <f ca="1">SUMPRODUCT($O170:BE170,N(OFFSET($O199:BE199,0,MAX(COLUMN($O199:BE199))-COLUMN($O199:BE199),1,1)))</f>
        <v>2687357.679666969</v>
      </c>
      <c r="BF228" s="221">
        <f ca="1">SUMPRODUCT($O170:BF170,N(OFFSET($O199:BF199,0,MAX(COLUMN($O199:BF199))-COLUMN($O199:BF199),1,1)))</f>
        <v>2687357.679666969</v>
      </c>
      <c r="BG228" s="221">
        <f ca="1">SUMPRODUCT($O170:BG170,N(OFFSET($O199:BG199,0,MAX(COLUMN($O199:BG199))-COLUMN($O199:BG199),1,1)))</f>
        <v>2687357.679666969</v>
      </c>
      <c r="BH228" s="221">
        <f ca="1">SUMPRODUCT($O170:BH170,N(OFFSET($O199:BH199,0,MAX(COLUMN($O199:BH199))-COLUMN($O199:BH199),1,1)))</f>
        <v>2687357.679666969</v>
      </c>
      <c r="BI228" s="221">
        <f ca="1">SUMPRODUCT($O170:BI170,N(OFFSET($O199:BI199,0,MAX(COLUMN($O199:BI199))-COLUMN($O199:BI199),1,1)))</f>
        <v>2687357.679666969</v>
      </c>
      <c r="BJ228" s="221">
        <f ca="1">SUMPRODUCT($O170:BJ170,N(OFFSET($O199:BJ199,0,MAX(COLUMN($O199:BJ199))-COLUMN($O199:BJ199),1,1)))</f>
        <v>2687357.679666969</v>
      </c>
      <c r="BK228" s="221">
        <f ca="1">SUMPRODUCT($O170:BK170,N(OFFSET($O199:BK199,0,MAX(COLUMN($O199:BK199))-COLUMN($O199:BK199),1,1)))</f>
        <v>2687357.679666969</v>
      </c>
      <c r="BL228" s="221">
        <f ca="1">SUMPRODUCT($O170:BL170,N(OFFSET($O199:BL199,0,MAX(COLUMN($O199:BL199))-COLUMN($O199:BL199),1,1)))</f>
        <v>2687357.679666969</v>
      </c>
      <c r="BM228" s="221">
        <f ca="1">SUMPRODUCT($O170:BM170,N(OFFSET($O199:BM199,0,MAX(COLUMN($O199:BM199))-COLUMN($O199:BM199),1,1)))</f>
        <v>2687357.679666969</v>
      </c>
    </row>
    <row r="229" spans="3:65" x14ac:dyDescent="0.2">
      <c r="C229" s="188">
        <f t="shared" ref="C229:C252" si="167">C228+1</f>
        <v>2</v>
      </c>
      <c r="D229" s="166" t="str">
        <f t="shared" ref="D229:D252" si="168">INDEX(D$51:D$75,$C229,1)</f>
        <v xml:space="preserve">TRANSMISSION SUBSTATION  </v>
      </c>
      <c r="E229" s="211" t="str">
        <f t="shared" si="166"/>
        <v>CWIP Capital</v>
      </c>
      <c r="F229" s="183">
        <f t="shared" si="166"/>
        <v>6</v>
      </c>
      <c r="G229" s="183"/>
      <c r="H229" s="214"/>
      <c r="K229" s="202">
        <f t="shared" ref="K229:K252" ca="1" si="169">SUMPRODUCT(O229:BM229,$O$11:$BM$11)</f>
        <v>1018198.5303471683</v>
      </c>
      <c r="L229" s="203">
        <f t="shared" ref="L229:L252" ca="1" si="170">SUM(O229:BM229)</f>
        <v>4483341.0770647302</v>
      </c>
      <c r="O229" s="221">
        <f ca="1">SUMPRODUCT($O171:O171,N(OFFSET($O200:O200,0,MAX(COLUMN($O200:O200))-COLUMN($O200:O200),1,1)))</f>
        <v>0</v>
      </c>
      <c r="P229" s="221">
        <f ca="1">SUMPRODUCT($O171:P171,N(OFFSET($O200:P200,0,MAX(COLUMN($O200:P200))-COLUMN($O200:P200),1,1)))</f>
        <v>0</v>
      </c>
      <c r="Q229" s="221">
        <f ca="1">SUMPRODUCT($O171:Q171,N(OFFSET($O200:Q200,0,MAX(COLUMN($O200:Q200))-COLUMN($O200:Q200),1,1)))</f>
        <v>0</v>
      </c>
      <c r="R229" s="221">
        <f ca="1">SUMPRODUCT($O171:R171,N(OFFSET($O200:R200,0,MAX(COLUMN($O200:R200))-COLUMN($O200:R200),1,1)))</f>
        <v>8491.1762823195641</v>
      </c>
      <c r="S229" s="221">
        <f ca="1">SUMPRODUCT($O171:S171,N(OFFSET($O200:S200,0,MAX(COLUMN($O200:S200))-COLUMN($O200:S200),1,1)))</f>
        <v>101894.11538783475</v>
      </c>
      <c r="T229" s="221">
        <f ca="1">SUMPRODUCT($O171:T171,N(OFFSET($O200:T200,0,MAX(COLUMN($O200:T200))-COLUMN($O200:T200),1,1)))</f>
        <v>101894.11538783475</v>
      </c>
      <c r="U229" s="221">
        <f ca="1">SUMPRODUCT($O171:U171,N(OFFSET($O200:U200,0,MAX(COLUMN($O200:U200))-COLUMN($O200:U200),1,1)))</f>
        <v>101894.11538783475</v>
      </c>
      <c r="V229" s="221">
        <f ca="1">SUMPRODUCT($O171:V171,N(OFFSET($O200:V200,0,MAX(COLUMN($O200:V200))-COLUMN($O200:V200),1,1)))</f>
        <v>101894.11538783475</v>
      </c>
      <c r="W229" s="221">
        <f ca="1">SUMPRODUCT($O171:W171,N(OFFSET($O200:W200,0,MAX(COLUMN($O200:W200))-COLUMN($O200:W200),1,1)))</f>
        <v>101894.11538783475</v>
      </c>
      <c r="X229" s="221">
        <f ca="1">SUMPRODUCT($O171:X171,N(OFFSET($O200:X200,0,MAX(COLUMN($O200:X200))-COLUMN($O200:X200),1,1)))</f>
        <v>101894.11538783475</v>
      </c>
      <c r="Y229" s="221">
        <f ca="1">SUMPRODUCT($O171:Y171,N(OFFSET($O200:Y200,0,MAX(COLUMN($O200:Y200))-COLUMN($O200:Y200),1,1)))</f>
        <v>101894.11538783475</v>
      </c>
      <c r="Z229" s="221">
        <f ca="1">SUMPRODUCT($O171:Z171,N(OFFSET($O200:Z200,0,MAX(COLUMN($O200:Z200))-COLUMN($O200:Z200),1,1)))</f>
        <v>101894.11538783475</v>
      </c>
      <c r="AA229" s="221">
        <f ca="1">SUMPRODUCT($O171:AA171,N(OFFSET($O200:AA200,0,MAX(COLUMN($O200:AA200))-COLUMN($O200:AA200),1,1)))</f>
        <v>101894.11538783475</v>
      </c>
      <c r="AB229" s="221">
        <f ca="1">SUMPRODUCT($O171:AB171,N(OFFSET($O200:AB200,0,MAX(COLUMN($O200:AB200))-COLUMN($O200:AB200),1,1)))</f>
        <v>101894.11538783475</v>
      </c>
      <c r="AC229" s="221">
        <f ca="1">SUMPRODUCT($O171:AC171,N(OFFSET($O200:AC200,0,MAX(COLUMN($O200:AC200))-COLUMN($O200:AC200),1,1)))</f>
        <v>101894.11538783475</v>
      </c>
      <c r="AD229" s="221">
        <f ca="1">SUMPRODUCT($O171:AD171,N(OFFSET($O200:AD200,0,MAX(COLUMN($O200:AD200))-COLUMN($O200:AD200),1,1)))</f>
        <v>101894.11538783475</v>
      </c>
      <c r="AE229" s="221">
        <f ca="1">SUMPRODUCT($O171:AE171,N(OFFSET($O200:AE200,0,MAX(COLUMN($O200:AE200))-COLUMN($O200:AE200),1,1)))</f>
        <v>101894.11538783475</v>
      </c>
      <c r="AF229" s="221">
        <f ca="1">SUMPRODUCT($O171:AF171,N(OFFSET($O200:AF200,0,MAX(COLUMN($O200:AF200))-COLUMN($O200:AF200),1,1)))</f>
        <v>101894.11538783475</v>
      </c>
      <c r="AG229" s="221">
        <f ca="1">SUMPRODUCT($O171:AG171,N(OFFSET($O200:AG200,0,MAX(COLUMN($O200:AG200))-COLUMN($O200:AG200),1,1)))</f>
        <v>101894.11538783475</v>
      </c>
      <c r="AH229" s="221">
        <f ca="1">SUMPRODUCT($O171:AH171,N(OFFSET($O200:AH200,0,MAX(COLUMN($O200:AH200))-COLUMN($O200:AH200),1,1)))</f>
        <v>101894.11538783475</v>
      </c>
      <c r="AI229" s="221">
        <f ca="1">SUMPRODUCT($O171:AI171,N(OFFSET($O200:AI200,0,MAX(COLUMN($O200:AI200))-COLUMN($O200:AI200),1,1)))</f>
        <v>101894.11538783475</v>
      </c>
      <c r="AJ229" s="221">
        <f ca="1">SUMPRODUCT($O171:AJ171,N(OFFSET($O200:AJ200,0,MAX(COLUMN($O200:AJ200))-COLUMN($O200:AJ200),1,1)))</f>
        <v>101894.11538783475</v>
      </c>
      <c r="AK229" s="221">
        <f ca="1">SUMPRODUCT($O171:AK171,N(OFFSET($O200:AK200,0,MAX(COLUMN($O200:AK200))-COLUMN($O200:AK200),1,1)))</f>
        <v>101894.11538783475</v>
      </c>
      <c r="AL229" s="221">
        <f ca="1">SUMPRODUCT($O171:AL171,N(OFFSET($O200:AL200,0,MAX(COLUMN($O200:AL200))-COLUMN($O200:AL200),1,1)))</f>
        <v>101894.11538783475</v>
      </c>
      <c r="AM229" s="221">
        <f ca="1">SUMPRODUCT($O171:AM171,N(OFFSET($O200:AM200,0,MAX(COLUMN($O200:AM200))-COLUMN($O200:AM200),1,1)))</f>
        <v>101894.11538783475</v>
      </c>
      <c r="AN229" s="221">
        <f ca="1">SUMPRODUCT($O171:AN171,N(OFFSET($O200:AN200,0,MAX(COLUMN($O200:AN200))-COLUMN($O200:AN200),1,1)))</f>
        <v>101894.11538783475</v>
      </c>
      <c r="AO229" s="221">
        <f ca="1">SUMPRODUCT($O171:AO171,N(OFFSET($O200:AO200,0,MAX(COLUMN($O200:AO200))-COLUMN($O200:AO200),1,1)))</f>
        <v>101894.11538783475</v>
      </c>
      <c r="AP229" s="221">
        <f ca="1">SUMPRODUCT($O171:AP171,N(OFFSET($O200:AP200,0,MAX(COLUMN($O200:AP200))-COLUMN($O200:AP200),1,1)))</f>
        <v>101894.11538783475</v>
      </c>
      <c r="AQ229" s="221">
        <f ca="1">SUMPRODUCT($O171:AQ171,N(OFFSET($O200:AQ200,0,MAX(COLUMN($O200:AQ200))-COLUMN($O200:AQ200),1,1)))</f>
        <v>101894.11538783475</v>
      </c>
      <c r="AR229" s="221">
        <f ca="1">SUMPRODUCT($O171:AR171,N(OFFSET($O200:AR200,0,MAX(COLUMN($O200:AR200))-COLUMN($O200:AR200),1,1)))</f>
        <v>101894.11538783475</v>
      </c>
      <c r="AS229" s="221">
        <f ca="1">SUMPRODUCT($O171:AS171,N(OFFSET($O200:AS200,0,MAX(COLUMN($O200:AS200))-COLUMN($O200:AS200),1,1)))</f>
        <v>101894.11538783475</v>
      </c>
      <c r="AT229" s="221">
        <f ca="1">SUMPRODUCT($O171:AT171,N(OFFSET($O200:AT200,0,MAX(COLUMN($O200:AT200))-COLUMN($O200:AT200),1,1)))</f>
        <v>101894.11538783475</v>
      </c>
      <c r="AU229" s="221">
        <f ca="1">SUMPRODUCT($O171:AU171,N(OFFSET($O200:AU200,0,MAX(COLUMN($O200:AU200))-COLUMN($O200:AU200),1,1)))</f>
        <v>101894.11538783475</v>
      </c>
      <c r="AV229" s="221">
        <f ca="1">SUMPRODUCT($O171:AV171,N(OFFSET($O200:AV200,0,MAX(COLUMN($O200:AV200))-COLUMN($O200:AV200),1,1)))</f>
        <v>101894.11538783475</v>
      </c>
      <c r="AW229" s="221">
        <f ca="1">SUMPRODUCT($O171:AW171,N(OFFSET($O200:AW200,0,MAX(COLUMN($O200:AW200))-COLUMN($O200:AW200),1,1)))</f>
        <v>101894.11538783475</v>
      </c>
      <c r="AX229" s="221">
        <f ca="1">SUMPRODUCT($O171:AX171,N(OFFSET($O200:AX200,0,MAX(COLUMN($O200:AX200))-COLUMN($O200:AX200),1,1)))</f>
        <v>101894.11538783475</v>
      </c>
      <c r="AY229" s="221">
        <f ca="1">SUMPRODUCT($O171:AY171,N(OFFSET($O200:AY200,0,MAX(COLUMN($O200:AY200))-COLUMN($O200:AY200),1,1)))</f>
        <v>101894.11538783475</v>
      </c>
      <c r="AZ229" s="221">
        <f ca="1">SUMPRODUCT($O171:AZ171,N(OFFSET($O200:AZ200,0,MAX(COLUMN($O200:AZ200))-COLUMN($O200:AZ200),1,1)))</f>
        <v>101894.11538783475</v>
      </c>
      <c r="BA229" s="221">
        <f ca="1">SUMPRODUCT($O171:BA171,N(OFFSET($O200:BA200,0,MAX(COLUMN($O200:BA200))-COLUMN($O200:BA200),1,1)))</f>
        <v>101894.11538783475</v>
      </c>
      <c r="BB229" s="221">
        <f ca="1">SUMPRODUCT($O171:BB171,N(OFFSET($O200:BB200,0,MAX(COLUMN($O200:BB200))-COLUMN($O200:BB200),1,1)))</f>
        <v>101894.11538783475</v>
      </c>
      <c r="BC229" s="221">
        <f ca="1">SUMPRODUCT($O171:BC171,N(OFFSET($O200:BC200,0,MAX(COLUMN($O200:BC200))-COLUMN($O200:BC200),1,1)))</f>
        <v>101894.11538783475</v>
      </c>
      <c r="BD229" s="221">
        <f ca="1">SUMPRODUCT($O171:BD171,N(OFFSET($O200:BD200,0,MAX(COLUMN($O200:BD200))-COLUMN($O200:BD200),1,1)))</f>
        <v>101894.11538783475</v>
      </c>
      <c r="BE229" s="221">
        <f ca="1">SUMPRODUCT($O171:BE171,N(OFFSET($O200:BE200,0,MAX(COLUMN($O200:BE200))-COLUMN($O200:BE200),1,1)))</f>
        <v>101894.11538783475</v>
      </c>
      <c r="BF229" s="221">
        <f ca="1">SUMPRODUCT($O171:BF171,N(OFFSET($O200:BF200,0,MAX(COLUMN($O200:BF200))-COLUMN($O200:BF200),1,1)))</f>
        <v>101894.11538783475</v>
      </c>
      <c r="BG229" s="221">
        <f ca="1">SUMPRODUCT($O171:BG171,N(OFFSET($O200:BG200,0,MAX(COLUMN($O200:BG200))-COLUMN($O200:BG200),1,1)))</f>
        <v>101894.11538783475</v>
      </c>
      <c r="BH229" s="221">
        <f ca="1">SUMPRODUCT($O171:BH171,N(OFFSET($O200:BH200,0,MAX(COLUMN($O200:BH200))-COLUMN($O200:BH200),1,1)))</f>
        <v>101894.11538783475</v>
      </c>
      <c r="BI229" s="221">
        <f ca="1">SUMPRODUCT($O171:BI171,N(OFFSET($O200:BI200,0,MAX(COLUMN($O200:BI200))-COLUMN($O200:BI200),1,1)))</f>
        <v>101894.11538783475</v>
      </c>
      <c r="BJ229" s="221">
        <f ca="1">SUMPRODUCT($O171:BJ171,N(OFFSET($O200:BJ200,0,MAX(COLUMN($O200:BJ200))-COLUMN($O200:BJ200),1,1)))</f>
        <v>93402.939105517842</v>
      </c>
      <c r="BK229" s="221">
        <f ca="1">SUMPRODUCT($O171:BK171,N(OFFSET($O200:BK200,0,MAX(COLUMN($O200:BK200))-COLUMN($O200:BK200),1,1)))</f>
        <v>0</v>
      </c>
      <c r="BL229" s="221">
        <f ca="1">SUMPRODUCT($O171:BL171,N(OFFSET($O200:BL200,0,MAX(COLUMN($O200:BL200))-COLUMN($O200:BL200),1,1)))</f>
        <v>0</v>
      </c>
      <c r="BM229" s="221">
        <f ca="1">SUMPRODUCT($O171:BM171,N(OFFSET($O200:BM200,0,MAX(COLUMN($O200:BM200))-COLUMN($O200:BM200),1,1)))</f>
        <v>0</v>
      </c>
    </row>
    <row r="230" spans="3:65" x14ac:dyDescent="0.2">
      <c r="C230" s="188">
        <f t="shared" si="167"/>
        <v>3</v>
      </c>
      <c r="D230" s="166" t="str">
        <f t="shared" si="168"/>
        <v xml:space="preserve">DISTRIBUTION SUBSTATION  </v>
      </c>
      <c r="E230" s="211" t="str">
        <f t="shared" si="166"/>
        <v>CWIP Capital</v>
      </c>
      <c r="F230" s="183">
        <f t="shared" si="166"/>
        <v>6</v>
      </c>
      <c r="G230" s="183"/>
      <c r="H230" s="214"/>
      <c r="K230" s="202">
        <f t="shared" ca="1" si="169"/>
        <v>4128462.5253407182</v>
      </c>
      <c r="L230" s="203">
        <f t="shared" ca="1" si="170"/>
        <v>19285132.394819938</v>
      </c>
      <c r="O230" s="221">
        <f ca="1">SUMPRODUCT($O172:O172,N(OFFSET($O201:O201,0,MAX(COLUMN($O201:O201))-COLUMN($O201:O201),1,1)))</f>
        <v>0</v>
      </c>
      <c r="P230" s="221">
        <f ca="1">SUMPRODUCT($O172:P172,N(OFFSET($O201:P201,0,MAX(COLUMN($O201:P201))-COLUMN($O201:P201),1,1)))</f>
        <v>0</v>
      </c>
      <c r="Q230" s="221">
        <f ca="1">SUMPRODUCT($O172:Q172,N(OFFSET($O201:Q201,0,MAX(COLUMN($O201:Q201))-COLUMN($O201:Q201),1,1)))</f>
        <v>0</v>
      </c>
      <c r="R230" s="221">
        <f ca="1">SUMPRODUCT($O172:R172,N(OFFSET($O201:R201,0,MAX(COLUMN($O201:R201))-COLUMN($O201:R201),1,1)))</f>
        <v>34132.977689946776</v>
      </c>
      <c r="S230" s="221">
        <f ca="1">SUMPRODUCT($O172:S172,N(OFFSET($O201:S201,0,MAX(COLUMN($O201:S201))-COLUMN($O201:S201),1,1)))</f>
        <v>409595.73227936128</v>
      </c>
      <c r="T230" s="221">
        <f ca="1">SUMPRODUCT($O172:T172,N(OFFSET($O201:T201,0,MAX(COLUMN($O201:T201))-COLUMN($O201:T201),1,1)))</f>
        <v>409595.73227936128</v>
      </c>
      <c r="U230" s="221">
        <f ca="1">SUMPRODUCT($O172:U172,N(OFFSET($O201:U201,0,MAX(COLUMN($O201:U201))-COLUMN($O201:U201),1,1)))</f>
        <v>409595.73227936128</v>
      </c>
      <c r="V230" s="221">
        <f ca="1">SUMPRODUCT($O172:V172,N(OFFSET($O201:V201,0,MAX(COLUMN($O201:V201))-COLUMN($O201:V201),1,1)))</f>
        <v>409595.73227936128</v>
      </c>
      <c r="W230" s="221">
        <f ca="1">SUMPRODUCT($O172:W172,N(OFFSET($O201:W201,0,MAX(COLUMN($O201:W201))-COLUMN($O201:W201),1,1)))</f>
        <v>409595.73227936128</v>
      </c>
      <c r="X230" s="221">
        <f ca="1">SUMPRODUCT($O172:X172,N(OFFSET($O201:X201,0,MAX(COLUMN($O201:X201))-COLUMN($O201:X201),1,1)))</f>
        <v>409595.73227936128</v>
      </c>
      <c r="Y230" s="221">
        <f ca="1">SUMPRODUCT($O172:Y172,N(OFFSET($O201:Y201,0,MAX(COLUMN($O201:Y201))-COLUMN($O201:Y201),1,1)))</f>
        <v>409595.73227936128</v>
      </c>
      <c r="Z230" s="221">
        <f ca="1">SUMPRODUCT($O172:Z172,N(OFFSET($O201:Z201,0,MAX(COLUMN($O201:Z201))-COLUMN($O201:Z201),1,1)))</f>
        <v>409595.73227936128</v>
      </c>
      <c r="AA230" s="221">
        <f ca="1">SUMPRODUCT($O172:AA172,N(OFFSET($O201:AA201,0,MAX(COLUMN($O201:AA201))-COLUMN($O201:AA201),1,1)))</f>
        <v>409595.73227936128</v>
      </c>
      <c r="AB230" s="221">
        <f ca="1">SUMPRODUCT($O172:AB172,N(OFFSET($O201:AB201,0,MAX(COLUMN($O201:AB201))-COLUMN($O201:AB201),1,1)))</f>
        <v>409595.73227936128</v>
      </c>
      <c r="AC230" s="221">
        <f ca="1">SUMPRODUCT($O172:AC172,N(OFFSET($O201:AC201,0,MAX(COLUMN($O201:AC201))-COLUMN($O201:AC201),1,1)))</f>
        <v>409595.73227936128</v>
      </c>
      <c r="AD230" s="221">
        <f ca="1">SUMPRODUCT($O172:AD172,N(OFFSET($O201:AD201,0,MAX(COLUMN($O201:AD201))-COLUMN($O201:AD201),1,1)))</f>
        <v>409595.73227936128</v>
      </c>
      <c r="AE230" s="221">
        <f ca="1">SUMPRODUCT($O172:AE172,N(OFFSET($O201:AE201,0,MAX(COLUMN($O201:AE201))-COLUMN($O201:AE201),1,1)))</f>
        <v>409595.73227936128</v>
      </c>
      <c r="AF230" s="221">
        <f ca="1">SUMPRODUCT($O172:AF172,N(OFFSET($O201:AF201,0,MAX(COLUMN($O201:AF201))-COLUMN($O201:AF201),1,1)))</f>
        <v>409595.73227936128</v>
      </c>
      <c r="AG230" s="221">
        <f ca="1">SUMPRODUCT($O172:AG172,N(OFFSET($O201:AG201,0,MAX(COLUMN($O201:AG201))-COLUMN($O201:AG201),1,1)))</f>
        <v>409595.73227936128</v>
      </c>
      <c r="AH230" s="221">
        <f ca="1">SUMPRODUCT($O172:AH172,N(OFFSET($O201:AH201,0,MAX(COLUMN($O201:AH201))-COLUMN($O201:AH201),1,1)))</f>
        <v>409595.73227936128</v>
      </c>
      <c r="AI230" s="221">
        <f ca="1">SUMPRODUCT($O172:AI172,N(OFFSET($O201:AI201,0,MAX(COLUMN($O201:AI201))-COLUMN($O201:AI201),1,1)))</f>
        <v>409595.73227936128</v>
      </c>
      <c r="AJ230" s="221">
        <f ca="1">SUMPRODUCT($O172:AJ172,N(OFFSET($O201:AJ201,0,MAX(COLUMN($O201:AJ201))-COLUMN($O201:AJ201),1,1)))</f>
        <v>409595.73227936128</v>
      </c>
      <c r="AK230" s="221">
        <f ca="1">SUMPRODUCT($O172:AK172,N(OFFSET($O201:AK201,0,MAX(COLUMN($O201:AK201))-COLUMN($O201:AK201),1,1)))</f>
        <v>409595.73227936128</v>
      </c>
      <c r="AL230" s="221">
        <f ca="1">SUMPRODUCT($O172:AL172,N(OFFSET($O201:AL201,0,MAX(COLUMN($O201:AL201))-COLUMN($O201:AL201),1,1)))</f>
        <v>409595.73227936128</v>
      </c>
      <c r="AM230" s="221">
        <f ca="1">SUMPRODUCT($O172:AM172,N(OFFSET($O201:AM201,0,MAX(COLUMN($O201:AM201))-COLUMN($O201:AM201),1,1)))</f>
        <v>409595.73227936128</v>
      </c>
      <c r="AN230" s="221">
        <f ca="1">SUMPRODUCT($O172:AN172,N(OFFSET($O201:AN201,0,MAX(COLUMN($O201:AN201))-COLUMN($O201:AN201),1,1)))</f>
        <v>409595.73227936128</v>
      </c>
      <c r="AO230" s="221">
        <f ca="1">SUMPRODUCT($O172:AO172,N(OFFSET($O201:AO201,0,MAX(COLUMN($O201:AO201))-COLUMN($O201:AO201),1,1)))</f>
        <v>409595.73227936128</v>
      </c>
      <c r="AP230" s="221">
        <f ca="1">SUMPRODUCT($O172:AP172,N(OFFSET($O201:AP201,0,MAX(COLUMN($O201:AP201))-COLUMN($O201:AP201),1,1)))</f>
        <v>409595.73227936128</v>
      </c>
      <c r="AQ230" s="221">
        <f ca="1">SUMPRODUCT($O172:AQ172,N(OFFSET($O201:AQ201,0,MAX(COLUMN($O201:AQ201))-COLUMN($O201:AQ201),1,1)))</f>
        <v>409595.73227936128</v>
      </c>
      <c r="AR230" s="221">
        <f ca="1">SUMPRODUCT($O172:AR172,N(OFFSET($O201:AR201,0,MAX(COLUMN($O201:AR201))-COLUMN($O201:AR201),1,1)))</f>
        <v>409595.73227936128</v>
      </c>
      <c r="AS230" s="221">
        <f ca="1">SUMPRODUCT($O172:AS172,N(OFFSET($O201:AS201,0,MAX(COLUMN($O201:AS201))-COLUMN($O201:AS201),1,1)))</f>
        <v>409595.73227936128</v>
      </c>
      <c r="AT230" s="221">
        <f ca="1">SUMPRODUCT($O172:AT172,N(OFFSET($O201:AT201,0,MAX(COLUMN($O201:AT201))-COLUMN($O201:AT201),1,1)))</f>
        <v>409595.73227936128</v>
      </c>
      <c r="AU230" s="221">
        <f ca="1">SUMPRODUCT($O172:AU172,N(OFFSET($O201:AU201,0,MAX(COLUMN($O201:AU201))-COLUMN($O201:AU201),1,1)))</f>
        <v>409595.73227936128</v>
      </c>
      <c r="AV230" s="221">
        <f ca="1">SUMPRODUCT($O172:AV172,N(OFFSET($O201:AV201,0,MAX(COLUMN($O201:AV201))-COLUMN($O201:AV201),1,1)))</f>
        <v>409595.73227936128</v>
      </c>
      <c r="AW230" s="221">
        <f ca="1">SUMPRODUCT($O172:AW172,N(OFFSET($O201:AW201,0,MAX(COLUMN($O201:AW201))-COLUMN($O201:AW201),1,1)))</f>
        <v>409595.73227936128</v>
      </c>
      <c r="AX230" s="221">
        <f ca="1">SUMPRODUCT($O172:AX172,N(OFFSET($O201:AX201,0,MAX(COLUMN($O201:AX201))-COLUMN($O201:AX201),1,1)))</f>
        <v>409595.73227936128</v>
      </c>
      <c r="AY230" s="221">
        <f ca="1">SUMPRODUCT($O172:AY172,N(OFFSET($O201:AY201,0,MAX(COLUMN($O201:AY201))-COLUMN($O201:AY201),1,1)))</f>
        <v>409595.73227936128</v>
      </c>
      <c r="AZ230" s="221">
        <f ca="1">SUMPRODUCT($O172:AZ172,N(OFFSET($O201:AZ201,0,MAX(COLUMN($O201:AZ201))-COLUMN($O201:AZ201),1,1)))</f>
        <v>409595.73227936128</v>
      </c>
      <c r="BA230" s="221">
        <f ca="1">SUMPRODUCT($O172:BA172,N(OFFSET($O201:BA201,0,MAX(COLUMN($O201:BA201))-COLUMN($O201:BA201),1,1)))</f>
        <v>409595.73227936128</v>
      </c>
      <c r="BB230" s="221">
        <f ca="1">SUMPRODUCT($O172:BB172,N(OFFSET($O201:BB201,0,MAX(COLUMN($O201:BB201))-COLUMN($O201:BB201),1,1)))</f>
        <v>409595.73227936128</v>
      </c>
      <c r="BC230" s="221">
        <f ca="1">SUMPRODUCT($O172:BC172,N(OFFSET($O201:BC201,0,MAX(COLUMN($O201:BC201))-COLUMN($O201:BC201),1,1)))</f>
        <v>409595.73227936128</v>
      </c>
      <c r="BD230" s="221">
        <f ca="1">SUMPRODUCT($O172:BD172,N(OFFSET($O201:BD201,0,MAX(COLUMN($O201:BD201))-COLUMN($O201:BD201),1,1)))</f>
        <v>409595.73227936128</v>
      </c>
      <c r="BE230" s="221">
        <f ca="1">SUMPRODUCT($O172:BE172,N(OFFSET($O201:BE201,0,MAX(COLUMN($O201:BE201))-COLUMN($O201:BE201),1,1)))</f>
        <v>409595.73227936128</v>
      </c>
      <c r="BF230" s="221">
        <f ca="1">SUMPRODUCT($O172:BF172,N(OFFSET($O201:BF201,0,MAX(COLUMN($O201:BF201))-COLUMN($O201:BF201),1,1)))</f>
        <v>409595.73227936128</v>
      </c>
      <c r="BG230" s="221">
        <f ca="1">SUMPRODUCT($O172:BG172,N(OFFSET($O201:BG201,0,MAX(COLUMN($O201:BG201))-COLUMN($O201:BG201),1,1)))</f>
        <v>409595.73227936128</v>
      </c>
      <c r="BH230" s="221">
        <f ca="1">SUMPRODUCT($O172:BH172,N(OFFSET($O201:BH201,0,MAX(COLUMN($O201:BH201))-COLUMN($O201:BH201),1,1)))</f>
        <v>409595.73227936128</v>
      </c>
      <c r="BI230" s="221">
        <f ca="1">SUMPRODUCT($O172:BI172,N(OFFSET($O201:BI201,0,MAX(COLUMN($O201:BI201))-COLUMN($O201:BI201),1,1)))</f>
        <v>409595.73227936128</v>
      </c>
      <c r="BJ230" s="221">
        <f ca="1">SUMPRODUCT($O172:BJ172,N(OFFSET($O201:BJ201,0,MAX(COLUMN($O201:BJ201))-COLUMN($O201:BJ201),1,1)))</f>
        <v>409595.73227936128</v>
      </c>
      <c r="BK230" s="221">
        <f ca="1">SUMPRODUCT($O172:BK172,N(OFFSET($O201:BK201,0,MAX(COLUMN($O201:BK201))-COLUMN($O201:BK201),1,1)))</f>
        <v>409595.73227936128</v>
      </c>
      <c r="BL230" s="221">
        <f ca="1">SUMPRODUCT($O172:BL172,N(OFFSET($O201:BL201,0,MAX(COLUMN($O201:BL201))-COLUMN($O201:BL201),1,1)))</f>
        <v>409595.73227936128</v>
      </c>
      <c r="BM230" s="221">
        <f ca="1">SUMPRODUCT($O172:BM172,N(OFFSET($O201:BM201,0,MAX(COLUMN($O201:BM201))-COLUMN($O201:BM201),1,1)))</f>
        <v>409595.73227936128</v>
      </c>
    </row>
    <row r="231" spans="3:65" x14ac:dyDescent="0.2">
      <c r="C231" s="188">
        <f t="shared" si="167"/>
        <v>4</v>
      </c>
      <c r="D231" s="166" t="str">
        <f t="shared" si="168"/>
        <v/>
      </c>
      <c r="E231" s="211" t="str">
        <f t="shared" si="166"/>
        <v>Operating Expense</v>
      </c>
      <c r="F231" s="183">
        <f t="shared" si="166"/>
        <v>2</v>
      </c>
      <c r="G231" s="183"/>
      <c r="H231" s="214"/>
      <c r="K231" s="202">
        <f t="shared" ca="1" si="169"/>
        <v>0</v>
      </c>
      <c r="L231" s="203">
        <f t="shared" ca="1" si="170"/>
        <v>0</v>
      </c>
      <c r="O231" s="221">
        <f ca="1">SUMPRODUCT($O173:O173,N(OFFSET($O202:O202,0,MAX(COLUMN($O202:O202))-COLUMN($O202:O202),1,1)))</f>
        <v>0</v>
      </c>
      <c r="P231" s="221">
        <f ca="1">SUMPRODUCT($O173:P173,N(OFFSET($O202:P202,0,MAX(COLUMN($O202:P202))-COLUMN($O202:P202),1,1)))</f>
        <v>0</v>
      </c>
      <c r="Q231" s="221">
        <f ca="1">SUMPRODUCT($O173:Q173,N(OFFSET($O202:Q202,0,MAX(COLUMN($O202:Q202))-COLUMN($O202:Q202),1,1)))</f>
        <v>0</v>
      </c>
      <c r="R231" s="221">
        <f ca="1">SUMPRODUCT($O173:R173,N(OFFSET($O202:R202,0,MAX(COLUMN($O202:R202))-COLUMN($O202:R202),1,1)))</f>
        <v>0</v>
      </c>
      <c r="S231" s="221">
        <f ca="1">SUMPRODUCT($O173:S173,N(OFFSET($O202:S202,0,MAX(COLUMN($O202:S202))-COLUMN($O202:S202),1,1)))</f>
        <v>0</v>
      </c>
      <c r="T231" s="221">
        <f ca="1">SUMPRODUCT($O173:T173,N(OFFSET($O202:T202,0,MAX(COLUMN($O202:T202))-COLUMN($O202:T202),1,1)))</f>
        <v>0</v>
      </c>
      <c r="U231" s="221">
        <f ca="1">SUMPRODUCT($O173:U173,N(OFFSET($O202:U202,0,MAX(COLUMN($O202:U202))-COLUMN($O202:U202),1,1)))</f>
        <v>0</v>
      </c>
      <c r="V231" s="221">
        <f ca="1">SUMPRODUCT($O173:V173,N(OFFSET($O202:V202,0,MAX(COLUMN($O202:V202))-COLUMN($O202:V202),1,1)))</f>
        <v>0</v>
      </c>
      <c r="W231" s="221">
        <f ca="1">SUMPRODUCT($O173:W173,N(OFFSET($O202:W202,0,MAX(COLUMN($O202:W202))-COLUMN($O202:W202),1,1)))</f>
        <v>0</v>
      </c>
      <c r="X231" s="221">
        <f ca="1">SUMPRODUCT($O173:X173,N(OFFSET($O202:X202,0,MAX(COLUMN($O202:X202))-COLUMN($O202:X202),1,1)))</f>
        <v>0</v>
      </c>
      <c r="Y231" s="221">
        <f ca="1">SUMPRODUCT($O173:Y173,N(OFFSET($O202:Y202,0,MAX(COLUMN($O202:Y202))-COLUMN($O202:Y202),1,1)))</f>
        <v>0</v>
      </c>
      <c r="Z231" s="221">
        <f ca="1">SUMPRODUCT($O173:Z173,N(OFFSET($O202:Z202,0,MAX(COLUMN($O202:Z202))-COLUMN($O202:Z202),1,1)))</f>
        <v>0</v>
      </c>
      <c r="AA231" s="221">
        <f ca="1">SUMPRODUCT($O173:AA173,N(OFFSET($O202:AA202,0,MAX(COLUMN($O202:AA202))-COLUMN($O202:AA202),1,1)))</f>
        <v>0</v>
      </c>
      <c r="AB231" s="221">
        <f ca="1">SUMPRODUCT($O173:AB173,N(OFFSET($O202:AB202,0,MAX(COLUMN($O202:AB202))-COLUMN($O202:AB202),1,1)))</f>
        <v>0</v>
      </c>
      <c r="AC231" s="221">
        <f ca="1">SUMPRODUCT($O173:AC173,N(OFFSET($O202:AC202,0,MAX(COLUMN($O202:AC202))-COLUMN($O202:AC202),1,1)))</f>
        <v>0</v>
      </c>
      <c r="AD231" s="221">
        <f ca="1">SUMPRODUCT($O173:AD173,N(OFFSET($O202:AD202,0,MAX(COLUMN($O202:AD202))-COLUMN($O202:AD202),1,1)))</f>
        <v>0</v>
      </c>
      <c r="AE231" s="221">
        <f ca="1">SUMPRODUCT($O173:AE173,N(OFFSET($O202:AE202,0,MAX(COLUMN($O202:AE202))-COLUMN($O202:AE202),1,1)))</f>
        <v>0</v>
      </c>
      <c r="AF231" s="221">
        <f ca="1">SUMPRODUCT($O173:AF173,N(OFFSET($O202:AF202,0,MAX(COLUMN($O202:AF202))-COLUMN($O202:AF202),1,1)))</f>
        <v>0</v>
      </c>
      <c r="AG231" s="221">
        <f ca="1">SUMPRODUCT($O173:AG173,N(OFFSET($O202:AG202,0,MAX(COLUMN($O202:AG202))-COLUMN($O202:AG202),1,1)))</f>
        <v>0</v>
      </c>
      <c r="AH231" s="221">
        <f ca="1">SUMPRODUCT($O173:AH173,N(OFFSET($O202:AH202,0,MAX(COLUMN($O202:AH202))-COLUMN($O202:AH202),1,1)))</f>
        <v>0</v>
      </c>
      <c r="AI231" s="221">
        <f ca="1">SUMPRODUCT($O173:AI173,N(OFFSET($O202:AI202,0,MAX(COLUMN($O202:AI202))-COLUMN($O202:AI202),1,1)))</f>
        <v>0</v>
      </c>
      <c r="AJ231" s="221">
        <f ca="1">SUMPRODUCT($O173:AJ173,N(OFFSET($O202:AJ202,0,MAX(COLUMN($O202:AJ202))-COLUMN($O202:AJ202),1,1)))</f>
        <v>0</v>
      </c>
      <c r="AK231" s="221">
        <f ca="1">SUMPRODUCT($O173:AK173,N(OFFSET($O202:AK202,0,MAX(COLUMN($O202:AK202))-COLUMN($O202:AK202),1,1)))</f>
        <v>0</v>
      </c>
      <c r="AL231" s="221">
        <f ca="1">SUMPRODUCT($O173:AL173,N(OFFSET($O202:AL202,0,MAX(COLUMN($O202:AL202))-COLUMN($O202:AL202),1,1)))</f>
        <v>0</v>
      </c>
      <c r="AM231" s="221">
        <f ca="1">SUMPRODUCT($O173:AM173,N(OFFSET($O202:AM202,0,MAX(COLUMN($O202:AM202))-COLUMN($O202:AM202),1,1)))</f>
        <v>0</v>
      </c>
      <c r="AN231" s="221">
        <f ca="1">SUMPRODUCT($O173:AN173,N(OFFSET($O202:AN202,0,MAX(COLUMN($O202:AN202))-COLUMN($O202:AN202),1,1)))</f>
        <v>0</v>
      </c>
      <c r="AO231" s="221">
        <f ca="1">SUMPRODUCT($O173:AO173,N(OFFSET($O202:AO202,0,MAX(COLUMN($O202:AO202))-COLUMN($O202:AO202),1,1)))</f>
        <v>0</v>
      </c>
      <c r="AP231" s="221">
        <f ca="1">SUMPRODUCT($O173:AP173,N(OFFSET($O202:AP202,0,MAX(COLUMN($O202:AP202))-COLUMN($O202:AP202),1,1)))</f>
        <v>0</v>
      </c>
      <c r="AQ231" s="221">
        <f ca="1">SUMPRODUCT($O173:AQ173,N(OFFSET($O202:AQ202,0,MAX(COLUMN($O202:AQ202))-COLUMN($O202:AQ202),1,1)))</f>
        <v>0</v>
      </c>
      <c r="AR231" s="221">
        <f ca="1">SUMPRODUCT($O173:AR173,N(OFFSET($O202:AR202,0,MAX(COLUMN($O202:AR202))-COLUMN($O202:AR202),1,1)))</f>
        <v>0</v>
      </c>
      <c r="AS231" s="221">
        <f ca="1">SUMPRODUCT($O173:AS173,N(OFFSET($O202:AS202,0,MAX(COLUMN($O202:AS202))-COLUMN($O202:AS202),1,1)))</f>
        <v>0</v>
      </c>
      <c r="AT231" s="221">
        <f ca="1">SUMPRODUCT($O173:AT173,N(OFFSET($O202:AT202,0,MAX(COLUMN($O202:AT202))-COLUMN($O202:AT202),1,1)))</f>
        <v>0</v>
      </c>
      <c r="AU231" s="221">
        <f ca="1">SUMPRODUCT($O173:AU173,N(OFFSET($O202:AU202,0,MAX(COLUMN($O202:AU202))-COLUMN($O202:AU202),1,1)))</f>
        <v>0</v>
      </c>
      <c r="AV231" s="221">
        <f ca="1">SUMPRODUCT($O173:AV173,N(OFFSET($O202:AV202,0,MAX(COLUMN($O202:AV202))-COLUMN($O202:AV202),1,1)))</f>
        <v>0</v>
      </c>
      <c r="AW231" s="221">
        <f ca="1">SUMPRODUCT($O173:AW173,N(OFFSET($O202:AW202,0,MAX(COLUMN($O202:AW202))-COLUMN($O202:AW202),1,1)))</f>
        <v>0</v>
      </c>
      <c r="AX231" s="221">
        <f ca="1">SUMPRODUCT($O173:AX173,N(OFFSET($O202:AX202,0,MAX(COLUMN($O202:AX202))-COLUMN($O202:AX202),1,1)))</f>
        <v>0</v>
      </c>
      <c r="AY231" s="221">
        <f ca="1">SUMPRODUCT($O173:AY173,N(OFFSET($O202:AY202,0,MAX(COLUMN($O202:AY202))-COLUMN($O202:AY202),1,1)))</f>
        <v>0</v>
      </c>
      <c r="AZ231" s="221">
        <f ca="1">SUMPRODUCT($O173:AZ173,N(OFFSET($O202:AZ202,0,MAX(COLUMN($O202:AZ202))-COLUMN($O202:AZ202),1,1)))</f>
        <v>0</v>
      </c>
      <c r="BA231" s="221">
        <f ca="1">SUMPRODUCT($O173:BA173,N(OFFSET($O202:BA202,0,MAX(COLUMN($O202:BA202))-COLUMN($O202:BA202),1,1)))</f>
        <v>0</v>
      </c>
      <c r="BB231" s="221">
        <f ca="1">SUMPRODUCT($O173:BB173,N(OFFSET($O202:BB202,0,MAX(COLUMN($O202:BB202))-COLUMN($O202:BB202),1,1)))</f>
        <v>0</v>
      </c>
      <c r="BC231" s="221">
        <f ca="1">SUMPRODUCT($O173:BC173,N(OFFSET($O202:BC202,0,MAX(COLUMN($O202:BC202))-COLUMN($O202:BC202),1,1)))</f>
        <v>0</v>
      </c>
      <c r="BD231" s="221">
        <f ca="1">SUMPRODUCT($O173:BD173,N(OFFSET($O202:BD202,0,MAX(COLUMN($O202:BD202))-COLUMN($O202:BD202),1,1)))</f>
        <v>0</v>
      </c>
      <c r="BE231" s="221">
        <f ca="1">SUMPRODUCT($O173:BE173,N(OFFSET($O202:BE202,0,MAX(COLUMN($O202:BE202))-COLUMN($O202:BE202),1,1)))</f>
        <v>0</v>
      </c>
      <c r="BF231" s="221">
        <f ca="1">SUMPRODUCT($O173:BF173,N(OFFSET($O202:BF202,0,MAX(COLUMN($O202:BF202))-COLUMN($O202:BF202),1,1)))</f>
        <v>0</v>
      </c>
      <c r="BG231" s="221">
        <f ca="1">SUMPRODUCT($O173:BG173,N(OFFSET($O202:BG202,0,MAX(COLUMN($O202:BG202))-COLUMN($O202:BG202),1,1)))</f>
        <v>0</v>
      </c>
      <c r="BH231" s="221">
        <f ca="1">SUMPRODUCT($O173:BH173,N(OFFSET($O202:BH202,0,MAX(COLUMN($O202:BH202))-COLUMN($O202:BH202),1,1)))</f>
        <v>0</v>
      </c>
      <c r="BI231" s="221">
        <f ca="1">SUMPRODUCT($O173:BI173,N(OFFSET($O202:BI202,0,MAX(COLUMN($O202:BI202))-COLUMN($O202:BI202),1,1)))</f>
        <v>0</v>
      </c>
      <c r="BJ231" s="221">
        <f ca="1">SUMPRODUCT($O173:BJ173,N(OFFSET($O202:BJ202,0,MAX(COLUMN($O202:BJ202))-COLUMN($O202:BJ202),1,1)))</f>
        <v>0</v>
      </c>
      <c r="BK231" s="221">
        <f ca="1">SUMPRODUCT($O173:BK173,N(OFFSET($O202:BK202,0,MAX(COLUMN($O202:BK202))-COLUMN($O202:BK202),1,1)))</f>
        <v>0</v>
      </c>
      <c r="BL231" s="221">
        <f ca="1">SUMPRODUCT($O173:BL173,N(OFFSET($O202:BL202,0,MAX(COLUMN($O202:BL202))-COLUMN($O202:BL202),1,1)))</f>
        <v>0</v>
      </c>
      <c r="BM231" s="221">
        <f ca="1">SUMPRODUCT($O173:BM173,N(OFFSET($O202:BM202,0,MAX(COLUMN($O202:BM202))-COLUMN($O202:BM202),1,1)))</f>
        <v>0</v>
      </c>
    </row>
    <row r="232" spans="3:65" x14ac:dyDescent="0.2">
      <c r="C232" s="188">
        <f t="shared" si="167"/>
        <v>5</v>
      </c>
      <c r="D232" s="166" t="str">
        <f t="shared" si="168"/>
        <v/>
      </c>
      <c r="E232" s="211" t="str">
        <f t="shared" si="166"/>
        <v>Operating Expense</v>
      </c>
      <c r="F232" s="183">
        <f t="shared" si="166"/>
        <v>2</v>
      </c>
      <c r="G232" s="183"/>
      <c r="H232" s="214"/>
      <c r="K232" s="202">
        <f t="shared" ca="1" si="169"/>
        <v>0</v>
      </c>
      <c r="L232" s="203">
        <f t="shared" ca="1" si="170"/>
        <v>0</v>
      </c>
      <c r="O232" s="221">
        <f ca="1">SUMPRODUCT($O174:O174,N(OFFSET($O203:O203,0,MAX(COLUMN($O203:O203))-COLUMN($O203:O203),1,1)))</f>
        <v>0</v>
      </c>
      <c r="P232" s="221">
        <f ca="1">SUMPRODUCT($O174:P174,N(OFFSET($O203:P203,0,MAX(COLUMN($O203:P203))-COLUMN($O203:P203),1,1)))</f>
        <v>0</v>
      </c>
      <c r="Q232" s="221">
        <f ca="1">SUMPRODUCT($O174:Q174,N(OFFSET($O203:Q203,0,MAX(COLUMN($O203:Q203))-COLUMN($O203:Q203),1,1)))</f>
        <v>0</v>
      </c>
      <c r="R232" s="221">
        <f ca="1">SUMPRODUCT($O174:R174,N(OFFSET($O203:R203,0,MAX(COLUMN($O203:R203))-COLUMN($O203:R203),1,1)))</f>
        <v>0</v>
      </c>
      <c r="S232" s="221">
        <f ca="1">SUMPRODUCT($O174:S174,N(OFFSET($O203:S203,0,MAX(COLUMN($O203:S203))-COLUMN($O203:S203),1,1)))</f>
        <v>0</v>
      </c>
      <c r="T232" s="221">
        <f ca="1">SUMPRODUCT($O174:T174,N(OFFSET($O203:T203,0,MAX(COLUMN($O203:T203))-COLUMN($O203:T203),1,1)))</f>
        <v>0</v>
      </c>
      <c r="U232" s="221">
        <f ca="1">SUMPRODUCT($O174:U174,N(OFFSET($O203:U203,0,MAX(COLUMN($O203:U203))-COLUMN($O203:U203),1,1)))</f>
        <v>0</v>
      </c>
      <c r="V232" s="221">
        <f ca="1">SUMPRODUCT($O174:V174,N(OFFSET($O203:V203,0,MAX(COLUMN($O203:V203))-COLUMN($O203:V203),1,1)))</f>
        <v>0</v>
      </c>
      <c r="W232" s="221">
        <f ca="1">SUMPRODUCT($O174:W174,N(OFFSET($O203:W203,0,MAX(COLUMN($O203:W203))-COLUMN($O203:W203),1,1)))</f>
        <v>0</v>
      </c>
      <c r="X232" s="221">
        <f ca="1">SUMPRODUCT($O174:X174,N(OFFSET($O203:X203,0,MAX(COLUMN($O203:X203))-COLUMN($O203:X203),1,1)))</f>
        <v>0</v>
      </c>
      <c r="Y232" s="221">
        <f ca="1">SUMPRODUCT($O174:Y174,N(OFFSET($O203:Y203,0,MAX(COLUMN($O203:Y203))-COLUMN($O203:Y203),1,1)))</f>
        <v>0</v>
      </c>
      <c r="Z232" s="221">
        <f ca="1">SUMPRODUCT($O174:Z174,N(OFFSET($O203:Z203,0,MAX(COLUMN($O203:Z203))-COLUMN($O203:Z203),1,1)))</f>
        <v>0</v>
      </c>
      <c r="AA232" s="221">
        <f ca="1">SUMPRODUCT($O174:AA174,N(OFFSET($O203:AA203,0,MAX(COLUMN($O203:AA203))-COLUMN($O203:AA203),1,1)))</f>
        <v>0</v>
      </c>
      <c r="AB232" s="221">
        <f ca="1">SUMPRODUCT($O174:AB174,N(OFFSET($O203:AB203,0,MAX(COLUMN($O203:AB203))-COLUMN($O203:AB203),1,1)))</f>
        <v>0</v>
      </c>
      <c r="AC232" s="221">
        <f ca="1">SUMPRODUCT($O174:AC174,N(OFFSET($O203:AC203,0,MAX(COLUMN($O203:AC203))-COLUMN($O203:AC203),1,1)))</f>
        <v>0</v>
      </c>
      <c r="AD232" s="221">
        <f ca="1">SUMPRODUCT($O174:AD174,N(OFFSET($O203:AD203,0,MAX(COLUMN($O203:AD203))-COLUMN($O203:AD203),1,1)))</f>
        <v>0</v>
      </c>
      <c r="AE232" s="221">
        <f ca="1">SUMPRODUCT($O174:AE174,N(OFFSET($O203:AE203,0,MAX(COLUMN($O203:AE203))-COLUMN($O203:AE203),1,1)))</f>
        <v>0</v>
      </c>
      <c r="AF232" s="221">
        <f ca="1">SUMPRODUCT($O174:AF174,N(OFFSET($O203:AF203,0,MAX(COLUMN($O203:AF203))-COLUMN($O203:AF203),1,1)))</f>
        <v>0</v>
      </c>
      <c r="AG232" s="221">
        <f ca="1">SUMPRODUCT($O174:AG174,N(OFFSET($O203:AG203,0,MAX(COLUMN($O203:AG203))-COLUMN($O203:AG203),1,1)))</f>
        <v>0</v>
      </c>
      <c r="AH232" s="221">
        <f ca="1">SUMPRODUCT($O174:AH174,N(OFFSET($O203:AH203,0,MAX(COLUMN($O203:AH203))-COLUMN($O203:AH203),1,1)))</f>
        <v>0</v>
      </c>
      <c r="AI232" s="221">
        <f ca="1">SUMPRODUCT($O174:AI174,N(OFFSET($O203:AI203,0,MAX(COLUMN($O203:AI203))-COLUMN($O203:AI203),1,1)))</f>
        <v>0</v>
      </c>
      <c r="AJ232" s="221">
        <f ca="1">SUMPRODUCT($O174:AJ174,N(OFFSET($O203:AJ203,0,MAX(COLUMN($O203:AJ203))-COLUMN($O203:AJ203),1,1)))</f>
        <v>0</v>
      </c>
      <c r="AK232" s="221">
        <f ca="1">SUMPRODUCT($O174:AK174,N(OFFSET($O203:AK203,0,MAX(COLUMN($O203:AK203))-COLUMN($O203:AK203),1,1)))</f>
        <v>0</v>
      </c>
      <c r="AL232" s="221">
        <f ca="1">SUMPRODUCT($O174:AL174,N(OFFSET($O203:AL203,0,MAX(COLUMN($O203:AL203))-COLUMN($O203:AL203),1,1)))</f>
        <v>0</v>
      </c>
      <c r="AM232" s="221">
        <f ca="1">SUMPRODUCT($O174:AM174,N(OFFSET($O203:AM203,0,MAX(COLUMN($O203:AM203))-COLUMN($O203:AM203),1,1)))</f>
        <v>0</v>
      </c>
      <c r="AN232" s="221">
        <f ca="1">SUMPRODUCT($O174:AN174,N(OFFSET($O203:AN203,0,MAX(COLUMN($O203:AN203))-COLUMN($O203:AN203),1,1)))</f>
        <v>0</v>
      </c>
      <c r="AO232" s="221">
        <f ca="1">SUMPRODUCT($O174:AO174,N(OFFSET($O203:AO203,0,MAX(COLUMN($O203:AO203))-COLUMN($O203:AO203),1,1)))</f>
        <v>0</v>
      </c>
      <c r="AP232" s="221">
        <f ca="1">SUMPRODUCT($O174:AP174,N(OFFSET($O203:AP203,0,MAX(COLUMN($O203:AP203))-COLUMN($O203:AP203),1,1)))</f>
        <v>0</v>
      </c>
      <c r="AQ232" s="221">
        <f ca="1">SUMPRODUCT($O174:AQ174,N(OFFSET($O203:AQ203,0,MAX(COLUMN($O203:AQ203))-COLUMN($O203:AQ203),1,1)))</f>
        <v>0</v>
      </c>
      <c r="AR232" s="221">
        <f ca="1">SUMPRODUCT($O174:AR174,N(OFFSET($O203:AR203,0,MAX(COLUMN($O203:AR203))-COLUMN($O203:AR203),1,1)))</f>
        <v>0</v>
      </c>
      <c r="AS232" s="221">
        <f ca="1">SUMPRODUCT($O174:AS174,N(OFFSET($O203:AS203,0,MAX(COLUMN($O203:AS203))-COLUMN($O203:AS203),1,1)))</f>
        <v>0</v>
      </c>
      <c r="AT232" s="221">
        <f ca="1">SUMPRODUCT($O174:AT174,N(OFFSET($O203:AT203,0,MAX(COLUMN($O203:AT203))-COLUMN($O203:AT203),1,1)))</f>
        <v>0</v>
      </c>
      <c r="AU232" s="221">
        <f ca="1">SUMPRODUCT($O174:AU174,N(OFFSET($O203:AU203,0,MAX(COLUMN($O203:AU203))-COLUMN($O203:AU203),1,1)))</f>
        <v>0</v>
      </c>
      <c r="AV232" s="221">
        <f ca="1">SUMPRODUCT($O174:AV174,N(OFFSET($O203:AV203,0,MAX(COLUMN($O203:AV203))-COLUMN($O203:AV203),1,1)))</f>
        <v>0</v>
      </c>
      <c r="AW232" s="221">
        <f ca="1">SUMPRODUCT($O174:AW174,N(OFFSET($O203:AW203,0,MAX(COLUMN($O203:AW203))-COLUMN($O203:AW203),1,1)))</f>
        <v>0</v>
      </c>
      <c r="AX232" s="221">
        <f ca="1">SUMPRODUCT($O174:AX174,N(OFFSET($O203:AX203,0,MAX(COLUMN($O203:AX203))-COLUMN($O203:AX203),1,1)))</f>
        <v>0</v>
      </c>
      <c r="AY232" s="221">
        <f ca="1">SUMPRODUCT($O174:AY174,N(OFFSET($O203:AY203,0,MAX(COLUMN($O203:AY203))-COLUMN($O203:AY203),1,1)))</f>
        <v>0</v>
      </c>
      <c r="AZ232" s="221">
        <f ca="1">SUMPRODUCT($O174:AZ174,N(OFFSET($O203:AZ203,0,MAX(COLUMN($O203:AZ203))-COLUMN($O203:AZ203),1,1)))</f>
        <v>0</v>
      </c>
      <c r="BA232" s="221">
        <f ca="1">SUMPRODUCT($O174:BA174,N(OFFSET($O203:BA203,0,MAX(COLUMN($O203:BA203))-COLUMN($O203:BA203),1,1)))</f>
        <v>0</v>
      </c>
      <c r="BB232" s="221">
        <f ca="1">SUMPRODUCT($O174:BB174,N(OFFSET($O203:BB203,0,MAX(COLUMN($O203:BB203))-COLUMN($O203:BB203),1,1)))</f>
        <v>0</v>
      </c>
      <c r="BC232" s="221">
        <f ca="1">SUMPRODUCT($O174:BC174,N(OFFSET($O203:BC203,0,MAX(COLUMN($O203:BC203))-COLUMN($O203:BC203),1,1)))</f>
        <v>0</v>
      </c>
      <c r="BD232" s="221">
        <f ca="1">SUMPRODUCT($O174:BD174,N(OFFSET($O203:BD203,0,MAX(COLUMN($O203:BD203))-COLUMN($O203:BD203),1,1)))</f>
        <v>0</v>
      </c>
      <c r="BE232" s="221">
        <f ca="1">SUMPRODUCT($O174:BE174,N(OFFSET($O203:BE203,0,MAX(COLUMN($O203:BE203))-COLUMN($O203:BE203),1,1)))</f>
        <v>0</v>
      </c>
      <c r="BF232" s="221">
        <f ca="1">SUMPRODUCT($O174:BF174,N(OFFSET($O203:BF203,0,MAX(COLUMN($O203:BF203))-COLUMN($O203:BF203),1,1)))</f>
        <v>0</v>
      </c>
      <c r="BG232" s="221">
        <f ca="1">SUMPRODUCT($O174:BG174,N(OFFSET($O203:BG203,0,MAX(COLUMN($O203:BG203))-COLUMN($O203:BG203),1,1)))</f>
        <v>0</v>
      </c>
      <c r="BH232" s="221">
        <f ca="1">SUMPRODUCT($O174:BH174,N(OFFSET($O203:BH203,0,MAX(COLUMN($O203:BH203))-COLUMN($O203:BH203),1,1)))</f>
        <v>0</v>
      </c>
      <c r="BI232" s="221">
        <f ca="1">SUMPRODUCT($O174:BI174,N(OFFSET($O203:BI203,0,MAX(COLUMN($O203:BI203))-COLUMN($O203:BI203),1,1)))</f>
        <v>0</v>
      </c>
      <c r="BJ232" s="221">
        <f ca="1">SUMPRODUCT($O174:BJ174,N(OFFSET($O203:BJ203,0,MAX(COLUMN($O203:BJ203))-COLUMN($O203:BJ203),1,1)))</f>
        <v>0</v>
      </c>
      <c r="BK232" s="221">
        <f ca="1">SUMPRODUCT($O174:BK174,N(OFFSET($O203:BK203,0,MAX(COLUMN($O203:BK203))-COLUMN($O203:BK203),1,1)))</f>
        <v>0</v>
      </c>
      <c r="BL232" s="221">
        <f ca="1">SUMPRODUCT($O174:BL174,N(OFFSET($O203:BL203,0,MAX(COLUMN($O203:BL203))-COLUMN($O203:BL203),1,1)))</f>
        <v>0</v>
      </c>
      <c r="BM232" s="221">
        <f ca="1">SUMPRODUCT($O174:BM174,N(OFFSET($O203:BM203,0,MAX(COLUMN($O203:BM203))-COLUMN($O203:BM203),1,1)))</f>
        <v>0</v>
      </c>
    </row>
    <row r="233" spans="3:65" x14ac:dyDescent="0.2">
      <c r="C233" s="188">
        <f t="shared" si="167"/>
        <v>6</v>
      </c>
      <c r="D233" s="166" t="str">
        <f t="shared" si="168"/>
        <v/>
      </c>
      <c r="E233" s="211" t="str">
        <f t="shared" si="166"/>
        <v>Operating Expense</v>
      </c>
      <c r="F233" s="183">
        <f t="shared" si="166"/>
        <v>2</v>
      </c>
      <c r="G233" s="183"/>
      <c r="H233" s="214"/>
      <c r="K233" s="202">
        <f t="shared" ca="1" si="169"/>
        <v>0</v>
      </c>
      <c r="L233" s="203">
        <f t="shared" ca="1" si="170"/>
        <v>0</v>
      </c>
      <c r="O233" s="221">
        <f ca="1">SUMPRODUCT($O175:O175,N(OFFSET($O204:O204,0,MAX(COLUMN($O204:O204))-COLUMN($O204:O204),1,1)))</f>
        <v>0</v>
      </c>
      <c r="P233" s="221">
        <f ca="1">SUMPRODUCT($O175:P175,N(OFFSET($O204:P204,0,MAX(COLUMN($O204:P204))-COLUMN($O204:P204),1,1)))</f>
        <v>0</v>
      </c>
      <c r="Q233" s="221">
        <f ca="1">SUMPRODUCT($O175:Q175,N(OFFSET($O204:Q204,0,MAX(COLUMN($O204:Q204))-COLUMN($O204:Q204),1,1)))</f>
        <v>0</v>
      </c>
      <c r="R233" s="221">
        <f ca="1">SUMPRODUCT($O175:R175,N(OFFSET($O204:R204,0,MAX(COLUMN($O204:R204))-COLUMN($O204:R204),1,1)))</f>
        <v>0</v>
      </c>
      <c r="S233" s="221">
        <f ca="1">SUMPRODUCT($O175:S175,N(OFFSET($O204:S204,0,MAX(COLUMN($O204:S204))-COLUMN($O204:S204),1,1)))</f>
        <v>0</v>
      </c>
      <c r="T233" s="221">
        <f ca="1">SUMPRODUCT($O175:T175,N(OFFSET($O204:T204,0,MAX(COLUMN($O204:T204))-COLUMN($O204:T204),1,1)))</f>
        <v>0</v>
      </c>
      <c r="U233" s="221">
        <f ca="1">SUMPRODUCT($O175:U175,N(OFFSET($O204:U204,0,MAX(COLUMN($O204:U204))-COLUMN($O204:U204),1,1)))</f>
        <v>0</v>
      </c>
      <c r="V233" s="221">
        <f ca="1">SUMPRODUCT($O175:V175,N(OFFSET($O204:V204,0,MAX(COLUMN($O204:V204))-COLUMN($O204:V204),1,1)))</f>
        <v>0</v>
      </c>
      <c r="W233" s="221">
        <f ca="1">SUMPRODUCT($O175:W175,N(OFFSET($O204:W204,0,MAX(COLUMN($O204:W204))-COLUMN($O204:W204),1,1)))</f>
        <v>0</v>
      </c>
      <c r="X233" s="221">
        <f ca="1">SUMPRODUCT($O175:X175,N(OFFSET($O204:X204,0,MAX(COLUMN($O204:X204))-COLUMN($O204:X204),1,1)))</f>
        <v>0</v>
      </c>
      <c r="Y233" s="221">
        <f ca="1">SUMPRODUCT($O175:Y175,N(OFFSET($O204:Y204,0,MAX(COLUMN($O204:Y204))-COLUMN($O204:Y204),1,1)))</f>
        <v>0</v>
      </c>
      <c r="Z233" s="221">
        <f ca="1">SUMPRODUCT($O175:Z175,N(OFFSET($O204:Z204,0,MAX(COLUMN($O204:Z204))-COLUMN($O204:Z204),1,1)))</f>
        <v>0</v>
      </c>
      <c r="AA233" s="221">
        <f ca="1">SUMPRODUCT($O175:AA175,N(OFFSET($O204:AA204,0,MAX(COLUMN($O204:AA204))-COLUMN($O204:AA204),1,1)))</f>
        <v>0</v>
      </c>
      <c r="AB233" s="221">
        <f ca="1">SUMPRODUCT($O175:AB175,N(OFFSET($O204:AB204,0,MAX(COLUMN($O204:AB204))-COLUMN($O204:AB204),1,1)))</f>
        <v>0</v>
      </c>
      <c r="AC233" s="221">
        <f ca="1">SUMPRODUCT($O175:AC175,N(OFFSET($O204:AC204,0,MAX(COLUMN($O204:AC204))-COLUMN($O204:AC204),1,1)))</f>
        <v>0</v>
      </c>
      <c r="AD233" s="221">
        <f ca="1">SUMPRODUCT($O175:AD175,N(OFFSET($O204:AD204,0,MAX(COLUMN($O204:AD204))-COLUMN($O204:AD204),1,1)))</f>
        <v>0</v>
      </c>
      <c r="AE233" s="221">
        <f ca="1">SUMPRODUCT($O175:AE175,N(OFFSET($O204:AE204,0,MAX(COLUMN($O204:AE204))-COLUMN($O204:AE204),1,1)))</f>
        <v>0</v>
      </c>
      <c r="AF233" s="221">
        <f ca="1">SUMPRODUCT($O175:AF175,N(OFFSET($O204:AF204,0,MAX(COLUMN($O204:AF204))-COLUMN($O204:AF204),1,1)))</f>
        <v>0</v>
      </c>
      <c r="AG233" s="221">
        <f ca="1">SUMPRODUCT($O175:AG175,N(OFFSET($O204:AG204,0,MAX(COLUMN($O204:AG204))-COLUMN($O204:AG204),1,1)))</f>
        <v>0</v>
      </c>
      <c r="AH233" s="221">
        <f ca="1">SUMPRODUCT($O175:AH175,N(OFFSET($O204:AH204,0,MAX(COLUMN($O204:AH204))-COLUMN($O204:AH204),1,1)))</f>
        <v>0</v>
      </c>
      <c r="AI233" s="221">
        <f ca="1">SUMPRODUCT($O175:AI175,N(OFFSET($O204:AI204,0,MAX(COLUMN($O204:AI204))-COLUMN($O204:AI204),1,1)))</f>
        <v>0</v>
      </c>
      <c r="AJ233" s="221">
        <f ca="1">SUMPRODUCT($O175:AJ175,N(OFFSET($O204:AJ204,0,MAX(COLUMN($O204:AJ204))-COLUMN($O204:AJ204),1,1)))</f>
        <v>0</v>
      </c>
      <c r="AK233" s="221">
        <f ca="1">SUMPRODUCT($O175:AK175,N(OFFSET($O204:AK204,0,MAX(COLUMN($O204:AK204))-COLUMN($O204:AK204),1,1)))</f>
        <v>0</v>
      </c>
      <c r="AL233" s="221">
        <f ca="1">SUMPRODUCT($O175:AL175,N(OFFSET($O204:AL204,0,MAX(COLUMN($O204:AL204))-COLUMN($O204:AL204),1,1)))</f>
        <v>0</v>
      </c>
      <c r="AM233" s="221">
        <f ca="1">SUMPRODUCT($O175:AM175,N(OFFSET($O204:AM204,0,MAX(COLUMN($O204:AM204))-COLUMN($O204:AM204),1,1)))</f>
        <v>0</v>
      </c>
      <c r="AN233" s="221">
        <f ca="1">SUMPRODUCT($O175:AN175,N(OFFSET($O204:AN204,0,MAX(COLUMN($O204:AN204))-COLUMN($O204:AN204),1,1)))</f>
        <v>0</v>
      </c>
      <c r="AO233" s="221">
        <f ca="1">SUMPRODUCT($O175:AO175,N(OFFSET($O204:AO204,0,MAX(COLUMN($O204:AO204))-COLUMN($O204:AO204),1,1)))</f>
        <v>0</v>
      </c>
      <c r="AP233" s="221">
        <f ca="1">SUMPRODUCT($O175:AP175,N(OFFSET($O204:AP204,0,MAX(COLUMN($O204:AP204))-COLUMN($O204:AP204),1,1)))</f>
        <v>0</v>
      </c>
      <c r="AQ233" s="221">
        <f ca="1">SUMPRODUCT($O175:AQ175,N(OFFSET($O204:AQ204,0,MAX(COLUMN($O204:AQ204))-COLUMN($O204:AQ204),1,1)))</f>
        <v>0</v>
      </c>
      <c r="AR233" s="221">
        <f ca="1">SUMPRODUCT($O175:AR175,N(OFFSET($O204:AR204,0,MAX(COLUMN($O204:AR204))-COLUMN($O204:AR204),1,1)))</f>
        <v>0</v>
      </c>
      <c r="AS233" s="221">
        <f ca="1">SUMPRODUCT($O175:AS175,N(OFFSET($O204:AS204,0,MAX(COLUMN($O204:AS204))-COLUMN($O204:AS204),1,1)))</f>
        <v>0</v>
      </c>
      <c r="AT233" s="221">
        <f ca="1">SUMPRODUCT($O175:AT175,N(OFFSET($O204:AT204,0,MAX(COLUMN($O204:AT204))-COLUMN($O204:AT204),1,1)))</f>
        <v>0</v>
      </c>
      <c r="AU233" s="221">
        <f ca="1">SUMPRODUCT($O175:AU175,N(OFFSET($O204:AU204,0,MAX(COLUMN($O204:AU204))-COLUMN($O204:AU204),1,1)))</f>
        <v>0</v>
      </c>
      <c r="AV233" s="221">
        <f ca="1">SUMPRODUCT($O175:AV175,N(OFFSET($O204:AV204,0,MAX(COLUMN($O204:AV204))-COLUMN($O204:AV204),1,1)))</f>
        <v>0</v>
      </c>
      <c r="AW233" s="221">
        <f ca="1">SUMPRODUCT($O175:AW175,N(OFFSET($O204:AW204,0,MAX(COLUMN($O204:AW204))-COLUMN($O204:AW204),1,1)))</f>
        <v>0</v>
      </c>
      <c r="AX233" s="221">
        <f ca="1">SUMPRODUCT($O175:AX175,N(OFFSET($O204:AX204,0,MAX(COLUMN($O204:AX204))-COLUMN($O204:AX204),1,1)))</f>
        <v>0</v>
      </c>
      <c r="AY233" s="221">
        <f ca="1">SUMPRODUCT($O175:AY175,N(OFFSET($O204:AY204,0,MAX(COLUMN($O204:AY204))-COLUMN($O204:AY204),1,1)))</f>
        <v>0</v>
      </c>
      <c r="AZ233" s="221">
        <f ca="1">SUMPRODUCT($O175:AZ175,N(OFFSET($O204:AZ204,0,MAX(COLUMN($O204:AZ204))-COLUMN($O204:AZ204),1,1)))</f>
        <v>0</v>
      </c>
      <c r="BA233" s="221">
        <f ca="1">SUMPRODUCT($O175:BA175,N(OFFSET($O204:BA204,0,MAX(COLUMN($O204:BA204))-COLUMN($O204:BA204),1,1)))</f>
        <v>0</v>
      </c>
      <c r="BB233" s="221">
        <f ca="1">SUMPRODUCT($O175:BB175,N(OFFSET($O204:BB204,0,MAX(COLUMN($O204:BB204))-COLUMN($O204:BB204),1,1)))</f>
        <v>0</v>
      </c>
      <c r="BC233" s="221">
        <f ca="1">SUMPRODUCT($O175:BC175,N(OFFSET($O204:BC204,0,MAX(COLUMN($O204:BC204))-COLUMN($O204:BC204),1,1)))</f>
        <v>0</v>
      </c>
      <c r="BD233" s="221">
        <f ca="1">SUMPRODUCT($O175:BD175,N(OFFSET($O204:BD204,0,MAX(COLUMN($O204:BD204))-COLUMN($O204:BD204),1,1)))</f>
        <v>0</v>
      </c>
      <c r="BE233" s="221">
        <f ca="1">SUMPRODUCT($O175:BE175,N(OFFSET($O204:BE204,0,MAX(COLUMN($O204:BE204))-COLUMN($O204:BE204),1,1)))</f>
        <v>0</v>
      </c>
      <c r="BF233" s="221">
        <f ca="1">SUMPRODUCT($O175:BF175,N(OFFSET($O204:BF204,0,MAX(COLUMN($O204:BF204))-COLUMN($O204:BF204),1,1)))</f>
        <v>0</v>
      </c>
      <c r="BG233" s="221">
        <f ca="1">SUMPRODUCT($O175:BG175,N(OFFSET($O204:BG204,0,MAX(COLUMN($O204:BG204))-COLUMN($O204:BG204),1,1)))</f>
        <v>0</v>
      </c>
      <c r="BH233" s="221">
        <f ca="1">SUMPRODUCT($O175:BH175,N(OFFSET($O204:BH204,0,MAX(COLUMN($O204:BH204))-COLUMN($O204:BH204),1,1)))</f>
        <v>0</v>
      </c>
      <c r="BI233" s="221">
        <f ca="1">SUMPRODUCT($O175:BI175,N(OFFSET($O204:BI204,0,MAX(COLUMN($O204:BI204))-COLUMN($O204:BI204),1,1)))</f>
        <v>0</v>
      </c>
      <c r="BJ233" s="221">
        <f ca="1">SUMPRODUCT($O175:BJ175,N(OFFSET($O204:BJ204,0,MAX(COLUMN($O204:BJ204))-COLUMN($O204:BJ204),1,1)))</f>
        <v>0</v>
      </c>
      <c r="BK233" s="221">
        <f ca="1">SUMPRODUCT($O175:BK175,N(OFFSET($O204:BK204,0,MAX(COLUMN($O204:BK204))-COLUMN($O204:BK204),1,1)))</f>
        <v>0</v>
      </c>
      <c r="BL233" s="221">
        <f ca="1">SUMPRODUCT($O175:BL175,N(OFFSET($O204:BL204,0,MAX(COLUMN($O204:BL204))-COLUMN($O204:BL204),1,1)))</f>
        <v>0</v>
      </c>
      <c r="BM233" s="221">
        <f ca="1">SUMPRODUCT($O175:BM175,N(OFFSET($O204:BM204,0,MAX(COLUMN($O204:BM204))-COLUMN($O204:BM204),1,1)))</f>
        <v>0</v>
      </c>
    </row>
    <row r="234" spans="3:65" x14ac:dyDescent="0.2">
      <c r="C234" s="188">
        <f t="shared" si="167"/>
        <v>7</v>
      </c>
      <c r="D234" s="166" t="str">
        <f t="shared" si="168"/>
        <v xml:space="preserve">Alt 1 - TRANSMISSION LINE  </v>
      </c>
      <c r="E234" s="211" t="str">
        <f t="shared" si="166"/>
        <v>CWIP Capital</v>
      </c>
      <c r="F234" s="183">
        <f t="shared" si="166"/>
        <v>6</v>
      </c>
      <c r="G234" s="183"/>
      <c r="H234" s="214"/>
      <c r="K234" s="202">
        <f t="shared" ca="1" si="169"/>
        <v>35399792.053233325</v>
      </c>
      <c r="L234" s="203">
        <f t="shared" ca="1" si="170"/>
        <v>165361722.99138325</v>
      </c>
      <c r="O234" s="221">
        <f ca="1">SUMPRODUCT($O176:O176,N(OFFSET($O205:O205,0,MAX(COLUMN($O205:O205))-COLUMN($O205:O205),1,1)))</f>
        <v>0</v>
      </c>
      <c r="P234" s="221">
        <f ca="1">SUMPRODUCT($O176:P176,N(OFFSET($O205:P205,0,MAX(COLUMN($O205:P205))-COLUMN($O205:P205),1,1)))</f>
        <v>0</v>
      </c>
      <c r="Q234" s="221">
        <f ca="1">SUMPRODUCT($O176:Q176,N(OFFSET($O205:Q205,0,MAX(COLUMN($O205:Q205))-COLUMN($O205:Q205),1,1)))</f>
        <v>0</v>
      </c>
      <c r="R234" s="221">
        <f ca="1">SUMPRODUCT($O176:R176,N(OFFSET($O205:R205,0,MAX(COLUMN($O205:R205))-COLUMN($O205:R205),1,1)))</f>
        <v>292675.61591395299</v>
      </c>
      <c r="S234" s="221">
        <f ca="1">SUMPRODUCT($O176:S176,N(OFFSET($O205:S205,0,MAX(COLUMN($O205:S205))-COLUMN($O205:S205),1,1)))</f>
        <v>3512107.3909674361</v>
      </c>
      <c r="T234" s="221">
        <f ca="1">SUMPRODUCT($O176:T176,N(OFFSET($O205:T205,0,MAX(COLUMN($O205:T205))-COLUMN($O205:T205),1,1)))</f>
        <v>3512107.3909674361</v>
      </c>
      <c r="U234" s="221">
        <f ca="1">SUMPRODUCT($O176:U176,N(OFFSET($O205:U205,0,MAX(COLUMN($O205:U205))-COLUMN($O205:U205),1,1)))</f>
        <v>3512107.3909674361</v>
      </c>
      <c r="V234" s="221">
        <f ca="1">SUMPRODUCT($O176:V176,N(OFFSET($O205:V205,0,MAX(COLUMN($O205:V205))-COLUMN($O205:V205),1,1)))</f>
        <v>3512107.3909674361</v>
      </c>
      <c r="W234" s="221">
        <f ca="1">SUMPRODUCT($O176:W176,N(OFFSET($O205:W205,0,MAX(COLUMN($O205:W205))-COLUMN($O205:W205),1,1)))</f>
        <v>3512107.3909674361</v>
      </c>
      <c r="X234" s="221">
        <f ca="1">SUMPRODUCT($O176:X176,N(OFFSET($O205:X205,0,MAX(COLUMN($O205:X205))-COLUMN($O205:X205),1,1)))</f>
        <v>3512107.3909674361</v>
      </c>
      <c r="Y234" s="221">
        <f ca="1">SUMPRODUCT($O176:Y176,N(OFFSET($O205:Y205,0,MAX(COLUMN($O205:Y205))-COLUMN($O205:Y205),1,1)))</f>
        <v>3512107.3909674361</v>
      </c>
      <c r="Z234" s="221">
        <f ca="1">SUMPRODUCT($O176:Z176,N(OFFSET($O205:Z205,0,MAX(COLUMN($O205:Z205))-COLUMN($O205:Z205),1,1)))</f>
        <v>3512107.3909674361</v>
      </c>
      <c r="AA234" s="221">
        <f ca="1">SUMPRODUCT($O176:AA176,N(OFFSET($O205:AA205,0,MAX(COLUMN($O205:AA205))-COLUMN($O205:AA205),1,1)))</f>
        <v>3512107.3909674361</v>
      </c>
      <c r="AB234" s="221">
        <f ca="1">SUMPRODUCT($O176:AB176,N(OFFSET($O205:AB205,0,MAX(COLUMN($O205:AB205))-COLUMN($O205:AB205),1,1)))</f>
        <v>3512107.3909674361</v>
      </c>
      <c r="AC234" s="221">
        <f ca="1">SUMPRODUCT($O176:AC176,N(OFFSET($O205:AC205,0,MAX(COLUMN($O205:AC205))-COLUMN($O205:AC205),1,1)))</f>
        <v>3512107.3909674361</v>
      </c>
      <c r="AD234" s="221">
        <f ca="1">SUMPRODUCT($O176:AD176,N(OFFSET($O205:AD205,0,MAX(COLUMN($O205:AD205))-COLUMN($O205:AD205),1,1)))</f>
        <v>3512107.3909674361</v>
      </c>
      <c r="AE234" s="221">
        <f ca="1">SUMPRODUCT($O176:AE176,N(OFFSET($O205:AE205,0,MAX(COLUMN($O205:AE205))-COLUMN($O205:AE205),1,1)))</f>
        <v>3512107.3909674361</v>
      </c>
      <c r="AF234" s="221">
        <f ca="1">SUMPRODUCT($O176:AF176,N(OFFSET($O205:AF205,0,MAX(COLUMN($O205:AF205))-COLUMN($O205:AF205),1,1)))</f>
        <v>3512107.3909674361</v>
      </c>
      <c r="AG234" s="221">
        <f ca="1">SUMPRODUCT($O176:AG176,N(OFFSET($O205:AG205,0,MAX(COLUMN($O205:AG205))-COLUMN($O205:AG205),1,1)))</f>
        <v>3512107.3909674361</v>
      </c>
      <c r="AH234" s="221">
        <f ca="1">SUMPRODUCT($O176:AH176,N(OFFSET($O205:AH205,0,MAX(COLUMN($O205:AH205))-COLUMN($O205:AH205),1,1)))</f>
        <v>3512107.3909674361</v>
      </c>
      <c r="AI234" s="221">
        <f ca="1">SUMPRODUCT($O176:AI176,N(OFFSET($O205:AI205,0,MAX(COLUMN($O205:AI205))-COLUMN($O205:AI205),1,1)))</f>
        <v>3512107.3909674361</v>
      </c>
      <c r="AJ234" s="221">
        <f ca="1">SUMPRODUCT($O176:AJ176,N(OFFSET($O205:AJ205,0,MAX(COLUMN($O205:AJ205))-COLUMN($O205:AJ205),1,1)))</f>
        <v>3512107.3909674361</v>
      </c>
      <c r="AK234" s="221">
        <f ca="1">SUMPRODUCT($O176:AK176,N(OFFSET($O205:AK205,0,MAX(COLUMN($O205:AK205))-COLUMN($O205:AK205),1,1)))</f>
        <v>3512107.3909674361</v>
      </c>
      <c r="AL234" s="221">
        <f ca="1">SUMPRODUCT($O176:AL176,N(OFFSET($O205:AL205,0,MAX(COLUMN($O205:AL205))-COLUMN($O205:AL205),1,1)))</f>
        <v>3512107.3909674361</v>
      </c>
      <c r="AM234" s="221">
        <f ca="1">SUMPRODUCT($O176:AM176,N(OFFSET($O205:AM205,0,MAX(COLUMN($O205:AM205))-COLUMN($O205:AM205),1,1)))</f>
        <v>3512107.3909674361</v>
      </c>
      <c r="AN234" s="221">
        <f ca="1">SUMPRODUCT($O176:AN176,N(OFFSET($O205:AN205,0,MAX(COLUMN($O205:AN205))-COLUMN($O205:AN205),1,1)))</f>
        <v>3512107.3909674361</v>
      </c>
      <c r="AO234" s="221">
        <f ca="1">SUMPRODUCT($O176:AO176,N(OFFSET($O205:AO205,0,MAX(COLUMN($O205:AO205))-COLUMN($O205:AO205),1,1)))</f>
        <v>3512107.3909674361</v>
      </c>
      <c r="AP234" s="221">
        <f ca="1">SUMPRODUCT($O176:AP176,N(OFFSET($O205:AP205,0,MAX(COLUMN($O205:AP205))-COLUMN($O205:AP205),1,1)))</f>
        <v>3512107.3909674361</v>
      </c>
      <c r="AQ234" s="221">
        <f ca="1">SUMPRODUCT($O176:AQ176,N(OFFSET($O205:AQ205,0,MAX(COLUMN($O205:AQ205))-COLUMN($O205:AQ205),1,1)))</f>
        <v>3512107.3909674361</v>
      </c>
      <c r="AR234" s="221">
        <f ca="1">SUMPRODUCT($O176:AR176,N(OFFSET($O205:AR205,0,MAX(COLUMN($O205:AR205))-COLUMN($O205:AR205),1,1)))</f>
        <v>3512107.3909674361</v>
      </c>
      <c r="AS234" s="221">
        <f ca="1">SUMPRODUCT($O176:AS176,N(OFFSET($O205:AS205,0,MAX(COLUMN($O205:AS205))-COLUMN($O205:AS205),1,1)))</f>
        <v>3512107.3909674361</v>
      </c>
      <c r="AT234" s="221">
        <f ca="1">SUMPRODUCT($O176:AT176,N(OFFSET($O205:AT205,0,MAX(COLUMN($O205:AT205))-COLUMN($O205:AT205),1,1)))</f>
        <v>3512107.3909674361</v>
      </c>
      <c r="AU234" s="221">
        <f ca="1">SUMPRODUCT($O176:AU176,N(OFFSET($O205:AU205,0,MAX(COLUMN($O205:AU205))-COLUMN($O205:AU205),1,1)))</f>
        <v>3512107.3909674361</v>
      </c>
      <c r="AV234" s="221">
        <f ca="1">SUMPRODUCT($O176:AV176,N(OFFSET($O205:AV205,0,MAX(COLUMN($O205:AV205))-COLUMN($O205:AV205),1,1)))</f>
        <v>3512107.3909674361</v>
      </c>
      <c r="AW234" s="221">
        <f ca="1">SUMPRODUCT($O176:AW176,N(OFFSET($O205:AW205,0,MAX(COLUMN($O205:AW205))-COLUMN($O205:AW205),1,1)))</f>
        <v>3512107.3909674361</v>
      </c>
      <c r="AX234" s="221">
        <f ca="1">SUMPRODUCT($O176:AX176,N(OFFSET($O205:AX205,0,MAX(COLUMN($O205:AX205))-COLUMN($O205:AX205),1,1)))</f>
        <v>3512107.3909674361</v>
      </c>
      <c r="AY234" s="221">
        <f ca="1">SUMPRODUCT($O176:AY176,N(OFFSET($O205:AY205,0,MAX(COLUMN($O205:AY205))-COLUMN($O205:AY205),1,1)))</f>
        <v>3512107.3909674361</v>
      </c>
      <c r="AZ234" s="221">
        <f ca="1">SUMPRODUCT($O176:AZ176,N(OFFSET($O205:AZ205,0,MAX(COLUMN($O205:AZ205))-COLUMN($O205:AZ205),1,1)))</f>
        <v>3512107.3909674361</v>
      </c>
      <c r="BA234" s="221">
        <f ca="1">SUMPRODUCT($O176:BA176,N(OFFSET($O205:BA205,0,MAX(COLUMN($O205:BA205))-COLUMN($O205:BA205),1,1)))</f>
        <v>3512107.3909674361</v>
      </c>
      <c r="BB234" s="221">
        <f ca="1">SUMPRODUCT($O176:BB176,N(OFFSET($O205:BB205,0,MAX(COLUMN($O205:BB205))-COLUMN($O205:BB205),1,1)))</f>
        <v>3512107.3909674361</v>
      </c>
      <c r="BC234" s="221">
        <f ca="1">SUMPRODUCT($O176:BC176,N(OFFSET($O205:BC205,0,MAX(COLUMN($O205:BC205))-COLUMN($O205:BC205),1,1)))</f>
        <v>3512107.3909674361</v>
      </c>
      <c r="BD234" s="221">
        <f ca="1">SUMPRODUCT($O176:BD176,N(OFFSET($O205:BD205,0,MAX(COLUMN($O205:BD205))-COLUMN($O205:BD205),1,1)))</f>
        <v>3512107.3909674361</v>
      </c>
      <c r="BE234" s="221">
        <f ca="1">SUMPRODUCT($O176:BE176,N(OFFSET($O205:BE205,0,MAX(COLUMN($O205:BE205))-COLUMN($O205:BE205),1,1)))</f>
        <v>3512107.3909674361</v>
      </c>
      <c r="BF234" s="221">
        <f ca="1">SUMPRODUCT($O176:BF176,N(OFFSET($O205:BF205,0,MAX(COLUMN($O205:BF205))-COLUMN($O205:BF205),1,1)))</f>
        <v>3512107.3909674361</v>
      </c>
      <c r="BG234" s="221">
        <f ca="1">SUMPRODUCT($O176:BG176,N(OFFSET($O205:BG205,0,MAX(COLUMN($O205:BG205))-COLUMN($O205:BG205),1,1)))</f>
        <v>3512107.3909674361</v>
      </c>
      <c r="BH234" s="221">
        <f ca="1">SUMPRODUCT($O176:BH176,N(OFFSET($O205:BH205,0,MAX(COLUMN($O205:BH205))-COLUMN($O205:BH205),1,1)))</f>
        <v>3512107.3909674361</v>
      </c>
      <c r="BI234" s="221">
        <f ca="1">SUMPRODUCT($O176:BI176,N(OFFSET($O205:BI205,0,MAX(COLUMN($O205:BI205))-COLUMN($O205:BI205),1,1)))</f>
        <v>3512107.3909674361</v>
      </c>
      <c r="BJ234" s="221">
        <f ca="1">SUMPRODUCT($O176:BJ176,N(OFFSET($O205:BJ205,0,MAX(COLUMN($O205:BJ205))-COLUMN($O205:BJ205),1,1)))</f>
        <v>3512107.3909674361</v>
      </c>
      <c r="BK234" s="221">
        <f ca="1">SUMPRODUCT($O176:BK176,N(OFFSET($O205:BK205,0,MAX(COLUMN($O205:BK205))-COLUMN($O205:BK205),1,1)))</f>
        <v>3512107.3909674361</v>
      </c>
      <c r="BL234" s="221">
        <f ca="1">SUMPRODUCT($O176:BL176,N(OFFSET($O205:BL205,0,MAX(COLUMN($O205:BL205))-COLUMN($O205:BL205),1,1)))</f>
        <v>3512107.3909674361</v>
      </c>
      <c r="BM234" s="221">
        <f ca="1">SUMPRODUCT($O176:BM176,N(OFFSET($O205:BM205,0,MAX(COLUMN($O205:BM205))-COLUMN($O205:BM205),1,1)))</f>
        <v>3512107.3909674361</v>
      </c>
    </row>
    <row r="235" spans="3:65" x14ac:dyDescent="0.2">
      <c r="C235" s="188">
        <f t="shared" si="167"/>
        <v>8</v>
      </c>
      <c r="D235" s="166" t="str">
        <f t="shared" si="168"/>
        <v xml:space="preserve">Alt 1 - TRANSMISSION SUBSTATION  </v>
      </c>
      <c r="E235" s="211" t="str">
        <f t="shared" si="166"/>
        <v>CWIP Capital</v>
      </c>
      <c r="F235" s="183">
        <f t="shared" si="166"/>
        <v>6</v>
      </c>
      <c r="G235" s="183"/>
      <c r="H235" s="214"/>
      <c r="K235" s="202">
        <f t="shared" ca="1" si="169"/>
        <v>8630921.313932199</v>
      </c>
      <c r="L235" s="203">
        <f t="shared" ca="1" si="170"/>
        <v>38003751.632279448</v>
      </c>
      <c r="O235" s="221">
        <f ca="1">SUMPRODUCT($O177:O177,N(OFFSET($O206:O206,0,MAX(COLUMN($O206:O206))-COLUMN($O206:O206),1,1)))</f>
        <v>0</v>
      </c>
      <c r="P235" s="221">
        <f ca="1">SUMPRODUCT($O177:P177,N(OFFSET($O206:P206,0,MAX(COLUMN($O206:P206))-COLUMN($O206:P206),1,1)))</f>
        <v>0</v>
      </c>
      <c r="Q235" s="221">
        <f ca="1">SUMPRODUCT($O177:Q177,N(OFFSET($O206:Q206,0,MAX(COLUMN($O206:Q206))-COLUMN($O206:Q206),1,1)))</f>
        <v>0</v>
      </c>
      <c r="R235" s="221">
        <f ca="1">SUMPRODUCT($O177:R177,N(OFFSET($O206:R206,0,MAX(COLUMN($O206:R206))-COLUMN($O206:R206),1,1)))</f>
        <v>71976.802333862535</v>
      </c>
      <c r="S235" s="221">
        <f ca="1">SUMPRODUCT($O177:S177,N(OFFSET($O206:S206,0,MAX(COLUMN($O206:S206))-COLUMN($O206:S206),1,1)))</f>
        <v>863721.62800635048</v>
      </c>
      <c r="T235" s="221">
        <f ca="1">SUMPRODUCT($O177:T177,N(OFFSET($O206:T206,0,MAX(COLUMN($O206:T206))-COLUMN($O206:T206),1,1)))</f>
        <v>863721.62800635048</v>
      </c>
      <c r="U235" s="221">
        <f ca="1">SUMPRODUCT($O177:U177,N(OFFSET($O206:U206,0,MAX(COLUMN($O206:U206))-COLUMN($O206:U206),1,1)))</f>
        <v>863721.62800635048</v>
      </c>
      <c r="V235" s="221">
        <f ca="1">SUMPRODUCT($O177:V177,N(OFFSET($O206:V206,0,MAX(COLUMN($O206:V206))-COLUMN($O206:V206),1,1)))</f>
        <v>863721.62800635048</v>
      </c>
      <c r="W235" s="221">
        <f ca="1">SUMPRODUCT($O177:W177,N(OFFSET($O206:W206,0,MAX(COLUMN($O206:W206))-COLUMN($O206:W206),1,1)))</f>
        <v>863721.62800635048</v>
      </c>
      <c r="X235" s="221">
        <f ca="1">SUMPRODUCT($O177:X177,N(OFFSET($O206:X206,0,MAX(COLUMN($O206:X206))-COLUMN($O206:X206),1,1)))</f>
        <v>863721.62800635048</v>
      </c>
      <c r="Y235" s="221">
        <f ca="1">SUMPRODUCT($O177:Y177,N(OFFSET($O206:Y206,0,MAX(COLUMN($O206:Y206))-COLUMN($O206:Y206),1,1)))</f>
        <v>863721.62800635048</v>
      </c>
      <c r="Z235" s="221">
        <f ca="1">SUMPRODUCT($O177:Z177,N(OFFSET($O206:Z206,0,MAX(COLUMN($O206:Z206))-COLUMN($O206:Z206),1,1)))</f>
        <v>863721.62800635048</v>
      </c>
      <c r="AA235" s="221">
        <f ca="1">SUMPRODUCT($O177:AA177,N(OFFSET($O206:AA206,0,MAX(COLUMN($O206:AA206))-COLUMN($O206:AA206),1,1)))</f>
        <v>863721.62800635048</v>
      </c>
      <c r="AB235" s="221">
        <f ca="1">SUMPRODUCT($O177:AB177,N(OFFSET($O206:AB206,0,MAX(COLUMN($O206:AB206))-COLUMN($O206:AB206),1,1)))</f>
        <v>863721.62800635048</v>
      </c>
      <c r="AC235" s="221">
        <f ca="1">SUMPRODUCT($O177:AC177,N(OFFSET($O206:AC206,0,MAX(COLUMN($O206:AC206))-COLUMN($O206:AC206),1,1)))</f>
        <v>863721.62800635048</v>
      </c>
      <c r="AD235" s="221">
        <f ca="1">SUMPRODUCT($O177:AD177,N(OFFSET($O206:AD206,0,MAX(COLUMN($O206:AD206))-COLUMN($O206:AD206),1,1)))</f>
        <v>863721.62800635048</v>
      </c>
      <c r="AE235" s="221">
        <f ca="1">SUMPRODUCT($O177:AE177,N(OFFSET($O206:AE206,0,MAX(COLUMN($O206:AE206))-COLUMN($O206:AE206),1,1)))</f>
        <v>863721.62800635048</v>
      </c>
      <c r="AF235" s="221">
        <f ca="1">SUMPRODUCT($O177:AF177,N(OFFSET($O206:AF206,0,MAX(COLUMN($O206:AF206))-COLUMN($O206:AF206),1,1)))</f>
        <v>863721.62800635048</v>
      </c>
      <c r="AG235" s="221">
        <f ca="1">SUMPRODUCT($O177:AG177,N(OFFSET($O206:AG206,0,MAX(COLUMN($O206:AG206))-COLUMN($O206:AG206),1,1)))</f>
        <v>863721.62800635048</v>
      </c>
      <c r="AH235" s="221">
        <f ca="1">SUMPRODUCT($O177:AH177,N(OFFSET($O206:AH206,0,MAX(COLUMN($O206:AH206))-COLUMN($O206:AH206),1,1)))</f>
        <v>863721.62800635048</v>
      </c>
      <c r="AI235" s="221">
        <f ca="1">SUMPRODUCT($O177:AI177,N(OFFSET($O206:AI206,0,MAX(COLUMN($O206:AI206))-COLUMN($O206:AI206),1,1)))</f>
        <v>863721.62800635048</v>
      </c>
      <c r="AJ235" s="221">
        <f ca="1">SUMPRODUCT($O177:AJ177,N(OFFSET($O206:AJ206,0,MAX(COLUMN($O206:AJ206))-COLUMN($O206:AJ206),1,1)))</f>
        <v>863721.62800635048</v>
      </c>
      <c r="AK235" s="221">
        <f ca="1">SUMPRODUCT($O177:AK177,N(OFFSET($O206:AK206,0,MAX(COLUMN($O206:AK206))-COLUMN($O206:AK206),1,1)))</f>
        <v>863721.62800635048</v>
      </c>
      <c r="AL235" s="221">
        <f ca="1">SUMPRODUCT($O177:AL177,N(OFFSET($O206:AL206,0,MAX(COLUMN($O206:AL206))-COLUMN($O206:AL206),1,1)))</f>
        <v>863721.62800635048</v>
      </c>
      <c r="AM235" s="221">
        <f ca="1">SUMPRODUCT($O177:AM177,N(OFFSET($O206:AM206,0,MAX(COLUMN($O206:AM206))-COLUMN($O206:AM206),1,1)))</f>
        <v>863721.62800635048</v>
      </c>
      <c r="AN235" s="221">
        <f ca="1">SUMPRODUCT($O177:AN177,N(OFFSET($O206:AN206,0,MAX(COLUMN($O206:AN206))-COLUMN($O206:AN206),1,1)))</f>
        <v>863721.62800635048</v>
      </c>
      <c r="AO235" s="221">
        <f ca="1">SUMPRODUCT($O177:AO177,N(OFFSET($O206:AO206,0,MAX(COLUMN($O206:AO206))-COLUMN($O206:AO206),1,1)))</f>
        <v>863721.62800635048</v>
      </c>
      <c r="AP235" s="221">
        <f ca="1">SUMPRODUCT($O177:AP177,N(OFFSET($O206:AP206,0,MAX(COLUMN($O206:AP206))-COLUMN($O206:AP206),1,1)))</f>
        <v>863721.62800635048</v>
      </c>
      <c r="AQ235" s="221">
        <f ca="1">SUMPRODUCT($O177:AQ177,N(OFFSET($O206:AQ206,0,MAX(COLUMN($O206:AQ206))-COLUMN($O206:AQ206),1,1)))</f>
        <v>863721.62800635048</v>
      </c>
      <c r="AR235" s="221">
        <f ca="1">SUMPRODUCT($O177:AR177,N(OFFSET($O206:AR206,0,MAX(COLUMN($O206:AR206))-COLUMN($O206:AR206),1,1)))</f>
        <v>863721.62800635048</v>
      </c>
      <c r="AS235" s="221">
        <f ca="1">SUMPRODUCT($O177:AS177,N(OFFSET($O206:AS206,0,MAX(COLUMN($O206:AS206))-COLUMN($O206:AS206),1,1)))</f>
        <v>863721.62800635048</v>
      </c>
      <c r="AT235" s="221">
        <f ca="1">SUMPRODUCT($O177:AT177,N(OFFSET($O206:AT206,0,MAX(COLUMN($O206:AT206))-COLUMN($O206:AT206),1,1)))</f>
        <v>863721.62800635048</v>
      </c>
      <c r="AU235" s="221">
        <f ca="1">SUMPRODUCT($O177:AU177,N(OFFSET($O206:AU206,0,MAX(COLUMN($O206:AU206))-COLUMN($O206:AU206),1,1)))</f>
        <v>863721.62800635048</v>
      </c>
      <c r="AV235" s="221">
        <f ca="1">SUMPRODUCT($O177:AV177,N(OFFSET($O206:AV206,0,MAX(COLUMN($O206:AV206))-COLUMN($O206:AV206),1,1)))</f>
        <v>863721.62800635048</v>
      </c>
      <c r="AW235" s="221">
        <f ca="1">SUMPRODUCT($O177:AW177,N(OFFSET($O206:AW206,0,MAX(COLUMN($O206:AW206))-COLUMN($O206:AW206),1,1)))</f>
        <v>863721.62800635048</v>
      </c>
      <c r="AX235" s="221">
        <f ca="1">SUMPRODUCT($O177:AX177,N(OFFSET($O206:AX206,0,MAX(COLUMN($O206:AX206))-COLUMN($O206:AX206),1,1)))</f>
        <v>863721.62800635048</v>
      </c>
      <c r="AY235" s="221">
        <f ca="1">SUMPRODUCT($O177:AY177,N(OFFSET($O206:AY206,0,MAX(COLUMN($O206:AY206))-COLUMN($O206:AY206),1,1)))</f>
        <v>863721.62800635048</v>
      </c>
      <c r="AZ235" s="221">
        <f ca="1">SUMPRODUCT($O177:AZ177,N(OFFSET($O206:AZ206,0,MAX(COLUMN($O206:AZ206))-COLUMN($O206:AZ206),1,1)))</f>
        <v>863721.62800635048</v>
      </c>
      <c r="BA235" s="221">
        <f ca="1">SUMPRODUCT($O177:BA177,N(OFFSET($O206:BA206,0,MAX(COLUMN($O206:BA206))-COLUMN($O206:BA206),1,1)))</f>
        <v>863721.62800635048</v>
      </c>
      <c r="BB235" s="221">
        <f ca="1">SUMPRODUCT($O177:BB177,N(OFFSET($O206:BB206,0,MAX(COLUMN($O206:BB206))-COLUMN($O206:BB206),1,1)))</f>
        <v>863721.62800635048</v>
      </c>
      <c r="BC235" s="221">
        <f ca="1">SUMPRODUCT($O177:BC177,N(OFFSET($O206:BC206,0,MAX(COLUMN($O206:BC206))-COLUMN($O206:BC206),1,1)))</f>
        <v>863721.62800635048</v>
      </c>
      <c r="BD235" s="221">
        <f ca="1">SUMPRODUCT($O177:BD177,N(OFFSET($O206:BD206,0,MAX(COLUMN($O206:BD206))-COLUMN($O206:BD206),1,1)))</f>
        <v>863721.62800635048</v>
      </c>
      <c r="BE235" s="221">
        <f ca="1">SUMPRODUCT($O177:BE177,N(OFFSET($O206:BE206,0,MAX(COLUMN($O206:BE206))-COLUMN($O206:BE206),1,1)))</f>
        <v>863721.62800635048</v>
      </c>
      <c r="BF235" s="221">
        <f ca="1">SUMPRODUCT($O177:BF177,N(OFFSET($O206:BF206,0,MAX(COLUMN($O206:BF206))-COLUMN($O206:BF206),1,1)))</f>
        <v>863721.62800635048</v>
      </c>
      <c r="BG235" s="221">
        <f ca="1">SUMPRODUCT($O177:BG177,N(OFFSET($O206:BG206,0,MAX(COLUMN($O206:BG206))-COLUMN($O206:BG206),1,1)))</f>
        <v>863721.62800635048</v>
      </c>
      <c r="BH235" s="221">
        <f ca="1">SUMPRODUCT($O177:BH177,N(OFFSET($O206:BH206,0,MAX(COLUMN($O206:BH206))-COLUMN($O206:BH206),1,1)))</f>
        <v>863721.62800635048</v>
      </c>
      <c r="BI235" s="221">
        <f ca="1">SUMPRODUCT($O177:BI177,N(OFFSET($O206:BI206,0,MAX(COLUMN($O206:BI206))-COLUMN($O206:BI206),1,1)))</f>
        <v>863721.62800635048</v>
      </c>
      <c r="BJ235" s="221">
        <f ca="1">SUMPRODUCT($O177:BJ177,N(OFFSET($O206:BJ206,0,MAX(COLUMN($O206:BJ206))-COLUMN($O206:BJ206),1,1)))</f>
        <v>791744.82567251043</v>
      </c>
      <c r="BK235" s="221">
        <f ca="1">SUMPRODUCT($O177:BK177,N(OFFSET($O206:BK206,0,MAX(COLUMN($O206:BK206))-COLUMN($O206:BK206),1,1)))</f>
        <v>0</v>
      </c>
      <c r="BL235" s="221">
        <f ca="1">SUMPRODUCT($O177:BL177,N(OFFSET($O206:BL206,0,MAX(COLUMN($O206:BL206))-COLUMN($O206:BL206),1,1)))</f>
        <v>0</v>
      </c>
      <c r="BM235" s="221">
        <f ca="1">SUMPRODUCT($O177:BM177,N(OFFSET($O206:BM206,0,MAX(COLUMN($O206:BM206))-COLUMN($O206:BM206),1,1)))</f>
        <v>0</v>
      </c>
    </row>
    <row r="236" spans="3:65" x14ac:dyDescent="0.2">
      <c r="C236" s="188">
        <f t="shared" si="167"/>
        <v>9</v>
      </c>
      <c r="D236" s="166" t="str">
        <f t="shared" si="168"/>
        <v xml:space="preserve">Alt 1 - DISTRIBUTION SUBSTATION  </v>
      </c>
      <c r="E236" s="211" t="str">
        <f t="shared" si="166"/>
        <v>CWIP Capital</v>
      </c>
      <c r="F236" s="183">
        <f t="shared" si="166"/>
        <v>6</v>
      </c>
      <c r="G236" s="183"/>
      <c r="H236" s="214"/>
      <c r="K236" s="202">
        <f t="shared" ca="1" si="169"/>
        <v>0</v>
      </c>
      <c r="L236" s="203">
        <f t="shared" ca="1" si="170"/>
        <v>0</v>
      </c>
      <c r="O236" s="221">
        <f ca="1">SUMPRODUCT($O178:O178,N(OFFSET($O207:O207,0,MAX(COLUMN($O207:O207))-COLUMN($O207:O207),1,1)))</f>
        <v>0</v>
      </c>
      <c r="P236" s="221">
        <f ca="1">SUMPRODUCT($O178:P178,N(OFFSET($O207:P207,0,MAX(COLUMN($O207:P207))-COLUMN($O207:P207),1,1)))</f>
        <v>0</v>
      </c>
      <c r="Q236" s="221">
        <f ca="1">SUMPRODUCT($O178:Q178,N(OFFSET($O207:Q207,0,MAX(COLUMN($O207:Q207))-COLUMN($O207:Q207),1,1)))</f>
        <v>0</v>
      </c>
      <c r="R236" s="221">
        <f ca="1">SUMPRODUCT($O178:R178,N(OFFSET($O207:R207,0,MAX(COLUMN($O207:R207))-COLUMN($O207:R207),1,1)))</f>
        <v>0</v>
      </c>
      <c r="S236" s="221">
        <f ca="1">SUMPRODUCT($O178:S178,N(OFFSET($O207:S207,0,MAX(COLUMN($O207:S207))-COLUMN($O207:S207),1,1)))</f>
        <v>0</v>
      </c>
      <c r="T236" s="221">
        <f ca="1">SUMPRODUCT($O178:T178,N(OFFSET($O207:T207,0,MAX(COLUMN($O207:T207))-COLUMN($O207:T207),1,1)))</f>
        <v>0</v>
      </c>
      <c r="U236" s="221">
        <f ca="1">SUMPRODUCT($O178:U178,N(OFFSET($O207:U207,0,MAX(COLUMN($O207:U207))-COLUMN($O207:U207),1,1)))</f>
        <v>0</v>
      </c>
      <c r="V236" s="221">
        <f ca="1">SUMPRODUCT($O178:V178,N(OFFSET($O207:V207,0,MAX(COLUMN($O207:V207))-COLUMN($O207:V207),1,1)))</f>
        <v>0</v>
      </c>
      <c r="W236" s="221">
        <f ca="1">SUMPRODUCT($O178:W178,N(OFFSET($O207:W207,0,MAX(COLUMN($O207:W207))-COLUMN($O207:W207),1,1)))</f>
        <v>0</v>
      </c>
      <c r="X236" s="221">
        <f ca="1">SUMPRODUCT($O178:X178,N(OFFSET($O207:X207,0,MAX(COLUMN($O207:X207))-COLUMN($O207:X207),1,1)))</f>
        <v>0</v>
      </c>
      <c r="Y236" s="221">
        <f ca="1">SUMPRODUCT($O178:Y178,N(OFFSET($O207:Y207,0,MAX(COLUMN($O207:Y207))-COLUMN($O207:Y207),1,1)))</f>
        <v>0</v>
      </c>
      <c r="Z236" s="221">
        <f ca="1">SUMPRODUCT($O178:Z178,N(OFFSET($O207:Z207,0,MAX(COLUMN($O207:Z207))-COLUMN($O207:Z207),1,1)))</f>
        <v>0</v>
      </c>
      <c r="AA236" s="221">
        <f ca="1">SUMPRODUCT($O178:AA178,N(OFFSET($O207:AA207,0,MAX(COLUMN($O207:AA207))-COLUMN($O207:AA207),1,1)))</f>
        <v>0</v>
      </c>
      <c r="AB236" s="221">
        <f ca="1">SUMPRODUCT($O178:AB178,N(OFFSET($O207:AB207,0,MAX(COLUMN($O207:AB207))-COLUMN($O207:AB207),1,1)))</f>
        <v>0</v>
      </c>
      <c r="AC236" s="221">
        <f ca="1">SUMPRODUCT($O178:AC178,N(OFFSET($O207:AC207,0,MAX(COLUMN($O207:AC207))-COLUMN($O207:AC207),1,1)))</f>
        <v>0</v>
      </c>
      <c r="AD236" s="221">
        <f ca="1">SUMPRODUCT($O178:AD178,N(OFFSET($O207:AD207,0,MAX(COLUMN($O207:AD207))-COLUMN($O207:AD207),1,1)))</f>
        <v>0</v>
      </c>
      <c r="AE236" s="221">
        <f ca="1">SUMPRODUCT($O178:AE178,N(OFFSET($O207:AE207,0,MAX(COLUMN($O207:AE207))-COLUMN($O207:AE207),1,1)))</f>
        <v>0</v>
      </c>
      <c r="AF236" s="221">
        <f ca="1">SUMPRODUCT($O178:AF178,N(OFFSET($O207:AF207,0,MAX(COLUMN($O207:AF207))-COLUMN($O207:AF207),1,1)))</f>
        <v>0</v>
      </c>
      <c r="AG236" s="221">
        <f ca="1">SUMPRODUCT($O178:AG178,N(OFFSET($O207:AG207,0,MAX(COLUMN($O207:AG207))-COLUMN($O207:AG207),1,1)))</f>
        <v>0</v>
      </c>
      <c r="AH236" s="221">
        <f ca="1">SUMPRODUCT($O178:AH178,N(OFFSET($O207:AH207,0,MAX(COLUMN($O207:AH207))-COLUMN($O207:AH207),1,1)))</f>
        <v>0</v>
      </c>
      <c r="AI236" s="221">
        <f ca="1">SUMPRODUCT($O178:AI178,N(OFFSET($O207:AI207,0,MAX(COLUMN($O207:AI207))-COLUMN($O207:AI207),1,1)))</f>
        <v>0</v>
      </c>
      <c r="AJ236" s="221">
        <f ca="1">SUMPRODUCT($O178:AJ178,N(OFFSET($O207:AJ207,0,MAX(COLUMN($O207:AJ207))-COLUMN($O207:AJ207),1,1)))</f>
        <v>0</v>
      </c>
      <c r="AK236" s="221">
        <f ca="1">SUMPRODUCT($O178:AK178,N(OFFSET($O207:AK207,0,MAX(COLUMN($O207:AK207))-COLUMN($O207:AK207),1,1)))</f>
        <v>0</v>
      </c>
      <c r="AL236" s="221">
        <f ca="1">SUMPRODUCT($O178:AL178,N(OFFSET($O207:AL207,0,MAX(COLUMN($O207:AL207))-COLUMN($O207:AL207),1,1)))</f>
        <v>0</v>
      </c>
      <c r="AM236" s="221">
        <f ca="1">SUMPRODUCT($O178:AM178,N(OFFSET($O207:AM207,0,MAX(COLUMN($O207:AM207))-COLUMN($O207:AM207),1,1)))</f>
        <v>0</v>
      </c>
      <c r="AN236" s="221">
        <f ca="1">SUMPRODUCT($O178:AN178,N(OFFSET($O207:AN207,0,MAX(COLUMN($O207:AN207))-COLUMN($O207:AN207),1,1)))</f>
        <v>0</v>
      </c>
      <c r="AO236" s="221">
        <f ca="1">SUMPRODUCT($O178:AO178,N(OFFSET($O207:AO207,0,MAX(COLUMN($O207:AO207))-COLUMN($O207:AO207),1,1)))</f>
        <v>0</v>
      </c>
      <c r="AP236" s="221">
        <f ca="1">SUMPRODUCT($O178:AP178,N(OFFSET($O207:AP207,0,MAX(COLUMN($O207:AP207))-COLUMN($O207:AP207),1,1)))</f>
        <v>0</v>
      </c>
      <c r="AQ236" s="221">
        <f ca="1">SUMPRODUCT($O178:AQ178,N(OFFSET($O207:AQ207,0,MAX(COLUMN($O207:AQ207))-COLUMN($O207:AQ207),1,1)))</f>
        <v>0</v>
      </c>
      <c r="AR236" s="221">
        <f ca="1">SUMPRODUCT($O178:AR178,N(OFFSET($O207:AR207,0,MAX(COLUMN($O207:AR207))-COLUMN($O207:AR207),1,1)))</f>
        <v>0</v>
      </c>
      <c r="AS236" s="221">
        <f ca="1">SUMPRODUCT($O178:AS178,N(OFFSET($O207:AS207,0,MAX(COLUMN($O207:AS207))-COLUMN($O207:AS207),1,1)))</f>
        <v>0</v>
      </c>
      <c r="AT236" s="221">
        <f ca="1">SUMPRODUCT($O178:AT178,N(OFFSET($O207:AT207,0,MAX(COLUMN($O207:AT207))-COLUMN($O207:AT207),1,1)))</f>
        <v>0</v>
      </c>
      <c r="AU236" s="221">
        <f ca="1">SUMPRODUCT($O178:AU178,N(OFFSET($O207:AU207,0,MAX(COLUMN($O207:AU207))-COLUMN($O207:AU207),1,1)))</f>
        <v>0</v>
      </c>
      <c r="AV236" s="221">
        <f ca="1">SUMPRODUCT($O178:AV178,N(OFFSET($O207:AV207,0,MAX(COLUMN($O207:AV207))-COLUMN($O207:AV207),1,1)))</f>
        <v>0</v>
      </c>
      <c r="AW236" s="221">
        <f ca="1">SUMPRODUCT($O178:AW178,N(OFFSET($O207:AW207,0,MAX(COLUMN($O207:AW207))-COLUMN($O207:AW207),1,1)))</f>
        <v>0</v>
      </c>
      <c r="AX236" s="221">
        <f ca="1">SUMPRODUCT($O178:AX178,N(OFFSET($O207:AX207,0,MAX(COLUMN($O207:AX207))-COLUMN($O207:AX207),1,1)))</f>
        <v>0</v>
      </c>
      <c r="AY236" s="221">
        <f ca="1">SUMPRODUCT($O178:AY178,N(OFFSET($O207:AY207,0,MAX(COLUMN($O207:AY207))-COLUMN($O207:AY207),1,1)))</f>
        <v>0</v>
      </c>
      <c r="AZ236" s="221">
        <f ca="1">SUMPRODUCT($O178:AZ178,N(OFFSET($O207:AZ207,0,MAX(COLUMN($O207:AZ207))-COLUMN($O207:AZ207),1,1)))</f>
        <v>0</v>
      </c>
      <c r="BA236" s="221">
        <f ca="1">SUMPRODUCT($O178:BA178,N(OFFSET($O207:BA207,0,MAX(COLUMN($O207:BA207))-COLUMN($O207:BA207),1,1)))</f>
        <v>0</v>
      </c>
      <c r="BB236" s="221">
        <f ca="1">SUMPRODUCT($O178:BB178,N(OFFSET($O207:BB207,0,MAX(COLUMN($O207:BB207))-COLUMN($O207:BB207),1,1)))</f>
        <v>0</v>
      </c>
      <c r="BC236" s="221">
        <f ca="1">SUMPRODUCT($O178:BC178,N(OFFSET($O207:BC207,0,MAX(COLUMN($O207:BC207))-COLUMN($O207:BC207),1,1)))</f>
        <v>0</v>
      </c>
      <c r="BD236" s="221">
        <f ca="1">SUMPRODUCT($O178:BD178,N(OFFSET($O207:BD207,0,MAX(COLUMN($O207:BD207))-COLUMN($O207:BD207),1,1)))</f>
        <v>0</v>
      </c>
      <c r="BE236" s="221">
        <f ca="1">SUMPRODUCT($O178:BE178,N(OFFSET($O207:BE207,0,MAX(COLUMN($O207:BE207))-COLUMN($O207:BE207),1,1)))</f>
        <v>0</v>
      </c>
      <c r="BF236" s="221">
        <f ca="1">SUMPRODUCT($O178:BF178,N(OFFSET($O207:BF207,0,MAX(COLUMN($O207:BF207))-COLUMN($O207:BF207),1,1)))</f>
        <v>0</v>
      </c>
      <c r="BG236" s="221">
        <f ca="1">SUMPRODUCT($O178:BG178,N(OFFSET($O207:BG207,0,MAX(COLUMN($O207:BG207))-COLUMN($O207:BG207),1,1)))</f>
        <v>0</v>
      </c>
      <c r="BH236" s="221">
        <f ca="1">SUMPRODUCT($O178:BH178,N(OFFSET($O207:BH207,0,MAX(COLUMN($O207:BH207))-COLUMN($O207:BH207),1,1)))</f>
        <v>0</v>
      </c>
      <c r="BI236" s="221">
        <f ca="1">SUMPRODUCT($O178:BI178,N(OFFSET($O207:BI207,0,MAX(COLUMN($O207:BI207))-COLUMN($O207:BI207),1,1)))</f>
        <v>0</v>
      </c>
      <c r="BJ236" s="221">
        <f ca="1">SUMPRODUCT($O178:BJ178,N(OFFSET($O207:BJ207,0,MAX(COLUMN($O207:BJ207))-COLUMN($O207:BJ207),1,1)))</f>
        <v>0</v>
      </c>
      <c r="BK236" s="221">
        <f ca="1">SUMPRODUCT($O178:BK178,N(OFFSET($O207:BK207,0,MAX(COLUMN($O207:BK207))-COLUMN($O207:BK207),1,1)))</f>
        <v>0</v>
      </c>
      <c r="BL236" s="221">
        <f ca="1">SUMPRODUCT($O178:BL178,N(OFFSET($O207:BL207,0,MAX(COLUMN($O207:BL207))-COLUMN($O207:BL207),1,1)))</f>
        <v>0</v>
      </c>
      <c r="BM236" s="221">
        <f ca="1">SUMPRODUCT($O178:BM178,N(OFFSET($O207:BM207,0,MAX(COLUMN($O207:BM207))-COLUMN($O207:BM207),1,1)))</f>
        <v>0</v>
      </c>
    </row>
    <row r="237" spans="3:65" x14ac:dyDescent="0.2">
      <c r="C237" s="188">
        <f t="shared" si="167"/>
        <v>10</v>
      </c>
      <c r="D237" s="166" t="str">
        <f t="shared" si="168"/>
        <v/>
      </c>
      <c r="E237" s="211" t="str">
        <f t="shared" si="166"/>
        <v>Operating Expense</v>
      </c>
      <c r="F237" s="183">
        <f t="shared" si="166"/>
        <v>2</v>
      </c>
      <c r="G237" s="183"/>
      <c r="H237" s="214"/>
      <c r="K237" s="202">
        <f t="shared" ca="1" si="169"/>
        <v>0</v>
      </c>
      <c r="L237" s="203">
        <f t="shared" ca="1" si="170"/>
        <v>0</v>
      </c>
      <c r="O237" s="221">
        <f ca="1">SUMPRODUCT($O179:O179,N(OFFSET($O208:O208,0,MAX(COLUMN($O208:O208))-COLUMN($O208:O208),1,1)))</f>
        <v>0</v>
      </c>
      <c r="P237" s="221">
        <f ca="1">SUMPRODUCT($O179:P179,N(OFFSET($O208:P208,0,MAX(COLUMN($O208:P208))-COLUMN($O208:P208),1,1)))</f>
        <v>0</v>
      </c>
      <c r="Q237" s="221">
        <f ca="1">SUMPRODUCT($O179:Q179,N(OFFSET($O208:Q208,0,MAX(COLUMN($O208:Q208))-COLUMN($O208:Q208),1,1)))</f>
        <v>0</v>
      </c>
      <c r="R237" s="221">
        <f ca="1">SUMPRODUCT($O179:R179,N(OFFSET($O208:R208,0,MAX(COLUMN($O208:R208))-COLUMN($O208:R208),1,1)))</f>
        <v>0</v>
      </c>
      <c r="S237" s="221">
        <f ca="1">SUMPRODUCT($O179:S179,N(OFFSET($O208:S208,0,MAX(COLUMN($O208:S208))-COLUMN($O208:S208),1,1)))</f>
        <v>0</v>
      </c>
      <c r="T237" s="221">
        <f ca="1">SUMPRODUCT($O179:T179,N(OFFSET($O208:T208,0,MAX(COLUMN($O208:T208))-COLUMN($O208:T208),1,1)))</f>
        <v>0</v>
      </c>
      <c r="U237" s="221">
        <f ca="1">SUMPRODUCT($O179:U179,N(OFFSET($O208:U208,0,MAX(COLUMN($O208:U208))-COLUMN($O208:U208),1,1)))</f>
        <v>0</v>
      </c>
      <c r="V237" s="221">
        <f ca="1">SUMPRODUCT($O179:V179,N(OFFSET($O208:V208,0,MAX(COLUMN($O208:V208))-COLUMN($O208:V208),1,1)))</f>
        <v>0</v>
      </c>
      <c r="W237" s="221">
        <f ca="1">SUMPRODUCT($O179:W179,N(OFFSET($O208:W208,0,MAX(COLUMN($O208:W208))-COLUMN($O208:W208),1,1)))</f>
        <v>0</v>
      </c>
      <c r="X237" s="221">
        <f ca="1">SUMPRODUCT($O179:X179,N(OFFSET($O208:X208,0,MAX(COLUMN($O208:X208))-COLUMN($O208:X208),1,1)))</f>
        <v>0</v>
      </c>
      <c r="Y237" s="221">
        <f ca="1">SUMPRODUCT($O179:Y179,N(OFFSET($O208:Y208,0,MAX(COLUMN($O208:Y208))-COLUMN($O208:Y208),1,1)))</f>
        <v>0</v>
      </c>
      <c r="Z237" s="221">
        <f ca="1">SUMPRODUCT($O179:Z179,N(OFFSET($O208:Z208,0,MAX(COLUMN($O208:Z208))-COLUMN($O208:Z208),1,1)))</f>
        <v>0</v>
      </c>
      <c r="AA237" s="221">
        <f ca="1">SUMPRODUCT($O179:AA179,N(OFFSET($O208:AA208,0,MAX(COLUMN($O208:AA208))-COLUMN($O208:AA208),1,1)))</f>
        <v>0</v>
      </c>
      <c r="AB237" s="221">
        <f ca="1">SUMPRODUCT($O179:AB179,N(OFFSET($O208:AB208,0,MAX(COLUMN($O208:AB208))-COLUMN($O208:AB208),1,1)))</f>
        <v>0</v>
      </c>
      <c r="AC237" s="221">
        <f ca="1">SUMPRODUCT($O179:AC179,N(OFFSET($O208:AC208,0,MAX(COLUMN($O208:AC208))-COLUMN($O208:AC208),1,1)))</f>
        <v>0</v>
      </c>
      <c r="AD237" s="221">
        <f ca="1">SUMPRODUCT($O179:AD179,N(OFFSET($O208:AD208,0,MAX(COLUMN($O208:AD208))-COLUMN($O208:AD208),1,1)))</f>
        <v>0</v>
      </c>
      <c r="AE237" s="221">
        <f ca="1">SUMPRODUCT($O179:AE179,N(OFFSET($O208:AE208,0,MAX(COLUMN($O208:AE208))-COLUMN($O208:AE208),1,1)))</f>
        <v>0</v>
      </c>
      <c r="AF237" s="221">
        <f ca="1">SUMPRODUCT($O179:AF179,N(OFFSET($O208:AF208,0,MAX(COLUMN($O208:AF208))-COLUMN($O208:AF208),1,1)))</f>
        <v>0</v>
      </c>
      <c r="AG237" s="221">
        <f ca="1">SUMPRODUCT($O179:AG179,N(OFFSET($O208:AG208,0,MAX(COLUMN($O208:AG208))-COLUMN($O208:AG208),1,1)))</f>
        <v>0</v>
      </c>
      <c r="AH237" s="221">
        <f ca="1">SUMPRODUCT($O179:AH179,N(OFFSET($O208:AH208,0,MAX(COLUMN($O208:AH208))-COLUMN($O208:AH208),1,1)))</f>
        <v>0</v>
      </c>
      <c r="AI237" s="221">
        <f ca="1">SUMPRODUCT($O179:AI179,N(OFFSET($O208:AI208,0,MAX(COLUMN($O208:AI208))-COLUMN($O208:AI208),1,1)))</f>
        <v>0</v>
      </c>
      <c r="AJ237" s="221">
        <f ca="1">SUMPRODUCT($O179:AJ179,N(OFFSET($O208:AJ208,0,MAX(COLUMN($O208:AJ208))-COLUMN($O208:AJ208),1,1)))</f>
        <v>0</v>
      </c>
      <c r="AK237" s="221">
        <f ca="1">SUMPRODUCT($O179:AK179,N(OFFSET($O208:AK208,0,MAX(COLUMN($O208:AK208))-COLUMN($O208:AK208),1,1)))</f>
        <v>0</v>
      </c>
      <c r="AL237" s="221">
        <f ca="1">SUMPRODUCT($O179:AL179,N(OFFSET($O208:AL208,0,MAX(COLUMN($O208:AL208))-COLUMN($O208:AL208),1,1)))</f>
        <v>0</v>
      </c>
      <c r="AM237" s="221">
        <f ca="1">SUMPRODUCT($O179:AM179,N(OFFSET($O208:AM208,0,MAX(COLUMN($O208:AM208))-COLUMN($O208:AM208),1,1)))</f>
        <v>0</v>
      </c>
      <c r="AN237" s="221">
        <f ca="1">SUMPRODUCT($O179:AN179,N(OFFSET($O208:AN208,0,MAX(COLUMN($O208:AN208))-COLUMN($O208:AN208),1,1)))</f>
        <v>0</v>
      </c>
      <c r="AO237" s="221">
        <f ca="1">SUMPRODUCT($O179:AO179,N(OFFSET($O208:AO208,0,MAX(COLUMN($O208:AO208))-COLUMN($O208:AO208),1,1)))</f>
        <v>0</v>
      </c>
      <c r="AP237" s="221">
        <f ca="1">SUMPRODUCT($O179:AP179,N(OFFSET($O208:AP208,0,MAX(COLUMN($O208:AP208))-COLUMN($O208:AP208),1,1)))</f>
        <v>0</v>
      </c>
      <c r="AQ237" s="221">
        <f ca="1">SUMPRODUCT($O179:AQ179,N(OFFSET($O208:AQ208,0,MAX(COLUMN($O208:AQ208))-COLUMN($O208:AQ208),1,1)))</f>
        <v>0</v>
      </c>
      <c r="AR237" s="221">
        <f ca="1">SUMPRODUCT($O179:AR179,N(OFFSET($O208:AR208,0,MAX(COLUMN($O208:AR208))-COLUMN($O208:AR208),1,1)))</f>
        <v>0</v>
      </c>
      <c r="AS237" s="221">
        <f ca="1">SUMPRODUCT($O179:AS179,N(OFFSET($O208:AS208,0,MAX(COLUMN($O208:AS208))-COLUMN($O208:AS208),1,1)))</f>
        <v>0</v>
      </c>
      <c r="AT237" s="221">
        <f ca="1">SUMPRODUCT($O179:AT179,N(OFFSET($O208:AT208,0,MAX(COLUMN($O208:AT208))-COLUMN($O208:AT208),1,1)))</f>
        <v>0</v>
      </c>
      <c r="AU237" s="221">
        <f ca="1">SUMPRODUCT($O179:AU179,N(OFFSET($O208:AU208,0,MAX(COLUMN($O208:AU208))-COLUMN($O208:AU208),1,1)))</f>
        <v>0</v>
      </c>
      <c r="AV237" s="221">
        <f ca="1">SUMPRODUCT($O179:AV179,N(OFFSET($O208:AV208,0,MAX(COLUMN($O208:AV208))-COLUMN($O208:AV208),1,1)))</f>
        <v>0</v>
      </c>
      <c r="AW237" s="221">
        <f ca="1">SUMPRODUCT($O179:AW179,N(OFFSET($O208:AW208,0,MAX(COLUMN($O208:AW208))-COLUMN($O208:AW208),1,1)))</f>
        <v>0</v>
      </c>
      <c r="AX237" s="221">
        <f ca="1">SUMPRODUCT($O179:AX179,N(OFFSET($O208:AX208,0,MAX(COLUMN($O208:AX208))-COLUMN($O208:AX208),1,1)))</f>
        <v>0</v>
      </c>
      <c r="AY237" s="221">
        <f ca="1">SUMPRODUCT($O179:AY179,N(OFFSET($O208:AY208,0,MAX(COLUMN($O208:AY208))-COLUMN($O208:AY208),1,1)))</f>
        <v>0</v>
      </c>
      <c r="AZ237" s="221">
        <f ca="1">SUMPRODUCT($O179:AZ179,N(OFFSET($O208:AZ208,0,MAX(COLUMN($O208:AZ208))-COLUMN($O208:AZ208),1,1)))</f>
        <v>0</v>
      </c>
      <c r="BA237" s="221">
        <f ca="1">SUMPRODUCT($O179:BA179,N(OFFSET($O208:BA208,0,MAX(COLUMN($O208:BA208))-COLUMN($O208:BA208),1,1)))</f>
        <v>0</v>
      </c>
      <c r="BB237" s="221">
        <f ca="1">SUMPRODUCT($O179:BB179,N(OFFSET($O208:BB208,0,MAX(COLUMN($O208:BB208))-COLUMN($O208:BB208),1,1)))</f>
        <v>0</v>
      </c>
      <c r="BC237" s="221">
        <f ca="1">SUMPRODUCT($O179:BC179,N(OFFSET($O208:BC208,0,MAX(COLUMN($O208:BC208))-COLUMN($O208:BC208),1,1)))</f>
        <v>0</v>
      </c>
      <c r="BD237" s="221">
        <f ca="1">SUMPRODUCT($O179:BD179,N(OFFSET($O208:BD208,0,MAX(COLUMN($O208:BD208))-COLUMN($O208:BD208),1,1)))</f>
        <v>0</v>
      </c>
      <c r="BE237" s="221">
        <f ca="1">SUMPRODUCT($O179:BE179,N(OFFSET($O208:BE208,0,MAX(COLUMN($O208:BE208))-COLUMN($O208:BE208),1,1)))</f>
        <v>0</v>
      </c>
      <c r="BF237" s="221">
        <f ca="1">SUMPRODUCT($O179:BF179,N(OFFSET($O208:BF208,0,MAX(COLUMN($O208:BF208))-COLUMN($O208:BF208),1,1)))</f>
        <v>0</v>
      </c>
      <c r="BG237" s="221">
        <f ca="1">SUMPRODUCT($O179:BG179,N(OFFSET($O208:BG208,0,MAX(COLUMN($O208:BG208))-COLUMN($O208:BG208),1,1)))</f>
        <v>0</v>
      </c>
      <c r="BH237" s="221">
        <f ca="1">SUMPRODUCT($O179:BH179,N(OFFSET($O208:BH208,0,MAX(COLUMN($O208:BH208))-COLUMN($O208:BH208),1,1)))</f>
        <v>0</v>
      </c>
      <c r="BI237" s="221">
        <f ca="1">SUMPRODUCT($O179:BI179,N(OFFSET($O208:BI208,0,MAX(COLUMN($O208:BI208))-COLUMN($O208:BI208),1,1)))</f>
        <v>0</v>
      </c>
      <c r="BJ237" s="221">
        <f ca="1">SUMPRODUCT($O179:BJ179,N(OFFSET($O208:BJ208,0,MAX(COLUMN($O208:BJ208))-COLUMN($O208:BJ208),1,1)))</f>
        <v>0</v>
      </c>
      <c r="BK237" s="221">
        <f ca="1">SUMPRODUCT($O179:BK179,N(OFFSET($O208:BK208,0,MAX(COLUMN($O208:BK208))-COLUMN($O208:BK208),1,1)))</f>
        <v>0</v>
      </c>
      <c r="BL237" s="221">
        <f ca="1">SUMPRODUCT($O179:BL179,N(OFFSET($O208:BL208,0,MAX(COLUMN($O208:BL208))-COLUMN($O208:BL208),1,1)))</f>
        <v>0</v>
      </c>
      <c r="BM237" s="221">
        <f ca="1">SUMPRODUCT($O179:BM179,N(OFFSET($O208:BM208,0,MAX(COLUMN($O208:BM208))-COLUMN($O208:BM208),1,1)))</f>
        <v>0</v>
      </c>
    </row>
    <row r="238" spans="3:65" x14ac:dyDescent="0.2">
      <c r="C238" s="188">
        <f t="shared" si="167"/>
        <v>11</v>
      </c>
      <c r="D238" s="166" t="str">
        <f t="shared" si="168"/>
        <v/>
      </c>
      <c r="E238" s="211" t="str">
        <f t="shared" si="166"/>
        <v>Operating Expense</v>
      </c>
      <c r="F238" s="183">
        <f t="shared" si="166"/>
        <v>2</v>
      </c>
      <c r="G238" s="183"/>
      <c r="H238" s="214"/>
      <c r="K238" s="202">
        <f t="shared" ca="1" si="169"/>
        <v>0</v>
      </c>
      <c r="L238" s="203">
        <f t="shared" ca="1" si="170"/>
        <v>0</v>
      </c>
      <c r="O238" s="221">
        <f ca="1">SUMPRODUCT($O180:O180,N(OFFSET($O209:O209,0,MAX(COLUMN($O209:O209))-COLUMN($O209:O209),1,1)))</f>
        <v>0</v>
      </c>
      <c r="P238" s="221">
        <f ca="1">SUMPRODUCT($O180:P180,N(OFFSET($O209:P209,0,MAX(COLUMN($O209:P209))-COLUMN($O209:P209),1,1)))</f>
        <v>0</v>
      </c>
      <c r="Q238" s="221">
        <f ca="1">SUMPRODUCT($O180:Q180,N(OFFSET($O209:Q209,0,MAX(COLUMN($O209:Q209))-COLUMN($O209:Q209),1,1)))</f>
        <v>0</v>
      </c>
      <c r="R238" s="221">
        <f ca="1">SUMPRODUCT($O180:R180,N(OFFSET($O209:R209,0,MAX(COLUMN($O209:R209))-COLUMN($O209:R209),1,1)))</f>
        <v>0</v>
      </c>
      <c r="S238" s="221">
        <f ca="1">SUMPRODUCT($O180:S180,N(OFFSET($O209:S209,0,MAX(COLUMN($O209:S209))-COLUMN($O209:S209),1,1)))</f>
        <v>0</v>
      </c>
      <c r="T238" s="221">
        <f ca="1">SUMPRODUCT($O180:T180,N(OFFSET($O209:T209,0,MAX(COLUMN($O209:T209))-COLUMN($O209:T209),1,1)))</f>
        <v>0</v>
      </c>
      <c r="U238" s="221">
        <f ca="1">SUMPRODUCT($O180:U180,N(OFFSET($O209:U209,0,MAX(COLUMN($O209:U209))-COLUMN($O209:U209),1,1)))</f>
        <v>0</v>
      </c>
      <c r="V238" s="221">
        <f ca="1">SUMPRODUCT($O180:V180,N(OFFSET($O209:V209,0,MAX(COLUMN($O209:V209))-COLUMN($O209:V209),1,1)))</f>
        <v>0</v>
      </c>
      <c r="W238" s="221">
        <f ca="1">SUMPRODUCT($O180:W180,N(OFFSET($O209:W209,0,MAX(COLUMN($O209:W209))-COLUMN($O209:W209),1,1)))</f>
        <v>0</v>
      </c>
      <c r="X238" s="221">
        <f ca="1">SUMPRODUCT($O180:X180,N(OFFSET($O209:X209,0,MAX(COLUMN($O209:X209))-COLUMN($O209:X209),1,1)))</f>
        <v>0</v>
      </c>
      <c r="Y238" s="221">
        <f ca="1">SUMPRODUCT($O180:Y180,N(OFFSET($O209:Y209,0,MAX(COLUMN($O209:Y209))-COLUMN($O209:Y209),1,1)))</f>
        <v>0</v>
      </c>
      <c r="Z238" s="221">
        <f ca="1">SUMPRODUCT($O180:Z180,N(OFFSET($O209:Z209,0,MAX(COLUMN($O209:Z209))-COLUMN($O209:Z209),1,1)))</f>
        <v>0</v>
      </c>
      <c r="AA238" s="221">
        <f ca="1">SUMPRODUCT($O180:AA180,N(OFFSET($O209:AA209,0,MAX(COLUMN($O209:AA209))-COLUMN($O209:AA209),1,1)))</f>
        <v>0</v>
      </c>
      <c r="AB238" s="221">
        <f ca="1">SUMPRODUCT($O180:AB180,N(OFFSET($O209:AB209,0,MAX(COLUMN($O209:AB209))-COLUMN($O209:AB209),1,1)))</f>
        <v>0</v>
      </c>
      <c r="AC238" s="221">
        <f ca="1">SUMPRODUCT($O180:AC180,N(OFFSET($O209:AC209,0,MAX(COLUMN($O209:AC209))-COLUMN($O209:AC209),1,1)))</f>
        <v>0</v>
      </c>
      <c r="AD238" s="221">
        <f ca="1">SUMPRODUCT($O180:AD180,N(OFFSET($O209:AD209,0,MAX(COLUMN($O209:AD209))-COLUMN($O209:AD209),1,1)))</f>
        <v>0</v>
      </c>
      <c r="AE238" s="221">
        <f ca="1">SUMPRODUCT($O180:AE180,N(OFFSET($O209:AE209,0,MAX(COLUMN($O209:AE209))-COLUMN($O209:AE209),1,1)))</f>
        <v>0</v>
      </c>
      <c r="AF238" s="221">
        <f ca="1">SUMPRODUCT($O180:AF180,N(OFFSET($O209:AF209,0,MAX(COLUMN($O209:AF209))-COLUMN($O209:AF209),1,1)))</f>
        <v>0</v>
      </c>
      <c r="AG238" s="221">
        <f ca="1">SUMPRODUCT($O180:AG180,N(OFFSET($O209:AG209,0,MAX(COLUMN($O209:AG209))-COLUMN($O209:AG209),1,1)))</f>
        <v>0</v>
      </c>
      <c r="AH238" s="221">
        <f ca="1">SUMPRODUCT($O180:AH180,N(OFFSET($O209:AH209,0,MAX(COLUMN($O209:AH209))-COLUMN($O209:AH209),1,1)))</f>
        <v>0</v>
      </c>
      <c r="AI238" s="221">
        <f ca="1">SUMPRODUCT($O180:AI180,N(OFFSET($O209:AI209,0,MAX(COLUMN($O209:AI209))-COLUMN($O209:AI209),1,1)))</f>
        <v>0</v>
      </c>
      <c r="AJ238" s="221">
        <f ca="1">SUMPRODUCT($O180:AJ180,N(OFFSET($O209:AJ209,0,MAX(COLUMN($O209:AJ209))-COLUMN($O209:AJ209),1,1)))</f>
        <v>0</v>
      </c>
      <c r="AK238" s="221">
        <f ca="1">SUMPRODUCT($O180:AK180,N(OFFSET($O209:AK209,0,MAX(COLUMN($O209:AK209))-COLUMN($O209:AK209),1,1)))</f>
        <v>0</v>
      </c>
      <c r="AL238" s="221">
        <f ca="1">SUMPRODUCT($O180:AL180,N(OFFSET($O209:AL209,0,MAX(COLUMN($O209:AL209))-COLUMN($O209:AL209),1,1)))</f>
        <v>0</v>
      </c>
      <c r="AM238" s="221">
        <f ca="1">SUMPRODUCT($O180:AM180,N(OFFSET($O209:AM209,0,MAX(COLUMN($O209:AM209))-COLUMN($O209:AM209),1,1)))</f>
        <v>0</v>
      </c>
      <c r="AN238" s="221">
        <f ca="1">SUMPRODUCT($O180:AN180,N(OFFSET($O209:AN209,0,MAX(COLUMN($O209:AN209))-COLUMN($O209:AN209),1,1)))</f>
        <v>0</v>
      </c>
      <c r="AO238" s="221">
        <f ca="1">SUMPRODUCT($O180:AO180,N(OFFSET($O209:AO209,0,MAX(COLUMN($O209:AO209))-COLUMN($O209:AO209),1,1)))</f>
        <v>0</v>
      </c>
      <c r="AP238" s="221">
        <f ca="1">SUMPRODUCT($O180:AP180,N(OFFSET($O209:AP209,0,MAX(COLUMN($O209:AP209))-COLUMN($O209:AP209),1,1)))</f>
        <v>0</v>
      </c>
      <c r="AQ238" s="221">
        <f ca="1">SUMPRODUCT($O180:AQ180,N(OFFSET($O209:AQ209,0,MAX(COLUMN($O209:AQ209))-COLUMN($O209:AQ209),1,1)))</f>
        <v>0</v>
      </c>
      <c r="AR238" s="221">
        <f ca="1">SUMPRODUCT($O180:AR180,N(OFFSET($O209:AR209,0,MAX(COLUMN($O209:AR209))-COLUMN($O209:AR209),1,1)))</f>
        <v>0</v>
      </c>
      <c r="AS238" s="221">
        <f ca="1">SUMPRODUCT($O180:AS180,N(OFFSET($O209:AS209,0,MAX(COLUMN($O209:AS209))-COLUMN($O209:AS209),1,1)))</f>
        <v>0</v>
      </c>
      <c r="AT238" s="221">
        <f ca="1">SUMPRODUCT($O180:AT180,N(OFFSET($O209:AT209,0,MAX(COLUMN($O209:AT209))-COLUMN($O209:AT209),1,1)))</f>
        <v>0</v>
      </c>
      <c r="AU238" s="221">
        <f ca="1">SUMPRODUCT($O180:AU180,N(OFFSET($O209:AU209,0,MAX(COLUMN($O209:AU209))-COLUMN($O209:AU209),1,1)))</f>
        <v>0</v>
      </c>
      <c r="AV238" s="221">
        <f ca="1">SUMPRODUCT($O180:AV180,N(OFFSET($O209:AV209,0,MAX(COLUMN($O209:AV209))-COLUMN($O209:AV209),1,1)))</f>
        <v>0</v>
      </c>
      <c r="AW238" s="221">
        <f ca="1">SUMPRODUCT($O180:AW180,N(OFFSET($O209:AW209,0,MAX(COLUMN($O209:AW209))-COLUMN($O209:AW209),1,1)))</f>
        <v>0</v>
      </c>
      <c r="AX238" s="221">
        <f ca="1">SUMPRODUCT($O180:AX180,N(OFFSET($O209:AX209,0,MAX(COLUMN($O209:AX209))-COLUMN($O209:AX209),1,1)))</f>
        <v>0</v>
      </c>
      <c r="AY238" s="221">
        <f ca="1">SUMPRODUCT($O180:AY180,N(OFFSET($O209:AY209,0,MAX(COLUMN($O209:AY209))-COLUMN($O209:AY209),1,1)))</f>
        <v>0</v>
      </c>
      <c r="AZ238" s="221">
        <f ca="1">SUMPRODUCT($O180:AZ180,N(OFFSET($O209:AZ209,0,MAX(COLUMN($O209:AZ209))-COLUMN($O209:AZ209),1,1)))</f>
        <v>0</v>
      </c>
      <c r="BA238" s="221">
        <f ca="1">SUMPRODUCT($O180:BA180,N(OFFSET($O209:BA209,0,MAX(COLUMN($O209:BA209))-COLUMN($O209:BA209),1,1)))</f>
        <v>0</v>
      </c>
      <c r="BB238" s="221">
        <f ca="1">SUMPRODUCT($O180:BB180,N(OFFSET($O209:BB209,0,MAX(COLUMN($O209:BB209))-COLUMN($O209:BB209),1,1)))</f>
        <v>0</v>
      </c>
      <c r="BC238" s="221">
        <f ca="1">SUMPRODUCT($O180:BC180,N(OFFSET($O209:BC209,0,MAX(COLUMN($O209:BC209))-COLUMN($O209:BC209),1,1)))</f>
        <v>0</v>
      </c>
      <c r="BD238" s="221">
        <f ca="1">SUMPRODUCT($O180:BD180,N(OFFSET($O209:BD209,0,MAX(COLUMN($O209:BD209))-COLUMN($O209:BD209),1,1)))</f>
        <v>0</v>
      </c>
      <c r="BE238" s="221">
        <f ca="1">SUMPRODUCT($O180:BE180,N(OFFSET($O209:BE209,0,MAX(COLUMN($O209:BE209))-COLUMN($O209:BE209),1,1)))</f>
        <v>0</v>
      </c>
      <c r="BF238" s="221">
        <f ca="1">SUMPRODUCT($O180:BF180,N(OFFSET($O209:BF209,0,MAX(COLUMN($O209:BF209))-COLUMN($O209:BF209),1,1)))</f>
        <v>0</v>
      </c>
      <c r="BG238" s="221">
        <f ca="1">SUMPRODUCT($O180:BG180,N(OFFSET($O209:BG209,0,MAX(COLUMN($O209:BG209))-COLUMN($O209:BG209),1,1)))</f>
        <v>0</v>
      </c>
      <c r="BH238" s="221">
        <f ca="1">SUMPRODUCT($O180:BH180,N(OFFSET($O209:BH209,0,MAX(COLUMN($O209:BH209))-COLUMN($O209:BH209),1,1)))</f>
        <v>0</v>
      </c>
      <c r="BI238" s="221">
        <f ca="1">SUMPRODUCT($O180:BI180,N(OFFSET($O209:BI209,0,MAX(COLUMN($O209:BI209))-COLUMN($O209:BI209),1,1)))</f>
        <v>0</v>
      </c>
      <c r="BJ238" s="221">
        <f ca="1">SUMPRODUCT($O180:BJ180,N(OFFSET($O209:BJ209,0,MAX(COLUMN($O209:BJ209))-COLUMN($O209:BJ209),1,1)))</f>
        <v>0</v>
      </c>
      <c r="BK238" s="221">
        <f ca="1">SUMPRODUCT($O180:BK180,N(OFFSET($O209:BK209,0,MAX(COLUMN($O209:BK209))-COLUMN($O209:BK209),1,1)))</f>
        <v>0</v>
      </c>
      <c r="BL238" s="221">
        <f ca="1">SUMPRODUCT($O180:BL180,N(OFFSET($O209:BL209,0,MAX(COLUMN($O209:BL209))-COLUMN($O209:BL209),1,1)))</f>
        <v>0</v>
      </c>
      <c r="BM238" s="221">
        <f ca="1">SUMPRODUCT($O180:BM180,N(OFFSET($O209:BM209,0,MAX(COLUMN($O209:BM209))-COLUMN($O209:BM209),1,1)))</f>
        <v>0</v>
      </c>
    </row>
    <row r="239" spans="3:65" x14ac:dyDescent="0.2">
      <c r="C239" s="188">
        <f t="shared" si="167"/>
        <v>12</v>
      </c>
      <c r="D239" s="166" t="str">
        <f t="shared" si="168"/>
        <v/>
      </c>
      <c r="E239" s="211" t="str">
        <f t="shared" si="166"/>
        <v>Operating Expense</v>
      </c>
      <c r="F239" s="183">
        <f t="shared" si="166"/>
        <v>2</v>
      </c>
      <c r="G239" s="183"/>
      <c r="H239" s="214"/>
      <c r="K239" s="202">
        <f t="shared" ca="1" si="169"/>
        <v>0</v>
      </c>
      <c r="L239" s="203">
        <f t="shared" ca="1" si="170"/>
        <v>0</v>
      </c>
      <c r="O239" s="221">
        <f ca="1">SUMPRODUCT($O181:O181,N(OFFSET($O210:O210,0,MAX(COLUMN($O210:O210))-COLUMN($O210:O210),1,1)))</f>
        <v>0</v>
      </c>
      <c r="P239" s="221">
        <f ca="1">SUMPRODUCT($O181:P181,N(OFFSET($O210:P210,0,MAX(COLUMN($O210:P210))-COLUMN($O210:P210),1,1)))</f>
        <v>0</v>
      </c>
      <c r="Q239" s="221">
        <f ca="1">SUMPRODUCT($O181:Q181,N(OFFSET($O210:Q210,0,MAX(COLUMN($O210:Q210))-COLUMN($O210:Q210),1,1)))</f>
        <v>0</v>
      </c>
      <c r="R239" s="221">
        <f ca="1">SUMPRODUCT($O181:R181,N(OFFSET($O210:R210,0,MAX(COLUMN($O210:R210))-COLUMN($O210:R210),1,1)))</f>
        <v>0</v>
      </c>
      <c r="S239" s="221">
        <f ca="1">SUMPRODUCT($O181:S181,N(OFFSET($O210:S210,0,MAX(COLUMN($O210:S210))-COLUMN($O210:S210),1,1)))</f>
        <v>0</v>
      </c>
      <c r="T239" s="221">
        <f ca="1">SUMPRODUCT($O181:T181,N(OFFSET($O210:T210,0,MAX(COLUMN($O210:T210))-COLUMN($O210:T210),1,1)))</f>
        <v>0</v>
      </c>
      <c r="U239" s="221">
        <f ca="1">SUMPRODUCT($O181:U181,N(OFFSET($O210:U210,0,MAX(COLUMN($O210:U210))-COLUMN($O210:U210),1,1)))</f>
        <v>0</v>
      </c>
      <c r="V239" s="221">
        <f ca="1">SUMPRODUCT($O181:V181,N(OFFSET($O210:V210,0,MAX(COLUMN($O210:V210))-COLUMN($O210:V210),1,1)))</f>
        <v>0</v>
      </c>
      <c r="W239" s="221">
        <f ca="1">SUMPRODUCT($O181:W181,N(OFFSET($O210:W210,0,MAX(COLUMN($O210:W210))-COLUMN($O210:W210),1,1)))</f>
        <v>0</v>
      </c>
      <c r="X239" s="221">
        <f ca="1">SUMPRODUCT($O181:X181,N(OFFSET($O210:X210,0,MAX(COLUMN($O210:X210))-COLUMN($O210:X210),1,1)))</f>
        <v>0</v>
      </c>
      <c r="Y239" s="221">
        <f ca="1">SUMPRODUCT($O181:Y181,N(OFFSET($O210:Y210,0,MAX(COLUMN($O210:Y210))-COLUMN($O210:Y210),1,1)))</f>
        <v>0</v>
      </c>
      <c r="Z239" s="221">
        <f ca="1">SUMPRODUCT($O181:Z181,N(OFFSET($O210:Z210,0,MAX(COLUMN($O210:Z210))-COLUMN($O210:Z210),1,1)))</f>
        <v>0</v>
      </c>
      <c r="AA239" s="221">
        <f ca="1">SUMPRODUCT($O181:AA181,N(OFFSET($O210:AA210,0,MAX(COLUMN($O210:AA210))-COLUMN($O210:AA210),1,1)))</f>
        <v>0</v>
      </c>
      <c r="AB239" s="221">
        <f ca="1">SUMPRODUCT($O181:AB181,N(OFFSET($O210:AB210,0,MAX(COLUMN($O210:AB210))-COLUMN($O210:AB210),1,1)))</f>
        <v>0</v>
      </c>
      <c r="AC239" s="221">
        <f ca="1">SUMPRODUCT($O181:AC181,N(OFFSET($O210:AC210,0,MAX(COLUMN($O210:AC210))-COLUMN($O210:AC210),1,1)))</f>
        <v>0</v>
      </c>
      <c r="AD239" s="221">
        <f ca="1">SUMPRODUCT($O181:AD181,N(OFFSET($O210:AD210,0,MAX(COLUMN($O210:AD210))-COLUMN($O210:AD210),1,1)))</f>
        <v>0</v>
      </c>
      <c r="AE239" s="221">
        <f ca="1">SUMPRODUCT($O181:AE181,N(OFFSET($O210:AE210,0,MAX(COLUMN($O210:AE210))-COLUMN($O210:AE210),1,1)))</f>
        <v>0</v>
      </c>
      <c r="AF239" s="221">
        <f ca="1">SUMPRODUCT($O181:AF181,N(OFFSET($O210:AF210,0,MAX(COLUMN($O210:AF210))-COLUMN($O210:AF210),1,1)))</f>
        <v>0</v>
      </c>
      <c r="AG239" s="221">
        <f ca="1">SUMPRODUCT($O181:AG181,N(OFFSET($O210:AG210,0,MAX(COLUMN($O210:AG210))-COLUMN($O210:AG210),1,1)))</f>
        <v>0</v>
      </c>
      <c r="AH239" s="221">
        <f ca="1">SUMPRODUCT($O181:AH181,N(OFFSET($O210:AH210,0,MAX(COLUMN($O210:AH210))-COLUMN($O210:AH210),1,1)))</f>
        <v>0</v>
      </c>
      <c r="AI239" s="221">
        <f ca="1">SUMPRODUCT($O181:AI181,N(OFFSET($O210:AI210,0,MAX(COLUMN($O210:AI210))-COLUMN($O210:AI210),1,1)))</f>
        <v>0</v>
      </c>
      <c r="AJ239" s="221">
        <f ca="1">SUMPRODUCT($O181:AJ181,N(OFFSET($O210:AJ210,0,MAX(COLUMN($O210:AJ210))-COLUMN($O210:AJ210),1,1)))</f>
        <v>0</v>
      </c>
      <c r="AK239" s="221">
        <f ca="1">SUMPRODUCT($O181:AK181,N(OFFSET($O210:AK210,0,MAX(COLUMN($O210:AK210))-COLUMN($O210:AK210),1,1)))</f>
        <v>0</v>
      </c>
      <c r="AL239" s="221">
        <f ca="1">SUMPRODUCT($O181:AL181,N(OFFSET($O210:AL210,0,MAX(COLUMN($O210:AL210))-COLUMN($O210:AL210),1,1)))</f>
        <v>0</v>
      </c>
      <c r="AM239" s="221">
        <f ca="1">SUMPRODUCT($O181:AM181,N(OFFSET($O210:AM210,0,MAX(COLUMN($O210:AM210))-COLUMN($O210:AM210),1,1)))</f>
        <v>0</v>
      </c>
      <c r="AN239" s="221">
        <f ca="1">SUMPRODUCT($O181:AN181,N(OFFSET($O210:AN210,0,MAX(COLUMN($O210:AN210))-COLUMN($O210:AN210),1,1)))</f>
        <v>0</v>
      </c>
      <c r="AO239" s="221">
        <f ca="1">SUMPRODUCT($O181:AO181,N(OFFSET($O210:AO210,0,MAX(COLUMN($O210:AO210))-COLUMN($O210:AO210),1,1)))</f>
        <v>0</v>
      </c>
      <c r="AP239" s="221">
        <f ca="1">SUMPRODUCT($O181:AP181,N(OFFSET($O210:AP210,0,MAX(COLUMN($O210:AP210))-COLUMN($O210:AP210),1,1)))</f>
        <v>0</v>
      </c>
      <c r="AQ239" s="221">
        <f ca="1">SUMPRODUCT($O181:AQ181,N(OFFSET($O210:AQ210,0,MAX(COLUMN($O210:AQ210))-COLUMN($O210:AQ210),1,1)))</f>
        <v>0</v>
      </c>
      <c r="AR239" s="221">
        <f ca="1">SUMPRODUCT($O181:AR181,N(OFFSET($O210:AR210,0,MAX(COLUMN($O210:AR210))-COLUMN($O210:AR210),1,1)))</f>
        <v>0</v>
      </c>
      <c r="AS239" s="221">
        <f ca="1">SUMPRODUCT($O181:AS181,N(OFFSET($O210:AS210,0,MAX(COLUMN($O210:AS210))-COLUMN($O210:AS210),1,1)))</f>
        <v>0</v>
      </c>
      <c r="AT239" s="221">
        <f ca="1">SUMPRODUCT($O181:AT181,N(OFFSET($O210:AT210,0,MAX(COLUMN($O210:AT210))-COLUMN($O210:AT210),1,1)))</f>
        <v>0</v>
      </c>
      <c r="AU239" s="221">
        <f ca="1">SUMPRODUCT($O181:AU181,N(OFFSET($O210:AU210,0,MAX(COLUMN($O210:AU210))-COLUMN($O210:AU210),1,1)))</f>
        <v>0</v>
      </c>
      <c r="AV239" s="221">
        <f ca="1">SUMPRODUCT($O181:AV181,N(OFFSET($O210:AV210,0,MAX(COLUMN($O210:AV210))-COLUMN($O210:AV210),1,1)))</f>
        <v>0</v>
      </c>
      <c r="AW239" s="221">
        <f ca="1">SUMPRODUCT($O181:AW181,N(OFFSET($O210:AW210,0,MAX(COLUMN($O210:AW210))-COLUMN($O210:AW210),1,1)))</f>
        <v>0</v>
      </c>
      <c r="AX239" s="221">
        <f ca="1">SUMPRODUCT($O181:AX181,N(OFFSET($O210:AX210,0,MAX(COLUMN($O210:AX210))-COLUMN($O210:AX210),1,1)))</f>
        <v>0</v>
      </c>
      <c r="AY239" s="221">
        <f ca="1">SUMPRODUCT($O181:AY181,N(OFFSET($O210:AY210,0,MAX(COLUMN($O210:AY210))-COLUMN($O210:AY210),1,1)))</f>
        <v>0</v>
      </c>
      <c r="AZ239" s="221">
        <f ca="1">SUMPRODUCT($O181:AZ181,N(OFFSET($O210:AZ210,0,MAX(COLUMN($O210:AZ210))-COLUMN($O210:AZ210),1,1)))</f>
        <v>0</v>
      </c>
      <c r="BA239" s="221">
        <f ca="1">SUMPRODUCT($O181:BA181,N(OFFSET($O210:BA210,0,MAX(COLUMN($O210:BA210))-COLUMN($O210:BA210),1,1)))</f>
        <v>0</v>
      </c>
      <c r="BB239" s="221">
        <f ca="1">SUMPRODUCT($O181:BB181,N(OFFSET($O210:BB210,0,MAX(COLUMN($O210:BB210))-COLUMN($O210:BB210),1,1)))</f>
        <v>0</v>
      </c>
      <c r="BC239" s="221">
        <f ca="1">SUMPRODUCT($O181:BC181,N(OFFSET($O210:BC210,0,MAX(COLUMN($O210:BC210))-COLUMN($O210:BC210),1,1)))</f>
        <v>0</v>
      </c>
      <c r="BD239" s="221">
        <f ca="1">SUMPRODUCT($O181:BD181,N(OFFSET($O210:BD210,0,MAX(COLUMN($O210:BD210))-COLUMN($O210:BD210),1,1)))</f>
        <v>0</v>
      </c>
      <c r="BE239" s="221">
        <f ca="1">SUMPRODUCT($O181:BE181,N(OFFSET($O210:BE210,0,MAX(COLUMN($O210:BE210))-COLUMN($O210:BE210),1,1)))</f>
        <v>0</v>
      </c>
      <c r="BF239" s="221">
        <f ca="1">SUMPRODUCT($O181:BF181,N(OFFSET($O210:BF210,0,MAX(COLUMN($O210:BF210))-COLUMN($O210:BF210),1,1)))</f>
        <v>0</v>
      </c>
      <c r="BG239" s="221">
        <f ca="1">SUMPRODUCT($O181:BG181,N(OFFSET($O210:BG210,0,MAX(COLUMN($O210:BG210))-COLUMN($O210:BG210),1,1)))</f>
        <v>0</v>
      </c>
      <c r="BH239" s="221">
        <f ca="1">SUMPRODUCT($O181:BH181,N(OFFSET($O210:BH210,0,MAX(COLUMN($O210:BH210))-COLUMN($O210:BH210),1,1)))</f>
        <v>0</v>
      </c>
      <c r="BI239" s="221">
        <f ca="1">SUMPRODUCT($O181:BI181,N(OFFSET($O210:BI210,0,MAX(COLUMN($O210:BI210))-COLUMN($O210:BI210),1,1)))</f>
        <v>0</v>
      </c>
      <c r="BJ239" s="221">
        <f ca="1">SUMPRODUCT($O181:BJ181,N(OFFSET($O210:BJ210,0,MAX(COLUMN($O210:BJ210))-COLUMN($O210:BJ210),1,1)))</f>
        <v>0</v>
      </c>
      <c r="BK239" s="221">
        <f ca="1">SUMPRODUCT($O181:BK181,N(OFFSET($O210:BK210,0,MAX(COLUMN($O210:BK210))-COLUMN($O210:BK210),1,1)))</f>
        <v>0</v>
      </c>
      <c r="BL239" s="221">
        <f ca="1">SUMPRODUCT($O181:BL181,N(OFFSET($O210:BL210,0,MAX(COLUMN($O210:BL210))-COLUMN($O210:BL210),1,1)))</f>
        <v>0</v>
      </c>
      <c r="BM239" s="221">
        <f ca="1">SUMPRODUCT($O181:BM181,N(OFFSET($O210:BM210,0,MAX(COLUMN($O210:BM210))-COLUMN($O210:BM210),1,1)))</f>
        <v>0</v>
      </c>
    </row>
    <row r="240" spans="3:65" x14ac:dyDescent="0.2">
      <c r="C240" s="188">
        <f t="shared" si="167"/>
        <v>13</v>
      </c>
      <c r="D240" s="166" t="str">
        <f t="shared" si="168"/>
        <v xml:space="preserve">Alt 2 - TRANSMISSION LINE  </v>
      </c>
      <c r="E240" s="211" t="str">
        <f t="shared" si="166"/>
        <v>CWIP Capital</v>
      </c>
      <c r="F240" s="183">
        <f t="shared" si="166"/>
        <v>6</v>
      </c>
      <c r="G240" s="183"/>
      <c r="H240" s="214"/>
      <c r="K240" s="202">
        <f t="shared" ca="1" si="169"/>
        <v>31789660.141879637</v>
      </c>
      <c r="L240" s="203">
        <f t="shared" ca="1" si="170"/>
        <v>148497848.98359537</v>
      </c>
      <c r="O240" s="221">
        <f ca="1">SUMPRODUCT($O182:O182,N(OFFSET($O211:O211,0,MAX(COLUMN($O211:O211))-COLUMN($O211:O211),1,1)))</f>
        <v>0</v>
      </c>
      <c r="P240" s="221">
        <f ca="1">SUMPRODUCT($O182:P182,N(OFFSET($O211:P211,0,MAX(COLUMN($O211:P211))-COLUMN($O211:P211),1,1)))</f>
        <v>0</v>
      </c>
      <c r="Q240" s="221">
        <f ca="1">SUMPRODUCT($O182:Q182,N(OFFSET($O211:Q211,0,MAX(COLUMN($O211:Q211))-COLUMN($O211:Q211),1,1)))</f>
        <v>0</v>
      </c>
      <c r="R240" s="221">
        <f ca="1">SUMPRODUCT($O182:R182,N(OFFSET($O211:R211,0,MAX(COLUMN($O211:R211))-COLUMN($O211:R211),1,1)))</f>
        <v>262828.05129839899</v>
      </c>
      <c r="S240" s="221">
        <f ca="1">SUMPRODUCT($O182:S182,N(OFFSET($O211:S211,0,MAX(COLUMN($O211:S211))-COLUMN($O211:S211),1,1)))</f>
        <v>3153936.6155807879</v>
      </c>
      <c r="T240" s="221">
        <f ca="1">SUMPRODUCT($O182:T182,N(OFFSET($O211:T211,0,MAX(COLUMN($O211:T211))-COLUMN($O211:T211),1,1)))</f>
        <v>3153936.6155807879</v>
      </c>
      <c r="U240" s="221">
        <f ca="1">SUMPRODUCT($O182:U182,N(OFFSET($O211:U211,0,MAX(COLUMN($O211:U211))-COLUMN($O211:U211),1,1)))</f>
        <v>3153936.6155807879</v>
      </c>
      <c r="V240" s="221">
        <f ca="1">SUMPRODUCT($O182:V182,N(OFFSET($O211:V211,0,MAX(COLUMN($O211:V211))-COLUMN($O211:V211),1,1)))</f>
        <v>3153936.6155807879</v>
      </c>
      <c r="W240" s="221">
        <f ca="1">SUMPRODUCT($O182:W182,N(OFFSET($O211:W211,0,MAX(COLUMN($O211:W211))-COLUMN($O211:W211),1,1)))</f>
        <v>3153936.6155807879</v>
      </c>
      <c r="X240" s="221">
        <f ca="1">SUMPRODUCT($O182:X182,N(OFFSET($O211:X211,0,MAX(COLUMN($O211:X211))-COLUMN($O211:X211),1,1)))</f>
        <v>3153936.6155807879</v>
      </c>
      <c r="Y240" s="221">
        <f ca="1">SUMPRODUCT($O182:Y182,N(OFFSET($O211:Y211,0,MAX(COLUMN($O211:Y211))-COLUMN($O211:Y211),1,1)))</f>
        <v>3153936.6155807879</v>
      </c>
      <c r="Z240" s="221">
        <f ca="1">SUMPRODUCT($O182:Z182,N(OFFSET($O211:Z211,0,MAX(COLUMN($O211:Z211))-COLUMN($O211:Z211),1,1)))</f>
        <v>3153936.6155807879</v>
      </c>
      <c r="AA240" s="221">
        <f ca="1">SUMPRODUCT($O182:AA182,N(OFFSET($O211:AA211,0,MAX(COLUMN($O211:AA211))-COLUMN($O211:AA211),1,1)))</f>
        <v>3153936.6155807879</v>
      </c>
      <c r="AB240" s="221">
        <f ca="1">SUMPRODUCT($O182:AB182,N(OFFSET($O211:AB211,0,MAX(COLUMN($O211:AB211))-COLUMN($O211:AB211),1,1)))</f>
        <v>3153936.6155807879</v>
      </c>
      <c r="AC240" s="221">
        <f ca="1">SUMPRODUCT($O182:AC182,N(OFFSET($O211:AC211,0,MAX(COLUMN($O211:AC211))-COLUMN($O211:AC211),1,1)))</f>
        <v>3153936.6155807879</v>
      </c>
      <c r="AD240" s="221">
        <f ca="1">SUMPRODUCT($O182:AD182,N(OFFSET($O211:AD211,0,MAX(COLUMN($O211:AD211))-COLUMN($O211:AD211),1,1)))</f>
        <v>3153936.6155807879</v>
      </c>
      <c r="AE240" s="221">
        <f ca="1">SUMPRODUCT($O182:AE182,N(OFFSET($O211:AE211,0,MAX(COLUMN($O211:AE211))-COLUMN($O211:AE211),1,1)))</f>
        <v>3153936.6155807879</v>
      </c>
      <c r="AF240" s="221">
        <f ca="1">SUMPRODUCT($O182:AF182,N(OFFSET($O211:AF211,0,MAX(COLUMN($O211:AF211))-COLUMN($O211:AF211),1,1)))</f>
        <v>3153936.6155807879</v>
      </c>
      <c r="AG240" s="221">
        <f ca="1">SUMPRODUCT($O182:AG182,N(OFFSET($O211:AG211,0,MAX(COLUMN($O211:AG211))-COLUMN($O211:AG211),1,1)))</f>
        <v>3153936.6155807879</v>
      </c>
      <c r="AH240" s="221">
        <f ca="1">SUMPRODUCT($O182:AH182,N(OFFSET($O211:AH211,0,MAX(COLUMN($O211:AH211))-COLUMN($O211:AH211),1,1)))</f>
        <v>3153936.6155807879</v>
      </c>
      <c r="AI240" s="221">
        <f ca="1">SUMPRODUCT($O182:AI182,N(OFFSET($O211:AI211,0,MAX(COLUMN($O211:AI211))-COLUMN($O211:AI211),1,1)))</f>
        <v>3153936.6155807879</v>
      </c>
      <c r="AJ240" s="221">
        <f ca="1">SUMPRODUCT($O182:AJ182,N(OFFSET($O211:AJ211,0,MAX(COLUMN($O211:AJ211))-COLUMN($O211:AJ211),1,1)))</f>
        <v>3153936.6155807879</v>
      </c>
      <c r="AK240" s="221">
        <f ca="1">SUMPRODUCT($O182:AK182,N(OFFSET($O211:AK211,0,MAX(COLUMN($O211:AK211))-COLUMN($O211:AK211),1,1)))</f>
        <v>3153936.6155807879</v>
      </c>
      <c r="AL240" s="221">
        <f ca="1">SUMPRODUCT($O182:AL182,N(OFFSET($O211:AL211,0,MAX(COLUMN($O211:AL211))-COLUMN($O211:AL211),1,1)))</f>
        <v>3153936.6155807879</v>
      </c>
      <c r="AM240" s="221">
        <f ca="1">SUMPRODUCT($O182:AM182,N(OFFSET($O211:AM211,0,MAX(COLUMN($O211:AM211))-COLUMN($O211:AM211),1,1)))</f>
        <v>3153936.6155807879</v>
      </c>
      <c r="AN240" s="221">
        <f ca="1">SUMPRODUCT($O182:AN182,N(OFFSET($O211:AN211,0,MAX(COLUMN($O211:AN211))-COLUMN($O211:AN211),1,1)))</f>
        <v>3153936.6155807879</v>
      </c>
      <c r="AO240" s="221">
        <f ca="1">SUMPRODUCT($O182:AO182,N(OFFSET($O211:AO211,0,MAX(COLUMN($O211:AO211))-COLUMN($O211:AO211),1,1)))</f>
        <v>3153936.6155807879</v>
      </c>
      <c r="AP240" s="221">
        <f ca="1">SUMPRODUCT($O182:AP182,N(OFFSET($O211:AP211,0,MAX(COLUMN($O211:AP211))-COLUMN($O211:AP211),1,1)))</f>
        <v>3153936.6155807879</v>
      </c>
      <c r="AQ240" s="221">
        <f ca="1">SUMPRODUCT($O182:AQ182,N(OFFSET($O211:AQ211,0,MAX(COLUMN($O211:AQ211))-COLUMN($O211:AQ211),1,1)))</f>
        <v>3153936.6155807879</v>
      </c>
      <c r="AR240" s="221">
        <f ca="1">SUMPRODUCT($O182:AR182,N(OFFSET($O211:AR211,0,MAX(COLUMN($O211:AR211))-COLUMN($O211:AR211),1,1)))</f>
        <v>3153936.6155807879</v>
      </c>
      <c r="AS240" s="221">
        <f ca="1">SUMPRODUCT($O182:AS182,N(OFFSET($O211:AS211,0,MAX(COLUMN($O211:AS211))-COLUMN($O211:AS211),1,1)))</f>
        <v>3153936.6155807879</v>
      </c>
      <c r="AT240" s="221">
        <f ca="1">SUMPRODUCT($O182:AT182,N(OFFSET($O211:AT211,0,MAX(COLUMN($O211:AT211))-COLUMN($O211:AT211),1,1)))</f>
        <v>3153936.6155807879</v>
      </c>
      <c r="AU240" s="221">
        <f ca="1">SUMPRODUCT($O182:AU182,N(OFFSET($O211:AU211,0,MAX(COLUMN($O211:AU211))-COLUMN($O211:AU211),1,1)))</f>
        <v>3153936.6155807879</v>
      </c>
      <c r="AV240" s="221">
        <f ca="1">SUMPRODUCT($O182:AV182,N(OFFSET($O211:AV211,0,MAX(COLUMN($O211:AV211))-COLUMN($O211:AV211),1,1)))</f>
        <v>3153936.6155807879</v>
      </c>
      <c r="AW240" s="221">
        <f ca="1">SUMPRODUCT($O182:AW182,N(OFFSET($O211:AW211,0,MAX(COLUMN($O211:AW211))-COLUMN($O211:AW211),1,1)))</f>
        <v>3153936.6155807879</v>
      </c>
      <c r="AX240" s="221">
        <f ca="1">SUMPRODUCT($O182:AX182,N(OFFSET($O211:AX211,0,MAX(COLUMN($O211:AX211))-COLUMN($O211:AX211),1,1)))</f>
        <v>3153936.6155807879</v>
      </c>
      <c r="AY240" s="221">
        <f ca="1">SUMPRODUCT($O182:AY182,N(OFFSET($O211:AY211,0,MAX(COLUMN($O211:AY211))-COLUMN($O211:AY211),1,1)))</f>
        <v>3153936.6155807879</v>
      </c>
      <c r="AZ240" s="221">
        <f ca="1">SUMPRODUCT($O182:AZ182,N(OFFSET($O211:AZ211,0,MAX(COLUMN($O211:AZ211))-COLUMN($O211:AZ211),1,1)))</f>
        <v>3153936.6155807879</v>
      </c>
      <c r="BA240" s="221">
        <f ca="1">SUMPRODUCT($O182:BA182,N(OFFSET($O211:BA211,0,MAX(COLUMN($O211:BA211))-COLUMN($O211:BA211),1,1)))</f>
        <v>3153936.6155807879</v>
      </c>
      <c r="BB240" s="221">
        <f ca="1">SUMPRODUCT($O182:BB182,N(OFFSET($O211:BB211,0,MAX(COLUMN($O211:BB211))-COLUMN($O211:BB211),1,1)))</f>
        <v>3153936.6155807879</v>
      </c>
      <c r="BC240" s="221">
        <f ca="1">SUMPRODUCT($O182:BC182,N(OFFSET($O211:BC211,0,MAX(COLUMN($O211:BC211))-COLUMN($O211:BC211),1,1)))</f>
        <v>3153936.6155807879</v>
      </c>
      <c r="BD240" s="221">
        <f ca="1">SUMPRODUCT($O182:BD182,N(OFFSET($O211:BD211,0,MAX(COLUMN($O211:BD211))-COLUMN($O211:BD211),1,1)))</f>
        <v>3153936.6155807879</v>
      </c>
      <c r="BE240" s="221">
        <f ca="1">SUMPRODUCT($O182:BE182,N(OFFSET($O211:BE211,0,MAX(COLUMN($O211:BE211))-COLUMN($O211:BE211),1,1)))</f>
        <v>3153936.6155807879</v>
      </c>
      <c r="BF240" s="221">
        <f ca="1">SUMPRODUCT($O182:BF182,N(OFFSET($O211:BF211,0,MAX(COLUMN($O211:BF211))-COLUMN($O211:BF211),1,1)))</f>
        <v>3153936.6155807879</v>
      </c>
      <c r="BG240" s="221">
        <f ca="1">SUMPRODUCT($O182:BG182,N(OFFSET($O211:BG211,0,MAX(COLUMN($O211:BG211))-COLUMN($O211:BG211),1,1)))</f>
        <v>3153936.6155807879</v>
      </c>
      <c r="BH240" s="221">
        <f ca="1">SUMPRODUCT($O182:BH182,N(OFFSET($O211:BH211,0,MAX(COLUMN($O211:BH211))-COLUMN($O211:BH211),1,1)))</f>
        <v>3153936.6155807879</v>
      </c>
      <c r="BI240" s="221">
        <f ca="1">SUMPRODUCT($O182:BI182,N(OFFSET($O211:BI211,0,MAX(COLUMN($O211:BI211))-COLUMN($O211:BI211),1,1)))</f>
        <v>3153936.6155807879</v>
      </c>
      <c r="BJ240" s="221">
        <f ca="1">SUMPRODUCT($O182:BJ182,N(OFFSET($O211:BJ211,0,MAX(COLUMN($O211:BJ211))-COLUMN($O211:BJ211),1,1)))</f>
        <v>3153936.6155807879</v>
      </c>
      <c r="BK240" s="221">
        <f ca="1">SUMPRODUCT($O182:BK182,N(OFFSET($O211:BK211,0,MAX(COLUMN($O211:BK211))-COLUMN($O211:BK211),1,1)))</f>
        <v>3153936.6155807879</v>
      </c>
      <c r="BL240" s="221">
        <f ca="1">SUMPRODUCT($O182:BL182,N(OFFSET($O211:BL211,0,MAX(COLUMN($O211:BL211))-COLUMN($O211:BL211),1,1)))</f>
        <v>3153936.6155807879</v>
      </c>
      <c r="BM240" s="221">
        <f ca="1">SUMPRODUCT($O182:BM182,N(OFFSET($O211:BM211,0,MAX(COLUMN($O211:BM211))-COLUMN($O211:BM211),1,1)))</f>
        <v>3153936.6155807879</v>
      </c>
    </row>
    <row r="241" spans="3:65" x14ac:dyDescent="0.2">
      <c r="C241" s="188">
        <f t="shared" si="167"/>
        <v>14</v>
      </c>
      <c r="D241" s="166" t="str">
        <f t="shared" si="168"/>
        <v xml:space="preserve">Alt 2 - TRANSMISSION SUBSTATION  </v>
      </c>
      <c r="E241" s="211" t="str">
        <f t="shared" si="166"/>
        <v>CWIP Capital</v>
      </c>
      <c r="F241" s="183">
        <f t="shared" si="166"/>
        <v>6</v>
      </c>
      <c r="G241" s="183"/>
      <c r="H241" s="214"/>
      <c r="K241" s="202">
        <f t="shared" ca="1" si="169"/>
        <v>569294.08269702119</v>
      </c>
      <c r="L241" s="203">
        <f t="shared" ca="1" si="170"/>
        <v>2506720.9093448473</v>
      </c>
      <c r="O241" s="221">
        <f ca="1">SUMPRODUCT($O183:O183,N(OFFSET($O212:O212,0,MAX(COLUMN($O212:O212))-COLUMN($O212:O212),1,1)))</f>
        <v>0</v>
      </c>
      <c r="P241" s="221">
        <f ca="1">SUMPRODUCT($O183:P183,N(OFFSET($O212:P212,0,MAX(COLUMN($O212:P212))-COLUMN($O212:P212),1,1)))</f>
        <v>0</v>
      </c>
      <c r="Q241" s="221">
        <f ca="1">SUMPRODUCT($O183:Q183,N(OFFSET($O212:Q212,0,MAX(COLUMN($O212:Q212))-COLUMN($O212:Q212),1,1)))</f>
        <v>0</v>
      </c>
      <c r="R241" s="221">
        <f ca="1">SUMPRODUCT($O183:R183,N(OFFSET($O212:R212,0,MAX(COLUMN($O212:R212))-COLUMN($O212:R212),1,1)))</f>
        <v>4747.5774798197854</v>
      </c>
      <c r="S241" s="221">
        <f ca="1">SUMPRODUCT($O183:S183,N(OFFSET($O212:S212,0,MAX(COLUMN($O212:S212))-COLUMN($O212:S212),1,1)))</f>
        <v>56970.929757837417</v>
      </c>
      <c r="T241" s="221">
        <f ca="1">SUMPRODUCT($O183:T183,N(OFFSET($O212:T212,0,MAX(COLUMN($O212:T212))-COLUMN($O212:T212),1,1)))</f>
        <v>56970.929757837417</v>
      </c>
      <c r="U241" s="221">
        <f ca="1">SUMPRODUCT($O183:U183,N(OFFSET($O212:U212,0,MAX(COLUMN($O212:U212))-COLUMN($O212:U212),1,1)))</f>
        <v>56970.929757837417</v>
      </c>
      <c r="V241" s="221">
        <f ca="1">SUMPRODUCT($O183:V183,N(OFFSET($O212:V212,0,MAX(COLUMN($O212:V212))-COLUMN($O212:V212),1,1)))</f>
        <v>56970.929757837417</v>
      </c>
      <c r="W241" s="221">
        <f ca="1">SUMPRODUCT($O183:W183,N(OFFSET($O212:W212,0,MAX(COLUMN($O212:W212))-COLUMN($O212:W212),1,1)))</f>
        <v>56970.929757837417</v>
      </c>
      <c r="X241" s="221">
        <f ca="1">SUMPRODUCT($O183:X183,N(OFFSET($O212:X212,0,MAX(COLUMN($O212:X212))-COLUMN($O212:X212),1,1)))</f>
        <v>56970.929757837417</v>
      </c>
      <c r="Y241" s="221">
        <f ca="1">SUMPRODUCT($O183:Y183,N(OFFSET($O212:Y212,0,MAX(COLUMN($O212:Y212))-COLUMN($O212:Y212),1,1)))</f>
        <v>56970.929757837417</v>
      </c>
      <c r="Z241" s="221">
        <f ca="1">SUMPRODUCT($O183:Z183,N(OFFSET($O212:Z212,0,MAX(COLUMN($O212:Z212))-COLUMN($O212:Z212),1,1)))</f>
        <v>56970.929757837417</v>
      </c>
      <c r="AA241" s="221">
        <f ca="1">SUMPRODUCT($O183:AA183,N(OFFSET($O212:AA212,0,MAX(COLUMN($O212:AA212))-COLUMN($O212:AA212),1,1)))</f>
        <v>56970.929757837417</v>
      </c>
      <c r="AB241" s="221">
        <f ca="1">SUMPRODUCT($O183:AB183,N(OFFSET($O212:AB212,0,MAX(COLUMN($O212:AB212))-COLUMN($O212:AB212),1,1)))</f>
        <v>56970.929757837417</v>
      </c>
      <c r="AC241" s="221">
        <f ca="1">SUMPRODUCT($O183:AC183,N(OFFSET($O212:AC212,0,MAX(COLUMN($O212:AC212))-COLUMN($O212:AC212),1,1)))</f>
        <v>56970.929757837417</v>
      </c>
      <c r="AD241" s="221">
        <f ca="1">SUMPRODUCT($O183:AD183,N(OFFSET($O212:AD212,0,MAX(COLUMN($O212:AD212))-COLUMN($O212:AD212),1,1)))</f>
        <v>56970.929757837417</v>
      </c>
      <c r="AE241" s="221">
        <f ca="1">SUMPRODUCT($O183:AE183,N(OFFSET($O212:AE212,0,MAX(COLUMN($O212:AE212))-COLUMN($O212:AE212),1,1)))</f>
        <v>56970.929757837417</v>
      </c>
      <c r="AF241" s="221">
        <f ca="1">SUMPRODUCT($O183:AF183,N(OFFSET($O212:AF212,0,MAX(COLUMN($O212:AF212))-COLUMN($O212:AF212),1,1)))</f>
        <v>56970.929757837417</v>
      </c>
      <c r="AG241" s="221">
        <f ca="1">SUMPRODUCT($O183:AG183,N(OFFSET($O212:AG212,0,MAX(COLUMN($O212:AG212))-COLUMN($O212:AG212),1,1)))</f>
        <v>56970.929757837417</v>
      </c>
      <c r="AH241" s="221">
        <f ca="1">SUMPRODUCT($O183:AH183,N(OFFSET($O212:AH212,0,MAX(COLUMN($O212:AH212))-COLUMN($O212:AH212),1,1)))</f>
        <v>56970.929757837417</v>
      </c>
      <c r="AI241" s="221">
        <f ca="1">SUMPRODUCT($O183:AI183,N(OFFSET($O212:AI212,0,MAX(COLUMN($O212:AI212))-COLUMN($O212:AI212),1,1)))</f>
        <v>56970.929757837417</v>
      </c>
      <c r="AJ241" s="221">
        <f ca="1">SUMPRODUCT($O183:AJ183,N(OFFSET($O212:AJ212,0,MAX(COLUMN($O212:AJ212))-COLUMN($O212:AJ212),1,1)))</f>
        <v>56970.929757837417</v>
      </c>
      <c r="AK241" s="221">
        <f ca="1">SUMPRODUCT($O183:AK183,N(OFFSET($O212:AK212,0,MAX(COLUMN($O212:AK212))-COLUMN($O212:AK212),1,1)))</f>
        <v>56970.929757837417</v>
      </c>
      <c r="AL241" s="221">
        <f ca="1">SUMPRODUCT($O183:AL183,N(OFFSET($O212:AL212,0,MAX(COLUMN($O212:AL212))-COLUMN($O212:AL212),1,1)))</f>
        <v>56970.929757837417</v>
      </c>
      <c r="AM241" s="221">
        <f ca="1">SUMPRODUCT($O183:AM183,N(OFFSET($O212:AM212,0,MAX(COLUMN($O212:AM212))-COLUMN($O212:AM212),1,1)))</f>
        <v>56970.929757837417</v>
      </c>
      <c r="AN241" s="221">
        <f ca="1">SUMPRODUCT($O183:AN183,N(OFFSET($O212:AN212,0,MAX(COLUMN($O212:AN212))-COLUMN($O212:AN212),1,1)))</f>
        <v>56970.929757837417</v>
      </c>
      <c r="AO241" s="221">
        <f ca="1">SUMPRODUCT($O183:AO183,N(OFFSET($O212:AO212,0,MAX(COLUMN($O212:AO212))-COLUMN($O212:AO212),1,1)))</f>
        <v>56970.929757837417</v>
      </c>
      <c r="AP241" s="221">
        <f ca="1">SUMPRODUCT($O183:AP183,N(OFFSET($O212:AP212,0,MAX(COLUMN($O212:AP212))-COLUMN($O212:AP212),1,1)))</f>
        <v>56970.929757837417</v>
      </c>
      <c r="AQ241" s="221">
        <f ca="1">SUMPRODUCT($O183:AQ183,N(OFFSET($O212:AQ212,0,MAX(COLUMN($O212:AQ212))-COLUMN($O212:AQ212),1,1)))</f>
        <v>56970.929757837417</v>
      </c>
      <c r="AR241" s="221">
        <f ca="1">SUMPRODUCT($O183:AR183,N(OFFSET($O212:AR212,0,MAX(COLUMN($O212:AR212))-COLUMN($O212:AR212),1,1)))</f>
        <v>56970.929757837417</v>
      </c>
      <c r="AS241" s="221">
        <f ca="1">SUMPRODUCT($O183:AS183,N(OFFSET($O212:AS212,0,MAX(COLUMN($O212:AS212))-COLUMN($O212:AS212),1,1)))</f>
        <v>56970.929757837417</v>
      </c>
      <c r="AT241" s="221">
        <f ca="1">SUMPRODUCT($O183:AT183,N(OFFSET($O212:AT212,0,MAX(COLUMN($O212:AT212))-COLUMN($O212:AT212),1,1)))</f>
        <v>56970.929757837417</v>
      </c>
      <c r="AU241" s="221">
        <f ca="1">SUMPRODUCT($O183:AU183,N(OFFSET($O212:AU212,0,MAX(COLUMN($O212:AU212))-COLUMN($O212:AU212),1,1)))</f>
        <v>56970.929757837417</v>
      </c>
      <c r="AV241" s="221">
        <f ca="1">SUMPRODUCT($O183:AV183,N(OFFSET($O212:AV212,0,MAX(COLUMN($O212:AV212))-COLUMN($O212:AV212),1,1)))</f>
        <v>56970.929757837417</v>
      </c>
      <c r="AW241" s="221">
        <f ca="1">SUMPRODUCT($O183:AW183,N(OFFSET($O212:AW212,0,MAX(COLUMN($O212:AW212))-COLUMN($O212:AW212),1,1)))</f>
        <v>56970.929757837417</v>
      </c>
      <c r="AX241" s="221">
        <f ca="1">SUMPRODUCT($O183:AX183,N(OFFSET($O212:AX212,0,MAX(COLUMN($O212:AX212))-COLUMN($O212:AX212),1,1)))</f>
        <v>56970.929757837417</v>
      </c>
      <c r="AY241" s="221">
        <f ca="1">SUMPRODUCT($O183:AY183,N(OFFSET($O212:AY212,0,MAX(COLUMN($O212:AY212))-COLUMN($O212:AY212),1,1)))</f>
        <v>56970.929757837417</v>
      </c>
      <c r="AZ241" s="221">
        <f ca="1">SUMPRODUCT($O183:AZ183,N(OFFSET($O212:AZ212,0,MAX(COLUMN($O212:AZ212))-COLUMN($O212:AZ212),1,1)))</f>
        <v>56970.929757837417</v>
      </c>
      <c r="BA241" s="221">
        <f ca="1">SUMPRODUCT($O183:BA183,N(OFFSET($O212:BA212,0,MAX(COLUMN($O212:BA212))-COLUMN($O212:BA212),1,1)))</f>
        <v>56970.929757837417</v>
      </c>
      <c r="BB241" s="221">
        <f ca="1">SUMPRODUCT($O183:BB183,N(OFFSET($O212:BB212,0,MAX(COLUMN($O212:BB212))-COLUMN($O212:BB212),1,1)))</f>
        <v>56970.929757837417</v>
      </c>
      <c r="BC241" s="221">
        <f ca="1">SUMPRODUCT($O183:BC183,N(OFFSET($O212:BC212,0,MAX(COLUMN($O212:BC212))-COLUMN($O212:BC212),1,1)))</f>
        <v>56970.929757837417</v>
      </c>
      <c r="BD241" s="221">
        <f ca="1">SUMPRODUCT($O183:BD183,N(OFFSET($O212:BD212,0,MAX(COLUMN($O212:BD212))-COLUMN($O212:BD212),1,1)))</f>
        <v>56970.929757837417</v>
      </c>
      <c r="BE241" s="221">
        <f ca="1">SUMPRODUCT($O183:BE183,N(OFFSET($O212:BE212,0,MAX(COLUMN($O212:BE212))-COLUMN($O212:BE212),1,1)))</f>
        <v>56970.929757837417</v>
      </c>
      <c r="BF241" s="221">
        <f ca="1">SUMPRODUCT($O183:BF183,N(OFFSET($O212:BF212,0,MAX(COLUMN($O212:BF212))-COLUMN($O212:BF212),1,1)))</f>
        <v>56970.929757837417</v>
      </c>
      <c r="BG241" s="221">
        <f ca="1">SUMPRODUCT($O183:BG183,N(OFFSET($O212:BG212,0,MAX(COLUMN($O212:BG212))-COLUMN($O212:BG212),1,1)))</f>
        <v>56970.929757837417</v>
      </c>
      <c r="BH241" s="221">
        <f ca="1">SUMPRODUCT($O183:BH183,N(OFFSET($O212:BH212,0,MAX(COLUMN($O212:BH212))-COLUMN($O212:BH212),1,1)))</f>
        <v>56970.929757837417</v>
      </c>
      <c r="BI241" s="221">
        <f ca="1">SUMPRODUCT($O183:BI183,N(OFFSET($O212:BI212,0,MAX(COLUMN($O212:BI212))-COLUMN($O212:BI212),1,1)))</f>
        <v>56970.929757837417</v>
      </c>
      <c r="BJ241" s="221">
        <f ca="1">SUMPRODUCT($O183:BJ183,N(OFFSET($O212:BJ212,0,MAX(COLUMN($O212:BJ212))-COLUMN($O212:BJ212),1,1)))</f>
        <v>52223.35227801912</v>
      </c>
      <c r="BK241" s="221">
        <f ca="1">SUMPRODUCT($O183:BK183,N(OFFSET($O212:BK212,0,MAX(COLUMN($O212:BK212))-COLUMN($O212:BK212),1,1)))</f>
        <v>0</v>
      </c>
      <c r="BL241" s="221">
        <f ca="1">SUMPRODUCT($O183:BL183,N(OFFSET($O212:BL212,0,MAX(COLUMN($O212:BL212))-COLUMN($O212:BL212),1,1)))</f>
        <v>0</v>
      </c>
      <c r="BM241" s="221">
        <f ca="1">SUMPRODUCT($O183:BM183,N(OFFSET($O212:BM212,0,MAX(COLUMN($O212:BM212))-COLUMN($O212:BM212),1,1)))</f>
        <v>0</v>
      </c>
    </row>
    <row r="242" spans="3:65" x14ac:dyDescent="0.2">
      <c r="C242" s="188">
        <f t="shared" si="167"/>
        <v>15</v>
      </c>
      <c r="D242" s="166" t="str">
        <f t="shared" si="168"/>
        <v xml:space="preserve">Alt 2 - DISTRIBUTION SUBSTATION  </v>
      </c>
      <c r="E242" s="211" t="str">
        <f t="shared" si="166"/>
        <v>CWIP Capital</v>
      </c>
      <c r="F242" s="183">
        <f t="shared" si="166"/>
        <v>6</v>
      </c>
      <c r="G242" s="183"/>
      <c r="H242" s="214"/>
      <c r="K242" s="202">
        <f t="shared" ca="1" si="169"/>
        <v>0</v>
      </c>
      <c r="L242" s="203">
        <f t="shared" ca="1" si="170"/>
        <v>0</v>
      </c>
      <c r="O242" s="221">
        <f ca="1">SUMPRODUCT($O184:O184,N(OFFSET($O213:O213,0,MAX(COLUMN($O213:O213))-COLUMN($O213:O213),1,1)))</f>
        <v>0</v>
      </c>
      <c r="P242" s="221">
        <f ca="1">SUMPRODUCT($O184:P184,N(OFFSET($O213:P213,0,MAX(COLUMN($O213:P213))-COLUMN($O213:P213),1,1)))</f>
        <v>0</v>
      </c>
      <c r="Q242" s="221">
        <f ca="1">SUMPRODUCT($O184:Q184,N(OFFSET($O213:Q213,0,MAX(COLUMN($O213:Q213))-COLUMN($O213:Q213),1,1)))</f>
        <v>0</v>
      </c>
      <c r="R242" s="221">
        <f ca="1">SUMPRODUCT($O184:R184,N(OFFSET($O213:R213,0,MAX(COLUMN($O213:R213))-COLUMN($O213:R213),1,1)))</f>
        <v>0</v>
      </c>
      <c r="S242" s="221">
        <f ca="1">SUMPRODUCT($O184:S184,N(OFFSET($O213:S213,0,MAX(COLUMN($O213:S213))-COLUMN($O213:S213),1,1)))</f>
        <v>0</v>
      </c>
      <c r="T242" s="221">
        <f ca="1">SUMPRODUCT($O184:T184,N(OFFSET($O213:T213,0,MAX(COLUMN($O213:T213))-COLUMN($O213:T213),1,1)))</f>
        <v>0</v>
      </c>
      <c r="U242" s="221">
        <f ca="1">SUMPRODUCT($O184:U184,N(OFFSET($O213:U213,0,MAX(COLUMN($O213:U213))-COLUMN($O213:U213),1,1)))</f>
        <v>0</v>
      </c>
      <c r="V242" s="221">
        <f ca="1">SUMPRODUCT($O184:V184,N(OFFSET($O213:V213,0,MAX(COLUMN($O213:V213))-COLUMN($O213:V213),1,1)))</f>
        <v>0</v>
      </c>
      <c r="W242" s="221">
        <f ca="1">SUMPRODUCT($O184:W184,N(OFFSET($O213:W213,0,MAX(COLUMN($O213:W213))-COLUMN($O213:W213),1,1)))</f>
        <v>0</v>
      </c>
      <c r="X242" s="221">
        <f ca="1">SUMPRODUCT($O184:X184,N(OFFSET($O213:X213,0,MAX(COLUMN($O213:X213))-COLUMN($O213:X213),1,1)))</f>
        <v>0</v>
      </c>
      <c r="Y242" s="221">
        <f ca="1">SUMPRODUCT($O184:Y184,N(OFFSET($O213:Y213,0,MAX(COLUMN($O213:Y213))-COLUMN($O213:Y213),1,1)))</f>
        <v>0</v>
      </c>
      <c r="Z242" s="221">
        <f ca="1">SUMPRODUCT($O184:Z184,N(OFFSET($O213:Z213,0,MAX(COLUMN($O213:Z213))-COLUMN($O213:Z213),1,1)))</f>
        <v>0</v>
      </c>
      <c r="AA242" s="221">
        <f ca="1">SUMPRODUCT($O184:AA184,N(OFFSET($O213:AA213,0,MAX(COLUMN($O213:AA213))-COLUMN($O213:AA213),1,1)))</f>
        <v>0</v>
      </c>
      <c r="AB242" s="221">
        <f ca="1">SUMPRODUCT($O184:AB184,N(OFFSET($O213:AB213,0,MAX(COLUMN($O213:AB213))-COLUMN($O213:AB213),1,1)))</f>
        <v>0</v>
      </c>
      <c r="AC242" s="221">
        <f ca="1">SUMPRODUCT($O184:AC184,N(OFFSET($O213:AC213,0,MAX(COLUMN($O213:AC213))-COLUMN($O213:AC213),1,1)))</f>
        <v>0</v>
      </c>
      <c r="AD242" s="221">
        <f ca="1">SUMPRODUCT($O184:AD184,N(OFFSET($O213:AD213,0,MAX(COLUMN($O213:AD213))-COLUMN($O213:AD213),1,1)))</f>
        <v>0</v>
      </c>
      <c r="AE242" s="221">
        <f ca="1">SUMPRODUCT($O184:AE184,N(OFFSET($O213:AE213,0,MAX(COLUMN($O213:AE213))-COLUMN($O213:AE213),1,1)))</f>
        <v>0</v>
      </c>
      <c r="AF242" s="221">
        <f ca="1">SUMPRODUCT($O184:AF184,N(OFFSET($O213:AF213,0,MAX(COLUMN($O213:AF213))-COLUMN($O213:AF213),1,1)))</f>
        <v>0</v>
      </c>
      <c r="AG242" s="221">
        <f ca="1">SUMPRODUCT($O184:AG184,N(OFFSET($O213:AG213,0,MAX(COLUMN($O213:AG213))-COLUMN($O213:AG213),1,1)))</f>
        <v>0</v>
      </c>
      <c r="AH242" s="221">
        <f ca="1">SUMPRODUCT($O184:AH184,N(OFFSET($O213:AH213,0,MAX(COLUMN($O213:AH213))-COLUMN($O213:AH213),1,1)))</f>
        <v>0</v>
      </c>
      <c r="AI242" s="221">
        <f ca="1">SUMPRODUCT($O184:AI184,N(OFFSET($O213:AI213,0,MAX(COLUMN($O213:AI213))-COLUMN($O213:AI213),1,1)))</f>
        <v>0</v>
      </c>
      <c r="AJ242" s="221">
        <f ca="1">SUMPRODUCT($O184:AJ184,N(OFFSET($O213:AJ213,0,MAX(COLUMN($O213:AJ213))-COLUMN($O213:AJ213),1,1)))</f>
        <v>0</v>
      </c>
      <c r="AK242" s="221">
        <f ca="1">SUMPRODUCT($O184:AK184,N(OFFSET($O213:AK213,0,MAX(COLUMN($O213:AK213))-COLUMN($O213:AK213),1,1)))</f>
        <v>0</v>
      </c>
      <c r="AL242" s="221">
        <f ca="1">SUMPRODUCT($O184:AL184,N(OFFSET($O213:AL213,0,MAX(COLUMN($O213:AL213))-COLUMN($O213:AL213),1,1)))</f>
        <v>0</v>
      </c>
      <c r="AM242" s="221">
        <f ca="1">SUMPRODUCT($O184:AM184,N(OFFSET($O213:AM213,0,MAX(COLUMN($O213:AM213))-COLUMN($O213:AM213),1,1)))</f>
        <v>0</v>
      </c>
      <c r="AN242" s="221">
        <f ca="1">SUMPRODUCT($O184:AN184,N(OFFSET($O213:AN213,0,MAX(COLUMN($O213:AN213))-COLUMN($O213:AN213),1,1)))</f>
        <v>0</v>
      </c>
      <c r="AO242" s="221">
        <f ca="1">SUMPRODUCT($O184:AO184,N(OFFSET($O213:AO213,0,MAX(COLUMN($O213:AO213))-COLUMN($O213:AO213),1,1)))</f>
        <v>0</v>
      </c>
      <c r="AP242" s="221">
        <f ca="1">SUMPRODUCT($O184:AP184,N(OFFSET($O213:AP213,0,MAX(COLUMN($O213:AP213))-COLUMN($O213:AP213),1,1)))</f>
        <v>0</v>
      </c>
      <c r="AQ242" s="221">
        <f ca="1">SUMPRODUCT($O184:AQ184,N(OFFSET($O213:AQ213,0,MAX(COLUMN($O213:AQ213))-COLUMN($O213:AQ213),1,1)))</f>
        <v>0</v>
      </c>
      <c r="AR242" s="221">
        <f ca="1">SUMPRODUCT($O184:AR184,N(OFFSET($O213:AR213,0,MAX(COLUMN($O213:AR213))-COLUMN($O213:AR213),1,1)))</f>
        <v>0</v>
      </c>
      <c r="AS242" s="221">
        <f ca="1">SUMPRODUCT($O184:AS184,N(OFFSET($O213:AS213,0,MAX(COLUMN($O213:AS213))-COLUMN($O213:AS213),1,1)))</f>
        <v>0</v>
      </c>
      <c r="AT242" s="221">
        <f ca="1">SUMPRODUCT($O184:AT184,N(OFFSET($O213:AT213,0,MAX(COLUMN($O213:AT213))-COLUMN($O213:AT213),1,1)))</f>
        <v>0</v>
      </c>
      <c r="AU242" s="221">
        <f ca="1">SUMPRODUCT($O184:AU184,N(OFFSET($O213:AU213,0,MAX(COLUMN($O213:AU213))-COLUMN($O213:AU213),1,1)))</f>
        <v>0</v>
      </c>
      <c r="AV242" s="221">
        <f ca="1">SUMPRODUCT($O184:AV184,N(OFFSET($O213:AV213,0,MAX(COLUMN($O213:AV213))-COLUMN($O213:AV213),1,1)))</f>
        <v>0</v>
      </c>
      <c r="AW242" s="221">
        <f ca="1">SUMPRODUCT($O184:AW184,N(OFFSET($O213:AW213,0,MAX(COLUMN($O213:AW213))-COLUMN($O213:AW213),1,1)))</f>
        <v>0</v>
      </c>
      <c r="AX242" s="221">
        <f ca="1">SUMPRODUCT($O184:AX184,N(OFFSET($O213:AX213,0,MAX(COLUMN($O213:AX213))-COLUMN($O213:AX213),1,1)))</f>
        <v>0</v>
      </c>
      <c r="AY242" s="221">
        <f ca="1">SUMPRODUCT($O184:AY184,N(OFFSET($O213:AY213,0,MAX(COLUMN($O213:AY213))-COLUMN($O213:AY213),1,1)))</f>
        <v>0</v>
      </c>
      <c r="AZ242" s="221">
        <f ca="1">SUMPRODUCT($O184:AZ184,N(OFFSET($O213:AZ213,0,MAX(COLUMN($O213:AZ213))-COLUMN($O213:AZ213),1,1)))</f>
        <v>0</v>
      </c>
      <c r="BA242" s="221">
        <f ca="1">SUMPRODUCT($O184:BA184,N(OFFSET($O213:BA213,0,MAX(COLUMN($O213:BA213))-COLUMN($O213:BA213),1,1)))</f>
        <v>0</v>
      </c>
      <c r="BB242" s="221">
        <f ca="1">SUMPRODUCT($O184:BB184,N(OFFSET($O213:BB213,0,MAX(COLUMN($O213:BB213))-COLUMN($O213:BB213),1,1)))</f>
        <v>0</v>
      </c>
      <c r="BC242" s="221">
        <f ca="1">SUMPRODUCT($O184:BC184,N(OFFSET($O213:BC213,0,MAX(COLUMN($O213:BC213))-COLUMN($O213:BC213),1,1)))</f>
        <v>0</v>
      </c>
      <c r="BD242" s="221">
        <f ca="1">SUMPRODUCT($O184:BD184,N(OFFSET($O213:BD213,0,MAX(COLUMN($O213:BD213))-COLUMN($O213:BD213),1,1)))</f>
        <v>0</v>
      </c>
      <c r="BE242" s="221">
        <f ca="1">SUMPRODUCT($O184:BE184,N(OFFSET($O213:BE213,0,MAX(COLUMN($O213:BE213))-COLUMN($O213:BE213),1,1)))</f>
        <v>0</v>
      </c>
      <c r="BF242" s="221">
        <f ca="1">SUMPRODUCT($O184:BF184,N(OFFSET($O213:BF213,0,MAX(COLUMN($O213:BF213))-COLUMN($O213:BF213),1,1)))</f>
        <v>0</v>
      </c>
      <c r="BG242" s="221">
        <f ca="1">SUMPRODUCT($O184:BG184,N(OFFSET($O213:BG213,0,MAX(COLUMN($O213:BG213))-COLUMN($O213:BG213),1,1)))</f>
        <v>0</v>
      </c>
      <c r="BH242" s="221">
        <f ca="1">SUMPRODUCT($O184:BH184,N(OFFSET($O213:BH213,0,MAX(COLUMN($O213:BH213))-COLUMN($O213:BH213),1,1)))</f>
        <v>0</v>
      </c>
      <c r="BI242" s="221">
        <f ca="1">SUMPRODUCT($O184:BI184,N(OFFSET($O213:BI213,0,MAX(COLUMN($O213:BI213))-COLUMN($O213:BI213),1,1)))</f>
        <v>0</v>
      </c>
      <c r="BJ242" s="221">
        <f ca="1">SUMPRODUCT($O184:BJ184,N(OFFSET($O213:BJ213,0,MAX(COLUMN($O213:BJ213))-COLUMN($O213:BJ213),1,1)))</f>
        <v>0</v>
      </c>
      <c r="BK242" s="221">
        <f ca="1">SUMPRODUCT($O184:BK184,N(OFFSET($O213:BK213,0,MAX(COLUMN($O213:BK213))-COLUMN($O213:BK213),1,1)))</f>
        <v>0</v>
      </c>
      <c r="BL242" s="221">
        <f ca="1">SUMPRODUCT($O184:BL184,N(OFFSET($O213:BL213,0,MAX(COLUMN($O213:BL213))-COLUMN($O213:BL213),1,1)))</f>
        <v>0</v>
      </c>
      <c r="BM242" s="221">
        <f ca="1">SUMPRODUCT($O184:BM184,N(OFFSET($O213:BM213,0,MAX(COLUMN($O213:BM213))-COLUMN($O213:BM213),1,1)))</f>
        <v>0</v>
      </c>
    </row>
    <row r="243" spans="3:65" x14ac:dyDescent="0.2">
      <c r="C243" s="188">
        <f t="shared" si="167"/>
        <v>16</v>
      </c>
      <c r="D243" s="166" t="str">
        <f t="shared" si="168"/>
        <v>item 16</v>
      </c>
      <c r="E243" s="211" t="str">
        <f t="shared" si="166"/>
        <v>Operating Expense</v>
      </c>
      <c r="F243" s="183">
        <f t="shared" si="166"/>
        <v>2</v>
      </c>
      <c r="G243" s="183"/>
      <c r="H243" s="214"/>
      <c r="K243" s="202">
        <f t="shared" ca="1" si="169"/>
        <v>0</v>
      </c>
      <c r="L243" s="203">
        <f t="shared" ca="1" si="170"/>
        <v>0</v>
      </c>
      <c r="O243" s="221">
        <f ca="1">SUMPRODUCT($O185:O185,N(OFFSET($O214:O214,0,MAX(COLUMN($O214:O214))-COLUMN($O214:O214),1,1)))</f>
        <v>0</v>
      </c>
      <c r="P243" s="221">
        <f ca="1">SUMPRODUCT($O185:P185,N(OFFSET($O214:P214,0,MAX(COLUMN($O214:P214))-COLUMN($O214:P214),1,1)))</f>
        <v>0</v>
      </c>
      <c r="Q243" s="221">
        <f ca="1">SUMPRODUCT($O185:Q185,N(OFFSET($O214:Q214,0,MAX(COLUMN($O214:Q214))-COLUMN($O214:Q214),1,1)))</f>
        <v>0</v>
      </c>
      <c r="R243" s="221">
        <f ca="1">SUMPRODUCT($O185:R185,N(OFFSET($O214:R214,0,MAX(COLUMN($O214:R214))-COLUMN($O214:R214),1,1)))</f>
        <v>0</v>
      </c>
      <c r="S243" s="221">
        <f ca="1">SUMPRODUCT($O185:S185,N(OFFSET($O214:S214,0,MAX(COLUMN($O214:S214))-COLUMN($O214:S214),1,1)))</f>
        <v>0</v>
      </c>
      <c r="T243" s="221">
        <f ca="1">SUMPRODUCT($O185:T185,N(OFFSET($O214:T214,0,MAX(COLUMN($O214:T214))-COLUMN($O214:T214),1,1)))</f>
        <v>0</v>
      </c>
      <c r="U243" s="221">
        <f ca="1">SUMPRODUCT($O185:U185,N(OFFSET($O214:U214,0,MAX(COLUMN($O214:U214))-COLUMN($O214:U214),1,1)))</f>
        <v>0</v>
      </c>
      <c r="V243" s="221">
        <f ca="1">SUMPRODUCT($O185:V185,N(OFFSET($O214:V214,0,MAX(COLUMN($O214:V214))-COLUMN($O214:V214),1,1)))</f>
        <v>0</v>
      </c>
      <c r="W243" s="221">
        <f ca="1">SUMPRODUCT($O185:W185,N(OFFSET($O214:W214,0,MAX(COLUMN($O214:W214))-COLUMN($O214:W214),1,1)))</f>
        <v>0</v>
      </c>
      <c r="X243" s="221">
        <f ca="1">SUMPRODUCT($O185:X185,N(OFFSET($O214:X214,0,MAX(COLUMN($O214:X214))-COLUMN($O214:X214),1,1)))</f>
        <v>0</v>
      </c>
      <c r="Y243" s="221">
        <f ca="1">SUMPRODUCT($O185:Y185,N(OFFSET($O214:Y214,0,MAX(COLUMN($O214:Y214))-COLUMN($O214:Y214),1,1)))</f>
        <v>0</v>
      </c>
      <c r="Z243" s="221">
        <f ca="1">SUMPRODUCT($O185:Z185,N(OFFSET($O214:Z214,0,MAX(COLUMN($O214:Z214))-COLUMN($O214:Z214),1,1)))</f>
        <v>0</v>
      </c>
      <c r="AA243" s="221">
        <f ca="1">SUMPRODUCT($O185:AA185,N(OFFSET($O214:AA214,0,MAX(COLUMN($O214:AA214))-COLUMN($O214:AA214),1,1)))</f>
        <v>0</v>
      </c>
      <c r="AB243" s="221">
        <f ca="1">SUMPRODUCT($O185:AB185,N(OFFSET($O214:AB214,0,MAX(COLUMN($O214:AB214))-COLUMN($O214:AB214),1,1)))</f>
        <v>0</v>
      </c>
      <c r="AC243" s="221">
        <f ca="1">SUMPRODUCT($O185:AC185,N(OFFSET($O214:AC214,0,MAX(COLUMN($O214:AC214))-COLUMN($O214:AC214),1,1)))</f>
        <v>0</v>
      </c>
      <c r="AD243" s="221">
        <f ca="1">SUMPRODUCT($O185:AD185,N(OFFSET($O214:AD214,0,MAX(COLUMN($O214:AD214))-COLUMN($O214:AD214),1,1)))</f>
        <v>0</v>
      </c>
      <c r="AE243" s="221">
        <f ca="1">SUMPRODUCT($O185:AE185,N(OFFSET($O214:AE214,0,MAX(COLUMN($O214:AE214))-COLUMN($O214:AE214),1,1)))</f>
        <v>0</v>
      </c>
      <c r="AF243" s="221">
        <f ca="1">SUMPRODUCT($O185:AF185,N(OFFSET($O214:AF214,0,MAX(COLUMN($O214:AF214))-COLUMN($O214:AF214),1,1)))</f>
        <v>0</v>
      </c>
      <c r="AG243" s="221">
        <f ca="1">SUMPRODUCT($O185:AG185,N(OFFSET($O214:AG214,0,MAX(COLUMN($O214:AG214))-COLUMN($O214:AG214),1,1)))</f>
        <v>0</v>
      </c>
      <c r="AH243" s="221">
        <f ca="1">SUMPRODUCT($O185:AH185,N(OFFSET($O214:AH214,0,MAX(COLUMN($O214:AH214))-COLUMN($O214:AH214),1,1)))</f>
        <v>0</v>
      </c>
      <c r="AI243" s="221">
        <f ca="1">SUMPRODUCT($O185:AI185,N(OFFSET($O214:AI214,0,MAX(COLUMN($O214:AI214))-COLUMN($O214:AI214),1,1)))</f>
        <v>0</v>
      </c>
      <c r="AJ243" s="221">
        <f ca="1">SUMPRODUCT($O185:AJ185,N(OFFSET($O214:AJ214,0,MAX(COLUMN($O214:AJ214))-COLUMN($O214:AJ214),1,1)))</f>
        <v>0</v>
      </c>
      <c r="AK243" s="221">
        <f ca="1">SUMPRODUCT($O185:AK185,N(OFFSET($O214:AK214,0,MAX(COLUMN($O214:AK214))-COLUMN($O214:AK214),1,1)))</f>
        <v>0</v>
      </c>
      <c r="AL243" s="221">
        <f ca="1">SUMPRODUCT($O185:AL185,N(OFFSET($O214:AL214,0,MAX(COLUMN($O214:AL214))-COLUMN($O214:AL214),1,1)))</f>
        <v>0</v>
      </c>
      <c r="AM243" s="221">
        <f ca="1">SUMPRODUCT($O185:AM185,N(OFFSET($O214:AM214,0,MAX(COLUMN($O214:AM214))-COLUMN($O214:AM214),1,1)))</f>
        <v>0</v>
      </c>
      <c r="AN243" s="221">
        <f ca="1">SUMPRODUCT($O185:AN185,N(OFFSET($O214:AN214,0,MAX(COLUMN($O214:AN214))-COLUMN($O214:AN214),1,1)))</f>
        <v>0</v>
      </c>
      <c r="AO243" s="221">
        <f ca="1">SUMPRODUCT($O185:AO185,N(OFFSET($O214:AO214,0,MAX(COLUMN($O214:AO214))-COLUMN($O214:AO214),1,1)))</f>
        <v>0</v>
      </c>
      <c r="AP243" s="221">
        <f ca="1">SUMPRODUCT($O185:AP185,N(OFFSET($O214:AP214,0,MAX(COLUMN($O214:AP214))-COLUMN($O214:AP214),1,1)))</f>
        <v>0</v>
      </c>
      <c r="AQ243" s="221">
        <f ca="1">SUMPRODUCT($O185:AQ185,N(OFFSET($O214:AQ214,0,MAX(COLUMN($O214:AQ214))-COLUMN($O214:AQ214),1,1)))</f>
        <v>0</v>
      </c>
      <c r="AR243" s="221">
        <f ca="1">SUMPRODUCT($O185:AR185,N(OFFSET($O214:AR214,0,MAX(COLUMN($O214:AR214))-COLUMN($O214:AR214),1,1)))</f>
        <v>0</v>
      </c>
      <c r="AS243" s="221">
        <f ca="1">SUMPRODUCT($O185:AS185,N(OFFSET($O214:AS214,0,MAX(COLUMN($O214:AS214))-COLUMN($O214:AS214),1,1)))</f>
        <v>0</v>
      </c>
      <c r="AT243" s="221">
        <f ca="1">SUMPRODUCT($O185:AT185,N(OFFSET($O214:AT214,0,MAX(COLUMN($O214:AT214))-COLUMN($O214:AT214),1,1)))</f>
        <v>0</v>
      </c>
      <c r="AU243" s="221">
        <f ca="1">SUMPRODUCT($O185:AU185,N(OFFSET($O214:AU214,0,MAX(COLUMN($O214:AU214))-COLUMN($O214:AU214),1,1)))</f>
        <v>0</v>
      </c>
      <c r="AV243" s="221">
        <f ca="1">SUMPRODUCT($O185:AV185,N(OFFSET($O214:AV214,0,MAX(COLUMN($O214:AV214))-COLUMN($O214:AV214),1,1)))</f>
        <v>0</v>
      </c>
      <c r="AW243" s="221">
        <f ca="1">SUMPRODUCT($O185:AW185,N(OFFSET($O214:AW214,0,MAX(COLUMN($O214:AW214))-COLUMN($O214:AW214),1,1)))</f>
        <v>0</v>
      </c>
      <c r="AX243" s="221">
        <f ca="1">SUMPRODUCT($O185:AX185,N(OFFSET($O214:AX214,0,MAX(COLUMN($O214:AX214))-COLUMN($O214:AX214),1,1)))</f>
        <v>0</v>
      </c>
      <c r="AY243" s="221">
        <f ca="1">SUMPRODUCT($O185:AY185,N(OFFSET($O214:AY214,0,MAX(COLUMN($O214:AY214))-COLUMN($O214:AY214),1,1)))</f>
        <v>0</v>
      </c>
      <c r="AZ243" s="221">
        <f ca="1">SUMPRODUCT($O185:AZ185,N(OFFSET($O214:AZ214,0,MAX(COLUMN($O214:AZ214))-COLUMN($O214:AZ214),1,1)))</f>
        <v>0</v>
      </c>
      <c r="BA243" s="221">
        <f ca="1">SUMPRODUCT($O185:BA185,N(OFFSET($O214:BA214,0,MAX(COLUMN($O214:BA214))-COLUMN($O214:BA214),1,1)))</f>
        <v>0</v>
      </c>
      <c r="BB243" s="221">
        <f ca="1">SUMPRODUCT($O185:BB185,N(OFFSET($O214:BB214,0,MAX(COLUMN($O214:BB214))-COLUMN($O214:BB214),1,1)))</f>
        <v>0</v>
      </c>
      <c r="BC243" s="221">
        <f ca="1">SUMPRODUCT($O185:BC185,N(OFFSET($O214:BC214,0,MAX(COLUMN($O214:BC214))-COLUMN($O214:BC214),1,1)))</f>
        <v>0</v>
      </c>
      <c r="BD243" s="221">
        <f ca="1">SUMPRODUCT($O185:BD185,N(OFFSET($O214:BD214,0,MAX(COLUMN($O214:BD214))-COLUMN($O214:BD214),1,1)))</f>
        <v>0</v>
      </c>
      <c r="BE243" s="221">
        <f ca="1">SUMPRODUCT($O185:BE185,N(OFFSET($O214:BE214,0,MAX(COLUMN($O214:BE214))-COLUMN($O214:BE214),1,1)))</f>
        <v>0</v>
      </c>
      <c r="BF243" s="221">
        <f ca="1">SUMPRODUCT($O185:BF185,N(OFFSET($O214:BF214,0,MAX(COLUMN($O214:BF214))-COLUMN($O214:BF214),1,1)))</f>
        <v>0</v>
      </c>
      <c r="BG243" s="221">
        <f ca="1">SUMPRODUCT($O185:BG185,N(OFFSET($O214:BG214,0,MAX(COLUMN($O214:BG214))-COLUMN($O214:BG214),1,1)))</f>
        <v>0</v>
      </c>
      <c r="BH243" s="221">
        <f ca="1">SUMPRODUCT($O185:BH185,N(OFFSET($O214:BH214,0,MAX(COLUMN($O214:BH214))-COLUMN($O214:BH214),1,1)))</f>
        <v>0</v>
      </c>
      <c r="BI243" s="221">
        <f ca="1">SUMPRODUCT($O185:BI185,N(OFFSET($O214:BI214,0,MAX(COLUMN($O214:BI214))-COLUMN($O214:BI214),1,1)))</f>
        <v>0</v>
      </c>
      <c r="BJ243" s="221">
        <f ca="1">SUMPRODUCT($O185:BJ185,N(OFFSET($O214:BJ214,0,MAX(COLUMN($O214:BJ214))-COLUMN($O214:BJ214),1,1)))</f>
        <v>0</v>
      </c>
      <c r="BK243" s="221">
        <f ca="1">SUMPRODUCT($O185:BK185,N(OFFSET($O214:BK214,0,MAX(COLUMN($O214:BK214))-COLUMN($O214:BK214),1,1)))</f>
        <v>0</v>
      </c>
      <c r="BL243" s="221">
        <f ca="1">SUMPRODUCT($O185:BL185,N(OFFSET($O214:BL214,0,MAX(COLUMN($O214:BL214))-COLUMN($O214:BL214),1,1)))</f>
        <v>0</v>
      </c>
      <c r="BM243" s="221">
        <f ca="1">SUMPRODUCT($O185:BM185,N(OFFSET($O214:BM214,0,MAX(COLUMN($O214:BM214))-COLUMN($O214:BM214),1,1)))</f>
        <v>0</v>
      </c>
    </row>
    <row r="244" spans="3:65" x14ac:dyDescent="0.2">
      <c r="C244" s="188">
        <f t="shared" si="167"/>
        <v>17</v>
      </c>
      <c r="D244" s="166" t="str">
        <f t="shared" si="168"/>
        <v>item 17</v>
      </c>
      <c r="E244" s="211" t="str">
        <f t="shared" si="166"/>
        <v>Operating Expense</v>
      </c>
      <c r="F244" s="183">
        <f t="shared" si="166"/>
        <v>2</v>
      </c>
      <c r="G244" s="183"/>
      <c r="H244" s="214"/>
      <c r="K244" s="202">
        <f t="shared" ca="1" si="169"/>
        <v>0</v>
      </c>
      <c r="L244" s="203">
        <f t="shared" ca="1" si="170"/>
        <v>0</v>
      </c>
      <c r="O244" s="221">
        <f ca="1">SUMPRODUCT($O186:O186,N(OFFSET($O215:O215,0,MAX(COLUMN($O215:O215))-COLUMN($O215:O215),1,1)))</f>
        <v>0</v>
      </c>
      <c r="P244" s="221">
        <f ca="1">SUMPRODUCT($O186:P186,N(OFFSET($O215:P215,0,MAX(COLUMN($O215:P215))-COLUMN($O215:P215),1,1)))</f>
        <v>0</v>
      </c>
      <c r="Q244" s="221">
        <f ca="1">SUMPRODUCT($O186:Q186,N(OFFSET($O215:Q215,0,MAX(COLUMN($O215:Q215))-COLUMN($O215:Q215),1,1)))</f>
        <v>0</v>
      </c>
      <c r="R244" s="221">
        <f ca="1">SUMPRODUCT($O186:R186,N(OFFSET($O215:R215,0,MAX(COLUMN($O215:R215))-COLUMN($O215:R215),1,1)))</f>
        <v>0</v>
      </c>
      <c r="S244" s="221">
        <f ca="1">SUMPRODUCT($O186:S186,N(OFFSET($O215:S215,0,MAX(COLUMN($O215:S215))-COLUMN($O215:S215),1,1)))</f>
        <v>0</v>
      </c>
      <c r="T244" s="221">
        <f ca="1">SUMPRODUCT($O186:T186,N(OFFSET($O215:T215,0,MAX(COLUMN($O215:T215))-COLUMN($O215:T215),1,1)))</f>
        <v>0</v>
      </c>
      <c r="U244" s="221">
        <f ca="1">SUMPRODUCT($O186:U186,N(OFFSET($O215:U215,0,MAX(COLUMN($O215:U215))-COLUMN($O215:U215),1,1)))</f>
        <v>0</v>
      </c>
      <c r="V244" s="221">
        <f ca="1">SUMPRODUCT($O186:V186,N(OFFSET($O215:V215,0,MAX(COLUMN($O215:V215))-COLUMN($O215:V215),1,1)))</f>
        <v>0</v>
      </c>
      <c r="W244" s="221">
        <f ca="1">SUMPRODUCT($O186:W186,N(OFFSET($O215:W215,0,MAX(COLUMN($O215:W215))-COLUMN($O215:W215),1,1)))</f>
        <v>0</v>
      </c>
      <c r="X244" s="221">
        <f ca="1">SUMPRODUCT($O186:X186,N(OFFSET($O215:X215,0,MAX(COLUMN($O215:X215))-COLUMN($O215:X215),1,1)))</f>
        <v>0</v>
      </c>
      <c r="Y244" s="221">
        <f ca="1">SUMPRODUCT($O186:Y186,N(OFFSET($O215:Y215,0,MAX(COLUMN($O215:Y215))-COLUMN($O215:Y215),1,1)))</f>
        <v>0</v>
      </c>
      <c r="Z244" s="221">
        <f ca="1">SUMPRODUCT($O186:Z186,N(OFFSET($O215:Z215,0,MAX(COLUMN($O215:Z215))-COLUMN($O215:Z215),1,1)))</f>
        <v>0</v>
      </c>
      <c r="AA244" s="221">
        <f ca="1">SUMPRODUCT($O186:AA186,N(OFFSET($O215:AA215,0,MAX(COLUMN($O215:AA215))-COLUMN($O215:AA215),1,1)))</f>
        <v>0</v>
      </c>
      <c r="AB244" s="221">
        <f ca="1">SUMPRODUCT($O186:AB186,N(OFFSET($O215:AB215,0,MAX(COLUMN($O215:AB215))-COLUMN($O215:AB215),1,1)))</f>
        <v>0</v>
      </c>
      <c r="AC244" s="221">
        <f ca="1">SUMPRODUCT($O186:AC186,N(OFFSET($O215:AC215,0,MAX(COLUMN($O215:AC215))-COLUMN($O215:AC215),1,1)))</f>
        <v>0</v>
      </c>
      <c r="AD244" s="221">
        <f ca="1">SUMPRODUCT($O186:AD186,N(OFFSET($O215:AD215,0,MAX(COLUMN($O215:AD215))-COLUMN($O215:AD215),1,1)))</f>
        <v>0</v>
      </c>
      <c r="AE244" s="221">
        <f ca="1">SUMPRODUCT($O186:AE186,N(OFFSET($O215:AE215,0,MAX(COLUMN($O215:AE215))-COLUMN($O215:AE215),1,1)))</f>
        <v>0</v>
      </c>
      <c r="AF244" s="221">
        <f ca="1">SUMPRODUCT($O186:AF186,N(OFFSET($O215:AF215,0,MAX(COLUMN($O215:AF215))-COLUMN($O215:AF215),1,1)))</f>
        <v>0</v>
      </c>
      <c r="AG244" s="221">
        <f ca="1">SUMPRODUCT($O186:AG186,N(OFFSET($O215:AG215,0,MAX(COLUMN($O215:AG215))-COLUMN($O215:AG215),1,1)))</f>
        <v>0</v>
      </c>
      <c r="AH244" s="221">
        <f ca="1">SUMPRODUCT($O186:AH186,N(OFFSET($O215:AH215,0,MAX(COLUMN($O215:AH215))-COLUMN($O215:AH215),1,1)))</f>
        <v>0</v>
      </c>
      <c r="AI244" s="221">
        <f ca="1">SUMPRODUCT($O186:AI186,N(OFFSET($O215:AI215,0,MAX(COLUMN($O215:AI215))-COLUMN($O215:AI215),1,1)))</f>
        <v>0</v>
      </c>
      <c r="AJ244" s="221">
        <f ca="1">SUMPRODUCT($O186:AJ186,N(OFFSET($O215:AJ215,0,MAX(COLUMN($O215:AJ215))-COLUMN($O215:AJ215),1,1)))</f>
        <v>0</v>
      </c>
      <c r="AK244" s="221">
        <f ca="1">SUMPRODUCT($O186:AK186,N(OFFSET($O215:AK215,0,MAX(COLUMN($O215:AK215))-COLUMN($O215:AK215),1,1)))</f>
        <v>0</v>
      </c>
      <c r="AL244" s="221">
        <f ca="1">SUMPRODUCT($O186:AL186,N(OFFSET($O215:AL215,0,MAX(COLUMN($O215:AL215))-COLUMN($O215:AL215),1,1)))</f>
        <v>0</v>
      </c>
      <c r="AM244" s="221">
        <f ca="1">SUMPRODUCT($O186:AM186,N(OFFSET($O215:AM215,0,MAX(COLUMN($O215:AM215))-COLUMN($O215:AM215),1,1)))</f>
        <v>0</v>
      </c>
      <c r="AN244" s="221">
        <f ca="1">SUMPRODUCT($O186:AN186,N(OFFSET($O215:AN215,0,MAX(COLUMN($O215:AN215))-COLUMN($O215:AN215),1,1)))</f>
        <v>0</v>
      </c>
      <c r="AO244" s="221">
        <f ca="1">SUMPRODUCT($O186:AO186,N(OFFSET($O215:AO215,0,MAX(COLUMN($O215:AO215))-COLUMN($O215:AO215),1,1)))</f>
        <v>0</v>
      </c>
      <c r="AP244" s="221">
        <f ca="1">SUMPRODUCT($O186:AP186,N(OFFSET($O215:AP215,0,MAX(COLUMN($O215:AP215))-COLUMN($O215:AP215),1,1)))</f>
        <v>0</v>
      </c>
      <c r="AQ244" s="221">
        <f ca="1">SUMPRODUCT($O186:AQ186,N(OFFSET($O215:AQ215,0,MAX(COLUMN($O215:AQ215))-COLUMN($O215:AQ215),1,1)))</f>
        <v>0</v>
      </c>
      <c r="AR244" s="221">
        <f ca="1">SUMPRODUCT($O186:AR186,N(OFFSET($O215:AR215,0,MAX(COLUMN($O215:AR215))-COLUMN($O215:AR215),1,1)))</f>
        <v>0</v>
      </c>
      <c r="AS244" s="221">
        <f ca="1">SUMPRODUCT($O186:AS186,N(OFFSET($O215:AS215,0,MAX(COLUMN($O215:AS215))-COLUMN($O215:AS215),1,1)))</f>
        <v>0</v>
      </c>
      <c r="AT244" s="221">
        <f ca="1">SUMPRODUCT($O186:AT186,N(OFFSET($O215:AT215,0,MAX(COLUMN($O215:AT215))-COLUMN($O215:AT215),1,1)))</f>
        <v>0</v>
      </c>
      <c r="AU244" s="221">
        <f ca="1">SUMPRODUCT($O186:AU186,N(OFFSET($O215:AU215,0,MAX(COLUMN($O215:AU215))-COLUMN($O215:AU215),1,1)))</f>
        <v>0</v>
      </c>
      <c r="AV244" s="221">
        <f ca="1">SUMPRODUCT($O186:AV186,N(OFFSET($O215:AV215,0,MAX(COLUMN($O215:AV215))-COLUMN($O215:AV215),1,1)))</f>
        <v>0</v>
      </c>
      <c r="AW244" s="221">
        <f ca="1">SUMPRODUCT($O186:AW186,N(OFFSET($O215:AW215,0,MAX(COLUMN($O215:AW215))-COLUMN($O215:AW215),1,1)))</f>
        <v>0</v>
      </c>
      <c r="AX244" s="221">
        <f ca="1">SUMPRODUCT($O186:AX186,N(OFFSET($O215:AX215,0,MAX(COLUMN($O215:AX215))-COLUMN($O215:AX215),1,1)))</f>
        <v>0</v>
      </c>
      <c r="AY244" s="221">
        <f ca="1">SUMPRODUCT($O186:AY186,N(OFFSET($O215:AY215,0,MAX(COLUMN($O215:AY215))-COLUMN($O215:AY215),1,1)))</f>
        <v>0</v>
      </c>
      <c r="AZ244" s="221">
        <f ca="1">SUMPRODUCT($O186:AZ186,N(OFFSET($O215:AZ215,0,MAX(COLUMN($O215:AZ215))-COLUMN($O215:AZ215),1,1)))</f>
        <v>0</v>
      </c>
      <c r="BA244" s="221">
        <f ca="1">SUMPRODUCT($O186:BA186,N(OFFSET($O215:BA215,0,MAX(COLUMN($O215:BA215))-COLUMN($O215:BA215),1,1)))</f>
        <v>0</v>
      </c>
      <c r="BB244" s="221">
        <f ca="1">SUMPRODUCT($O186:BB186,N(OFFSET($O215:BB215,0,MAX(COLUMN($O215:BB215))-COLUMN($O215:BB215),1,1)))</f>
        <v>0</v>
      </c>
      <c r="BC244" s="221">
        <f ca="1">SUMPRODUCT($O186:BC186,N(OFFSET($O215:BC215,0,MAX(COLUMN($O215:BC215))-COLUMN($O215:BC215),1,1)))</f>
        <v>0</v>
      </c>
      <c r="BD244" s="221">
        <f ca="1">SUMPRODUCT($O186:BD186,N(OFFSET($O215:BD215,0,MAX(COLUMN($O215:BD215))-COLUMN($O215:BD215),1,1)))</f>
        <v>0</v>
      </c>
      <c r="BE244" s="221">
        <f ca="1">SUMPRODUCT($O186:BE186,N(OFFSET($O215:BE215,0,MAX(COLUMN($O215:BE215))-COLUMN($O215:BE215),1,1)))</f>
        <v>0</v>
      </c>
      <c r="BF244" s="221">
        <f ca="1">SUMPRODUCT($O186:BF186,N(OFFSET($O215:BF215,0,MAX(COLUMN($O215:BF215))-COLUMN($O215:BF215),1,1)))</f>
        <v>0</v>
      </c>
      <c r="BG244" s="221">
        <f ca="1">SUMPRODUCT($O186:BG186,N(OFFSET($O215:BG215,0,MAX(COLUMN($O215:BG215))-COLUMN($O215:BG215),1,1)))</f>
        <v>0</v>
      </c>
      <c r="BH244" s="221">
        <f ca="1">SUMPRODUCT($O186:BH186,N(OFFSET($O215:BH215,0,MAX(COLUMN($O215:BH215))-COLUMN($O215:BH215),1,1)))</f>
        <v>0</v>
      </c>
      <c r="BI244" s="221">
        <f ca="1">SUMPRODUCT($O186:BI186,N(OFFSET($O215:BI215,0,MAX(COLUMN($O215:BI215))-COLUMN($O215:BI215),1,1)))</f>
        <v>0</v>
      </c>
      <c r="BJ244" s="221">
        <f ca="1">SUMPRODUCT($O186:BJ186,N(OFFSET($O215:BJ215,0,MAX(COLUMN($O215:BJ215))-COLUMN($O215:BJ215),1,1)))</f>
        <v>0</v>
      </c>
      <c r="BK244" s="221">
        <f ca="1">SUMPRODUCT($O186:BK186,N(OFFSET($O215:BK215,0,MAX(COLUMN($O215:BK215))-COLUMN($O215:BK215),1,1)))</f>
        <v>0</v>
      </c>
      <c r="BL244" s="221">
        <f ca="1">SUMPRODUCT($O186:BL186,N(OFFSET($O215:BL215,0,MAX(COLUMN($O215:BL215))-COLUMN($O215:BL215),1,1)))</f>
        <v>0</v>
      </c>
      <c r="BM244" s="221">
        <f ca="1">SUMPRODUCT($O186:BM186,N(OFFSET($O215:BM215,0,MAX(COLUMN($O215:BM215))-COLUMN($O215:BM215),1,1)))</f>
        <v>0</v>
      </c>
    </row>
    <row r="245" spans="3:65" x14ac:dyDescent="0.2">
      <c r="C245" s="188">
        <f t="shared" si="167"/>
        <v>18</v>
      </c>
      <c r="D245" s="166" t="str">
        <f t="shared" si="168"/>
        <v>item 18</v>
      </c>
      <c r="E245" s="211" t="str">
        <f t="shared" si="166"/>
        <v>Operating Expense</v>
      </c>
      <c r="F245" s="183">
        <f t="shared" si="166"/>
        <v>2</v>
      </c>
      <c r="G245" s="183"/>
      <c r="H245" s="214"/>
      <c r="K245" s="202">
        <f t="shared" ca="1" si="169"/>
        <v>0</v>
      </c>
      <c r="L245" s="203">
        <f t="shared" ca="1" si="170"/>
        <v>0</v>
      </c>
      <c r="O245" s="221">
        <f ca="1">SUMPRODUCT($O187:O187,N(OFFSET($O216:O216,0,MAX(COLUMN($O216:O216))-COLUMN($O216:O216),1,1)))</f>
        <v>0</v>
      </c>
      <c r="P245" s="221">
        <f ca="1">SUMPRODUCT($O187:P187,N(OFFSET($O216:P216,0,MAX(COLUMN($O216:P216))-COLUMN($O216:P216),1,1)))</f>
        <v>0</v>
      </c>
      <c r="Q245" s="221">
        <f ca="1">SUMPRODUCT($O187:Q187,N(OFFSET($O216:Q216,0,MAX(COLUMN($O216:Q216))-COLUMN($O216:Q216),1,1)))</f>
        <v>0</v>
      </c>
      <c r="R245" s="221">
        <f ca="1">SUMPRODUCT($O187:R187,N(OFFSET($O216:R216,0,MAX(COLUMN($O216:R216))-COLUMN($O216:R216),1,1)))</f>
        <v>0</v>
      </c>
      <c r="S245" s="221">
        <f ca="1">SUMPRODUCT($O187:S187,N(OFFSET($O216:S216,0,MAX(COLUMN($O216:S216))-COLUMN($O216:S216),1,1)))</f>
        <v>0</v>
      </c>
      <c r="T245" s="221">
        <f ca="1">SUMPRODUCT($O187:T187,N(OFFSET($O216:T216,0,MAX(COLUMN($O216:T216))-COLUMN($O216:T216),1,1)))</f>
        <v>0</v>
      </c>
      <c r="U245" s="221">
        <f ca="1">SUMPRODUCT($O187:U187,N(OFFSET($O216:U216,0,MAX(COLUMN($O216:U216))-COLUMN($O216:U216),1,1)))</f>
        <v>0</v>
      </c>
      <c r="V245" s="221">
        <f ca="1">SUMPRODUCT($O187:V187,N(OFFSET($O216:V216,0,MAX(COLUMN($O216:V216))-COLUMN($O216:V216),1,1)))</f>
        <v>0</v>
      </c>
      <c r="W245" s="221">
        <f ca="1">SUMPRODUCT($O187:W187,N(OFFSET($O216:W216,0,MAX(COLUMN($O216:W216))-COLUMN($O216:W216),1,1)))</f>
        <v>0</v>
      </c>
      <c r="X245" s="221">
        <f ca="1">SUMPRODUCT($O187:X187,N(OFFSET($O216:X216,0,MAX(COLUMN($O216:X216))-COLUMN($O216:X216),1,1)))</f>
        <v>0</v>
      </c>
      <c r="Y245" s="221">
        <f ca="1">SUMPRODUCT($O187:Y187,N(OFFSET($O216:Y216,0,MAX(COLUMN($O216:Y216))-COLUMN($O216:Y216),1,1)))</f>
        <v>0</v>
      </c>
      <c r="Z245" s="221">
        <f ca="1">SUMPRODUCT($O187:Z187,N(OFFSET($O216:Z216,0,MAX(COLUMN($O216:Z216))-COLUMN($O216:Z216),1,1)))</f>
        <v>0</v>
      </c>
      <c r="AA245" s="221">
        <f ca="1">SUMPRODUCT($O187:AA187,N(OFFSET($O216:AA216,0,MAX(COLUMN($O216:AA216))-COLUMN($O216:AA216),1,1)))</f>
        <v>0</v>
      </c>
      <c r="AB245" s="221">
        <f ca="1">SUMPRODUCT($O187:AB187,N(OFFSET($O216:AB216,0,MAX(COLUMN($O216:AB216))-COLUMN($O216:AB216),1,1)))</f>
        <v>0</v>
      </c>
      <c r="AC245" s="221">
        <f ca="1">SUMPRODUCT($O187:AC187,N(OFFSET($O216:AC216,0,MAX(COLUMN($O216:AC216))-COLUMN($O216:AC216),1,1)))</f>
        <v>0</v>
      </c>
      <c r="AD245" s="221">
        <f ca="1">SUMPRODUCT($O187:AD187,N(OFFSET($O216:AD216,0,MAX(COLUMN($O216:AD216))-COLUMN($O216:AD216),1,1)))</f>
        <v>0</v>
      </c>
      <c r="AE245" s="221">
        <f ca="1">SUMPRODUCT($O187:AE187,N(OFFSET($O216:AE216,0,MAX(COLUMN($O216:AE216))-COLUMN($O216:AE216),1,1)))</f>
        <v>0</v>
      </c>
      <c r="AF245" s="221">
        <f ca="1">SUMPRODUCT($O187:AF187,N(OFFSET($O216:AF216,0,MAX(COLUMN($O216:AF216))-COLUMN($O216:AF216),1,1)))</f>
        <v>0</v>
      </c>
      <c r="AG245" s="221">
        <f ca="1">SUMPRODUCT($O187:AG187,N(OFFSET($O216:AG216,0,MAX(COLUMN($O216:AG216))-COLUMN($O216:AG216),1,1)))</f>
        <v>0</v>
      </c>
      <c r="AH245" s="221">
        <f ca="1">SUMPRODUCT($O187:AH187,N(OFFSET($O216:AH216,0,MAX(COLUMN($O216:AH216))-COLUMN($O216:AH216),1,1)))</f>
        <v>0</v>
      </c>
      <c r="AI245" s="221">
        <f ca="1">SUMPRODUCT($O187:AI187,N(OFFSET($O216:AI216,0,MAX(COLUMN($O216:AI216))-COLUMN($O216:AI216),1,1)))</f>
        <v>0</v>
      </c>
      <c r="AJ245" s="221">
        <f ca="1">SUMPRODUCT($O187:AJ187,N(OFFSET($O216:AJ216,0,MAX(COLUMN($O216:AJ216))-COLUMN($O216:AJ216),1,1)))</f>
        <v>0</v>
      </c>
      <c r="AK245" s="221">
        <f ca="1">SUMPRODUCT($O187:AK187,N(OFFSET($O216:AK216,0,MAX(COLUMN($O216:AK216))-COLUMN($O216:AK216),1,1)))</f>
        <v>0</v>
      </c>
      <c r="AL245" s="221">
        <f ca="1">SUMPRODUCT($O187:AL187,N(OFFSET($O216:AL216,0,MAX(COLUMN($O216:AL216))-COLUMN($O216:AL216),1,1)))</f>
        <v>0</v>
      </c>
      <c r="AM245" s="221">
        <f ca="1">SUMPRODUCT($O187:AM187,N(OFFSET($O216:AM216,0,MAX(COLUMN($O216:AM216))-COLUMN($O216:AM216),1,1)))</f>
        <v>0</v>
      </c>
      <c r="AN245" s="221">
        <f ca="1">SUMPRODUCT($O187:AN187,N(OFFSET($O216:AN216,0,MAX(COLUMN($O216:AN216))-COLUMN($O216:AN216),1,1)))</f>
        <v>0</v>
      </c>
      <c r="AO245" s="221">
        <f ca="1">SUMPRODUCT($O187:AO187,N(OFFSET($O216:AO216,0,MAX(COLUMN($O216:AO216))-COLUMN($O216:AO216),1,1)))</f>
        <v>0</v>
      </c>
      <c r="AP245" s="221">
        <f ca="1">SUMPRODUCT($O187:AP187,N(OFFSET($O216:AP216,0,MAX(COLUMN($O216:AP216))-COLUMN($O216:AP216),1,1)))</f>
        <v>0</v>
      </c>
      <c r="AQ245" s="221">
        <f ca="1">SUMPRODUCT($O187:AQ187,N(OFFSET($O216:AQ216,0,MAX(COLUMN($O216:AQ216))-COLUMN($O216:AQ216),1,1)))</f>
        <v>0</v>
      </c>
      <c r="AR245" s="221">
        <f ca="1">SUMPRODUCT($O187:AR187,N(OFFSET($O216:AR216,0,MAX(COLUMN($O216:AR216))-COLUMN($O216:AR216),1,1)))</f>
        <v>0</v>
      </c>
      <c r="AS245" s="221">
        <f ca="1">SUMPRODUCT($O187:AS187,N(OFFSET($O216:AS216,0,MAX(COLUMN($O216:AS216))-COLUMN($O216:AS216),1,1)))</f>
        <v>0</v>
      </c>
      <c r="AT245" s="221">
        <f ca="1">SUMPRODUCT($O187:AT187,N(OFFSET($O216:AT216,0,MAX(COLUMN($O216:AT216))-COLUMN($O216:AT216),1,1)))</f>
        <v>0</v>
      </c>
      <c r="AU245" s="221">
        <f ca="1">SUMPRODUCT($O187:AU187,N(OFFSET($O216:AU216,0,MAX(COLUMN($O216:AU216))-COLUMN($O216:AU216),1,1)))</f>
        <v>0</v>
      </c>
      <c r="AV245" s="221">
        <f ca="1">SUMPRODUCT($O187:AV187,N(OFFSET($O216:AV216,0,MAX(COLUMN($O216:AV216))-COLUMN($O216:AV216),1,1)))</f>
        <v>0</v>
      </c>
      <c r="AW245" s="221">
        <f ca="1">SUMPRODUCT($O187:AW187,N(OFFSET($O216:AW216,0,MAX(COLUMN($O216:AW216))-COLUMN($O216:AW216),1,1)))</f>
        <v>0</v>
      </c>
      <c r="AX245" s="221">
        <f ca="1">SUMPRODUCT($O187:AX187,N(OFFSET($O216:AX216,0,MAX(COLUMN($O216:AX216))-COLUMN($O216:AX216),1,1)))</f>
        <v>0</v>
      </c>
      <c r="AY245" s="221">
        <f ca="1">SUMPRODUCT($O187:AY187,N(OFFSET($O216:AY216,0,MAX(COLUMN($O216:AY216))-COLUMN($O216:AY216),1,1)))</f>
        <v>0</v>
      </c>
      <c r="AZ245" s="221">
        <f ca="1">SUMPRODUCT($O187:AZ187,N(OFFSET($O216:AZ216,0,MAX(COLUMN($O216:AZ216))-COLUMN($O216:AZ216),1,1)))</f>
        <v>0</v>
      </c>
      <c r="BA245" s="221">
        <f ca="1">SUMPRODUCT($O187:BA187,N(OFFSET($O216:BA216,0,MAX(COLUMN($O216:BA216))-COLUMN($O216:BA216),1,1)))</f>
        <v>0</v>
      </c>
      <c r="BB245" s="221">
        <f ca="1">SUMPRODUCT($O187:BB187,N(OFFSET($O216:BB216,0,MAX(COLUMN($O216:BB216))-COLUMN($O216:BB216),1,1)))</f>
        <v>0</v>
      </c>
      <c r="BC245" s="221">
        <f ca="1">SUMPRODUCT($O187:BC187,N(OFFSET($O216:BC216,0,MAX(COLUMN($O216:BC216))-COLUMN($O216:BC216),1,1)))</f>
        <v>0</v>
      </c>
      <c r="BD245" s="221">
        <f ca="1">SUMPRODUCT($O187:BD187,N(OFFSET($O216:BD216,0,MAX(COLUMN($O216:BD216))-COLUMN($O216:BD216),1,1)))</f>
        <v>0</v>
      </c>
      <c r="BE245" s="221">
        <f ca="1">SUMPRODUCT($O187:BE187,N(OFFSET($O216:BE216,0,MAX(COLUMN($O216:BE216))-COLUMN($O216:BE216),1,1)))</f>
        <v>0</v>
      </c>
      <c r="BF245" s="221">
        <f ca="1">SUMPRODUCT($O187:BF187,N(OFFSET($O216:BF216,0,MAX(COLUMN($O216:BF216))-COLUMN($O216:BF216),1,1)))</f>
        <v>0</v>
      </c>
      <c r="BG245" s="221">
        <f ca="1">SUMPRODUCT($O187:BG187,N(OFFSET($O216:BG216,0,MAX(COLUMN($O216:BG216))-COLUMN($O216:BG216),1,1)))</f>
        <v>0</v>
      </c>
      <c r="BH245" s="221">
        <f ca="1">SUMPRODUCT($O187:BH187,N(OFFSET($O216:BH216,0,MAX(COLUMN($O216:BH216))-COLUMN($O216:BH216),1,1)))</f>
        <v>0</v>
      </c>
      <c r="BI245" s="221">
        <f ca="1">SUMPRODUCT($O187:BI187,N(OFFSET($O216:BI216,0,MAX(COLUMN($O216:BI216))-COLUMN($O216:BI216),1,1)))</f>
        <v>0</v>
      </c>
      <c r="BJ245" s="221">
        <f ca="1">SUMPRODUCT($O187:BJ187,N(OFFSET($O216:BJ216,0,MAX(COLUMN($O216:BJ216))-COLUMN($O216:BJ216),1,1)))</f>
        <v>0</v>
      </c>
      <c r="BK245" s="221">
        <f ca="1">SUMPRODUCT($O187:BK187,N(OFFSET($O216:BK216,0,MAX(COLUMN($O216:BK216))-COLUMN($O216:BK216),1,1)))</f>
        <v>0</v>
      </c>
      <c r="BL245" s="221">
        <f ca="1">SUMPRODUCT($O187:BL187,N(OFFSET($O216:BL216,0,MAX(COLUMN($O216:BL216))-COLUMN($O216:BL216),1,1)))</f>
        <v>0</v>
      </c>
      <c r="BM245" s="221">
        <f ca="1">SUMPRODUCT($O187:BM187,N(OFFSET($O216:BM216,0,MAX(COLUMN($O216:BM216))-COLUMN($O216:BM216),1,1)))</f>
        <v>0</v>
      </c>
    </row>
    <row r="246" spans="3:65" x14ac:dyDescent="0.2">
      <c r="C246" s="188">
        <f t="shared" si="167"/>
        <v>19</v>
      </c>
      <c r="D246" s="166" t="str">
        <f t="shared" si="168"/>
        <v>item 19</v>
      </c>
      <c r="E246" s="211" t="str">
        <f t="shared" si="166"/>
        <v>Operating Expense</v>
      </c>
      <c r="F246" s="183">
        <f t="shared" si="166"/>
        <v>2</v>
      </c>
      <c r="G246" s="183"/>
      <c r="H246" s="214"/>
      <c r="K246" s="202">
        <f t="shared" ca="1" si="169"/>
        <v>0</v>
      </c>
      <c r="L246" s="203">
        <f t="shared" ca="1" si="170"/>
        <v>0</v>
      </c>
      <c r="O246" s="221">
        <f ca="1">SUMPRODUCT($O188:O188,N(OFFSET($O217:O217,0,MAX(COLUMN($O217:O217))-COLUMN($O217:O217),1,1)))</f>
        <v>0</v>
      </c>
      <c r="P246" s="221">
        <f ca="1">SUMPRODUCT($O188:P188,N(OFFSET($O217:P217,0,MAX(COLUMN($O217:P217))-COLUMN($O217:P217),1,1)))</f>
        <v>0</v>
      </c>
      <c r="Q246" s="221">
        <f ca="1">SUMPRODUCT($O188:Q188,N(OFFSET($O217:Q217,0,MAX(COLUMN($O217:Q217))-COLUMN($O217:Q217),1,1)))</f>
        <v>0</v>
      </c>
      <c r="R246" s="221">
        <f ca="1">SUMPRODUCT($O188:R188,N(OFFSET($O217:R217,0,MAX(COLUMN($O217:R217))-COLUMN($O217:R217),1,1)))</f>
        <v>0</v>
      </c>
      <c r="S246" s="221">
        <f ca="1">SUMPRODUCT($O188:S188,N(OFFSET($O217:S217,0,MAX(COLUMN($O217:S217))-COLUMN($O217:S217),1,1)))</f>
        <v>0</v>
      </c>
      <c r="T246" s="221">
        <f ca="1">SUMPRODUCT($O188:T188,N(OFFSET($O217:T217,0,MAX(COLUMN($O217:T217))-COLUMN($O217:T217),1,1)))</f>
        <v>0</v>
      </c>
      <c r="U246" s="221">
        <f ca="1">SUMPRODUCT($O188:U188,N(OFFSET($O217:U217,0,MAX(COLUMN($O217:U217))-COLUMN($O217:U217),1,1)))</f>
        <v>0</v>
      </c>
      <c r="V246" s="221">
        <f ca="1">SUMPRODUCT($O188:V188,N(OFFSET($O217:V217,0,MAX(COLUMN($O217:V217))-COLUMN($O217:V217),1,1)))</f>
        <v>0</v>
      </c>
      <c r="W246" s="221">
        <f ca="1">SUMPRODUCT($O188:W188,N(OFFSET($O217:W217,0,MAX(COLUMN($O217:W217))-COLUMN($O217:W217),1,1)))</f>
        <v>0</v>
      </c>
      <c r="X246" s="221">
        <f ca="1">SUMPRODUCT($O188:X188,N(OFFSET($O217:X217,0,MAX(COLUMN($O217:X217))-COLUMN($O217:X217),1,1)))</f>
        <v>0</v>
      </c>
      <c r="Y246" s="221">
        <f ca="1">SUMPRODUCT($O188:Y188,N(OFFSET($O217:Y217,0,MAX(COLUMN($O217:Y217))-COLUMN($O217:Y217),1,1)))</f>
        <v>0</v>
      </c>
      <c r="Z246" s="221">
        <f ca="1">SUMPRODUCT($O188:Z188,N(OFFSET($O217:Z217,0,MAX(COLUMN($O217:Z217))-COLUMN($O217:Z217),1,1)))</f>
        <v>0</v>
      </c>
      <c r="AA246" s="221">
        <f ca="1">SUMPRODUCT($O188:AA188,N(OFFSET($O217:AA217,0,MAX(COLUMN($O217:AA217))-COLUMN($O217:AA217),1,1)))</f>
        <v>0</v>
      </c>
      <c r="AB246" s="221">
        <f ca="1">SUMPRODUCT($O188:AB188,N(OFFSET($O217:AB217,0,MAX(COLUMN($O217:AB217))-COLUMN($O217:AB217),1,1)))</f>
        <v>0</v>
      </c>
      <c r="AC246" s="221">
        <f ca="1">SUMPRODUCT($O188:AC188,N(OFFSET($O217:AC217,0,MAX(COLUMN($O217:AC217))-COLUMN($O217:AC217),1,1)))</f>
        <v>0</v>
      </c>
      <c r="AD246" s="221">
        <f ca="1">SUMPRODUCT($O188:AD188,N(OFFSET($O217:AD217,0,MAX(COLUMN($O217:AD217))-COLUMN($O217:AD217),1,1)))</f>
        <v>0</v>
      </c>
      <c r="AE246" s="221">
        <f ca="1">SUMPRODUCT($O188:AE188,N(OFFSET($O217:AE217,0,MAX(COLUMN($O217:AE217))-COLUMN($O217:AE217),1,1)))</f>
        <v>0</v>
      </c>
      <c r="AF246" s="221">
        <f ca="1">SUMPRODUCT($O188:AF188,N(OFFSET($O217:AF217,0,MAX(COLUMN($O217:AF217))-COLUMN($O217:AF217),1,1)))</f>
        <v>0</v>
      </c>
      <c r="AG246" s="221">
        <f ca="1">SUMPRODUCT($O188:AG188,N(OFFSET($O217:AG217,0,MAX(COLUMN($O217:AG217))-COLUMN($O217:AG217),1,1)))</f>
        <v>0</v>
      </c>
      <c r="AH246" s="221">
        <f ca="1">SUMPRODUCT($O188:AH188,N(OFFSET($O217:AH217,0,MAX(COLUMN($O217:AH217))-COLUMN($O217:AH217),1,1)))</f>
        <v>0</v>
      </c>
      <c r="AI246" s="221">
        <f ca="1">SUMPRODUCT($O188:AI188,N(OFFSET($O217:AI217,0,MAX(COLUMN($O217:AI217))-COLUMN($O217:AI217),1,1)))</f>
        <v>0</v>
      </c>
      <c r="AJ246" s="221">
        <f ca="1">SUMPRODUCT($O188:AJ188,N(OFFSET($O217:AJ217,0,MAX(COLUMN($O217:AJ217))-COLUMN($O217:AJ217),1,1)))</f>
        <v>0</v>
      </c>
      <c r="AK246" s="221">
        <f ca="1">SUMPRODUCT($O188:AK188,N(OFFSET($O217:AK217,0,MAX(COLUMN($O217:AK217))-COLUMN($O217:AK217),1,1)))</f>
        <v>0</v>
      </c>
      <c r="AL246" s="221">
        <f ca="1">SUMPRODUCT($O188:AL188,N(OFFSET($O217:AL217,0,MAX(COLUMN($O217:AL217))-COLUMN($O217:AL217),1,1)))</f>
        <v>0</v>
      </c>
      <c r="AM246" s="221">
        <f ca="1">SUMPRODUCT($O188:AM188,N(OFFSET($O217:AM217,0,MAX(COLUMN($O217:AM217))-COLUMN($O217:AM217),1,1)))</f>
        <v>0</v>
      </c>
      <c r="AN246" s="221">
        <f ca="1">SUMPRODUCT($O188:AN188,N(OFFSET($O217:AN217,0,MAX(COLUMN($O217:AN217))-COLUMN($O217:AN217),1,1)))</f>
        <v>0</v>
      </c>
      <c r="AO246" s="221">
        <f ca="1">SUMPRODUCT($O188:AO188,N(OFFSET($O217:AO217,0,MAX(COLUMN($O217:AO217))-COLUMN($O217:AO217),1,1)))</f>
        <v>0</v>
      </c>
      <c r="AP246" s="221">
        <f ca="1">SUMPRODUCT($O188:AP188,N(OFFSET($O217:AP217,0,MAX(COLUMN($O217:AP217))-COLUMN($O217:AP217),1,1)))</f>
        <v>0</v>
      </c>
      <c r="AQ246" s="221">
        <f ca="1">SUMPRODUCT($O188:AQ188,N(OFFSET($O217:AQ217,0,MAX(COLUMN($O217:AQ217))-COLUMN($O217:AQ217),1,1)))</f>
        <v>0</v>
      </c>
      <c r="AR246" s="221">
        <f ca="1">SUMPRODUCT($O188:AR188,N(OFFSET($O217:AR217,0,MAX(COLUMN($O217:AR217))-COLUMN($O217:AR217),1,1)))</f>
        <v>0</v>
      </c>
      <c r="AS246" s="221">
        <f ca="1">SUMPRODUCT($O188:AS188,N(OFFSET($O217:AS217,0,MAX(COLUMN($O217:AS217))-COLUMN($O217:AS217),1,1)))</f>
        <v>0</v>
      </c>
      <c r="AT246" s="221">
        <f ca="1">SUMPRODUCT($O188:AT188,N(OFFSET($O217:AT217,0,MAX(COLUMN($O217:AT217))-COLUMN($O217:AT217),1,1)))</f>
        <v>0</v>
      </c>
      <c r="AU246" s="221">
        <f ca="1">SUMPRODUCT($O188:AU188,N(OFFSET($O217:AU217,0,MAX(COLUMN($O217:AU217))-COLUMN($O217:AU217),1,1)))</f>
        <v>0</v>
      </c>
      <c r="AV246" s="221">
        <f ca="1">SUMPRODUCT($O188:AV188,N(OFFSET($O217:AV217,0,MAX(COLUMN($O217:AV217))-COLUMN($O217:AV217),1,1)))</f>
        <v>0</v>
      </c>
      <c r="AW246" s="221">
        <f ca="1">SUMPRODUCT($O188:AW188,N(OFFSET($O217:AW217,0,MAX(COLUMN($O217:AW217))-COLUMN($O217:AW217),1,1)))</f>
        <v>0</v>
      </c>
      <c r="AX246" s="221">
        <f ca="1">SUMPRODUCT($O188:AX188,N(OFFSET($O217:AX217,0,MAX(COLUMN($O217:AX217))-COLUMN($O217:AX217),1,1)))</f>
        <v>0</v>
      </c>
      <c r="AY246" s="221">
        <f ca="1">SUMPRODUCT($O188:AY188,N(OFFSET($O217:AY217,0,MAX(COLUMN($O217:AY217))-COLUMN($O217:AY217),1,1)))</f>
        <v>0</v>
      </c>
      <c r="AZ246" s="221">
        <f ca="1">SUMPRODUCT($O188:AZ188,N(OFFSET($O217:AZ217,0,MAX(COLUMN($O217:AZ217))-COLUMN($O217:AZ217),1,1)))</f>
        <v>0</v>
      </c>
      <c r="BA246" s="221">
        <f ca="1">SUMPRODUCT($O188:BA188,N(OFFSET($O217:BA217,0,MAX(COLUMN($O217:BA217))-COLUMN($O217:BA217),1,1)))</f>
        <v>0</v>
      </c>
      <c r="BB246" s="221">
        <f ca="1">SUMPRODUCT($O188:BB188,N(OFFSET($O217:BB217,0,MAX(COLUMN($O217:BB217))-COLUMN($O217:BB217),1,1)))</f>
        <v>0</v>
      </c>
      <c r="BC246" s="221">
        <f ca="1">SUMPRODUCT($O188:BC188,N(OFFSET($O217:BC217,0,MAX(COLUMN($O217:BC217))-COLUMN($O217:BC217),1,1)))</f>
        <v>0</v>
      </c>
      <c r="BD246" s="221">
        <f ca="1">SUMPRODUCT($O188:BD188,N(OFFSET($O217:BD217,0,MAX(COLUMN($O217:BD217))-COLUMN($O217:BD217),1,1)))</f>
        <v>0</v>
      </c>
      <c r="BE246" s="221">
        <f ca="1">SUMPRODUCT($O188:BE188,N(OFFSET($O217:BE217,0,MAX(COLUMN($O217:BE217))-COLUMN($O217:BE217),1,1)))</f>
        <v>0</v>
      </c>
      <c r="BF246" s="221">
        <f ca="1">SUMPRODUCT($O188:BF188,N(OFFSET($O217:BF217,0,MAX(COLUMN($O217:BF217))-COLUMN($O217:BF217),1,1)))</f>
        <v>0</v>
      </c>
      <c r="BG246" s="221">
        <f ca="1">SUMPRODUCT($O188:BG188,N(OFFSET($O217:BG217,0,MAX(COLUMN($O217:BG217))-COLUMN($O217:BG217),1,1)))</f>
        <v>0</v>
      </c>
      <c r="BH246" s="221">
        <f ca="1">SUMPRODUCT($O188:BH188,N(OFFSET($O217:BH217,0,MAX(COLUMN($O217:BH217))-COLUMN($O217:BH217),1,1)))</f>
        <v>0</v>
      </c>
      <c r="BI246" s="221">
        <f ca="1">SUMPRODUCT($O188:BI188,N(OFFSET($O217:BI217,0,MAX(COLUMN($O217:BI217))-COLUMN($O217:BI217),1,1)))</f>
        <v>0</v>
      </c>
      <c r="BJ246" s="221">
        <f ca="1">SUMPRODUCT($O188:BJ188,N(OFFSET($O217:BJ217,0,MAX(COLUMN($O217:BJ217))-COLUMN($O217:BJ217),1,1)))</f>
        <v>0</v>
      </c>
      <c r="BK246" s="221">
        <f ca="1">SUMPRODUCT($O188:BK188,N(OFFSET($O217:BK217,0,MAX(COLUMN($O217:BK217))-COLUMN($O217:BK217),1,1)))</f>
        <v>0</v>
      </c>
      <c r="BL246" s="221">
        <f ca="1">SUMPRODUCT($O188:BL188,N(OFFSET($O217:BL217,0,MAX(COLUMN($O217:BL217))-COLUMN($O217:BL217),1,1)))</f>
        <v>0</v>
      </c>
      <c r="BM246" s="221">
        <f ca="1">SUMPRODUCT($O188:BM188,N(OFFSET($O217:BM217,0,MAX(COLUMN($O217:BM217))-COLUMN($O217:BM217),1,1)))</f>
        <v>0</v>
      </c>
    </row>
    <row r="247" spans="3:65" x14ac:dyDescent="0.2">
      <c r="C247" s="188">
        <f t="shared" si="167"/>
        <v>20</v>
      </c>
      <c r="D247" s="166" t="str">
        <f t="shared" si="168"/>
        <v>item 20</v>
      </c>
      <c r="E247" s="211" t="str">
        <f t="shared" si="166"/>
        <v>Operating Expense</v>
      </c>
      <c r="F247" s="183">
        <f t="shared" si="166"/>
        <v>2</v>
      </c>
      <c r="G247" s="183"/>
      <c r="H247" s="214"/>
      <c r="K247" s="202">
        <f t="shared" ca="1" si="169"/>
        <v>0</v>
      </c>
      <c r="L247" s="203">
        <f t="shared" ca="1" si="170"/>
        <v>0</v>
      </c>
      <c r="O247" s="221">
        <f ca="1">SUMPRODUCT($O189:O189,N(OFFSET($O218:O218,0,MAX(COLUMN($O218:O218))-COLUMN($O218:O218),1,1)))</f>
        <v>0</v>
      </c>
      <c r="P247" s="221">
        <f ca="1">SUMPRODUCT($O189:P189,N(OFFSET($O218:P218,0,MAX(COLUMN($O218:P218))-COLUMN($O218:P218),1,1)))</f>
        <v>0</v>
      </c>
      <c r="Q247" s="221">
        <f ca="1">SUMPRODUCT($O189:Q189,N(OFFSET($O218:Q218,0,MAX(COLUMN($O218:Q218))-COLUMN($O218:Q218),1,1)))</f>
        <v>0</v>
      </c>
      <c r="R247" s="221">
        <f ca="1">SUMPRODUCT($O189:R189,N(OFFSET($O218:R218,0,MAX(COLUMN($O218:R218))-COLUMN($O218:R218),1,1)))</f>
        <v>0</v>
      </c>
      <c r="S247" s="221">
        <f ca="1">SUMPRODUCT($O189:S189,N(OFFSET($O218:S218,0,MAX(COLUMN($O218:S218))-COLUMN($O218:S218),1,1)))</f>
        <v>0</v>
      </c>
      <c r="T247" s="221">
        <f ca="1">SUMPRODUCT($O189:T189,N(OFFSET($O218:T218,0,MAX(COLUMN($O218:T218))-COLUMN($O218:T218),1,1)))</f>
        <v>0</v>
      </c>
      <c r="U247" s="221">
        <f ca="1">SUMPRODUCT($O189:U189,N(OFFSET($O218:U218,0,MAX(COLUMN($O218:U218))-COLUMN($O218:U218),1,1)))</f>
        <v>0</v>
      </c>
      <c r="V247" s="221">
        <f ca="1">SUMPRODUCT($O189:V189,N(OFFSET($O218:V218,0,MAX(COLUMN($O218:V218))-COLUMN($O218:V218),1,1)))</f>
        <v>0</v>
      </c>
      <c r="W247" s="221">
        <f ca="1">SUMPRODUCT($O189:W189,N(OFFSET($O218:W218,0,MAX(COLUMN($O218:W218))-COLUMN($O218:W218),1,1)))</f>
        <v>0</v>
      </c>
      <c r="X247" s="221">
        <f ca="1">SUMPRODUCT($O189:X189,N(OFFSET($O218:X218,0,MAX(COLUMN($O218:X218))-COLUMN($O218:X218),1,1)))</f>
        <v>0</v>
      </c>
      <c r="Y247" s="221">
        <f ca="1">SUMPRODUCT($O189:Y189,N(OFFSET($O218:Y218,0,MAX(COLUMN($O218:Y218))-COLUMN($O218:Y218),1,1)))</f>
        <v>0</v>
      </c>
      <c r="Z247" s="221">
        <f ca="1">SUMPRODUCT($O189:Z189,N(OFFSET($O218:Z218,0,MAX(COLUMN($O218:Z218))-COLUMN($O218:Z218),1,1)))</f>
        <v>0</v>
      </c>
      <c r="AA247" s="221">
        <f ca="1">SUMPRODUCT($O189:AA189,N(OFFSET($O218:AA218,0,MAX(COLUMN($O218:AA218))-COLUMN($O218:AA218),1,1)))</f>
        <v>0</v>
      </c>
      <c r="AB247" s="221">
        <f ca="1">SUMPRODUCT($O189:AB189,N(OFFSET($O218:AB218,0,MAX(COLUMN($O218:AB218))-COLUMN($O218:AB218),1,1)))</f>
        <v>0</v>
      </c>
      <c r="AC247" s="221">
        <f ca="1">SUMPRODUCT($O189:AC189,N(OFFSET($O218:AC218,0,MAX(COLUMN($O218:AC218))-COLUMN($O218:AC218),1,1)))</f>
        <v>0</v>
      </c>
      <c r="AD247" s="221">
        <f ca="1">SUMPRODUCT($O189:AD189,N(OFFSET($O218:AD218,0,MAX(COLUMN($O218:AD218))-COLUMN($O218:AD218),1,1)))</f>
        <v>0</v>
      </c>
      <c r="AE247" s="221">
        <f ca="1">SUMPRODUCT($O189:AE189,N(OFFSET($O218:AE218,0,MAX(COLUMN($O218:AE218))-COLUMN($O218:AE218),1,1)))</f>
        <v>0</v>
      </c>
      <c r="AF247" s="221">
        <f ca="1">SUMPRODUCT($O189:AF189,N(OFFSET($O218:AF218,0,MAX(COLUMN($O218:AF218))-COLUMN($O218:AF218),1,1)))</f>
        <v>0</v>
      </c>
      <c r="AG247" s="221">
        <f ca="1">SUMPRODUCT($O189:AG189,N(OFFSET($O218:AG218,0,MAX(COLUMN($O218:AG218))-COLUMN($O218:AG218),1,1)))</f>
        <v>0</v>
      </c>
      <c r="AH247" s="221">
        <f ca="1">SUMPRODUCT($O189:AH189,N(OFFSET($O218:AH218,0,MAX(COLUMN($O218:AH218))-COLUMN($O218:AH218),1,1)))</f>
        <v>0</v>
      </c>
      <c r="AI247" s="221">
        <f ca="1">SUMPRODUCT($O189:AI189,N(OFFSET($O218:AI218,0,MAX(COLUMN($O218:AI218))-COLUMN($O218:AI218),1,1)))</f>
        <v>0</v>
      </c>
      <c r="AJ247" s="221">
        <f ca="1">SUMPRODUCT($O189:AJ189,N(OFFSET($O218:AJ218,0,MAX(COLUMN($O218:AJ218))-COLUMN($O218:AJ218),1,1)))</f>
        <v>0</v>
      </c>
      <c r="AK247" s="221">
        <f ca="1">SUMPRODUCT($O189:AK189,N(OFFSET($O218:AK218,0,MAX(COLUMN($O218:AK218))-COLUMN($O218:AK218),1,1)))</f>
        <v>0</v>
      </c>
      <c r="AL247" s="221">
        <f ca="1">SUMPRODUCT($O189:AL189,N(OFFSET($O218:AL218,0,MAX(COLUMN($O218:AL218))-COLUMN($O218:AL218),1,1)))</f>
        <v>0</v>
      </c>
      <c r="AM247" s="221">
        <f ca="1">SUMPRODUCT($O189:AM189,N(OFFSET($O218:AM218,0,MAX(COLUMN($O218:AM218))-COLUMN($O218:AM218),1,1)))</f>
        <v>0</v>
      </c>
      <c r="AN247" s="221">
        <f ca="1">SUMPRODUCT($O189:AN189,N(OFFSET($O218:AN218,0,MAX(COLUMN($O218:AN218))-COLUMN($O218:AN218),1,1)))</f>
        <v>0</v>
      </c>
      <c r="AO247" s="221">
        <f ca="1">SUMPRODUCT($O189:AO189,N(OFFSET($O218:AO218,0,MAX(COLUMN($O218:AO218))-COLUMN($O218:AO218),1,1)))</f>
        <v>0</v>
      </c>
      <c r="AP247" s="221">
        <f ca="1">SUMPRODUCT($O189:AP189,N(OFFSET($O218:AP218,0,MAX(COLUMN($O218:AP218))-COLUMN($O218:AP218),1,1)))</f>
        <v>0</v>
      </c>
      <c r="AQ247" s="221">
        <f ca="1">SUMPRODUCT($O189:AQ189,N(OFFSET($O218:AQ218,0,MAX(COLUMN($O218:AQ218))-COLUMN($O218:AQ218),1,1)))</f>
        <v>0</v>
      </c>
      <c r="AR247" s="221">
        <f ca="1">SUMPRODUCT($O189:AR189,N(OFFSET($O218:AR218,0,MAX(COLUMN($O218:AR218))-COLUMN($O218:AR218),1,1)))</f>
        <v>0</v>
      </c>
      <c r="AS247" s="221">
        <f ca="1">SUMPRODUCT($O189:AS189,N(OFFSET($O218:AS218,0,MAX(COLUMN($O218:AS218))-COLUMN($O218:AS218),1,1)))</f>
        <v>0</v>
      </c>
      <c r="AT247" s="221">
        <f ca="1">SUMPRODUCT($O189:AT189,N(OFFSET($O218:AT218,0,MAX(COLUMN($O218:AT218))-COLUMN($O218:AT218),1,1)))</f>
        <v>0</v>
      </c>
      <c r="AU247" s="221">
        <f ca="1">SUMPRODUCT($O189:AU189,N(OFFSET($O218:AU218,0,MAX(COLUMN($O218:AU218))-COLUMN($O218:AU218),1,1)))</f>
        <v>0</v>
      </c>
      <c r="AV247" s="221">
        <f ca="1">SUMPRODUCT($O189:AV189,N(OFFSET($O218:AV218,0,MAX(COLUMN($O218:AV218))-COLUMN($O218:AV218),1,1)))</f>
        <v>0</v>
      </c>
      <c r="AW247" s="221">
        <f ca="1">SUMPRODUCT($O189:AW189,N(OFFSET($O218:AW218,0,MAX(COLUMN($O218:AW218))-COLUMN($O218:AW218),1,1)))</f>
        <v>0</v>
      </c>
      <c r="AX247" s="221">
        <f ca="1">SUMPRODUCT($O189:AX189,N(OFFSET($O218:AX218,0,MAX(COLUMN($O218:AX218))-COLUMN($O218:AX218),1,1)))</f>
        <v>0</v>
      </c>
      <c r="AY247" s="221">
        <f ca="1">SUMPRODUCT($O189:AY189,N(OFFSET($O218:AY218,0,MAX(COLUMN($O218:AY218))-COLUMN($O218:AY218),1,1)))</f>
        <v>0</v>
      </c>
      <c r="AZ247" s="221">
        <f ca="1">SUMPRODUCT($O189:AZ189,N(OFFSET($O218:AZ218,0,MAX(COLUMN($O218:AZ218))-COLUMN($O218:AZ218),1,1)))</f>
        <v>0</v>
      </c>
      <c r="BA247" s="221">
        <f ca="1">SUMPRODUCT($O189:BA189,N(OFFSET($O218:BA218,0,MAX(COLUMN($O218:BA218))-COLUMN($O218:BA218),1,1)))</f>
        <v>0</v>
      </c>
      <c r="BB247" s="221">
        <f ca="1">SUMPRODUCT($O189:BB189,N(OFFSET($O218:BB218,0,MAX(COLUMN($O218:BB218))-COLUMN($O218:BB218),1,1)))</f>
        <v>0</v>
      </c>
      <c r="BC247" s="221">
        <f ca="1">SUMPRODUCT($O189:BC189,N(OFFSET($O218:BC218,0,MAX(COLUMN($O218:BC218))-COLUMN($O218:BC218),1,1)))</f>
        <v>0</v>
      </c>
      <c r="BD247" s="221">
        <f ca="1">SUMPRODUCT($O189:BD189,N(OFFSET($O218:BD218,0,MAX(COLUMN($O218:BD218))-COLUMN($O218:BD218),1,1)))</f>
        <v>0</v>
      </c>
      <c r="BE247" s="221">
        <f ca="1">SUMPRODUCT($O189:BE189,N(OFFSET($O218:BE218,0,MAX(COLUMN($O218:BE218))-COLUMN($O218:BE218),1,1)))</f>
        <v>0</v>
      </c>
      <c r="BF247" s="221">
        <f ca="1">SUMPRODUCT($O189:BF189,N(OFFSET($O218:BF218,0,MAX(COLUMN($O218:BF218))-COLUMN($O218:BF218),1,1)))</f>
        <v>0</v>
      </c>
      <c r="BG247" s="221">
        <f ca="1">SUMPRODUCT($O189:BG189,N(OFFSET($O218:BG218,0,MAX(COLUMN($O218:BG218))-COLUMN($O218:BG218),1,1)))</f>
        <v>0</v>
      </c>
      <c r="BH247" s="221">
        <f ca="1">SUMPRODUCT($O189:BH189,N(OFFSET($O218:BH218,0,MAX(COLUMN($O218:BH218))-COLUMN($O218:BH218),1,1)))</f>
        <v>0</v>
      </c>
      <c r="BI247" s="221">
        <f ca="1">SUMPRODUCT($O189:BI189,N(OFFSET($O218:BI218,0,MAX(COLUMN($O218:BI218))-COLUMN($O218:BI218),1,1)))</f>
        <v>0</v>
      </c>
      <c r="BJ247" s="221">
        <f ca="1">SUMPRODUCT($O189:BJ189,N(OFFSET($O218:BJ218,0,MAX(COLUMN($O218:BJ218))-COLUMN($O218:BJ218),1,1)))</f>
        <v>0</v>
      </c>
      <c r="BK247" s="221">
        <f ca="1">SUMPRODUCT($O189:BK189,N(OFFSET($O218:BK218,0,MAX(COLUMN($O218:BK218))-COLUMN($O218:BK218),1,1)))</f>
        <v>0</v>
      </c>
      <c r="BL247" s="221">
        <f ca="1">SUMPRODUCT($O189:BL189,N(OFFSET($O218:BL218,0,MAX(COLUMN($O218:BL218))-COLUMN($O218:BL218),1,1)))</f>
        <v>0</v>
      </c>
      <c r="BM247" s="221">
        <f ca="1">SUMPRODUCT($O189:BM189,N(OFFSET($O218:BM218,0,MAX(COLUMN($O218:BM218))-COLUMN($O218:BM218),1,1)))</f>
        <v>0</v>
      </c>
    </row>
    <row r="248" spans="3:65" x14ac:dyDescent="0.2">
      <c r="C248" s="188">
        <f t="shared" si="167"/>
        <v>21</v>
      </c>
      <c r="D248" s="166" t="str">
        <f t="shared" si="168"/>
        <v>item 21</v>
      </c>
      <c r="E248" s="211" t="str">
        <f t="shared" si="166"/>
        <v>Operating Expense</v>
      </c>
      <c r="F248" s="183">
        <f t="shared" si="166"/>
        <v>2</v>
      </c>
      <c r="G248" s="183"/>
      <c r="H248" s="214"/>
      <c r="K248" s="202">
        <f t="shared" ca="1" si="169"/>
        <v>0</v>
      </c>
      <c r="L248" s="203">
        <f t="shared" ca="1" si="170"/>
        <v>0</v>
      </c>
      <c r="O248" s="221">
        <f ca="1">SUMPRODUCT($O190:O190,N(OFFSET($O219:O219,0,MAX(COLUMN($O219:O219))-COLUMN($O219:O219),1,1)))</f>
        <v>0</v>
      </c>
      <c r="P248" s="221">
        <f ca="1">SUMPRODUCT($O190:P190,N(OFFSET($O219:P219,0,MAX(COLUMN($O219:P219))-COLUMN($O219:P219),1,1)))</f>
        <v>0</v>
      </c>
      <c r="Q248" s="221">
        <f ca="1">SUMPRODUCT($O190:Q190,N(OFFSET($O219:Q219,0,MAX(COLUMN($O219:Q219))-COLUMN($O219:Q219),1,1)))</f>
        <v>0</v>
      </c>
      <c r="R248" s="221">
        <f ca="1">SUMPRODUCT($O190:R190,N(OFFSET($O219:R219,0,MAX(COLUMN($O219:R219))-COLUMN($O219:R219),1,1)))</f>
        <v>0</v>
      </c>
      <c r="S248" s="221">
        <f ca="1">SUMPRODUCT($O190:S190,N(OFFSET($O219:S219,0,MAX(COLUMN($O219:S219))-COLUMN($O219:S219),1,1)))</f>
        <v>0</v>
      </c>
      <c r="T248" s="221">
        <f ca="1">SUMPRODUCT($O190:T190,N(OFFSET($O219:T219,0,MAX(COLUMN($O219:T219))-COLUMN($O219:T219),1,1)))</f>
        <v>0</v>
      </c>
      <c r="U248" s="221">
        <f ca="1">SUMPRODUCT($O190:U190,N(OFFSET($O219:U219,0,MAX(COLUMN($O219:U219))-COLUMN($O219:U219),1,1)))</f>
        <v>0</v>
      </c>
      <c r="V248" s="221">
        <f ca="1">SUMPRODUCT($O190:V190,N(OFFSET($O219:V219,0,MAX(COLUMN($O219:V219))-COLUMN($O219:V219),1,1)))</f>
        <v>0</v>
      </c>
      <c r="W248" s="221">
        <f ca="1">SUMPRODUCT($O190:W190,N(OFFSET($O219:W219,0,MAX(COLUMN($O219:W219))-COLUMN($O219:W219),1,1)))</f>
        <v>0</v>
      </c>
      <c r="X248" s="221">
        <f ca="1">SUMPRODUCT($O190:X190,N(OFFSET($O219:X219,0,MAX(COLUMN($O219:X219))-COLUMN($O219:X219),1,1)))</f>
        <v>0</v>
      </c>
      <c r="Y248" s="221">
        <f ca="1">SUMPRODUCT($O190:Y190,N(OFFSET($O219:Y219,0,MAX(COLUMN($O219:Y219))-COLUMN($O219:Y219),1,1)))</f>
        <v>0</v>
      </c>
      <c r="Z248" s="221">
        <f ca="1">SUMPRODUCT($O190:Z190,N(OFFSET($O219:Z219,0,MAX(COLUMN($O219:Z219))-COLUMN($O219:Z219),1,1)))</f>
        <v>0</v>
      </c>
      <c r="AA248" s="221">
        <f ca="1">SUMPRODUCT($O190:AA190,N(OFFSET($O219:AA219,0,MAX(COLUMN($O219:AA219))-COLUMN($O219:AA219),1,1)))</f>
        <v>0</v>
      </c>
      <c r="AB248" s="221">
        <f ca="1">SUMPRODUCT($O190:AB190,N(OFFSET($O219:AB219,0,MAX(COLUMN($O219:AB219))-COLUMN($O219:AB219),1,1)))</f>
        <v>0</v>
      </c>
      <c r="AC248" s="221">
        <f ca="1">SUMPRODUCT($O190:AC190,N(OFFSET($O219:AC219,0,MAX(COLUMN($O219:AC219))-COLUMN($O219:AC219),1,1)))</f>
        <v>0</v>
      </c>
      <c r="AD248" s="221">
        <f ca="1">SUMPRODUCT($O190:AD190,N(OFFSET($O219:AD219,0,MAX(COLUMN($O219:AD219))-COLUMN($O219:AD219),1,1)))</f>
        <v>0</v>
      </c>
      <c r="AE248" s="221">
        <f ca="1">SUMPRODUCT($O190:AE190,N(OFFSET($O219:AE219,0,MAX(COLUMN($O219:AE219))-COLUMN($O219:AE219),1,1)))</f>
        <v>0</v>
      </c>
      <c r="AF248" s="221">
        <f ca="1">SUMPRODUCT($O190:AF190,N(OFFSET($O219:AF219,0,MAX(COLUMN($O219:AF219))-COLUMN($O219:AF219),1,1)))</f>
        <v>0</v>
      </c>
      <c r="AG248" s="221">
        <f ca="1">SUMPRODUCT($O190:AG190,N(OFFSET($O219:AG219,0,MAX(COLUMN($O219:AG219))-COLUMN($O219:AG219),1,1)))</f>
        <v>0</v>
      </c>
      <c r="AH248" s="221">
        <f ca="1">SUMPRODUCT($O190:AH190,N(OFFSET($O219:AH219,0,MAX(COLUMN($O219:AH219))-COLUMN($O219:AH219),1,1)))</f>
        <v>0</v>
      </c>
      <c r="AI248" s="221">
        <f ca="1">SUMPRODUCT($O190:AI190,N(OFFSET($O219:AI219,0,MAX(COLUMN($O219:AI219))-COLUMN($O219:AI219),1,1)))</f>
        <v>0</v>
      </c>
      <c r="AJ248" s="221">
        <f ca="1">SUMPRODUCT($O190:AJ190,N(OFFSET($O219:AJ219,0,MAX(COLUMN($O219:AJ219))-COLUMN($O219:AJ219),1,1)))</f>
        <v>0</v>
      </c>
      <c r="AK248" s="221">
        <f ca="1">SUMPRODUCT($O190:AK190,N(OFFSET($O219:AK219,0,MAX(COLUMN($O219:AK219))-COLUMN($O219:AK219),1,1)))</f>
        <v>0</v>
      </c>
      <c r="AL248" s="221">
        <f ca="1">SUMPRODUCT($O190:AL190,N(OFFSET($O219:AL219,0,MAX(COLUMN($O219:AL219))-COLUMN($O219:AL219),1,1)))</f>
        <v>0</v>
      </c>
      <c r="AM248" s="221">
        <f ca="1">SUMPRODUCT($O190:AM190,N(OFFSET($O219:AM219,0,MAX(COLUMN($O219:AM219))-COLUMN($O219:AM219),1,1)))</f>
        <v>0</v>
      </c>
      <c r="AN248" s="221">
        <f ca="1">SUMPRODUCT($O190:AN190,N(OFFSET($O219:AN219,0,MAX(COLUMN($O219:AN219))-COLUMN($O219:AN219),1,1)))</f>
        <v>0</v>
      </c>
      <c r="AO248" s="221">
        <f ca="1">SUMPRODUCT($O190:AO190,N(OFFSET($O219:AO219,0,MAX(COLUMN($O219:AO219))-COLUMN($O219:AO219),1,1)))</f>
        <v>0</v>
      </c>
      <c r="AP248" s="221">
        <f ca="1">SUMPRODUCT($O190:AP190,N(OFFSET($O219:AP219,0,MAX(COLUMN($O219:AP219))-COLUMN($O219:AP219),1,1)))</f>
        <v>0</v>
      </c>
      <c r="AQ248" s="221">
        <f ca="1">SUMPRODUCT($O190:AQ190,N(OFFSET($O219:AQ219,0,MAX(COLUMN($O219:AQ219))-COLUMN($O219:AQ219),1,1)))</f>
        <v>0</v>
      </c>
      <c r="AR248" s="221">
        <f ca="1">SUMPRODUCT($O190:AR190,N(OFFSET($O219:AR219,0,MAX(COLUMN($O219:AR219))-COLUMN($O219:AR219),1,1)))</f>
        <v>0</v>
      </c>
      <c r="AS248" s="221">
        <f ca="1">SUMPRODUCT($O190:AS190,N(OFFSET($O219:AS219,0,MAX(COLUMN($O219:AS219))-COLUMN($O219:AS219),1,1)))</f>
        <v>0</v>
      </c>
      <c r="AT248" s="221">
        <f ca="1">SUMPRODUCT($O190:AT190,N(OFFSET($O219:AT219,0,MAX(COLUMN($O219:AT219))-COLUMN($O219:AT219),1,1)))</f>
        <v>0</v>
      </c>
      <c r="AU248" s="221">
        <f ca="1">SUMPRODUCT($O190:AU190,N(OFFSET($O219:AU219,0,MAX(COLUMN($O219:AU219))-COLUMN($O219:AU219),1,1)))</f>
        <v>0</v>
      </c>
      <c r="AV248" s="221">
        <f ca="1">SUMPRODUCT($O190:AV190,N(OFFSET($O219:AV219,0,MAX(COLUMN($O219:AV219))-COLUMN($O219:AV219),1,1)))</f>
        <v>0</v>
      </c>
      <c r="AW248" s="221">
        <f ca="1">SUMPRODUCT($O190:AW190,N(OFFSET($O219:AW219,0,MAX(COLUMN($O219:AW219))-COLUMN($O219:AW219),1,1)))</f>
        <v>0</v>
      </c>
      <c r="AX248" s="221">
        <f ca="1">SUMPRODUCT($O190:AX190,N(OFFSET($O219:AX219,0,MAX(COLUMN($O219:AX219))-COLUMN($O219:AX219),1,1)))</f>
        <v>0</v>
      </c>
      <c r="AY248" s="221">
        <f ca="1">SUMPRODUCT($O190:AY190,N(OFFSET($O219:AY219,0,MAX(COLUMN($O219:AY219))-COLUMN($O219:AY219),1,1)))</f>
        <v>0</v>
      </c>
      <c r="AZ248" s="221">
        <f ca="1">SUMPRODUCT($O190:AZ190,N(OFFSET($O219:AZ219,0,MAX(COLUMN($O219:AZ219))-COLUMN($O219:AZ219),1,1)))</f>
        <v>0</v>
      </c>
      <c r="BA248" s="221">
        <f ca="1">SUMPRODUCT($O190:BA190,N(OFFSET($O219:BA219,0,MAX(COLUMN($O219:BA219))-COLUMN($O219:BA219),1,1)))</f>
        <v>0</v>
      </c>
      <c r="BB248" s="221">
        <f ca="1">SUMPRODUCT($O190:BB190,N(OFFSET($O219:BB219,0,MAX(COLUMN($O219:BB219))-COLUMN($O219:BB219),1,1)))</f>
        <v>0</v>
      </c>
      <c r="BC248" s="221">
        <f ca="1">SUMPRODUCT($O190:BC190,N(OFFSET($O219:BC219,0,MAX(COLUMN($O219:BC219))-COLUMN($O219:BC219),1,1)))</f>
        <v>0</v>
      </c>
      <c r="BD248" s="221">
        <f ca="1">SUMPRODUCT($O190:BD190,N(OFFSET($O219:BD219,0,MAX(COLUMN($O219:BD219))-COLUMN($O219:BD219),1,1)))</f>
        <v>0</v>
      </c>
      <c r="BE248" s="221">
        <f ca="1">SUMPRODUCT($O190:BE190,N(OFFSET($O219:BE219,0,MAX(COLUMN($O219:BE219))-COLUMN($O219:BE219),1,1)))</f>
        <v>0</v>
      </c>
      <c r="BF248" s="221">
        <f ca="1">SUMPRODUCT($O190:BF190,N(OFFSET($O219:BF219,0,MAX(COLUMN($O219:BF219))-COLUMN($O219:BF219),1,1)))</f>
        <v>0</v>
      </c>
      <c r="BG248" s="221">
        <f ca="1">SUMPRODUCT($O190:BG190,N(OFFSET($O219:BG219,0,MAX(COLUMN($O219:BG219))-COLUMN($O219:BG219),1,1)))</f>
        <v>0</v>
      </c>
      <c r="BH248" s="221">
        <f ca="1">SUMPRODUCT($O190:BH190,N(OFFSET($O219:BH219,0,MAX(COLUMN($O219:BH219))-COLUMN($O219:BH219),1,1)))</f>
        <v>0</v>
      </c>
      <c r="BI248" s="221">
        <f ca="1">SUMPRODUCT($O190:BI190,N(OFFSET($O219:BI219,0,MAX(COLUMN($O219:BI219))-COLUMN($O219:BI219),1,1)))</f>
        <v>0</v>
      </c>
      <c r="BJ248" s="221">
        <f ca="1">SUMPRODUCT($O190:BJ190,N(OFFSET($O219:BJ219,0,MAX(COLUMN($O219:BJ219))-COLUMN($O219:BJ219),1,1)))</f>
        <v>0</v>
      </c>
      <c r="BK248" s="221">
        <f ca="1">SUMPRODUCT($O190:BK190,N(OFFSET($O219:BK219,0,MAX(COLUMN($O219:BK219))-COLUMN($O219:BK219),1,1)))</f>
        <v>0</v>
      </c>
      <c r="BL248" s="221">
        <f ca="1">SUMPRODUCT($O190:BL190,N(OFFSET($O219:BL219,0,MAX(COLUMN($O219:BL219))-COLUMN($O219:BL219),1,1)))</f>
        <v>0</v>
      </c>
      <c r="BM248" s="221">
        <f ca="1">SUMPRODUCT($O190:BM190,N(OFFSET($O219:BM219,0,MAX(COLUMN($O219:BM219))-COLUMN($O219:BM219),1,1)))</f>
        <v>0</v>
      </c>
    </row>
    <row r="249" spans="3:65" x14ac:dyDescent="0.2">
      <c r="C249" s="188">
        <f t="shared" si="167"/>
        <v>22</v>
      </c>
      <c r="D249" s="166" t="str">
        <f t="shared" si="168"/>
        <v>item 22</v>
      </c>
      <c r="E249" s="211" t="str">
        <f t="shared" si="166"/>
        <v>Operating Expense</v>
      </c>
      <c r="F249" s="183">
        <f t="shared" si="166"/>
        <v>2</v>
      </c>
      <c r="G249" s="183"/>
      <c r="H249" s="214"/>
      <c r="K249" s="202">
        <f t="shared" ca="1" si="169"/>
        <v>0</v>
      </c>
      <c r="L249" s="203">
        <f t="shared" ca="1" si="170"/>
        <v>0</v>
      </c>
      <c r="O249" s="221">
        <f ca="1">SUMPRODUCT($O191:O191,N(OFFSET($O220:O220,0,MAX(COLUMN($O220:O220))-COLUMN($O220:O220),1,1)))</f>
        <v>0</v>
      </c>
      <c r="P249" s="221">
        <f ca="1">SUMPRODUCT($O191:P191,N(OFFSET($O220:P220,0,MAX(COLUMN($O220:P220))-COLUMN($O220:P220),1,1)))</f>
        <v>0</v>
      </c>
      <c r="Q249" s="221">
        <f ca="1">SUMPRODUCT($O191:Q191,N(OFFSET($O220:Q220,0,MAX(COLUMN($O220:Q220))-COLUMN($O220:Q220),1,1)))</f>
        <v>0</v>
      </c>
      <c r="R249" s="221">
        <f ca="1">SUMPRODUCT($O191:R191,N(OFFSET($O220:R220,0,MAX(COLUMN($O220:R220))-COLUMN($O220:R220),1,1)))</f>
        <v>0</v>
      </c>
      <c r="S249" s="221">
        <f ca="1">SUMPRODUCT($O191:S191,N(OFFSET($O220:S220,0,MAX(COLUMN($O220:S220))-COLUMN($O220:S220),1,1)))</f>
        <v>0</v>
      </c>
      <c r="T249" s="221">
        <f ca="1">SUMPRODUCT($O191:T191,N(OFFSET($O220:T220,0,MAX(COLUMN($O220:T220))-COLUMN($O220:T220),1,1)))</f>
        <v>0</v>
      </c>
      <c r="U249" s="221">
        <f ca="1">SUMPRODUCT($O191:U191,N(OFFSET($O220:U220,0,MAX(COLUMN($O220:U220))-COLUMN($O220:U220),1,1)))</f>
        <v>0</v>
      </c>
      <c r="V249" s="221">
        <f ca="1">SUMPRODUCT($O191:V191,N(OFFSET($O220:V220,0,MAX(COLUMN($O220:V220))-COLUMN($O220:V220),1,1)))</f>
        <v>0</v>
      </c>
      <c r="W249" s="221">
        <f ca="1">SUMPRODUCT($O191:W191,N(OFFSET($O220:W220,0,MAX(COLUMN($O220:W220))-COLUMN($O220:W220),1,1)))</f>
        <v>0</v>
      </c>
      <c r="X249" s="221">
        <f ca="1">SUMPRODUCT($O191:X191,N(OFFSET($O220:X220,0,MAX(COLUMN($O220:X220))-COLUMN($O220:X220),1,1)))</f>
        <v>0</v>
      </c>
      <c r="Y249" s="221">
        <f ca="1">SUMPRODUCT($O191:Y191,N(OFFSET($O220:Y220,0,MAX(COLUMN($O220:Y220))-COLUMN($O220:Y220),1,1)))</f>
        <v>0</v>
      </c>
      <c r="Z249" s="221">
        <f ca="1">SUMPRODUCT($O191:Z191,N(OFFSET($O220:Z220,0,MAX(COLUMN($O220:Z220))-COLUMN($O220:Z220),1,1)))</f>
        <v>0</v>
      </c>
      <c r="AA249" s="221">
        <f ca="1">SUMPRODUCT($O191:AA191,N(OFFSET($O220:AA220,0,MAX(COLUMN($O220:AA220))-COLUMN($O220:AA220),1,1)))</f>
        <v>0</v>
      </c>
      <c r="AB249" s="221">
        <f ca="1">SUMPRODUCT($O191:AB191,N(OFFSET($O220:AB220,0,MAX(COLUMN($O220:AB220))-COLUMN($O220:AB220),1,1)))</f>
        <v>0</v>
      </c>
      <c r="AC249" s="221">
        <f ca="1">SUMPRODUCT($O191:AC191,N(OFFSET($O220:AC220,0,MAX(COLUMN($O220:AC220))-COLUMN($O220:AC220),1,1)))</f>
        <v>0</v>
      </c>
      <c r="AD249" s="221">
        <f ca="1">SUMPRODUCT($O191:AD191,N(OFFSET($O220:AD220,0,MAX(COLUMN($O220:AD220))-COLUMN($O220:AD220),1,1)))</f>
        <v>0</v>
      </c>
      <c r="AE249" s="221">
        <f ca="1">SUMPRODUCT($O191:AE191,N(OFFSET($O220:AE220,0,MAX(COLUMN($O220:AE220))-COLUMN($O220:AE220),1,1)))</f>
        <v>0</v>
      </c>
      <c r="AF249" s="221">
        <f ca="1">SUMPRODUCT($O191:AF191,N(OFFSET($O220:AF220,0,MAX(COLUMN($O220:AF220))-COLUMN($O220:AF220),1,1)))</f>
        <v>0</v>
      </c>
      <c r="AG249" s="221">
        <f ca="1">SUMPRODUCT($O191:AG191,N(OFFSET($O220:AG220,0,MAX(COLUMN($O220:AG220))-COLUMN($O220:AG220),1,1)))</f>
        <v>0</v>
      </c>
      <c r="AH249" s="221">
        <f ca="1">SUMPRODUCT($O191:AH191,N(OFFSET($O220:AH220,0,MAX(COLUMN($O220:AH220))-COLUMN($O220:AH220),1,1)))</f>
        <v>0</v>
      </c>
      <c r="AI249" s="221">
        <f ca="1">SUMPRODUCT($O191:AI191,N(OFFSET($O220:AI220,0,MAX(COLUMN($O220:AI220))-COLUMN($O220:AI220),1,1)))</f>
        <v>0</v>
      </c>
      <c r="AJ249" s="221">
        <f ca="1">SUMPRODUCT($O191:AJ191,N(OFFSET($O220:AJ220,0,MAX(COLUMN($O220:AJ220))-COLUMN($O220:AJ220),1,1)))</f>
        <v>0</v>
      </c>
      <c r="AK249" s="221">
        <f ca="1">SUMPRODUCT($O191:AK191,N(OFFSET($O220:AK220,0,MAX(COLUMN($O220:AK220))-COLUMN($O220:AK220),1,1)))</f>
        <v>0</v>
      </c>
      <c r="AL249" s="221">
        <f ca="1">SUMPRODUCT($O191:AL191,N(OFFSET($O220:AL220,0,MAX(COLUMN($O220:AL220))-COLUMN($O220:AL220),1,1)))</f>
        <v>0</v>
      </c>
      <c r="AM249" s="221">
        <f ca="1">SUMPRODUCT($O191:AM191,N(OFFSET($O220:AM220,0,MAX(COLUMN($O220:AM220))-COLUMN($O220:AM220),1,1)))</f>
        <v>0</v>
      </c>
      <c r="AN249" s="221">
        <f ca="1">SUMPRODUCT($O191:AN191,N(OFFSET($O220:AN220,0,MAX(COLUMN($O220:AN220))-COLUMN($O220:AN220),1,1)))</f>
        <v>0</v>
      </c>
      <c r="AO249" s="221">
        <f ca="1">SUMPRODUCT($O191:AO191,N(OFFSET($O220:AO220,0,MAX(COLUMN($O220:AO220))-COLUMN($O220:AO220),1,1)))</f>
        <v>0</v>
      </c>
      <c r="AP249" s="221">
        <f ca="1">SUMPRODUCT($O191:AP191,N(OFFSET($O220:AP220,0,MAX(COLUMN($O220:AP220))-COLUMN($O220:AP220),1,1)))</f>
        <v>0</v>
      </c>
      <c r="AQ249" s="221">
        <f ca="1">SUMPRODUCT($O191:AQ191,N(OFFSET($O220:AQ220,0,MAX(COLUMN($O220:AQ220))-COLUMN($O220:AQ220),1,1)))</f>
        <v>0</v>
      </c>
      <c r="AR249" s="221">
        <f ca="1">SUMPRODUCT($O191:AR191,N(OFFSET($O220:AR220,0,MAX(COLUMN($O220:AR220))-COLUMN($O220:AR220),1,1)))</f>
        <v>0</v>
      </c>
      <c r="AS249" s="221">
        <f ca="1">SUMPRODUCT($O191:AS191,N(OFFSET($O220:AS220,0,MAX(COLUMN($O220:AS220))-COLUMN($O220:AS220),1,1)))</f>
        <v>0</v>
      </c>
      <c r="AT249" s="221">
        <f ca="1">SUMPRODUCT($O191:AT191,N(OFFSET($O220:AT220,0,MAX(COLUMN($O220:AT220))-COLUMN($O220:AT220),1,1)))</f>
        <v>0</v>
      </c>
      <c r="AU249" s="221">
        <f ca="1">SUMPRODUCT($O191:AU191,N(OFFSET($O220:AU220,0,MAX(COLUMN($O220:AU220))-COLUMN($O220:AU220),1,1)))</f>
        <v>0</v>
      </c>
      <c r="AV249" s="221">
        <f ca="1">SUMPRODUCT($O191:AV191,N(OFFSET($O220:AV220,0,MAX(COLUMN($O220:AV220))-COLUMN($O220:AV220),1,1)))</f>
        <v>0</v>
      </c>
      <c r="AW249" s="221">
        <f ca="1">SUMPRODUCT($O191:AW191,N(OFFSET($O220:AW220,0,MAX(COLUMN($O220:AW220))-COLUMN($O220:AW220),1,1)))</f>
        <v>0</v>
      </c>
      <c r="AX249" s="221">
        <f ca="1">SUMPRODUCT($O191:AX191,N(OFFSET($O220:AX220,0,MAX(COLUMN($O220:AX220))-COLUMN($O220:AX220),1,1)))</f>
        <v>0</v>
      </c>
      <c r="AY249" s="221">
        <f ca="1">SUMPRODUCT($O191:AY191,N(OFFSET($O220:AY220,0,MAX(COLUMN($O220:AY220))-COLUMN($O220:AY220),1,1)))</f>
        <v>0</v>
      </c>
      <c r="AZ249" s="221">
        <f ca="1">SUMPRODUCT($O191:AZ191,N(OFFSET($O220:AZ220,0,MAX(COLUMN($O220:AZ220))-COLUMN($O220:AZ220),1,1)))</f>
        <v>0</v>
      </c>
      <c r="BA249" s="221">
        <f ca="1">SUMPRODUCT($O191:BA191,N(OFFSET($O220:BA220,0,MAX(COLUMN($O220:BA220))-COLUMN($O220:BA220),1,1)))</f>
        <v>0</v>
      </c>
      <c r="BB249" s="221">
        <f ca="1">SUMPRODUCT($O191:BB191,N(OFFSET($O220:BB220,0,MAX(COLUMN($O220:BB220))-COLUMN($O220:BB220),1,1)))</f>
        <v>0</v>
      </c>
      <c r="BC249" s="221">
        <f ca="1">SUMPRODUCT($O191:BC191,N(OFFSET($O220:BC220,0,MAX(COLUMN($O220:BC220))-COLUMN($O220:BC220),1,1)))</f>
        <v>0</v>
      </c>
      <c r="BD249" s="221">
        <f ca="1">SUMPRODUCT($O191:BD191,N(OFFSET($O220:BD220,0,MAX(COLUMN($O220:BD220))-COLUMN($O220:BD220),1,1)))</f>
        <v>0</v>
      </c>
      <c r="BE249" s="221">
        <f ca="1">SUMPRODUCT($O191:BE191,N(OFFSET($O220:BE220,0,MAX(COLUMN($O220:BE220))-COLUMN($O220:BE220),1,1)))</f>
        <v>0</v>
      </c>
      <c r="BF249" s="221">
        <f ca="1">SUMPRODUCT($O191:BF191,N(OFFSET($O220:BF220,0,MAX(COLUMN($O220:BF220))-COLUMN($O220:BF220),1,1)))</f>
        <v>0</v>
      </c>
      <c r="BG249" s="221">
        <f ca="1">SUMPRODUCT($O191:BG191,N(OFFSET($O220:BG220,0,MAX(COLUMN($O220:BG220))-COLUMN($O220:BG220),1,1)))</f>
        <v>0</v>
      </c>
      <c r="BH249" s="221">
        <f ca="1">SUMPRODUCT($O191:BH191,N(OFFSET($O220:BH220,0,MAX(COLUMN($O220:BH220))-COLUMN($O220:BH220),1,1)))</f>
        <v>0</v>
      </c>
      <c r="BI249" s="221">
        <f ca="1">SUMPRODUCT($O191:BI191,N(OFFSET($O220:BI220,0,MAX(COLUMN($O220:BI220))-COLUMN($O220:BI220),1,1)))</f>
        <v>0</v>
      </c>
      <c r="BJ249" s="221">
        <f ca="1">SUMPRODUCT($O191:BJ191,N(OFFSET($O220:BJ220,0,MAX(COLUMN($O220:BJ220))-COLUMN($O220:BJ220),1,1)))</f>
        <v>0</v>
      </c>
      <c r="BK249" s="221">
        <f ca="1">SUMPRODUCT($O191:BK191,N(OFFSET($O220:BK220,0,MAX(COLUMN($O220:BK220))-COLUMN($O220:BK220),1,1)))</f>
        <v>0</v>
      </c>
      <c r="BL249" s="221">
        <f ca="1">SUMPRODUCT($O191:BL191,N(OFFSET($O220:BL220,0,MAX(COLUMN($O220:BL220))-COLUMN($O220:BL220),1,1)))</f>
        <v>0</v>
      </c>
      <c r="BM249" s="221">
        <f ca="1">SUMPRODUCT($O191:BM191,N(OFFSET($O220:BM220,0,MAX(COLUMN($O220:BM220))-COLUMN($O220:BM220),1,1)))</f>
        <v>0</v>
      </c>
    </row>
    <row r="250" spans="3:65" x14ac:dyDescent="0.2">
      <c r="C250" s="188">
        <f t="shared" si="167"/>
        <v>23</v>
      </c>
      <c r="D250" s="166" t="str">
        <f t="shared" si="168"/>
        <v>item 23</v>
      </c>
      <c r="E250" s="211" t="str">
        <f t="shared" si="166"/>
        <v>Operating Expense</v>
      </c>
      <c r="F250" s="183">
        <f t="shared" si="166"/>
        <v>2</v>
      </c>
      <c r="G250" s="183"/>
      <c r="H250" s="214"/>
      <c r="K250" s="202">
        <f t="shared" ca="1" si="169"/>
        <v>0</v>
      </c>
      <c r="L250" s="203">
        <f t="shared" ca="1" si="170"/>
        <v>0</v>
      </c>
      <c r="O250" s="221">
        <f ca="1">SUMPRODUCT($O192:O192,N(OFFSET($O221:O221,0,MAX(COLUMN($O221:O221))-COLUMN($O221:O221),1,1)))</f>
        <v>0</v>
      </c>
      <c r="P250" s="221">
        <f ca="1">SUMPRODUCT($O192:P192,N(OFFSET($O221:P221,0,MAX(COLUMN($O221:P221))-COLUMN($O221:P221),1,1)))</f>
        <v>0</v>
      </c>
      <c r="Q250" s="221">
        <f ca="1">SUMPRODUCT($O192:Q192,N(OFFSET($O221:Q221,0,MAX(COLUMN($O221:Q221))-COLUMN($O221:Q221),1,1)))</f>
        <v>0</v>
      </c>
      <c r="R250" s="221">
        <f ca="1">SUMPRODUCT($O192:R192,N(OFFSET($O221:R221,0,MAX(COLUMN($O221:R221))-COLUMN($O221:R221),1,1)))</f>
        <v>0</v>
      </c>
      <c r="S250" s="221">
        <f ca="1">SUMPRODUCT($O192:S192,N(OFFSET($O221:S221,0,MAX(COLUMN($O221:S221))-COLUMN($O221:S221),1,1)))</f>
        <v>0</v>
      </c>
      <c r="T250" s="221">
        <f ca="1">SUMPRODUCT($O192:T192,N(OFFSET($O221:T221,0,MAX(COLUMN($O221:T221))-COLUMN($O221:T221),1,1)))</f>
        <v>0</v>
      </c>
      <c r="U250" s="221">
        <f ca="1">SUMPRODUCT($O192:U192,N(OFFSET($O221:U221,0,MAX(COLUMN($O221:U221))-COLUMN($O221:U221),1,1)))</f>
        <v>0</v>
      </c>
      <c r="V250" s="221">
        <f ca="1">SUMPRODUCT($O192:V192,N(OFFSET($O221:V221,0,MAX(COLUMN($O221:V221))-COLUMN($O221:V221),1,1)))</f>
        <v>0</v>
      </c>
      <c r="W250" s="221">
        <f ca="1">SUMPRODUCT($O192:W192,N(OFFSET($O221:W221,0,MAX(COLUMN($O221:W221))-COLUMN($O221:W221),1,1)))</f>
        <v>0</v>
      </c>
      <c r="X250" s="221">
        <f ca="1">SUMPRODUCT($O192:X192,N(OFFSET($O221:X221,0,MAX(COLUMN($O221:X221))-COLUMN($O221:X221),1,1)))</f>
        <v>0</v>
      </c>
      <c r="Y250" s="221">
        <f ca="1">SUMPRODUCT($O192:Y192,N(OFFSET($O221:Y221,0,MAX(COLUMN($O221:Y221))-COLUMN($O221:Y221),1,1)))</f>
        <v>0</v>
      </c>
      <c r="Z250" s="221">
        <f ca="1">SUMPRODUCT($O192:Z192,N(OFFSET($O221:Z221,0,MAX(COLUMN($O221:Z221))-COLUMN($O221:Z221),1,1)))</f>
        <v>0</v>
      </c>
      <c r="AA250" s="221">
        <f ca="1">SUMPRODUCT($O192:AA192,N(OFFSET($O221:AA221,0,MAX(COLUMN($O221:AA221))-COLUMN($O221:AA221),1,1)))</f>
        <v>0</v>
      </c>
      <c r="AB250" s="221">
        <f ca="1">SUMPRODUCT($O192:AB192,N(OFFSET($O221:AB221,0,MAX(COLUMN($O221:AB221))-COLUMN($O221:AB221),1,1)))</f>
        <v>0</v>
      </c>
      <c r="AC250" s="221">
        <f ca="1">SUMPRODUCT($O192:AC192,N(OFFSET($O221:AC221,0,MAX(COLUMN($O221:AC221))-COLUMN($O221:AC221),1,1)))</f>
        <v>0</v>
      </c>
      <c r="AD250" s="221">
        <f ca="1">SUMPRODUCT($O192:AD192,N(OFFSET($O221:AD221,0,MAX(COLUMN($O221:AD221))-COLUMN($O221:AD221),1,1)))</f>
        <v>0</v>
      </c>
      <c r="AE250" s="221">
        <f ca="1">SUMPRODUCT($O192:AE192,N(OFFSET($O221:AE221,0,MAX(COLUMN($O221:AE221))-COLUMN($O221:AE221),1,1)))</f>
        <v>0</v>
      </c>
      <c r="AF250" s="221">
        <f ca="1">SUMPRODUCT($O192:AF192,N(OFFSET($O221:AF221,0,MAX(COLUMN($O221:AF221))-COLUMN($O221:AF221),1,1)))</f>
        <v>0</v>
      </c>
      <c r="AG250" s="221">
        <f ca="1">SUMPRODUCT($O192:AG192,N(OFFSET($O221:AG221,0,MAX(COLUMN($O221:AG221))-COLUMN($O221:AG221),1,1)))</f>
        <v>0</v>
      </c>
      <c r="AH250" s="221">
        <f ca="1">SUMPRODUCT($O192:AH192,N(OFFSET($O221:AH221,0,MAX(COLUMN($O221:AH221))-COLUMN($O221:AH221),1,1)))</f>
        <v>0</v>
      </c>
      <c r="AI250" s="221">
        <f ca="1">SUMPRODUCT($O192:AI192,N(OFFSET($O221:AI221,0,MAX(COLUMN($O221:AI221))-COLUMN($O221:AI221),1,1)))</f>
        <v>0</v>
      </c>
      <c r="AJ250" s="221">
        <f ca="1">SUMPRODUCT($O192:AJ192,N(OFFSET($O221:AJ221,0,MAX(COLUMN($O221:AJ221))-COLUMN($O221:AJ221),1,1)))</f>
        <v>0</v>
      </c>
      <c r="AK250" s="221">
        <f ca="1">SUMPRODUCT($O192:AK192,N(OFFSET($O221:AK221,0,MAX(COLUMN($O221:AK221))-COLUMN($O221:AK221),1,1)))</f>
        <v>0</v>
      </c>
      <c r="AL250" s="221">
        <f ca="1">SUMPRODUCT($O192:AL192,N(OFFSET($O221:AL221,0,MAX(COLUMN($O221:AL221))-COLUMN($O221:AL221),1,1)))</f>
        <v>0</v>
      </c>
      <c r="AM250" s="221">
        <f ca="1">SUMPRODUCT($O192:AM192,N(OFFSET($O221:AM221,0,MAX(COLUMN($O221:AM221))-COLUMN($O221:AM221),1,1)))</f>
        <v>0</v>
      </c>
      <c r="AN250" s="221">
        <f ca="1">SUMPRODUCT($O192:AN192,N(OFFSET($O221:AN221,0,MAX(COLUMN($O221:AN221))-COLUMN($O221:AN221),1,1)))</f>
        <v>0</v>
      </c>
      <c r="AO250" s="221">
        <f ca="1">SUMPRODUCT($O192:AO192,N(OFFSET($O221:AO221,0,MAX(COLUMN($O221:AO221))-COLUMN($O221:AO221),1,1)))</f>
        <v>0</v>
      </c>
      <c r="AP250" s="221">
        <f ca="1">SUMPRODUCT($O192:AP192,N(OFFSET($O221:AP221,0,MAX(COLUMN($O221:AP221))-COLUMN($O221:AP221),1,1)))</f>
        <v>0</v>
      </c>
      <c r="AQ250" s="221">
        <f ca="1">SUMPRODUCT($O192:AQ192,N(OFFSET($O221:AQ221,0,MAX(COLUMN($O221:AQ221))-COLUMN($O221:AQ221),1,1)))</f>
        <v>0</v>
      </c>
      <c r="AR250" s="221">
        <f ca="1">SUMPRODUCT($O192:AR192,N(OFFSET($O221:AR221,0,MAX(COLUMN($O221:AR221))-COLUMN($O221:AR221),1,1)))</f>
        <v>0</v>
      </c>
      <c r="AS250" s="221">
        <f ca="1">SUMPRODUCT($O192:AS192,N(OFFSET($O221:AS221,0,MAX(COLUMN($O221:AS221))-COLUMN($O221:AS221),1,1)))</f>
        <v>0</v>
      </c>
      <c r="AT250" s="221">
        <f ca="1">SUMPRODUCT($O192:AT192,N(OFFSET($O221:AT221,0,MAX(COLUMN($O221:AT221))-COLUMN($O221:AT221),1,1)))</f>
        <v>0</v>
      </c>
      <c r="AU250" s="221">
        <f ca="1">SUMPRODUCT($O192:AU192,N(OFFSET($O221:AU221,0,MAX(COLUMN($O221:AU221))-COLUMN($O221:AU221),1,1)))</f>
        <v>0</v>
      </c>
      <c r="AV250" s="221">
        <f ca="1">SUMPRODUCT($O192:AV192,N(OFFSET($O221:AV221,0,MAX(COLUMN($O221:AV221))-COLUMN($O221:AV221),1,1)))</f>
        <v>0</v>
      </c>
      <c r="AW250" s="221">
        <f ca="1">SUMPRODUCT($O192:AW192,N(OFFSET($O221:AW221,0,MAX(COLUMN($O221:AW221))-COLUMN($O221:AW221),1,1)))</f>
        <v>0</v>
      </c>
      <c r="AX250" s="221">
        <f ca="1">SUMPRODUCT($O192:AX192,N(OFFSET($O221:AX221,0,MAX(COLUMN($O221:AX221))-COLUMN($O221:AX221),1,1)))</f>
        <v>0</v>
      </c>
      <c r="AY250" s="221">
        <f ca="1">SUMPRODUCT($O192:AY192,N(OFFSET($O221:AY221,0,MAX(COLUMN($O221:AY221))-COLUMN($O221:AY221),1,1)))</f>
        <v>0</v>
      </c>
      <c r="AZ250" s="221">
        <f ca="1">SUMPRODUCT($O192:AZ192,N(OFFSET($O221:AZ221,0,MAX(COLUMN($O221:AZ221))-COLUMN($O221:AZ221),1,1)))</f>
        <v>0</v>
      </c>
      <c r="BA250" s="221">
        <f ca="1">SUMPRODUCT($O192:BA192,N(OFFSET($O221:BA221,0,MAX(COLUMN($O221:BA221))-COLUMN($O221:BA221),1,1)))</f>
        <v>0</v>
      </c>
      <c r="BB250" s="221">
        <f ca="1">SUMPRODUCT($O192:BB192,N(OFFSET($O221:BB221,0,MAX(COLUMN($O221:BB221))-COLUMN($O221:BB221),1,1)))</f>
        <v>0</v>
      </c>
      <c r="BC250" s="221">
        <f ca="1">SUMPRODUCT($O192:BC192,N(OFFSET($O221:BC221,0,MAX(COLUMN($O221:BC221))-COLUMN($O221:BC221),1,1)))</f>
        <v>0</v>
      </c>
      <c r="BD250" s="221">
        <f ca="1">SUMPRODUCT($O192:BD192,N(OFFSET($O221:BD221,0,MAX(COLUMN($O221:BD221))-COLUMN($O221:BD221),1,1)))</f>
        <v>0</v>
      </c>
      <c r="BE250" s="221">
        <f ca="1">SUMPRODUCT($O192:BE192,N(OFFSET($O221:BE221,0,MAX(COLUMN($O221:BE221))-COLUMN($O221:BE221),1,1)))</f>
        <v>0</v>
      </c>
      <c r="BF250" s="221">
        <f ca="1">SUMPRODUCT($O192:BF192,N(OFFSET($O221:BF221,0,MAX(COLUMN($O221:BF221))-COLUMN($O221:BF221),1,1)))</f>
        <v>0</v>
      </c>
      <c r="BG250" s="221">
        <f ca="1">SUMPRODUCT($O192:BG192,N(OFFSET($O221:BG221,0,MAX(COLUMN($O221:BG221))-COLUMN($O221:BG221),1,1)))</f>
        <v>0</v>
      </c>
      <c r="BH250" s="221">
        <f ca="1">SUMPRODUCT($O192:BH192,N(OFFSET($O221:BH221,0,MAX(COLUMN($O221:BH221))-COLUMN($O221:BH221),1,1)))</f>
        <v>0</v>
      </c>
      <c r="BI250" s="221">
        <f ca="1">SUMPRODUCT($O192:BI192,N(OFFSET($O221:BI221,0,MAX(COLUMN($O221:BI221))-COLUMN($O221:BI221),1,1)))</f>
        <v>0</v>
      </c>
      <c r="BJ250" s="221">
        <f ca="1">SUMPRODUCT($O192:BJ192,N(OFFSET($O221:BJ221,0,MAX(COLUMN($O221:BJ221))-COLUMN($O221:BJ221),1,1)))</f>
        <v>0</v>
      </c>
      <c r="BK250" s="221">
        <f ca="1">SUMPRODUCT($O192:BK192,N(OFFSET($O221:BK221,0,MAX(COLUMN($O221:BK221))-COLUMN($O221:BK221),1,1)))</f>
        <v>0</v>
      </c>
      <c r="BL250" s="221">
        <f ca="1">SUMPRODUCT($O192:BL192,N(OFFSET($O221:BL221,0,MAX(COLUMN($O221:BL221))-COLUMN($O221:BL221),1,1)))</f>
        <v>0</v>
      </c>
      <c r="BM250" s="221">
        <f ca="1">SUMPRODUCT($O192:BM192,N(OFFSET($O221:BM221,0,MAX(COLUMN($O221:BM221))-COLUMN($O221:BM221),1,1)))</f>
        <v>0</v>
      </c>
    </row>
    <row r="251" spans="3:65" x14ac:dyDescent="0.2">
      <c r="C251" s="188">
        <f t="shared" si="167"/>
        <v>24</v>
      </c>
      <c r="D251" s="166" t="str">
        <f t="shared" si="168"/>
        <v>item 24</v>
      </c>
      <c r="E251" s="211" t="str">
        <f t="shared" si="166"/>
        <v>Operating Expense</v>
      </c>
      <c r="F251" s="183">
        <f t="shared" si="166"/>
        <v>2</v>
      </c>
      <c r="G251" s="183"/>
      <c r="H251" s="214"/>
      <c r="K251" s="202">
        <f t="shared" ca="1" si="169"/>
        <v>0</v>
      </c>
      <c r="L251" s="203">
        <f t="shared" ca="1" si="170"/>
        <v>0</v>
      </c>
      <c r="O251" s="221">
        <f ca="1">SUMPRODUCT($O193:O193,N(OFFSET($O222:O222,0,MAX(COLUMN($O222:O222))-COLUMN($O222:O222),1,1)))</f>
        <v>0</v>
      </c>
      <c r="P251" s="221">
        <f ca="1">SUMPRODUCT($O193:P193,N(OFFSET($O222:P222,0,MAX(COLUMN($O222:P222))-COLUMN($O222:P222),1,1)))</f>
        <v>0</v>
      </c>
      <c r="Q251" s="221">
        <f ca="1">SUMPRODUCT($O193:Q193,N(OFFSET($O222:Q222,0,MAX(COLUMN($O222:Q222))-COLUMN($O222:Q222),1,1)))</f>
        <v>0</v>
      </c>
      <c r="R251" s="221">
        <f ca="1">SUMPRODUCT($O193:R193,N(OFFSET($O222:R222,0,MAX(COLUMN($O222:R222))-COLUMN($O222:R222),1,1)))</f>
        <v>0</v>
      </c>
      <c r="S251" s="221">
        <f ca="1">SUMPRODUCT($O193:S193,N(OFFSET($O222:S222,0,MAX(COLUMN($O222:S222))-COLUMN($O222:S222),1,1)))</f>
        <v>0</v>
      </c>
      <c r="T251" s="221">
        <f ca="1">SUMPRODUCT($O193:T193,N(OFFSET($O222:T222,0,MAX(COLUMN($O222:T222))-COLUMN($O222:T222),1,1)))</f>
        <v>0</v>
      </c>
      <c r="U251" s="221">
        <f ca="1">SUMPRODUCT($O193:U193,N(OFFSET($O222:U222,0,MAX(COLUMN($O222:U222))-COLUMN($O222:U222),1,1)))</f>
        <v>0</v>
      </c>
      <c r="V251" s="221">
        <f ca="1">SUMPRODUCT($O193:V193,N(OFFSET($O222:V222,0,MAX(COLUMN($O222:V222))-COLUMN($O222:V222),1,1)))</f>
        <v>0</v>
      </c>
      <c r="W251" s="221">
        <f ca="1">SUMPRODUCT($O193:W193,N(OFFSET($O222:W222,0,MAX(COLUMN($O222:W222))-COLUMN($O222:W222),1,1)))</f>
        <v>0</v>
      </c>
      <c r="X251" s="221">
        <f ca="1">SUMPRODUCT($O193:X193,N(OFFSET($O222:X222,0,MAX(COLUMN($O222:X222))-COLUMN($O222:X222),1,1)))</f>
        <v>0</v>
      </c>
      <c r="Y251" s="221">
        <f ca="1">SUMPRODUCT($O193:Y193,N(OFFSET($O222:Y222,0,MAX(COLUMN($O222:Y222))-COLUMN($O222:Y222),1,1)))</f>
        <v>0</v>
      </c>
      <c r="Z251" s="221">
        <f ca="1">SUMPRODUCT($O193:Z193,N(OFFSET($O222:Z222,0,MAX(COLUMN($O222:Z222))-COLUMN($O222:Z222),1,1)))</f>
        <v>0</v>
      </c>
      <c r="AA251" s="221">
        <f ca="1">SUMPRODUCT($O193:AA193,N(OFFSET($O222:AA222,0,MAX(COLUMN($O222:AA222))-COLUMN($O222:AA222),1,1)))</f>
        <v>0</v>
      </c>
      <c r="AB251" s="221">
        <f ca="1">SUMPRODUCT($O193:AB193,N(OFFSET($O222:AB222,0,MAX(COLUMN($O222:AB222))-COLUMN($O222:AB222),1,1)))</f>
        <v>0</v>
      </c>
      <c r="AC251" s="221">
        <f ca="1">SUMPRODUCT($O193:AC193,N(OFFSET($O222:AC222,0,MAX(COLUMN($O222:AC222))-COLUMN($O222:AC222),1,1)))</f>
        <v>0</v>
      </c>
      <c r="AD251" s="221">
        <f ca="1">SUMPRODUCT($O193:AD193,N(OFFSET($O222:AD222,0,MAX(COLUMN($O222:AD222))-COLUMN($O222:AD222),1,1)))</f>
        <v>0</v>
      </c>
      <c r="AE251" s="221">
        <f ca="1">SUMPRODUCT($O193:AE193,N(OFFSET($O222:AE222,0,MAX(COLUMN($O222:AE222))-COLUMN($O222:AE222),1,1)))</f>
        <v>0</v>
      </c>
      <c r="AF251" s="221">
        <f ca="1">SUMPRODUCT($O193:AF193,N(OFFSET($O222:AF222,0,MAX(COLUMN($O222:AF222))-COLUMN($O222:AF222),1,1)))</f>
        <v>0</v>
      </c>
      <c r="AG251" s="221">
        <f ca="1">SUMPRODUCT($O193:AG193,N(OFFSET($O222:AG222,0,MAX(COLUMN($O222:AG222))-COLUMN($O222:AG222),1,1)))</f>
        <v>0</v>
      </c>
      <c r="AH251" s="221">
        <f ca="1">SUMPRODUCT($O193:AH193,N(OFFSET($O222:AH222,0,MAX(COLUMN($O222:AH222))-COLUMN($O222:AH222),1,1)))</f>
        <v>0</v>
      </c>
      <c r="AI251" s="221">
        <f ca="1">SUMPRODUCT($O193:AI193,N(OFFSET($O222:AI222,0,MAX(COLUMN($O222:AI222))-COLUMN($O222:AI222),1,1)))</f>
        <v>0</v>
      </c>
      <c r="AJ251" s="221">
        <f ca="1">SUMPRODUCT($O193:AJ193,N(OFFSET($O222:AJ222,0,MAX(COLUMN($O222:AJ222))-COLUMN($O222:AJ222),1,1)))</f>
        <v>0</v>
      </c>
      <c r="AK251" s="221">
        <f ca="1">SUMPRODUCT($O193:AK193,N(OFFSET($O222:AK222,0,MAX(COLUMN($O222:AK222))-COLUMN($O222:AK222),1,1)))</f>
        <v>0</v>
      </c>
      <c r="AL251" s="221">
        <f ca="1">SUMPRODUCT($O193:AL193,N(OFFSET($O222:AL222,0,MAX(COLUMN($O222:AL222))-COLUMN($O222:AL222),1,1)))</f>
        <v>0</v>
      </c>
      <c r="AM251" s="221">
        <f ca="1">SUMPRODUCT($O193:AM193,N(OFFSET($O222:AM222,0,MAX(COLUMN($O222:AM222))-COLUMN($O222:AM222),1,1)))</f>
        <v>0</v>
      </c>
      <c r="AN251" s="221">
        <f ca="1">SUMPRODUCT($O193:AN193,N(OFFSET($O222:AN222,0,MAX(COLUMN($O222:AN222))-COLUMN($O222:AN222),1,1)))</f>
        <v>0</v>
      </c>
      <c r="AO251" s="221">
        <f ca="1">SUMPRODUCT($O193:AO193,N(OFFSET($O222:AO222,0,MAX(COLUMN($O222:AO222))-COLUMN($O222:AO222),1,1)))</f>
        <v>0</v>
      </c>
      <c r="AP251" s="221">
        <f ca="1">SUMPRODUCT($O193:AP193,N(OFFSET($O222:AP222,0,MAX(COLUMN($O222:AP222))-COLUMN($O222:AP222),1,1)))</f>
        <v>0</v>
      </c>
      <c r="AQ251" s="221">
        <f ca="1">SUMPRODUCT($O193:AQ193,N(OFFSET($O222:AQ222,0,MAX(COLUMN($O222:AQ222))-COLUMN($O222:AQ222),1,1)))</f>
        <v>0</v>
      </c>
      <c r="AR251" s="221">
        <f ca="1">SUMPRODUCT($O193:AR193,N(OFFSET($O222:AR222,0,MAX(COLUMN($O222:AR222))-COLUMN($O222:AR222),1,1)))</f>
        <v>0</v>
      </c>
      <c r="AS251" s="221">
        <f ca="1">SUMPRODUCT($O193:AS193,N(OFFSET($O222:AS222,0,MAX(COLUMN($O222:AS222))-COLUMN($O222:AS222),1,1)))</f>
        <v>0</v>
      </c>
      <c r="AT251" s="221">
        <f ca="1">SUMPRODUCT($O193:AT193,N(OFFSET($O222:AT222,0,MAX(COLUMN($O222:AT222))-COLUMN($O222:AT222),1,1)))</f>
        <v>0</v>
      </c>
      <c r="AU251" s="221">
        <f ca="1">SUMPRODUCT($O193:AU193,N(OFFSET($O222:AU222,0,MAX(COLUMN($O222:AU222))-COLUMN($O222:AU222),1,1)))</f>
        <v>0</v>
      </c>
      <c r="AV251" s="221">
        <f ca="1">SUMPRODUCT($O193:AV193,N(OFFSET($O222:AV222,0,MAX(COLUMN($O222:AV222))-COLUMN($O222:AV222),1,1)))</f>
        <v>0</v>
      </c>
      <c r="AW251" s="221">
        <f ca="1">SUMPRODUCT($O193:AW193,N(OFFSET($O222:AW222,0,MAX(COLUMN($O222:AW222))-COLUMN($O222:AW222),1,1)))</f>
        <v>0</v>
      </c>
      <c r="AX251" s="221">
        <f ca="1">SUMPRODUCT($O193:AX193,N(OFFSET($O222:AX222,0,MAX(COLUMN($O222:AX222))-COLUMN($O222:AX222),1,1)))</f>
        <v>0</v>
      </c>
      <c r="AY251" s="221">
        <f ca="1">SUMPRODUCT($O193:AY193,N(OFFSET($O222:AY222,0,MAX(COLUMN($O222:AY222))-COLUMN($O222:AY222),1,1)))</f>
        <v>0</v>
      </c>
      <c r="AZ251" s="221">
        <f ca="1">SUMPRODUCT($O193:AZ193,N(OFFSET($O222:AZ222,0,MAX(COLUMN($O222:AZ222))-COLUMN($O222:AZ222),1,1)))</f>
        <v>0</v>
      </c>
      <c r="BA251" s="221">
        <f ca="1">SUMPRODUCT($O193:BA193,N(OFFSET($O222:BA222,0,MAX(COLUMN($O222:BA222))-COLUMN($O222:BA222),1,1)))</f>
        <v>0</v>
      </c>
      <c r="BB251" s="221">
        <f ca="1">SUMPRODUCT($O193:BB193,N(OFFSET($O222:BB222,0,MAX(COLUMN($O222:BB222))-COLUMN($O222:BB222),1,1)))</f>
        <v>0</v>
      </c>
      <c r="BC251" s="221">
        <f ca="1">SUMPRODUCT($O193:BC193,N(OFFSET($O222:BC222,0,MAX(COLUMN($O222:BC222))-COLUMN($O222:BC222),1,1)))</f>
        <v>0</v>
      </c>
      <c r="BD251" s="221">
        <f ca="1">SUMPRODUCT($O193:BD193,N(OFFSET($O222:BD222,0,MAX(COLUMN($O222:BD222))-COLUMN($O222:BD222),1,1)))</f>
        <v>0</v>
      </c>
      <c r="BE251" s="221">
        <f ca="1">SUMPRODUCT($O193:BE193,N(OFFSET($O222:BE222,0,MAX(COLUMN($O222:BE222))-COLUMN($O222:BE222),1,1)))</f>
        <v>0</v>
      </c>
      <c r="BF251" s="221">
        <f ca="1">SUMPRODUCT($O193:BF193,N(OFFSET($O222:BF222,0,MAX(COLUMN($O222:BF222))-COLUMN($O222:BF222),1,1)))</f>
        <v>0</v>
      </c>
      <c r="BG251" s="221">
        <f ca="1">SUMPRODUCT($O193:BG193,N(OFFSET($O222:BG222,0,MAX(COLUMN($O222:BG222))-COLUMN($O222:BG222),1,1)))</f>
        <v>0</v>
      </c>
      <c r="BH251" s="221">
        <f ca="1">SUMPRODUCT($O193:BH193,N(OFFSET($O222:BH222,0,MAX(COLUMN($O222:BH222))-COLUMN($O222:BH222),1,1)))</f>
        <v>0</v>
      </c>
      <c r="BI251" s="221">
        <f ca="1">SUMPRODUCT($O193:BI193,N(OFFSET($O222:BI222,0,MAX(COLUMN($O222:BI222))-COLUMN($O222:BI222),1,1)))</f>
        <v>0</v>
      </c>
      <c r="BJ251" s="221">
        <f ca="1">SUMPRODUCT($O193:BJ193,N(OFFSET($O222:BJ222,0,MAX(COLUMN($O222:BJ222))-COLUMN($O222:BJ222),1,1)))</f>
        <v>0</v>
      </c>
      <c r="BK251" s="221">
        <f ca="1">SUMPRODUCT($O193:BK193,N(OFFSET($O222:BK222,0,MAX(COLUMN($O222:BK222))-COLUMN($O222:BK222),1,1)))</f>
        <v>0</v>
      </c>
      <c r="BL251" s="221">
        <f ca="1">SUMPRODUCT($O193:BL193,N(OFFSET($O222:BL222,0,MAX(COLUMN($O222:BL222))-COLUMN($O222:BL222),1,1)))</f>
        <v>0</v>
      </c>
      <c r="BM251" s="221">
        <f ca="1">SUMPRODUCT($O193:BM193,N(OFFSET($O222:BM222,0,MAX(COLUMN($O222:BM222))-COLUMN($O222:BM222),1,1)))</f>
        <v>0</v>
      </c>
    </row>
    <row r="252" spans="3:65" x14ac:dyDescent="0.2">
      <c r="C252" s="188">
        <f t="shared" si="167"/>
        <v>25</v>
      </c>
      <c r="D252" s="166" t="str">
        <f t="shared" si="168"/>
        <v>item 25</v>
      </c>
      <c r="E252" s="211" t="str">
        <f t="shared" si="166"/>
        <v>Operating Expense</v>
      </c>
      <c r="F252" s="183">
        <f t="shared" si="166"/>
        <v>2</v>
      </c>
      <c r="G252" s="183"/>
      <c r="H252" s="214"/>
      <c r="K252" s="205">
        <f t="shared" ca="1" si="169"/>
        <v>0</v>
      </c>
      <c r="L252" s="206">
        <f t="shared" ca="1" si="170"/>
        <v>0</v>
      </c>
      <c r="O252" s="221">
        <f ca="1">SUMPRODUCT($O194:O194,N(OFFSET($O223:O223,0,MAX(COLUMN($O223:O223))-COLUMN($O223:O223),1,1)))</f>
        <v>0</v>
      </c>
      <c r="P252" s="221">
        <f ca="1">SUMPRODUCT($O194:P194,N(OFFSET($O223:P223,0,MAX(COLUMN($O223:P223))-COLUMN($O223:P223),1,1)))</f>
        <v>0</v>
      </c>
      <c r="Q252" s="221">
        <f ca="1">SUMPRODUCT($O194:Q194,N(OFFSET($O223:Q223,0,MAX(COLUMN($O223:Q223))-COLUMN($O223:Q223),1,1)))</f>
        <v>0</v>
      </c>
      <c r="R252" s="221">
        <f ca="1">SUMPRODUCT($O194:R194,N(OFFSET($O223:R223,0,MAX(COLUMN($O223:R223))-COLUMN($O223:R223),1,1)))</f>
        <v>0</v>
      </c>
      <c r="S252" s="221">
        <f ca="1">SUMPRODUCT($O194:S194,N(OFFSET($O223:S223,0,MAX(COLUMN($O223:S223))-COLUMN($O223:S223),1,1)))</f>
        <v>0</v>
      </c>
      <c r="T252" s="221">
        <f ca="1">SUMPRODUCT($O194:T194,N(OFFSET($O223:T223,0,MAX(COLUMN($O223:T223))-COLUMN($O223:T223),1,1)))</f>
        <v>0</v>
      </c>
      <c r="U252" s="221">
        <f ca="1">SUMPRODUCT($O194:U194,N(OFFSET($O223:U223,0,MAX(COLUMN($O223:U223))-COLUMN($O223:U223),1,1)))</f>
        <v>0</v>
      </c>
      <c r="V252" s="221">
        <f ca="1">SUMPRODUCT($O194:V194,N(OFFSET($O223:V223,0,MAX(COLUMN($O223:V223))-COLUMN($O223:V223),1,1)))</f>
        <v>0</v>
      </c>
      <c r="W252" s="221">
        <f ca="1">SUMPRODUCT($O194:W194,N(OFFSET($O223:W223,0,MAX(COLUMN($O223:W223))-COLUMN($O223:W223),1,1)))</f>
        <v>0</v>
      </c>
      <c r="X252" s="221">
        <f ca="1">SUMPRODUCT($O194:X194,N(OFFSET($O223:X223,0,MAX(COLUMN($O223:X223))-COLUMN($O223:X223),1,1)))</f>
        <v>0</v>
      </c>
      <c r="Y252" s="221">
        <f ca="1">SUMPRODUCT($O194:Y194,N(OFFSET($O223:Y223,0,MAX(COLUMN($O223:Y223))-COLUMN($O223:Y223),1,1)))</f>
        <v>0</v>
      </c>
      <c r="Z252" s="221">
        <f ca="1">SUMPRODUCT($O194:Z194,N(OFFSET($O223:Z223,0,MAX(COLUMN($O223:Z223))-COLUMN($O223:Z223),1,1)))</f>
        <v>0</v>
      </c>
      <c r="AA252" s="221">
        <f ca="1">SUMPRODUCT($O194:AA194,N(OFFSET($O223:AA223,0,MAX(COLUMN($O223:AA223))-COLUMN($O223:AA223),1,1)))</f>
        <v>0</v>
      </c>
      <c r="AB252" s="221">
        <f ca="1">SUMPRODUCT($O194:AB194,N(OFFSET($O223:AB223,0,MAX(COLUMN($O223:AB223))-COLUMN($O223:AB223),1,1)))</f>
        <v>0</v>
      </c>
      <c r="AC252" s="221">
        <f ca="1">SUMPRODUCT($O194:AC194,N(OFFSET($O223:AC223,0,MAX(COLUMN($O223:AC223))-COLUMN($O223:AC223),1,1)))</f>
        <v>0</v>
      </c>
      <c r="AD252" s="221">
        <f ca="1">SUMPRODUCT($O194:AD194,N(OFFSET($O223:AD223,0,MAX(COLUMN($O223:AD223))-COLUMN($O223:AD223),1,1)))</f>
        <v>0</v>
      </c>
      <c r="AE252" s="221">
        <f ca="1">SUMPRODUCT($O194:AE194,N(OFFSET($O223:AE223,0,MAX(COLUMN($O223:AE223))-COLUMN($O223:AE223),1,1)))</f>
        <v>0</v>
      </c>
      <c r="AF252" s="221">
        <f ca="1">SUMPRODUCT($O194:AF194,N(OFFSET($O223:AF223,0,MAX(COLUMN($O223:AF223))-COLUMN($O223:AF223),1,1)))</f>
        <v>0</v>
      </c>
      <c r="AG252" s="221">
        <f ca="1">SUMPRODUCT($O194:AG194,N(OFFSET($O223:AG223,0,MAX(COLUMN($O223:AG223))-COLUMN($O223:AG223),1,1)))</f>
        <v>0</v>
      </c>
      <c r="AH252" s="221">
        <f ca="1">SUMPRODUCT($O194:AH194,N(OFFSET($O223:AH223,0,MAX(COLUMN($O223:AH223))-COLUMN($O223:AH223),1,1)))</f>
        <v>0</v>
      </c>
      <c r="AI252" s="221">
        <f ca="1">SUMPRODUCT($O194:AI194,N(OFFSET($O223:AI223,0,MAX(COLUMN($O223:AI223))-COLUMN($O223:AI223),1,1)))</f>
        <v>0</v>
      </c>
      <c r="AJ252" s="221">
        <f ca="1">SUMPRODUCT($O194:AJ194,N(OFFSET($O223:AJ223,0,MAX(COLUMN($O223:AJ223))-COLUMN($O223:AJ223),1,1)))</f>
        <v>0</v>
      </c>
      <c r="AK252" s="221">
        <f ca="1">SUMPRODUCT($O194:AK194,N(OFFSET($O223:AK223,0,MAX(COLUMN($O223:AK223))-COLUMN($O223:AK223),1,1)))</f>
        <v>0</v>
      </c>
      <c r="AL252" s="221">
        <f ca="1">SUMPRODUCT($O194:AL194,N(OFFSET($O223:AL223,0,MAX(COLUMN($O223:AL223))-COLUMN($O223:AL223),1,1)))</f>
        <v>0</v>
      </c>
      <c r="AM252" s="221">
        <f ca="1">SUMPRODUCT($O194:AM194,N(OFFSET($O223:AM223,0,MAX(COLUMN($O223:AM223))-COLUMN($O223:AM223),1,1)))</f>
        <v>0</v>
      </c>
      <c r="AN252" s="221">
        <f ca="1">SUMPRODUCT($O194:AN194,N(OFFSET($O223:AN223,0,MAX(COLUMN($O223:AN223))-COLUMN($O223:AN223),1,1)))</f>
        <v>0</v>
      </c>
      <c r="AO252" s="221">
        <f ca="1">SUMPRODUCT($O194:AO194,N(OFFSET($O223:AO223,0,MAX(COLUMN($O223:AO223))-COLUMN($O223:AO223),1,1)))</f>
        <v>0</v>
      </c>
      <c r="AP252" s="221">
        <f ca="1">SUMPRODUCT($O194:AP194,N(OFFSET($O223:AP223,0,MAX(COLUMN($O223:AP223))-COLUMN($O223:AP223),1,1)))</f>
        <v>0</v>
      </c>
      <c r="AQ252" s="221">
        <f ca="1">SUMPRODUCT($O194:AQ194,N(OFFSET($O223:AQ223,0,MAX(COLUMN($O223:AQ223))-COLUMN($O223:AQ223),1,1)))</f>
        <v>0</v>
      </c>
      <c r="AR252" s="221">
        <f ca="1">SUMPRODUCT($O194:AR194,N(OFFSET($O223:AR223,0,MAX(COLUMN($O223:AR223))-COLUMN($O223:AR223),1,1)))</f>
        <v>0</v>
      </c>
      <c r="AS252" s="221">
        <f ca="1">SUMPRODUCT($O194:AS194,N(OFFSET($O223:AS223,0,MAX(COLUMN($O223:AS223))-COLUMN($O223:AS223),1,1)))</f>
        <v>0</v>
      </c>
      <c r="AT252" s="221">
        <f ca="1">SUMPRODUCT($O194:AT194,N(OFFSET($O223:AT223,0,MAX(COLUMN($O223:AT223))-COLUMN($O223:AT223),1,1)))</f>
        <v>0</v>
      </c>
      <c r="AU252" s="221">
        <f ca="1">SUMPRODUCT($O194:AU194,N(OFFSET($O223:AU223,0,MAX(COLUMN($O223:AU223))-COLUMN($O223:AU223),1,1)))</f>
        <v>0</v>
      </c>
      <c r="AV252" s="221">
        <f ca="1">SUMPRODUCT($O194:AV194,N(OFFSET($O223:AV223,0,MAX(COLUMN($O223:AV223))-COLUMN($O223:AV223),1,1)))</f>
        <v>0</v>
      </c>
      <c r="AW252" s="221">
        <f ca="1">SUMPRODUCT($O194:AW194,N(OFFSET($O223:AW223,0,MAX(COLUMN($O223:AW223))-COLUMN($O223:AW223),1,1)))</f>
        <v>0</v>
      </c>
      <c r="AX252" s="221">
        <f ca="1">SUMPRODUCT($O194:AX194,N(OFFSET($O223:AX223,0,MAX(COLUMN($O223:AX223))-COLUMN($O223:AX223),1,1)))</f>
        <v>0</v>
      </c>
      <c r="AY252" s="221">
        <f ca="1">SUMPRODUCT($O194:AY194,N(OFFSET($O223:AY223,0,MAX(COLUMN($O223:AY223))-COLUMN($O223:AY223),1,1)))</f>
        <v>0</v>
      </c>
      <c r="AZ252" s="221">
        <f ca="1">SUMPRODUCT($O194:AZ194,N(OFFSET($O223:AZ223,0,MAX(COLUMN($O223:AZ223))-COLUMN($O223:AZ223),1,1)))</f>
        <v>0</v>
      </c>
      <c r="BA252" s="221">
        <f ca="1">SUMPRODUCT($O194:BA194,N(OFFSET($O223:BA223,0,MAX(COLUMN($O223:BA223))-COLUMN($O223:BA223),1,1)))</f>
        <v>0</v>
      </c>
      <c r="BB252" s="221">
        <f ca="1">SUMPRODUCT($O194:BB194,N(OFFSET($O223:BB223,0,MAX(COLUMN($O223:BB223))-COLUMN($O223:BB223),1,1)))</f>
        <v>0</v>
      </c>
      <c r="BC252" s="221">
        <f ca="1">SUMPRODUCT($O194:BC194,N(OFFSET($O223:BC223,0,MAX(COLUMN($O223:BC223))-COLUMN($O223:BC223),1,1)))</f>
        <v>0</v>
      </c>
      <c r="BD252" s="221">
        <f ca="1">SUMPRODUCT($O194:BD194,N(OFFSET($O223:BD223,0,MAX(COLUMN($O223:BD223))-COLUMN($O223:BD223),1,1)))</f>
        <v>0</v>
      </c>
      <c r="BE252" s="221">
        <f ca="1">SUMPRODUCT($O194:BE194,N(OFFSET($O223:BE223,0,MAX(COLUMN($O223:BE223))-COLUMN($O223:BE223),1,1)))</f>
        <v>0</v>
      </c>
      <c r="BF252" s="221">
        <f ca="1">SUMPRODUCT($O194:BF194,N(OFFSET($O223:BF223,0,MAX(COLUMN($O223:BF223))-COLUMN($O223:BF223),1,1)))</f>
        <v>0</v>
      </c>
      <c r="BG252" s="221">
        <f ca="1">SUMPRODUCT($O194:BG194,N(OFFSET($O223:BG223,0,MAX(COLUMN($O223:BG223))-COLUMN($O223:BG223),1,1)))</f>
        <v>0</v>
      </c>
      <c r="BH252" s="221">
        <f ca="1">SUMPRODUCT($O194:BH194,N(OFFSET($O223:BH223,0,MAX(COLUMN($O223:BH223))-COLUMN($O223:BH223),1,1)))</f>
        <v>0</v>
      </c>
      <c r="BI252" s="221">
        <f ca="1">SUMPRODUCT($O194:BI194,N(OFFSET($O223:BI223,0,MAX(COLUMN($O223:BI223))-COLUMN($O223:BI223),1,1)))</f>
        <v>0</v>
      </c>
      <c r="BJ252" s="221">
        <f ca="1">SUMPRODUCT($O194:BJ194,N(OFFSET($O223:BJ223,0,MAX(COLUMN($O223:BJ223))-COLUMN($O223:BJ223),1,1)))</f>
        <v>0</v>
      </c>
      <c r="BK252" s="221">
        <f ca="1">SUMPRODUCT($O194:BK194,N(OFFSET($O223:BK223,0,MAX(COLUMN($O223:BK223))-COLUMN($O223:BK223),1,1)))</f>
        <v>0</v>
      </c>
      <c r="BL252" s="221">
        <f ca="1">SUMPRODUCT($O194:BL194,N(OFFSET($O223:BL223,0,MAX(COLUMN($O223:BL223))-COLUMN($O223:BL223),1,1)))</f>
        <v>0</v>
      </c>
      <c r="BM252" s="221">
        <f ca="1">SUMPRODUCT($O194:BM194,N(OFFSET($O223:BM223,0,MAX(COLUMN($O223:BM223))-COLUMN($O223:BM223),1,1)))</f>
        <v>0</v>
      </c>
    </row>
    <row r="253" spans="3:65" x14ac:dyDescent="0.2">
      <c r="D253" s="194"/>
      <c r="K253" s="207"/>
      <c r="L253" s="208"/>
      <c r="O253" s="209"/>
      <c r="P253" s="209"/>
      <c r="Q253" s="209"/>
      <c r="R253" s="209"/>
      <c r="S253" s="209"/>
      <c r="T253" s="209"/>
      <c r="U253" s="209"/>
      <c r="V253" s="209"/>
      <c r="W253" s="209"/>
      <c r="X253" s="209"/>
      <c r="Y253" s="209"/>
      <c r="Z253" s="209"/>
      <c r="AA253" s="209"/>
      <c r="AB253" s="209"/>
      <c r="AC253" s="209"/>
      <c r="AD253" s="209"/>
      <c r="AE253" s="209"/>
      <c r="AF253" s="209"/>
      <c r="AG253" s="209"/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  <c r="BI253" s="209"/>
      <c r="BJ253" s="209"/>
      <c r="BK253" s="209"/>
      <c r="BL253" s="209"/>
      <c r="BM253" s="209"/>
    </row>
    <row r="254" spans="3:65" s="189" customFormat="1" x14ac:dyDescent="0.2">
      <c r="D254" s="195"/>
      <c r="F254" s="196"/>
      <c r="G254" s="196"/>
    </row>
    <row r="255" spans="3:65" s="189" customFormat="1" x14ac:dyDescent="0.2">
      <c r="D255" s="195"/>
      <c r="F255" s="196"/>
      <c r="G255" s="196"/>
    </row>
    <row r="256" spans="3:65" x14ac:dyDescent="0.2">
      <c r="D256" s="186" t="s">
        <v>105</v>
      </c>
      <c r="E256" s="181"/>
      <c r="F256" s="155"/>
      <c r="G256" s="155"/>
      <c r="H256" s="210" t="s">
        <v>200</v>
      </c>
      <c r="K256" s="184"/>
      <c r="L256" s="184"/>
      <c r="M256" s="184"/>
      <c r="O256" s="184"/>
      <c r="P256" s="184"/>
      <c r="Q256" s="184"/>
      <c r="R256" s="184"/>
      <c r="S256" s="184"/>
      <c r="T256" s="184"/>
      <c r="U256" s="184"/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  <c r="AG256" s="184"/>
      <c r="AH256" s="184"/>
      <c r="AI256" s="184"/>
      <c r="AJ256" s="184"/>
      <c r="AK256" s="184"/>
      <c r="AL256" s="184"/>
      <c r="AM256" s="184"/>
      <c r="AN256" s="184"/>
      <c r="AO256" s="184"/>
      <c r="AP256" s="184"/>
      <c r="AQ256" s="184"/>
      <c r="AR256" s="184"/>
      <c r="AS256" s="184"/>
      <c r="AT256" s="184"/>
      <c r="AU256" s="184"/>
      <c r="AV256" s="184"/>
      <c r="AW256" s="184"/>
      <c r="AX256" s="184"/>
      <c r="AY256" s="184"/>
      <c r="AZ256" s="184"/>
      <c r="BA256" s="184"/>
      <c r="BB256" s="184"/>
      <c r="BC256" s="184"/>
      <c r="BD256" s="184"/>
      <c r="BE256" s="184"/>
      <c r="BF256" s="184"/>
      <c r="BG256" s="184"/>
      <c r="BH256" s="184"/>
      <c r="BI256" s="184"/>
      <c r="BJ256" s="184"/>
      <c r="BK256" s="184"/>
      <c r="BL256" s="184"/>
      <c r="BM256" s="184"/>
    </row>
    <row r="257" spans="3:65" x14ac:dyDescent="0.2">
      <c r="C257" s="188">
        <f>C256+1</f>
        <v>1</v>
      </c>
      <c r="D257" s="166" t="str">
        <f>INDEX(D$51:D$75,$C257,1)</f>
        <v xml:space="preserve">TRANSMISSION LINE  </v>
      </c>
      <c r="E257" s="211" t="str">
        <f t="shared" ref="E257:F281" si="171">INDEX(E$51:E$75,$C257,1)</f>
        <v>CWIP Capital</v>
      </c>
      <c r="F257" s="183">
        <f t="shared" si="171"/>
        <v>6</v>
      </c>
      <c r="G257" s="183"/>
      <c r="H257" s="266">
        <f>YEAR(I170)+H170</f>
        <v>2095</v>
      </c>
      <c r="K257" s="202">
        <f>SUMPRODUCT(O257:BM257,$O$11:$BM$11)</f>
        <v>0</v>
      </c>
      <c r="L257" s="203">
        <f>SUM(O257:BM257)</f>
        <v>0</v>
      </c>
      <c r="O257" s="189">
        <f t="shared" ref="O257:AT257" si="172">-IF(AND($F257=3,O$9=$H257),$L170,0)</f>
        <v>0</v>
      </c>
      <c r="P257" s="189">
        <f t="shared" si="172"/>
        <v>0</v>
      </c>
      <c r="Q257" s="189">
        <f t="shared" si="172"/>
        <v>0</v>
      </c>
      <c r="R257" s="189">
        <f t="shared" si="172"/>
        <v>0</v>
      </c>
      <c r="S257" s="189">
        <f t="shared" si="172"/>
        <v>0</v>
      </c>
      <c r="T257" s="189">
        <f t="shared" si="172"/>
        <v>0</v>
      </c>
      <c r="U257" s="189">
        <f t="shared" si="172"/>
        <v>0</v>
      </c>
      <c r="V257" s="189">
        <f t="shared" si="172"/>
        <v>0</v>
      </c>
      <c r="W257" s="189">
        <f t="shared" si="172"/>
        <v>0</v>
      </c>
      <c r="X257" s="189">
        <f t="shared" si="172"/>
        <v>0</v>
      </c>
      <c r="Y257" s="189">
        <f t="shared" si="172"/>
        <v>0</v>
      </c>
      <c r="Z257" s="189">
        <f t="shared" si="172"/>
        <v>0</v>
      </c>
      <c r="AA257" s="189">
        <f t="shared" si="172"/>
        <v>0</v>
      </c>
      <c r="AB257" s="189">
        <f t="shared" si="172"/>
        <v>0</v>
      </c>
      <c r="AC257" s="189">
        <f t="shared" si="172"/>
        <v>0</v>
      </c>
      <c r="AD257" s="189">
        <f t="shared" si="172"/>
        <v>0</v>
      </c>
      <c r="AE257" s="189">
        <f t="shared" si="172"/>
        <v>0</v>
      </c>
      <c r="AF257" s="189">
        <f t="shared" si="172"/>
        <v>0</v>
      </c>
      <c r="AG257" s="189">
        <f t="shared" si="172"/>
        <v>0</v>
      </c>
      <c r="AH257" s="189">
        <f t="shared" si="172"/>
        <v>0</v>
      </c>
      <c r="AI257" s="189">
        <f t="shared" si="172"/>
        <v>0</v>
      </c>
      <c r="AJ257" s="189">
        <f t="shared" si="172"/>
        <v>0</v>
      </c>
      <c r="AK257" s="189">
        <f t="shared" si="172"/>
        <v>0</v>
      </c>
      <c r="AL257" s="189">
        <f t="shared" si="172"/>
        <v>0</v>
      </c>
      <c r="AM257" s="189">
        <f t="shared" si="172"/>
        <v>0</v>
      </c>
      <c r="AN257" s="189">
        <f t="shared" si="172"/>
        <v>0</v>
      </c>
      <c r="AO257" s="189">
        <f t="shared" si="172"/>
        <v>0</v>
      </c>
      <c r="AP257" s="189">
        <f t="shared" si="172"/>
        <v>0</v>
      </c>
      <c r="AQ257" s="189">
        <f t="shared" si="172"/>
        <v>0</v>
      </c>
      <c r="AR257" s="189">
        <f t="shared" si="172"/>
        <v>0</v>
      </c>
      <c r="AS257" s="189">
        <f t="shared" si="172"/>
        <v>0</v>
      </c>
      <c r="AT257" s="189">
        <f t="shared" si="172"/>
        <v>0</v>
      </c>
      <c r="AU257" s="189">
        <f t="shared" ref="AU257:BM257" si="173">-IF(AND($F257=3,AU$9=$H257),$L170,0)</f>
        <v>0</v>
      </c>
      <c r="AV257" s="189">
        <f t="shared" si="173"/>
        <v>0</v>
      </c>
      <c r="AW257" s="189">
        <f t="shared" si="173"/>
        <v>0</v>
      </c>
      <c r="AX257" s="189">
        <f t="shared" si="173"/>
        <v>0</v>
      </c>
      <c r="AY257" s="189">
        <f t="shared" si="173"/>
        <v>0</v>
      </c>
      <c r="AZ257" s="189">
        <f t="shared" si="173"/>
        <v>0</v>
      </c>
      <c r="BA257" s="189">
        <f t="shared" si="173"/>
        <v>0</v>
      </c>
      <c r="BB257" s="189">
        <f t="shared" si="173"/>
        <v>0</v>
      </c>
      <c r="BC257" s="189">
        <f t="shared" si="173"/>
        <v>0</v>
      </c>
      <c r="BD257" s="189">
        <f t="shared" si="173"/>
        <v>0</v>
      </c>
      <c r="BE257" s="189">
        <f t="shared" si="173"/>
        <v>0</v>
      </c>
      <c r="BF257" s="189">
        <f t="shared" si="173"/>
        <v>0</v>
      </c>
      <c r="BG257" s="189">
        <f t="shared" si="173"/>
        <v>0</v>
      </c>
      <c r="BH257" s="189">
        <f t="shared" si="173"/>
        <v>0</v>
      </c>
      <c r="BI257" s="189">
        <f t="shared" si="173"/>
        <v>0</v>
      </c>
      <c r="BJ257" s="189">
        <f t="shared" si="173"/>
        <v>0</v>
      </c>
      <c r="BK257" s="189">
        <f t="shared" si="173"/>
        <v>0</v>
      </c>
      <c r="BL257" s="189">
        <f t="shared" si="173"/>
        <v>0</v>
      </c>
      <c r="BM257" s="189">
        <f t="shared" si="173"/>
        <v>0</v>
      </c>
    </row>
    <row r="258" spans="3:65" x14ac:dyDescent="0.2">
      <c r="C258" s="188">
        <f t="shared" ref="C258:C281" si="174">C257+1</f>
        <v>2</v>
      </c>
      <c r="D258" s="166" t="str">
        <f t="shared" ref="D258:D281" si="175">INDEX(D$51:D$75,$C258,1)</f>
        <v xml:space="preserve">TRANSMISSION SUBSTATION  </v>
      </c>
      <c r="E258" s="211" t="str">
        <f t="shared" si="171"/>
        <v>CWIP Capital</v>
      </c>
      <c r="F258" s="183">
        <f t="shared" si="171"/>
        <v>6</v>
      </c>
      <c r="G258" s="183"/>
      <c r="H258" s="266">
        <f t="shared" ref="H258:H281" si="176">YEAR(I171)+H171</f>
        <v>2069</v>
      </c>
      <c r="K258" s="202">
        <f t="shared" ref="K258:K281" si="177">SUMPRODUCT(O258:BM258,$O$11:$BM$11)</f>
        <v>0</v>
      </c>
      <c r="L258" s="203">
        <f t="shared" ref="L258:L281" si="178">SUM(O258:BM258)</f>
        <v>0</v>
      </c>
      <c r="O258" s="189">
        <f t="shared" ref="O258:AT258" si="179">-IF(AND($F258=3,O$9=$H258),$L171,0)</f>
        <v>0</v>
      </c>
      <c r="P258" s="189">
        <f t="shared" si="179"/>
        <v>0</v>
      </c>
      <c r="Q258" s="189">
        <f t="shared" si="179"/>
        <v>0</v>
      </c>
      <c r="R258" s="189">
        <f t="shared" si="179"/>
        <v>0</v>
      </c>
      <c r="S258" s="189">
        <f t="shared" si="179"/>
        <v>0</v>
      </c>
      <c r="T258" s="189">
        <f t="shared" si="179"/>
        <v>0</v>
      </c>
      <c r="U258" s="189">
        <f t="shared" si="179"/>
        <v>0</v>
      </c>
      <c r="V258" s="189">
        <f t="shared" si="179"/>
        <v>0</v>
      </c>
      <c r="W258" s="189">
        <f t="shared" si="179"/>
        <v>0</v>
      </c>
      <c r="X258" s="189">
        <f t="shared" si="179"/>
        <v>0</v>
      </c>
      <c r="Y258" s="189">
        <f t="shared" si="179"/>
        <v>0</v>
      </c>
      <c r="Z258" s="189">
        <f t="shared" si="179"/>
        <v>0</v>
      </c>
      <c r="AA258" s="189">
        <f t="shared" si="179"/>
        <v>0</v>
      </c>
      <c r="AB258" s="189">
        <f t="shared" si="179"/>
        <v>0</v>
      </c>
      <c r="AC258" s="189">
        <f t="shared" si="179"/>
        <v>0</v>
      </c>
      <c r="AD258" s="189">
        <f t="shared" si="179"/>
        <v>0</v>
      </c>
      <c r="AE258" s="189">
        <f t="shared" si="179"/>
        <v>0</v>
      </c>
      <c r="AF258" s="189">
        <f t="shared" si="179"/>
        <v>0</v>
      </c>
      <c r="AG258" s="189">
        <f t="shared" si="179"/>
        <v>0</v>
      </c>
      <c r="AH258" s="189">
        <f t="shared" si="179"/>
        <v>0</v>
      </c>
      <c r="AI258" s="189">
        <f t="shared" si="179"/>
        <v>0</v>
      </c>
      <c r="AJ258" s="189">
        <f t="shared" si="179"/>
        <v>0</v>
      </c>
      <c r="AK258" s="189">
        <f t="shared" si="179"/>
        <v>0</v>
      </c>
      <c r="AL258" s="189">
        <f t="shared" si="179"/>
        <v>0</v>
      </c>
      <c r="AM258" s="189">
        <f t="shared" si="179"/>
        <v>0</v>
      </c>
      <c r="AN258" s="189">
        <f t="shared" si="179"/>
        <v>0</v>
      </c>
      <c r="AO258" s="189">
        <f t="shared" si="179"/>
        <v>0</v>
      </c>
      <c r="AP258" s="189">
        <f t="shared" si="179"/>
        <v>0</v>
      </c>
      <c r="AQ258" s="189">
        <f t="shared" si="179"/>
        <v>0</v>
      </c>
      <c r="AR258" s="189">
        <f t="shared" si="179"/>
        <v>0</v>
      </c>
      <c r="AS258" s="189">
        <f t="shared" si="179"/>
        <v>0</v>
      </c>
      <c r="AT258" s="189">
        <f t="shared" si="179"/>
        <v>0</v>
      </c>
      <c r="AU258" s="189">
        <f t="shared" ref="AU258:BM258" si="180">-IF(AND($F258=3,AU$9=$H258),$L171,0)</f>
        <v>0</v>
      </c>
      <c r="AV258" s="189">
        <f t="shared" si="180"/>
        <v>0</v>
      </c>
      <c r="AW258" s="189">
        <f t="shared" si="180"/>
        <v>0</v>
      </c>
      <c r="AX258" s="189">
        <f t="shared" si="180"/>
        <v>0</v>
      </c>
      <c r="AY258" s="189">
        <f t="shared" si="180"/>
        <v>0</v>
      </c>
      <c r="AZ258" s="189">
        <f t="shared" si="180"/>
        <v>0</v>
      </c>
      <c r="BA258" s="189">
        <f t="shared" si="180"/>
        <v>0</v>
      </c>
      <c r="BB258" s="189">
        <f t="shared" si="180"/>
        <v>0</v>
      </c>
      <c r="BC258" s="189">
        <f t="shared" si="180"/>
        <v>0</v>
      </c>
      <c r="BD258" s="189">
        <f t="shared" si="180"/>
        <v>0</v>
      </c>
      <c r="BE258" s="189">
        <f t="shared" si="180"/>
        <v>0</v>
      </c>
      <c r="BF258" s="189">
        <f t="shared" si="180"/>
        <v>0</v>
      </c>
      <c r="BG258" s="189">
        <f t="shared" si="180"/>
        <v>0</v>
      </c>
      <c r="BH258" s="189">
        <f t="shared" si="180"/>
        <v>0</v>
      </c>
      <c r="BI258" s="189">
        <f t="shared" si="180"/>
        <v>0</v>
      </c>
      <c r="BJ258" s="189">
        <f t="shared" si="180"/>
        <v>0</v>
      </c>
      <c r="BK258" s="189">
        <f t="shared" si="180"/>
        <v>0</v>
      </c>
      <c r="BL258" s="189">
        <f t="shared" si="180"/>
        <v>0</v>
      </c>
      <c r="BM258" s="189">
        <f t="shared" si="180"/>
        <v>0</v>
      </c>
    </row>
    <row r="259" spans="3:65" x14ac:dyDescent="0.2">
      <c r="C259" s="188">
        <f t="shared" si="174"/>
        <v>3</v>
      </c>
      <c r="D259" s="166" t="str">
        <f t="shared" si="175"/>
        <v xml:space="preserve">DISTRIBUTION SUBSTATION  </v>
      </c>
      <c r="E259" s="211" t="str">
        <f t="shared" si="171"/>
        <v>CWIP Capital</v>
      </c>
      <c r="F259" s="183">
        <f t="shared" si="171"/>
        <v>6</v>
      </c>
      <c r="G259" s="183"/>
      <c r="H259" s="266">
        <f t="shared" si="176"/>
        <v>2076</v>
      </c>
      <c r="K259" s="202">
        <f t="shared" si="177"/>
        <v>0</v>
      </c>
      <c r="L259" s="203">
        <f t="shared" si="178"/>
        <v>0</v>
      </c>
      <c r="O259" s="189">
        <f t="shared" ref="O259:AT259" si="181">-IF(AND($F259=3,O$9=$H259),$L172,0)</f>
        <v>0</v>
      </c>
      <c r="P259" s="189">
        <f t="shared" si="181"/>
        <v>0</v>
      </c>
      <c r="Q259" s="189">
        <f t="shared" si="181"/>
        <v>0</v>
      </c>
      <c r="R259" s="189">
        <f t="shared" si="181"/>
        <v>0</v>
      </c>
      <c r="S259" s="189">
        <f t="shared" si="181"/>
        <v>0</v>
      </c>
      <c r="T259" s="189">
        <f t="shared" si="181"/>
        <v>0</v>
      </c>
      <c r="U259" s="189">
        <f t="shared" si="181"/>
        <v>0</v>
      </c>
      <c r="V259" s="189">
        <f t="shared" si="181"/>
        <v>0</v>
      </c>
      <c r="W259" s="189">
        <f t="shared" si="181"/>
        <v>0</v>
      </c>
      <c r="X259" s="189">
        <f t="shared" si="181"/>
        <v>0</v>
      </c>
      <c r="Y259" s="189">
        <f t="shared" si="181"/>
        <v>0</v>
      </c>
      <c r="Z259" s="189">
        <f t="shared" si="181"/>
        <v>0</v>
      </c>
      <c r="AA259" s="189">
        <f t="shared" si="181"/>
        <v>0</v>
      </c>
      <c r="AB259" s="189">
        <f t="shared" si="181"/>
        <v>0</v>
      </c>
      <c r="AC259" s="189">
        <f t="shared" si="181"/>
        <v>0</v>
      </c>
      <c r="AD259" s="189">
        <f t="shared" si="181"/>
        <v>0</v>
      </c>
      <c r="AE259" s="189">
        <f t="shared" si="181"/>
        <v>0</v>
      </c>
      <c r="AF259" s="189">
        <f t="shared" si="181"/>
        <v>0</v>
      </c>
      <c r="AG259" s="189">
        <f t="shared" si="181"/>
        <v>0</v>
      </c>
      <c r="AH259" s="189">
        <f t="shared" si="181"/>
        <v>0</v>
      </c>
      <c r="AI259" s="189">
        <f t="shared" si="181"/>
        <v>0</v>
      </c>
      <c r="AJ259" s="189">
        <f t="shared" si="181"/>
        <v>0</v>
      </c>
      <c r="AK259" s="189">
        <f t="shared" si="181"/>
        <v>0</v>
      </c>
      <c r="AL259" s="189">
        <f t="shared" si="181"/>
        <v>0</v>
      </c>
      <c r="AM259" s="189">
        <f t="shared" si="181"/>
        <v>0</v>
      </c>
      <c r="AN259" s="189">
        <f t="shared" si="181"/>
        <v>0</v>
      </c>
      <c r="AO259" s="189">
        <f t="shared" si="181"/>
        <v>0</v>
      </c>
      <c r="AP259" s="189">
        <f t="shared" si="181"/>
        <v>0</v>
      </c>
      <c r="AQ259" s="189">
        <f t="shared" si="181"/>
        <v>0</v>
      </c>
      <c r="AR259" s="189">
        <f t="shared" si="181"/>
        <v>0</v>
      </c>
      <c r="AS259" s="189">
        <f t="shared" si="181"/>
        <v>0</v>
      </c>
      <c r="AT259" s="189">
        <f t="shared" si="181"/>
        <v>0</v>
      </c>
      <c r="AU259" s="189">
        <f t="shared" ref="AU259:BM259" si="182">-IF(AND($F259=3,AU$9=$H259),$L172,0)</f>
        <v>0</v>
      </c>
      <c r="AV259" s="189">
        <f t="shared" si="182"/>
        <v>0</v>
      </c>
      <c r="AW259" s="189">
        <f t="shared" si="182"/>
        <v>0</v>
      </c>
      <c r="AX259" s="189">
        <f t="shared" si="182"/>
        <v>0</v>
      </c>
      <c r="AY259" s="189">
        <f t="shared" si="182"/>
        <v>0</v>
      </c>
      <c r="AZ259" s="189">
        <f t="shared" si="182"/>
        <v>0</v>
      </c>
      <c r="BA259" s="189">
        <f t="shared" si="182"/>
        <v>0</v>
      </c>
      <c r="BB259" s="189">
        <f t="shared" si="182"/>
        <v>0</v>
      </c>
      <c r="BC259" s="189">
        <f t="shared" si="182"/>
        <v>0</v>
      </c>
      <c r="BD259" s="189">
        <f t="shared" si="182"/>
        <v>0</v>
      </c>
      <c r="BE259" s="189">
        <f t="shared" si="182"/>
        <v>0</v>
      </c>
      <c r="BF259" s="189">
        <f t="shared" si="182"/>
        <v>0</v>
      </c>
      <c r="BG259" s="189">
        <f t="shared" si="182"/>
        <v>0</v>
      </c>
      <c r="BH259" s="189">
        <f t="shared" si="182"/>
        <v>0</v>
      </c>
      <c r="BI259" s="189">
        <f t="shared" si="182"/>
        <v>0</v>
      </c>
      <c r="BJ259" s="189">
        <f t="shared" si="182"/>
        <v>0</v>
      </c>
      <c r="BK259" s="189">
        <f t="shared" si="182"/>
        <v>0</v>
      </c>
      <c r="BL259" s="189">
        <f t="shared" si="182"/>
        <v>0</v>
      </c>
      <c r="BM259" s="189">
        <f t="shared" si="182"/>
        <v>0</v>
      </c>
    </row>
    <row r="260" spans="3:65" x14ac:dyDescent="0.2">
      <c r="C260" s="188">
        <f t="shared" si="174"/>
        <v>4</v>
      </c>
      <c r="D260" s="166" t="str">
        <f t="shared" si="175"/>
        <v/>
      </c>
      <c r="E260" s="211" t="str">
        <f t="shared" si="171"/>
        <v>Operating Expense</v>
      </c>
      <c r="F260" s="183">
        <f t="shared" si="171"/>
        <v>2</v>
      </c>
      <c r="G260" s="183"/>
      <c r="H260" s="266">
        <f t="shared" si="176"/>
        <v>2060</v>
      </c>
      <c r="K260" s="202">
        <f t="shared" si="177"/>
        <v>0</v>
      </c>
      <c r="L260" s="203">
        <f t="shared" si="178"/>
        <v>0</v>
      </c>
      <c r="O260" s="189">
        <f t="shared" ref="O260:AT260" si="183">-IF(AND($F260=3,O$9=$H260),$L173,0)</f>
        <v>0</v>
      </c>
      <c r="P260" s="189">
        <f t="shared" si="183"/>
        <v>0</v>
      </c>
      <c r="Q260" s="189">
        <f t="shared" si="183"/>
        <v>0</v>
      </c>
      <c r="R260" s="189">
        <f t="shared" si="183"/>
        <v>0</v>
      </c>
      <c r="S260" s="189">
        <f t="shared" si="183"/>
        <v>0</v>
      </c>
      <c r="T260" s="189">
        <f t="shared" si="183"/>
        <v>0</v>
      </c>
      <c r="U260" s="189">
        <f t="shared" si="183"/>
        <v>0</v>
      </c>
      <c r="V260" s="189">
        <f t="shared" si="183"/>
        <v>0</v>
      </c>
      <c r="W260" s="189">
        <f t="shared" si="183"/>
        <v>0</v>
      </c>
      <c r="X260" s="189">
        <f t="shared" si="183"/>
        <v>0</v>
      </c>
      <c r="Y260" s="189">
        <f t="shared" si="183"/>
        <v>0</v>
      </c>
      <c r="Z260" s="189">
        <f t="shared" si="183"/>
        <v>0</v>
      </c>
      <c r="AA260" s="189">
        <f t="shared" si="183"/>
        <v>0</v>
      </c>
      <c r="AB260" s="189">
        <f t="shared" si="183"/>
        <v>0</v>
      </c>
      <c r="AC260" s="189">
        <f t="shared" si="183"/>
        <v>0</v>
      </c>
      <c r="AD260" s="189">
        <f t="shared" si="183"/>
        <v>0</v>
      </c>
      <c r="AE260" s="189">
        <f t="shared" si="183"/>
        <v>0</v>
      </c>
      <c r="AF260" s="189">
        <f t="shared" si="183"/>
        <v>0</v>
      </c>
      <c r="AG260" s="189">
        <f t="shared" si="183"/>
        <v>0</v>
      </c>
      <c r="AH260" s="189">
        <f t="shared" si="183"/>
        <v>0</v>
      </c>
      <c r="AI260" s="189">
        <f t="shared" si="183"/>
        <v>0</v>
      </c>
      <c r="AJ260" s="189">
        <f t="shared" si="183"/>
        <v>0</v>
      </c>
      <c r="AK260" s="189">
        <f t="shared" si="183"/>
        <v>0</v>
      </c>
      <c r="AL260" s="189">
        <f t="shared" si="183"/>
        <v>0</v>
      </c>
      <c r="AM260" s="189">
        <f t="shared" si="183"/>
        <v>0</v>
      </c>
      <c r="AN260" s="189">
        <f t="shared" si="183"/>
        <v>0</v>
      </c>
      <c r="AO260" s="189">
        <f t="shared" si="183"/>
        <v>0</v>
      </c>
      <c r="AP260" s="189">
        <f t="shared" si="183"/>
        <v>0</v>
      </c>
      <c r="AQ260" s="189">
        <f t="shared" si="183"/>
        <v>0</v>
      </c>
      <c r="AR260" s="189">
        <f t="shared" si="183"/>
        <v>0</v>
      </c>
      <c r="AS260" s="189">
        <f t="shared" si="183"/>
        <v>0</v>
      </c>
      <c r="AT260" s="189">
        <f t="shared" si="183"/>
        <v>0</v>
      </c>
      <c r="AU260" s="189">
        <f t="shared" ref="AU260:BM260" si="184">-IF(AND($F260=3,AU$9=$H260),$L173,0)</f>
        <v>0</v>
      </c>
      <c r="AV260" s="189">
        <f t="shared" si="184"/>
        <v>0</v>
      </c>
      <c r="AW260" s="189">
        <f t="shared" si="184"/>
        <v>0</v>
      </c>
      <c r="AX260" s="189">
        <f t="shared" si="184"/>
        <v>0</v>
      </c>
      <c r="AY260" s="189">
        <f t="shared" si="184"/>
        <v>0</v>
      </c>
      <c r="AZ260" s="189">
        <f t="shared" si="184"/>
        <v>0</v>
      </c>
      <c r="BA260" s="189">
        <f t="shared" si="184"/>
        <v>0</v>
      </c>
      <c r="BB260" s="189">
        <f t="shared" si="184"/>
        <v>0</v>
      </c>
      <c r="BC260" s="189">
        <f t="shared" si="184"/>
        <v>0</v>
      </c>
      <c r="BD260" s="189">
        <f t="shared" si="184"/>
        <v>0</v>
      </c>
      <c r="BE260" s="189">
        <f t="shared" si="184"/>
        <v>0</v>
      </c>
      <c r="BF260" s="189">
        <f t="shared" si="184"/>
        <v>0</v>
      </c>
      <c r="BG260" s="189">
        <f t="shared" si="184"/>
        <v>0</v>
      </c>
      <c r="BH260" s="189">
        <f t="shared" si="184"/>
        <v>0</v>
      </c>
      <c r="BI260" s="189">
        <f t="shared" si="184"/>
        <v>0</v>
      </c>
      <c r="BJ260" s="189">
        <f t="shared" si="184"/>
        <v>0</v>
      </c>
      <c r="BK260" s="189">
        <f t="shared" si="184"/>
        <v>0</v>
      </c>
      <c r="BL260" s="189">
        <f t="shared" si="184"/>
        <v>0</v>
      </c>
      <c r="BM260" s="189">
        <f t="shared" si="184"/>
        <v>0</v>
      </c>
    </row>
    <row r="261" spans="3:65" x14ac:dyDescent="0.2">
      <c r="C261" s="188">
        <f t="shared" si="174"/>
        <v>5</v>
      </c>
      <c r="D261" s="166" t="str">
        <f t="shared" si="175"/>
        <v/>
      </c>
      <c r="E261" s="211" t="str">
        <f t="shared" si="171"/>
        <v>Operating Expense</v>
      </c>
      <c r="F261" s="183">
        <f t="shared" si="171"/>
        <v>2</v>
      </c>
      <c r="G261" s="183"/>
      <c r="H261" s="266">
        <f t="shared" si="176"/>
        <v>2057</v>
      </c>
      <c r="K261" s="202">
        <f t="shared" si="177"/>
        <v>0</v>
      </c>
      <c r="L261" s="203">
        <f t="shared" si="178"/>
        <v>0</v>
      </c>
      <c r="O261" s="189">
        <f t="shared" ref="O261:AT261" si="185">-IF(AND($F261=3,O$9=$H261),$L174,0)</f>
        <v>0</v>
      </c>
      <c r="P261" s="189">
        <f t="shared" si="185"/>
        <v>0</v>
      </c>
      <c r="Q261" s="189">
        <f t="shared" si="185"/>
        <v>0</v>
      </c>
      <c r="R261" s="189">
        <f t="shared" si="185"/>
        <v>0</v>
      </c>
      <c r="S261" s="189">
        <f t="shared" si="185"/>
        <v>0</v>
      </c>
      <c r="T261" s="189">
        <f t="shared" si="185"/>
        <v>0</v>
      </c>
      <c r="U261" s="189">
        <f t="shared" si="185"/>
        <v>0</v>
      </c>
      <c r="V261" s="189">
        <f t="shared" si="185"/>
        <v>0</v>
      </c>
      <c r="W261" s="189">
        <f t="shared" si="185"/>
        <v>0</v>
      </c>
      <c r="X261" s="189">
        <f t="shared" si="185"/>
        <v>0</v>
      </c>
      <c r="Y261" s="189">
        <f t="shared" si="185"/>
        <v>0</v>
      </c>
      <c r="Z261" s="189">
        <f t="shared" si="185"/>
        <v>0</v>
      </c>
      <c r="AA261" s="189">
        <f t="shared" si="185"/>
        <v>0</v>
      </c>
      <c r="AB261" s="189">
        <f t="shared" si="185"/>
        <v>0</v>
      </c>
      <c r="AC261" s="189">
        <f t="shared" si="185"/>
        <v>0</v>
      </c>
      <c r="AD261" s="189">
        <f t="shared" si="185"/>
        <v>0</v>
      </c>
      <c r="AE261" s="189">
        <f t="shared" si="185"/>
        <v>0</v>
      </c>
      <c r="AF261" s="189">
        <f t="shared" si="185"/>
        <v>0</v>
      </c>
      <c r="AG261" s="189">
        <f t="shared" si="185"/>
        <v>0</v>
      </c>
      <c r="AH261" s="189">
        <f t="shared" si="185"/>
        <v>0</v>
      </c>
      <c r="AI261" s="189">
        <f t="shared" si="185"/>
        <v>0</v>
      </c>
      <c r="AJ261" s="189">
        <f t="shared" si="185"/>
        <v>0</v>
      </c>
      <c r="AK261" s="189">
        <f t="shared" si="185"/>
        <v>0</v>
      </c>
      <c r="AL261" s="189">
        <f t="shared" si="185"/>
        <v>0</v>
      </c>
      <c r="AM261" s="189">
        <f t="shared" si="185"/>
        <v>0</v>
      </c>
      <c r="AN261" s="189">
        <f t="shared" si="185"/>
        <v>0</v>
      </c>
      <c r="AO261" s="189">
        <f t="shared" si="185"/>
        <v>0</v>
      </c>
      <c r="AP261" s="189">
        <f t="shared" si="185"/>
        <v>0</v>
      </c>
      <c r="AQ261" s="189">
        <f t="shared" si="185"/>
        <v>0</v>
      </c>
      <c r="AR261" s="189">
        <f t="shared" si="185"/>
        <v>0</v>
      </c>
      <c r="AS261" s="189">
        <f t="shared" si="185"/>
        <v>0</v>
      </c>
      <c r="AT261" s="189">
        <f t="shared" si="185"/>
        <v>0</v>
      </c>
      <c r="AU261" s="189">
        <f t="shared" ref="AU261:BM261" si="186">-IF(AND($F261=3,AU$9=$H261),$L174,0)</f>
        <v>0</v>
      </c>
      <c r="AV261" s="189">
        <f t="shared" si="186"/>
        <v>0</v>
      </c>
      <c r="AW261" s="189">
        <f t="shared" si="186"/>
        <v>0</v>
      </c>
      <c r="AX261" s="189">
        <f t="shared" si="186"/>
        <v>0</v>
      </c>
      <c r="AY261" s="189">
        <f t="shared" si="186"/>
        <v>0</v>
      </c>
      <c r="AZ261" s="189">
        <f t="shared" si="186"/>
        <v>0</v>
      </c>
      <c r="BA261" s="189">
        <f t="shared" si="186"/>
        <v>0</v>
      </c>
      <c r="BB261" s="189">
        <f t="shared" si="186"/>
        <v>0</v>
      </c>
      <c r="BC261" s="189">
        <f t="shared" si="186"/>
        <v>0</v>
      </c>
      <c r="BD261" s="189">
        <f t="shared" si="186"/>
        <v>0</v>
      </c>
      <c r="BE261" s="189">
        <f t="shared" si="186"/>
        <v>0</v>
      </c>
      <c r="BF261" s="189">
        <f t="shared" si="186"/>
        <v>0</v>
      </c>
      <c r="BG261" s="189">
        <f t="shared" si="186"/>
        <v>0</v>
      </c>
      <c r="BH261" s="189">
        <f t="shared" si="186"/>
        <v>0</v>
      </c>
      <c r="BI261" s="189">
        <f t="shared" si="186"/>
        <v>0</v>
      </c>
      <c r="BJ261" s="189">
        <f t="shared" si="186"/>
        <v>0</v>
      </c>
      <c r="BK261" s="189">
        <f t="shared" si="186"/>
        <v>0</v>
      </c>
      <c r="BL261" s="189">
        <f t="shared" si="186"/>
        <v>0</v>
      </c>
      <c r="BM261" s="189">
        <f t="shared" si="186"/>
        <v>0</v>
      </c>
    </row>
    <row r="262" spans="3:65" x14ac:dyDescent="0.2">
      <c r="C262" s="188">
        <f t="shared" si="174"/>
        <v>6</v>
      </c>
      <c r="D262" s="166" t="str">
        <f t="shared" si="175"/>
        <v/>
      </c>
      <c r="E262" s="211" t="str">
        <f t="shared" si="171"/>
        <v>Operating Expense</v>
      </c>
      <c r="F262" s="183">
        <f t="shared" si="171"/>
        <v>2</v>
      </c>
      <c r="G262" s="183"/>
      <c r="H262" s="266">
        <f t="shared" si="176"/>
        <v>2057</v>
      </c>
      <c r="K262" s="202">
        <f t="shared" si="177"/>
        <v>0</v>
      </c>
      <c r="L262" s="203">
        <f t="shared" si="178"/>
        <v>0</v>
      </c>
      <c r="O262" s="189">
        <f t="shared" ref="O262:AT262" si="187">-IF(AND($F262=3,O$9=$H262),$L175,0)</f>
        <v>0</v>
      </c>
      <c r="P262" s="189">
        <f t="shared" si="187"/>
        <v>0</v>
      </c>
      <c r="Q262" s="189">
        <f t="shared" si="187"/>
        <v>0</v>
      </c>
      <c r="R262" s="189">
        <f t="shared" si="187"/>
        <v>0</v>
      </c>
      <c r="S262" s="189">
        <f t="shared" si="187"/>
        <v>0</v>
      </c>
      <c r="T262" s="189">
        <f t="shared" si="187"/>
        <v>0</v>
      </c>
      <c r="U262" s="189">
        <f t="shared" si="187"/>
        <v>0</v>
      </c>
      <c r="V262" s="189">
        <f t="shared" si="187"/>
        <v>0</v>
      </c>
      <c r="W262" s="189">
        <f t="shared" si="187"/>
        <v>0</v>
      </c>
      <c r="X262" s="189">
        <f t="shared" si="187"/>
        <v>0</v>
      </c>
      <c r="Y262" s="189">
        <f t="shared" si="187"/>
        <v>0</v>
      </c>
      <c r="Z262" s="189">
        <f t="shared" si="187"/>
        <v>0</v>
      </c>
      <c r="AA262" s="189">
        <f t="shared" si="187"/>
        <v>0</v>
      </c>
      <c r="AB262" s="189">
        <f t="shared" si="187"/>
        <v>0</v>
      </c>
      <c r="AC262" s="189">
        <f t="shared" si="187"/>
        <v>0</v>
      </c>
      <c r="AD262" s="189">
        <f t="shared" si="187"/>
        <v>0</v>
      </c>
      <c r="AE262" s="189">
        <f t="shared" si="187"/>
        <v>0</v>
      </c>
      <c r="AF262" s="189">
        <f t="shared" si="187"/>
        <v>0</v>
      </c>
      <c r="AG262" s="189">
        <f t="shared" si="187"/>
        <v>0</v>
      </c>
      <c r="AH262" s="189">
        <f t="shared" si="187"/>
        <v>0</v>
      </c>
      <c r="AI262" s="189">
        <f t="shared" si="187"/>
        <v>0</v>
      </c>
      <c r="AJ262" s="189">
        <f t="shared" si="187"/>
        <v>0</v>
      </c>
      <c r="AK262" s="189">
        <f t="shared" si="187"/>
        <v>0</v>
      </c>
      <c r="AL262" s="189">
        <f t="shared" si="187"/>
        <v>0</v>
      </c>
      <c r="AM262" s="189">
        <f t="shared" si="187"/>
        <v>0</v>
      </c>
      <c r="AN262" s="189">
        <f t="shared" si="187"/>
        <v>0</v>
      </c>
      <c r="AO262" s="189">
        <f t="shared" si="187"/>
        <v>0</v>
      </c>
      <c r="AP262" s="189">
        <f t="shared" si="187"/>
        <v>0</v>
      </c>
      <c r="AQ262" s="189">
        <f t="shared" si="187"/>
        <v>0</v>
      </c>
      <c r="AR262" s="189">
        <f t="shared" si="187"/>
        <v>0</v>
      </c>
      <c r="AS262" s="189">
        <f t="shared" si="187"/>
        <v>0</v>
      </c>
      <c r="AT262" s="189">
        <f t="shared" si="187"/>
        <v>0</v>
      </c>
      <c r="AU262" s="189">
        <f t="shared" ref="AU262:BM262" si="188">-IF(AND($F262=3,AU$9=$H262),$L175,0)</f>
        <v>0</v>
      </c>
      <c r="AV262" s="189">
        <f t="shared" si="188"/>
        <v>0</v>
      </c>
      <c r="AW262" s="189">
        <f t="shared" si="188"/>
        <v>0</v>
      </c>
      <c r="AX262" s="189">
        <f t="shared" si="188"/>
        <v>0</v>
      </c>
      <c r="AY262" s="189">
        <f t="shared" si="188"/>
        <v>0</v>
      </c>
      <c r="AZ262" s="189">
        <f t="shared" si="188"/>
        <v>0</v>
      </c>
      <c r="BA262" s="189">
        <f t="shared" si="188"/>
        <v>0</v>
      </c>
      <c r="BB262" s="189">
        <f t="shared" si="188"/>
        <v>0</v>
      </c>
      <c r="BC262" s="189">
        <f t="shared" si="188"/>
        <v>0</v>
      </c>
      <c r="BD262" s="189">
        <f t="shared" si="188"/>
        <v>0</v>
      </c>
      <c r="BE262" s="189">
        <f t="shared" si="188"/>
        <v>0</v>
      </c>
      <c r="BF262" s="189">
        <f t="shared" si="188"/>
        <v>0</v>
      </c>
      <c r="BG262" s="189">
        <f t="shared" si="188"/>
        <v>0</v>
      </c>
      <c r="BH262" s="189">
        <f t="shared" si="188"/>
        <v>0</v>
      </c>
      <c r="BI262" s="189">
        <f t="shared" si="188"/>
        <v>0</v>
      </c>
      <c r="BJ262" s="189">
        <f t="shared" si="188"/>
        <v>0</v>
      </c>
      <c r="BK262" s="189">
        <f t="shared" si="188"/>
        <v>0</v>
      </c>
      <c r="BL262" s="189">
        <f t="shared" si="188"/>
        <v>0</v>
      </c>
      <c r="BM262" s="189">
        <f t="shared" si="188"/>
        <v>0</v>
      </c>
    </row>
    <row r="263" spans="3:65" x14ac:dyDescent="0.2">
      <c r="C263" s="188">
        <f t="shared" si="174"/>
        <v>7</v>
      </c>
      <c r="D263" s="166" t="str">
        <f t="shared" si="175"/>
        <v xml:space="preserve">Alt 1 - TRANSMISSION LINE  </v>
      </c>
      <c r="E263" s="211" t="str">
        <f t="shared" si="171"/>
        <v>CWIP Capital</v>
      </c>
      <c r="F263" s="183">
        <f t="shared" si="171"/>
        <v>6</v>
      </c>
      <c r="G263" s="183"/>
      <c r="H263" s="266">
        <f t="shared" si="176"/>
        <v>2095</v>
      </c>
      <c r="K263" s="202">
        <f t="shared" si="177"/>
        <v>0</v>
      </c>
      <c r="L263" s="203">
        <f t="shared" si="178"/>
        <v>0</v>
      </c>
      <c r="O263" s="189">
        <f t="shared" ref="O263:AT263" si="189">-IF(AND($F263=3,O$9=$H263),$L176,0)</f>
        <v>0</v>
      </c>
      <c r="P263" s="189">
        <f t="shared" si="189"/>
        <v>0</v>
      </c>
      <c r="Q263" s="189">
        <f t="shared" si="189"/>
        <v>0</v>
      </c>
      <c r="R263" s="189">
        <f t="shared" si="189"/>
        <v>0</v>
      </c>
      <c r="S263" s="189">
        <f t="shared" si="189"/>
        <v>0</v>
      </c>
      <c r="T263" s="189">
        <f t="shared" si="189"/>
        <v>0</v>
      </c>
      <c r="U263" s="189">
        <f t="shared" si="189"/>
        <v>0</v>
      </c>
      <c r="V263" s="189">
        <f t="shared" si="189"/>
        <v>0</v>
      </c>
      <c r="W263" s="189">
        <f t="shared" si="189"/>
        <v>0</v>
      </c>
      <c r="X263" s="189">
        <f t="shared" si="189"/>
        <v>0</v>
      </c>
      <c r="Y263" s="189">
        <f t="shared" si="189"/>
        <v>0</v>
      </c>
      <c r="Z263" s="189">
        <f t="shared" si="189"/>
        <v>0</v>
      </c>
      <c r="AA263" s="189">
        <f t="shared" si="189"/>
        <v>0</v>
      </c>
      <c r="AB263" s="189">
        <f t="shared" si="189"/>
        <v>0</v>
      </c>
      <c r="AC263" s="189">
        <f t="shared" si="189"/>
        <v>0</v>
      </c>
      <c r="AD263" s="189">
        <f t="shared" si="189"/>
        <v>0</v>
      </c>
      <c r="AE263" s="189">
        <f t="shared" si="189"/>
        <v>0</v>
      </c>
      <c r="AF263" s="189">
        <f t="shared" si="189"/>
        <v>0</v>
      </c>
      <c r="AG263" s="189">
        <f t="shared" si="189"/>
        <v>0</v>
      </c>
      <c r="AH263" s="189">
        <f t="shared" si="189"/>
        <v>0</v>
      </c>
      <c r="AI263" s="189">
        <f t="shared" si="189"/>
        <v>0</v>
      </c>
      <c r="AJ263" s="189">
        <f t="shared" si="189"/>
        <v>0</v>
      </c>
      <c r="AK263" s="189">
        <f t="shared" si="189"/>
        <v>0</v>
      </c>
      <c r="AL263" s="189">
        <f t="shared" si="189"/>
        <v>0</v>
      </c>
      <c r="AM263" s="189">
        <f t="shared" si="189"/>
        <v>0</v>
      </c>
      <c r="AN263" s="189">
        <f t="shared" si="189"/>
        <v>0</v>
      </c>
      <c r="AO263" s="189">
        <f t="shared" si="189"/>
        <v>0</v>
      </c>
      <c r="AP263" s="189">
        <f t="shared" si="189"/>
        <v>0</v>
      </c>
      <c r="AQ263" s="189">
        <f t="shared" si="189"/>
        <v>0</v>
      </c>
      <c r="AR263" s="189">
        <f t="shared" si="189"/>
        <v>0</v>
      </c>
      <c r="AS263" s="189">
        <f t="shared" si="189"/>
        <v>0</v>
      </c>
      <c r="AT263" s="189">
        <f t="shared" si="189"/>
        <v>0</v>
      </c>
      <c r="AU263" s="189">
        <f t="shared" ref="AU263:BM263" si="190">-IF(AND($F263=3,AU$9=$H263),$L176,0)</f>
        <v>0</v>
      </c>
      <c r="AV263" s="189">
        <f t="shared" si="190"/>
        <v>0</v>
      </c>
      <c r="AW263" s="189">
        <f t="shared" si="190"/>
        <v>0</v>
      </c>
      <c r="AX263" s="189">
        <f t="shared" si="190"/>
        <v>0</v>
      </c>
      <c r="AY263" s="189">
        <f t="shared" si="190"/>
        <v>0</v>
      </c>
      <c r="AZ263" s="189">
        <f t="shared" si="190"/>
        <v>0</v>
      </c>
      <c r="BA263" s="189">
        <f t="shared" si="190"/>
        <v>0</v>
      </c>
      <c r="BB263" s="189">
        <f t="shared" si="190"/>
        <v>0</v>
      </c>
      <c r="BC263" s="189">
        <f t="shared" si="190"/>
        <v>0</v>
      </c>
      <c r="BD263" s="189">
        <f t="shared" si="190"/>
        <v>0</v>
      </c>
      <c r="BE263" s="189">
        <f t="shared" si="190"/>
        <v>0</v>
      </c>
      <c r="BF263" s="189">
        <f t="shared" si="190"/>
        <v>0</v>
      </c>
      <c r="BG263" s="189">
        <f t="shared" si="190"/>
        <v>0</v>
      </c>
      <c r="BH263" s="189">
        <f t="shared" si="190"/>
        <v>0</v>
      </c>
      <c r="BI263" s="189">
        <f t="shared" si="190"/>
        <v>0</v>
      </c>
      <c r="BJ263" s="189">
        <f t="shared" si="190"/>
        <v>0</v>
      </c>
      <c r="BK263" s="189">
        <f t="shared" si="190"/>
        <v>0</v>
      </c>
      <c r="BL263" s="189">
        <f t="shared" si="190"/>
        <v>0</v>
      </c>
      <c r="BM263" s="189">
        <f t="shared" si="190"/>
        <v>0</v>
      </c>
    </row>
    <row r="264" spans="3:65" x14ac:dyDescent="0.2">
      <c r="C264" s="188">
        <f t="shared" si="174"/>
        <v>8</v>
      </c>
      <c r="D264" s="166" t="str">
        <f t="shared" si="175"/>
        <v xml:space="preserve">Alt 1 - TRANSMISSION SUBSTATION  </v>
      </c>
      <c r="E264" s="211" t="str">
        <f t="shared" si="171"/>
        <v>CWIP Capital</v>
      </c>
      <c r="F264" s="183">
        <f t="shared" si="171"/>
        <v>6</v>
      </c>
      <c r="G264" s="183"/>
      <c r="H264" s="266">
        <f t="shared" si="176"/>
        <v>2069</v>
      </c>
      <c r="K264" s="202">
        <f t="shared" si="177"/>
        <v>0</v>
      </c>
      <c r="L264" s="203">
        <f t="shared" si="178"/>
        <v>0</v>
      </c>
      <c r="O264" s="189">
        <f t="shared" ref="O264:AT264" si="191">-IF(AND($F264=3,O$9=$H264),$L177,0)</f>
        <v>0</v>
      </c>
      <c r="P264" s="189">
        <f t="shared" si="191"/>
        <v>0</v>
      </c>
      <c r="Q264" s="189">
        <f t="shared" si="191"/>
        <v>0</v>
      </c>
      <c r="R264" s="189">
        <f t="shared" si="191"/>
        <v>0</v>
      </c>
      <c r="S264" s="189">
        <f t="shared" si="191"/>
        <v>0</v>
      </c>
      <c r="T264" s="189">
        <f t="shared" si="191"/>
        <v>0</v>
      </c>
      <c r="U264" s="189">
        <f t="shared" si="191"/>
        <v>0</v>
      </c>
      <c r="V264" s="189">
        <f t="shared" si="191"/>
        <v>0</v>
      </c>
      <c r="W264" s="189">
        <f t="shared" si="191"/>
        <v>0</v>
      </c>
      <c r="X264" s="189">
        <f t="shared" si="191"/>
        <v>0</v>
      </c>
      <c r="Y264" s="189">
        <f t="shared" si="191"/>
        <v>0</v>
      </c>
      <c r="Z264" s="189">
        <f t="shared" si="191"/>
        <v>0</v>
      </c>
      <c r="AA264" s="189">
        <f t="shared" si="191"/>
        <v>0</v>
      </c>
      <c r="AB264" s="189">
        <f t="shared" si="191"/>
        <v>0</v>
      </c>
      <c r="AC264" s="189">
        <f t="shared" si="191"/>
        <v>0</v>
      </c>
      <c r="AD264" s="189">
        <f t="shared" si="191"/>
        <v>0</v>
      </c>
      <c r="AE264" s="189">
        <f t="shared" si="191"/>
        <v>0</v>
      </c>
      <c r="AF264" s="189">
        <f t="shared" si="191"/>
        <v>0</v>
      </c>
      <c r="AG264" s="189">
        <f t="shared" si="191"/>
        <v>0</v>
      </c>
      <c r="AH264" s="189">
        <f t="shared" si="191"/>
        <v>0</v>
      </c>
      <c r="AI264" s="189">
        <f t="shared" si="191"/>
        <v>0</v>
      </c>
      <c r="AJ264" s="189">
        <f t="shared" si="191"/>
        <v>0</v>
      </c>
      <c r="AK264" s="189">
        <f t="shared" si="191"/>
        <v>0</v>
      </c>
      <c r="AL264" s="189">
        <f t="shared" si="191"/>
        <v>0</v>
      </c>
      <c r="AM264" s="189">
        <f t="shared" si="191"/>
        <v>0</v>
      </c>
      <c r="AN264" s="189">
        <f t="shared" si="191"/>
        <v>0</v>
      </c>
      <c r="AO264" s="189">
        <f t="shared" si="191"/>
        <v>0</v>
      </c>
      <c r="AP264" s="189">
        <f t="shared" si="191"/>
        <v>0</v>
      </c>
      <c r="AQ264" s="189">
        <f t="shared" si="191"/>
        <v>0</v>
      </c>
      <c r="AR264" s="189">
        <f t="shared" si="191"/>
        <v>0</v>
      </c>
      <c r="AS264" s="189">
        <f t="shared" si="191"/>
        <v>0</v>
      </c>
      <c r="AT264" s="189">
        <f t="shared" si="191"/>
        <v>0</v>
      </c>
      <c r="AU264" s="189">
        <f t="shared" ref="AU264:BM264" si="192">-IF(AND($F264=3,AU$9=$H264),$L177,0)</f>
        <v>0</v>
      </c>
      <c r="AV264" s="189">
        <f t="shared" si="192"/>
        <v>0</v>
      </c>
      <c r="AW264" s="189">
        <f t="shared" si="192"/>
        <v>0</v>
      </c>
      <c r="AX264" s="189">
        <f t="shared" si="192"/>
        <v>0</v>
      </c>
      <c r="AY264" s="189">
        <f t="shared" si="192"/>
        <v>0</v>
      </c>
      <c r="AZ264" s="189">
        <f t="shared" si="192"/>
        <v>0</v>
      </c>
      <c r="BA264" s="189">
        <f t="shared" si="192"/>
        <v>0</v>
      </c>
      <c r="BB264" s="189">
        <f t="shared" si="192"/>
        <v>0</v>
      </c>
      <c r="BC264" s="189">
        <f t="shared" si="192"/>
        <v>0</v>
      </c>
      <c r="BD264" s="189">
        <f t="shared" si="192"/>
        <v>0</v>
      </c>
      <c r="BE264" s="189">
        <f t="shared" si="192"/>
        <v>0</v>
      </c>
      <c r="BF264" s="189">
        <f t="shared" si="192"/>
        <v>0</v>
      </c>
      <c r="BG264" s="189">
        <f t="shared" si="192"/>
        <v>0</v>
      </c>
      <c r="BH264" s="189">
        <f t="shared" si="192"/>
        <v>0</v>
      </c>
      <c r="BI264" s="189">
        <f t="shared" si="192"/>
        <v>0</v>
      </c>
      <c r="BJ264" s="189">
        <f t="shared" si="192"/>
        <v>0</v>
      </c>
      <c r="BK264" s="189">
        <f t="shared" si="192"/>
        <v>0</v>
      </c>
      <c r="BL264" s="189">
        <f t="shared" si="192"/>
        <v>0</v>
      </c>
      <c r="BM264" s="189">
        <f t="shared" si="192"/>
        <v>0</v>
      </c>
    </row>
    <row r="265" spans="3:65" x14ac:dyDescent="0.2">
      <c r="C265" s="188">
        <f t="shared" si="174"/>
        <v>9</v>
      </c>
      <c r="D265" s="166" t="str">
        <f t="shared" si="175"/>
        <v xml:space="preserve">Alt 1 - DISTRIBUTION SUBSTATION  </v>
      </c>
      <c r="E265" s="211" t="str">
        <f t="shared" si="171"/>
        <v>CWIP Capital</v>
      </c>
      <c r="F265" s="183">
        <f t="shared" si="171"/>
        <v>6</v>
      </c>
      <c r="G265" s="183"/>
      <c r="H265" s="266">
        <f t="shared" si="176"/>
        <v>2076</v>
      </c>
      <c r="K265" s="202">
        <f t="shared" si="177"/>
        <v>0</v>
      </c>
      <c r="L265" s="203">
        <f t="shared" si="178"/>
        <v>0</v>
      </c>
      <c r="O265" s="189">
        <f t="shared" ref="O265:AT265" si="193">-IF(AND($F265=3,O$9=$H265),$L178,0)</f>
        <v>0</v>
      </c>
      <c r="P265" s="189">
        <f t="shared" si="193"/>
        <v>0</v>
      </c>
      <c r="Q265" s="189">
        <f t="shared" si="193"/>
        <v>0</v>
      </c>
      <c r="R265" s="189">
        <f t="shared" si="193"/>
        <v>0</v>
      </c>
      <c r="S265" s="189">
        <f t="shared" si="193"/>
        <v>0</v>
      </c>
      <c r="T265" s="189">
        <f t="shared" si="193"/>
        <v>0</v>
      </c>
      <c r="U265" s="189">
        <f t="shared" si="193"/>
        <v>0</v>
      </c>
      <c r="V265" s="189">
        <f t="shared" si="193"/>
        <v>0</v>
      </c>
      <c r="W265" s="189">
        <f t="shared" si="193"/>
        <v>0</v>
      </c>
      <c r="X265" s="189">
        <f t="shared" si="193"/>
        <v>0</v>
      </c>
      <c r="Y265" s="189">
        <f t="shared" si="193"/>
        <v>0</v>
      </c>
      <c r="Z265" s="189">
        <f t="shared" si="193"/>
        <v>0</v>
      </c>
      <c r="AA265" s="189">
        <f t="shared" si="193"/>
        <v>0</v>
      </c>
      <c r="AB265" s="189">
        <f t="shared" si="193"/>
        <v>0</v>
      </c>
      <c r="AC265" s="189">
        <f t="shared" si="193"/>
        <v>0</v>
      </c>
      <c r="AD265" s="189">
        <f t="shared" si="193"/>
        <v>0</v>
      </c>
      <c r="AE265" s="189">
        <f t="shared" si="193"/>
        <v>0</v>
      </c>
      <c r="AF265" s="189">
        <f t="shared" si="193"/>
        <v>0</v>
      </c>
      <c r="AG265" s="189">
        <f t="shared" si="193"/>
        <v>0</v>
      </c>
      <c r="AH265" s="189">
        <f t="shared" si="193"/>
        <v>0</v>
      </c>
      <c r="AI265" s="189">
        <f t="shared" si="193"/>
        <v>0</v>
      </c>
      <c r="AJ265" s="189">
        <f t="shared" si="193"/>
        <v>0</v>
      </c>
      <c r="AK265" s="189">
        <f t="shared" si="193"/>
        <v>0</v>
      </c>
      <c r="AL265" s="189">
        <f t="shared" si="193"/>
        <v>0</v>
      </c>
      <c r="AM265" s="189">
        <f t="shared" si="193"/>
        <v>0</v>
      </c>
      <c r="AN265" s="189">
        <f t="shared" si="193"/>
        <v>0</v>
      </c>
      <c r="AO265" s="189">
        <f t="shared" si="193"/>
        <v>0</v>
      </c>
      <c r="AP265" s="189">
        <f t="shared" si="193"/>
        <v>0</v>
      </c>
      <c r="AQ265" s="189">
        <f t="shared" si="193"/>
        <v>0</v>
      </c>
      <c r="AR265" s="189">
        <f t="shared" si="193"/>
        <v>0</v>
      </c>
      <c r="AS265" s="189">
        <f t="shared" si="193"/>
        <v>0</v>
      </c>
      <c r="AT265" s="189">
        <f t="shared" si="193"/>
        <v>0</v>
      </c>
      <c r="AU265" s="189">
        <f t="shared" ref="AU265:BM265" si="194">-IF(AND($F265=3,AU$9=$H265),$L178,0)</f>
        <v>0</v>
      </c>
      <c r="AV265" s="189">
        <f t="shared" si="194"/>
        <v>0</v>
      </c>
      <c r="AW265" s="189">
        <f t="shared" si="194"/>
        <v>0</v>
      </c>
      <c r="AX265" s="189">
        <f t="shared" si="194"/>
        <v>0</v>
      </c>
      <c r="AY265" s="189">
        <f t="shared" si="194"/>
        <v>0</v>
      </c>
      <c r="AZ265" s="189">
        <f t="shared" si="194"/>
        <v>0</v>
      </c>
      <c r="BA265" s="189">
        <f t="shared" si="194"/>
        <v>0</v>
      </c>
      <c r="BB265" s="189">
        <f t="shared" si="194"/>
        <v>0</v>
      </c>
      <c r="BC265" s="189">
        <f t="shared" si="194"/>
        <v>0</v>
      </c>
      <c r="BD265" s="189">
        <f t="shared" si="194"/>
        <v>0</v>
      </c>
      <c r="BE265" s="189">
        <f t="shared" si="194"/>
        <v>0</v>
      </c>
      <c r="BF265" s="189">
        <f t="shared" si="194"/>
        <v>0</v>
      </c>
      <c r="BG265" s="189">
        <f t="shared" si="194"/>
        <v>0</v>
      </c>
      <c r="BH265" s="189">
        <f t="shared" si="194"/>
        <v>0</v>
      </c>
      <c r="BI265" s="189">
        <f t="shared" si="194"/>
        <v>0</v>
      </c>
      <c r="BJ265" s="189">
        <f t="shared" si="194"/>
        <v>0</v>
      </c>
      <c r="BK265" s="189">
        <f t="shared" si="194"/>
        <v>0</v>
      </c>
      <c r="BL265" s="189">
        <f t="shared" si="194"/>
        <v>0</v>
      </c>
      <c r="BM265" s="189">
        <f t="shared" si="194"/>
        <v>0</v>
      </c>
    </row>
    <row r="266" spans="3:65" x14ac:dyDescent="0.2">
      <c r="C266" s="188">
        <f t="shared" si="174"/>
        <v>10</v>
      </c>
      <c r="D266" s="166" t="str">
        <f t="shared" si="175"/>
        <v/>
      </c>
      <c r="E266" s="211" t="str">
        <f t="shared" si="171"/>
        <v>Operating Expense</v>
      </c>
      <c r="F266" s="183">
        <f t="shared" si="171"/>
        <v>2</v>
      </c>
      <c r="G266" s="183"/>
      <c r="H266" s="266">
        <f t="shared" si="176"/>
        <v>2057</v>
      </c>
      <c r="K266" s="202">
        <f t="shared" si="177"/>
        <v>0</v>
      </c>
      <c r="L266" s="203">
        <f t="shared" si="178"/>
        <v>0</v>
      </c>
      <c r="O266" s="189">
        <f t="shared" ref="O266:AT266" si="195">-IF(AND($F266=3,O$9=$H266),$L179,0)</f>
        <v>0</v>
      </c>
      <c r="P266" s="189">
        <f t="shared" si="195"/>
        <v>0</v>
      </c>
      <c r="Q266" s="189">
        <f t="shared" si="195"/>
        <v>0</v>
      </c>
      <c r="R266" s="189">
        <f t="shared" si="195"/>
        <v>0</v>
      </c>
      <c r="S266" s="189">
        <f t="shared" si="195"/>
        <v>0</v>
      </c>
      <c r="T266" s="189">
        <f t="shared" si="195"/>
        <v>0</v>
      </c>
      <c r="U266" s="189">
        <f t="shared" si="195"/>
        <v>0</v>
      </c>
      <c r="V266" s="189">
        <f t="shared" si="195"/>
        <v>0</v>
      </c>
      <c r="W266" s="189">
        <f t="shared" si="195"/>
        <v>0</v>
      </c>
      <c r="X266" s="189">
        <f t="shared" si="195"/>
        <v>0</v>
      </c>
      <c r="Y266" s="189">
        <f t="shared" si="195"/>
        <v>0</v>
      </c>
      <c r="Z266" s="189">
        <f t="shared" si="195"/>
        <v>0</v>
      </c>
      <c r="AA266" s="189">
        <f t="shared" si="195"/>
        <v>0</v>
      </c>
      <c r="AB266" s="189">
        <f t="shared" si="195"/>
        <v>0</v>
      </c>
      <c r="AC266" s="189">
        <f t="shared" si="195"/>
        <v>0</v>
      </c>
      <c r="AD266" s="189">
        <f t="shared" si="195"/>
        <v>0</v>
      </c>
      <c r="AE266" s="189">
        <f t="shared" si="195"/>
        <v>0</v>
      </c>
      <c r="AF266" s="189">
        <f t="shared" si="195"/>
        <v>0</v>
      </c>
      <c r="AG266" s="189">
        <f t="shared" si="195"/>
        <v>0</v>
      </c>
      <c r="AH266" s="189">
        <f t="shared" si="195"/>
        <v>0</v>
      </c>
      <c r="AI266" s="189">
        <f t="shared" si="195"/>
        <v>0</v>
      </c>
      <c r="AJ266" s="189">
        <f t="shared" si="195"/>
        <v>0</v>
      </c>
      <c r="AK266" s="189">
        <f t="shared" si="195"/>
        <v>0</v>
      </c>
      <c r="AL266" s="189">
        <f t="shared" si="195"/>
        <v>0</v>
      </c>
      <c r="AM266" s="189">
        <f t="shared" si="195"/>
        <v>0</v>
      </c>
      <c r="AN266" s="189">
        <f t="shared" si="195"/>
        <v>0</v>
      </c>
      <c r="AO266" s="189">
        <f t="shared" si="195"/>
        <v>0</v>
      </c>
      <c r="AP266" s="189">
        <f t="shared" si="195"/>
        <v>0</v>
      </c>
      <c r="AQ266" s="189">
        <f t="shared" si="195"/>
        <v>0</v>
      </c>
      <c r="AR266" s="189">
        <f t="shared" si="195"/>
        <v>0</v>
      </c>
      <c r="AS266" s="189">
        <f t="shared" si="195"/>
        <v>0</v>
      </c>
      <c r="AT266" s="189">
        <f t="shared" si="195"/>
        <v>0</v>
      </c>
      <c r="AU266" s="189">
        <f t="shared" ref="AU266:BM266" si="196">-IF(AND($F266=3,AU$9=$H266),$L179,0)</f>
        <v>0</v>
      </c>
      <c r="AV266" s="189">
        <f t="shared" si="196"/>
        <v>0</v>
      </c>
      <c r="AW266" s="189">
        <f t="shared" si="196"/>
        <v>0</v>
      </c>
      <c r="AX266" s="189">
        <f t="shared" si="196"/>
        <v>0</v>
      </c>
      <c r="AY266" s="189">
        <f t="shared" si="196"/>
        <v>0</v>
      </c>
      <c r="AZ266" s="189">
        <f t="shared" si="196"/>
        <v>0</v>
      </c>
      <c r="BA266" s="189">
        <f t="shared" si="196"/>
        <v>0</v>
      </c>
      <c r="BB266" s="189">
        <f t="shared" si="196"/>
        <v>0</v>
      </c>
      <c r="BC266" s="189">
        <f t="shared" si="196"/>
        <v>0</v>
      </c>
      <c r="BD266" s="189">
        <f t="shared" si="196"/>
        <v>0</v>
      </c>
      <c r="BE266" s="189">
        <f t="shared" si="196"/>
        <v>0</v>
      </c>
      <c r="BF266" s="189">
        <f t="shared" si="196"/>
        <v>0</v>
      </c>
      <c r="BG266" s="189">
        <f t="shared" si="196"/>
        <v>0</v>
      </c>
      <c r="BH266" s="189">
        <f t="shared" si="196"/>
        <v>0</v>
      </c>
      <c r="BI266" s="189">
        <f t="shared" si="196"/>
        <v>0</v>
      </c>
      <c r="BJ266" s="189">
        <f t="shared" si="196"/>
        <v>0</v>
      </c>
      <c r="BK266" s="189">
        <f t="shared" si="196"/>
        <v>0</v>
      </c>
      <c r="BL266" s="189">
        <f t="shared" si="196"/>
        <v>0</v>
      </c>
      <c r="BM266" s="189">
        <f t="shared" si="196"/>
        <v>0</v>
      </c>
    </row>
    <row r="267" spans="3:65" x14ac:dyDescent="0.2">
      <c r="C267" s="188">
        <f t="shared" si="174"/>
        <v>11</v>
      </c>
      <c r="D267" s="166" t="str">
        <f t="shared" si="175"/>
        <v/>
      </c>
      <c r="E267" s="211" t="str">
        <f t="shared" si="171"/>
        <v>Operating Expense</v>
      </c>
      <c r="F267" s="183">
        <f t="shared" si="171"/>
        <v>2</v>
      </c>
      <c r="G267" s="183"/>
      <c r="H267" s="266">
        <f t="shared" si="176"/>
        <v>2057</v>
      </c>
      <c r="K267" s="202">
        <f t="shared" si="177"/>
        <v>0</v>
      </c>
      <c r="L267" s="203">
        <f t="shared" si="178"/>
        <v>0</v>
      </c>
      <c r="O267" s="189">
        <f t="shared" ref="O267:AT267" si="197">-IF(AND($F267=3,O$9=$H267),$L180,0)</f>
        <v>0</v>
      </c>
      <c r="P267" s="189">
        <f t="shared" si="197"/>
        <v>0</v>
      </c>
      <c r="Q267" s="189">
        <f t="shared" si="197"/>
        <v>0</v>
      </c>
      <c r="R267" s="189">
        <f t="shared" si="197"/>
        <v>0</v>
      </c>
      <c r="S267" s="189">
        <f t="shared" si="197"/>
        <v>0</v>
      </c>
      <c r="T267" s="189">
        <f t="shared" si="197"/>
        <v>0</v>
      </c>
      <c r="U267" s="189">
        <f t="shared" si="197"/>
        <v>0</v>
      </c>
      <c r="V267" s="189">
        <f t="shared" si="197"/>
        <v>0</v>
      </c>
      <c r="W267" s="189">
        <f t="shared" si="197"/>
        <v>0</v>
      </c>
      <c r="X267" s="189">
        <f t="shared" si="197"/>
        <v>0</v>
      </c>
      <c r="Y267" s="189">
        <f t="shared" si="197"/>
        <v>0</v>
      </c>
      <c r="Z267" s="189">
        <f t="shared" si="197"/>
        <v>0</v>
      </c>
      <c r="AA267" s="189">
        <f t="shared" si="197"/>
        <v>0</v>
      </c>
      <c r="AB267" s="189">
        <f t="shared" si="197"/>
        <v>0</v>
      </c>
      <c r="AC267" s="189">
        <f t="shared" si="197"/>
        <v>0</v>
      </c>
      <c r="AD267" s="189">
        <f t="shared" si="197"/>
        <v>0</v>
      </c>
      <c r="AE267" s="189">
        <f t="shared" si="197"/>
        <v>0</v>
      </c>
      <c r="AF267" s="189">
        <f t="shared" si="197"/>
        <v>0</v>
      </c>
      <c r="AG267" s="189">
        <f t="shared" si="197"/>
        <v>0</v>
      </c>
      <c r="AH267" s="189">
        <f t="shared" si="197"/>
        <v>0</v>
      </c>
      <c r="AI267" s="189">
        <f t="shared" si="197"/>
        <v>0</v>
      </c>
      <c r="AJ267" s="189">
        <f t="shared" si="197"/>
        <v>0</v>
      </c>
      <c r="AK267" s="189">
        <f t="shared" si="197"/>
        <v>0</v>
      </c>
      <c r="AL267" s="189">
        <f t="shared" si="197"/>
        <v>0</v>
      </c>
      <c r="AM267" s="189">
        <f t="shared" si="197"/>
        <v>0</v>
      </c>
      <c r="AN267" s="189">
        <f t="shared" si="197"/>
        <v>0</v>
      </c>
      <c r="AO267" s="189">
        <f t="shared" si="197"/>
        <v>0</v>
      </c>
      <c r="AP267" s="189">
        <f t="shared" si="197"/>
        <v>0</v>
      </c>
      <c r="AQ267" s="189">
        <f t="shared" si="197"/>
        <v>0</v>
      </c>
      <c r="AR267" s="189">
        <f t="shared" si="197"/>
        <v>0</v>
      </c>
      <c r="AS267" s="189">
        <f t="shared" si="197"/>
        <v>0</v>
      </c>
      <c r="AT267" s="189">
        <f t="shared" si="197"/>
        <v>0</v>
      </c>
      <c r="AU267" s="189">
        <f t="shared" ref="AU267:BM267" si="198">-IF(AND($F267=3,AU$9=$H267),$L180,0)</f>
        <v>0</v>
      </c>
      <c r="AV267" s="189">
        <f t="shared" si="198"/>
        <v>0</v>
      </c>
      <c r="AW267" s="189">
        <f t="shared" si="198"/>
        <v>0</v>
      </c>
      <c r="AX267" s="189">
        <f t="shared" si="198"/>
        <v>0</v>
      </c>
      <c r="AY267" s="189">
        <f t="shared" si="198"/>
        <v>0</v>
      </c>
      <c r="AZ267" s="189">
        <f t="shared" si="198"/>
        <v>0</v>
      </c>
      <c r="BA267" s="189">
        <f t="shared" si="198"/>
        <v>0</v>
      </c>
      <c r="BB267" s="189">
        <f t="shared" si="198"/>
        <v>0</v>
      </c>
      <c r="BC267" s="189">
        <f t="shared" si="198"/>
        <v>0</v>
      </c>
      <c r="BD267" s="189">
        <f t="shared" si="198"/>
        <v>0</v>
      </c>
      <c r="BE267" s="189">
        <f t="shared" si="198"/>
        <v>0</v>
      </c>
      <c r="BF267" s="189">
        <f t="shared" si="198"/>
        <v>0</v>
      </c>
      <c r="BG267" s="189">
        <f t="shared" si="198"/>
        <v>0</v>
      </c>
      <c r="BH267" s="189">
        <f t="shared" si="198"/>
        <v>0</v>
      </c>
      <c r="BI267" s="189">
        <f t="shared" si="198"/>
        <v>0</v>
      </c>
      <c r="BJ267" s="189">
        <f t="shared" si="198"/>
        <v>0</v>
      </c>
      <c r="BK267" s="189">
        <f t="shared" si="198"/>
        <v>0</v>
      </c>
      <c r="BL267" s="189">
        <f t="shared" si="198"/>
        <v>0</v>
      </c>
      <c r="BM267" s="189">
        <f t="shared" si="198"/>
        <v>0</v>
      </c>
    </row>
    <row r="268" spans="3:65" x14ac:dyDescent="0.2">
      <c r="C268" s="188">
        <f t="shared" si="174"/>
        <v>12</v>
      </c>
      <c r="D268" s="166" t="str">
        <f t="shared" si="175"/>
        <v/>
      </c>
      <c r="E268" s="211" t="str">
        <f t="shared" si="171"/>
        <v>Operating Expense</v>
      </c>
      <c r="F268" s="183">
        <f t="shared" si="171"/>
        <v>2</v>
      </c>
      <c r="G268" s="183"/>
      <c r="H268" s="266">
        <f t="shared" si="176"/>
        <v>2057</v>
      </c>
      <c r="K268" s="202">
        <f t="shared" si="177"/>
        <v>0</v>
      </c>
      <c r="L268" s="203">
        <f t="shared" si="178"/>
        <v>0</v>
      </c>
      <c r="O268" s="189">
        <f t="shared" ref="O268:AT268" si="199">-IF(AND($F268=3,O$9=$H268),$L181,0)</f>
        <v>0</v>
      </c>
      <c r="P268" s="189">
        <f t="shared" si="199"/>
        <v>0</v>
      </c>
      <c r="Q268" s="189">
        <f t="shared" si="199"/>
        <v>0</v>
      </c>
      <c r="R268" s="189">
        <f t="shared" si="199"/>
        <v>0</v>
      </c>
      <c r="S268" s="189">
        <f t="shared" si="199"/>
        <v>0</v>
      </c>
      <c r="T268" s="189">
        <f t="shared" si="199"/>
        <v>0</v>
      </c>
      <c r="U268" s="189">
        <f t="shared" si="199"/>
        <v>0</v>
      </c>
      <c r="V268" s="189">
        <f t="shared" si="199"/>
        <v>0</v>
      </c>
      <c r="W268" s="189">
        <f t="shared" si="199"/>
        <v>0</v>
      </c>
      <c r="X268" s="189">
        <f t="shared" si="199"/>
        <v>0</v>
      </c>
      <c r="Y268" s="189">
        <f t="shared" si="199"/>
        <v>0</v>
      </c>
      <c r="Z268" s="189">
        <f t="shared" si="199"/>
        <v>0</v>
      </c>
      <c r="AA268" s="189">
        <f t="shared" si="199"/>
        <v>0</v>
      </c>
      <c r="AB268" s="189">
        <f t="shared" si="199"/>
        <v>0</v>
      </c>
      <c r="AC268" s="189">
        <f t="shared" si="199"/>
        <v>0</v>
      </c>
      <c r="AD268" s="189">
        <f t="shared" si="199"/>
        <v>0</v>
      </c>
      <c r="AE268" s="189">
        <f t="shared" si="199"/>
        <v>0</v>
      </c>
      <c r="AF268" s="189">
        <f t="shared" si="199"/>
        <v>0</v>
      </c>
      <c r="AG268" s="189">
        <f t="shared" si="199"/>
        <v>0</v>
      </c>
      <c r="AH268" s="189">
        <f t="shared" si="199"/>
        <v>0</v>
      </c>
      <c r="AI268" s="189">
        <f t="shared" si="199"/>
        <v>0</v>
      </c>
      <c r="AJ268" s="189">
        <f t="shared" si="199"/>
        <v>0</v>
      </c>
      <c r="AK268" s="189">
        <f t="shared" si="199"/>
        <v>0</v>
      </c>
      <c r="AL268" s="189">
        <f t="shared" si="199"/>
        <v>0</v>
      </c>
      <c r="AM268" s="189">
        <f t="shared" si="199"/>
        <v>0</v>
      </c>
      <c r="AN268" s="189">
        <f t="shared" si="199"/>
        <v>0</v>
      </c>
      <c r="AO268" s="189">
        <f t="shared" si="199"/>
        <v>0</v>
      </c>
      <c r="AP268" s="189">
        <f t="shared" si="199"/>
        <v>0</v>
      </c>
      <c r="AQ268" s="189">
        <f t="shared" si="199"/>
        <v>0</v>
      </c>
      <c r="AR268" s="189">
        <f t="shared" si="199"/>
        <v>0</v>
      </c>
      <c r="AS268" s="189">
        <f t="shared" si="199"/>
        <v>0</v>
      </c>
      <c r="AT268" s="189">
        <f t="shared" si="199"/>
        <v>0</v>
      </c>
      <c r="AU268" s="189">
        <f t="shared" ref="AU268:BM268" si="200">-IF(AND($F268=3,AU$9=$H268),$L181,0)</f>
        <v>0</v>
      </c>
      <c r="AV268" s="189">
        <f t="shared" si="200"/>
        <v>0</v>
      </c>
      <c r="AW268" s="189">
        <f t="shared" si="200"/>
        <v>0</v>
      </c>
      <c r="AX268" s="189">
        <f t="shared" si="200"/>
        <v>0</v>
      </c>
      <c r="AY268" s="189">
        <f t="shared" si="200"/>
        <v>0</v>
      </c>
      <c r="AZ268" s="189">
        <f t="shared" si="200"/>
        <v>0</v>
      </c>
      <c r="BA268" s="189">
        <f t="shared" si="200"/>
        <v>0</v>
      </c>
      <c r="BB268" s="189">
        <f t="shared" si="200"/>
        <v>0</v>
      </c>
      <c r="BC268" s="189">
        <f t="shared" si="200"/>
        <v>0</v>
      </c>
      <c r="BD268" s="189">
        <f t="shared" si="200"/>
        <v>0</v>
      </c>
      <c r="BE268" s="189">
        <f t="shared" si="200"/>
        <v>0</v>
      </c>
      <c r="BF268" s="189">
        <f t="shared" si="200"/>
        <v>0</v>
      </c>
      <c r="BG268" s="189">
        <f t="shared" si="200"/>
        <v>0</v>
      </c>
      <c r="BH268" s="189">
        <f t="shared" si="200"/>
        <v>0</v>
      </c>
      <c r="BI268" s="189">
        <f t="shared" si="200"/>
        <v>0</v>
      </c>
      <c r="BJ268" s="189">
        <f t="shared" si="200"/>
        <v>0</v>
      </c>
      <c r="BK268" s="189">
        <f t="shared" si="200"/>
        <v>0</v>
      </c>
      <c r="BL268" s="189">
        <f t="shared" si="200"/>
        <v>0</v>
      </c>
      <c r="BM268" s="189">
        <f t="shared" si="200"/>
        <v>0</v>
      </c>
    </row>
    <row r="269" spans="3:65" x14ac:dyDescent="0.2">
      <c r="C269" s="188">
        <f t="shared" si="174"/>
        <v>13</v>
      </c>
      <c r="D269" s="166" t="str">
        <f t="shared" si="175"/>
        <v xml:space="preserve">Alt 2 - TRANSMISSION LINE  </v>
      </c>
      <c r="E269" s="211" t="str">
        <f t="shared" si="171"/>
        <v>CWIP Capital</v>
      </c>
      <c r="F269" s="183">
        <f t="shared" si="171"/>
        <v>6</v>
      </c>
      <c r="G269" s="183"/>
      <c r="H269" s="266">
        <f t="shared" si="176"/>
        <v>2095</v>
      </c>
      <c r="K269" s="202">
        <f t="shared" si="177"/>
        <v>0</v>
      </c>
      <c r="L269" s="203">
        <f t="shared" si="178"/>
        <v>0</v>
      </c>
      <c r="O269" s="189">
        <f t="shared" ref="O269:AT269" si="201">-IF(AND($F269=3,O$9=$H269),$L182,0)</f>
        <v>0</v>
      </c>
      <c r="P269" s="189">
        <f t="shared" si="201"/>
        <v>0</v>
      </c>
      <c r="Q269" s="189">
        <f t="shared" si="201"/>
        <v>0</v>
      </c>
      <c r="R269" s="189">
        <f t="shared" si="201"/>
        <v>0</v>
      </c>
      <c r="S269" s="189">
        <f t="shared" si="201"/>
        <v>0</v>
      </c>
      <c r="T269" s="189">
        <f t="shared" si="201"/>
        <v>0</v>
      </c>
      <c r="U269" s="189">
        <f t="shared" si="201"/>
        <v>0</v>
      </c>
      <c r="V269" s="189">
        <f t="shared" si="201"/>
        <v>0</v>
      </c>
      <c r="W269" s="189">
        <f t="shared" si="201"/>
        <v>0</v>
      </c>
      <c r="X269" s="189">
        <f t="shared" si="201"/>
        <v>0</v>
      </c>
      <c r="Y269" s="189">
        <f t="shared" si="201"/>
        <v>0</v>
      </c>
      <c r="Z269" s="189">
        <f t="shared" si="201"/>
        <v>0</v>
      </c>
      <c r="AA269" s="189">
        <f t="shared" si="201"/>
        <v>0</v>
      </c>
      <c r="AB269" s="189">
        <f t="shared" si="201"/>
        <v>0</v>
      </c>
      <c r="AC269" s="189">
        <f t="shared" si="201"/>
        <v>0</v>
      </c>
      <c r="AD269" s="189">
        <f t="shared" si="201"/>
        <v>0</v>
      </c>
      <c r="AE269" s="189">
        <f t="shared" si="201"/>
        <v>0</v>
      </c>
      <c r="AF269" s="189">
        <f t="shared" si="201"/>
        <v>0</v>
      </c>
      <c r="AG269" s="189">
        <f t="shared" si="201"/>
        <v>0</v>
      </c>
      <c r="AH269" s="189">
        <f t="shared" si="201"/>
        <v>0</v>
      </c>
      <c r="AI269" s="189">
        <f t="shared" si="201"/>
        <v>0</v>
      </c>
      <c r="AJ269" s="189">
        <f t="shared" si="201"/>
        <v>0</v>
      </c>
      <c r="AK269" s="189">
        <f t="shared" si="201"/>
        <v>0</v>
      </c>
      <c r="AL269" s="189">
        <f t="shared" si="201"/>
        <v>0</v>
      </c>
      <c r="AM269" s="189">
        <f t="shared" si="201"/>
        <v>0</v>
      </c>
      <c r="AN269" s="189">
        <f t="shared" si="201"/>
        <v>0</v>
      </c>
      <c r="AO269" s="189">
        <f t="shared" si="201"/>
        <v>0</v>
      </c>
      <c r="AP269" s="189">
        <f t="shared" si="201"/>
        <v>0</v>
      </c>
      <c r="AQ269" s="189">
        <f t="shared" si="201"/>
        <v>0</v>
      </c>
      <c r="AR269" s="189">
        <f t="shared" si="201"/>
        <v>0</v>
      </c>
      <c r="AS269" s="189">
        <f t="shared" si="201"/>
        <v>0</v>
      </c>
      <c r="AT269" s="189">
        <f t="shared" si="201"/>
        <v>0</v>
      </c>
      <c r="AU269" s="189">
        <f t="shared" ref="AU269:BM269" si="202">-IF(AND($F269=3,AU$9=$H269),$L182,0)</f>
        <v>0</v>
      </c>
      <c r="AV269" s="189">
        <f t="shared" si="202"/>
        <v>0</v>
      </c>
      <c r="AW269" s="189">
        <f t="shared" si="202"/>
        <v>0</v>
      </c>
      <c r="AX269" s="189">
        <f t="shared" si="202"/>
        <v>0</v>
      </c>
      <c r="AY269" s="189">
        <f t="shared" si="202"/>
        <v>0</v>
      </c>
      <c r="AZ269" s="189">
        <f t="shared" si="202"/>
        <v>0</v>
      </c>
      <c r="BA269" s="189">
        <f t="shared" si="202"/>
        <v>0</v>
      </c>
      <c r="BB269" s="189">
        <f t="shared" si="202"/>
        <v>0</v>
      </c>
      <c r="BC269" s="189">
        <f t="shared" si="202"/>
        <v>0</v>
      </c>
      <c r="BD269" s="189">
        <f t="shared" si="202"/>
        <v>0</v>
      </c>
      <c r="BE269" s="189">
        <f t="shared" si="202"/>
        <v>0</v>
      </c>
      <c r="BF269" s="189">
        <f t="shared" si="202"/>
        <v>0</v>
      </c>
      <c r="BG269" s="189">
        <f t="shared" si="202"/>
        <v>0</v>
      </c>
      <c r="BH269" s="189">
        <f t="shared" si="202"/>
        <v>0</v>
      </c>
      <c r="BI269" s="189">
        <f t="shared" si="202"/>
        <v>0</v>
      </c>
      <c r="BJ269" s="189">
        <f t="shared" si="202"/>
        <v>0</v>
      </c>
      <c r="BK269" s="189">
        <f t="shared" si="202"/>
        <v>0</v>
      </c>
      <c r="BL269" s="189">
        <f t="shared" si="202"/>
        <v>0</v>
      </c>
      <c r="BM269" s="189">
        <f t="shared" si="202"/>
        <v>0</v>
      </c>
    </row>
    <row r="270" spans="3:65" x14ac:dyDescent="0.2">
      <c r="C270" s="188">
        <f t="shared" si="174"/>
        <v>14</v>
      </c>
      <c r="D270" s="166" t="str">
        <f t="shared" si="175"/>
        <v xml:space="preserve">Alt 2 - TRANSMISSION SUBSTATION  </v>
      </c>
      <c r="E270" s="211" t="str">
        <f t="shared" si="171"/>
        <v>CWIP Capital</v>
      </c>
      <c r="F270" s="183">
        <f t="shared" si="171"/>
        <v>6</v>
      </c>
      <c r="G270" s="183"/>
      <c r="H270" s="266">
        <f t="shared" si="176"/>
        <v>2069</v>
      </c>
      <c r="K270" s="202">
        <f t="shared" si="177"/>
        <v>0</v>
      </c>
      <c r="L270" s="203">
        <f t="shared" si="178"/>
        <v>0</v>
      </c>
      <c r="O270" s="189">
        <f t="shared" ref="O270:AT270" si="203">-IF(AND($F270=3,O$9=$H270),$L183,0)</f>
        <v>0</v>
      </c>
      <c r="P270" s="189">
        <f t="shared" si="203"/>
        <v>0</v>
      </c>
      <c r="Q270" s="189">
        <f t="shared" si="203"/>
        <v>0</v>
      </c>
      <c r="R270" s="189">
        <f t="shared" si="203"/>
        <v>0</v>
      </c>
      <c r="S270" s="189">
        <f t="shared" si="203"/>
        <v>0</v>
      </c>
      <c r="T270" s="189">
        <f t="shared" si="203"/>
        <v>0</v>
      </c>
      <c r="U270" s="189">
        <f t="shared" si="203"/>
        <v>0</v>
      </c>
      <c r="V270" s="189">
        <f t="shared" si="203"/>
        <v>0</v>
      </c>
      <c r="W270" s="189">
        <f t="shared" si="203"/>
        <v>0</v>
      </c>
      <c r="X270" s="189">
        <f t="shared" si="203"/>
        <v>0</v>
      </c>
      <c r="Y270" s="189">
        <f t="shared" si="203"/>
        <v>0</v>
      </c>
      <c r="Z270" s="189">
        <f t="shared" si="203"/>
        <v>0</v>
      </c>
      <c r="AA270" s="189">
        <f t="shared" si="203"/>
        <v>0</v>
      </c>
      <c r="AB270" s="189">
        <f t="shared" si="203"/>
        <v>0</v>
      </c>
      <c r="AC270" s="189">
        <f t="shared" si="203"/>
        <v>0</v>
      </c>
      <c r="AD270" s="189">
        <f t="shared" si="203"/>
        <v>0</v>
      </c>
      <c r="AE270" s="189">
        <f t="shared" si="203"/>
        <v>0</v>
      </c>
      <c r="AF270" s="189">
        <f t="shared" si="203"/>
        <v>0</v>
      </c>
      <c r="AG270" s="189">
        <f t="shared" si="203"/>
        <v>0</v>
      </c>
      <c r="AH270" s="189">
        <f t="shared" si="203"/>
        <v>0</v>
      </c>
      <c r="AI270" s="189">
        <f t="shared" si="203"/>
        <v>0</v>
      </c>
      <c r="AJ270" s="189">
        <f t="shared" si="203"/>
        <v>0</v>
      </c>
      <c r="AK270" s="189">
        <f t="shared" si="203"/>
        <v>0</v>
      </c>
      <c r="AL270" s="189">
        <f t="shared" si="203"/>
        <v>0</v>
      </c>
      <c r="AM270" s="189">
        <f t="shared" si="203"/>
        <v>0</v>
      </c>
      <c r="AN270" s="189">
        <f t="shared" si="203"/>
        <v>0</v>
      </c>
      <c r="AO270" s="189">
        <f t="shared" si="203"/>
        <v>0</v>
      </c>
      <c r="AP270" s="189">
        <f t="shared" si="203"/>
        <v>0</v>
      </c>
      <c r="AQ270" s="189">
        <f t="shared" si="203"/>
        <v>0</v>
      </c>
      <c r="AR270" s="189">
        <f t="shared" si="203"/>
        <v>0</v>
      </c>
      <c r="AS270" s="189">
        <f t="shared" si="203"/>
        <v>0</v>
      </c>
      <c r="AT270" s="189">
        <f t="shared" si="203"/>
        <v>0</v>
      </c>
      <c r="AU270" s="189">
        <f t="shared" ref="AU270:BM270" si="204">-IF(AND($F270=3,AU$9=$H270),$L183,0)</f>
        <v>0</v>
      </c>
      <c r="AV270" s="189">
        <f t="shared" si="204"/>
        <v>0</v>
      </c>
      <c r="AW270" s="189">
        <f t="shared" si="204"/>
        <v>0</v>
      </c>
      <c r="AX270" s="189">
        <f t="shared" si="204"/>
        <v>0</v>
      </c>
      <c r="AY270" s="189">
        <f t="shared" si="204"/>
        <v>0</v>
      </c>
      <c r="AZ270" s="189">
        <f t="shared" si="204"/>
        <v>0</v>
      </c>
      <c r="BA270" s="189">
        <f t="shared" si="204"/>
        <v>0</v>
      </c>
      <c r="BB270" s="189">
        <f t="shared" si="204"/>
        <v>0</v>
      </c>
      <c r="BC270" s="189">
        <f t="shared" si="204"/>
        <v>0</v>
      </c>
      <c r="BD270" s="189">
        <f t="shared" si="204"/>
        <v>0</v>
      </c>
      <c r="BE270" s="189">
        <f t="shared" si="204"/>
        <v>0</v>
      </c>
      <c r="BF270" s="189">
        <f t="shared" si="204"/>
        <v>0</v>
      </c>
      <c r="BG270" s="189">
        <f t="shared" si="204"/>
        <v>0</v>
      </c>
      <c r="BH270" s="189">
        <f t="shared" si="204"/>
        <v>0</v>
      </c>
      <c r="BI270" s="189">
        <f t="shared" si="204"/>
        <v>0</v>
      </c>
      <c r="BJ270" s="189">
        <f t="shared" si="204"/>
        <v>0</v>
      </c>
      <c r="BK270" s="189">
        <f t="shared" si="204"/>
        <v>0</v>
      </c>
      <c r="BL270" s="189">
        <f t="shared" si="204"/>
        <v>0</v>
      </c>
      <c r="BM270" s="189">
        <f t="shared" si="204"/>
        <v>0</v>
      </c>
    </row>
    <row r="271" spans="3:65" x14ac:dyDescent="0.2">
      <c r="C271" s="188">
        <f t="shared" si="174"/>
        <v>15</v>
      </c>
      <c r="D271" s="166" t="str">
        <f t="shared" si="175"/>
        <v xml:space="preserve">Alt 2 - DISTRIBUTION SUBSTATION  </v>
      </c>
      <c r="E271" s="211" t="str">
        <f t="shared" si="171"/>
        <v>CWIP Capital</v>
      </c>
      <c r="F271" s="183">
        <f t="shared" si="171"/>
        <v>6</v>
      </c>
      <c r="G271" s="183"/>
      <c r="H271" s="266">
        <f t="shared" si="176"/>
        <v>2076</v>
      </c>
      <c r="K271" s="202">
        <f t="shared" si="177"/>
        <v>0</v>
      </c>
      <c r="L271" s="203">
        <f t="shared" si="178"/>
        <v>0</v>
      </c>
      <c r="O271" s="189">
        <f t="shared" ref="O271:AT271" si="205">-IF(AND($F271=3,O$9=$H271),$L184,0)</f>
        <v>0</v>
      </c>
      <c r="P271" s="189">
        <f t="shared" si="205"/>
        <v>0</v>
      </c>
      <c r="Q271" s="189">
        <f t="shared" si="205"/>
        <v>0</v>
      </c>
      <c r="R271" s="189">
        <f t="shared" si="205"/>
        <v>0</v>
      </c>
      <c r="S271" s="189">
        <f t="shared" si="205"/>
        <v>0</v>
      </c>
      <c r="T271" s="189">
        <f t="shared" si="205"/>
        <v>0</v>
      </c>
      <c r="U271" s="189">
        <f t="shared" si="205"/>
        <v>0</v>
      </c>
      <c r="V271" s="189">
        <f t="shared" si="205"/>
        <v>0</v>
      </c>
      <c r="W271" s="189">
        <f t="shared" si="205"/>
        <v>0</v>
      </c>
      <c r="X271" s="189">
        <f t="shared" si="205"/>
        <v>0</v>
      </c>
      <c r="Y271" s="189">
        <f t="shared" si="205"/>
        <v>0</v>
      </c>
      <c r="Z271" s="189">
        <f t="shared" si="205"/>
        <v>0</v>
      </c>
      <c r="AA271" s="189">
        <f t="shared" si="205"/>
        <v>0</v>
      </c>
      <c r="AB271" s="189">
        <f t="shared" si="205"/>
        <v>0</v>
      </c>
      <c r="AC271" s="189">
        <f t="shared" si="205"/>
        <v>0</v>
      </c>
      <c r="AD271" s="189">
        <f t="shared" si="205"/>
        <v>0</v>
      </c>
      <c r="AE271" s="189">
        <f t="shared" si="205"/>
        <v>0</v>
      </c>
      <c r="AF271" s="189">
        <f t="shared" si="205"/>
        <v>0</v>
      </c>
      <c r="AG271" s="189">
        <f t="shared" si="205"/>
        <v>0</v>
      </c>
      <c r="AH271" s="189">
        <f t="shared" si="205"/>
        <v>0</v>
      </c>
      <c r="AI271" s="189">
        <f t="shared" si="205"/>
        <v>0</v>
      </c>
      <c r="AJ271" s="189">
        <f t="shared" si="205"/>
        <v>0</v>
      </c>
      <c r="AK271" s="189">
        <f t="shared" si="205"/>
        <v>0</v>
      </c>
      <c r="AL271" s="189">
        <f t="shared" si="205"/>
        <v>0</v>
      </c>
      <c r="AM271" s="189">
        <f t="shared" si="205"/>
        <v>0</v>
      </c>
      <c r="AN271" s="189">
        <f t="shared" si="205"/>
        <v>0</v>
      </c>
      <c r="AO271" s="189">
        <f t="shared" si="205"/>
        <v>0</v>
      </c>
      <c r="AP271" s="189">
        <f t="shared" si="205"/>
        <v>0</v>
      </c>
      <c r="AQ271" s="189">
        <f t="shared" si="205"/>
        <v>0</v>
      </c>
      <c r="AR271" s="189">
        <f t="shared" si="205"/>
        <v>0</v>
      </c>
      <c r="AS271" s="189">
        <f t="shared" si="205"/>
        <v>0</v>
      </c>
      <c r="AT271" s="189">
        <f t="shared" si="205"/>
        <v>0</v>
      </c>
      <c r="AU271" s="189">
        <f t="shared" ref="AU271:BM271" si="206">-IF(AND($F271=3,AU$9=$H271),$L184,0)</f>
        <v>0</v>
      </c>
      <c r="AV271" s="189">
        <f t="shared" si="206"/>
        <v>0</v>
      </c>
      <c r="AW271" s="189">
        <f t="shared" si="206"/>
        <v>0</v>
      </c>
      <c r="AX271" s="189">
        <f t="shared" si="206"/>
        <v>0</v>
      </c>
      <c r="AY271" s="189">
        <f t="shared" si="206"/>
        <v>0</v>
      </c>
      <c r="AZ271" s="189">
        <f t="shared" si="206"/>
        <v>0</v>
      </c>
      <c r="BA271" s="189">
        <f t="shared" si="206"/>
        <v>0</v>
      </c>
      <c r="BB271" s="189">
        <f t="shared" si="206"/>
        <v>0</v>
      </c>
      <c r="BC271" s="189">
        <f t="shared" si="206"/>
        <v>0</v>
      </c>
      <c r="BD271" s="189">
        <f t="shared" si="206"/>
        <v>0</v>
      </c>
      <c r="BE271" s="189">
        <f t="shared" si="206"/>
        <v>0</v>
      </c>
      <c r="BF271" s="189">
        <f t="shared" si="206"/>
        <v>0</v>
      </c>
      <c r="BG271" s="189">
        <f t="shared" si="206"/>
        <v>0</v>
      </c>
      <c r="BH271" s="189">
        <f t="shared" si="206"/>
        <v>0</v>
      </c>
      <c r="BI271" s="189">
        <f t="shared" si="206"/>
        <v>0</v>
      </c>
      <c r="BJ271" s="189">
        <f t="shared" si="206"/>
        <v>0</v>
      </c>
      <c r="BK271" s="189">
        <f t="shared" si="206"/>
        <v>0</v>
      </c>
      <c r="BL271" s="189">
        <f t="shared" si="206"/>
        <v>0</v>
      </c>
      <c r="BM271" s="189">
        <f t="shared" si="206"/>
        <v>0</v>
      </c>
    </row>
    <row r="272" spans="3:65" x14ac:dyDescent="0.2">
      <c r="C272" s="188">
        <f t="shared" si="174"/>
        <v>16</v>
      </c>
      <c r="D272" s="166" t="str">
        <f t="shared" si="175"/>
        <v>item 16</v>
      </c>
      <c r="E272" s="211" t="str">
        <f t="shared" si="171"/>
        <v>Operating Expense</v>
      </c>
      <c r="F272" s="183">
        <f t="shared" si="171"/>
        <v>2</v>
      </c>
      <c r="G272" s="183"/>
      <c r="H272" s="266">
        <f t="shared" si="176"/>
        <v>2057</v>
      </c>
      <c r="K272" s="202">
        <f t="shared" si="177"/>
        <v>0</v>
      </c>
      <c r="L272" s="203">
        <f t="shared" si="178"/>
        <v>0</v>
      </c>
      <c r="O272" s="189">
        <f t="shared" ref="O272:AT272" si="207">-IF(AND($F272=3,O$9=$H272),$L185,0)</f>
        <v>0</v>
      </c>
      <c r="P272" s="189">
        <f t="shared" si="207"/>
        <v>0</v>
      </c>
      <c r="Q272" s="189">
        <f t="shared" si="207"/>
        <v>0</v>
      </c>
      <c r="R272" s="189">
        <f t="shared" si="207"/>
        <v>0</v>
      </c>
      <c r="S272" s="189">
        <f t="shared" si="207"/>
        <v>0</v>
      </c>
      <c r="T272" s="189">
        <f t="shared" si="207"/>
        <v>0</v>
      </c>
      <c r="U272" s="189">
        <f t="shared" si="207"/>
        <v>0</v>
      </c>
      <c r="V272" s="189">
        <f t="shared" si="207"/>
        <v>0</v>
      </c>
      <c r="W272" s="189">
        <f t="shared" si="207"/>
        <v>0</v>
      </c>
      <c r="X272" s="189">
        <f t="shared" si="207"/>
        <v>0</v>
      </c>
      <c r="Y272" s="189">
        <f t="shared" si="207"/>
        <v>0</v>
      </c>
      <c r="Z272" s="189">
        <f t="shared" si="207"/>
        <v>0</v>
      </c>
      <c r="AA272" s="189">
        <f t="shared" si="207"/>
        <v>0</v>
      </c>
      <c r="AB272" s="189">
        <f t="shared" si="207"/>
        <v>0</v>
      </c>
      <c r="AC272" s="189">
        <f t="shared" si="207"/>
        <v>0</v>
      </c>
      <c r="AD272" s="189">
        <f t="shared" si="207"/>
        <v>0</v>
      </c>
      <c r="AE272" s="189">
        <f t="shared" si="207"/>
        <v>0</v>
      </c>
      <c r="AF272" s="189">
        <f t="shared" si="207"/>
        <v>0</v>
      </c>
      <c r="AG272" s="189">
        <f t="shared" si="207"/>
        <v>0</v>
      </c>
      <c r="AH272" s="189">
        <f t="shared" si="207"/>
        <v>0</v>
      </c>
      <c r="AI272" s="189">
        <f t="shared" si="207"/>
        <v>0</v>
      </c>
      <c r="AJ272" s="189">
        <f t="shared" si="207"/>
        <v>0</v>
      </c>
      <c r="AK272" s="189">
        <f t="shared" si="207"/>
        <v>0</v>
      </c>
      <c r="AL272" s="189">
        <f t="shared" si="207"/>
        <v>0</v>
      </c>
      <c r="AM272" s="189">
        <f t="shared" si="207"/>
        <v>0</v>
      </c>
      <c r="AN272" s="189">
        <f t="shared" si="207"/>
        <v>0</v>
      </c>
      <c r="AO272" s="189">
        <f t="shared" si="207"/>
        <v>0</v>
      </c>
      <c r="AP272" s="189">
        <f t="shared" si="207"/>
        <v>0</v>
      </c>
      <c r="AQ272" s="189">
        <f t="shared" si="207"/>
        <v>0</v>
      </c>
      <c r="AR272" s="189">
        <f t="shared" si="207"/>
        <v>0</v>
      </c>
      <c r="AS272" s="189">
        <f t="shared" si="207"/>
        <v>0</v>
      </c>
      <c r="AT272" s="189">
        <f t="shared" si="207"/>
        <v>0</v>
      </c>
      <c r="AU272" s="189">
        <f t="shared" ref="AU272:BM272" si="208">-IF(AND($F272=3,AU$9=$H272),$L185,0)</f>
        <v>0</v>
      </c>
      <c r="AV272" s="189">
        <f t="shared" si="208"/>
        <v>0</v>
      </c>
      <c r="AW272" s="189">
        <f t="shared" si="208"/>
        <v>0</v>
      </c>
      <c r="AX272" s="189">
        <f t="shared" si="208"/>
        <v>0</v>
      </c>
      <c r="AY272" s="189">
        <f t="shared" si="208"/>
        <v>0</v>
      </c>
      <c r="AZ272" s="189">
        <f t="shared" si="208"/>
        <v>0</v>
      </c>
      <c r="BA272" s="189">
        <f t="shared" si="208"/>
        <v>0</v>
      </c>
      <c r="BB272" s="189">
        <f t="shared" si="208"/>
        <v>0</v>
      </c>
      <c r="BC272" s="189">
        <f t="shared" si="208"/>
        <v>0</v>
      </c>
      <c r="BD272" s="189">
        <f t="shared" si="208"/>
        <v>0</v>
      </c>
      <c r="BE272" s="189">
        <f t="shared" si="208"/>
        <v>0</v>
      </c>
      <c r="BF272" s="189">
        <f t="shared" si="208"/>
        <v>0</v>
      </c>
      <c r="BG272" s="189">
        <f t="shared" si="208"/>
        <v>0</v>
      </c>
      <c r="BH272" s="189">
        <f t="shared" si="208"/>
        <v>0</v>
      </c>
      <c r="BI272" s="189">
        <f t="shared" si="208"/>
        <v>0</v>
      </c>
      <c r="BJ272" s="189">
        <f t="shared" si="208"/>
        <v>0</v>
      </c>
      <c r="BK272" s="189">
        <f t="shared" si="208"/>
        <v>0</v>
      </c>
      <c r="BL272" s="189">
        <f t="shared" si="208"/>
        <v>0</v>
      </c>
      <c r="BM272" s="189">
        <f t="shared" si="208"/>
        <v>0</v>
      </c>
    </row>
    <row r="273" spans="3:65" x14ac:dyDescent="0.2">
      <c r="C273" s="188">
        <f t="shared" si="174"/>
        <v>17</v>
      </c>
      <c r="D273" s="166" t="str">
        <f t="shared" si="175"/>
        <v>item 17</v>
      </c>
      <c r="E273" s="211" t="str">
        <f t="shared" si="171"/>
        <v>Operating Expense</v>
      </c>
      <c r="F273" s="183">
        <f t="shared" si="171"/>
        <v>2</v>
      </c>
      <c r="G273" s="183"/>
      <c r="H273" s="266">
        <f t="shared" si="176"/>
        <v>2057</v>
      </c>
      <c r="K273" s="202">
        <f t="shared" si="177"/>
        <v>0</v>
      </c>
      <c r="L273" s="203">
        <f t="shared" si="178"/>
        <v>0</v>
      </c>
      <c r="O273" s="189">
        <f t="shared" ref="O273:AT273" si="209">-IF(AND($F273=3,O$9=$H273),$L186,0)</f>
        <v>0</v>
      </c>
      <c r="P273" s="189">
        <f t="shared" si="209"/>
        <v>0</v>
      </c>
      <c r="Q273" s="189">
        <f t="shared" si="209"/>
        <v>0</v>
      </c>
      <c r="R273" s="189">
        <f t="shared" si="209"/>
        <v>0</v>
      </c>
      <c r="S273" s="189">
        <f t="shared" si="209"/>
        <v>0</v>
      </c>
      <c r="T273" s="189">
        <f t="shared" si="209"/>
        <v>0</v>
      </c>
      <c r="U273" s="189">
        <f t="shared" si="209"/>
        <v>0</v>
      </c>
      <c r="V273" s="189">
        <f t="shared" si="209"/>
        <v>0</v>
      </c>
      <c r="W273" s="189">
        <f t="shared" si="209"/>
        <v>0</v>
      </c>
      <c r="X273" s="189">
        <f t="shared" si="209"/>
        <v>0</v>
      </c>
      <c r="Y273" s="189">
        <f t="shared" si="209"/>
        <v>0</v>
      </c>
      <c r="Z273" s="189">
        <f t="shared" si="209"/>
        <v>0</v>
      </c>
      <c r="AA273" s="189">
        <f t="shared" si="209"/>
        <v>0</v>
      </c>
      <c r="AB273" s="189">
        <f t="shared" si="209"/>
        <v>0</v>
      </c>
      <c r="AC273" s="189">
        <f t="shared" si="209"/>
        <v>0</v>
      </c>
      <c r="AD273" s="189">
        <f t="shared" si="209"/>
        <v>0</v>
      </c>
      <c r="AE273" s="189">
        <f t="shared" si="209"/>
        <v>0</v>
      </c>
      <c r="AF273" s="189">
        <f t="shared" si="209"/>
        <v>0</v>
      </c>
      <c r="AG273" s="189">
        <f t="shared" si="209"/>
        <v>0</v>
      </c>
      <c r="AH273" s="189">
        <f t="shared" si="209"/>
        <v>0</v>
      </c>
      <c r="AI273" s="189">
        <f t="shared" si="209"/>
        <v>0</v>
      </c>
      <c r="AJ273" s="189">
        <f t="shared" si="209"/>
        <v>0</v>
      </c>
      <c r="AK273" s="189">
        <f t="shared" si="209"/>
        <v>0</v>
      </c>
      <c r="AL273" s="189">
        <f t="shared" si="209"/>
        <v>0</v>
      </c>
      <c r="AM273" s="189">
        <f t="shared" si="209"/>
        <v>0</v>
      </c>
      <c r="AN273" s="189">
        <f t="shared" si="209"/>
        <v>0</v>
      </c>
      <c r="AO273" s="189">
        <f t="shared" si="209"/>
        <v>0</v>
      </c>
      <c r="AP273" s="189">
        <f t="shared" si="209"/>
        <v>0</v>
      </c>
      <c r="AQ273" s="189">
        <f t="shared" si="209"/>
        <v>0</v>
      </c>
      <c r="AR273" s="189">
        <f t="shared" si="209"/>
        <v>0</v>
      </c>
      <c r="AS273" s="189">
        <f t="shared" si="209"/>
        <v>0</v>
      </c>
      <c r="AT273" s="189">
        <f t="shared" si="209"/>
        <v>0</v>
      </c>
      <c r="AU273" s="189">
        <f t="shared" ref="AU273:BM273" si="210">-IF(AND($F273=3,AU$9=$H273),$L186,0)</f>
        <v>0</v>
      </c>
      <c r="AV273" s="189">
        <f t="shared" si="210"/>
        <v>0</v>
      </c>
      <c r="AW273" s="189">
        <f t="shared" si="210"/>
        <v>0</v>
      </c>
      <c r="AX273" s="189">
        <f t="shared" si="210"/>
        <v>0</v>
      </c>
      <c r="AY273" s="189">
        <f t="shared" si="210"/>
        <v>0</v>
      </c>
      <c r="AZ273" s="189">
        <f t="shared" si="210"/>
        <v>0</v>
      </c>
      <c r="BA273" s="189">
        <f t="shared" si="210"/>
        <v>0</v>
      </c>
      <c r="BB273" s="189">
        <f t="shared" si="210"/>
        <v>0</v>
      </c>
      <c r="BC273" s="189">
        <f t="shared" si="210"/>
        <v>0</v>
      </c>
      <c r="BD273" s="189">
        <f t="shared" si="210"/>
        <v>0</v>
      </c>
      <c r="BE273" s="189">
        <f t="shared" si="210"/>
        <v>0</v>
      </c>
      <c r="BF273" s="189">
        <f t="shared" si="210"/>
        <v>0</v>
      </c>
      <c r="BG273" s="189">
        <f t="shared" si="210"/>
        <v>0</v>
      </c>
      <c r="BH273" s="189">
        <f t="shared" si="210"/>
        <v>0</v>
      </c>
      <c r="BI273" s="189">
        <f t="shared" si="210"/>
        <v>0</v>
      </c>
      <c r="BJ273" s="189">
        <f t="shared" si="210"/>
        <v>0</v>
      </c>
      <c r="BK273" s="189">
        <f t="shared" si="210"/>
        <v>0</v>
      </c>
      <c r="BL273" s="189">
        <f t="shared" si="210"/>
        <v>0</v>
      </c>
      <c r="BM273" s="189">
        <f t="shared" si="210"/>
        <v>0</v>
      </c>
    </row>
    <row r="274" spans="3:65" x14ac:dyDescent="0.2">
      <c r="C274" s="188">
        <f t="shared" si="174"/>
        <v>18</v>
      </c>
      <c r="D274" s="166" t="str">
        <f t="shared" si="175"/>
        <v>item 18</v>
      </c>
      <c r="E274" s="211" t="str">
        <f t="shared" si="171"/>
        <v>Operating Expense</v>
      </c>
      <c r="F274" s="183">
        <f t="shared" si="171"/>
        <v>2</v>
      </c>
      <c r="G274" s="183"/>
      <c r="H274" s="266">
        <f t="shared" si="176"/>
        <v>2057</v>
      </c>
      <c r="K274" s="202">
        <f t="shared" si="177"/>
        <v>0</v>
      </c>
      <c r="L274" s="203">
        <f t="shared" si="178"/>
        <v>0</v>
      </c>
      <c r="O274" s="189">
        <f t="shared" ref="O274:AT274" si="211">-IF(AND($F274=3,O$9=$H274),$L187,0)</f>
        <v>0</v>
      </c>
      <c r="P274" s="189">
        <f t="shared" si="211"/>
        <v>0</v>
      </c>
      <c r="Q274" s="189">
        <f t="shared" si="211"/>
        <v>0</v>
      </c>
      <c r="R274" s="189">
        <f t="shared" si="211"/>
        <v>0</v>
      </c>
      <c r="S274" s="189">
        <f t="shared" si="211"/>
        <v>0</v>
      </c>
      <c r="T274" s="189">
        <f t="shared" si="211"/>
        <v>0</v>
      </c>
      <c r="U274" s="189">
        <f t="shared" si="211"/>
        <v>0</v>
      </c>
      <c r="V274" s="189">
        <f t="shared" si="211"/>
        <v>0</v>
      </c>
      <c r="W274" s="189">
        <f t="shared" si="211"/>
        <v>0</v>
      </c>
      <c r="X274" s="189">
        <f t="shared" si="211"/>
        <v>0</v>
      </c>
      <c r="Y274" s="189">
        <f t="shared" si="211"/>
        <v>0</v>
      </c>
      <c r="Z274" s="189">
        <f t="shared" si="211"/>
        <v>0</v>
      </c>
      <c r="AA274" s="189">
        <f t="shared" si="211"/>
        <v>0</v>
      </c>
      <c r="AB274" s="189">
        <f t="shared" si="211"/>
        <v>0</v>
      </c>
      <c r="AC274" s="189">
        <f t="shared" si="211"/>
        <v>0</v>
      </c>
      <c r="AD274" s="189">
        <f t="shared" si="211"/>
        <v>0</v>
      </c>
      <c r="AE274" s="189">
        <f t="shared" si="211"/>
        <v>0</v>
      </c>
      <c r="AF274" s="189">
        <f t="shared" si="211"/>
        <v>0</v>
      </c>
      <c r="AG274" s="189">
        <f t="shared" si="211"/>
        <v>0</v>
      </c>
      <c r="AH274" s="189">
        <f t="shared" si="211"/>
        <v>0</v>
      </c>
      <c r="AI274" s="189">
        <f t="shared" si="211"/>
        <v>0</v>
      </c>
      <c r="AJ274" s="189">
        <f t="shared" si="211"/>
        <v>0</v>
      </c>
      <c r="AK274" s="189">
        <f t="shared" si="211"/>
        <v>0</v>
      </c>
      <c r="AL274" s="189">
        <f t="shared" si="211"/>
        <v>0</v>
      </c>
      <c r="AM274" s="189">
        <f t="shared" si="211"/>
        <v>0</v>
      </c>
      <c r="AN274" s="189">
        <f t="shared" si="211"/>
        <v>0</v>
      </c>
      <c r="AO274" s="189">
        <f t="shared" si="211"/>
        <v>0</v>
      </c>
      <c r="AP274" s="189">
        <f t="shared" si="211"/>
        <v>0</v>
      </c>
      <c r="AQ274" s="189">
        <f t="shared" si="211"/>
        <v>0</v>
      </c>
      <c r="AR274" s="189">
        <f t="shared" si="211"/>
        <v>0</v>
      </c>
      <c r="AS274" s="189">
        <f t="shared" si="211"/>
        <v>0</v>
      </c>
      <c r="AT274" s="189">
        <f t="shared" si="211"/>
        <v>0</v>
      </c>
      <c r="AU274" s="189">
        <f t="shared" ref="AU274:BM274" si="212">-IF(AND($F274=3,AU$9=$H274),$L187,0)</f>
        <v>0</v>
      </c>
      <c r="AV274" s="189">
        <f t="shared" si="212"/>
        <v>0</v>
      </c>
      <c r="AW274" s="189">
        <f t="shared" si="212"/>
        <v>0</v>
      </c>
      <c r="AX274" s="189">
        <f t="shared" si="212"/>
        <v>0</v>
      </c>
      <c r="AY274" s="189">
        <f t="shared" si="212"/>
        <v>0</v>
      </c>
      <c r="AZ274" s="189">
        <f t="shared" si="212"/>
        <v>0</v>
      </c>
      <c r="BA274" s="189">
        <f t="shared" si="212"/>
        <v>0</v>
      </c>
      <c r="BB274" s="189">
        <f t="shared" si="212"/>
        <v>0</v>
      </c>
      <c r="BC274" s="189">
        <f t="shared" si="212"/>
        <v>0</v>
      </c>
      <c r="BD274" s="189">
        <f t="shared" si="212"/>
        <v>0</v>
      </c>
      <c r="BE274" s="189">
        <f t="shared" si="212"/>
        <v>0</v>
      </c>
      <c r="BF274" s="189">
        <f t="shared" si="212"/>
        <v>0</v>
      </c>
      <c r="BG274" s="189">
        <f t="shared" si="212"/>
        <v>0</v>
      </c>
      <c r="BH274" s="189">
        <f t="shared" si="212"/>
        <v>0</v>
      </c>
      <c r="BI274" s="189">
        <f t="shared" si="212"/>
        <v>0</v>
      </c>
      <c r="BJ274" s="189">
        <f t="shared" si="212"/>
        <v>0</v>
      </c>
      <c r="BK274" s="189">
        <f t="shared" si="212"/>
        <v>0</v>
      </c>
      <c r="BL274" s="189">
        <f t="shared" si="212"/>
        <v>0</v>
      </c>
      <c r="BM274" s="189">
        <f t="shared" si="212"/>
        <v>0</v>
      </c>
    </row>
    <row r="275" spans="3:65" x14ac:dyDescent="0.2">
      <c r="C275" s="188">
        <f t="shared" si="174"/>
        <v>19</v>
      </c>
      <c r="D275" s="166" t="str">
        <f t="shared" si="175"/>
        <v>item 19</v>
      </c>
      <c r="E275" s="211" t="str">
        <f t="shared" si="171"/>
        <v>Operating Expense</v>
      </c>
      <c r="F275" s="183">
        <f t="shared" si="171"/>
        <v>2</v>
      </c>
      <c r="G275" s="183"/>
      <c r="H275" s="266">
        <f t="shared" si="176"/>
        <v>2057</v>
      </c>
      <c r="K275" s="202">
        <f t="shared" si="177"/>
        <v>0</v>
      </c>
      <c r="L275" s="203">
        <f t="shared" si="178"/>
        <v>0</v>
      </c>
      <c r="O275" s="189">
        <f t="shared" ref="O275:AT275" si="213">-IF(AND($F275=3,O$9=$H275),$L188,0)</f>
        <v>0</v>
      </c>
      <c r="P275" s="189">
        <f t="shared" si="213"/>
        <v>0</v>
      </c>
      <c r="Q275" s="189">
        <f t="shared" si="213"/>
        <v>0</v>
      </c>
      <c r="R275" s="189">
        <f t="shared" si="213"/>
        <v>0</v>
      </c>
      <c r="S275" s="189">
        <f t="shared" si="213"/>
        <v>0</v>
      </c>
      <c r="T275" s="189">
        <f t="shared" si="213"/>
        <v>0</v>
      </c>
      <c r="U275" s="189">
        <f t="shared" si="213"/>
        <v>0</v>
      </c>
      <c r="V275" s="189">
        <f t="shared" si="213"/>
        <v>0</v>
      </c>
      <c r="W275" s="189">
        <f t="shared" si="213"/>
        <v>0</v>
      </c>
      <c r="X275" s="189">
        <f t="shared" si="213"/>
        <v>0</v>
      </c>
      <c r="Y275" s="189">
        <f t="shared" si="213"/>
        <v>0</v>
      </c>
      <c r="Z275" s="189">
        <f t="shared" si="213"/>
        <v>0</v>
      </c>
      <c r="AA275" s="189">
        <f t="shared" si="213"/>
        <v>0</v>
      </c>
      <c r="AB275" s="189">
        <f t="shared" si="213"/>
        <v>0</v>
      </c>
      <c r="AC275" s="189">
        <f t="shared" si="213"/>
        <v>0</v>
      </c>
      <c r="AD275" s="189">
        <f t="shared" si="213"/>
        <v>0</v>
      </c>
      <c r="AE275" s="189">
        <f t="shared" si="213"/>
        <v>0</v>
      </c>
      <c r="AF275" s="189">
        <f t="shared" si="213"/>
        <v>0</v>
      </c>
      <c r="AG275" s="189">
        <f t="shared" si="213"/>
        <v>0</v>
      </c>
      <c r="AH275" s="189">
        <f t="shared" si="213"/>
        <v>0</v>
      </c>
      <c r="AI275" s="189">
        <f t="shared" si="213"/>
        <v>0</v>
      </c>
      <c r="AJ275" s="189">
        <f t="shared" si="213"/>
        <v>0</v>
      </c>
      <c r="AK275" s="189">
        <f t="shared" si="213"/>
        <v>0</v>
      </c>
      <c r="AL275" s="189">
        <f t="shared" si="213"/>
        <v>0</v>
      </c>
      <c r="AM275" s="189">
        <f t="shared" si="213"/>
        <v>0</v>
      </c>
      <c r="AN275" s="189">
        <f t="shared" si="213"/>
        <v>0</v>
      </c>
      <c r="AO275" s="189">
        <f t="shared" si="213"/>
        <v>0</v>
      </c>
      <c r="AP275" s="189">
        <f t="shared" si="213"/>
        <v>0</v>
      </c>
      <c r="AQ275" s="189">
        <f t="shared" si="213"/>
        <v>0</v>
      </c>
      <c r="AR275" s="189">
        <f t="shared" si="213"/>
        <v>0</v>
      </c>
      <c r="AS275" s="189">
        <f t="shared" si="213"/>
        <v>0</v>
      </c>
      <c r="AT275" s="189">
        <f t="shared" si="213"/>
        <v>0</v>
      </c>
      <c r="AU275" s="189">
        <f t="shared" ref="AU275:BM275" si="214">-IF(AND($F275=3,AU$9=$H275),$L188,0)</f>
        <v>0</v>
      </c>
      <c r="AV275" s="189">
        <f t="shared" si="214"/>
        <v>0</v>
      </c>
      <c r="AW275" s="189">
        <f t="shared" si="214"/>
        <v>0</v>
      </c>
      <c r="AX275" s="189">
        <f t="shared" si="214"/>
        <v>0</v>
      </c>
      <c r="AY275" s="189">
        <f t="shared" si="214"/>
        <v>0</v>
      </c>
      <c r="AZ275" s="189">
        <f t="shared" si="214"/>
        <v>0</v>
      </c>
      <c r="BA275" s="189">
        <f t="shared" si="214"/>
        <v>0</v>
      </c>
      <c r="BB275" s="189">
        <f t="shared" si="214"/>
        <v>0</v>
      </c>
      <c r="BC275" s="189">
        <f t="shared" si="214"/>
        <v>0</v>
      </c>
      <c r="BD275" s="189">
        <f t="shared" si="214"/>
        <v>0</v>
      </c>
      <c r="BE275" s="189">
        <f t="shared" si="214"/>
        <v>0</v>
      </c>
      <c r="BF275" s="189">
        <f t="shared" si="214"/>
        <v>0</v>
      </c>
      <c r="BG275" s="189">
        <f t="shared" si="214"/>
        <v>0</v>
      </c>
      <c r="BH275" s="189">
        <f t="shared" si="214"/>
        <v>0</v>
      </c>
      <c r="BI275" s="189">
        <f t="shared" si="214"/>
        <v>0</v>
      </c>
      <c r="BJ275" s="189">
        <f t="shared" si="214"/>
        <v>0</v>
      </c>
      <c r="BK275" s="189">
        <f t="shared" si="214"/>
        <v>0</v>
      </c>
      <c r="BL275" s="189">
        <f t="shared" si="214"/>
        <v>0</v>
      </c>
      <c r="BM275" s="189">
        <f t="shared" si="214"/>
        <v>0</v>
      </c>
    </row>
    <row r="276" spans="3:65" x14ac:dyDescent="0.2">
      <c r="C276" s="188">
        <f t="shared" si="174"/>
        <v>20</v>
      </c>
      <c r="D276" s="166" t="str">
        <f t="shared" si="175"/>
        <v>item 20</v>
      </c>
      <c r="E276" s="211" t="str">
        <f t="shared" si="171"/>
        <v>Operating Expense</v>
      </c>
      <c r="F276" s="183">
        <f t="shared" si="171"/>
        <v>2</v>
      </c>
      <c r="G276" s="183"/>
      <c r="H276" s="266">
        <f t="shared" si="176"/>
        <v>2057</v>
      </c>
      <c r="K276" s="202">
        <f t="shared" si="177"/>
        <v>0</v>
      </c>
      <c r="L276" s="203">
        <f t="shared" si="178"/>
        <v>0</v>
      </c>
      <c r="O276" s="189">
        <f t="shared" ref="O276:AT276" si="215">-IF(AND($F276=3,O$9=$H276),$L189,0)</f>
        <v>0</v>
      </c>
      <c r="P276" s="189">
        <f t="shared" si="215"/>
        <v>0</v>
      </c>
      <c r="Q276" s="189">
        <f t="shared" si="215"/>
        <v>0</v>
      </c>
      <c r="R276" s="189">
        <f t="shared" si="215"/>
        <v>0</v>
      </c>
      <c r="S276" s="189">
        <f t="shared" si="215"/>
        <v>0</v>
      </c>
      <c r="T276" s="189">
        <f t="shared" si="215"/>
        <v>0</v>
      </c>
      <c r="U276" s="189">
        <f t="shared" si="215"/>
        <v>0</v>
      </c>
      <c r="V276" s="189">
        <f t="shared" si="215"/>
        <v>0</v>
      </c>
      <c r="W276" s="189">
        <f t="shared" si="215"/>
        <v>0</v>
      </c>
      <c r="X276" s="189">
        <f t="shared" si="215"/>
        <v>0</v>
      </c>
      <c r="Y276" s="189">
        <f t="shared" si="215"/>
        <v>0</v>
      </c>
      <c r="Z276" s="189">
        <f t="shared" si="215"/>
        <v>0</v>
      </c>
      <c r="AA276" s="189">
        <f t="shared" si="215"/>
        <v>0</v>
      </c>
      <c r="AB276" s="189">
        <f t="shared" si="215"/>
        <v>0</v>
      </c>
      <c r="AC276" s="189">
        <f t="shared" si="215"/>
        <v>0</v>
      </c>
      <c r="AD276" s="189">
        <f t="shared" si="215"/>
        <v>0</v>
      </c>
      <c r="AE276" s="189">
        <f t="shared" si="215"/>
        <v>0</v>
      </c>
      <c r="AF276" s="189">
        <f t="shared" si="215"/>
        <v>0</v>
      </c>
      <c r="AG276" s="189">
        <f t="shared" si="215"/>
        <v>0</v>
      </c>
      <c r="AH276" s="189">
        <f t="shared" si="215"/>
        <v>0</v>
      </c>
      <c r="AI276" s="189">
        <f t="shared" si="215"/>
        <v>0</v>
      </c>
      <c r="AJ276" s="189">
        <f t="shared" si="215"/>
        <v>0</v>
      </c>
      <c r="AK276" s="189">
        <f t="shared" si="215"/>
        <v>0</v>
      </c>
      <c r="AL276" s="189">
        <f t="shared" si="215"/>
        <v>0</v>
      </c>
      <c r="AM276" s="189">
        <f t="shared" si="215"/>
        <v>0</v>
      </c>
      <c r="AN276" s="189">
        <f t="shared" si="215"/>
        <v>0</v>
      </c>
      <c r="AO276" s="189">
        <f t="shared" si="215"/>
        <v>0</v>
      </c>
      <c r="AP276" s="189">
        <f t="shared" si="215"/>
        <v>0</v>
      </c>
      <c r="AQ276" s="189">
        <f t="shared" si="215"/>
        <v>0</v>
      </c>
      <c r="AR276" s="189">
        <f t="shared" si="215"/>
        <v>0</v>
      </c>
      <c r="AS276" s="189">
        <f t="shared" si="215"/>
        <v>0</v>
      </c>
      <c r="AT276" s="189">
        <f t="shared" si="215"/>
        <v>0</v>
      </c>
      <c r="AU276" s="189">
        <f t="shared" ref="AU276:BM276" si="216">-IF(AND($F276=3,AU$9=$H276),$L189,0)</f>
        <v>0</v>
      </c>
      <c r="AV276" s="189">
        <f t="shared" si="216"/>
        <v>0</v>
      </c>
      <c r="AW276" s="189">
        <f t="shared" si="216"/>
        <v>0</v>
      </c>
      <c r="AX276" s="189">
        <f t="shared" si="216"/>
        <v>0</v>
      </c>
      <c r="AY276" s="189">
        <f t="shared" si="216"/>
        <v>0</v>
      </c>
      <c r="AZ276" s="189">
        <f t="shared" si="216"/>
        <v>0</v>
      </c>
      <c r="BA276" s="189">
        <f t="shared" si="216"/>
        <v>0</v>
      </c>
      <c r="BB276" s="189">
        <f t="shared" si="216"/>
        <v>0</v>
      </c>
      <c r="BC276" s="189">
        <f t="shared" si="216"/>
        <v>0</v>
      </c>
      <c r="BD276" s="189">
        <f t="shared" si="216"/>
        <v>0</v>
      </c>
      <c r="BE276" s="189">
        <f t="shared" si="216"/>
        <v>0</v>
      </c>
      <c r="BF276" s="189">
        <f t="shared" si="216"/>
        <v>0</v>
      </c>
      <c r="BG276" s="189">
        <f t="shared" si="216"/>
        <v>0</v>
      </c>
      <c r="BH276" s="189">
        <f t="shared" si="216"/>
        <v>0</v>
      </c>
      <c r="BI276" s="189">
        <f t="shared" si="216"/>
        <v>0</v>
      </c>
      <c r="BJ276" s="189">
        <f t="shared" si="216"/>
        <v>0</v>
      </c>
      <c r="BK276" s="189">
        <f t="shared" si="216"/>
        <v>0</v>
      </c>
      <c r="BL276" s="189">
        <f t="shared" si="216"/>
        <v>0</v>
      </c>
      <c r="BM276" s="189">
        <f t="shared" si="216"/>
        <v>0</v>
      </c>
    </row>
    <row r="277" spans="3:65" x14ac:dyDescent="0.2">
      <c r="C277" s="188">
        <f t="shared" si="174"/>
        <v>21</v>
      </c>
      <c r="D277" s="166" t="str">
        <f t="shared" si="175"/>
        <v>item 21</v>
      </c>
      <c r="E277" s="211" t="str">
        <f t="shared" si="171"/>
        <v>Operating Expense</v>
      </c>
      <c r="F277" s="183">
        <f t="shared" si="171"/>
        <v>2</v>
      </c>
      <c r="G277" s="183"/>
      <c r="H277" s="266">
        <f t="shared" si="176"/>
        <v>2057</v>
      </c>
      <c r="K277" s="202">
        <f t="shared" si="177"/>
        <v>0</v>
      </c>
      <c r="L277" s="203">
        <f t="shared" si="178"/>
        <v>0</v>
      </c>
      <c r="O277" s="189">
        <f t="shared" ref="O277:AT277" si="217">-IF(AND($F277=3,O$9=$H277),$L190,0)</f>
        <v>0</v>
      </c>
      <c r="P277" s="189">
        <f t="shared" si="217"/>
        <v>0</v>
      </c>
      <c r="Q277" s="189">
        <f t="shared" si="217"/>
        <v>0</v>
      </c>
      <c r="R277" s="189">
        <f t="shared" si="217"/>
        <v>0</v>
      </c>
      <c r="S277" s="189">
        <f t="shared" si="217"/>
        <v>0</v>
      </c>
      <c r="T277" s="189">
        <f t="shared" si="217"/>
        <v>0</v>
      </c>
      <c r="U277" s="189">
        <f t="shared" si="217"/>
        <v>0</v>
      </c>
      <c r="V277" s="189">
        <f t="shared" si="217"/>
        <v>0</v>
      </c>
      <c r="W277" s="189">
        <f t="shared" si="217"/>
        <v>0</v>
      </c>
      <c r="X277" s="189">
        <f t="shared" si="217"/>
        <v>0</v>
      </c>
      <c r="Y277" s="189">
        <f t="shared" si="217"/>
        <v>0</v>
      </c>
      <c r="Z277" s="189">
        <f t="shared" si="217"/>
        <v>0</v>
      </c>
      <c r="AA277" s="189">
        <f t="shared" si="217"/>
        <v>0</v>
      </c>
      <c r="AB277" s="189">
        <f t="shared" si="217"/>
        <v>0</v>
      </c>
      <c r="AC277" s="189">
        <f t="shared" si="217"/>
        <v>0</v>
      </c>
      <c r="AD277" s="189">
        <f t="shared" si="217"/>
        <v>0</v>
      </c>
      <c r="AE277" s="189">
        <f t="shared" si="217"/>
        <v>0</v>
      </c>
      <c r="AF277" s="189">
        <f t="shared" si="217"/>
        <v>0</v>
      </c>
      <c r="AG277" s="189">
        <f t="shared" si="217"/>
        <v>0</v>
      </c>
      <c r="AH277" s="189">
        <f t="shared" si="217"/>
        <v>0</v>
      </c>
      <c r="AI277" s="189">
        <f t="shared" si="217"/>
        <v>0</v>
      </c>
      <c r="AJ277" s="189">
        <f t="shared" si="217"/>
        <v>0</v>
      </c>
      <c r="AK277" s="189">
        <f t="shared" si="217"/>
        <v>0</v>
      </c>
      <c r="AL277" s="189">
        <f t="shared" si="217"/>
        <v>0</v>
      </c>
      <c r="AM277" s="189">
        <f t="shared" si="217"/>
        <v>0</v>
      </c>
      <c r="AN277" s="189">
        <f t="shared" si="217"/>
        <v>0</v>
      </c>
      <c r="AO277" s="189">
        <f t="shared" si="217"/>
        <v>0</v>
      </c>
      <c r="AP277" s="189">
        <f t="shared" si="217"/>
        <v>0</v>
      </c>
      <c r="AQ277" s="189">
        <f t="shared" si="217"/>
        <v>0</v>
      </c>
      <c r="AR277" s="189">
        <f t="shared" si="217"/>
        <v>0</v>
      </c>
      <c r="AS277" s="189">
        <f t="shared" si="217"/>
        <v>0</v>
      </c>
      <c r="AT277" s="189">
        <f t="shared" si="217"/>
        <v>0</v>
      </c>
      <c r="AU277" s="189">
        <f t="shared" ref="AU277:BM277" si="218">-IF(AND($F277=3,AU$9=$H277),$L190,0)</f>
        <v>0</v>
      </c>
      <c r="AV277" s="189">
        <f t="shared" si="218"/>
        <v>0</v>
      </c>
      <c r="AW277" s="189">
        <f t="shared" si="218"/>
        <v>0</v>
      </c>
      <c r="AX277" s="189">
        <f t="shared" si="218"/>
        <v>0</v>
      </c>
      <c r="AY277" s="189">
        <f t="shared" si="218"/>
        <v>0</v>
      </c>
      <c r="AZ277" s="189">
        <f t="shared" si="218"/>
        <v>0</v>
      </c>
      <c r="BA277" s="189">
        <f t="shared" si="218"/>
        <v>0</v>
      </c>
      <c r="BB277" s="189">
        <f t="shared" si="218"/>
        <v>0</v>
      </c>
      <c r="BC277" s="189">
        <f t="shared" si="218"/>
        <v>0</v>
      </c>
      <c r="BD277" s="189">
        <f t="shared" si="218"/>
        <v>0</v>
      </c>
      <c r="BE277" s="189">
        <f t="shared" si="218"/>
        <v>0</v>
      </c>
      <c r="BF277" s="189">
        <f t="shared" si="218"/>
        <v>0</v>
      </c>
      <c r="BG277" s="189">
        <f t="shared" si="218"/>
        <v>0</v>
      </c>
      <c r="BH277" s="189">
        <f t="shared" si="218"/>
        <v>0</v>
      </c>
      <c r="BI277" s="189">
        <f t="shared" si="218"/>
        <v>0</v>
      </c>
      <c r="BJ277" s="189">
        <f t="shared" si="218"/>
        <v>0</v>
      </c>
      <c r="BK277" s="189">
        <f t="shared" si="218"/>
        <v>0</v>
      </c>
      <c r="BL277" s="189">
        <f t="shared" si="218"/>
        <v>0</v>
      </c>
      <c r="BM277" s="189">
        <f t="shared" si="218"/>
        <v>0</v>
      </c>
    </row>
    <row r="278" spans="3:65" x14ac:dyDescent="0.2">
      <c r="C278" s="188">
        <f t="shared" si="174"/>
        <v>22</v>
      </c>
      <c r="D278" s="166" t="str">
        <f t="shared" si="175"/>
        <v>item 22</v>
      </c>
      <c r="E278" s="211" t="str">
        <f t="shared" si="171"/>
        <v>Operating Expense</v>
      </c>
      <c r="F278" s="183">
        <f t="shared" si="171"/>
        <v>2</v>
      </c>
      <c r="G278" s="183"/>
      <c r="H278" s="266">
        <f t="shared" si="176"/>
        <v>2057</v>
      </c>
      <c r="K278" s="202">
        <f t="shared" si="177"/>
        <v>0</v>
      </c>
      <c r="L278" s="203">
        <f t="shared" si="178"/>
        <v>0</v>
      </c>
      <c r="O278" s="189">
        <f t="shared" ref="O278:AT278" si="219">-IF(AND($F278=3,O$9=$H278),$L191,0)</f>
        <v>0</v>
      </c>
      <c r="P278" s="189">
        <f t="shared" si="219"/>
        <v>0</v>
      </c>
      <c r="Q278" s="189">
        <f t="shared" si="219"/>
        <v>0</v>
      </c>
      <c r="R278" s="189">
        <f t="shared" si="219"/>
        <v>0</v>
      </c>
      <c r="S278" s="189">
        <f t="shared" si="219"/>
        <v>0</v>
      </c>
      <c r="T278" s="189">
        <f t="shared" si="219"/>
        <v>0</v>
      </c>
      <c r="U278" s="189">
        <f t="shared" si="219"/>
        <v>0</v>
      </c>
      <c r="V278" s="189">
        <f t="shared" si="219"/>
        <v>0</v>
      </c>
      <c r="W278" s="189">
        <f t="shared" si="219"/>
        <v>0</v>
      </c>
      <c r="X278" s="189">
        <f t="shared" si="219"/>
        <v>0</v>
      </c>
      <c r="Y278" s="189">
        <f t="shared" si="219"/>
        <v>0</v>
      </c>
      <c r="Z278" s="189">
        <f t="shared" si="219"/>
        <v>0</v>
      </c>
      <c r="AA278" s="189">
        <f t="shared" si="219"/>
        <v>0</v>
      </c>
      <c r="AB278" s="189">
        <f t="shared" si="219"/>
        <v>0</v>
      </c>
      <c r="AC278" s="189">
        <f t="shared" si="219"/>
        <v>0</v>
      </c>
      <c r="AD278" s="189">
        <f t="shared" si="219"/>
        <v>0</v>
      </c>
      <c r="AE278" s="189">
        <f t="shared" si="219"/>
        <v>0</v>
      </c>
      <c r="AF278" s="189">
        <f t="shared" si="219"/>
        <v>0</v>
      </c>
      <c r="AG278" s="189">
        <f t="shared" si="219"/>
        <v>0</v>
      </c>
      <c r="AH278" s="189">
        <f t="shared" si="219"/>
        <v>0</v>
      </c>
      <c r="AI278" s="189">
        <f t="shared" si="219"/>
        <v>0</v>
      </c>
      <c r="AJ278" s="189">
        <f t="shared" si="219"/>
        <v>0</v>
      </c>
      <c r="AK278" s="189">
        <f t="shared" si="219"/>
        <v>0</v>
      </c>
      <c r="AL278" s="189">
        <f t="shared" si="219"/>
        <v>0</v>
      </c>
      <c r="AM278" s="189">
        <f t="shared" si="219"/>
        <v>0</v>
      </c>
      <c r="AN278" s="189">
        <f t="shared" si="219"/>
        <v>0</v>
      </c>
      <c r="AO278" s="189">
        <f t="shared" si="219"/>
        <v>0</v>
      </c>
      <c r="AP278" s="189">
        <f t="shared" si="219"/>
        <v>0</v>
      </c>
      <c r="AQ278" s="189">
        <f t="shared" si="219"/>
        <v>0</v>
      </c>
      <c r="AR278" s="189">
        <f t="shared" si="219"/>
        <v>0</v>
      </c>
      <c r="AS278" s="189">
        <f t="shared" si="219"/>
        <v>0</v>
      </c>
      <c r="AT278" s="189">
        <f t="shared" si="219"/>
        <v>0</v>
      </c>
      <c r="AU278" s="189">
        <f t="shared" ref="AU278:BM278" si="220">-IF(AND($F278=3,AU$9=$H278),$L191,0)</f>
        <v>0</v>
      </c>
      <c r="AV278" s="189">
        <f t="shared" si="220"/>
        <v>0</v>
      </c>
      <c r="AW278" s="189">
        <f t="shared" si="220"/>
        <v>0</v>
      </c>
      <c r="AX278" s="189">
        <f t="shared" si="220"/>
        <v>0</v>
      </c>
      <c r="AY278" s="189">
        <f t="shared" si="220"/>
        <v>0</v>
      </c>
      <c r="AZ278" s="189">
        <f t="shared" si="220"/>
        <v>0</v>
      </c>
      <c r="BA278" s="189">
        <f t="shared" si="220"/>
        <v>0</v>
      </c>
      <c r="BB278" s="189">
        <f t="shared" si="220"/>
        <v>0</v>
      </c>
      <c r="BC278" s="189">
        <f t="shared" si="220"/>
        <v>0</v>
      </c>
      <c r="BD278" s="189">
        <f t="shared" si="220"/>
        <v>0</v>
      </c>
      <c r="BE278" s="189">
        <f t="shared" si="220"/>
        <v>0</v>
      </c>
      <c r="BF278" s="189">
        <f t="shared" si="220"/>
        <v>0</v>
      </c>
      <c r="BG278" s="189">
        <f t="shared" si="220"/>
        <v>0</v>
      </c>
      <c r="BH278" s="189">
        <f t="shared" si="220"/>
        <v>0</v>
      </c>
      <c r="BI278" s="189">
        <f t="shared" si="220"/>
        <v>0</v>
      </c>
      <c r="BJ278" s="189">
        <f t="shared" si="220"/>
        <v>0</v>
      </c>
      <c r="BK278" s="189">
        <f t="shared" si="220"/>
        <v>0</v>
      </c>
      <c r="BL278" s="189">
        <f t="shared" si="220"/>
        <v>0</v>
      </c>
      <c r="BM278" s="189">
        <f t="shared" si="220"/>
        <v>0</v>
      </c>
    </row>
    <row r="279" spans="3:65" x14ac:dyDescent="0.2">
      <c r="C279" s="188">
        <f t="shared" si="174"/>
        <v>23</v>
      </c>
      <c r="D279" s="166" t="str">
        <f t="shared" si="175"/>
        <v>item 23</v>
      </c>
      <c r="E279" s="211" t="str">
        <f t="shared" si="171"/>
        <v>Operating Expense</v>
      </c>
      <c r="F279" s="183">
        <f t="shared" si="171"/>
        <v>2</v>
      </c>
      <c r="G279" s="183"/>
      <c r="H279" s="266">
        <f t="shared" si="176"/>
        <v>2057</v>
      </c>
      <c r="K279" s="202">
        <f t="shared" si="177"/>
        <v>0</v>
      </c>
      <c r="L279" s="203">
        <f t="shared" si="178"/>
        <v>0</v>
      </c>
      <c r="O279" s="189">
        <f t="shared" ref="O279:AT279" si="221">-IF(AND($F279=3,O$9=$H279),$L192,0)</f>
        <v>0</v>
      </c>
      <c r="P279" s="189">
        <f t="shared" si="221"/>
        <v>0</v>
      </c>
      <c r="Q279" s="189">
        <f t="shared" si="221"/>
        <v>0</v>
      </c>
      <c r="R279" s="189">
        <f t="shared" si="221"/>
        <v>0</v>
      </c>
      <c r="S279" s="189">
        <f t="shared" si="221"/>
        <v>0</v>
      </c>
      <c r="T279" s="189">
        <f t="shared" si="221"/>
        <v>0</v>
      </c>
      <c r="U279" s="189">
        <f t="shared" si="221"/>
        <v>0</v>
      </c>
      <c r="V279" s="189">
        <f t="shared" si="221"/>
        <v>0</v>
      </c>
      <c r="W279" s="189">
        <f t="shared" si="221"/>
        <v>0</v>
      </c>
      <c r="X279" s="189">
        <f t="shared" si="221"/>
        <v>0</v>
      </c>
      <c r="Y279" s="189">
        <f t="shared" si="221"/>
        <v>0</v>
      </c>
      <c r="Z279" s="189">
        <f t="shared" si="221"/>
        <v>0</v>
      </c>
      <c r="AA279" s="189">
        <f t="shared" si="221"/>
        <v>0</v>
      </c>
      <c r="AB279" s="189">
        <f t="shared" si="221"/>
        <v>0</v>
      </c>
      <c r="AC279" s="189">
        <f t="shared" si="221"/>
        <v>0</v>
      </c>
      <c r="AD279" s="189">
        <f t="shared" si="221"/>
        <v>0</v>
      </c>
      <c r="AE279" s="189">
        <f t="shared" si="221"/>
        <v>0</v>
      </c>
      <c r="AF279" s="189">
        <f t="shared" si="221"/>
        <v>0</v>
      </c>
      <c r="AG279" s="189">
        <f t="shared" si="221"/>
        <v>0</v>
      </c>
      <c r="AH279" s="189">
        <f t="shared" si="221"/>
        <v>0</v>
      </c>
      <c r="AI279" s="189">
        <f t="shared" si="221"/>
        <v>0</v>
      </c>
      <c r="AJ279" s="189">
        <f t="shared" si="221"/>
        <v>0</v>
      </c>
      <c r="AK279" s="189">
        <f t="shared" si="221"/>
        <v>0</v>
      </c>
      <c r="AL279" s="189">
        <f t="shared" si="221"/>
        <v>0</v>
      </c>
      <c r="AM279" s="189">
        <f t="shared" si="221"/>
        <v>0</v>
      </c>
      <c r="AN279" s="189">
        <f t="shared" si="221"/>
        <v>0</v>
      </c>
      <c r="AO279" s="189">
        <f t="shared" si="221"/>
        <v>0</v>
      </c>
      <c r="AP279" s="189">
        <f t="shared" si="221"/>
        <v>0</v>
      </c>
      <c r="AQ279" s="189">
        <f t="shared" si="221"/>
        <v>0</v>
      </c>
      <c r="AR279" s="189">
        <f t="shared" si="221"/>
        <v>0</v>
      </c>
      <c r="AS279" s="189">
        <f t="shared" si="221"/>
        <v>0</v>
      </c>
      <c r="AT279" s="189">
        <f t="shared" si="221"/>
        <v>0</v>
      </c>
      <c r="AU279" s="189">
        <f t="shared" ref="AU279:BM279" si="222">-IF(AND($F279=3,AU$9=$H279),$L192,0)</f>
        <v>0</v>
      </c>
      <c r="AV279" s="189">
        <f t="shared" si="222"/>
        <v>0</v>
      </c>
      <c r="AW279" s="189">
        <f t="shared" si="222"/>
        <v>0</v>
      </c>
      <c r="AX279" s="189">
        <f t="shared" si="222"/>
        <v>0</v>
      </c>
      <c r="AY279" s="189">
        <f t="shared" si="222"/>
        <v>0</v>
      </c>
      <c r="AZ279" s="189">
        <f t="shared" si="222"/>
        <v>0</v>
      </c>
      <c r="BA279" s="189">
        <f t="shared" si="222"/>
        <v>0</v>
      </c>
      <c r="BB279" s="189">
        <f t="shared" si="222"/>
        <v>0</v>
      </c>
      <c r="BC279" s="189">
        <f t="shared" si="222"/>
        <v>0</v>
      </c>
      <c r="BD279" s="189">
        <f t="shared" si="222"/>
        <v>0</v>
      </c>
      <c r="BE279" s="189">
        <f t="shared" si="222"/>
        <v>0</v>
      </c>
      <c r="BF279" s="189">
        <f t="shared" si="222"/>
        <v>0</v>
      </c>
      <c r="BG279" s="189">
        <f t="shared" si="222"/>
        <v>0</v>
      </c>
      <c r="BH279" s="189">
        <f t="shared" si="222"/>
        <v>0</v>
      </c>
      <c r="BI279" s="189">
        <f t="shared" si="222"/>
        <v>0</v>
      </c>
      <c r="BJ279" s="189">
        <f t="shared" si="222"/>
        <v>0</v>
      </c>
      <c r="BK279" s="189">
        <f t="shared" si="222"/>
        <v>0</v>
      </c>
      <c r="BL279" s="189">
        <f t="shared" si="222"/>
        <v>0</v>
      </c>
      <c r="BM279" s="189">
        <f t="shared" si="222"/>
        <v>0</v>
      </c>
    </row>
    <row r="280" spans="3:65" x14ac:dyDescent="0.2">
      <c r="C280" s="188">
        <f t="shared" si="174"/>
        <v>24</v>
      </c>
      <c r="D280" s="166" t="str">
        <f t="shared" si="175"/>
        <v>item 24</v>
      </c>
      <c r="E280" s="211" t="str">
        <f t="shared" si="171"/>
        <v>Operating Expense</v>
      </c>
      <c r="F280" s="183">
        <f t="shared" si="171"/>
        <v>2</v>
      </c>
      <c r="G280" s="183"/>
      <c r="H280" s="266">
        <f t="shared" si="176"/>
        <v>2057</v>
      </c>
      <c r="K280" s="202">
        <f t="shared" si="177"/>
        <v>0</v>
      </c>
      <c r="L280" s="203">
        <f t="shared" si="178"/>
        <v>0</v>
      </c>
      <c r="O280" s="189">
        <f t="shared" ref="O280:AT280" si="223">-IF(AND($F280=3,O$9=$H280),$L193,0)</f>
        <v>0</v>
      </c>
      <c r="P280" s="189">
        <f t="shared" si="223"/>
        <v>0</v>
      </c>
      <c r="Q280" s="189">
        <f t="shared" si="223"/>
        <v>0</v>
      </c>
      <c r="R280" s="189">
        <f t="shared" si="223"/>
        <v>0</v>
      </c>
      <c r="S280" s="189">
        <f t="shared" si="223"/>
        <v>0</v>
      </c>
      <c r="T280" s="189">
        <f t="shared" si="223"/>
        <v>0</v>
      </c>
      <c r="U280" s="189">
        <f t="shared" si="223"/>
        <v>0</v>
      </c>
      <c r="V280" s="189">
        <f t="shared" si="223"/>
        <v>0</v>
      </c>
      <c r="W280" s="189">
        <f t="shared" si="223"/>
        <v>0</v>
      </c>
      <c r="X280" s="189">
        <f t="shared" si="223"/>
        <v>0</v>
      </c>
      <c r="Y280" s="189">
        <f t="shared" si="223"/>
        <v>0</v>
      </c>
      <c r="Z280" s="189">
        <f t="shared" si="223"/>
        <v>0</v>
      </c>
      <c r="AA280" s="189">
        <f t="shared" si="223"/>
        <v>0</v>
      </c>
      <c r="AB280" s="189">
        <f t="shared" si="223"/>
        <v>0</v>
      </c>
      <c r="AC280" s="189">
        <f t="shared" si="223"/>
        <v>0</v>
      </c>
      <c r="AD280" s="189">
        <f t="shared" si="223"/>
        <v>0</v>
      </c>
      <c r="AE280" s="189">
        <f t="shared" si="223"/>
        <v>0</v>
      </c>
      <c r="AF280" s="189">
        <f t="shared" si="223"/>
        <v>0</v>
      </c>
      <c r="AG280" s="189">
        <f t="shared" si="223"/>
        <v>0</v>
      </c>
      <c r="AH280" s="189">
        <f t="shared" si="223"/>
        <v>0</v>
      </c>
      <c r="AI280" s="189">
        <f t="shared" si="223"/>
        <v>0</v>
      </c>
      <c r="AJ280" s="189">
        <f t="shared" si="223"/>
        <v>0</v>
      </c>
      <c r="AK280" s="189">
        <f t="shared" si="223"/>
        <v>0</v>
      </c>
      <c r="AL280" s="189">
        <f t="shared" si="223"/>
        <v>0</v>
      </c>
      <c r="AM280" s="189">
        <f t="shared" si="223"/>
        <v>0</v>
      </c>
      <c r="AN280" s="189">
        <f t="shared" si="223"/>
        <v>0</v>
      </c>
      <c r="AO280" s="189">
        <f t="shared" si="223"/>
        <v>0</v>
      </c>
      <c r="AP280" s="189">
        <f t="shared" si="223"/>
        <v>0</v>
      </c>
      <c r="AQ280" s="189">
        <f t="shared" si="223"/>
        <v>0</v>
      </c>
      <c r="AR280" s="189">
        <f t="shared" si="223"/>
        <v>0</v>
      </c>
      <c r="AS280" s="189">
        <f t="shared" si="223"/>
        <v>0</v>
      </c>
      <c r="AT280" s="189">
        <f t="shared" si="223"/>
        <v>0</v>
      </c>
      <c r="AU280" s="189">
        <f t="shared" ref="AU280:BM280" si="224">-IF(AND($F280=3,AU$9=$H280),$L193,0)</f>
        <v>0</v>
      </c>
      <c r="AV280" s="189">
        <f t="shared" si="224"/>
        <v>0</v>
      </c>
      <c r="AW280" s="189">
        <f t="shared" si="224"/>
        <v>0</v>
      </c>
      <c r="AX280" s="189">
        <f t="shared" si="224"/>
        <v>0</v>
      </c>
      <c r="AY280" s="189">
        <f t="shared" si="224"/>
        <v>0</v>
      </c>
      <c r="AZ280" s="189">
        <f t="shared" si="224"/>
        <v>0</v>
      </c>
      <c r="BA280" s="189">
        <f t="shared" si="224"/>
        <v>0</v>
      </c>
      <c r="BB280" s="189">
        <f t="shared" si="224"/>
        <v>0</v>
      </c>
      <c r="BC280" s="189">
        <f t="shared" si="224"/>
        <v>0</v>
      </c>
      <c r="BD280" s="189">
        <f t="shared" si="224"/>
        <v>0</v>
      </c>
      <c r="BE280" s="189">
        <f t="shared" si="224"/>
        <v>0</v>
      </c>
      <c r="BF280" s="189">
        <f t="shared" si="224"/>
        <v>0</v>
      </c>
      <c r="BG280" s="189">
        <f t="shared" si="224"/>
        <v>0</v>
      </c>
      <c r="BH280" s="189">
        <f t="shared" si="224"/>
        <v>0</v>
      </c>
      <c r="BI280" s="189">
        <f t="shared" si="224"/>
        <v>0</v>
      </c>
      <c r="BJ280" s="189">
        <f t="shared" si="224"/>
        <v>0</v>
      </c>
      <c r="BK280" s="189">
        <f t="shared" si="224"/>
        <v>0</v>
      </c>
      <c r="BL280" s="189">
        <f t="shared" si="224"/>
        <v>0</v>
      </c>
      <c r="BM280" s="189">
        <f t="shared" si="224"/>
        <v>0</v>
      </c>
    </row>
    <row r="281" spans="3:65" x14ac:dyDescent="0.2">
      <c r="C281" s="188">
        <f t="shared" si="174"/>
        <v>25</v>
      </c>
      <c r="D281" s="166" t="str">
        <f t="shared" si="175"/>
        <v>item 25</v>
      </c>
      <c r="E281" s="211" t="str">
        <f t="shared" si="171"/>
        <v>Operating Expense</v>
      </c>
      <c r="F281" s="183">
        <f t="shared" si="171"/>
        <v>2</v>
      </c>
      <c r="G281" s="183"/>
      <c r="H281" s="266">
        <f t="shared" si="176"/>
        <v>2057</v>
      </c>
      <c r="K281" s="205">
        <f t="shared" si="177"/>
        <v>0</v>
      </c>
      <c r="L281" s="206">
        <f t="shared" si="178"/>
        <v>0</v>
      </c>
      <c r="O281" s="189">
        <f t="shared" ref="O281:AT281" si="225">-IF(AND($F281=3,O$9=$H281),$L194,0)</f>
        <v>0</v>
      </c>
      <c r="P281" s="189">
        <f t="shared" si="225"/>
        <v>0</v>
      </c>
      <c r="Q281" s="189">
        <f t="shared" si="225"/>
        <v>0</v>
      </c>
      <c r="R281" s="189">
        <f t="shared" si="225"/>
        <v>0</v>
      </c>
      <c r="S281" s="189">
        <f t="shared" si="225"/>
        <v>0</v>
      </c>
      <c r="T281" s="189">
        <f t="shared" si="225"/>
        <v>0</v>
      </c>
      <c r="U281" s="189">
        <f t="shared" si="225"/>
        <v>0</v>
      </c>
      <c r="V281" s="189">
        <f t="shared" si="225"/>
        <v>0</v>
      </c>
      <c r="W281" s="189">
        <f t="shared" si="225"/>
        <v>0</v>
      </c>
      <c r="X281" s="189">
        <f t="shared" si="225"/>
        <v>0</v>
      </c>
      <c r="Y281" s="189">
        <f t="shared" si="225"/>
        <v>0</v>
      </c>
      <c r="Z281" s="189">
        <f t="shared" si="225"/>
        <v>0</v>
      </c>
      <c r="AA281" s="189">
        <f t="shared" si="225"/>
        <v>0</v>
      </c>
      <c r="AB281" s="189">
        <f t="shared" si="225"/>
        <v>0</v>
      </c>
      <c r="AC281" s="189">
        <f t="shared" si="225"/>
        <v>0</v>
      </c>
      <c r="AD281" s="189">
        <f t="shared" si="225"/>
        <v>0</v>
      </c>
      <c r="AE281" s="189">
        <f t="shared" si="225"/>
        <v>0</v>
      </c>
      <c r="AF281" s="189">
        <f t="shared" si="225"/>
        <v>0</v>
      </c>
      <c r="AG281" s="189">
        <f t="shared" si="225"/>
        <v>0</v>
      </c>
      <c r="AH281" s="189">
        <f t="shared" si="225"/>
        <v>0</v>
      </c>
      <c r="AI281" s="189">
        <f t="shared" si="225"/>
        <v>0</v>
      </c>
      <c r="AJ281" s="189">
        <f t="shared" si="225"/>
        <v>0</v>
      </c>
      <c r="AK281" s="189">
        <f t="shared" si="225"/>
        <v>0</v>
      </c>
      <c r="AL281" s="189">
        <f t="shared" si="225"/>
        <v>0</v>
      </c>
      <c r="AM281" s="189">
        <f t="shared" si="225"/>
        <v>0</v>
      </c>
      <c r="AN281" s="189">
        <f t="shared" si="225"/>
        <v>0</v>
      </c>
      <c r="AO281" s="189">
        <f t="shared" si="225"/>
        <v>0</v>
      </c>
      <c r="AP281" s="189">
        <f t="shared" si="225"/>
        <v>0</v>
      </c>
      <c r="AQ281" s="189">
        <f t="shared" si="225"/>
        <v>0</v>
      </c>
      <c r="AR281" s="189">
        <f t="shared" si="225"/>
        <v>0</v>
      </c>
      <c r="AS281" s="189">
        <f t="shared" si="225"/>
        <v>0</v>
      </c>
      <c r="AT281" s="189">
        <f t="shared" si="225"/>
        <v>0</v>
      </c>
      <c r="AU281" s="189">
        <f t="shared" ref="AU281:BM281" si="226">-IF(AND($F281=3,AU$9=$H281),$L194,0)</f>
        <v>0</v>
      </c>
      <c r="AV281" s="189">
        <f t="shared" si="226"/>
        <v>0</v>
      </c>
      <c r="AW281" s="189">
        <f t="shared" si="226"/>
        <v>0</v>
      </c>
      <c r="AX281" s="189">
        <f t="shared" si="226"/>
        <v>0</v>
      </c>
      <c r="AY281" s="189">
        <f t="shared" si="226"/>
        <v>0</v>
      </c>
      <c r="AZ281" s="189">
        <f t="shared" si="226"/>
        <v>0</v>
      </c>
      <c r="BA281" s="189">
        <f t="shared" si="226"/>
        <v>0</v>
      </c>
      <c r="BB281" s="189">
        <f t="shared" si="226"/>
        <v>0</v>
      </c>
      <c r="BC281" s="189">
        <f t="shared" si="226"/>
        <v>0</v>
      </c>
      <c r="BD281" s="189">
        <f t="shared" si="226"/>
        <v>0</v>
      </c>
      <c r="BE281" s="189">
        <f t="shared" si="226"/>
        <v>0</v>
      </c>
      <c r="BF281" s="189">
        <f t="shared" si="226"/>
        <v>0</v>
      </c>
      <c r="BG281" s="189">
        <f t="shared" si="226"/>
        <v>0</v>
      </c>
      <c r="BH281" s="189">
        <f t="shared" si="226"/>
        <v>0</v>
      </c>
      <c r="BI281" s="189">
        <f t="shared" si="226"/>
        <v>0</v>
      </c>
      <c r="BJ281" s="189">
        <f t="shared" si="226"/>
        <v>0</v>
      </c>
      <c r="BK281" s="189">
        <f t="shared" si="226"/>
        <v>0</v>
      </c>
      <c r="BL281" s="189">
        <f t="shared" si="226"/>
        <v>0</v>
      </c>
      <c r="BM281" s="189">
        <f t="shared" si="226"/>
        <v>0</v>
      </c>
    </row>
    <row r="282" spans="3:65" x14ac:dyDescent="0.2">
      <c r="D282" s="194"/>
      <c r="K282" s="207"/>
      <c r="L282" s="208"/>
      <c r="O282" s="209"/>
      <c r="P282" s="209"/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  <c r="AA282" s="209"/>
      <c r="AB282" s="209"/>
      <c r="AC282" s="209"/>
      <c r="AD282" s="209"/>
      <c r="AE282" s="209"/>
      <c r="AF282" s="209"/>
      <c r="AG282" s="209"/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  <c r="BI282" s="209"/>
      <c r="BJ282" s="209"/>
      <c r="BK282" s="209"/>
      <c r="BL282" s="209"/>
      <c r="BM282" s="209"/>
    </row>
    <row r="283" spans="3:65" s="189" customFormat="1" x14ac:dyDescent="0.2">
      <c r="D283" s="195"/>
      <c r="F283" s="196"/>
      <c r="G283" s="196"/>
    </row>
    <row r="284" spans="3:65" s="189" customFormat="1" x14ac:dyDescent="0.2">
      <c r="D284" s="195"/>
      <c r="F284" s="196"/>
      <c r="G284" s="196"/>
    </row>
    <row r="285" spans="3:65" x14ac:dyDescent="0.2">
      <c r="D285" s="186" t="s">
        <v>21</v>
      </c>
      <c r="E285" s="181"/>
      <c r="F285" s="155"/>
      <c r="G285" s="155"/>
      <c r="K285" s="184"/>
      <c r="L285" s="184"/>
      <c r="M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/>
      <c r="AH285" s="184"/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  <c r="BI285" s="184"/>
      <c r="BJ285" s="184"/>
      <c r="BK285" s="184"/>
      <c r="BL285" s="184"/>
      <c r="BM285" s="184"/>
    </row>
    <row r="286" spans="3:65" x14ac:dyDescent="0.2">
      <c r="C286" s="188">
        <f>C285+1</f>
        <v>1</v>
      </c>
      <c r="D286" s="166" t="str">
        <f>INDEX(D$51:D$75,$C286,1)</f>
        <v xml:space="preserve">TRANSMISSION LINE  </v>
      </c>
      <c r="E286" s="211" t="str">
        <f t="shared" ref="E286:F310" si="227">INDEX(E$51:E$75,$C286,1)</f>
        <v>CWIP Capital</v>
      </c>
      <c r="F286" s="183">
        <f t="shared" si="227"/>
        <v>6</v>
      </c>
      <c r="G286" s="183"/>
      <c r="H286" s="214"/>
      <c r="O286" s="189">
        <f ca="1">SUM($O170:O170)-SUM($O228:O228)+SUM($O257:O257)</f>
        <v>0</v>
      </c>
      <c r="P286" s="189">
        <f ca="1">SUM($O170:P170)-SUM($O228:P228)+SUM($O257:P257)</f>
        <v>0</v>
      </c>
      <c r="Q286" s="189">
        <f ca="1">SUM($O170:Q170)-SUM($O228:Q228)+SUM($O257:Q257)</f>
        <v>0</v>
      </c>
      <c r="R286" s="189">
        <f ca="1">SUM($O170:R170)-SUM($O228:R228)+SUM($O257:R257)</f>
        <v>187891091.10338226</v>
      </c>
      <c r="S286" s="189">
        <f ca="1">SUM($O170:S170)-SUM($O228:S228)+SUM($O257:S257)</f>
        <v>185203733.42371529</v>
      </c>
      <c r="T286" s="189">
        <f ca="1">SUM($O170:T170)-SUM($O228:T228)+SUM($O257:T257)</f>
        <v>182516375.74404833</v>
      </c>
      <c r="U286" s="189">
        <f ca="1">SUM($O170:U170)-SUM($O228:U228)+SUM($O257:U257)</f>
        <v>179829018.06438136</v>
      </c>
      <c r="V286" s="189">
        <f ca="1">SUM($O170:V170)-SUM($O228:V228)+SUM($O257:V257)</f>
        <v>177141660.38471439</v>
      </c>
      <c r="W286" s="189">
        <f ca="1">SUM($O170:W170)-SUM($O228:W228)+SUM($O257:W257)</f>
        <v>174454302.70504743</v>
      </c>
      <c r="X286" s="189">
        <f ca="1">SUM($O170:X170)-SUM($O228:X228)+SUM($O257:X257)</f>
        <v>171766945.02538043</v>
      </c>
      <c r="Y286" s="189">
        <f ca="1">SUM($O170:Y170)-SUM($O228:Y228)+SUM($O257:Y257)</f>
        <v>169079587.34571347</v>
      </c>
      <c r="Z286" s="189">
        <f ca="1">SUM($O170:Z170)-SUM($O228:Z228)+SUM($O257:Z257)</f>
        <v>166392229.6660465</v>
      </c>
      <c r="AA286" s="189">
        <f ca="1">SUM($O170:AA170)-SUM($O228:AA228)+SUM($O257:AA257)</f>
        <v>163704871.98637953</v>
      </c>
      <c r="AB286" s="189">
        <f ca="1">SUM($O170:AB170)-SUM($O228:AB228)+SUM($O257:AB257)</f>
        <v>161017514.30671257</v>
      </c>
      <c r="AC286" s="189">
        <f ca="1">SUM($O170:AC170)-SUM($O228:AC228)+SUM($O257:AC257)</f>
        <v>158330156.6270456</v>
      </c>
      <c r="AD286" s="189">
        <f ca="1">SUM($O170:AD170)-SUM($O228:AD228)+SUM($O257:AD257)</f>
        <v>155642798.94737864</v>
      </c>
      <c r="AE286" s="189">
        <f ca="1">SUM($O170:AE170)-SUM($O228:AE228)+SUM($O257:AE257)</f>
        <v>152955441.26771167</v>
      </c>
      <c r="AF286" s="189">
        <f ca="1">SUM($O170:AF170)-SUM($O228:AF228)+SUM($O257:AF257)</f>
        <v>150268083.5880447</v>
      </c>
      <c r="AG286" s="189">
        <f ca="1">SUM($O170:AG170)-SUM($O228:AG228)+SUM($O257:AG257)</f>
        <v>147580725.90837774</v>
      </c>
      <c r="AH286" s="189">
        <f ca="1">SUM($O170:AH170)-SUM($O228:AH228)+SUM($O257:AH257)</f>
        <v>144893368.22871077</v>
      </c>
      <c r="AI286" s="189">
        <f ca="1">SUM($O170:AI170)-SUM($O228:AI228)+SUM($O257:AI257)</f>
        <v>142206010.5490438</v>
      </c>
      <c r="AJ286" s="189">
        <f ca="1">SUM($O170:AJ170)-SUM($O228:AJ228)+SUM($O257:AJ257)</f>
        <v>139518652.86937684</v>
      </c>
      <c r="AK286" s="189">
        <f ca="1">SUM($O170:AK170)-SUM($O228:AK228)+SUM($O257:AK257)</f>
        <v>136831295.18970987</v>
      </c>
      <c r="AL286" s="189">
        <f ca="1">SUM($O170:AL170)-SUM($O228:AL228)+SUM($O257:AL257)</f>
        <v>134143937.51004291</v>
      </c>
      <c r="AM286" s="189">
        <f ca="1">SUM($O170:AM170)-SUM($O228:AM228)+SUM($O257:AM257)</f>
        <v>131456579.83037594</v>
      </c>
      <c r="AN286" s="189">
        <f ca="1">SUM($O170:AN170)-SUM($O228:AN228)+SUM($O257:AN257)</f>
        <v>128769222.15070897</v>
      </c>
      <c r="AO286" s="189">
        <f ca="1">SUM($O170:AO170)-SUM($O228:AO228)+SUM($O257:AO257)</f>
        <v>126081864.47104201</v>
      </c>
      <c r="AP286" s="189">
        <f ca="1">SUM($O170:AP170)-SUM($O228:AP228)+SUM($O257:AP257)</f>
        <v>123394506.79137504</v>
      </c>
      <c r="AQ286" s="189">
        <f ca="1">SUM($O170:AQ170)-SUM($O228:AQ228)+SUM($O257:AQ257)</f>
        <v>120707149.11170806</v>
      </c>
      <c r="AR286" s="189">
        <f ca="1">SUM($O170:AR170)-SUM($O228:AR228)+SUM($O257:AR257)</f>
        <v>118019791.43204109</v>
      </c>
      <c r="AS286" s="189">
        <f ca="1">SUM($O170:AS170)-SUM($O228:AS228)+SUM($O257:AS257)</f>
        <v>115332433.75237413</v>
      </c>
      <c r="AT286" s="189">
        <f ca="1">SUM($O170:AT170)-SUM($O228:AT228)+SUM($O257:AT257)</f>
        <v>112645076.07270716</v>
      </c>
      <c r="AU286" s="189">
        <f ca="1">SUM($O170:AU170)-SUM($O228:AU228)+SUM($O257:AU257)</f>
        <v>109957718.3930402</v>
      </c>
      <c r="AV286" s="189">
        <f ca="1">SUM($O170:AV170)-SUM($O228:AV228)+SUM($O257:AV257)</f>
        <v>107270360.71337323</v>
      </c>
      <c r="AW286" s="189">
        <f ca="1">SUM($O170:AW170)-SUM($O228:AW228)+SUM($O257:AW257)</f>
        <v>104583003.03370626</v>
      </c>
      <c r="AX286" s="189">
        <f ca="1">SUM($O170:AX170)-SUM($O228:AX228)+SUM($O257:AX257)</f>
        <v>101895645.3540393</v>
      </c>
      <c r="AY286" s="189">
        <f ca="1">SUM($O170:AY170)-SUM($O228:AY228)+SUM($O257:AY257)</f>
        <v>99208287.67437233</v>
      </c>
      <c r="AZ286" s="189">
        <f ca="1">SUM($O170:AZ170)-SUM($O228:AZ228)+SUM($O257:AZ257)</f>
        <v>96520929.994705364</v>
      </c>
      <c r="BA286" s="189">
        <f ca="1">SUM($O170:BA170)-SUM($O228:BA228)+SUM($O257:BA257)</f>
        <v>93833572.315038398</v>
      </c>
      <c r="BB286" s="189">
        <f ca="1">SUM($O170:BB170)-SUM($O228:BB228)+SUM($O257:BB257)</f>
        <v>91146214.635371432</v>
      </c>
      <c r="BC286" s="189">
        <f ca="1">SUM($O170:BC170)-SUM($O228:BC228)+SUM($O257:BC257)</f>
        <v>88458856.955704466</v>
      </c>
      <c r="BD286" s="189">
        <f ca="1">SUM($O170:BD170)-SUM($O228:BD228)+SUM($O257:BD257)</f>
        <v>85771499.276037499</v>
      </c>
      <c r="BE286" s="189">
        <f ca="1">SUM($O170:BE170)-SUM($O228:BE228)+SUM($O257:BE257)</f>
        <v>83084141.596370533</v>
      </c>
      <c r="BF286" s="189">
        <f ca="1">SUM($O170:BF170)-SUM($O228:BF228)+SUM($O257:BF257)</f>
        <v>80396783.916703567</v>
      </c>
      <c r="BG286" s="189">
        <f ca="1">SUM($O170:BG170)-SUM($O228:BG228)+SUM($O257:BG257)</f>
        <v>77709426.237036601</v>
      </c>
      <c r="BH286" s="189">
        <f ca="1">SUM($O170:BH170)-SUM($O228:BH228)+SUM($O257:BH257)</f>
        <v>75022068.557369635</v>
      </c>
      <c r="BI286" s="189">
        <f ca="1">SUM($O170:BI170)-SUM($O228:BI228)+SUM($O257:BI257)</f>
        <v>72334710.877702668</v>
      </c>
      <c r="BJ286" s="189">
        <f ca="1">SUM($O170:BJ170)-SUM($O228:BJ228)+SUM($O257:BJ257)</f>
        <v>69647353.198035702</v>
      </c>
      <c r="BK286" s="189">
        <f ca="1">SUM($O170:BK170)-SUM($O228:BK228)+SUM($O257:BK257)</f>
        <v>66959995.518368736</v>
      </c>
      <c r="BL286" s="189">
        <f ca="1">SUM($O170:BL170)-SUM($O228:BL228)+SUM($O257:BL257)</f>
        <v>64272637.83870177</v>
      </c>
      <c r="BM286" s="189">
        <f ca="1">SUM($O170:BM170)-SUM($O228:BM228)+SUM($O257:BM257)</f>
        <v>61585280.159034804</v>
      </c>
    </row>
    <row r="287" spans="3:65" x14ac:dyDescent="0.2">
      <c r="C287" s="188">
        <f t="shared" ref="C287:C310" si="228">C286+1</f>
        <v>2</v>
      </c>
      <c r="D287" s="166" t="str">
        <f t="shared" ref="D287:D310" si="229">INDEX(D$51:D$75,$C287,1)</f>
        <v xml:space="preserve">TRANSMISSION SUBSTATION  </v>
      </c>
      <c r="E287" s="211" t="str">
        <f t="shared" si="227"/>
        <v>CWIP Capital</v>
      </c>
      <c r="F287" s="183">
        <f t="shared" si="227"/>
        <v>6</v>
      </c>
      <c r="G287" s="183"/>
      <c r="H287" s="214"/>
      <c r="O287" s="189">
        <f ca="1">SUM($O171:O171)-SUM($O229:O229)+SUM($O258:O258)</f>
        <v>0</v>
      </c>
      <c r="P287" s="189">
        <f ca="1">SUM($O171:P171)-SUM($O229:P229)+SUM($O258:P258)</f>
        <v>0</v>
      </c>
      <c r="Q287" s="189">
        <f ca="1">SUM($O171:Q171)-SUM($O229:Q229)+SUM($O258:Q258)</f>
        <v>0</v>
      </c>
      <c r="R287" s="189">
        <f ca="1">SUM($O171:R171)-SUM($O229:R229)+SUM($O258:R258)</f>
        <v>4474849.9007824101</v>
      </c>
      <c r="S287" s="189">
        <f ca="1">SUM($O171:S171)-SUM($O229:S229)+SUM($O258:S258)</f>
        <v>4372955.7853945754</v>
      </c>
      <c r="T287" s="189">
        <f ca="1">SUM($O171:T171)-SUM($O229:T229)+SUM($O258:T258)</f>
        <v>4271061.6700067399</v>
      </c>
      <c r="U287" s="189">
        <f ca="1">SUM($O171:U171)-SUM($O229:U229)+SUM($O258:U258)</f>
        <v>4169167.5546189053</v>
      </c>
      <c r="V287" s="189">
        <f ca="1">SUM($O171:V171)-SUM($O229:V229)+SUM($O258:V258)</f>
        <v>4067273.4392310707</v>
      </c>
      <c r="W287" s="189">
        <f ca="1">SUM($O171:W171)-SUM($O229:W229)+SUM($O258:W258)</f>
        <v>3965379.3238432361</v>
      </c>
      <c r="X287" s="189">
        <f ca="1">SUM($O171:X171)-SUM($O229:X229)+SUM($O258:X258)</f>
        <v>3863485.2084554015</v>
      </c>
      <c r="Y287" s="189">
        <f ca="1">SUM($O171:Y171)-SUM($O229:Y229)+SUM($O258:Y258)</f>
        <v>3761591.0930675664</v>
      </c>
      <c r="Z287" s="189">
        <f ca="1">SUM($O171:Z171)-SUM($O229:Z229)+SUM($O258:Z258)</f>
        <v>3659696.9776797318</v>
      </c>
      <c r="AA287" s="189">
        <f ca="1">SUM($O171:AA171)-SUM($O229:AA229)+SUM($O258:AA258)</f>
        <v>3557802.8622918972</v>
      </c>
      <c r="AB287" s="189">
        <f ca="1">SUM($O171:AB171)-SUM($O229:AB229)+SUM($O258:AB258)</f>
        <v>3455908.7469040621</v>
      </c>
      <c r="AC287" s="189">
        <f ca="1">SUM($O171:AC171)-SUM($O229:AC229)+SUM($O258:AC258)</f>
        <v>3354014.6315162275</v>
      </c>
      <c r="AD287" s="189">
        <f ca="1">SUM($O171:AD171)-SUM($O229:AD229)+SUM($O258:AD258)</f>
        <v>3252120.5161283929</v>
      </c>
      <c r="AE287" s="189">
        <f ca="1">SUM($O171:AE171)-SUM($O229:AE229)+SUM($O258:AE258)</f>
        <v>3150226.4007405578</v>
      </c>
      <c r="AF287" s="189">
        <f ca="1">SUM($O171:AF171)-SUM($O229:AF229)+SUM($O258:AF258)</f>
        <v>3048332.2853527227</v>
      </c>
      <c r="AG287" s="189">
        <f ca="1">SUM($O171:AG171)-SUM($O229:AG229)+SUM($O258:AG258)</f>
        <v>2946438.1699648881</v>
      </c>
      <c r="AH287" s="189">
        <f ca="1">SUM($O171:AH171)-SUM($O229:AH229)+SUM($O258:AH258)</f>
        <v>2844544.0545770535</v>
      </c>
      <c r="AI287" s="189">
        <f ca="1">SUM($O171:AI171)-SUM($O229:AI229)+SUM($O258:AI258)</f>
        <v>2742649.9391892185</v>
      </c>
      <c r="AJ287" s="189">
        <f ca="1">SUM($O171:AJ171)-SUM($O229:AJ229)+SUM($O258:AJ258)</f>
        <v>2640755.8238013834</v>
      </c>
      <c r="AK287" s="189">
        <f ca="1">SUM($O171:AK171)-SUM($O229:AK229)+SUM($O258:AK258)</f>
        <v>2538861.7084135488</v>
      </c>
      <c r="AL287" s="189">
        <f ca="1">SUM($O171:AL171)-SUM($O229:AL229)+SUM($O258:AL258)</f>
        <v>2436967.5930257142</v>
      </c>
      <c r="AM287" s="189">
        <f ca="1">SUM($O171:AM171)-SUM($O229:AM229)+SUM($O258:AM258)</f>
        <v>2335073.4776378791</v>
      </c>
      <c r="AN287" s="189">
        <f ca="1">SUM($O171:AN171)-SUM($O229:AN229)+SUM($O258:AN258)</f>
        <v>2233179.3622500445</v>
      </c>
      <c r="AO287" s="189">
        <f ca="1">SUM($O171:AO171)-SUM($O229:AO229)+SUM($O258:AO258)</f>
        <v>2131285.2468622099</v>
      </c>
      <c r="AP287" s="189">
        <f ca="1">SUM($O171:AP171)-SUM($O229:AP229)+SUM($O258:AP258)</f>
        <v>2029391.1314743753</v>
      </c>
      <c r="AQ287" s="189">
        <f ca="1">SUM($O171:AQ171)-SUM($O229:AQ229)+SUM($O258:AQ258)</f>
        <v>1927497.0160865407</v>
      </c>
      <c r="AR287" s="189">
        <f ca="1">SUM($O171:AR171)-SUM($O229:AR229)+SUM($O258:AR258)</f>
        <v>1825602.900698706</v>
      </c>
      <c r="AS287" s="189">
        <f ca="1">SUM($O171:AS171)-SUM($O229:AS229)+SUM($O258:AS258)</f>
        <v>1723708.7853108714</v>
      </c>
      <c r="AT287" s="189">
        <f ca="1">SUM($O171:AT171)-SUM($O229:AT229)+SUM($O258:AT258)</f>
        <v>1621814.6699230368</v>
      </c>
      <c r="AU287" s="189">
        <f ca="1">SUM($O171:AU171)-SUM($O229:AU229)+SUM($O258:AU258)</f>
        <v>1519920.5545352022</v>
      </c>
      <c r="AV287" s="189">
        <f ca="1">SUM($O171:AV171)-SUM($O229:AV229)+SUM($O258:AV258)</f>
        <v>1418026.4391473676</v>
      </c>
      <c r="AW287" s="189">
        <f ca="1">SUM($O171:AW171)-SUM($O229:AW229)+SUM($O258:AW258)</f>
        <v>1316132.323759533</v>
      </c>
      <c r="AX287" s="189">
        <f ca="1">SUM($O171:AX171)-SUM($O229:AX229)+SUM($O258:AX258)</f>
        <v>1214238.2083716984</v>
      </c>
      <c r="AY287" s="189">
        <f ca="1">SUM($O171:AY171)-SUM($O229:AY229)+SUM($O258:AY258)</f>
        <v>1112344.0929838638</v>
      </c>
      <c r="AZ287" s="189">
        <f ca="1">SUM($O171:AZ171)-SUM($O229:AZ229)+SUM($O258:AZ258)</f>
        <v>1010449.9775960292</v>
      </c>
      <c r="BA287" s="189">
        <f ca="1">SUM($O171:BA171)-SUM($O229:BA229)+SUM($O258:BA258)</f>
        <v>908555.86220819457</v>
      </c>
      <c r="BB287" s="189">
        <f ca="1">SUM($O171:BB171)-SUM($O229:BB229)+SUM($O258:BB258)</f>
        <v>806661.74682035996</v>
      </c>
      <c r="BC287" s="189">
        <f ca="1">SUM($O171:BC171)-SUM($O229:BC229)+SUM($O258:BC258)</f>
        <v>704767.63143252535</v>
      </c>
      <c r="BD287" s="189">
        <f ca="1">SUM($O171:BD171)-SUM($O229:BD229)+SUM($O258:BD258)</f>
        <v>602873.51604469074</v>
      </c>
      <c r="BE287" s="189">
        <f ca="1">SUM($O171:BE171)-SUM($O229:BE229)+SUM($O258:BE258)</f>
        <v>500979.40065685613</v>
      </c>
      <c r="BF287" s="189">
        <f ca="1">SUM($O171:BF171)-SUM($O229:BF229)+SUM($O258:BF258)</f>
        <v>399085.28526902152</v>
      </c>
      <c r="BG287" s="189">
        <f ca="1">SUM($O171:BG171)-SUM($O229:BG229)+SUM($O258:BG258)</f>
        <v>297191.16988118691</v>
      </c>
      <c r="BH287" s="189">
        <f ca="1">SUM($O171:BH171)-SUM($O229:BH229)+SUM($O258:BH258)</f>
        <v>195297.05449335184</v>
      </c>
      <c r="BI287" s="189">
        <f ca="1">SUM($O171:BI171)-SUM($O229:BI229)+SUM($O258:BI258)</f>
        <v>93402.939105517231</v>
      </c>
      <c r="BJ287" s="189">
        <f ca="1">SUM($O171:BJ171)-SUM($O229:BJ229)+SUM($O258:BJ258)</f>
        <v>-9.3132257461547852E-10</v>
      </c>
      <c r="BK287" s="189">
        <f ca="1">SUM($O171:BK171)-SUM($O229:BK229)+SUM($O258:BK258)</f>
        <v>-9.3132257461547852E-10</v>
      </c>
      <c r="BL287" s="189">
        <f ca="1">SUM($O171:BL171)-SUM($O229:BL229)+SUM($O258:BL258)</f>
        <v>-9.3132257461547852E-10</v>
      </c>
      <c r="BM287" s="189">
        <f ca="1">SUM($O171:BM171)-SUM($O229:BM229)+SUM($O258:BM258)</f>
        <v>-9.3132257461547852E-10</v>
      </c>
    </row>
    <row r="288" spans="3:65" x14ac:dyDescent="0.2">
      <c r="C288" s="188">
        <f t="shared" si="228"/>
        <v>3</v>
      </c>
      <c r="D288" s="166" t="str">
        <f t="shared" si="229"/>
        <v xml:space="preserve">DISTRIBUTION SUBSTATION  </v>
      </c>
      <c r="E288" s="211" t="str">
        <f t="shared" si="227"/>
        <v>CWIP Capital</v>
      </c>
      <c r="F288" s="183">
        <f t="shared" si="227"/>
        <v>6</v>
      </c>
      <c r="G288" s="183"/>
      <c r="H288" s="214"/>
      <c r="O288" s="189">
        <f ca="1">SUM($O172:O172)-SUM($O230:O230)+SUM($O259:O259)</f>
        <v>0</v>
      </c>
      <c r="P288" s="189">
        <f ca="1">SUM($O172:P172)-SUM($O230:P230)+SUM($O259:P259)</f>
        <v>0</v>
      </c>
      <c r="Q288" s="189">
        <f ca="1">SUM($O172:Q172)-SUM($O230:Q230)+SUM($O259:Q259)</f>
        <v>0</v>
      </c>
      <c r="R288" s="189">
        <f ca="1">SUM($O172:R172)-SUM($O230:R230)+SUM($O259:R259)</f>
        <v>20855249.368557479</v>
      </c>
      <c r="S288" s="189">
        <f ca="1">SUM($O172:S172)-SUM($O230:S230)+SUM($O259:S259)</f>
        <v>20445653.636278119</v>
      </c>
      <c r="T288" s="189">
        <f ca="1">SUM($O172:T172)-SUM($O230:T230)+SUM($O259:T259)</f>
        <v>20036057.903998759</v>
      </c>
      <c r="U288" s="189">
        <f ca="1">SUM($O172:U172)-SUM($O230:U230)+SUM($O259:U259)</f>
        <v>19626462.171719395</v>
      </c>
      <c r="V288" s="189">
        <f ca="1">SUM($O172:V172)-SUM($O230:V230)+SUM($O259:V259)</f>
        <v>19216866.439440034</v>
      </c>
      <c r="W288" s="189">
        <f ca="1">SUM($O172:W172)-SUM($O230:W230)+SUM($O259:W259)</f>
        <v>18807270.707160674</v>
      </c>
      <c r="X288" s="189">
        <f ca="1">SUM($O172:X172)-SUM($O230:X230)+SUM($O259:X259)</f>
        <v>18397674.974881314</v>
      </c>
      <c r="Y288" s="189">
        <f ca="1">SUM($O172:Y172)-SUM($O230:Y230)+SUM($O259:Y259)</f>
        <v>17988079.242601953</v>
      </c>
      <c r="Z288" s="189">
        <f ca="1">SUM($O172:Z172)-SUM($O230:Z230)+SUM($O259:Z259)</f>
        <v>17578483.510322589</v>
      </c>
      <c r="AA288" s="189">
        <f ca="1">SUM($O172:AA172)-SUM($O230:AA230)+SUM($O259:AA259)</f>
        <v>17168887.778043229</v>
      </c>
      <c r="AB288" s="189">
        <f ca="1">SUM($O172:AB172)-SUM($O230:AB230)+SUM($O259:AB259)</f>
        <v>16759292.045763869</v>
      </c>
      <c r="AC288" s="189">
        <f ca="1">SUM($O172:AC172)-SUM($O230:AC230)+SUM($O259:AC259)</f>
        <v>16349696.313484507</v>
      </c>
      <c r="AD288" s="189">
        <f ca="1">SUM($O172:AD172)-SUM($O230:AD230)+SUM($O259:AD259)</f>
        <v>15940100.581205145</v>
      </c>
      <c r="AE288" s="189">
        <f ca="1">SUM($O172:AE172)-SUM($O230:AE230)+SUM($O259:AE259)</f>
        <v>15530504.848925784</v>
      </c>
      <c r="AF288" s="189">
        <f ca="1">SUM($O172:AF172)-SUM($O230:AF230)+SUM($O259:AF259)</f>
        <v>15120909.116646424</v>
      </c>
      <c r="AG288" s="189">
        <f ca="1">SUM($O172:AG172)-SUM($O230:AG230)+SUM($O259:AG259)</f>
        <v>14711313.384367062</v>
      </c>
      <c r="AH288" s="189">
        <f ca="1">SUM($O172:AH172)-SUM($O230:AH230)+SUM($O259:AH259)</f>
        <v>14301717.6520877</v>
      </c>
      <c r="AI288" s="189">
        <f ca="1">SUM($O172:AI172)-SUM($O230:AI230)+SUM($O259:AI259)</f>
        <v>13892121.919808339</v>
      </c>
      <c r="AJ288" s="189">
        <f ca="1">SUM($O172:AJ172)-SUM($O230:AJ230)+SUM($O259:AJ259)</f>
        <v>13482526.187528979</v>
      </c>
      <c r="AK288" s="189">
        <f ca="1">SUM($O172:AK172)-SUM($O230:AK230)+SUM($O259:AK259)</f>
        <v>13072930.455249617</v>
      </c>
      <c r="AL288" s="189">
        <f ca="1">SUM($O172:AL172)-SUM($O230:AL230)+SUM($O259:AL259)</f>
        <v>12663334.722970255</v>
      </c>
      <c r="AM288" s="189">
        <f ca="1">SUM($O172:AM172)-SUM($O230:AM230)+SUM($O259:AM259)</f>
        <v>12253738.990690894</v>
      </c>
      <c r="AN288" s="189">
        <f ca="1">SUM($O172:AN172)-SUM($O230:AN230)+SUM($O259:AN259)</f>
        <v>11844143.258411532</v>
      </c>
      <c r="AO288" s="189">
        <f ca="1">SUM($O172:AO172)-SUM($O230:AO230)+SUM($O259:AO259)</f>
        <v>11434547.52613217</v>
      </c>
      <c r="AP288" s="189">
        <f ca="1">SUM($O172:AP172)-SUM($O230:AP230)+SUM($O259:AP259)</f>
        <v>11024951.793852808</v>
      </c>
      <c r="AQ288" s="189">
        <f ca="1">SUM($O172:AQ172)-SUM($O230:AQ230)+SUM($O259:AQ259)</f>
        <v>10615356.061573446</v>
      </c>
      <c r="AR288" s="189">
        <f ca="1">SUM($O172:AR172)-SUM($O230:AR230)+SUM($O259:AR259)</f>
        <v>10205760.329294084</v>
      </c>
      <c r="AS288" s="189">
        <f ca="1">SUM($O172:AS172)-SUM($O230:AS230)+SUM($O259:AS259)</f>
        <v>9796164.5970147215</v>
      </c>
      <c r="AT288" s="189">
        <f ca="1">SUM($O172:AT172)-SUM($O230:AT230)+SUM($O259:AT259)</f>
        <v>9386568.8647353593</v>
      </c>
      <c r="AU288" s="189">
        <f ca="1">SUM($O172:AU172)-SUM($O230:AU230)+SUM($O259:AU259)</f>
        <v>8976973.1324559972</v>
      </c>
      <c r="AV288" s="189">
        <f ca="1">SUM($O172:AV172)-SUM($O230:AV230)+SUM($O259:AV259)</f>
        <v>8567377.400176635</v>
      </c>
      <c r="AW288" s="189">
        <f ca="1">SUM($O172:AW172)-SUM($O230:AW230)+SUM($O259:AW259)</f>
        <v>8157781.6678972729</v>
      </c>
      <c r="AX288" s="189">
        <f ca="1">SUM($O172:AX172)-SUM($O230:AX230)+SUM($O259:AX259)</f>
        <v>7748185.9356179107</v>
      </c>
      <c r="AY288" s="189">
        <f ca="1">SUM($O172:AY172)-SUM($O230:AY230)+SUM($O259:AY259)</f>
        <v>7338590.2033385485</v>
      </c>
      <c r="AZ288" s="189">
        <f ca="1">SUM($O172:AZ172)-SUM($O230:AZ230)+SUM($O259:AZ259)</f>
        <v>6928994.4710591864</v>
      </c>
      <c r="BA288" s="189">
        <f ca="1">SUM($O172:BA172)-SUM($O230:BA230)+SUM($O259:BA259)</f>
        <v>6519398.7387798242</v>
      </c>
      <c r="BB288" s="189">
        <f ca="1">SUM($O172:BB172)-SUM($O230:BB230)+SUM($O259:BB259)</f>
        <v>6109803.0065004621</v>
      </c>
      <c r="BC288" s="189">
        <f ca="1">SUM($O172:BC172)-SUM($O230:BC230)+SUM($O259:BC259)</f>
        <v>5700207.2742210999</v>
      </c>
      <c r="BD288" s="189">
        <f ca="1">SUM($O172:BD172)-SUM($O230:BD230)+SUM($O259:BD259)</f>
        <v>5290611.5419417378</v>
      </c>
      <c r="BE288" s="189">
        <f ca="1">SUM($O172:BE172)-SUM($O230:BE230)+SUM($O259:BE259)</f>
        <v>4881015.8096623756</v>
      </c>
      <c r="BF288" s="189">
        <f ca="1">SUM($O172:BF172)-SUM($O230:BF230)+SUM($O259:BF259)</f>
        <v>4471420.0773830134</v>
      </c>
      <c r="BG288" s="189">
        <f ca="1">SUM($O172:BG172)-SUM($O230:BG230)+SUM($O259:BG259)</f>
        <v>4061824.3451036513</v>
      </c>
      <c r="BH288" s="189">
        <f ca="1">SUM($O172:BH172)-SUM($O230:BH230)+SUM($O259:BH259)</f>
        <v>3652228.612824291</v>
      </c>
      <c r="BI288" s="189">
        <f ca="1">SUM($O172:BI172)-SUM($O230:BI230)+SUM($O259:BI259)</f>
        <v>3242632.8805449307</v>
      </c>
      <c r="BJ288" s="189">
        <f ca="1">SUM($O172:BJ172)-SUM($O230:BJ230)+SUM($O259:BJ259)</f>
        <v>2833037.1482655704</v>
      </c>
      <c r="BK288" s="189">
        <f ca="1">SUM($O172:BK172)-SUM($O230:BK230)+SUM($O259:BK259)</f>
        <v>2423441.4159862101</v>
      </c>
      <c r="BL288" s="189">
        <f ca="1">SUM($O172:BL172)-SUM($O230:BL230)+SUM($O259:BL259)</f>
        <v>2013845.6837068498</v>
      </c>
      <c r="BM288" s="189">
        <f ca="1">SUM($O172:BM172)-SUM($O230:BM230)+SUM($O259:BM259)</f>
        <v>1604249.9514274895</v>
      </c>
    </row>
    <row r="289" spans="3:65" x14ac:dyDescent="0.2">
      <c r="C289" s="188">
        <f t="shared" si="228"/>
        <v>4</v>
      </c>
      <c r="D289" s="166" t="str">
        <f t="shared" si="229"/>
        <v/>
      </c>
      <c r="E289" s="211" t="str">
        <f t="shared" si="227"/>
        <v>Operating Expense</v>
      </c>
      <c r="F289" s="183">
        <f t="shared" si="227"/>
        <v>2</v>
      </c>
      <c r="G289" s="183"/>
      <c r="H289" s="214"/>
      <c r="O289" s="189">
        <f ca="1">SUM($O173:O173)-SUM($O231:O231)+SUM($O260:O260)</f>
        <v>0</v>
      </c>
      <c r="P289" s="189">
        <f ca="1">SUM($O173:P173)-SUM($O231:P231)+SUM($O260:P260)</f>
        <v>0</v>
      </c>
      <c r="Q289" s="189">
        <f ca="1">SUM($O173:Q173)-SUM($O231:Q231)+SUM($O260:Q260)</f>
        <v>0</v>
      </c>
      <c r="R289" s="189">
        <f ca="1">SUM($O173:R173)-SUM($O231:R231)+SUM($O260:R260)</f>
        <v>0</v>
      </c>
      <c r="S289" s="189">
        <f ca="1">SUM($O173:S173)-SUM($O231:S231)+SUM($O260:S260)</f>
        <v>0</v>
      </c>
      <c r="T289" s="189">
        <f ca="1">SUM($O173:T173)-SUM($O231:T231)+SUM($O260:T260)</f>
        <v>0</v>
      </c>
      <c r="U289" s="189">
        <f ca="1">SUM($O173:U173)-SUM($O231:U231)+SUM($O260:U260)</f>
        <v>0</v>
      </c>
      <c r="V289" s="189">
        <f ca="1">SUM($O173:V173)-SUM($O231:V231)+SUM($O260:V260)</f>
        <v>0</v>
      </c>
      <c r="W289" s="189">
        <f ca="1">SUM($O173:W173)-SUM($O231:W231)+SUM($O260:W260)</f>
        <v>0</v>
      </c>
      <c r="X289" s="189">
        <f ca="1">SUM($O173:X173)-SUM($O231:X231)+SUM($O260:X260)</f>
        <v>0</v>
      </c>
      <c r="Y289" s="189">
        <f ca="1">SUM($O173:Y173)-SUM($O231:Y231)+SUM($O260:Y260)</f>
        <v>0</v>
      </c>
      <c r="Z289" s="189">
        <f ca="1">SUM($O173:Z173)-SUM($O231:Z231)+SUM($O260:Z260)</f>
        <v>0</v>
      </c>
      <c r="AA289" s="189">
        <f ca="1">SUM($O173:AA173)-SUM($O231:AA231)+SUM($O260:AA260)</f>
        <v>0</v>
      </c>
      <c r="AB289" s="189">
        <f ca="1">SUM($O173:AB173)-SUM($O231:AB231)+SUM($O260:AB260)</f>
        <v>0</v>
      </c>
      <c r="AC289" s="189">
        <f ca="1">SUM($O173:AC173)-SUM($O231:AC231)+SUM($O260:AC260)</f>
        <v>0</v>
      </c>
      <c r="AD289" s="189">
        <f ca="1">SUM($O173:AD173)-SUM($O231:AD231)+SUM($O260:AD260)</f>
        <v>0</v>
      </c>
      <c r="AE289" s="189">
        <f ca="1">SUM($O173:AE173)-SUM($O231:AE231)+SUM($O260:AE260)</f>
        <v>0</v>
      </c>
      <c r="AF289" s="189">
        <f ca="1">SUM($O173:AF173)-SUM($O231:AF231)+SUM($O260:AF260)</f>
        <v>0</v>
      </c>
      <c r="AG289" s="189">
        <f ca="1">SUM($O173:AG173)-SUM($O231:AG231)+SUM($O260:AG260)</f>
        <v>0</v>
      </c>
      <c r="AH289" s="189">
        <f ca="1">SUM($O173:AH173)-SUM($O231:AH231)+SUM($O260:AH260)</f>
        <v>0</v>
      </c>
      <c r="AI289" s="189">
        <f ca="1">SUM($O173:AI173)-SUM($O231:AI231)+SUM($O260:AI260)</f>
        <v>0</v>
      </c>
      <c r="AJ289" s="189">
        <f ca="1">SUM($O173:AJ173)-SUM($O231:AJ231)+SUM($O260:AJ260)</f>
        <v>0</v>
      </c>
      <c r="AK289" s="189">
        <f ca="1">SUM($O173:AK173)-SUM($O231:AK231)+SUM($O260:AK260)</f>
        <v>0</v>
      </c>
      <c r="AL289" s="189">
        <f ca="1">SUM($O173:AL173)-SUM($O231:AL231)+SUM($O260:AL260)</f>
        <v>0</v>
      </c>
      <c r="AM289" s="189">
        <f ca="1">SUM($O173:AM173)-SUM($O231:AM231)+SUM($O260:AM260)</f>
        <v>0</v>
      </c>
      <c r="AN289" s="189">
        <f ca="1">SUM($O173:AN173)-SUM($O231:AN231)+SUM($O260:AN260)</f>
        <v>0</v>
      </c>
      <c r="AO289" s="189">
        <f ca="1">SUM($O173:AO173)-SUM($O231:AO231)+SUM($O260:AO260)</f>
        <v>0</v>
      </c>
      <c r="AP289" s="189">
        <f ca="1">SUM($O173:AP173)-SUM($O231:AP231)+SUM($O260:AP260)</f>
        <v>0</v>
      </c>
      <c r="AQ289" s="189">
        <f ca="1">SUM($O173:AQ173)-SUM($O231:AQ231)+SUM($O260:AQ260)</f>
        <v>0</v>
      </c>
      <c r="AR289" s="189">
        <f ca="1">SUM($O173:AR173)-SUM($O231:AR231)+SUM($O260:AR260)</f>
        <v>0</v>
      </c>
      <c r="AS289" s="189">
        <f ca="1">SUM($O173:AS173)-SUM($O231:AS231)+SUM($O260:AS260)</f>
        <v>0</v>
      </c>
      <c r="AT289" s="189">
        <f ca="1">SUM($O173:AT173)-SUM($O231:AT231)+SUM($O260:AT260)</f>
        <v>0</v>
      </c>
      <c r="AU289" s="189">
        <f ca="1">SUM($O173:AU173)-SUM($O231:AU231)+SUM($O260:AU260)</f>
        <v>0</v>
      </c>
      <c r="AV289" s="189">
        <f ca="1">SUM($O173:AV173)-SUM($O231:AV231)+SUM($O260:AV260)</f>
        <v>0</v>
      </c>
      <c r="AW289" s="189">
        <f ca="1">SUM($O173:AW173)-SUM($O231:AW231)+SUM($O260:AW260)</f>
        <v>0</v>
      </c>
      <c r="AX289" s="189">
        <f ca="1">SUM($O173:AX173)-SUM($O231:AX231)+SUM($O260:AX260)</f>
        <v>0</v>
      </c>
      <c r="AY289" s="189">
        <f ca="1">SUM($O173:AY173)-SUM($O231:AY231)+SUM($O260:AY260)</f>
        <v>0</v>
      </c>
      <c r="AZ289" s="189">
        <f ca="1">SUM($O173:AZ173)-SUM($O231:AZ231)+SUM($O260:AZ260)</f>
        <v>0</v>
      </c>
      <c r="BA289" s="189">
        <f ca="1">SUM($O173:BA173)-SUM($O231:BA231)+SUM($O260:BA260)</f>
        <v>0</v>
      </c>
      <c r="BB289" s="189">
        <f ca="1">SUM($O173:BB173)-SUM($O231:BB231)+SUM($O260:BB260)</f>
        <v>0</v>
      </c>
      <c r="BC289" s="189">
        <f ca="1">SUM($O173:BC173)-SUM($O231:BC231)+SUM($O260:BC260)</f>
        <v>0</v>
      </c>
      <c r="BD289" s="189">
        <f ca="1">SUM($O173:BD173)-SUM($O231:BD231)+SUM($O260:BD260)</f>
        <v>0</v>
      </c>
      <c r="BE289" s="189">
        <f ca="1">SUM($O173:BE173)-SUM($O231:BE231)+SUM($O260:BE260)</f>
        <v>0</v>
      </c>
      <c r="BF289" s="189">
        <f ca="1">SUM($O173:BF173)-SUM($O231:BF231)+SUM($O260:BF260)</f>
        <v>0</v>
      </c>
      <c r="BG289" s="189">
        <f ca="1">SUM($O173:BG173)-SUM($O231:BG231)+SUM($O260:BG260)</f>
        <v>0</v>
      </c>
      <c r="BH289" s="189">
        <f ca="1">SUM($O173:BH173)-SUM($O231:BH231)+SUM($O260:BH260)</f>
        <v>0</v>
      </c>
      <c r="BI289" s="189">
        <f ca="1">SUM($O173:BI173)-SUM($O231:BI231)+SUM($O260:BI260)</f>
        <v>0</v>
      </c>
      <c r="BJ289" s="189">
        <f ca="1">SUM($O173:BJ173)-SUM($O231:BJ231)+SUM($O260:BJ260)</f>
        <v>0</v>
      </c>
      <c r="BK289" s="189">
        <f ca="1">SUM($O173:BK173)-SUM($O231:BK231)+SUM($O260:BK260)</f>
        <v>0</v>
      </c>
      <c r="BL289" s="189">
        <f ca="1">SUM($O173:BL173)-SUM($O231:BL231)+SUM($O260:BL260)</f>
        <v>0</v>
      </c>
      <c r="BM289" s="189">
        <f ca="1">SUM($O173:BM173)-SUM($O231:BM231)+SUM($O260:BM260)</f>
        <v>0</v>
      </c>
    </row>
    <row r="290" spans="3:65" x14ac:dyDescent="0.2">
      <c r="C290" s="188">
        <f t="shared" si="228"/>
        <v>5</v>
      </c>
      <c r="D290" s="166" t="str">
        <f t="shared" si="229"/>
        <v/>
      </c>
      <c r="E290" s="211" t="str">
        <f t="shared" si="227"/>
        <v>Operating Expense</v>
      </c>
      <c r="F290" s="183">
        <f t="shared" si="227"/>
        <v>2</v>
      </c>
      <c r="G290" s="183"/>
      <c r="H290" s="214"/>
      <c r="O290" s="189">
        <f ca="1">SUM($O174:O174)-SUM($O232:O232)+SUM($O261:O261)</f>
        <v>0</v>
      </c>
      <c r="P290" s="189">
        <f ca="1">SUM($O174:P174)-SUM($O232:P232)+SUM($O261:P261)</f>
        <v>0</v>
      </c>
      <c r="Q290" s="189">
        <f ca="1">SUM($O174:Q174)-SUM($O232:Q232)+SUM($O261:Q261)</f>
        <v>0</v>
      </c>
      <c r="R290" s="189">
        <f ca="1">SUM($O174:R174)-SUM($O232:R232)+SUM($O261:R261)</f>
        <v>0</v>
      </c>
      <c r="S290" s="189">
        <f ca="1">SUM($O174:S174)-SUM($O232:S232)+SUM($O261:S261)</f>
        <v>0</v>
      </c>
      <c r="T290" s="189">
        <f ca="1">SUM($O174:T174)-SUM($O232:T232)+SUM($O261:T261)</f>
        <v>0</v>
      </c>
      <c r="U290" s="189">
        <f ca="1">SUM($O174:U174)-SUM($O232:U232)+SUM($O261:U261)</f>
        <v>0</v>
      </c>
      <c r="V290" s="189">
        <f ca="1">SUM($O174:V174)-SUM($O232:V232)+SUM($O261:V261)</f>
        <v>0</v>
      </c>
      <c r="W290" s="189">
        <f ca="1">SUM($O174:W174)-SUM($O232:W232)+SUM($O261:W261)</f>
        <v>0</v>
      </c>
      <c r="X290" s="189">
        <f ca="1">SUM($O174:X174)-SUM($O232:X232)+SUM($O261:X261)</f>
        <v>0</v>
      </c>
      <c r="Y290" s="189">
        <f ca="1">SUM($O174:Y174)-SUM($O232:Y232)+SUM($O261:Y261)</f>
        <v>0</v>
      </c>
      <c r="Z290" s="189">
        <f ca="1">SUM($O174:Z174)-SUM($O232:Z232)+SUM($O261:Z261)</f>
        <v>0</v>
      </c>
      <c r="AA290" s="189">
        <f ca="1">SUM($O174:AA174)-SUM($O232:AA232)+SUM($O261:AA261)</f>
        <v>0</v>
      </c>
      <c r="AB290" s="189">
        <f ca="1">SUM($O174:AB174)-SUM($O232:AB232)+SUM($O261:AB261)</f>
        <v>0</v>
      </c>
      <c r="AC290" s="189">
        <f ca="1">SUM($O174:AC174)-SUM($O232:AC232)+SUM($O261:AC261)</f>
        <v>0</v>
      </c>
      <c r="AD290" s="189">
        <f ca="1">SUM($O174:AD174)-SUM($O232:AD232)+SUM($O261:AD261)</f>
        <v>0</v>
      </c>
      <c r="AE290" s="189">
        <f ca="1">SUM($O174:AE174)-SUM($O232:AE232)+SUM($O261:AE261)</f>
        <v>0</v>
      </c>
      <c r="AF290" s="189">
        <f ca="1">SUM($O174:AF174)-SUM($O232:AF232)+SUM($O261:AF261)</f>
        <v>0</v>
      </c>
      <c r="AG290" s="189">
        <f ca="1">SUM($O174:AG174)-SUM($O232:AG232)+SUM($O261:AG261)</f>
        <v>0</v>
      </c>
      <c r="AH290" s="189">
        <f ca="1">SUM($O174:AH174)-SUM($O232:AH232)+SUM($O261:AH261)</f>
        <v>0</v>
      </c>
      <c r="AI290" s="189">
        <f ca="1">SUM($O174:AI174)-SUM($O232:AI232)+SUM($O261:AI261)</f>
        <v>0</v>
      </c>
      <c r="AJ290" s="189">
        <f ca="1">SUM($O174:AJ174)-SUM($O232:AJ232)+SUM($O261:AJ261)</f>
        <v>0</v>
      </c>
      <c r="AK290" s="189">
        <f ca="1">SUM($O174:AK174)-SUM($O232:AK232)+SUM($O261:AK261)</f>
        <v>0</v>
      </c>
      <c r="AL290" s="189">
        <f ca="1">SUM($O174:AL174)-SUM($O232:AL232)+SUM($O261:AL261)</f>
        <v>0</v>
      </c>
      <c r="AM290" s="189">
        <f ca="1">SUM($O174:AM174)-SUM($O232:AM232)+SUM($O261:AM261)</f>
        <v>0</v>
      </c>
      <c r="AN290" s="189">
        <f ca="1">SUM($O174:AN174)-SUM($O232:AN232)+SUM($O261:AN261)</f>
        <v>0</v>
      </c>
      <c r="AO290" s="189">
        <f ca="1">SUM($O174:AO174)-SUM($O232:AO232)+SUM($O261:AO261)</f>
        <v>0</v>
      </c>
      <c r="AP290" s="189">
        <f ca="1">SUM($O174:AP174)-SUM($O232:AP232)+SUM($O261:AP261)</f>
        <v>0</v>
      </c>
      <c r="AQ290" s="189">
        <f ca="1">SUM($O174:AQ174)-SUM($O232:AQ232)+SUM($O261:AQ261)</f>
        <v>0</v>
      </c>
      <c r="AR290" s="189">
        <f ca="1">SUM($O174:AR174)-SUM($O232:AR232)+SUM($O261:AR261)</f>
        <v>0</v>
      </c>
      <c r="AS290" s="189">
        <f ca="1">SUM($O174:AS174)-SUM($O232:AS232)+SUM($O261:AS261)</f>
        <v>0</v>
      </c>
      <c r="AT290" s="189">
        <f ca="1">SUM($O174:AT174)-SUM($O232:AT232)+SUM($O261:AT261)</f>
        <v>0</v>
      </c>
      <c r="AU290" s="189">
        <f ca="1">SUM($O174:AU174)-SUM($O232:AU232)+SUM($O261:AU261)</f>
        <v>0</v>
      </c>
      <c r="AV290" s="189">
        <f ca="1">SUM($O174:AV174)-SUM($O232:AV232)+SUM($O261:AV261)</f>
        <v>0</v>
      </c>
      <c r="AW290" s="189">
        <f ca="1">SUM($O174:AW174)-SUM($O232:AW232)+SUM($O261:AW261)</f>
        <v>0</v>
      </c>
      <c r="AX290" s="189">
        <f ca="1">SUM($O174:AX174)-SUM($O232:AX232)+SUM($O261:AX261)</f>
        <v>0</v>
      </c>
      <c r="AY290" s="189">
        <f ca="1">SUM($O174:AY174)-SUM($O232:AY232)+SUM($O261:AY261)</f>
        <v>0</v>
      </c>
      <c r="AZ290" s="189">
        <f ca="1">SUM($O174:AZ174)-SUM($O232:AZ232)+SUM($O261:AZ261)</f>
        <v>0</v>
      </c>
      <c r="BA290" s="189">
        <f ca="1">SUM($O174:BA174)-SUM($O232:BA232)+SUM($O261:BA261)</f>
        <v>0</v>
      </c>
      <c r="BB290" s="189">
        <f ca="1">SUM($O174:BB174)-SUM($O232:BB232)+SUM($O261:BB261)</f>
        <v>0</v>
      </c>
      <c r="BC290" s="189">
        <f ca="1">SUM($O174:BC174)-SUM($O232:BC232)+SUM($O261:BC261)</f>
        <v>0</v>
      </c>
      <c r="BD290" s="189">
        <f ca="1">SUM($O174:BD174)-SUM($O232:BD232)+SUM($O261:BD261)</f>
        <v>0</v>
      </c>
      <c r="BE290" s="189">
        <f ca="1">SUM($O174:BE174)-SUM($O232:BE232)+SUM($O261:BE261)</f>
        <v>0</v>
      </c>
      <c r="BF290" s="189">
        <f ca="1">SUM($O174:BF174)-SUM($O232:BF232)+SUM($O261:BF261)</f>
        <v>0</v>
      </c>
      <c r="BG290" s="189">
        <f ca="1">SUM($O174:BG174)-SUM($O232:BG232)+SUM($O261:BG261)</f>
        <v>0</v>
      </c>
      <c r="BH290" s="189">
        <f ca="1">SUM($O174:BH174)-SUM($O232:BH232)+SUM($O261:BH261)</f>
        <v>0</v>
      </c>
      <c r="BI290" s="189">
        <f ca="1">SUM($O174:BI174)-SUM($O232:BI232)+SUM($O261:BI261)</f>
        <v>0</v>
      </c>
      <c r="BJ290" s="189">
        <f ca="1">SUM($O174:BJ174)-SUM($O232:BJ232)+SUM($O261:BJ261)</f>
        <v>0</v>
      </c>
      <c r="BK290" s="189">
        <f ca="1">SUM($O174:BK174)-SUM($O232:BK232)+SUM($O261:BK261)</f>
        <v>0</v>
      </c>
      <c r="BL290" s="189">
        <f ca="1">SUM($O174:BL174)-SUM($O232:BL232)+SUM($O261:BL261)</f>
        <v>0</v>
      </c>
      <c r="BM290" s="189">
        <f ca="1">SUM($O174:BM174)-SUM($O232:BM232)+SUM($O261:BM261)</f>
        <v>0</v>
      </c>
    </row>
    <row r="291" spans="3:65" x14ac:dyDescent="0.2">
      <c r="C291" s="188">
        <f t="shared" si="228"/>
        <v>6</v>
      </c>
      <c r="D291" s="166" t="str">
        <f t="shared" si="229"/>
        <v/>
      </c>
      <c r="E291" s="211" t="str">
        <f t="shared" si="227"/>
        <v>Operating Expense</v>
      </c>
      <c r="F291" s="183">
        <f t="shared" si="227"/>
        <v>2</v>
      </c>
      <c r="G291" s="183"/>
      <c r="H291" s="214"/>
      <c r="O291" s="189">
        <f ca="1">SUM($O175:O175)-SUM($O233:O233)+SUM($O262:O262)</f>
        <v>0</v>
      </c>
      <c r="P291" s="189">
        <f ca="1">SUM($O175:P175)-SUM($O233:P233)+SUM($O262:P262)</f>
        <v>0</v>
      </c>
      <c r="Q291" s="189">
        <f ca="1">SUM($O175:Q175)-SUM($O233:Q233)+SUM($O262:Q262)</f>
        <v>0</v>
      </c>
      <c r="R291" s="189">
        <f ca="1">SUM($O175:R175)-SUM($O233:R233)+SUM($O262:R262)</f>
        <v>0</v>
      </c>
      <c r="S291" s="189">
        <f ca="1">SUM($O175:S175)-SUM($O233:S233)+SUM($O262:S262)</f>
        <v>0</v>
      </c>
      <c r="T291" s="189">
        <f ca="1">SUM($O175:T175)-SUM($O233:T233)+SUM($O262:T262)</f>
        <v>0</v>
      </c>
      <c r="U291" s="189">
        <f ca="1">SUM($O175:U175)-SUM($O233:U233)+SUM($O262:U262)</f>
        <v>0</v>
      </c>
      <c r="V291" s="189">
        <f ca="1">SUM($O175:V175)-SUM($O233:V233)+SUM($O262:V262)</f>
        <v>0</v>
      </c>
      <c r="W291" s="189">
        <f ca="1">SUM($O175:W175)-SUM($O233:W233)+SUM($O262:W262)</f>
        <v>0</v>
      </c>
      <c r="X291" s="189">
        <f ca="1">SUM($O175:X175)-SUM($O233:X233)+SUM($O262:X262)</f>
        <v>0</v>
      </c>
      <c r="Y291" s="189">
        <f ca="1">SUM($O175:Y175)-SUM($O233:Y233)+SUM($O262:Y262)</f>
        <v>0</v>
      </c>
      <c r="Z291" s="189">
        <f ca="1">SUM($O175:Z175)-SUM($O233:Z233)+SUM($O262:Z262)</f>
        <v>0</v>
      </c>
      <c r="AA291" s="189">
        <f ca="1">SUM($O175:AA175)-SUM($O233:AA233)+SUM($O262:AA262)</f>
        <v>0</v>
      </c>
      <c r="AB291" s="189">
        <f ca="1">SUM($O175:AB175)-SUM($O233:AB233)+SUM($O262:AB262)</f>
        <v>0</v>
      </c>
      <c r="AC291" s="189">
        <f ca="1">SUM($O175:AC175)-SUM($O233:AC233)+SUM($O262:AC262)</f>
        <v>0</v>
      </c>
      <c r="AD291" s="189">
        <f ca="1">SUM($O175:AD175)-SUM($O233:AD233)+SUM($O262:AD262)</f>
        <v>0</v>
      </c>
      <c r="AE291" s="189">
        <f ca="1">SUM($O175:AE175)-SUM($O233:AE233)+SUM($O262:AE262)</f>
        <v>0</v>
      </c>
      <c r="AF291" s="189">
        <f ca="1">SUM($O175:AF175)-SUM($O233:AF233)+SUM($O262:AF262)</f>
        <v>0</v>
      </c>
      <c r="AG291" s="189">
        <f ca="1">SUM($O175:AG175)-SUM($O233:AG233)+SUM($O262:AG262)</f>
        <v>0</v>
      </c>
      <c r="AH291" s="189">
        <f ca="1">SUM($O175:AH175)-SUM($O233:AH233)+SUM($O262:AH262)</f>
        <v>0</v>
      </c>
      <c r="AI291" s="189">
        <f ca="1">SUM($O175:AI175)-SUM($O233:AI233)+SUM($O262:AI262)</f>
        <v>0</v>
      </c>
      <c r="AJ291" s="189">
        <f ca="1">SUM($O175:AJ175)-SUM($O233:AJ233)+SUM($O262:AJ262)</f>
        <v>0</v>
      </c>
      <c r="AK291" s="189">
        <f ca="1">SUM($O175:AK175)-SUM($O233:AK233)+SUM($O262:AK262)</f>
        <v>0</v>
      </c>
      <c r="AL291" s="189">
        <f ca="1">SUM($O175:AL175)-SUM($O233:AL233)+SUM($O262:AL262)</f>
        <v>0</v>
      </c>
      <c r="AM291" s="189">
        <f ca="1">SUM($O175:AM175)-SUM($O233:AM233)+SUM($O262:AM262)</f>
        <v>0</v>
      </c>
      <c r="AN291" s="189">
        <f ca="1">SUM($O175:AN175)-SUM($O233:AN233)+SUM($O262:AN262)</f>
        <v>0</v>
      </c>
      <c r="AO291" s="189">
        <f ca="1">SUM($O175:AO175)-SUM($O233:AO233)+SUM($O262:AO262)</f>
        <v>0</v>
      </c>
      <c r="AP291" s="189">
        <f ca="1">SUM($O175:AP175)-SUM($O233:AP233)+SUM($O262:AP262)</f>
        <v>0</v>
      </c>
      <c r="AQ291" s="189">
        <f ca="1">SUM($O175:AQ175)-SUM($O233:AQ233)+SUM($O262:AQ262)</f>
        <v>0</v>
      </c>
      <c r="AR291" s="189">
        <f ca="1">SUM($O175:AR175)-SUM($O233:AR233)+SUM($O262:AR262)</f>
        <v>0</v>
      </c>
      <c r="AS291" s="189">
        <f ca="1">SUM($O175:AS175)-SUM($O233:AS233)+SUM($O262:AS262)</f>
        <v>0</v>
      </c>
      <c r="AT291" s="189">
        <f ca="1">SUM($O175:AT175)-SUM($O233:AT233)+SUM($O262:AT262)</f>
        <v>0</v>
      </c>
      <c r="AU291" s="189">
        <f ca="1">SUM($O175:AU175)-SUM($O233:AU233)+SUM($O262:AU262)</f>
        <v>0</v>
      </c>
      <c r="AV291" s="189">
        <f ca="1">SUM($O175:AV175)-SUM($O233:AV233)+SUM($O262:AV262)</f>
        <v>0</v>
      </c>
      <c r="AW291" s="189">
        <f ca="1">SUM($O175:AW175)-SUM($O233:AW233)+SUM($O262:AW262)</f>
        <v>0</v>
      </c>
      <c r="AX291" s="189">
        <f ca="1">SUM($O175:AX175)-SUM($O233:AX233)+SUM($O262:AX262)</f>
        <v>0</v>
      </c>
      <c r="AY291" s="189">
        <f ca="1">SUM($O175:AY175)-SUM($O233:AY233)+SUM($O262:AY262)</f>
        <v>0</v>
      </c>
      <c r="AZ291" s="189">
        <f ca="1">SUM($O175:AZ175)-SUM($O233:AZ233)+SUM($O262:AZ262)</f>
        <v>0</v>
      </c>
      <c r="BA291" s="189">
        <f ca="1">SUM($O175:BA175)-SUM($O233:BA233)+SUM($O262:BA262)</f>
        <v>0</v>
      </c>
      <c r="BB291" s="189">
        <f ca="1">SUM($O175:BB175)-SUM($O233:BB233)+SUM($O262:BB262)</f>
        <v>0</v>
      </c>
      <c r="BC291" s="189">
        <f ca="1">SUM($O175:BC175)-SUM($O233:BC233)+SUM($O262:BC262)</f>
        <v>0</v>
      </c>
      <c r="BD291" s="189">
        <f ca="1">SUM($O175:BD175)-SUM($O233:BD233)+SUM($O262:BD262)</f>
        <v>0</v>
      </c>
      <c r="BE291" s="189">
        <f ca="1">SUM($O175:BE175)-SUM($O233:BE233)+SUM($O262:BE262)</f>
        <v>0</v>
      </c>
      <c r="BF291" s="189">
        <f ca="1">SUM($O175:BF175)-SUM($O233:BF233)+SUM($O262:BF262)</f>
        <v>0</v>
      </c>
      <c r="BG291" s="189">
        <f ca="1">SUM($O175:BG175)-SUM($O233:BG233)+SUM($O262:BG262)</f>
        <v>0</v>
      </c>
      <c r="BH291" s="189">
        <f ca="1">SUM($O175:BH175)-SUM($O233:BH233)+SUM($O262:BH262)</f>
        <v>0</v>
      </c>
      <c r="BI291" s="189">
        <f ca="1">SUM($O175:BI175)-SUM($O233:BI233)+SUM($O262:BI262)</f>
        <v>0</v>
      </c>
      <c r="BJ291" s="189">
        <f ca="1">SUM($O175:BJ175)-SUM($O233:BJ233)+SUM($O262:BJ262)</f>
        <v>0</v>
      </c>
      <c r="BK291" s="189">
        <f ca="1">SUM($O175:BK175)-SUM($O233:BK233)+SUM($O262:BK262)</f>
        <v>0</v>
      </c>
      <c r="BL291" s="189">
        <f ca="1">SUM($O175:BL175)-SUM($O233:BL233)+SUM($O262:BL262)</f>
        <v>0</v>
      </c>
      <c r="BM291" s="189">
        <f ca="1">SUM($O175:BM175)-SUM($O233:BM233)+SUM($O262:BM262)</f>
        <v>0</v>
      </c>
    </row>
    <row r="292" spans="3:65" x14ac:dyDescent="0.2">
      <c r="C292" s="188">
        <f t="shared" si="228"/>
        <v>7</v>
      </c>
      <c r="D292" s="166" t="str">
        <f t="shared" si="229"/>
        <v xml:space="preserve">Alt 1 - TRANSMISSION LINE  </v>
      </c>
      <c r="E292" s="211" t="str">
        <f t="shared" si="227"/>
        <v>CWIP Capital</v>
      </c>
      <c r="F292" s="183">
        <f t="shared" si="227"/>
        <v>6</v>
      </c>
      <c r="G292" s="183"/>
      <c r="H292" s="214"/>
      <c r="O292" s="189">
        <f ca="1">SUM($O176:O176)-SUM($O234:O234)+SUM($O263:O263)</f>
        <v>0</v>
      </c>
      <c r="P292" s="189">
        <f ca="1">SUM($O176:P176)-SUM($O234:P234)+SUM($O263:P263)</f>
        <v>0</v>
      </c>
      <c r="Q292" s="189">
        <f ca="1">SUM($O176:Q176)-SUM($O234:Q234)+SUM($O263:Q263)</f>
        <v>0</v>
      </c>
      <c r="R292" s="189">
        <f ca="1">SUM($O176:R176)-SUM($O234:R234)+SUM($O263:R263)</f>
        <v>245554841.75180659</v>
      </c>
      <c r="S292" s="189">
        <f ca="1">SUM($O176:S176)-SUM($O234:S234)+SUM($O263:S263)</f>
        <v>242042734.36083916</v>
      </c>
      <c r="T292" s="189">
        <f ca="1">SUM($O176:T176)-SUM($O234:T234)+SUM($O263:T263)</f>
        <v>238530626.96987173</v>
      </c>
      <c r="U292" s="189">
        <f ca="1">SUM($O176:U176)-SUM($O234:U234)+SUM($O263:U263)</f>
        <v>235018519.57890427</v>
      </c>
      <c r="V292" s="189">
        <f ca="1">SUM($O176:V176)-SUM($O234:V234)+SUM($O263:V263)</f>
        <v>231506412.18793684</v>
      </c>
      <c r="W292" s="189">
        <f ca="1">SUM($O176:W176)-SUM($O234:W234)+SUM($O263:W263)</f>
        <v>227994304.79696941</v>
      </c>
      <c r="X292" s="189">
        <f ca="1">SUM($O176:X176)-SUM($O234:X234)+SUM($O263:X263)</f>
        <v>224482197.40600199</v>
      </c>
      <c r="Y292" s="189">
        <f ca="1">SUM($O176:Y176)-SUM($O234:Y234)+SUM($O263:Y263)</f>
        <v>220970090.01503453</v>
      </c>
      <c r="Z292" s="189">
        <f ca="1">SUM($O176:Z176)-SUM($O234:Z234)+SUM($O263:Z263)</f>
        <v>217457982.6240671</v>
      </c>
      <c r="AA292" s="189">
        <f ca="1">SUM($O176:AA176)-SUM($O234:AA234)+SUM($O263:AA263)</f>
        <v>213945875.23309967</v>
      </c>
      <c r="AB292" s="189">
        <f ca="1">SUM($O176:AB176)-SUM($O234:AB234)+SUM($O263:AB263)</f>
        <v>210433767.84213221</v>
      </c>
      <c r="AC292" s="189">
        <f ca="1">SUM($O176:AC176)-SUM($O234:AC234)+SUM($O263:AC263)</f>
        <v>206921660.45116478</v>
      </c>
      <c r="AD292" s="189">
        <f ca="1">SUM($O176:AD176)-SUM($O234:AD234)+SUM($O263:AD263)</f>
        <v>203409553.06019735</v>
      </c>
      <c r="AE292" s="189">
        <f ca="1">SUM($O176:AE176)-SUM($O234:AE234)+SUM($O263:AE263)</f>
        <v>199897445.66922992</v>
      </c>
      <c r="AF292" s="189">
        <f ca="1">SUM($O176:AF176)-SUM($O234:AF234)+SUM($O263:AF263)</f>
        <v>196385338.2782625</v>
      </c>
      <c r="AG292" s="189">
        <f ca="1">SUM($O176:AG176)-SUM($O234:AG234)+SUM($O263:AG263)</f>
        <v>192873230.88729504</v>
      </c>
      <c r="AH292" s="189">
        <f ca="1">SUM($O176:AH176)-SUM($O234:AH234)+SUM($O263:AH263)</f>
        <v>189361123.49632761</v>
      </c>
      <c r="AI292" s="189">
        <f ca="1">SUM($O176:AI176)-SUM($O234:AI234)+SUM($O263:AI263)</f>
        <v>185849016.10536018</v>
      </c>
      <c r="AJ292" s="189">
        <f ca="1">SUM($O176:AJ176)-SUM($O234:AJ234)+SUM($O263:AJ263)</f>
        <v>182336908.71439272</v>
      </c>
      <c r="AK292" s="189">
        <f ca="1">SUM($O176:AK176)-SUM($O234:AK234)+SUM($O263:AK263)</f>
        <v>178824801.32342529</v>
      </c>
      <c r="AL292" s="189">
        <f ca="1">SUM($O176:AL176)-SUM($O234:AL234)+SUM($O263:AL263)</f>
        <v>175312693.93245786</v>
      </c>
      <c r="AM292" s="189">
        <f ca="1">SUM($O176:AM176)-SUM($O234:AM234)+SUM($O263:AM263)</f>
        <v>171800586.54149044</v>
      </c>
      <c r="AN292" s="189">
        <f ca="1">SUM($O176:AN176)-SUM($O234:AN234)+SUM($O263:AN263)</f>
        <v>168288479.15052301</v>
      </c>
      <c r="AO292" s="189">
        <f ca="1">SUM($O176:AO176)-SUM($O234:AO234)+SUM($O263:AO263)</f>
        <v>164776371.75955558</v>
      </c>
      <c r="AP292" s="189">
        <f ca="1">SUM($O176:AP176)-SUM($O234:AP234)+SUM($O263:AP263)</f>
        <v>161264264.36858815</v>
      </c>
      <c r="AQ292" s="189">
        <f ca="1">SUM($O176:AQ176)-SUM($O234:AQ234)+SUM($O263:AQ263)</f>
        <v>157752156.97762072</v>
      </c>
      <c r="AR292" s="189">
        <f ca="1">SUM($O176:AR176)-SUM($O234:AR234)+SUM($O263:AR263)</f>
        <v>154240049.58665329</v>
      </c>
      <c r="AS292" s="189">
        <f ca="1">SUM($O176:AS176)-SUM($O234:AS234)+SUM($O263:AS263)</f>
        <v>150727942.19568586</v>
      </c>
      <c r="AT292" s="189">
        <f ca="1">SUM($O176:AT176)-SUM($O234:AT234)+SUM($O263:AT263)</f>
        <v>147215834.80471843</v>
      </c>
      <c r="AU292" s="189">
        <f ca="1">SUM($O176:AU176)-SUM($O234:AU234)+SUM($O263:AU263)</f>
        <v>143703727.41375101</v>
      </c>
      <c r="AV292" s="189">
        <f ca="1">SUM($O176:AV176)-SUM($O234:AV234)+SUM($O263:AV263)</f>
        <v>140191620.02278358</v>
      </c>
      <c r="AW292" s="189">
        <f ca="1">SUM($O176:AW176)-SUM($O234:AW234)+SUM($O263:AW263)</f>
        <v>136679512.63181615</v>
      </c>
      <c r="AX292" s="189">
        <f ca="1">SUM($O176:AX176)-SUM($O234:AX234)+SUM($O263:AX263)</f>
        <v>133167405.24084872</v>
      </c>
      <c r="AY292" s="189">
        <f ca="1">SUM($O176:AY176)-SUM($O234:AY234)+SUM($O263:AY263)</f>
        <v>129655297.84988129</v>
      </c>
      <c r="AZ292" s="189">
        <f ca="1">SUM($O176:AZ176)-SUM($O234:AZ234)+SUM($O263:AZ263)</f>
        <v>126143190.45891386</v>
      </c>
      <c r="BA292" s="189">
        <f ca="1">SUM($O176:BA176)-SUM($O234:BA234)+SUM($O263:BA263)</f>
        <v>122631083.06794643</v>
      </c>
      <c r="BB292" s="189">
        <f ca="1">SUM($O176:BB176)-SUM($O234:BB234)+SUM($O263:BB263)</f>
        <v>119118975.67697901</v>
      </c>
      <c r="BC292" s="189">
        <f ca="1">SUM($O176:BC176)-SUM($O234:BC234)+SUM($O263:BC263)</f>
        <v>115606868.28601158</v>
      </c>
      <c r="BD292" s="189">
        <f ca="1">SUM($O176:BD176)-SUM($O234:BD234)+SUM($O263:BD263)</f>
        <v>112094760.89504415</v>
      </c>
      <c r="BE292" s="189">
        <f ca="1">SUM($O176:BE176)-SUM($O234:BE234)+SUM($O263:BE263)</f>
        <v>108582653.50407672</v>
      </c>
      <c r="BF292" s="189">
        <f ca="1">SUM($O176:BF176)-SUM($O234:BF234)+SUM($O263:BF263)</f>
        <v>105070546.11310929</v>
      </c>
      <c r="BG292" s="189">
        <f ca="1">SUM($O176:BG176)-SUM($O234:BG234)+SUM($O263:BG263)</f>
        <v>101558438.72214186</v>
      </c>
      <c r="BH292" s="189">
        <f ca="1">SUM($O176:BH176)-SUM($O234:BH234)+SUM($O263:BH263)</f>
        <v>98046331.331174433</v>
      </c>
      <c r="BI292" s="189">
        <f ca="1">SUM($O176:BI176)-SUM($O234:BI234)+SUM($O263:BI263)</f>
        <v>94534223.940207005</v>
      </c>
      <c r="BJ292" s="189">
        <f ca="1">SUM($O176:BJ176)-SUM($O234:BJ234)+SUM($O263:BJ263)</f>
        <v>91022116.549239576</v>
      </c>
      <c r="BK292" s="189">
        <f ca="1">SUM($O176:BK176)-SUM($O234:BK234)+SUM($O263:BK263)</f>
        <v>87510009.158272147</v>
      </c>
      <c r="BL292" s="189">
        <f ca="1">SUM($O176:BL176)-SUM($O234:BL234)+SUM($O263:BL263)</f>
        <v>83997901.767304718</v>
      </c>
      <c r="BM292" s="189">
        <f ca="1">SUM($O176:BM176)-SUM($O234:BM234)+SUM($O263:BM263)</f>
        <v>80485794.37633729</v>
      </c>
    </row>
    <row r="293" spans="3:65" x14ac:dyDescent="0.2">
      <c r="C293" s="188">
        <f t="shared" si="228"/>
        <v>8</v>
      </c>
      <c r="D293" s="166" t="str">
        <f t="shared" si="229"/>
        <v xml:space="preserve">Alt 1 - TRANSMISSION SUBSTATION  </v>
      </c>
      <c r="E293" s="211" t="str">
        <f t="shared" si="227"/>
        <v>CWIP Capital</v>
      </c>
      <c r="F293" s="183">
        <f t="shared" si="227"/>
        <v>6</v>
      </c>
      <c r="G293" s="183"/>
      <c r="H293" s="214"/>
      <c r="O293" s="189">
        <f ca="1">SUM($O177:O177)-SUM($O235:O235)+SUM($O264:O264)</f>
        <v>0</v>
      </c>
      <c r="P293" s="189">
        <f ca="1">SUM($O177:P177)-SUM($O235:P235)+SUM($O264:P264)</f>
        <v>0</v>
      </c>
      <c r="Q293" s="189">
        <f ca="1">SUM($O177:Q177)-SUM($O235:Q235)+SUM($O264:Q264)</f>
        <v>0</v>
      </c>
      <c r="R293" s="189">
        <f ca="1">SUM($O177:R177)-SUM($O235:R235)+SUM($O264:R264)</f>
        <v>37931774.829945557</v>
      </c>
      <c r="S293" s="189">
        <f ca="1">SUM($O177:S177)-SUM($O235:S235)+SUM($O264:S264)</f>
        <v>37068053.201939203</v>
      </c>
      <c r="T293" s="189">
        <f ca="1">SUM($O177:T177)-SUM($O235:T235)+SUM($O264:T264)</f>
        <v>36204331.573932856</v>
      </c>
      <c r="U293" s="189">
        <f ca="1">SUM($O177:U177)-SUM($O235:U235)+SUM($O264:U264)</f>
        <v>35340609.945926502</v>
      </c>
      <c r="V293" s="189">
        <f ca="1">SUM($O177:V177)-SUM($O235:V235)+SUM($O264:V264)</f>
        <v>34476888.317920156</v>
      </c>
      <c r="W293" s="189">
        <f ca="1">SUM($O177:W177)-SUM($O235:W235)+SUM($O264:W264)</f>
        <v>33613166.689913802</v>
      </c>
      <c r="X293" s="189">
        <f ca="1">SUM($O177:X177)-SUM($O235:X235)+SUM($O264:X264)</f>
        <v>32749445.061907455</v>
      </c>
      <c r="Y293" s="189">
        <f ca="1">SUM($O177:Y177)-SUM($O235:Y235)+SUM($O264:Y264)</f>
        <v>31885723.433901101</v>
      </c>
      <c r="Z293" s="189">
        <f ca="1">SUM($O177:Z177)-SUM($O235:Z235)+SUM($O264:Z264)</f>
        <v>31022001.805894755</v>
      </c>
      <c r="AA293" s="189">
        <f ca="1">SUM($O177:AA177)-SUM($O235:AA235)+SUM($O264:AA264)</f>
        <v>30158280.177888401</v>
      </c>
      <c r="AB293" s="189">
        <f ca="1">SUM($O177:AB177)-SUM($O235:AB235)+SUM($O264:AB264)</f>
        <v>29294558.549882054</v>
      </c>
      <c r="AC293" s="189">
        <f ca="1">SUM($O177:AC177)-SUM($O235:AC235)+SUM($O264:AC264)</f>
        <v>28430836.9218757</v>
      </c>
      <c r="AD293" s="189">
        <f ca="1">SUM($O177:AD177)-SUM($O235:AD235)+SUM($O264:AD264)</f>
        <v>27567115.293869354</v>
      </c>
      <c r="AE293" s="189">
        <f ca="1">SUM($O177:AE177)-SUM($O235:AE235)+SUM($O264:AE264)</f>
        <v>26703393.665863</v>
      </c>
      <c r="AF293" s="189">
        <f ca="1">SUM($O177:AF177)-SUM($O235:AF235)+SUM($O264:AF264)</f>
        <v>25839672.037856653</v>
      </c>
      <c r="AG293" s="189">
        <f ca="1">SUM($O177:AG177)-SUM($O235:AG235)+SUM($O264:AG264)</f>
        <v>24975950.409850299</v>
      </c>
      <c r="AH293" s="189">
        <f ca="1">SUM($O177:AH177)-SUM($O235:AH235)+SUM($O264:AH264)</f>
        <v>24112228.781843953</v>
      </c>
      <c r="AI293" s="189">
        <f ca="1">SUM($O177:AI177)-SUM($O235:AI235)+SUM($O264:AI264)</f>
        <v>23248507.153837599</v>
      </c>
      <c r="AJ293" s="189">
        <f ca="1">SUM($O177:AJ177)-SUM($O235:AJ235)+SUM($O264:AJ264)</f>
        <v>22384785.525831252</v>
      </c>
      <c r="AK293" s="189">
        <f ca="1">SUM($O177:AK177)-SUM($O235:AK235)+SUM($O264:AK264)</f>
        <v>21521063.897824898</v>
      </c>
      <c r="AL293" s="189">
        <f ca="1">SUM($O177:AL177)-SUM($O235:AL235)+SUM($O264:AL264)</f>
        <v>20657342.269818548</v>
      </c>
      <c r="AM293" s="189">
        <f ca="1">SUM($O177:AM177)-SUM($O235:AM235)+SUM($O264:AM264)</f>
        <v>19793620.641812198</v>
      </c>
      <c r="AN293" s="189">
        <f ca="1">SUM($O177:AN177)-SUM($O235:AN235)+SUM($O264:AN264)</f>
        <v>18929899.013805848</v>
      </c>
      <c r="AO293" s="189">
        <f ca="1">SUM($O177:AO177)-SUM($O235:AO235)+SUM($O264:AO264)</f>
        <v>18066177.385799497</v>
      </c>
      <c r="AP293" s="189">
        <f ca="1">SUM($O177:AP177)-SUM($O235:AP235)+SUM($O264:AP264)</f>
        <v>17202455.757793147</v>
      </c>
      <c r="AQ293" s="189">
        <f ca="1">SUM($O177:AQ177)-SUM($O235:AQ235)+SUM($O264:AQ264)</f>
        <v>16338734.129786797</v>
      </c>
      <c r="AR293" s="189">
        <f ca="1">SUM($O177:AR177)-SUM($O235:AR235)+SUM($O264:AR264)</f>
        <v>15475012.501780447</v>
      </c>
      <c r="AS293" s="189">
        <f ca="1">SUM($O177:AS177)-SUM($O235:AS235)+SUM($O264:AS264)</f>
        <v>14611290.873774096</v>
      </c>
      <c r="AT293" s="189">
        <f ca="1">SUM($O177:AT177)-SUM($O235:AT235)+SUM($O264:AT264)</f>
        <v>13747569.245767746</v>
      </c>
      <c r="AU293" s="189">
        <f ca="1">SUM($O177:AU177)-SUM($O235:AU235)+SUM($O264:AU264)</f>
        <v>12883847.617761396</v>
      </c>
      <c r="AV293" s="189">
        <f ca="1">SUM($O177:AV177)-SUM($O235:AV235)+SUM($O264:AV264)</f>
        <v>12020125.989755046</v>
      </c>
      <c r="AW293" s="189">
        <f ca="1">SUM($O177:AW177)-SUM($O235:AW235)+SUM($O264:AW264)</f>
        <v>11156404.361748695</v>
      </c>
      <c r="AX293" s="189">
        <f ca="1">SUM($O177:AX177)-SUM($O235:AX235)+SUM($O264:AX264)</f>
        <v>10292682.733742345</v>
      </c>
      <c r="AY293" s="189">
        <f ca="1">SUM($O177:AY177)-SUM($O235:AY235)+SUM($O264:AY264)</f>
        <v>9428961.1057359949</v>
      </c>
      <c r="AZ293" s="189">
        <f ca="1">SUM($O177:AZ177)-SUM($O235:AZ235)+SUM($O264:AZ264)</f>
        <v>8565239.4777296446</v>
      </c>
      <c r="BA293" s="189">
        <f ca="1">SUM($O177:BA177)-SUM($O235:BA235)+SUM($O264:BA264)</f>
        <v>7701517.8497232944</v>
      </c>
      <c r="BB293" s="189">
        <f ca="1">SUM($O177:BB177)-SUM($O235:BB235)+SUM($O264:BB264)</f>
        <v>6837796.2217169441</v>
      </c>
      <c r="BC293" s="189">
        <f ca="1">SUM($O177:BC177)-SUM($O235:BC235)+SUM($O264:BC264)</f>
        <v>5974074.5937105939</v>
      </c>
      <c r="BD293" s="189">
        <f ca="1">SUM($O177:BD177)-SUM($O235:BD235)+SUM($O264:BD264)</f>
        <v>5110352.9657042436</v>
      </c>
      <c r="BE293" s="189">
        <f ca="1">SUM($O177:BE177)-SUM($O235:BE235)+SUM($O264:BE264)</f>
        <v>4246631.3376978934</v>
      </c>
      <c r="BF293" s="189">
        <f ca="1">SUM($O177:BF177)-SUM($O235:BF235)+SUM($O264:BF264)</f>
        <v>3382909.7096915394</v>
      </c>
      <c r="BG293" s="189">
        <f ca="1">SUM($O177:BG177)-SUM($O235:BG235)+SUM($O264:BG264)</f>
        <v>2519188.0816851854</v>
      </c>
      <c r="BH293" s="189">
        <f ca="1">SUM($O177:BH177)-SUM($O235:BH235)+SUM($O264:BH264)</f>
        <v>1655466.4536788315</v>
      </c>
      <c r="BI293" s="189">
        <f ca="1">SUM($O177:BI177)-SUM($O235:BI235)+SUM($O264:BI264)</f>
        <v>791744.82567247748</v>
      </c>
      <c r="BJ293" s="189">
        <f ca="1">SUM($O177:BJ177)-SUM($O235:BJ235)+SUM($O264:BJ264)</f>
        <v>-2.9802322387695313E-8</v>
      </c>
      <c r="BK293" s="189">
        <f ca="1">SUM($O177:BK177)-SUM($O235:BK235)+SUM($O264:BK264)</f>
        <v>-2.9802322387695313E-8</v>
      </c>
      <c r="BL293" s="189">
        <f ca="1">SUM($O177:BL177)-SUM($O235:BL235)+SUM($O264:BL264)</f>
        <v>-2.9802322387695313E-8</v>
      </c>
      <c r="BM293" s="189">
        <f ca="1">SUM($O177:BM177)-SUM($O235:BM235)+SUM($O264:BM264)</f>
        <v>-2.9802322387695313E-8</v>
      </c>
    </row>
    <row r="294" spans="3:65" x14ac:dyDescent="0.2">
      <c r="C294" s="188">
        <f t="shared" si="228"/>
        <v>9</v>
      </c>
      <c r="D294" s="166" t="str">
        <f t="shared" si="229"/>
        <v xml:space="preserve">Alt 1 - DISTRIBUTION SUBSTATION  </v>
      </c>
      <c r="E294" s="211" t="str">
        <f t="shared" si="227"/>
        <v>CWIP Capital</v>
      </c>
      <c r="F294" s="183">
        <f t="shared" si="227"/>
        <v>6</v>
      </c>
      <c r="G294" s="183"/>
      <c r="H294" s="214"/>
      <c r="O294" s="189">
        <f ca="1">SUM($O178:O178)-SUM($O236:O236)+SUM($O265:O265)</f>
        <v>0</v>
      </c>
      <c r="P294" s="189">
        <f ca="1">SUM($O178:P178)-SUM($O236:P236)+SUM($O265:P265)</f>
        <v>0</v>
      </c>
      <c r="Q294" s="189">
        <f ca="1">SUM($O178:Q178)-SUM($O236:Q236)+SUM($O265:Q265)</f>
        <v>0</v>
      </c>
      <c r="R294" s="189">
        <f ca="1">SUM($O178:R178)-SUM($O236:R236)+SUM($O265:R265)</f>
        <v>0</v>
      </c>
      <c r="S294" s="189">
        <f ca="1">SUM($O178:S178)-SUM($O236:S236)+SUM($O265:S265)</f>
        <v>0</v>
      </c>
      <c r="T294" s="189">
        <f ca="1">SUM($O178:T178)-SUM($O236:T236)+SUM($O265:T265)</f>
        <v>0</v>
      </c>
      <c r="U294" s="189">
        <f ca="1">SUM($O178:U178)-SUM($O236:U236)+SUM($O265:U265)</f>
        <v>0</v>
      </c>
      <c r="V294" s="189">
        <f ca="1">SUM($O178:V178)-SUM($O236:V236)+SUM($O265:V265)</f>
        <v>0</v>
      </c>
      <c r="W294" s="189">
        <f ca="1">SUM($O178:W178)-SUM($O236:W236)+SUM($O265:W265)</f>
        <v>0</v>
      </c>
      <c r="X294" s="189">
        <f ca="1">SUM($O178:X178)-SUM($O236:X236)+SUM($O265:X265)</f>
        <v>0</v>
      </c>
      <c r="Y294" s="189">
        <f ca="1">SUM($O178:Y178)-SUM($O236:Y236)+SUM($O265:Y265)</f>
        <v>0</v>
      </c>
      <c r="Z294" s="189">
        <f ca="1">SUM($O178:Z178)-SUM($O236:Z236)+SUM($O265:Z265)</f>
        <v>0</v>
      </c>
      <c r="AA294" s="189">
        <f ca="1">SUM($O178:AA178)-SUM($O236:AA236)+SUM($O265:AA265)</f>
        <v>0</v>
      </c>
      <c r="AB294" s="189">
        <f ca="1">SUM($O178:AB178)-SUM($O236:AB236)+SUM($O265:AB265)</f>
        <v>0</v>
      </c>
      <c r="AC294" s="189">
        <f ca="1">SUM($O178:AC178)-SUM($O236:AC236)+SUM($O265:AC265)</f>
        <v>0</v>
      </c>
      <c r="AD294" s="189">
        <f ca="1">SUM($O178:AD178)-SUM($O236:AD236)+SUM($O265:AD265)</f>
        <v>0</v>
      </c>
      <c r="AE294" s="189">
        <f ca="1">SUM($O178:AE178)-SUM($O236:AE236)+SUM($O265:AE265)</f>
        <v>0</v>
      </c>
      <c r="AF294" s="189">
        <f ca="1">SUM($O178:AF178)-SUM($O236:AF236)+SUM($O265:AF265)</f>
        <v>0</v>
      </c>
      <c r="AG294" s="189">
        <f ca="1">SUM($O178:AG178)-SUM($O236:AG236)+SUM($O265:AG265)</f>
        <v>0</v>
      </c>
      <c r="AH294" s="189">
        <f ca="1">SUM($O178:AH178)-SUM($O236:AH236)+SUM($O265:AH265)</f>
        <v>0</v>
      </c>
      <c r="AI294" s="189">
        <f ca="1">SUM($O178:AI178)-SUM($O236:AI236)+SUM($O265:AI265)</f>
        <v>0</v>
      </c>
      <c r="AJ294" s="189">
        <f ca="1">SUM($O178:AJ178)-SUM($O236:AJ236)+SUM($O265:AJ265)</f>
        <v>0</v>
      </c>
      <c r="AK294" s="189">
        <f ca="1">SUM($O178:AK178)-SUM($O236:AK236)+SUM($O265:AK265)</f>
        <v>0</v>
      </c>
      <c r="AL294" s="189">
        <f ca="1">SUM($O178:AL178)-SUM($O236:AL236)+SUM($O265:AL265)</f>
        <v>0</v>
      </c>
      <c r="AM294" s="189">
        <f ca="1">SUM($O178:AM178)-SUM($O236:AM236)+SUM($O265:AM265)</f>
        <v>0</v>
      </c>
      <c r="AN294" s="189">
        <f ca="1">SUM($O178:AN178)-SUM($O236:AN236)+SUM($O265:AN265)</f>
        <v>0</v>
      </c>
      <c r="AO294" s="189">
        <f ca="1">SUM($O178:AO178)-SUM($O236:AO236)+SUM($O265:AO265)</f>
        <v>0</v>
      </c>
      <c r="AP294" s="189">
        <f ca="1">SUM($O178:AP178)-SUM($O236:AP236)+SUM($O265:AP265)</f>
        <v>0</v>
      </c>
      <c r="AQ294" s="189">
        <f ca="1">SUM($O178:AQ178)-SUM($O236:AQ236)+SUM($O265:AQ265)</f>
        <v>0</v>
      </c>
      <c r="AR294" s="189">
        <f ca="1">SUM($O178:AR178)-SUM($O236:AR236)+SUM($O265:AR265)</f>
        <v>0</v>
      </c>
      <c r="AS294" s="189">
        <f ca="1">SUM($O178:AS178)-SUM($O236:AS236)+SUM($O265:AS265)</f>
        <v>0</v>
      </c>
      <c r="AT294" s="189">
        <f ca="1">SUM($O178:AT178)-SUM($O236:AT236)+SUM($O265:AT265)</f>
        <v>0</v>
      </c>
      <c r="AU294" s="189">
        <f ca="1">SUM($O178:AU178)-SUM($O236:AU236)+SUM($O265:AU265)</f>
        <v>0</v>
      </c>
      <c r="AV294" s="189">
        <f ca="1">SUM($O178:AV178)-SUM($O236:AV236)+SUM($O265:AV265)</f>
        <v>0</v>
      </c>
      <c r="AW294" s="189">
        <f ca="1">SUM($O178:AW178)-SUM($O236:AW236)+SUM($O265:AW265)</f>
        <v>0</v>
      </c>
      <c r="AX294" s="189">
        <f ca="1">SUM($O178:AX178)-SUM($O236:AX236)+SUM($O265:AX265)</f>
        <v>0</v>
      </c>
      <c r="AY294" s="189">
        <f ca="1">SUM($O178:AY178)-SUM($O236:AY236)+SUM($O265:AY265)</f>
        <v>0</v>
      </c>
      <c r="AZ294" s="189">
        <f ca="1">SUM($O178:AZ178)-SUM($O236:AZ236)+SUM($O265:AZ265)</f>
        <v>0</v>
      </c>
      <c r="BA294" s="189">
        <f ca="1">SUM($O178:BA178)-SUM($O236:BA236)+SUM($O265:BA265)</f>
        <v>0</v>
      </c>
      <c r="BB294" s="189">
        <f ca="1">SUM($O178:BB178)-SUM($O236:BB236)+SUM($O265:BB265)</f>
        <v>0</v>
      </c>
      <c r="BC294" s="189">
        <f ca="1">SUM($O178:BC178)-SUM($O236:BC236)+SUM($O265:BC265)</f>
        <v>0</v>
      </c>
      <c r="BD294" s="189">
        <f ca="1">SUM($O178:BD178)-SUM($O236:BD236)+SUM($O265:BD265)</f>
        <v>0</v>
      </c>
      <c r="BE294" s="189">
        <f ca="1">SUM($O178:BE178)-SUM($O236:BE236)+SUM($O265:BE265)</f>
        <v>0</v>
      </c>
      <c r="BF294" s="189">
        <f ca="1">SUM($O178:BF178)-SUM($O236:BF236)+SUM($O265:BF265)</f>
        <v>0</v>
      </c>
      <c r="BG294" s="189">
        <f ca="1">SUM($O178:BG178)-SUM($O236:BG236)+SUM($O265:BG265)</f>
        <v>0</v>
      </c>
      <c r="BH294" s="189">
        <f ca="1">SUM($O178:BH178)-SUM($O236:BH236)+SUM($O265:BH265)</f>
        <v>0</v>
      </c>
      <c r="BI294" s="189">
        <f ca="1">SUM($O178:BI178)-SUM($O236:BI236)+SUM($O265:BI265)</f>
        <v>0</v>
      </c>
      <c r="BJ294" s="189">
        <f ca="1">SUM($O178:BJ178)-SUM($O236:BJ236)+SUM($O265:BJ265)</f>
        <v>0</v>
      </c>
      <c r="BK294" s="189">
        <f ca="1">SUM($O178:BK178)-SUM($O236:BK236)+SUM($O265:BK265)</f>
        <v>0</v>
      </c>
      <c r="BL294" s="189">
        <f ca="1">SUM($O178:BL178)-SUM($O236:BL236)+SUM($O265:BL265)</f>
        <v>0</v>
      </c>
      <c r="BM294" s="189">
        <f ca="1">SUM($O178:BM178)-SUM($O236:BM236)+SUM($O265:BM265)</f>
        <v>0</v>
      </c>
    </row>
    <row r="295" spans="3:65" x14ac:dyDescent="0.2">
      <c r="C295" s="188">
        <f t="shared" si="228"/>
        <v>10</v>
      </c>
      <c r="D295" s="166" t="str">
        <f t="shared" si="229"/>
        <v/>
      </c>
      <c r="E295" s="211" t="str">
        <f t="shared" si="227"/>
        <v>Operating Expense</v>
      </c>
      <c r="F295" s="183">
        <f t="shared" si="227"/>
        <v>2</v>
      </c>
      <c r="G295" s="183"/>
      <c r="H295" s="214"/>
      <c r="O295" s="189">
        <f ca="1">SUM($O179:O179)-SUM($O237:O237)+SUM($O266:O266)</f>
        <v>0</v>
      </c>
      <c r="P295" s="189">
        <f ca="1">SUM($O179:P179)-SUM($O237:P237)+SUM($O266:P266)</f>
        <v>0</v>
      </c>
      <c r="Q295" s="189">
        <f ca="1">SUM($O179:Q179)-SUM($O237:Q237)+SUM($O266:Q266)</f>
        <v>0</v>
      </c>
      <c r="R295" s="189">
        <f ca="1">SUM($O179:R179)-SUM($O237:R237)+SUM($O266:R266)</f>
        <v>0</v>
      </c>
      <c r="S295" s="189">
        <f ca="1">SUM($O179:S179)-SUM($O237:S237)+SUM($O266:S266)</f>
        <v>0</v>
      </c>
      <c r="T295" s="189">
        <f ca="1">SUM($O179:T179)-SUM($O237:T237)+SUM($O266:T266)</f>
        <v>0</v>
      </c>
      <c r="U295" s="189">
        <f ca="1">SUM($O179:U179)-SUM($O237:U237)+SUM($O266:U266)</f>
        <v>0</v>
      </c>
      <c r="V295" s="189">
        <f ca="1">SUM($O179:V179)-SUM($O237:V237)+SUM($O266:V266)</f>
        <v>0</v>
      </c>
      <c r="W295" s="189">
        <f ca="1">SUM($O179:W179)-SUM($O237:W237)+SUM($O266:W266)</f>
        <v>0</v>
      </c>
      <c r="X295" s="189">
        <f ca="1">SUM($O179:X179)-SUM($O237:X237)+SUM($O266:X266)</f>
        <v>0</v>
      </c>
      <c r="Y295" s="189">
        <f ca="1">SUM($O179:Y179)-SUM($O237:Y237)+SUM($O266:Y266)</f>
        <v>0</v>
      </c>
      <c r="Z295" s="189">
        <f ca="1">SUM($O179:Z179)-SUM($O237:Z237)+SUM($O266:Z266)</f>
        <v>0</v>
      </c>
      <c r="AA295" s="189">
        <f ca="1">SUM($O179:AA179)-SUM($O237:AA237)+SUM($O266:AA266)</f>
        <v>0</v>
      </c>
      <c r="AB295" s="189">
        <f ca="1">SUM($O179:AB179)-SUM($O237:AB237)+SUM($O266:AB266)</f>
        <v>0</v>
      </c>
      <c r="AC295" s="189">
        <f ca="1">SUM($O179:AC179)-SUM($O237:AC237)+SUM($O266:AC266)</f>
        <v>0</v>
      </c>
      <c r="AD295" s="189">
        <f ca="1">SUM($O179:AD179)-SUM($O237:AD237)+SUM($O266:AD266)</f>
        <v>0</v>
      </c>
      <c r="AE295" s="189">
        <f ca="1">SUM($O179:AE179)-SUM($O237:AE237)+SUM($O266:AE266)</f>
        <v>0</v>
      </c>
      <c r="AF295" s="189">
        <f ca="1">SUM($O179:AF179)-SUM($O237:AF237)+SUM($O266:AF266)</f>
        <v>0</v>
      </c>
      <c r="AG295" s="189">
        <f ca="1">SUM($O179:AG179)-SUM($O237:AG237)+SUM($O266:AG266)</f>
        <v>0</v>
      </c>
      <c r="AH295" s="189">
        <f ca="1">SUM($O179:AH179)-SUM($O237:AH237)+SUM($O266:AH266)</f>
        <v>0</v>
      </c>
      <c r="AI295" s="189">
        <f ca="1">SUM($O179:AI179)-SUM($O237:AI237)+SUM($O266:AI266)</f>
        <v>0</v>
      </c>
      <c r="AJ295" s="189">
        <f ca="1">SUM($O179:AJ179)-SUM($O237:AJ237)+SUM($O266:AJ266)</f>
        <v>0</v>
      </c>
      <c r="AK295" s="189">
        <f ca="1">SUM($O179:AK179)-SUM($O237:AK237)+SUM($O266:AK266)</f>
        <v>0</v>
      </c>
      <c r="AL295" s="189">
        <f ca="1">SUM($O179:AL179)-SUM($O237:AL237)+SUM($O266:AL266)</f>
        <v>0</v>
      </c>
      <c r="AM295" s="189">
        <f ca="1">SUM($O179:AM179)-SUM($O237:AM237)+SUM($O266:AM266)</f>
        <v>0</v>
      </c>
      <c r="AN295" s="189">
        <f ca="1">SUM($O179:AN179)-SUM($O237:AN237)+SUM($O266:AN266)</f>
        <v>0</v>
      </c>
      <c r="AO295" s="189">
        <f ca="1">SUM($O179:AO179)-SUM($O237:AO237)+SUM($O266:AO266)</f>
        <v>0</v>
      </c>
      <c r="AP295" s="189">
        <f ca="1">SUM($O179:AP179)-SUM($O237:AP237)+SUM($O266:AP266)</f>
        <v>0</v>
      </c>
      <c r="AQ295" s="189">
        <f ca="1">SUM($O179:AQ179)-SUM($O237:AQ237)+SUM($O266:AQ266)</f>
        <v>0</v>
      </c>
      <c r="AR295" s="189">
        <f ca="1">SUM($O179:AR179)-SUM($O237:AR237)+SUM($O266:AR266)</f>
        <v>0</v>
      </c>
      <c r="AS295" s="189">
        <f ca="1">SUM($O179:AS179)-SUM($O237:AS237)+SUM($O266:AS266)</f>
        <v>0</v>
      </c>
      <c r="AT295" s="189">
        <f ca="1">SUM($O179:AT179)-SUM($O237:AT237)+SUM($O266:AT266)</f>
        <v>0</v>
      </c>
      <c r="AU295" s="189">
        <f ca="1">SUM($O179:AU179)-SUM($O237:AU237)+SUM($O266:AU266)</f>
        <v>0</v>
      </c>
      <c r="AV295" s="189">
        <f ca="1">SUM($O179:AV179)-SUM($O237:AV237)+SUM($O266:AV266)</f>
        <v>0</v>
      </c>
      <c r="AW295" s="189">
        <f ca="1">SUM($O179:AW179)-SUM($O237:AW237)+SUM($O266:AW266)</f>
        <v>0</v>
      </c>
      <c r="AX295" s="189">
        <f ca="1">SUM($O179:AX179)-SUM($O237:AX237)+SUM($O266:AX266)</f>
        <v>0</v>
      </c>
      <c r="AY295" s="189">
        <f ca="1">SUM($O179:AY179)-SUM($O237:AY237)+SUM($O266:AY266)</f>
        <v>0</v>
      </c>
      <c r="AZ295" s="189">
        <f ca="1">SUM($O179:AZ179)-SUM($O237:AZ237)+SUM($O266:AZ266)</f>
        <v>0</v>
      </c>
      <c r="BA295" s="189">
        <f ca="1">SUM($O179:BA179)-SUM($O237:BA237)+SUM($O266:BA266)</f>
        <v>0</v>
      </c>
      <c r="BB295" s="189">
        <f ca="1">SUM($O179:BB179)-SUM($O237:BB237)+SUM($O266:BB266)</f>
        <v>0</v>
      </c>
      <c r="BC295" s="189">
        <f ca="1">SUM($O179:BC179)-SUM($O237:BC237)+SUM($O266:BC266)</f>
        <v>0</v>
      </c>
      <c r="BD295" s="189">
        <f ca="1">SUM($O179:BD179)-SUM($O237:BD237)+SUM($O266:BD266)</f>
        <v>0</v>
      </c>
      <c r="BE295" s="189">
        <f ca="1">SUM($O179:BE179)-SUM($O237:BE237)+SUM($O266:BE266)</f>
        <v>0</v>
      </c>
      <c r="BF295" s="189">
        <f ca="1">SUM($O179:BF179)-SUM($O237:BF237)+SUM($O266:BF266)</f>
        <v>0</v>
      </c>
      <c r="BG295" s="189">
        <f ca="1">SUM($O179:BG179)-SUM($O237:BG237)+SUM($O266:BG266)</f>
        <v>0</v>
      </c>
      <c r="BH295" s="189">
        <f ca="1">SUM($O179:BH179)-SUM($O237:BH237)+SUM($O266:BH266)</f>
        <v>0</v>
      </c>
      <c r="BI295" s="189">
        <f ca="1">SUM($O179:BI179)-SUM($O237:BI237)+SUM($O266:BI266)</f>
        <v>0</v>
      </c>
      <c r="BJ295" s="189">
        <f ca="1">SUM($O179:BJ179)-SUM($O237:BJ237)+SUM($O266:BJ266)</f>
        <v>0</v>
      </c>
      <c r="BK295" s="189">
        <f ca="1">SUM($O179:BK179)-SUM($O237:BK237)+SUM($O266:BK266)</f>
        <v>0</v>
      </c>
      <c r="BL295" s="189">
        <f ca="1">SUM($O179:BL179)-SUM($O237:BL237)+SUM($O266:BL266)</f>
        <v>0</v>
      </c>
      <c r="BM295" s="189">
        <f ca="1">SUM($O179:BM179)-SUM($O237:BM237)+SUM($O266:BM266)</f>
        <v>0</v>
      </c>
    </row>
    <row r="296" spans="3:65" x14ac:dyDescent="0.2">
      <c r="C296" s="188">
        <f t="shared" si="228"/>
        <v>11</v>
      </c>
      <c r="D296" s="166" t="str">
        <f t="shared" si="229"/>
        <v/>
      </c>
      <c r="E296" s="211" t="str">
        <f t="shared" si="227"/>
        <v>Operating Expense</v>
      </c>
      <c r="F296" s="183">
        <f t="shared" si="227"/>
        <v>2</v>
      </c>
      <c r="G296" s="183"/>
      <c r="H296" s="214"/>
      <c r="O296" s="189">
        <f ca="1">SUM($O180:O180)-SUM($O238:O238)+SUM($O267:O267)</f>
        <v>0</v>
      </c>
      <c r="P296" s="189">
        <f ca="1">SUM($O180:P180)-SUM($O238:P238)+SUM($O267:P267)</f>
        <v>0</v>
      </c>
      <c r="Q296" s="189">
        <f ca="1">SUM($O180:Q180)-SUM($O238:Q238)+SUM($O267:Q267)</f>
        <v>0</v>
      </c>
      <c r="R296" s="189">
        <f ca="1">SUM($O180:R180)-SUM($O238:R238)+SUM($O267:R267)</f>
        <v>0</v>
      </c>
      <c r="S296" s="189">
        <f ca="1">SUM($O180:S180)-SUM($O238:S238)+SUM($O267:S267)</f>
        <v>0</v>
      </c>
      <c r="T296" s="189">
        <f ca="1">SUM($O180:T180)-SUM($O238:T238)+SUM($O267:T267)</f>
        <v>0</v>
      </c>
      <c r="U296" s="189">
        <f ca="1">SUM($O180:U180)-SUM($O238:U238)+SUM($O267:U267)</f>
        <v>0</v>
      </c>
      <c r="V296" s="189">
        <f ca="1">SUM($O180:V180)-SUM($O238:V238)+SUM($O267:V267)</f>
        <v>0</v>
      </c>
      <c r="W296" s="189">
        <f ca="1">SUM($O180:W180)-SUM($O238:W238)+SUM($O267:W267)</f>
        <v>0</v>
      </c>
      <c r="X296" s="189">
        <f ca="1">SUM($O180:X180)-SUM($O238:X238)+SUM($O267:X267)</f>
        <v>0</v>
      </c>
      <c r="Y296" s="189">
        <f ca="1">SUM($O180:Y180)-SUM($O238:Y238)+SUM($O267:Y267)</f>
        <v>0</v>
      </c>
      <c r="Z296" s="189">
        <f ca="1">SUM($O180:Z180)-SUM($O238:Z238)+SUM($O267:Z267)</f>
        <v>0</v>
      </c>
      <c r="AA296" s="189">
        <f ca="1">SUM($O180:AA180)-SUM($O238:AA238)+SUM($O267:AA267)</f>
        <v>0</v>
      </c>
      <c r="AB296" s="189">
        <f ca="1">SUM($O180:AB180)-SUM($O238:AB238)+SUM($O267:AB267)</f>
        <v>0</v>
      </c>
      <c r="AC296" s="189">
        <f ca="1">SUM($O180:AC180)-SUM($O238:AC238)+SUM($O267:AC267)</f>
        <v>0</v>
      </c>
      <c r="AD296" s="189">
        <f ca="1">SUM($O180:AD180)-SUM($O238:AD238)+SUM($O267:AD267)</f>
        <v>0</v>
      </c>
      <c r="AE296" s="189">
        <f ca="1">SUM($O180:AE180)-SUM($O238:AE238)+SUM($O267:AE267)</f>
        <v>0</v>
      </c>
      <c r="AF296" s="189">
        <f ca="1">SUM($O180:AF180)-SUM($O238:AF238)+SUM($O267:AF267)</f>
        <v>0</v>
      </c>
      <c r="AG296" s="189">
        <f ca="1">SUM($O180:AG180)-SUM($O238:AG238)+SUM($O267:AG267)</f>
        <v>0</v>
      </c>
      <c r="AH296" s="189">
        <f ca="1">SUM($O180:AH180)-SUM($O238:AH238)+SUM($O267:AH267)</f>
        <v>0</v>
      </c>
      <c r="AI296" s="189">
        <f ca="1">SUM($O180:AI180)-SUM($O238:AI238)+SUM($O267:AI267)</f>
        <v>0</v>
      </c>
      <c r="AJ296" s="189">
        <f ca="1">SUM($O180:AJ180)-SUM($O238:AJ238)+SUM($O267:AJ267)</f>
        <v>0</v>
      </c>
      <c r="AK296" s="189">
        <f ca="1">SUM($O180:AK180)-SUM($O238:AK238)+SUM($O267:AK267)</f>
        <v>0</v>
      </c>
      <c r="AL296" s="189">
        <f ca="1">SUM($O180:AL180)-SUM($O238:AL238)+SUM($O267:AL267)</f>
        <v>0</v>
      </c>
      <c r="AM296" s="189">
        <f ca="1">SUM($O180:AM180)-SUM($O238:AM238)+SUM($O267:AM267)</f>
        <v>0</v>
      </c>
      <c r="AN296" s="189">
        <f ca="1">SUM($O180:AN180)-SUM($O238:AN238)+SUM($O267:AN267)</f>
        <v>0</v>
      </c>
      <c r="AO296" s="189">
        <f ca="1">SUM($O180:AO180)-SUM($O238:AO238)+SUM($O267:AO267)</f>
        <v>0</v>
      </c>
      <c r="AP296" s="189">
        <f ca="1">SUM($O180:AP180)-SUM($O238:AP238)+SUM($O267:AP267)</f>
        <v>0</v>
      </c>
      <c r="AQ296" s="189">
        <f ca="1">SUM($O180:AQ180)-SUM($O238:AQ238)+SUM($O267:AQ267)</f>
        <v>0</v>
      </c>
      <c r="AR296" s="189">
        <f ca="1">SUM($O180:AR180)-SUM($O238:AR238)+SUM($O267:AR267)</f>
        <v>0</v>
      </c>
      <c r="AS296" s="189">
        <f ca="1">SUM($O180:AS180)-SUM($O238:AS238)+SUM($O267:AS267)</f>
        <v>0</v>
      </c>
      <c r="AT296" s="189">
        <f ca="1">SUM($O180:AT180)-SUM($O238:AT238)+SUM($O267:AT267)</f>
        <v>0</v>
      </c>
      <c r="AU296" s="189">
        <f ca="1">SUM($O180:AU180)-SUM($O238:AU238)+SUM($O267:AU267)</f>
        <v>0</v>
      </c>
      <c r="AV296" s="189">
        <f ca="1">SUM($O180:AV180)-SUM($O238:AV238)+SUM($O267:AV267)</f>
        <v>0</v>
      </c>
      <c r="AW296" s="189">
        <f ca="1">SUM($O180:AW180)-SUM($O238:AW238)+SUM($O267:AW267)</f>
        <v>0</v>
      </c>
      <c r="AX296" s="189">
        <f ca="1">SUM($O180:AX180)-SUM($O238:AX238)+SUM($O267:AX267)</f>
        <v>0</v>
      </c>
      <c r="AY296" s="189">
        <f ca="1">SUM($O180:AY180)-SUM($O238:AY238)+SUM($O267:AY267)</f>
        <v>0</v>
      </c>
      <c r="AZ296" s="189">
        <f ca="1">SUM($O180:AZ180)-SUM($O238:AZ238)+SUM($O267:AZ267)</f>
        <v>0</v>
      </c>
      <c r="BA296" s="189">
        <f ca="1">SUM($O180:BA180)-SUM($O238:BA238)+SUM($O267:BA267)</f>
        <v>0</v>
      </c>
      <c r="BB296" s="189">
        <f ca="1">SUM($O180:BB180)-SUM($O238:BB238)+SUM($O267:BB267)</f>
        <v>0</v>
      </c>
      <c r="BC296" s="189">
        <f ca="1">SUM($O180:BC180)-SUM($O238:BC238)+SUM($O267:BC267)</f>
        <v>0</v>
      </c>
      <c r="BD296" s="189">
        <f ca="1">SUM($O180:BD180)-SUM($O238:BD238)+SUM($O267:BD267)</f>
        <v>0</v>
      </c>
      <c r="BE296" s="189">
        <f ca="1">SUM($O180:BE180)-SUM($O238:BE238)+SUM($O267:BE267)</f>
        <v>0</v>
      </c>
      <c r="BF296" s="189">
        <f ca="1">SUM($O180:BF180)-SUM($O238:BF238)+SUM($O267:BF267)</f>
        <v>0</v>
      </c>
      <c r="BG296" s="189">
        <f ca="1">SUM($O180:BG180)-SUM($O238:BG238)+SUM($O267:BG267)</f>
        <v>0</v>
      </c>
      <c r="BH296" s="189">
        <f ca="1">SUM($O180:BH180)-SUM($O238:BH238)+SUM($O267:BH267)</f>
        <v>0</v>
      </c>
      <c r="BI296" s="189">
        <f ca="1">SUM($O180:BI180)-SUM($O238:BI238)+SUM($O267:BI267)</f>
        <v>0</v>
      </c>
      <c r="BJ296" s="189">
        <f ca="1">SUM($O180:BJ180)-SUM($O238:BJ238)+SUM($O267:BJ267)</f>
        <v>0</v>
      </c>
      <c r="BK296" s="189">
        <f ca="1">SUM($O180:BK180)-SUM($O238:BK238)+SUM($O267:BK267)</f>
        <v>0</v>
      </c>
      <c r="BL296" s="189">
        <f ca="1">SUM($O180:BL180)-SUM($O238:BL238)+SUM($O267:BL267)</f>
        <v>0</v>
      </c>
      <c r="BM296" s="189">
        <f ca="1">SUM($O180:BM180)-SUM($O238:BM238)+SUM($O267:BM267)</f>
        <v>0</v>
      </c>
    </row>
    <row r="297" spans="3:65" x14ac:dyDescent="0.2">
      <c r="C297" s="188">
        <f t="shared" si="228"/>
        <v>12</v>
      </c>
      <c r="D297" s="166" t="str">
        <f t="shared" si="229"/>
        <v/>
      </c>
      <c r="E297" s="211" t="str">
        <f t="shared" si="227"/>
        <v>Operating Expense</v>
      </c>
      <c r="F297" s="183">
        <f t="shared" si="227"/>
        <v>2</v>
      </c>
      <c r="G297" s="183"/>
      <c r="H297" s="214"/>
      <c r="O297" s="189">
        <f ca="1">SUM($O181:O181)-SUM($O239:O239)+SUM($O268:O268)</f>
        <v>0</v>
      </c>
      <c r="P297" s="189">
        <f ca="1">SUM($O181:P181)-SUM($O239:P239)+SUM($O268:P268)</f>
        <v>0</v>
      </c>
      <c r="Q297" s="189">
        <f ca="1">SUM($O181:Q181)-SUM($O239:Q239)+SUM($O268:Q268)</f>
        <v>0</v>
      </c>
      <c r="R297" s="189">
        <f ca="1">SUM($O181:R181)-SUM($O239:R239)+SUM($O268:R268)</f>
        <v>0</v>
      </c>
      <c r="S297" s="189">
        <f ca="1">SUM($O181:S181)-SUM($O239:S239)+SUM($O268:S268)</f>
        <v>0</v>
      </c>
      <c r="T297" s="189">
        <f ca="1">SUM($O181:T181)-SUM($O239:T239)+SUM($O268:T268)</f>
        <v>0</v>
      </c>
      <c r="U297" s="189">
        <f ca="1">SUM($O181:U181)-SUM($O239:U239)+SUM($O268:U268)</f>
        <v>0</v>
      </c>
      <c r="V297" s="189">
        <f ca="1">SUM($O181:V181)-SUM($O239:V239)+SUM($O268:V268)</f>
        <v>0</v>
      </c>
      <c r="W297" s="189">
        <f ca="1">SUM($O181:W181)-SUM($O239:W239)+SUM($O268:W268)</f>
        <v>0</v>
      </c>
      <c r="X297" s="189">
        <f ca="1">SUM($O181:X181)-SUM($O239:X239)+SUM($O268:X268)</f>
        <v>0</v>
      </c>
      <c r="Y297" s="189">
        <f ca="1">SUM($O181:Y181)-SUM($O239:Y239)+SUM($O268:Y268)</f>
        <v>0</v>
      </c>
      <c r="Z297" s="189">
        <f ca="1">SUM($O181:Z181)-SUM($O239:Z239)+SUM($O268:Z268)</f>
        <v>0</v>
      </c>
      <c r="AA297" s="189">
        <f ca="1">SUM($O181:AA181)-SUM($O239:AA239)+SUM($O268:AA268)</f>
        <v>0</v>
      </c>
      <c r="AB297" s="189">
        <f ca="1">SUM($O181:AB181)-SUM($O239:AB239)+SUM($O268:AB268)</f>
        <v>0</v>
      </c>
      <c r="AC297" s="189">
        <f ca="1">SUM($O181:AC181)-SUM($O239:AC239)+SUM($O268:AC268)</f>
        <v>0</v>
      </c>
      <c r="AD297" s="189">
        <f ca="1">SUM($O181:AD181)-SUM($O239:AD239)+SUM($O268:AD268)</f>
        <v>0</v>
      </c>
      <c r="AE297" s="189">
        <f ca="1">SUM($O181:AE181)-SUM($O239:AE239)+SUM($O268:AE268)</f>
        <v>0</v>
      </c>
      <c r="AF297" s="189">
        <f ca="1">SUM($O181:AF181)-SUM($O239:AF239)+SUM($O268:AF268)</f>
        <v>0</v>
      </c>
      <c r="AG297" s="189">
        <f ca="1">SUM($O181:AG181)-SUM($O239:AG239)+SUM($O268:AG268)</f>
        <v>0</v>
      </c>
      <c r="AH297" s="189">
        <f ca="1">SUM($O181:AH181)-SUM($O239:AH239)+SUM($O268:AH268)</f>
        <v>0</v>
      </c>
      <c r="AI297" s="189">
        <f ca="1">SUM($O181:AI181)-SUM($O239:AI239)+SUM($O268:AI268)</f>
        <v>0</v>
      </c>
      <c r="AJ297" s="189">
        <f ca="1">SUM($O181:AJ181)-SUM($O239:AJ239)+SUM($O268:AJ268)</f>
        <v>0</v>
      </c>
      <c r="AK297" s="189">
        <f ca="1">SUM($O181:AK181)-SUM($O239:AK239)+SUM($O268:AK268)</f>
        <v>0</v>
      </c>
      <c r="AL297" s="189">
        <f ca="1">SUM($O181:AL181)-SUM($O239:AL239)+SUM($O268:AL268)</f>
        <v>0</v>
      </c>
      <c r="AM297" s="189">
        <f ca="1">SUM($O181:AM181)-SUM($O239:AM239)+SUM($O268:AM268)</f>
        <v>0</v>
      </c>
      <c r="AN297" s="189">
        <f ca="1">SUM($O181:AN181)-SUM($O239:AN239)+SUM($O268:AN268)</f>
        <v>0</v>
      </c>
      <c r="AO297" s="189">
        <f ca="1">SUM($O181:AO181)-SUM($O239:AO239)+SUM($O268:AO268)</f>
        <v>0</v>
      </c>
      <c r="AP297" s="189">
        <f ca="1">SUM($O181:AP181)-SUM($O239:AP239)+SUM($O268:AP268)</f>
        <v>0</v>
      </c>
      <c r="AQ297" s="189">
        <f ca="1">SUM($O181:AQ181)-SUM($O239:AQ239)+SUM($O268:AQ268)</f>
        <v>0</v>
      </c>
      <c r="AR297" s="189">
        <f ca="1">SUM($O181:AR181)-SUM($O239:AR239)+SUM($O268:AR268)</f>
        <v>0</v>
      </c>
      <c r="AS297" s="189">
        <f ca="1">SUM($O181:AS181)-SUM($O239:AS239)+SUM($O268:AS268)</f>
        <v>0</v>
      </c>
      <c r="AT297" s="189">
        <f ca="1">SUM($O181:AT181)-SUM($O239:AT239)+SUM($O268:AT268)</f>
        <v>0</v>
      </c>
      <c r="AU297" s="189">
        <f ca="1">SUM($O181:AU181)-SUM($O239:AU239)+SUM($O268:AU268)</f>
        <v>0</v>
      </c>
      <c r="AV297" s="189">
        <f ca="1">SUM($O181:AV181)-SUM($O239:AV239)+SUM($O268:AV268)</f>
        <v>0</v>
      </c>
      <c r="AW297" s="189">
        <f ca="1">SUM($O181:AW181)-SUM($O239:AW239)+SUM($O268:AW268)</f>
        <v>0</v>
      </c>
      <c r="AX297" s="189">
        <f ca="1">SUM($O181:AX181)-SUM($O239:AX239)+SUM($O268:AX268)</f>
        <v>0</v>
      </c>
      <c r="AY297" s="189">
        <f ca="1">SUM($O181:AY181)-SUM($O239:AY239)+SUM($O268:AY268)</f>
        <v>0</v>
      </c>
      <c r="AZ297" s="189">
        <f ca="1">SUM($O181:AZ181)-SUM($O239:AZ239)+SUM($O268:AZ268)</f>
        <v>0</v>
      </c>
      <c r="BA297" s="189">
        <f ca="1">SUM($O181:BA181)-SUM($O239:BA239)+SUM($O268:BA268)</f>
        <v>0</v>
      </c>
      <c r="BB297" s="189">
        <f ca="1">SUM($O181:BB181)-SUM($O239:BB239)+SUM($O268:BB268)</f>
        <v>0</v>
      </c>
      <c r="BC297" s="189">
        <f ca="1">SUM($O181:BC181)-SUM($O239:BC239)+SUM($O268:BC268)</f>
        <v>0</v>
      </c>
      <c r="BD297" s="189">
        <f ca="1">SUM($O181:BD181)-SUM($O239:BD239)+SUM($O268:BD268)</f>
        <v>0</v>
      </c>
      <c r="BE297" s="189">
        <f ca="1">SUM($O181:BE181)-SUM($O239:BE239)+SUM($O268:BE268)</f>
        <v>0</v>
      </c>
      <c r="BF297" s="189">
        <f ca="1">SUM($O181:BF181)-SUM($O239:BF239)+SUM($O268:BF268)</f>
        <v>0</v>
      </c>
      <c r="BG297" s="189">
        <f ca="1">SUM($O181:BG181)-SUM($O239:BG239)+SUM($O268:BG268)</f>
        <v>0</v>
      </c>
      <c r="BH297" s="189">
        <f ca="1">SUM($O181:BH181)-SUM($O239:BH239)+SUM($O268:BH268)</f>
        <v>0</v>
      </c>
      <c r="BI297" s="189">
        <f ca="1">SUM($O181:BI181)-SUM($O239:BI239)+SUM($O268:BI268)</f>
        <v>0</v>
      </c>
      <c r="BJ297" s="189">
        <f ca="1">SUM($O181:BJ181)-SUM($O239:BJ239)+SUM($O268:BJ268)</f>
        <v>0</v>
      </c>
      <c r="BK297" s="189">
        <f ca="1">SUM($O181:BK181)-SUM($O239:BK239)+SUM($O268:BK268)</f>
        <v>0</v>
      </c>
      <c r="BL297" s="189">
        <f ca="1">SUM($O181:BL181)-SUM($O239:BL239)+SUM($O268:BL268)</f>
        <v>0</v>
      </c>
      <c r="BM297" s="189">
        <f ca="1">SUM($O181:BM181)-SUM($O239:BM239)+SUM($O268:BM268)</f>
        <v>0</v>
      </c>
    </row>
    <row r="298" spans="3:65" x14ac:dyDescent="0.2">
      <c r="C298" s="188">
        <f t="shared" si="228"/>
        <v>13</v>
      </c>
      <c r="D298" s="166" t="str">
        <f t="shared" si="229"/>
        <v xml:space="preserve">Alt 2 - TRANSMISSION LINE  </v>
      </c>
      <c r="E298" s="211" t="str">
        <f t="shared" si="227"/>
        <v>CWIP Capital</v>
      </c>
      <c r="F298" s="183">
        <f t="shared" si="227"/>
        <v>6</v>
      </c>
      <c r="G298" s="183"/>
      <c r="H298" s="214"/>
      <c r="O298" s="189">
        <f ca="1">SUM($O182:O182)-SUM($O240:O240)+SUM($O269:O269)</f>
        <v>0</v>
      </c>
      <c r="P298" s="189">
        <f ca="1">SUM($O182:P182)-SUM($O240:P240)+SUM($O269:P269)</f>
        <v>0</v>
      </c>
      <c r="Q298" s="189">
        <f ca="1">SUM($O182:Q182)-SUM($O240:Q240)+SUM($O269:Q269)</f>
        <v>0</v>
      </c>
      <c r="R298" s="189">
        <f ca="1">SUM($O182:R182)-SUM($O240:R240)+SUM($O269:R269)</f>
        <v>220512735.03935674</v>
      </c>
      <c r="S298" s="189">
        <f ca="1">SUM($O182:S182)-SUM($O240:S240)+SUM($O269:S269)</f>
        <v>217358798.42377597</v>
      </c>
      <c r="T298" s="189">
        <f ca="1">SUM($O182:T182)-SUM($O240:T240)+SUM($O269:T269)</f>
        <v>214204861.80819517</v>
      </c>
      <c r="U298" s="189">
        <f ca="1">SUM($O182:U182)-SUM($O240:U240)+SUM($O269:U269)</f>
        <v>211050925.19261438</v>
      </c>
      <c r="V298" s="189">
        <f ca="1">SUM($O182:V182)-SUM($O240:V240)+SUM($O269:V269)</f>
        <v>207896988.57703361</v>
      </c>
      <c r="W298" s="189">
        <f ca="1">SUM($O182:W182)-SUM($O240:W240)+SUM($O269:W269)</f>
        <v>204743051.96145281</v>
      </c>
      <c r="X298" s="189">
        <f ca="1">SUM($O182:X182)-SUM($O240:X240)+SUM($O269:X269)</f>
        <v>201589115.34587201</v>
      </c>
      <c r="Y298" s="189">
        <f ca="1">SUM($O182:Y182)-SUM($O240:Y240)+SUM($O269:Y269)</f>
        <v>198435178.73029125</v>
      </c>
      <c r="Z298" s="189">
        <f ca="1">SUM($O182:Z182)-SUM($O240:Z240)+SUM($O269:Z269)</f>
        <v>195281242.11471045</v>
      </c>
      <c r="AA298" s="189">
        <f ca="1">SUM($O182:AA182)-SUM($O240:AA240)+SUM($O269:AA269)</f>
        <v>192127305.49912965</v>
      </c>
      <c r="AB298" s="189">
        <f ca="1">SUM($O182:AB182)-SUM($O240:AB240)+SUM($O269:AB269)</f>
        <v>188973368.88354886</v>
      </c>
      <c r="AC298" s="189">
        <f ca="1">SUM($O182:AC182)-SUM($O240:AC240)+SUM($O269:AC269)</f>
        <v>185819432.26796806</v>
      </c>
      <c r="AD298" s="189">
        <f ca="1">SUM($O182:AD182)-SUM($O240:AD240)+SUM($O269:AD269)</f>
        <v>182665495.65238729</v>
      </c>
      <c r="AE298" s="189">
        <f ca="1">SUM($O182:AE182)-SUM($O240:AE240)+SUM($O269:AE269)</f>
        <v>179511559.03680649</v>
      </c>
      <c r="AF298" s="189">
        <f ca="1">SUM($O182:AF182)-SUM($O240:AF240)+SUM($O269:AF269)</f>
        <v>176357622.4212257</v>
      </c>
      <c r="AG298" s="189">
        <f ca="1">SUM($O182:AG182)-SUM($O240:AG240)+SUM($O269:AG269)</f>
        <v>173203685.80564493</v>
      </c>
      <c r="AH298" s="189">
        <f ca="1">SUM($O182:AH182)-SUM($O240:AH240)+SUM($O269:AH269)</f>
        <v>170049749.19006413</v>
      </c>
      <c r="AI298" s="189">
        <f ca="1">SUM($O182:AI182)-SUM($O240:AI240)+SUM($O269:AI269)</f>
        <v>166895812.57448334</v>
      </c>
      <c r="AJ298" s="189">
        <f ca="1">SUM($O182:AJ182)-SUM($O240:AJ240)+SUM($O269:AJ269)</f>
        <v>163741875.95890254</v>
      </c>
      <c r="AK298" s="189">
        <f ca="1">SUM($O182:AK182)-SUM($O240:AK240)+SUM($O269:AK269)</f>
        <v>160587939.34332174</v>
      </c>
      <c r="AL298" s="189">
        <f ca="1">SUM($O182:AL182)-SUM($O240:AL240)+SUM($O269:AL269)</f>
        <v>157434002.72774097</v>
      </c>
      <c r="AM298" s="189">
        <f ca="1">SUM($O182:AM182)-SUM($O240:AM240)+SUM($O269:AM269)</f>
        <v>154280066.11216018</v>
      </c>
      <c r="AN298" s="189">
        <f ca="1">SUM($O182:AN182)-SUM($O240:AN240)+SUM($O269:AN269)</f>
        <v>151126129.49657941</v>
      </c>
      <c r="AO298" s="189">
        <f ca="1">SUM($O182:AO182)-SUM($O240:AO240)+SUM($O269:AO269)</f>
        <v>147972192.88099861</v>
      </c>
      <c r="AP298" s="189">
        <f ca="1">SUM($O182:AP182)-SUM($O240:AP240)+SUM($O269:AP269)</f>
        <v>144818256.26541781</v>
      </c>
      <c r="AQ298" s="189">
        <f ca="1">SUM($O182:AQ182)-SUM($O240:AQ240)+SUM($O269:AQ269)</f>
        <v>141664319.64983705</v>
      </c>
      <c r="AR298" s="189">
        <f ca="1">SUM($O182:AR182)-SUM($O240:AR240)+SUM($O269:AR269)</f>
        <v>138510383.03425628</v>
      </c>
      <c r="AS298" s="189">
        <f ca="1">SUM($O182:AS182)-SUM($O240:AS240)+SUM($O269:AS269)</f>
        <v>135356446.41867548</v>
      </c>
      <c r="AT298" s="189">
        <f ca="1">SUM($O182:AT182)-SUM($O240:AT240)+SUM($O269:AT269)</f>
        <v>132202509.8030947</v>
      </c>
      <c r="AU298" s="189">
        <f ca="1">SUM($O182:AU182)-SUM($O240:AU240)+SUM($O269:AU269)</f>
        <v>129048573.18751392</v>
      </c>
      <c r="AV298" s="189">
        <f ca="1">SUM($O182:AV182)-SUM($O240:AV240)+SUM($O269:AV269)</f>
        <v>125894636.57193314</v>
      </c>
      <c r="AW298" s="189">
        <f ca="1">SUM($O182:AW182)-SUM($O240:AW240)+SUM($O269:AW269)</f>
        <v>122740699.95635235</v>
      </c>
      <c r="AX298" s="189">
        <f ca="1">SUM($O182:AX182)-SUM($O240:AX240)+SUM($O269:AX269)</f>
        <v>119586763.34077157</v>
      </c>
      <c r="AY298" s="189">
        <f ca="1">SUM($O182:AY182)-SUM($O240:AY240)+SUM($O269:AY269)</f>
        <v>116432826.72519079</v>
      </c>
      <c r="AZ298" s="189">
        <f ca="1">SUM($O182:AZ182)-SUM($O240:AZ240)+SUM($O269:AZ269)</f>
        <v>113278890.10961001</v>
      </c>
      <c r="BA298" s="189">
        <f ca="1">SUM($O182:BA182)-SUM($O240:BA240)+SUM($O269:BA269)</f>
        <v>110124953.49402922</v>
      </c>
      <c r="BB298" s="189">
        <f ca="1">SUM($O182:BB182)-SUM($O240:BB240)+SUM($O269:BB269)</f>
        <v>106971016.87844844</v>
      </c>
      <c r="BC298" s="189">
        <f ca="1">SUM($O182:BC182)-SUM($O240:BC240)+SUM($O269:BC269)</f>
        <v>103817080.26286766</v>
      </c>
      <c r="BD298" s="189">
        <f ca="1">SUM($O182:BD182)-SUM($O240:BD240)+SUM($O269:BD269)</f>
        <v>100663143.64728688</v>
      </c>
      <c r="BE298" s="189">
        <f ca="1">SUM($O182:BE182)-SUM($O240:BE240)+SUM($O269:BE269)</f>
        <v>97509207.031706095</v>
      </c>
      <c r="BF298" s="189">
        <f ca="1">SUM($O182:BF182)-SUM($O240:BF240)+SUM($O269:BF269)</f>
        <v>94355270.416125312</v>
      </c>
      <c r="BG298" s="189">
        <f ca="1">SUM($O182:BG182)-SUM($O240:BG240)+SUM($O269:BG269)</f>
        <v>91201333.80054453</v>
      </c>
      <c r="BH298" s="189">
        <f ca="1">SUM($O182:BH182)-SUM($O240:BH240)+SUM($O269:BH269)</f>
        <v>88047397.184963748</v>
      </c>
      <c r="BI298" s="189">
        <f ca="1">SUM($O182:BI182)-SUM($O240:BI240)+SUM($O269:BI269)</f>
        <v>84893460.569382966</v>
      </c>
      <c r="BJ298" s="189">
        <f ca="1">SUM($O182:BJ182)-SUM($O240:BJ240)+SUM($O269:BJ269)</f>
        <v>81739523.953802168</v>
      </c>
      <c r="BK298" s="189">
        <f ca="1">SUM($O182:BK182)-SUM($O240:BK240)+SUM($O269:BK269)</f>
        <v>78585587.338221371</v>
      </c>
      <c r="BL298" s="189">
        <f ca="1">SUM($O182:BL182)-SUM($O240:BL240)+SUM($O269:BL269)</f>
        <v>75431650.722640574</v>
      </c>
      <c r="BM298" s="189">
        <f ca="1">SUM($O182:BM182)-SUM($O240:BM240)+SUM($O269:BM269)</f>
        <v>72277714.107059777</v>
      </c>
    </row>
    <row r="299" spans="3:65" x14ac:dyDescent="0.2">
      <c r="C299" s="188">
        <f t="shared" si="228"/>
        <v>14</v>
      </c>
      <c r="D299" s="166" t="str">
        <f t="shared" si="229"/>
        <v xml:space="preserve">Alt 2 - TRANSMISSION SUBSTATION  </v>
      </c>
      <c r="E299" s="211" t="str">
        <f t="shared" si="227"/>
        <v>CWIP Capital</v>
      </c>
      <c r="F299" s="183">
        <f t="shared" si="227"/>
        <v>6</v>
      </c>
      <c r="G299" s="183"/>
      <c r="H299" s="214"/>
      <c r="O299" s="189">
        <f ca="1">SUM($O183:O183)-SUM($O241:O241)+SUM($O270:O270)</f>
        <v>0</v>
      </c>
      <c r="P299" s="189">
        <f ca="1">SUM($O183:P183)-SUM($O241:P241)+SUM($O270:P270)</f>
        <v>0</v>
      </c>
      <c r="Q299" s="189">
        <f ca="1">SUM($O183:Q183)-SUM($O241:Q241)+SUM($O270:Q270)</f>
        <v>0</v>
      </c>
      <c r="R299" s="189">
        <f ca="1">SUM($O183:R183)-SUM($O241:R241)+SUM($O270:R270)</f>
        <v>2501973.3318650266</v>
      </c>
      <c r="S299" s="189">
        <f ca="1">SUM($O183:S183)-SUM($O241:S241)+SUM($O270:S270)</f>
        <v>2445002.4021071894</v>
      </c>
      <c r="T299" s="189">
        <f ca="1">SUM($O183:T183)-SUM($O241:T241)+SUM($O270:T270)</f>
        <v>2388031.4723493517</v>
      </c>
      <c r="U299" s="189">
        <f ca="1">SUM($O183:U183)-SUM($O241:U241)+SUM($O270:U270)</f>
        <v>2331060.5425915145</v>
      </c>
      <c r="V299" s="189">
        <f ca="1">SUM($O183:V183)-SUM($O241:V241)+SUM($O270:V270)</f>
        <v>2274089.6128336769</v>
      </c>
      <c r="W299" s="189">
        <f ca="1">SUM($O183:W183)-SUM($O241:W241)+SUM($O270:W270)</f>
        <v>2217118.6830758397</v>
      </c>
      <c r="X299" s="189">
        <f ca="1">SUM($O183:X183)-SUM($O241:X241)+SUM($O270:X270)</f>
        <v>2160147.753318002</v>
      </c>
      <c r="Y299" s="189">
        <f ca="1">SUM($O183:Y183)-SUM($O241:Y241)+SUM($O270:Y270)</f>
        <v>2103176.8235601648</v>
      </c>
      <c r="Z299" s="189">
        <f ca="1">SUM($O183:Z183)-SUM($O241:Z241)+SUM($O270:Z270)</f>
        <v>2046205.8938023271</v>
      </c>
      <c r="AA299" s="189">
        <f ca="1">SUM($O183:AA183)-SUM($O241:AA241)+SUM($O270:AA270)</f>
        <v>1989234.9640444899</v>
      </c>
      <c r="AB299" s="189">
        <f ca="1">SUM($O183:AB183)-SUM($O241:AB241)+SUM($O270:AB270)</f>
        <v>1932264.0342866522</v>
      </c>
      <c r="AC299" s="189">
        <f ca="1">SUM($O183:AC183)-SUM($O241:AC241)+SUM($O270:AC270)</f>
        <v>1875293.104528815</v>
      </c>
      <c r="AD299" s="189">
        <f ca="1">SUM($O183:AD183)-SUM($O241:AD241)+SUM($O270:AD270)</f>
        <v>1818322.1747709773</v>
      </c>
      <c r="AE299" s="189">
        <f ca="1">SUM($O183:AE183)-SUM($O241:AE241)+SUM($O270:AE270)</f>
        <v>1761351.2450131401</v>
      </c>
      <c r="AF299" s="189">
        <f ca="1">SUM($O183:AF183)-SUM($O241:AF241)+SUM($O270:AF270)</f>
        <v>1704380.3152553025</v>
      </c>
      <c r="AG299" s="189">
        <f ca="1">SUM($O183:AG183)-SUM($O241:AG241)+SUM($O270:AG270)</f>
        <v>1647409.3854974653</v>
      </c>
      <c r="AH299" s="189">
        <f ca="1">SUM($O183:AH183)-SUM($O241:AH241)+SUM($O270:AH270)</f>
        <v>1590438.4557396276</v>
      </c>
      <c r="AI299" s="189">
        <f ca="1">SUM($O183:AI183)-SUM($O241:AI241)+SUM($O270:AI270)</f>
        <v>1533467.5259817904</v>
      </c>
      <c r="AJ299" s="189">
        <f ca="1">SUM($O183:AJ183)-SUM($O241:AJ241)+SUM($O270:AJ270)</f>
        <v>1476496.5962239527</v>
      </c>
      <c r="AK299" s="189">
        <f ca="1">SUM($O183:AK183)-SUM($O241:AK241)+SUM($O270:AK270)</f>
        <v>1419525.6664661155</v>
      </c>
      <c r="AL299" s="189">
        <f ca="1">SUM($O183:AL183)-SUM($O241:AL241)+SUM($O270:AL270)</f>
        <v>1362554.7367082781</v>
      </c>
      <c r="AM299" s="189">
        <f ca="1">SUM($O183:AM183)-SUM($O241:AM241)+SUM($O270:AM270)</f>
        <v>1305583.8069504406</v>
      </c>
      <c r="AN299" s="189">
        <f ca="1">SUM($O183:AN183)-SUM($O241:AN241)+SUM($O270:AN270)</f>
        <v>1248612.8771926032</v>
      </c>
      <c r="AO299" s="189">
        <f ca="1">SUM($O183:AO183)-SUM($O241:AO241)+SUM($O270:AO270)</f>
        <v>1191641.9474347658</v>
      </c>
      <c r="AP299" s="189">
        <f ca="1">SUM($O183:AP183)-SUM($O241:AP241)+SUM($O270:AP270)</f>
        <v>1134671.0176769283</v>
      </c>
      <c r="AQ299" s="189">
        <f ca="1">SUM($O183:AQ183)-SUM($O241:AQ241)+SUM($O270:AQ270)</f>
        <v>1077700.0879190909</v>
      </c>
      <c r="AR299" s="189">
        <f ca="1">SUM($O183:AR183)-SUM($O241:AR241)+SUM($O270:AR270)</f>
        <v>1020729.1581612534</v>
      </c>
      <c r="AS299" s="189">
        <f ca="1">SUM($O183:AS183)-SUM($O241:AS241)+SUM($O270:AS270)</f>
        <v>963758.228403416</v>
      </c>
      <c r="AT299" s="189">
        <f ca="1">SUM($O183:AT183)-SUM($O241:AT241)+SUM($O270:AT270)</f>
        <v>906787.29864557856</v>
      </c>
      <c r="AU299" s="189">
        <f ca="1">SUM($O183:AU183)-SUM($O241:AU241)+SUM($O270:AU270)</f>
        <v>849816.36888774112</v>
      </c>
      <c r="AV299" s="189">
        <f ca="1">SUM($O183:AV183)-SUM($O241:AV241)+SUM($O270:AV270)</f>
        <v>792845.43912990368</v>
      </c>
      <c r="AW299" s="189">
        <f ca="1">SUM($O183:AW183)-SUM($O241:AW241)+SUM($O270:AW270)</f>
        <v>735874.50937206624</v>
      </c>
      <c r="AX299" s="189">
        <f ca="1">SUM($O183:AX183)-SUM($O241:AX241)+SUM($O270:AX270)</f>
        <v>678903.5796142288</v>
      </c>
      <c r="AY299" s="189">
        <f ca="1">SUM($O183:AY183)-SUM($O241:AY241)+SUM($O270:AY270)</f>
        <v>621932.64985639136</v>
      </c>
      <c r="AZ299" s="189">
        <f ca="1">SUM($O183:AZ183)-SUM($O241:AZ241)+SUM($O270:AZ270)</f>
        <v>564961.72009855392</v>
      </c>
      <c r="BA299" s="189">
        <f ca="1">SUM($O183:BA183)-SUM($O241:BA241)+SUM($O270:BA270)</f>
        <v>507990.79034071648</v>
      </c>
      <c r="BB299" s="189">
        <f ca="1">SUM($O183:BB183)-SUM($O241:BB241)+SUM($O270:BB270)</f>
        <v>451019.86058287905</v>
      </c>
      <c r="BC299" s="189">
        <f ca="1">SUM($O183:BC183)-SUM($O241:BC241)+SUM($O270:BC270)</f>
        <v>394048.93082504161</v>
      </c>
      <c r="BD299" s="189">
        <f ca="1">SUM($O183:BD183)-SUM($O241:BD241)+SUM($O270:BD270)</f>
        <v>337078.0010672044</v>
      </c>
      <c r="BE299" s="189">
        <f ca="1">SUM($O183:BE183)-SUM($O241:BE241)+SUM($O270:BE270)</f>
        <v>280107.07130936719</v>
      </c>
      <c r="BF299" s="189">
        <f ca="1">SUM($O183:BF183)-SUM($O241:BF241)+SUM($O270:BF270)</f>
        <v>223136.14155152999</v>
      </c>
      <c r="BG299" s="189">
        <f ca="1">SUM($O183:BG183)-SUM($O241:BG241)+SUM($O270:BG270)</f>
        <v>166165.21179369278</v>
      </c>
      <c r="BH299" s="189">
        <f ca="1">SUM($O183:BH183)-SUM($O241:BH241)+SUM($O270:BH270)</f>
        <v>109194.28203585558</v>
      </c>
      <c r="BI299" s="189">
        <f ca="1">SUM($O183:BI183)-SUM($O241:BI241)+SUM($O270:BI270)</f>
        <v>52223.35227801837</v>
      </c>
      <c r="BJ299" s="189">
        <f ca="1">SUM($O183:BJ183)-SUM($O241:BJ241)+SUM($O270:BJ270)</f>
        <v>-9.3132257461547852E-10</v>
      </c>
      <c r="BK299" s="189">
        <f ca="1">SUM($O183:BK183)-SUM($O241:BK241)+SUM($O270:BK270)</f>
        <v>-9.3132257461547852E-10</v>
      </c>
      <c r="BL299" s="189">
        <f ca="1">SUM($O183:BL183)-SUM($O241:BL241)+SUM($O270:BL270)</f>
        <v>-9.3132257461547852E-10</v>
      </c>
      <c r="BM299" s="189">
        <f ca="1">SUM($O183:BM183)-SUM($O241:BM241)+SUM($O270:BM270)</f>
        <v>-9.3132257461547852E-10</v>
      </c>
    </row>
    <row r="300" spans="3:65" x14ac:dyDescent="0.2">
      <c r="C300" s="188">
        <f t="shared" si="228"/>
        <v>15</v>
      </c>
      <c r="D300" s="166" t="str">
        <f t="shared" si="229"/>
        <v xml:space="preserve">Alt 2 - DISTRIBUTION SUBSTATION  </v>
      </c>
      <c r="E300" s="211" t="str">
        <f t="shared" si="227"/>
        <v>CWIP Capital</v>
      </c>
      <c r="F300" s="183">
        <f t="shared" si="227"/>
        <v>6</v>
      </c>
      <c r="G300" s="183"/>
      <c r="H300" s="214"/>
      <c r="O300" s="189">
        <f ca="1">SUM($O184:O184)-SUM($O242:O242)+SUM($O271:O271)</f>
        <v>0</v>
      </c>
      <c r="P300" s="189">
        <f ca="1">SUM($O184:P184)-SUM($O242:P242)+SUM($O271:P271)</f>
        <v>0</v>
      </c>
      <c r="Q300" s="189">
        <f ca="1">SUM($O184:Q184)-SUM($O242:Q242)+SUM($O271:Q271)</f>
        <v>0</v>
      </c>
      <c r="R300" s="189">
        <f ca="1">SUM($O184:R184)-SUM($O242:R242)+SUM($O271:R271)</f>
        <v>0</v>
      </c>
      <c r="S300" s="189">
        <f ca="1">SUM($O184:S184)-SUM($O242:S242)+SUM($O271:S271)</f>
        <v>0</v>
      </c>
      <c r="T300" s="189">
        <f ca="1">SUM($O184:T184)-SUM($O242:T242)+SUM($O271:T271)</f>
        <v>0</v>
      </c>
      <c r="U300" s="189">
        <f ca="1">SUM($O184:U184)-SUM($O242:U242)+SUM($O271:U271)</f>
        <v>0</v>
      </c>
      <c r="V300" s="189">
        <f ca="1">SUM($O184:V184)-SUM($O242:V242)+SUM($O271:V271)</f>
        <v>0</v>
      </c>
      <c r="W300" s="189">
        <f ca="1">SUM($O184:W184)-SUM($O242:W242)+SUM($O271:W271)</f>
        <v>0</v>
      </c>
      <c r="X300" s="189">
        <f ca="1">SUM($O184:X184)-SUM($O242:X242)+SUM($O271:X271)</f>
        <v>0</v>
      </c>
      <c r="Y300" s="189">
        <f ca="1">SUM($O184:Y184)-SUM($O242:Y242)+SUM($O271:Y271)</f>
        <v>0</v>
      </c>
      <c r="Z300" s="189">
        <f ca="1">SUM($O184:Z184)-SUM($O242:Z242)+SUM($O271:Z271)</f>
        <v>0</v>
      </c>
      <c r="AA300" s="189">
        <f ca="1">SUM($O184:AA184)-SUM($O242:AA242)+SUM($O271:AA271)</f>
        <v>0</v>
      </c>
      <c r="AB300" s="189">
        <f ca="1">SUM($O184:AB184)-SUM($O242:AB242)+SUM($O271:AB271)</f>
        <v>0</v>
      </c>
      <c r="AC300" s="189">
        <f ca="1">SUM($O184:AC184)-SUM($O242:AC242)+SUM($O271:AC271)</f>
        <v>0</v>
      </c>
      <c r="AD300" s="189">
        <f ca="1">SUM($O184:AD184)-SUM($O242:AD242)+SUM($O271:AD271)</f>
        <v>0</v>
      </c>
      <c r="AE300" s="189">
        <f ca="1">SUM($O184:AE184)-SUM($O242:AE242)+SUM($O271:AE271)</f>
        <v>0</v>
      </c>
      <c r="AF300" s="189">
        <f ca="1">SUM($O184:AF184)-SUM($O242:AF242)+SUM($O271:AF271)</f>
        <v>0</v>
      </c>
      <c r="AG300" s="189">
        <f ca="1">SUM($O184:AG184)-SUM($O242:AG242)+SUM($O271:AG271)</f>
        <v>0</v>
      </c>
      <c r="AH300" s="189">
        <f ca="1">SUM($O184:AH184)-SUM($O242:AH242)+SUM($O271:AH271)</f>
        <v>0</v>
      </c>
      <c r="AI300" s="189">
        <f ca="1">SUM($O184:AI184)-SUM($O242:AI242)+SUM($O271:AI271)</f>
        <v>0</v>
      </c>
      <c r="AJ300" s="189">
        <f ca="1">SUM($O184:AJ184)-SUM($O242:AJ242)+SUM($O271:AJ271)</f>
        <v>0</v>
      </c>
      <c r="AK300" s="189">
        <f ca="1">SUM($O184:AK184)-SUM($O242:AK242)+SUM($O271:AK271)</f>
        <v>0</v>
      </c>
      <c r="AL300" s="189">
        <f ca="1">SUM($O184:AL184)-SUM($O242:AL242)+SUM($O271:AL271)</f>
        <v>0</v>
      </c>
      <c r="AM300" s="189">
        <f ca="1">SUM($O184:AM184)-SUM($O242:AM242)+SUM($O271:AM271)</f>
        <v>0</v>
      </c>
      <c r="AN300" s="189">
        <f ca="1">SUM($O184:AN184)-SUM($O242:AN242)+SUM($O271:AN271)</f>
        <v>0</v>
      </c>
      <c r="AO300" s="189">
        <f ca="1">SUM($O184:AO184)-SUM($O242:AO242)+SUM($O271:AO271)</f>
        <v>0</v>
      </c>
      <c r="AP300" s="189">
        <f ca="1">SUM($O184:AP184)-SUM($O242:AP242)+SUM($O271:AP271)</f>
        <v>0</v>
      </c>
      <c r="AQ300" s="189">
        <f ca="1">SUM($O184:AQ184)-SUM($O242:AQ242)+SUM($O271:AQ271)</f>
        <v>0</v>
      </c>
      <c r="AR300" s="189">
        <f ca="1">SUM($O184:AR184)-SUM($O242:AR242)+SUM($O271:AR271)</f>
        <v>0</v>
      </c>
      <c r="AS300" s="189">
        <f ca="1">SUM($O184:AS184)-SUM($O242:AS242)+SUM($O271:AS271)</f>
        <v>0</v>
      </c>
      <c r="AT300" s="189">
        <f ca="1">SUM($O184:AT184)-SUM($O242:AT242)+SUM($O271:AT271)</f>
        <v>0</v>
      </c>
      <c r="AU300" s="189">
        <f ca="1">SUM($O184:AU184)-SUM($O242:AU242)+SUM($O271:AU271)</f>
        <v>0</v>
      </c>
      <c r="AV300" s="189">
        <f ca="1">SUM($O184:AV184)-SUM($O242:AV242)+SUM($O271:AV271)</f>
        <v>0</v>
      </c>
      <c r="AW300" s="189">
        <f ca="1">SUM($O184:AW184)-SUM($O242:AW242)+SUM($O271:AW271)</f>
        <v>0</v>
      </c>
      <c r="AX300" s="189">
        <f ca="1">SUM($O184:AX184)-SUM($O242:AX242)+SUM($O271:AX271)</f>
        <v>0</v>
      </c>
      <c r="AY300" s="189">
        <f ca="1">SUM($O184:AY184)-SUM($O242:AY242)+SUM($O271:AY271)</f>
        <v>0</v>
      </c>
      <c r="AZ300" s="189">
        <f ca="1">SUM($O184:AZ184)-SUM($O242:AZ242)+SUM($O271:AZ271)</f>
        <v>0</v>
      </c>
      <c r="BA300" s="189">
        <f ca="1">SUM($O184:BA184)-SUM($O242:BA242)+SUM($O271:BA271)</f>
        <v>0</v>
      </c>
      <c r="BB300" s="189">
        <f ca="1">SUM($O184:BB184)-SUM($O242:BB242)+SUM($O271:BB271)</f>
        <v>0</v>
      </c>
      <c r="BC300" s="189">
        <f ca="1">SUM($O184:BC184)-SUM($O242:BC242)+SUM($O271:BC271)</f>
        <v>0</v>
      </c>
      <c r="BD300" s="189">
        <f ca="1">SUM($O184:BD184)-SUM($O242:BD242)+SUM($O271:BD271)</f>
        <v>0</v>
      </c>
      <c r="BE300" s="189">
        <f ca="1">SUM($O184:BE184)-SUM($O242:BE242)+SUM($O271:BE271)</f>
        <v>0</v>
      </c>
      <c r="BF300" s="189">
        <f ca="1">SUM($O184:BF184)-SUM($O242:BF242)+SUM($O271:BF271)</f>
        <v>0</v>
      </c>
      <c r="BG300" s="189">
        <f ca="1">SUM($O184:BG184)-SUM($O242:BG242)+SUM($O271:BG271)</f>
        <v>0</v>
      </c>
      <c r="BH300" s="189">
        <f ca="1">SUM($O184:BH184)-SUM($O242:BH242)+SUM($O271:BH271)</f>
        <v>0</v>
      </c>
      <c r="BI300" s="189">
        <f ca="1">SUM($O184:BI184)-SUM($O242:BI242)+SUM($O271:BI271)</f>
        <v>0</v>
      </c>
      <c r="BJ300" s="189">
        <f ca="1">SUM($O184:BJ184)-SUM($O242:BJ242)+SUM($O271:BJ271)</f>
        <v>0</v>
      </c>
      <c r="BK300" s="189">
        <f ca="1">SUM($O184:BK184)-SUM($O242:BK242)+SUM($O271:BK271)</f>
        <v>0</v>
      </c>
      <c r="BL300" s="189">
        <f ca="1">SUM($O184:BL184)-SUM($O242:BL242)+SUM($O271:BL271)</f>
        <v>0</v>
      </c>
      <c r="BM300" s="189">
        <f ca="1">SUM($O184:BM184)-SUM($O242:BM242)+SUM($O271:BM271)</f>
        <v>0</v>
      </c>
    </row>
    <row r="301" spans="3:65" x14ac:dyDescent="0.2">
      <c r="C301" s="188">
        <f t="shared" si="228"/>
        <v>16</v>
      </c>
      <c r="D301" s="166" t="str">
        <f t="shared" si="229"/>
        <v>item 16</v>
      </c>
      <c r="E301" s="211" t="str">
        <f t="shared" si="227"/>
        <v>Operating Expense</v>
      </c>
      <c r="F301" s="183">
        <f t="shared" si="227"/>
        <v>2</v>
      </c>
      <c r="G301" s="183"/>
      <c r="H301" s="214"/>
      <c r="O301" s="189">
        <f ca="1">SUM($O185:O185)-SUM($O243:O243)+SUM($O272:O272)</f>
        <v>0</v>
      </c>
      <c r="P301" s="189">
        <f ca="1">SUM($O185:P185)-SUM($O243:P243)+SUM($O272:P272)</f>
        <v>0</v>
      </c>
      <c r="Q301" s="189">
        <f ca="1">SUM($O185:Q185)-SUM($O243:Q243)+SUM($O272:Q272)</f>
        <v>0</v>
      </c>
      <c r="R301" s="189">
        <f ca="1">SUM($O185:R185)-SUM($O243:R243)+SUM($O272:R272)</f>
        <v>0</v>
      </c>
      <c r="S301" s="189">
        <f ca="1">SUM($O185:S185)-SUM($O243:S243)+SUM($O272:S272)</f>
        <v>0</v>
      </c>
      <c r="T301" s="189">
        <f ca="1">SUM($O185:T185)-SUM($O243:T243)+SUM($O272:T272)</f>
        <v>0</v>
      </c>
      <c r="U301" s="189">
        <f ca="1">SUM($O185:U185)-SUM($O243:U243)+SUM($O272:U272)</f>
        <v>0</v>
      </c>
      <c r="V301" s="189">
        <f ca="1">SUM($O185:V185)-SUM($O243:V243)+SUM($O272:V272)</f>
        <v>0</v>
      </c>
      <c r="W301" s="189">
        <f ca="1">SUM($O185:W185)-SUM($O243:W243)+SUM($O272:W272)</f>
        <v>0</v>
      </c>
      <c r="X301" s="189">
        <f ca="1">SUM($O185:X185)-SUM($O243:X243)+SUM($O272:X272)</f>
        <v>0</v>
      </c>
      <c r="Y301" s="189">
        <f ca="1">SUM($O185:Y185)-SUM($O243:Y243)+SUM($O272:Y272)</f>
        <v>0</v>
      </c>
      <c r="Z301" s="189">
        <f ca="1">SUM($O185:Z185)-SUM($O243:Z243)+SUM($O272:Z272)</f>
        <v>0</v>
      </c>
      <c r="AA301" s="189">
        <f ca="1">SUM($O185:AA185)-SUM($O243:AA243)+SUM($O272:AA272)</f>
        <v>0</v>
      </c>
      <c r="AB301" s="189">
        <f ca="1">SUM($O185:AB185)-SUM($O243:AB243)+SUM($O272:AB272)</f>
        <v>0</v>
      </c>
      <c r="AC301" s="189">
        <f ca="1">SUM($O185:AC185)-SUM($O243:AC243)+SUM($O272:AC272)</f>
        <v>0</v>
      </c>
      <c r="AD301" s="189">
        <f ca="1">SUM($O185:AD185)-SUM($O243:AD243)+SUM($O272:AD272)</f>
        <v>0</v>
      </c>
      <c r="AE301" s="189">
        <f ca="1">SUM($O185:AE185)-SUM($O243:AE243)+SUM($O272:AE272)</f>
        <v>0</v>
      </c>
      <c r="AF301" s="189">
        <f ca="1">SUM($O185:AF185)-SUM($O243:AF243)+SUM($O272:AF272)</f>
        <v>0</v>
      </c>
      <c r="AG301" s="189">
        <f ca="1">SUM($O185:AG185)-SUM($O243:AG243)+SUM($O272:AG272)</f>
        <v>0</v>
      </c>
      <c r="AH301" s="189">
        <f ca="1">SUM($O185:AH185)-SUM($O243:AH243)+SUM($O272:AH272)</f>
        <v>0</v>
      </c>
      <c r="AI301" s="189">
        <f ca="1">SUM($O185:AI185)-SUM($O243:AI243)+SUM($O272:AI272)</f>
        <v>0</v>
      </c>
      <c r="AJ301" s="189">
        <f ca="1">SUM($O185:AJ185)-SUM($O243:AJ243)+SUM($O272:AJ272)</f>
        <v>0</v>
      </c>
      <c r="AK301" s="189">
        <f ca="1">SUM($O185:AK185)-SUM($O243:AK243)+SUM($O272:AK272)</f>
        <v>0</v>
      </c>
      <c r="AL301" s="189">
        <f ca="1">SUM($O185:AL185)-SUM($O243:AL243)+SUM($O272:AL272)</f>
        <v>0</v>
      </c>
      <c r="AM301" s="189">
        <f ca="1">SUM($O185:AM185)-SUM($O243:AM243)+SUM($O272:AM272)</f>
        <v>0</v>
      </c>
      <c r="AN301" s="189">
        <f ca="1">SUM($O185:AN185)-SUM($O243:AN243)+SUM($O272:AN272)</f>
        <v>0</v>
      </c>
      <c r="AO301" s="189">
        <f ca="1">SUM($O185:AO185)-SUM($O243:AO243)+SUM($O272:AO272)</f>
        <v>0</v>
      </c>
      <c r="AP301" s="189">
        <f ca="1">SUM($O185:AP185)-SUM($O243:AP243)+SUM($O272:AP272)</f>
        <v>0</v>
      </c>
      <c r="AQ301" s="189">
        <f ca="1">SUM($O185:AQ185)-SUM($O243:AQ243)+SUM($O272:AQ272)</f>
        <v>0</v>
      </c>
      <c r="AR301" s="189">
        <f ca="1">SUM($O185:AR185)-SUM($O243:AR243)+SUM($O272:AR272)</f>
        <v>0</v>
      </c>
      <c r="AS301" s="189">
        <f ca="1">SUM($O185:AS185)-SUM($O243:AS243)+SUM($O272:AS272)</f>
        <v>0</v>
      </c>
      <c r="AT301" s="189">
        <f ca="1">SUM($O185:AT185)-SUM($O243:AT243)+SUM($O272:AT272)</f>
        <v>0</v>
      </c>
      <c r="AU301" s="189">
        <f ca="1">SUM($O185:AU185)-SUM($O243:AU243)+SUM($O272:AU272)</f>
        <v>0</v>
      </c>
      <c r="AV301" s="189">
        <f ca="1">SUM($O185:AV185)-SUM($O243:AV243)+SUM($O272:AV272)</f>
        <v>0</v>
      </c>
      <c r="AW301" s="189">
        <f ca="1">SUM($O185:AW185)-SUM($O243:AW243)+SUM($O272:AW272)</f>
        <v>0</v>
      </c>
      <c r="AX301" s="189">
        <f ca="1">SUM($O185:AX185)-SUM($O243:AX243)+SUM($O272:AX272)</f>
        <v>0</v>
      </c>
      <c r="AY301" s="189">
        <f ca="1">SUM($O185:AY185)-SUM($O243:AY243)+SUM($O272:AY272)</f>
        <v>0</v>
      </c>
      <c r="AZ301" s="189">
        <f ca="1">SUM($O185:AZ185)-SUM($O243:AZ243)+SUM($O272:AZ272)</f>
        <v>0</v>
      </c>
      <c r="BA301" s="189">
        <f ca="1">SUM($O185:BA185)-SUM($O243:BA243)+SUM($O272:BA272)</f>
        <v>0</v>
      </c>
      <c r="BB301" s="189">
        <f ca="1">SUM($O185:BB185)-SUM($O243:BB243)+SUM($O272:BB272)</f>
        <v>0</v>
      </c>
      <c r="BC301" s="189">
        <f ca="1">SUM($O185:BC185)-SUM($O243:BC243)+SUM($O272:BC272)</f>
        <v>0</v>
      </c>
      <c r="BD301" s="189">
        <f ca="1">SUM($O185:BD185)-SUM($O243:BD243)+SUM($O272:BD272)</f>
        <v>0</v>
      </c>
      <c r="BE301" s="189">
        <f ca="1">SUM($O185:BE185)-SUM($O243:BE243)+SUM($O272:BE272)</f>
        <v>0</v>
      </c>
      <c r="BF301" s="189">
        <f ca="1">SUM($O185:BF185)-SUM($O243:BF243)+SUM($O272:BF272)</f>
        <v>0</v>
      </c>
      <c r="BG301" s="189">
        <f ca="1">SUM($O185:BG185)-SUM($O243:BG243)+SUM($O272:BG272)</f>
        <v>0</v>
      </c>
      <c r="BH301" s="189">
        <f ca="1">SUM($O185:BH185)-SUM($O243:BH243)+SUM($O272:BH272)</f>
        <v>0</v>
      </c>
      <c r="BI301" s="189">
        <f ca="1">SUM($O185:BI185)-SUM($O243:BI243)+SUM($O272:BI272)</f>
        <v>0</v>
      </c>
      <c r="BJ301" s="189">
        <f ca="1">SUM($O185:BJ185)-SUM($O243:BJ243)+SUM($O272:BJ272)</f>
        <v>0</v>
      </c>
      <c r="BK301" s="189">
        <f ca="1">SUM($O185:BK185)-SUM($O243:BK243)+SUM($O272:BK272)</f>
        <v>0</v>
      </c>
      <c r="BL301" s="189">
        <f ca="1">SUM($O185:BL185)-SUM($O243:BL243)+SUM($O272:BL272)</f>
        <v>0</v>
      </c>
      <c r="BM301" s="189">
        <f ca="1">SUM($O185:BM185)-SUM($O243:BM243)+SUM($O272:BM272)</f>
        <v>0</v>
      </c>
    </row>
    <row r="302" spans="3:65" x14ac:dyDescent="0.2">
      <c r="C302" s="188">
        <f t="shared" si="228"/>
        <v>17</v>
      </c>
      <c r="D302" s="166" t="str">
        <f t="shared" si="229"/>
        <v>item 17</v>
      </c>
      <c r="E302" s="211" t="str">
        <f t="shared" si="227"/>
        <v>Operating Expense</v>
      </c>
      <c r="F302" s="183">
        <f t="shared" si="227"/>
        <v>2</v>
      </c>
      <c r="G302" s="183"/>
      <c r="H302" s="214"/>
      <c r="O302" s="189">
        <f ca="1">SUM($O186:O186)-SUM($O244:O244)+SUM($O273:O273)</f>
        <v>0</v>
      </c>
      <c r="P302" s="189">
        <f ca="1">SUM($O186:P186)-SUM($O244:P244)+SUM($O273:P273)</f>
        <v>0</v>
      </c>
      <c r="Q302" s="189">
        <f ca="1">SUM($O186:Q186)-SUM($O244:Q244)+SUM($O273:Q273)</f>
        <v>0</v>
      </c>
      <c r="R302" s="189">
        <f ca="1">SUM($O186:R186)-SUM($O244:R244)+SUM($O273:R273)</f>
        <v>0</v>
      </c>
      <c r="S302" s="189">
        <f ca="1">SUM($O186:S186)-SUM($O244:S244)+SUM($O273:S273)</f>
        <v>0</v>
      </c>
      <c r="T302" s="189">
        <f ca="1">SUM($O186:T186)-SUM($O244:T244)+SUM($O273:T273)</f>
        <v>0</v>
      </c>
      <c r="U302" s="189">
        <f ca="1">SUM($O186:U186)-SUM($O244:U244)+SUM($O273:U273)</f>
        <v>0</v>
      </c>
      <c r="V302" s="189">
        <f ca="1">SUM($O186:V186)-SUM($O244:V244)+SUM($O273:V273)</f>
        <v>0</v>
      </c>
      <c r="W302" s="189">
        <f ca="1">SUM($O186:W186)-SUM($O244:W244)+SUM($O273:W273)</f>
        <v>0</v>
      </c>
      <c r="X302" s="189">
        <f ca="1">SUM($O186:X186)-SUM($O244:X244)+SUM($O273:X273)</f>
        <v>0</v>
      </c>
      <c r="Y302" s="189">
        <f ca="1">SUM($O186:Y186)-SUM($O244:Y244)+SUM($O273:Y273)</f>
        <v>0</v>
      </c>
      <c r="Z302" s="189">
        <f ca="1">SUM($O186:Z186)-SUM($O244:Z244)+SUM($O273:Z273)</f>
        <v>0</v>
      </c>
      <c r="AA302" s="189">
        <f ca="1">SUM($O186:AA186)-SUM($O244:AA244)+SUM($O273:AA273)</f>
        <v>0</v>
      </c>
      <c r="AB302" s="189">
        <f ca="1">SUM($O186:AB186)-SUM($O244:AB244)+SUM($O273:AB273)</f>
        <v>0</v>
      </c>
      <c r="AC302" s="189">
        <f ca="1">SUM($O186:AC186)-SUM($O244:AC244)+SUM($O273:AC273)</f>
        <v>0</v>
      </c>
      <c r="AD302" s="189">
        <f ca="1">SUM($O186:AD186)-SUM($O244:AD244)+SUM($O273:AD273)</f>
        <v>0</v>
      </c>
      <c r="AE302" s="189">
        <f ca="1">SUM($O186:AE186)-SUM($O244:AE244)+SUM($O273:AE273)</f>
        <v>0</v>
      </c>
      <c r="AF302" s="189">
        <f ca="1">SUM($O186:AF186)-SUM($O244:AF244)+SUM($O273:AF273)</f>
        <v>0</v>
      </c>
      <c r="AG302" s="189">
        <f ca="1">SUM($O186:AG186)-SUM($O244:AG244)+SUM($O273:AG273)</f>
        <v>0</v>
      </c>
      <c r="AH302" s="189">
        <f ca="1">SUM($O186:AH186)-SUM($O244:AH244)+SUM($O273:AH273)</f>
        <v>0</v>
      </c>
      <c r="AI302" s="189">
        <f ca="1">SUM($O186:AI186)-SUM($O244:AI244)+SUM($O273:AI273)</f>
        <v>0</v>
      </c>
      <c r="AJ302" s="189">
        <f ca="1">SUM($O186:AJ186)-SUM($O244:AJ244)+SUM($O273:AJ273)</f>
        <v>0</v>
      </c>
      <c r="AK302" s="189">
        <f ca="1">SUM($O186:AK186)-SUM($O244:AK244)+SUM($O273:AK273)</f>
        <v>0</v>
      </c>
      <c r="AL302" s="189">
        <f ca="1">SUM($O186:AL186)-SUM($O244:AL244)+SUM($O273:AL273)</f>
        <v>0</v>
      </c>
      <c r="AM302" s="189">
        <f ca="1">SUM($O186:AM186)-SUM($O244:AM244)+SUM($O273:AM273)</f>
        <v>0</v>
      </c>
      <c r="AN302" s="189">
        <f ca="1">SUM($O186:AN186)-SUM($O244:AN244)+SUM($O273:AN273)</f>
        <v>0</v>
      </c>
      <c r="AO302" s="189">
        <f ca="1">SUM($O186:AO186)-SUM($O244:AO244)+SUM($O273:AO273)</f>
        <v>0</v>
      </c>
      <c r="AP302" s="189">
        <f ca="1">SUM($O186:AP186)-SUM($O244:AP244)+SUM($O273:AP273)</f>
        <v>0</v>
      </c>
      <c r="AQ302" s="189">
        <f ca="1">SUM($O186:AQ186)-SUM($O244:AQ244)+SUM($O273:AQ273)</f>
        <v>0</v>
      </c>
      <c r="AR302" s="189">
        <f ca="1">SUM($O186:AR186)-SUM($O244:AR244)+SUM($O273:AR273)</f>
        <v>0</v>
      </c>
      <c r="AS302" s="189">
        <f ca="1">SUM($O186:AS186)-SUM($O244:AS244)+SUM($O273:AS273)</f>
        <v>0</v>
      </c>
      <c r="AT302" s="189">
        <f ca="1">SUM($O186:AT186)-SUM($O244:AT244)+SUM($O273:AT273)</f>
        <v>0</v>
      </c>
      <c r="AU302" s="189">
        <f ca="1">SUM($O186:AU186)-SUM($O244:AU244)+SUM($O273:AU273)</f>
        <v>0</v>
      </c>
      <c r="AV302" s="189">
        <f ca="1">SUM($O186:AV186)-SUM($O244:AV244)+SUM($O273:AV273)</f>
        <v>0</v>
      </c>
      <c r="AW302" s="189">
        <f ca="1">SUM($O186:AW186)-SUM($O244:AW244)+SUM($O273:AW273)</f>
        <v>0</v>
      </c>
      <c r="AX302" s="189">
        <f ca="1">SUM($O186:AX186)-SUM($O244:AX244)+SUM($O273:AX273)</f>
        <v>0</v>
      </c>
      <c r="AY302" s="189">
        <f ca="1">SUM($O186:AY186)-SUM($O244:AY244)+SUM($O273:AY273)</f>
        <v>0</v>
      </c>
      <c r="AZ302" s="189">
        <f ca="1">SUM($O186:AZ186)-SUM($O244:AZ244)+SUM($O273:AZ273)</f>
        <v>0</v>
      </c>
      <c r="BA302" s="189">
        <f ca="1">SUM($O186:BA186)-SUM($O244:BA244)+SUM($O273:BA273)</f>
        <v>0</v>
      </c>
      <c r="BB302" s="189">
        <f ca="1">SUM($O186:BB186)-SUM($O244:BB244)+SUM($O273:BB273)</f>
        <v>0</v>
      </c>
      <c r="BC302" s="189">
        <f ca="1">SUM($O186:BC186)-SUM($O244:BC244)+SUM($O273:BC273)</f>
        <v>0</v>
      </c>
      <c r="BD302" s="189">
        <f ca="1">SUM($O186:BD186)-SUM($O244:BD244)+SUM($O273:BD273)</f>
        <v>0</v>
      </c>
      <c r="BE302" s="189">
        <f ca="1">SUM($O186:BE186)-SUM($O244:BE244)+SUM($O273:BE273)</f>
        <v>0</v>
      </c>
      <c r="BF302" s="189">
        <f ca="1">SUM($O186:BF186)-SUM($O244:BF244)+SUM($O273:BF273)</f>
        <v>0</v>
      </c>
      <c r="BG302" s="189">
        <f ca="1">SUM($O186:BG186)-SUM($O244:BG244)+SUM($O273:BG273)</f>
        <v>0</v>
      </c>
      <c r="BH302" s="189">
        <f ca="1">SUM($O186:BH186)-SUM($O244:BH244)+SUM($O273:BH273)</f>
        <v>0</v>
      </c>
      <c r="BI302" s="189">
        <f ca="1">SUM($O186:BI186)-SUM($O244:BI244)+SUM($O273:BI273)</f>
        <v>0</v>
      </c>
      <c r="BJ302" s="189">
        <f ca="1">SUM($O186:BJ186)-SUM($O244:BJ244)+SUM($O273:BJ273)</f>
        <v>0</v>
      </c>
      <c r="BK302" s="189">
        <f ca="1">SUM($O186:BK186)-SUM($O244:BK244)+SUM($O273:BK273)</f>
        <v>0</v>
      </c>
      <c r="BL302" s="189">
        <f ca="1">SUM($O186:BL186)-SUM($O244:BL244)+SUM($O273:BL273)</f>
        <v>0</v>
      </c>
      <c r="BM302" s="189">
        <f ca="1">SUM($O186:BM186)-SUM($O244:BM244)+SUM($O273:BM273)</f>
        <v>0</v>
      </c>
    </row>
    <row r="303" spans="3:65" x14ac:dyDescent="0.2">
      <c r="C303" s="188">
        <f t="shared" si="228"/>
        <v>18</v>
      </c>
      <c r="D303" s="166" t="str">
        <f t="shared" si="229"/>
        <v>item 18</v>
      </c>
      <c r="E303" s="211" t="str">
        <f t="shared" si="227"/>
        <v>Operating Expense</v>
      </c>
      <c r="F303" s="183">
        <f t="shared" si="227"/>
        <v>2</v>
      </c>
      <c r="G303" s="183"/>
      <c r="H303" s="214"/>
      <c r="O303" s="189">
        <f ca="1">SUM($O187:O187)-SUM($O245:O245)+SUM($O274:O274)</f>
        <v>0</v>
      </c>
      <c r="P303" s="189">
        <f ca="1">SUM($O187:P187)-SUM($O245:P245)+SUM($O274:P274)</f>
        <v>0</v>
      </c>
      <c r="Q303" s="189">
        <f ca="1">SUM($O187:Q187)-SUM($O245:Q245)+SUM($O274:Q274)</f>
        <v>0</v>
      </c>
      <c r="R303" s="189">
        <f ca="1">SUM($O187:R187)-SUM($O245:R245)+SUM($O274:R274)</f>
        <v>0</v>
      </c>
      <c r="S303" s="189">
        <f ca="1">SUM($O187:S187)-SUM($O245:S245)+SUM($O274:S274)</f>
        <v>0</v>
      </c>
      <c r="T303" s="189">
        <f ca="1">SUM($O187:T187)-SUM($O245:T245)+SUM($O274:T274)</f>
        <v>0</v>
      </c>
      <c r="U303" s="189">
        <f ca="1">SUM($O187:U187)-SUM($O245:U245)+SUM($O274:U274)</f>
        <v>0</v>
      </c>
      <c r="V303" s="189">
        <f ca="1">SUM($O187:V187)-SUM($O245:V245)+SUM($O274:V274)</f>
        <v>0</v>
      </c>
      <c r="W303" s="189">
        <f ca="1">SUM($O187:W187)-SUM($O245:W245)+SUM($O274:W274)</f>
        <v>0</v>
      </c>
      <c r="X303" s="189">
        <f ca="1">SUM($O187:X187)-SUM($O245:X245)+SUM($O274:X274)</f>
        <v>0</v>
      </c>
      <c r="Y303" s="189">
        <f ca="1">SUM($O187:Y187)-SUM($O245:Y245)+SUM($O274:Y274)</f>
        <v>0</v>
      </c>
      <c r="Z303" s="189">
        <f ca="1">SUM($O187:Z187)-SUM($O245:Z245)+SUM($O274:Z274)</f>
        <v>0</v>
      </c>
      <c r="AA303" s="189">
        <f ca="1">SUM($O187:AA187)-SUM($O245:AA245)+SUM($O274:AA274)</f>
        <v>0</v>
      </c>
      <c r="AB303" s="189">
        <f ca="1">SUM($O187:AB187)-SUM($O245:AB245)+SUM($O274:AB274)</f>
        <v>0</v>
      </c>
      <c r="AC303" s="189">
        <f ca="1">SUM($O187:AC187)-SUM($O245:AC245)+SUM($O274:AC274)</f>
        <v>0</v>
      </c>
      <c r="AD303" s="189">
        <f ca="1">SUM($O187:AD187)-SUM($O245:AD245)+SUM($O274:AD274)</f>
        <v>0</v>
      </c>
      <c r="AE303" s="189">
        <f ca="1">SUM($O187:AE187)-SUM($O245:AE245)+SUM($O274:AE274)</f>
        <v>0</v>
      </c>
      <c r="AF303" s="189">
        <f ca="1">SUM($O187:AF187)-SUM($O245:AF245)+SUM($O274:AF274)</f>
        <v>0</v>
      </c>
      <c r="AG303" s="189">
        <f ca="1">SUM($O187:AG187)-SUM($O245:AG245)+SUM($O274:AG274)</f>
        <v>0</v>
      </c>
      <c r="AH303" s="189">
        <f ca="1">SUM($O187:AH187)-SUM($O245:AH245)+SUM($O274:AH274)</f>
        <v>0</v>
      </c>
      <c r="AI303" s="189">
        <f ca="1">SUM($O187:AI187)-SUM($O245:AI245)+SUM($O274:AI274)</f>
        <v>0</v>
      </c>
      <c r="AJ303" s="189">
        <f ca="1">SUM($O187:AJ187)-SUM($O245:AJ245)+SUM($O274:AJ274)</f>
        <v>0</v>
      </c>
      <c r="AK303" s="189">
        <f ca="1">SUM($O187:AK187)-SUM($O245:AK245)+SUM($O274:AK274)</f>
        <v>0</v>
      </c>
      <c r="AL303" s="189">
        <f ca="1">SUM($O187:AL187)-SUM($O245:AL245)+SUM($O274:AL274)</f>
        <v>0</v>
      </c>
      <c r="AM303" s="189">
        <f ca="1">SUM($O187:AM187)-SUM($O245:AM245)+SUM($O274:AM274)</f>
        <v>0</v>
      </c>
      <c r="AN303" s="189">
        <f ca="1">SUM($O187:AN187)-SUM($O245:AN245)+SUM($O274:AN274)</f>
        <v>0</v>
      </c>
      <c r="AO303" s="189">
        <f ca="1">SUM($O187:AO187)-SUM($O245:AO245)+SUM($O274:AO274)</f>
        <v>0</v>
      </c>
      <c r="AP303" s="189">
        <f ca="1">SUM($O187:AP187)-SUM($O245:AP245)+SUM($O274:AP274)</f>
        <v>0</v>
      </c>
      <c r="AQ303" s="189">
        <f ca="1">SUM($O187:AQ187)-SUM($O245:AQ245)+SUM($O274:AQ274)</f>
        <v>0</v>
      </c>
      <c r="AR303" s="189">
        <f ca="1">SUM($O187:AR187)-SUM($O245:AR245)+SUM($O274:AR274)</f>
        <v>0</v>
      </c>
      <c r="AS303" s="189">
        <f ca="1">SUM($O187:AS187)-SUM($O245:AS245)+SUM($O274:AS274)</f>
        <v>0</v>
      </c>
      <c r="AT303" s="189">
        <f ca="1">SUM($O187:AT187)-SUM($O245:AT245)+SUM($O274:AT274)</f>
        <v>0</v>
      </c>
      <c r="AU303" s="189">
        <f ca="1">SUM($O187:AU187)-SUM($O245:AU245)+SUM($O274:AU274)</f>
        <v>0</v>
      </c>
      <c r="AV303" s="189">
        <f ca="1">SUM($O187:AV187)-SUM($O245:AV245)+SUM($O274:AV274)</f>
        <v>0</v>
      </c>
      <c r="AW303" s="189">
        <f ca="1">SUM($O187:AW187)-SUM($O245:AW245)+SUM($O274:AW274)</f>
        <v>0</v>
      </c>
      <c r="AX303" s="189">
        <f ca="1">SUM($O187:AX187)-SUM($O245:AX245)+SUM($O274:AX274)</f>
        <v>0</v>
      </c>
      <c r="AY303" s="189">
        <f ca="1">SUM($O187:AY187)-SUM($O245:AY245)+SUM($O274:AY274)</f>
        <v>0</v>
      </c>
      <c r="AZ303" s="189">
        <f ca="1">SUM($O187:AZ187)-SUM($O245:AZ245)+SUM($O274:AZ274)</f>
        <v>0</v>
      </c>
      <c r="BA303" s="189">
        <f ca="1">SUM($O187:BA187)-SUM($O245:BA245)+SUM($O274:BA274)</f>
        <v>0</v>
      </c>
      <c r="BB303" s="189">
        <f ca="1">SUM($O187:BB187)-SUM($O245:BB245)+SUM($O274:BB274)</f>
        <v>0</v>
      </c>
      <c r="BC303" s="189">
        <f ca="1">SUM($O187:BC187)-SUM($O245:BC245)+SUM($O274:BC274)</f>
        <v>0</v>
      </c>
      <c r="BD303" s="189">
        <f ca="1">SUM($O187:BD187)-SUM($O245:BD245)+SUM($O274:BD274)</f>
        <v>0</v>
      </c>
      <c r="BE303" s="189">
        <f ca="1">SUM($O187:BE187)-SUM($O245:BE245)+SUM($O274:BE274)</f>
        <v>0</v>
      </c>
      <c r="BF303" s="189">
        <f ca="1">SUM($O187:BF187)-SUM($O245:BF245)+SUM($O274:BF274)</f>
        <v>0</v>
      </c>
      <c r="BG303" s="189">
        <f ca="1">SUM($O187:BG187)-SUM($O245:BG245)+SUM($O274:BG274)</f>
        <v>0</v>
      </c>
      <c r="BH303" s="189">
        <f ca="1">SUM($O187:BH187)-SUM($O245:BH245)+SUM($O274:BH274)</f>
        <v>0</v>
      </c>
      <c r="BI303" s="189">
        <f ca="1">SUM($O187:BI187)-SUM($O245:BI245)+SUM($O274:BI274)</f>
        <v>0</v>
      </c>
      <c r="BJ303" s="189">
        <f ca="1">SUM($O187:BJ187)-SUM($O245:BJ245)+SUM($O274:BJ274)</f>
        <v>0</v>
      </c>
      <c r="BK303" s="189">
        <f ca="1">SUM($O187:BK187)-SUM($O245:BK245)+SUM($O274:BK274)</f>
        <v>0</v>
      </c>
      <c r="BL303" s="189">
        <f ca="1">SUM($O187:BL187)-SUM($O245:BL245)+SUM($O274:BL274)</f>
        <v>0</v>
      </c>
      <c r="BM303" s="189">
        <f ca="1">SUM($O187:BM187)-SUM($O245:BM245)+SUM($O274:BM274)</f>
        <v>0</v>
      </c>
    </row>
    <row r="304" spans="3:65" x14ac:dyDescent="0.2">
      <c r="C304" s="188">
        <f t="shared" si="228"/>
        <v>19</v>
      </c>
      <c r="D304" s="166" t="str">
        <f t="shared" si="229"/>
        <v>item 19</v>
      </c>
      <c r="E304" s="211" t="str">
        <f t="shared" si="227"/>
        <v>Operating Expense</v>
      </c>
      <c r="F304" s="183">
        <f t="shared" si="227"/>
        <v>2</v>
      </c>
      <c r="G304" s="183"/>
      <c r="H304" s="214"/>
      <c r="O304" s="189">
        <f ca="1">SUM($O188:O188)-SUM($O246:O246)+SUM($O275:O275)</f>
        <v>0</v>
      </c>
      <c r="P304" s="189">
        <f ca="1">SUM($O188:P188)-SUM($O246:P246)+SUM($O275:P275)</f>
        <v>0</v>
      </c>
      <c r="Q304" s="189">
        <f ca="1">SUM($O188:Q188)-SUM($O246:Q246)+SUM($O275:Q275)</f>
        <v>0</v>
      </c>
      <c r="R304" s="189">
        <f ca="1">SUM($O188:R188)-SUM($O246:R246)+SUM($O275:R275)</f>
        <v>0</v>
      </c>
      <c r="S304" s="189">
        <f ca="1">SUM($O188:S188)-SUM($O246:S246)+SUM($O275:S275)</f>
        <v>0</v>
      </c>
      <c r="T304" s="189">
        <f ca="1">SUM($O188:T188)-SUM($O246:T246)+SUM($O275:T275)</f>
        <v>0</v>
      </c>
      <c r="U304" s="189">
        <f ca="1">SUM($O188:U188)-SUM($O246:U246)+SUM($O275:U275)</f>
        <v>0</v>
      </c>
      <c r="V304" s="189">
        <f ca="1">SUM($O188:V188)-SUM($O246:V246)+SUM($O275:V275)</f>
        <v>0</v>
      </c>
      <c r="W304" s="189">
        <f ca="1">SUM($O188:W188)-SUM($O246:W246)+SUM($O275:W275)</f>
        <v>0</v>
      </c>
      <c r="X304" s="189">
        <f ca="1">SUM($O188:X188)-SUM($O246:X246)+SUM($O275:X275)</f>
        <v>0</v>
      </c>
      <c r="Y304" s="189">
        <f ca="1">SUM($O188:Y188)-SUM($O246:Y246)+SUM($O275:Y275)</f>
        <v>0</v>
      </c>
      <c r="Z304" s="189">
        <f ca="1">SUM($O188:Z188)-SUM($O246:Z246)+SUM($O275:Z275)</f>
        <v>0</v>
      </c>
      <c r="AA304" s="189">
        <f ca="1">SUM($O188:AA188)-SUM($O246:AA246)+SUM($O275:AA275)</f>
        <v>0</v>
      </c>
      <c r="AB304" s="189">
        <f ca="1">SUM($O188:AB188)-SUM($O246:AB246)+SUM($O275:AB275)</f>
        <v>0</v>
      </c>
      <c r="AC304" s="189">
        <f ca="1">SUM($O188:AC188)-SUM($O246:AC246)+SUM($O275:AC275)</f>
        <v>0</v>
      </c>
      <c r="AD304" s="189">
        <f ca="1">SUM($O188:AD188)-SUM($O246:AD246)+SUM($O275:AD275)</f>
        <v>0</v>
      </c>
      <c r="AE304" s="189">
        <f ca="1">SUM($O188:AE188)-SUM($O246:AE246)+SUM($O275:AE275)</f>
        <v>0</v>
      </c>
      <c r="AF304" s="189">
        <f ca="1">SUM($O188:AF188)-SUM($O246:AF246)+SUM($O275:AF275)</f>
        <v>0</v>
      </c>
      <c r="AG304" s="189">
        <f ca="1">SUM($O188:AG188)-SUM($O246:AG246)+SUM($O275:AG275)</f>
        <v>0</v>
      </c>
      <c r="AH304" s="189">
        <f ca="1">SUM($O188:AH188)-SUM($O246:AH246)+SUM($O275:AH275)</f>
        <v>0</v>
      </c>
      <c r="AI304" s="189">
        <f ca="1">SUM($O188:AI188)-SUM($O246:AI246)+SUM($O275:AI275)</f>
        <v>0</v>
      </c>
      <c r="AJ304" s="189">
        <f ca="1">SUM($O188:AJ188)-SUM($O246:AJ246)+SUM($O275:AJ275)</f>
        <v>0</v>
      </c>
      <c r="AK304" s="189">
        <f ca="1">SUM($O188:AK188)-SUM($O246:AK246)+SUM($O275:AK275)</f>
        <v>0</v>
      </c>
      <c r="AL304" s="189">
        <f ca="1">SUM($O188:AL188)-SUM($O246:AL246)+SUM($O275:AL275)</f>
        <v>0</v>
      </c>
      <c r="AM304" s="189">
        <f ca="1">SUM($O188:AM188)-SUM($O246:AM246)+SUM($O275:AM275)</f>
        <v>0</v>
      </c>
      <c r="AN304" s="189">
        <f ca="1">SUM($O188:AN188)-SUM($O246:AN246)+SUM($O275:AN275)</f>
        <v>0</v>
      </c>
      <c r="AO304" s="189">
        <f ca="1">SUM($O188:AO188)-SUM($O246:AO246)+SUM($O275:AO275)</f>
        <v>0</v>
      </c>
      <c r="AP304" s="189">
        <f ca="1">SUM($O188:AP188)-SUM($O246:AP246)+SUM($O275:AP275)</f>
        <v>0</v>
      </c>
      <c r="AQ304" s="189">
        <f ca="1">SUM($O188:AQ188)-SUM($O246:AQ246)+SUM($O275:AQ275)</f>
        <v>0</v>
      </c>
      <c r="AR304" s="189">
        <f ca="1">SUM($O188:AR188)-SUM($O246:AR246)+SUM($O275:AR275)</f>
        <v>0</v>
      </c>
      <c r="AS304" s="189">
        <f ca="1">SUM($O188:AS188)-SUM($O246:AS246)+SUM($O275:AS275)</f>
        <v>0</v>
      </c>
      <c r="AT304" s="189">
        <f ca="1">SUM($O188:AT188)-SUM($O246:AT246)+SUM($O275:AT275)</f>
        <v>0</v>
      </c>
      <c r="AU304" s="189">
        <f ca="1">SUM($O188:AU188)-SUM($O246:AU246)+SUM($O275:AU275)</f>
        <v>0</v>
      </c>
      <c r="AV304" s="189">
        <f ca="1">SUM($O188:AV188)-SUM($O246:AV246)+SUM($O275:AV275)</f>
        <v>0</v>
      </c>
      <c r="AW304" s="189">
        <f ca="1">SUM($O188:AW188)-SUM($O246:AW246)+SUM($O275:AW275)</f>
        <v>0</v>
      </c>
      <c r="AX304" s="189">
        <f ca="1">SUM($O188:AX188)-SUM($O246:AX246)+SUM($O275:AX275)</f>
        <v>0</v>
      </c>
      <c r="AY304" s="189">
        <f ca="1">SUM($O188:AY188)-SUM($O246:AY246)+SUM($O275:AY275)</f>
        <v>0</v>
      </c>
      <c r="AZ304" s="189">
        <f ca="1">SUM($O188:AZ188)-SUM($O246:AZ246)+SUM($O275:AZ275)</f>
        <v>0</v>
      </c>
      <c r="BA304" s="189">
        <f ca="1">SUM($O188:BA188)-SUM($O246:BA246)+SUM($O275:BA275)</f>
        <v>0</v>
      </c>
      <c r="BB304" s="189">
        <f ca="1">SUM($O188:BB188)-SUM($O246:BB246)+SUM($O275:BB275)</f>
        <v>0</v>
      </c>
      <c r="BC304" s="189">
        <f ca="1">SUM($O188:BC188)-SUM($O246:BC246)+SUM($O275:BC275)</f>
        <v>0</v>
      </c>
      <c r="BD304" s="189">
        <f ca="1">SUM($O188:BD188)-SUM($O246:BD246)+SUM($O275:BD275)</f>
        <v>0</v>
      </c>
      <c r="BE304" s="189">
        <f ca="1">SUM($O188:BE188)-SUM($O246:BE246)+SUM($O275:BE275)</f>
        <v>0</v>
      </c>
      <c r="BF304" s="189">
        <f ca="1">SUM($O188:BF188)-SUM($O246:BF246)+SUM($O275:BF275)</f>
        <v>0</v>
      </c>
      <c r="BG304" s="189">
        <f ca="1">SUM($O188:BG188)-SUM($O246:BG246)+SUM($O275:BG275)</f>
        <v>0</v>
      </c>
      <c r="BH304" s="189">
        <f ca="1">SUM($O188:BH188)-SUM($O246:BH246)+SUM($O275:BH275)</f>
        <v>0</v>
      </c>
      <c r="BI304" s="189">
        <f ca="1">SUM($O188:BI188)-SUM($O246:BI246)+SUM($O275:BI275)</f>
        <v>0</v>
      </c>
      <c r="BJ304" s="189">
        <f ca="1">SUM($O188:BJ188)-SUM($O246:BJ246)+SUM($O275:BJ275)</f>
        <v>0</v>
      </c>
      <c r="BK304" s="189">
        <f ca="1">SUM($O188:BK188)-SUM($O246:BK246)+SUM($O275:BK275)</f>
        <v>0</v>
      </c>
      <c r="BL304" s="189">
        <f ca="1">SUM($O188:BL188)-SUM($O246:BL246)+SUM($O275:BL275)</f>
        <v>0</v>
      </c>
      <c r="BM304" s="189">
        <f ca="1">SUM($O188:BM188)-SUM($O246:BM246)+SUM($O275:BM275)</f>
        <v>0</v>
      </c>
    </row>
    <row r="305" spans="3:65" x14ac:dyDescent="0.2">
      <c r="C305" s="188">
        <f t="shared" si="228"/>
        <v>20</v>
      </c>
      <c r="D305" s="166" t="str">
        <f t="shared" si="229"/>
        <v>item 20</v>
      </c>
      <c r="E305" s="211" t="str">
        <f t="shared" si="227"/>
        <v>Operating Expense</v>
      </c>
      <c r="F305" s="183">
        <f t="shared" si="227"/>
        <v>2</v>
      </c>
      <c r="G305" s="183"/>
      <c r="H305" s="214"/>
      <c r="O305" s="189">
        <f ca="1">SUM($O189:O189)-SUM($O247:O247)+SUM($O276:O276)</f>
        <v>0</v>
      </c>
      <c r="P305" s="189">
        <f ca="1">SUM($O189:P189)-SUM($O247:P247)+SUM($O276:P276)</f>
        <v>0</v>
      </c>
      <c r="Q305" s="189">
        <f ca="1">SUM($O189:Q189)-SUM($O247:Q247)+SUM($O276:Q276)</f>
        <v>0</v>
      </c>
      <c r="R305" s="189">
        <f ca="1">SUM($O189:R189)-SUM($O247:R247)+SUM($O276:R276)</f>
        <v>0</v>
      </c>
      <c r="S305" s="189">
        <f ca="1">SUM($O189:S189)-SUM($O247:S247)+SUM($O276:S276)</f>
        <v>0</v>
      </c>
      <c r="T305" s="189">
        <f ca="1">SUM($O189:T189)-SUM($O247:T247)+SUM($O276:T276)</f>
        <v>0</v>
      </c>
      <c r="U305" s="189">
        <f ca="1">SUM($O189:U189)-SUM($O247:U247)+SUM($O276:U276)</f>
        <v>0</v>
      </c>
      <c r="V305" s="189">
        <f ca="1">SUM($O189:V189)-SUM($O247:V247)+SUM($O276:V276)</f>
        <v>0</v>
      </c>
      <c r="W305" s="189">
        <f ca="1">SUM($O189:W189)-SUM($O247:W247)+SUM($O276:W276)</f>
        <v>0</v>
      </c>
      <c r="X305" s="189">
        <f ca="1">SUM($O189:X189)-SUM($O247:X247)+SUM($O276:X276)</f>
        <v>0</v>
      </c>
      <c r="Y305" s="189">
        <f ca="1">SUM($O189:Y189)-SUM($O247:Y247)+SUM($O276:Y276)</f>
        <v>0</v>
      </c>
      <c r="Z305" s="189">
        <f ca="1">SUM($O189:Z189)-SUM($O247:Z247)+SUM($O276:Z276)</f>
        <v>0</v>
      </c>
      <c r="AA305" s="189">
        <f ca="1">SUM($O189:AA189)-SUM($O247:AA247)+SUM($O276:AA276)</f>
        <v>0</v>
      </c>
      <c r="AB305" s="189">
        <f ca="1">SUM($O189:AB189)-SUM($O247:AB247)+SUM($O276:AB276)</f>
        <v>0</v>
      </c>
      <c r="AC305" s="189">
        <f ca="1">SUM($O189:AC189)-SUM($O247:AC247)+SUM($O276:AC276)</f>
        <v>0</v>
      </c>
      <c r="AD305" s="189">
        <f ca="1">SUM($O189:AD189)-SUM($O247:AD247)+SUM($O276:AD276)</f>
        <v>0</v>
      </c>
      <c r="AE305" s="189">
        <f ca="1">SUM($O189:AE189)-SUM($O247:AE247)+SUM($O276:AE276)</f>
        <v>0</v>
      </c>
      <c r="AF305" s="189">
        <f ca="1">SUM($O189:AF189)-SUM($O247:AF247)+SUM($O276:AF276)</f>
        <v>0</v>
      </c>
      <c r="AG305" s="189">
        <f ca="1">SUM($O189:AG189)-SUM($O247:AG247)+SUM($O276:AG276)</f>
        <v>0</v>
      </c>
      <c r="AH305" s="189">
        <f ca="1">SUM($O189:AH189)-SUM($O247:AH247)+SUM($O276:AH276)</f>
        <v>0</v>
      </c>
      <c r="AI305" s="189">
        <f ca="1">SUM($O189:AI189)-SUM($O247:AI247)+SUM($O276:AI276)</f>
        <v>0</v>
      </c>
      <c r="AJ305" s="189">
        <f ca="1">SUM($O189:AJ189)-SUM($O247:AJ247)+SUM($O276:AJ276)</f>
        <v>0</v>
      </c>
      <c r="AK305" s="189">
        <f ca="1">SUM($O189:AK189)-SUM($O247:AK247)+SUM($O276:AK276)</f>
        <v>0</v>
      </c>
      <c r="AL305" s="189">
        <f ca="1">SUM($O189:AL189)-SUM($O247:AL247)+SUM($O276:AL276)</f>
        <v>0</v>
      </c>
      <c r="AM305" s="189">
        <f ca="1">SUM($O189:AM189)-SUM($O247:AM247)+SUM($O276:AM276)</f>
        <v>0</v>
      </c>
      <c r="AN305" s="189">
        <f ca="1">SUM($O189:AN189)-SUM($O247:AN247)+SUM($O276:AN276)</f>
        <v>0</v>
      </c>
      <c r="AO305" s="189">
        <f ca="1">SUM($O189:AO189)-SUM($O247:AO247)+SUM($O276:AO276)</f>
        <v>0</v>
      </c>
      <c r="AP305" s="189">
        <f ca="1">SUM($O189:AP189)-SUM($O247:AP247)+SUM($O276:AP276)</f>
        <v>0</v>
      </c>
      <c r="AQ305" s="189">
        <f ca="1">SUM($O189:AQ189)-SUM($O247:AQ247)+SUM($O276:AQ276)</f>
        <v>0</v>
      </c>
      <c r="AR305" s="189">
        <f ca="1">SUM($O189:AR189)-SUM($O247:AR247)+SUM($O276:AR276)</f>
        <v>0</v>
      </c>
      <c r="AS305" s="189">
        <f ca="1">SUM($O189:AS189)-SUM($O247:AS247)+SUM($O276:AS276)</f>
        <v>0</v>
      </c>
      <c r="AT305" s="189">
        <f ca="1">SUM($O189:AT189)-SUM($O247:AT247)+SUM($O276:AT276)</f>
        <v>0</v>
      </c>
      <c r="AU305" s="189">
        <f ca="1">SUM($O189:AU189)-SUM($O247:AU247)+SUM($O276:AU276)</f>
        <v>0</v>
      </c>
      <c r="AV305" s="189">
        <f ca="1">SUM($O189:AV189)-SUM($O247:AV247)+SUM($O276:AV276)</f>
        <v>0</v>
      </c>
      <c r="AW305" s="189">
        <f ca="1">SUM($O189:AW189)-SUM($O247:AW247)+SUM($O276:AW276)</f>
        <v>0</v>
      </c>
      <c r="AX305" s="189">
        <f ca="1">SUM($O189:AX189)-SUM($O247:AX247)+SUM($O276:AX276)</f>
        <v>0</v>
      </c>
      <c r="AY305" s="189">
        <f ca="1">SUM($O189:AY189)-SUM($O247:AY247)+SUM($O276:AY276)</f>
        <v>0</v>
      </c>
      <c r="AZ305" s="189">
        <f ca="1">SUM($O189:AZ189)-SUM($O247:AZ247)+SUM($O276:AZ276)</f>
        <v>0</v>
      </c>
      <c r="BA305" s="189">
        <f ca="1">SUM($O189:BA189)-SUM($O247:BA247)+SUM($O276:BA276)</f>
        <v>0</v>
      </c>
      <c r="BB305" s="189">
        <f ca="1">SUM($O189:BB189)-SUM($O247:BB247)+SUM($O276:BB276)</f>
        <v>0</v>
      </c>
      <c r="BC305" s="189">
        <f ca="1">SUM($O189:BC189)-SUM($O247:BC247)+SUM($O276:BC276)</f>
        <v>0</v>
      </c>
      <c r="BD305" s="189">
        <f ca="1">SUM($O189:BD189)-SUM($O247:BD247)+SUM($O276:BD276)</f>
        <v>0</v>
      </c>
      <c r="BE305" s="189">
        <f ca="1">SUM($O189:BE189)-SUM($O247:BE247)+SUM($O276:BE276)</f>
        <v>0</v>
      </c>
      <c r="BF305" s="189">
        <f ca="1">SUM($O189:BF189)-SUM($O247:BF247)+SUM($O276:BF276)</f>
        <v>0</v>
      </c>
      <c r="BG305" s="189">
        <f ca="1">SUM($O189:BG189)-SUM($O247:BG247)+SUM($O276:BG276)</f>
        <v>0</v>
      </c>
      <c r="BH305" s="189">
        <f ca="1">SUM($O189:BH189)-SUM($O247:BH247)+SUM($O276:BH276)</f>
        <v>0</v>
      </c>
      <c r="BI305" s="189">
        <f ca="1">SUM($O189:BI189)-SUM($O247:BI247)+SUM($O276:BI276)</f>
        <v>0</v>
      </c>
      <c r="BJ305" s="189">
        <f ca="1">SUM($O189:BJ189)-SUM($O247:BJ247)+SUM($O276:BJ276)</f>
        <v>0</v>
      </c>
      <c r="BK305" s="189">
        <f ca="1">SUM($O189:BK189)-SUM($O247:BK247)+SUM($O276:BK276)</f>
        <v>0</v>
      </c>
      <c r="BL305" s="189">
        <f ca="1">SUM($O189:BL189)-SUM($O247:BL247)+SUM($O276:BL276)</f>
        <v>0</v>
      </c>
      <c r="BM305" s="189">
        <f ca="1">SUM($O189:BM189)-SUM($O247:BM247)+SUM($O276:BM276)</f>
        <v>0</v>
      </c>
    </row>
    <row r="306" spans="3:65" x14ac:dyDescent="0.2">
      <c r="C306" s="188">
        <f t="shared" si="228"/>
        <v>21</v>
      </c>
      <c r="D306" s="166" t="str">
        <f t="shared" si="229"/>
        <v>item 21</v>
      </c>
      <c r="E306" s="211" t="str">
        <f t="shared" si="227"/>
        <v>Operating Expense</v>
      </c>
      <c r="F306" s="183">
        <f t="shared" si="227"/>
        <v>2</v>
      </c>
      <c r="G306" s="183"/>
      <c r="H306" s="214"/>
      <c r="O306" s="189">
        <f ca="1">SUM($O190:O190)-SUM($O248:O248)+SUM($O277:O277)</f>
        <v>0</v>
      </c>
      <c r="P306" s="189">
        <f ca="1">SUM($O190:P190)-SUM($O248:P248)+SUM($O277:P277)</f>
        <v>0</v>
      </c>
      <c r="Q306" s="189">
        <f ca="1">SUM($O190:Q190)-SUM($O248:Q248)+SUM($O277:Q277)</f>
        <v>0</v>
      </c>
      <c r="R306" s="189">
        <f ca="1">SUM($O190:R190)-SUM($O248:R248)+SUM($O277:R277)</f>
        <v>0</v>
      </c>
      <c r="S306" s="189">
        <f ca="1">SUM($O190:S190)-SUM($O248:S248)+SUM($O277:S277)</f>
        <v>0</v>
      </c>
      <c r="T306" s="189">
        <f ca="1">SUM($O190:T190)-SUM($O248:T248)+SUM($O277:T277)</f>
        <v>0</v>
      </c>
      <c r="U306" s="189">
        <f ca="1">SUM($O190:U190)-SUM($O248:U248)+SUM($O277:U277)</f>
        <v>0</v>
      </c>
      <c r="V306" s="189">
        <f ca="1">SUM($O190:V190)-SUM($O248:V248)+SUM($O277:V277)</f>
        <v>0</v>
      </c>
      <c r="W306" s="189">
        <f ca="1">SUM($O190:W190)-SUM($O248:W248)+SUM($O277:W277)</f>
        <v>0</v>
      </c>
      <c r="X306" s="189">
        <f ca="1">SUM($O190:X190)-SUM($O248:X248)+SUM($O277:X277)</f>
        <v>0</v>
      </c>
      <c r="Y306" s="189">
        <f ca="1">SUM($O190:Y190)-SUM($O248:Y248)+SUM($O277:Y277)</f>
        <v>0</v>
      </c>
      <c r="Z306" s="189">
        <f ca="1">SUM($O190:Z190)-SUM($O248:Z248)+SUM($O277:Z277)</f>
        <v>0</v>
      </c>
      <c r="AA306" s="189">
        <f ca="1">SUM($O190:AA190)-SUM($O248:AA248)+SUM($O277:AA277)</f>
        <v>0</v>
      </c>
      <c r="AB306" s="189">
        <f ca="1">SUM($O190:AB190)-SUM($O248:AB248)+SUM($O277:AB277)</f>
        <v>0</v>
      </c>
      <c r="AC306" s="189">
        <f ca="1">SUM($O190:AC190)-SUM($O248:AC248)+SUM($O277:AC277)</f>
        <v>0</v>
      </c>
      <c r="AD306" s="189">
        <f ca="1">SUM($O190:AD190)-SUM($O248:AD248)+SUM($O277:AD277)</f>
        <v>0</v>
      </c>
      <c r="AE306" s="189">
        <f ca="1">SUM($O190:AE190)-SUM($O248:AE248)+SUM($O277:AE277)</f>
        <v>0</v>
      </c>
      <c r="AF306" s="189">
        <f ca="1">SUM($O190:AF190)-SUM($O248:AF248)+SUM($O277:AF277)</f>
        <v>0</v>
      </c>
      <c r="AG306" s="189">
        <f ca="1">SUM($O190:AG190)-SUM($O248:AG248)+SUM($O277:AG277)</f>
        <v>0</v>
      </c>
      <c r="AH306" s="189">
        <f ca="1">SUM($O190:AH190)-SUM($O248:AH248)+SUM($O277:AH277)</f>
        <v>0</v>
      </c>
      <c r="AI306" s="189">
        <f ca="1">SUM($O190:AI190)-SUM($O248:AI248)+SUM($O277:AI277)</f>
        <v>0</v>
      </c>
      <c r="AJ306" s="189">
        <f ca="1">SUM($O190:AJ190)-SUM($O248:AJ248)+SUM($O277:AJ277)</f>
        <v>0</v>
      </c>
      <c r="AK306" s="189">
        <f ca="1">SUM($O190:AK190)-SUM($O248:AK248)+SUM($O277:AK277)</f>
        <v>0</v>
      </c>
      <c r="AL306" s="189">
        <f ca="1">SUM($O190:AL190)-SUM($O248:AL248)+SUM($O277:AL277)</f>
        <v>0</v>
      </c>
      <c r="AM306" s="189">
        <f ca="1">SUM($O190:AM190)-SUM($O248:AM248)+SUM($O277:AM277)</f>
        <v>0</v>
      </c>
      <c r="AN306" s="189">
        <f ca="1">SUM($O190:AN190)-SUM($O248:AN248)+SUM($O277:AN277)</f>
        <v>0</v>
      </c>
      <c r="AO306" s="189">
        <f ca="1">SUM($O190:AO190)-SUM($O248:AO248)+SUM($O277:AO277)</f>
        <v>0</v>
      </c>
      <c r="AP306" s="189">
        <f ca="1">SUM($O190:AP190)-SUM($O248:AP248)+SUM($O277:AP277)</f>
        <v>0</v>
      </c>
      <c r="AQ306" s="189">
        <f ca="1">SUM($O190:AQ190)-SUM($O248:AQ248)+SUM($O277:AQ277)</f>
        <v>0</v>
      </c>
      <c r="AR306" s="189">
        <f ca="1">SUM($O190:AR190)-SUM($O248:AR248)+SUM($O277:AR277)</f>
        <v>0</v>
      </c>
      <c r="AS306" s="189">
        <f ca="1">SUM($O190:AS190)-SUM($O248:AS248)+SUM($O277:AS277)</f>
        <v>0</v>
      </c>
      <c r="AT306" s="189">
        <f ca="1">SUM($O190:AT190)-SUM($O248:AT248)+SUM($O277:AT277)</f>
        <v>0</v>
      </c>
      <c r="AU306" s="189">
        <f ca="1">SUM($O190:AU190)-SUM($O248:AU248)+SUM($O277:AU277)</f>
        <v>0</v>
      </c>
      <c r="AV306" s="189">
        <f ca="1">SUM($O190:AV190)-SUM($O248:AV248)+SUM($O277:AV277)</f>
        <v>0</v>
      </c>
      <c r="AW306" s="189">
        <f ca="1">SUM($O190:AW190)-SUM($O248:AW248)+SUM($O277:AW277)</f>
        <v>0</v>
      </c>
      <c r="AX306" s="189">
        <f ca="1">SUM($O190:AX190)-SUM($O248:AX248)+SUM($O277:AX277)</f>
        <v>0</v>
      </c>
      <c r="AY306" s="189">
        <f ca="1">SUM($O190:AY190)-SUM($O248:AY248)+SUM($O277:AY277)</f>
        <v>0</v>
      </c>
      <c r="AZ306" s="189">
        <f ca="1">SUM($O190:AZ190)-SUM($O248:AZ248)+SUM($O277:AZ277)</f>
        <v>0</v>
      </c>
      <c r="BA306" s="189">
        <f ca="1">SUM($O190:BA190)-SUM($O248:BA248)+SUM($O277:BA277)</f>
        <v>0</v>
      </c>
      <c r="BB306" s="189">
        <f ca="1">SUM($O190:BB190)-SUM($O248:BB248)+SUM($O277:BB277)</f>
        <v>0</v>
      </c>
      <c r="BC306" s="189">
        <f ca="1">SUM($O190:BC190)-SUM($O248:BC248)+SUM($O277:BC277)</f>
        <v>0</v>
      </c>
      <c r="BD306" s="189">
        <f ca="1">SUM($O190:BD190)-SUM($O248:BD248)+SUM($O277:BD277)</f>
        <v>0</v>
      </c>
      <c r="BE306" s="189">
        <f ca="1">SUM($O190:BE190)-SUM($O248:BE248)+SUM($O277:BE277)</f>
        <v>0</v>
      </c>
      <c r="BF306" s="189">
        <f ca="1">SUM($O190:BF190)-SUM($O248:BF248)+SUM($O277:BF277)</f>
        <v>0</v>
      </c>
      <c r="BG306" s="189">
        <f ca="1">SUM($O190:BG190)-SUM($O248:BG248)+SUM($O277:BG277)</f>
        <v>0</v>
      </c>
      <c r="BH306" s="189">
        <f ca="1">SUM($O190:BH190)-SUM($O248:BH248)+SUM($O277:BH277)</f>
        <v>0</v>
      </c>
      <c r="BI306" s="189">
        <f ca="1">SUM($O190:BI190)-SUM($O248:BI248)+SUM($O277:BI277)</f>
        <v>0</v>
      </c>
      <c r="BJ306" s="189">
        <f ca="1">SUM($O190:BJ190)-SUM($O248:BJ248)+SUM($O277:BJ277)</f>
        <v>0</v>
      </c>
      <c r="BK306" s="189">
        <f ca="1">SUM($O190:BK190)-SUM($O248:BK248)+SUM($O277:BK277)</f>
        <v>0</v>
      </c>
      <c r="BL306" s="189">
        <f ca="1">SUM($O190:BL190)-SUM($O248:BL248)+SUM($O277:BL277)</f>
        <v>0</v>
      </c>
      <c r="BM306" s="189">
        <f ca="1">SUM($O190:BM190)-SUM($O248:BM248)+SUM($O277:BM277)</f>
        <v>0</v>
      </c>
    </row>
    <row r="307" spans="3:65" x14ac:dyDescent="0.2">
      <c r="C307" s="188">
        <f t="shared" si="228"/>
        <v>22</v>
      </c>
      <c r="D307" s="166" t="str">
        <f t="shared" si="229"/>
        <v>item 22</v>
      </c>
      <c r="E307" s="211" t="str">
        <f t="shared" si="227"/>
        <v>Operating Expense</v>
      </c>
      <c r="F307" s="183">
        <f t="shared" si="227"/>
        <v>2</v>
      </c>
      <c r="G307" s="183"/>
      <c r="H307" s="214"/>
      <c r="O307" s="189">
        <f ca="1">SUM($O191:O191)-SUM($O249:O249)+SUM($O278:O278)</f>
        <v>0</v>
      </c>
      <c r="P307" s="189">
        <f ca="1">SUM($O191:P191)-SUM($O249:P249)+SUM($O278:P278)</f>
        <v>0</v>
      </c>
      <c r="Q307" s="189">
        <f ca="1">SUM($O191:Q191)-SUM($O249:Q249)+SUM($O278:Q278)</f>
        <v>0</v>
      </c>
      <c r="R307" s="189">
        <f ca="1">SUM($O191:R191)-SUM($O249:R249)+SUM($O278:R278)</f>
        <v>0</v>
      </c>
      <c r="S307" s="189">
        <f ca="1">SUM($O191:S191)-SUM($O249:S249)+SUM($O278:S278)</f>
        <v>0</v>
      </c>
      <c r="T307" s="189">
        <f ca="1">SUM($O191:T191)-SUM($O249:T249)+SUM($O278:T278)</f>
        <v>0</v>
      </c>
      <c r="U307" s="189">
        <f ca="1">SUM($O191:U191)-SUM($O249:U249)+SUM($O278:U278)</f>
        <v>0</v>
      </c>
      <c r="V307" s="189">
        <f ca="1">SUM($O191:V191)-SUM($O249:V249)+SUM($O278:V278)</f>
        <v>0</v>
      </c>
      <c r="W307" s="189">
        <f ca="1">SUM($O191:W191)-SUM($O249:W249)+SUM($O278:W278)</f>
        <v>0</v>
      </c>
      <c r="X307" s="189">
        <f ca="1">SUM($O191:X191)-SUM($O249:X249)+SUM($O278:X278)</f>
        <v>0</v>
      </c>
      <c r="Y307" s="189">
        <f ca="1">SUM($O191:Y191)-SUM($O249:Y249)+SUM($O278:Y278)</f>
        <v>0</v>
      </c>
      <c r="Z307" s="189">
        <f ca="1">SUM($O191:Z191)-SUM($O249:Z249)+SUM($O278:Z278)</f>
        <v>0</v>
      </c>
      <c r="AA307" s="189">
        <f ca="1">SUM($O191:AA191)-SUM($O249:AA249)+SUM($O278:AA278)</f>
        <v>0</v>
      </c>
      <c r="AB307" s="189">
        <f ca="1">SUM($O191:AB191)-SUM($O249:AB249)+SUM($O278:AB278)</f>
        <v>0</v>
      </c>
      <c r="AC307" s="189">
        <f ca="1">SUM($O191:AC191)-SUM($O249:AC249)+SUM($O278:AC278)</f>
        <v>0</v>
      </c>
      <c r="AD307" s="189">
        <f ca="1">SUM($O191:AD191)-SUM($O249:AD249)+SUM($O278:AD278)</f>
        <v>0</v>
      </c>
      <c r="AE307" s="189">
        <f ca="1">SUM($O191:AE191)-SUM($O249:AE249)+SUM($O278:AE278)</f>
        <v>0</v>
      </c>
      <c r="AF307" s="189">
        <f ca="1">SUM($O191:AF191)-SUM($O249:AF249)+SUM($O278:AF278)</f>
        <v>0</v>
      </c>
      <c r="AG307" s="189">
        <f ca="1">SUM($O191:AG191)-SUM($O249:AG249)+SUM($O278:AG278)</f>
        <v>0</v>
      </c>
      <c r="AH307" s="189">
        <f ca="1">SUM($O191:AH191)-SUM($O249:AH249)+SUM($O278:AH278)</f>
        <v>0</v>
      </c>
      <c r="AI307" s="189">
        <f ca="1">SUM($O191:AI191)-SUM($O249:AI249)+SUM($O278:AI278)</f>
        <v>0</v>
      </c>
      <c r="AJ307" s="189">
        <f ca="1">SUM($O191:AJ191)-SUM($O249:AJ249)+SUM($O278:AJ278)</f>
        <v>0</v>
      </c>
      <c r="AK307" s="189">
        <f ca="1">SUM($O191:AK191)-SUM($O249:AK249)+SUM($O278:AK278)</f>
        <v>0</v>
      </c>
      <c r="AL307" s="189">
        <f ca="1">SUM($O191:AL191)-SUM($O249:AL249)+SUM($O278:AL278)</f>
        <v>0</v>
      </c>
      <c r="AM307" s="189">
        <f ca="1">SUM($O191:AM191)-SUM($O249:AM249)+SUM($O278:AM278)</f>
        <v>0</v>
      </c>
      <c r="AN307" s="189">
        <f ca="1">SUM($O191:AN191)-SUM($O249:AN249)+SUM($O278:AN278)</f>
        <v>0</v>
      </c>
      <c r="AO307" s="189">
        <f ca="1">SUM($O191:AO191)-SUM($O249:AO249)+SUM($O278:AO278)</f>
        <v>0</v>
      </c>
      <c r="AP307" s="189">
        <f ca="1">SUM($O191:AP191)-SUM($O249:AP249)+SUM($O278:AP278)</f>
        <v>0</v>
      </c>
      <c r="AQ307" s="189">
        <f ca="1">SUM($O191:AQ191)-SUM($O249:AQ249)+SUM($O278:AQ278)</f>
        <v>0</v>
      </c>
      <c r="AR307" s="189">
        <f ca="1">SUM($O191:AR191)-SUM($O249:AR249)+SUM($O278:AR278)</f>
        <v>0</v>
      </c>
      <c r="AS307" s="189">
        <f ca="1">SUM($O191:AS191)-SUM($O249:AS249)+SUM($O278:AS278)</f>
        <v>0</v>
      </c>
      <c r="AT307" s="189">
        <f ca="1">SUM($O191:AT191)-SUM($O249:AT249)+SUM($O278:AT278)</f>
        <v>0</v>
      </c>
      <c r="AU307" s="189">
        <f ca="1">SUM($O191:AU191)-SUM($O249:AU249)+SUM($O278:AU278)</f>
        <v>0</v>
      </c>
      <c r="AV307" s="189">
        <f ca="1">SUM($O191:AV191)-SUM($O249:AV249)+SUM($O278:AV278)</f>
        <v>0</v>
      </c>
      <c r="AW307" s="189">
        <f ca="1">SUM($O191:AW191)-SUM($O249:AW249)+SUM($O278:AW278)</f>
        <v>0</v>
      </c>
      <c r="AX307" s="189">
        <f ca="1">SUM($O191:AX191)-SUM($O249:AX249)+SUM($O278:AX278)</f>
        <v>0</v>
      </c>
      <c r="AY307" s="189">
        <f ca="1">SUM($O191:AY191)-SUM($O249:AY249)+SUM($O278:AY278)</f>
        <v>0</v>
      </c>
      <c r="AZ307" s="189">
        <f ca="1">SUM($O191:AZ191)-SUM($O249:AZ249)+SUM($O278:AZ278)</f>
        <v>0</v>
      </c>
      <c r="BA307" s="189">
        <f ca="1">SUM($O191:BA191)-SUM($O249:BA249)+SUM($O278:BA278)</f>
        <v>0</v>
      </c>
      <c r="BB307" s="189">
        <f ca="1">SUM($O191:BB191)-SUM($O249:BB249)+SUM($O278:BB278)</f>
        <v>0</v>
      </c>
      <c r="BC307" s="189">
        <f ca="1">SUM($O191:BC191)-SUM($O249:BC249)+SUM($O278:BC278)</f>
        <v>0</v>
      </c>
      <c r="BD307" s="189">
        <f ca="1">SUM($O191:BD191)-SUM($O249:BD249)+SUM($O278:BD278)</f>
        <v>0</v>
      </c>
      <c r="BE307" s="189">
        <f ca="1">SUM($O191:BE191)-SUM($O249:BE249)+SUM($O278:BE278)</f>
        <v>0</v>
      </c>
      <c r="BF307" s="189">
        <f ca="1">SUM($O191:BF191)-SUM($O249:BF249)+SUM($O278:BF278)</f>
        <v>0</v>
      </c>
      <c r="BG307" s="189">
        <f ca="1">SUM($O191:BG191)-SUM($O249:BG249)+SUM($O278:BG278)</f>
        <v>0</v>
      </c>
      <c r="BH307" s="189">
        <f ca="1">SUM($O191:BH191)-SUM($O249:BH249)+SUM($O278:BH278)</f>
        <v>0</v>
      </c>
      <c r="BI307" s="189">
        <f ca="1">SUM($O191:BI191)-SUM($O249:BI249)+SUM($O278:BI278)</f>
        <v>0</v>
      </c>
      <c r="BJ307" s="189">
        <f ca="1">SUM($O191:BJ191)-SUM($O249:BJ249)+SUM($O278:BJ278)</f>
        <v>0</v>
      </c>
      <c r="BK307" s="189">
        <f ca="1">SUM($O191:BK191)-SUM($O249:BK249)+SUM($O278:BK278)</f>
        <v>0</v>
      </c>
      <c r="BL307" s="189">
        <f ca="1">SUM($O191:BL191)-SUM($O249:BL249)+SUM($O278:BL278)</f>
        <v>0</v>
      </c>
      <c r="BM307" s="189">
        <f ca="1">SUM($O191:BM191)-SUM($O249:BM249)+SUM($O278:BM278)</f>
        <v>0</v>
      </c>
    </row>
    <row r="308" spans="3:65" x14ac:dyDescent="0.2">
      <c r="C308" s="188">
        <f t="shared" si="228"/>
        <v>23</v>
      </c>
      <c r="D308" s="166" t="str">
        <f t="shared" si="229"/>
        <v>item 23</v>
      </c>
      <c r="E308" s="211" t="str">
        <f t="shared" si="227"/>
        <v>Operating Expense</v>
      </c>
      <c r="F308" s="183">
        <f t="shared" si="227"/>
        <v>2</v>
      </c>
      <c r="G308" s="183"/>
      <c r="H308" s="214"/>
      <c r="O308" s="189">
        <f ca="1">SUM($O192:O192)-SUM($O250:O250)+SUM($O279:O279)</f>
        <v>0</v>
      </c>
      <c r="P308" s="189">
        <f ca="1">SUM($O192:P192)-SUM($O250:P250)+SUM($O279:P279)</f>
        <v>0</v>
      </c>
      <c r="Q308" s="189">
        <f ca="1">SUM($O192:Q192)-SUM($O250:Q250)+SUM($O279:Q279)</f>
        <v>0</v>
      </c>
      <c r="R308" s="189">
        <f ca="1">SUM($O192:R192)-SUM($O250:R250)+SUM($O279:R279)</f>
        <v>0</v>
      </c>
      <c r="S308" s="189">
        <f ca="1">SUM($O192:S192)-SUM($O250:S250)+SUM($O279:S279)</f>
        <v>0</v>
      </c>
      <c r="T308" s="189">
        <f ca="1">SUM($O192:T192)-SUM($O250:T250)+SUM($O279:T279)</f>
        <v>0</v>
      </c>
      <c r="U308" s="189">
        <f ca="1">SUM($O192:U192)-SUM($O250:U250)+SUM($O279:U279)</f>
        <v>0</v>
      </c>
      <c r="V308" s="189">
        <f ca="1">SUM($O192:V192)-SUM($O250:V250)+SUM($O279:V279)</f>
        <v>0</v>
      </c>
      <c r="W308" s="189">
        <f ca="1">SUM($O192:W192)-SUM($O250:W250)+SUM($O279:W279)</f>
        <v>0</v>
      </c>
      <c r="X308" s="189">
        <f ca="1">SUM($O192:X192)-SUM($O250:X250)+SUM($O279:X279)</f>
        <v>0</v>
      </c>
      <c r="Y308" s="189">
        <f ca="1">SUM($O192:Y192)-SUM($O250:Y250)+SUM($O279:Y279)</f>
        <v>0</v>
      </c>
      <c r="Z308" s="189">
        <f ca="1">SUM($O192:Z192)-SUM($O250:Z250)+SUM($O279:Z279)</f>
        <v>0</v>
      </c>
      <c r="AA308" s="189">
        <f ca="1">SUM($O192:AA192)-SUM($O250:AA250)+SUM($O279:AA279)</f>
        <v>0</v>
      </c>
      <c r="AB308" s="189">
        <f ca="1">SUM($O192:AB192)-SUM($O250:AB250)+SUM($O279:AB279)</f>
        <v>0</v>
      </c>
      <c r="AC308" s="189">
        <f ca="1">SUM($O192:AC192)-SUM($O250:AC250)+SUM($O279:AC279)</f>
        <v>0</v>
      </c>
      <c r="AD308" s="189">
        <f ca="1">SUM($O192:AD192)-SUM($O250:AD250)+SUM($O279:AD279)</f>
        <v>0</v>
      </c>
      <c r="AE308" s="189">
        <f ca="1">SUM($O192:AE192)-SUM($O250:AE250)+SUM($O279:AE279)</f>
        <v>0</v>
      </c>
      <c r="AF308" s="189">
        <f ca="1">SUM($O192:AF192)-SUM($O250:AF250)+SUM($O279:AF279)</f>
        <v>0</v>
      </c>
      <c r="AG308" s="189">
        <f ca="1">SUM($O192:AG192)-SUM($O250:AG250)+SUM($O279:AG279)</f>
        <v>0</v>
      </c>
      <c r="AH308" s="189">
        <f ca="1">SUM($O192:AH192)-SUM($O250:AH250)+SUM($O279:AH279)</f>
        <v>0</v>
      </c>
      <c r="AI308" s="189">
        <f ca="1">SUM($O192:AI192)-SUM($O250:AI250)+SUM($O279:AI279)</f>
        <v>0</v>
      </c>
      <c r="AJ308" s="189">
        <f ca="1">SUM($O192:AJ192)-SUM($O250:AJ250)+SUM($O279:AJ279)</f>
        <v>0</v>
      </c>
      <c r="AK308" s="189">
        <f ca="1">SUM($O192:AK192)-SUM($O250:AK250)+SUM($O279:AK279)</f>
        <v>0</v>
      </c>
      <c r="AL308" s="189">
        <f ca="1">SUM($O192:AL192)-SUM($O250:AL250)+SUM($O279:AL279)</f>
        <v>0</v>
      </c>
      <c r="AM308" s="189">
        <f ca="1">SUM($O192:AM192)-SUM($O250:AM250)+SUM($O279:AM279)</f>
        <v>0</v>
      </c>
      <c r="AN308" s="189">
        <f ca="1">SUM($O192:AN192)-SUM($O250:AN250)+SUM($O279:AN279)</f>
        <v>0</v>
      </c>
      <c r="AO308" s="189">
        <f ca="1">SUM($O192:AO192)-SUM($O250:AO250)+SUM($O279:AO279)</f>
        <v>0</v>
      </c>
      <c r="AP308" s="189">
        <f ca="1">SUM($O192:AP192)-SUM($O250:AP250)+SUM($O279:AP279)</f>
        <v>0</v>
      </c>
      <c r="AQ308" s="189">
        <f ca="1">SUM($O192:AQ192)-SUM($O250:AQ250)+SUM($O279:AQ279)</f>
        <v>0</v>
      </c>
      <c r="AR308" s="189">
        <f ca="1">SUM($O192:AR192)-SUM($O250:AR250)+SUM($O279:AR279)</f>
        <v>0</v>
      </c>
      <c r="AS308" s="189">
        <f ca="1">SUM($O192:AS192)-SUM($O250:AS250)+SUM($O279:AS279)</f>
        <v>0</v>
      </c>
      <c r="AT308" s="189">
        <f ca="1">SUM($O192:AT192)-SUM($O250:AT250)+SUM($O279:AT279)</f>
        <v>0</v>
      </c>
      <c r="AU308" s="189">
        <f ca="1">SUM($O192:AU192)-SUM($O250:AU250)+SUM($O279:AU279)</f>
        <v>0</v>
      </c>
      <c r="AV308" s="189">
        <f ca="1">SUM($O192:AV192)-SUM($O250:AV250)+SUM($O279:AV279)</f>
        <v>0</v>
      </c>
      <c r="AW308" s="189">
        <f ca="1">SUM($O192:AW192)-SUM($O250:AW250)+SUM($O279:AW279)</f>
        <v>0</v>
      </c>
      <c r="AX308" s="189">
        <f ca="1">SUM($O192:AX192)-SUM($O250:AX250)+SUM($O279:AX279)</f>
        <v>0</v>
      </c>
      <c r="AY308" s="189">
        <f ca="1">SUM($O192:AY192)-SUM($O250:AY250)+SUM($O279:AY279)</f>
        <v>0</v>
      </c>
      <c r="AZ308" s="189">
        <f ca="1">SUM($O192:AZ192)-SUM($O250:AZ250)+SUM($O279:AZ279)</f>
        <v>0</v>
      </c>
      <c r="BA308" s="189">
        <f ca="1">SUM($O192:BA192)-SUM($O250:BA250)+SUM($O279:BA279)</f>
        <v>0</v>
      </c>
      <c r="BB308" s="189">
        <f ca="1">SUM($O192:BB192)-SUM($O250:BB250)+SUM($O279:BB279)</f>
        <v>0</v>
      </c>
      <c r="BC308" s="189">
        <f ca="1">SUM($O192:BC192)-SUM($O250:BC250)+SUM($O279:BC279)</f>
        <v>0</v>
      </c>
      <c r="BD308" s="189">
        <f ca="1">SUM($O192:BD192)-SUM($O250:BD250)+SUM($O279:BD279)</f>
        <v>0</v>
      </c>
      <c r="BE308" s="189">
        <f ca="1">SUM($O192:BE192)-SUM($O250:BE250)+SUM($O279:BE279)</f>
        <v>0</v>
      </c>
      <c r="BF308" s="189">
        <f ca="1">SUM($O192:BF192)-SUM($O250:BF250)+SUM($O279:BF279)</f>
        <v>0</v>
      </c>
      <c r="BG308" s="189">
        <f ca="1">SUM($O192:BG192)-SUM($O250:BG250)+SUM($O279:BG279)</f>
        <v>0</v>
      </c>
      <c r="BH308" s="189">
        <f ca="1">SUM($O192:BH192)-SUM($O250:BH250)+SUM($O279:BH279)</f>
        <v>0</v>
      </c>
      <c r="BI308" s="189">
        <f ca="1">SUM($O192:BI192)-SUM($O250:BI250)+SUM($O279:BI279)</f>
        <v>0</v>
      </c>
      <c r="BJ308" s="189">
        <f ca="1">SUM($O192:BJ192)-SUM($O250:BJ250)+SUM($O279:BJ279)</f>
        <v>0</v>
      </c>
      <c r="BK308" s="189">
        <f ca="1">SUM($O192:BK192)-SUM($O250:BK250)+SUM($O279:BK279)</f>
        <v>0</v>
      </c>
      <c r="BL308" s="189">
        <f ca="1">SUM($O192:BL192)-SUM($O250:BL250)+SUM($O279:BL279)</f>
        <v>0</v>
      </c>
      <c r="BM308" s="189">
        <f ca="1">SUM($O192:BM192)-SUM($O250:BM250)+SUM($O279:BM279)</f>
        <v>0</v>
      </c>
    </row>
    <row r="309" spans="3:65" x14ac:dyDescent="0.2">
      <c r="C309" s="188">
        <f t="shared" si="228"/>
        <v>24</v>
      </c>
      <c r="D309" s="166" t="str">
        <f t="shared" si="229"/>
        <v>item 24</v>
      </c>
      <c r="E309" s="211" t="str">
        <f t="shared" si="227"/>
        <v>Operating Expense</v>
      </c>
      <c r="F309" s="183">
        <f t="shared" si="227"/>
        <v>2</v>
      </c>
      <c r="G309" s="183"/>
      <c r="H309" s="214"/>
      <c r="O309" s="189">
        <f ca="1">SUM($O193:O193)-SUM($O251:O251)+SUM($O280:O280)</f>
        <v>0</v>
      </c>
      <c r="P309" s="189">
        <f ca="1">SUM($O193:P193)-SUM($O251:P251)+SUM($O280:P280)</f>
        <v>0</v>
      </c>
      <c r="Q309" s="189">
        <f ca="1">SUM($O193:Q193)-SUM($O251:Q251)+SUM($O280:Q280)</f>
        <v>0</v>
      </c>
      <c r="R309" s="189">
        <f ca="1">SUM($O193:R193)-SUM($O251:R251)+SUM($O280:R280)</f>
        <v>0</v>
      </c>
      <c r="S309" s="189">
        <f ca="1">SUM($O193:S193)-SUM($O251:S251)+SUM($O280:S280)</f>
        <v>0</v>
      </c>
      <c r="T309" s="189">
        <f ca="1">SUM($O193:T193)-SUM($O251:T251)+SUM($O280:T280)</f>
        <v>0</v>
      </c>
      <c r="U309" s="189">
        <f ca="1">SUM($O193:U193)-SUM($O251:U251)+SUM($O280:U280)</f>
        <v>0</v>
      </c>
      <c r="V309" s="189">
        <f ca="1">SUM($O193:V193)-SUM($O251:V251)+SUM($O280:V280)</f>
        <v>0</v>
      </c>
      <c r="W309" s="189">
        <f ca="1">SUM($O193:W193)-SUM($O251:W251)+SUM($O280:W280)</f>
        <v>0</v>
      </c>
      <c r="X309" s="189">
        <f ca="1">SUM($O193:X193)-SUM($O251:X251)+SUM($O280:X280)</f>
        <v>0</v>
      </c>
      <c r="Y309" s="189">
        <f ca="1">SUM($O193:Y193)-SUM($O251:Y251)+SUM($O280:Y280)</f>
        <v>0</v>
      </c>
      <c r="Z309" s="189">
        <f ca="1">SUM($O193:Z193)-SUM($O251:Z251)+SUM($O280:Z280)</f>
        <v>0</v>
      </c>
      <c r="AA309" s="189">
        <f ca="1">SUM($O193:AA193)-SUM($O251:AA251)+SUM($O280:AA280)</f>
        <v>0</v>
      </c>
      <c r="AB309" s="189">
        <f ca="1">SUM($O193:AB193)-SUM($O251:AB251)+SUM($O280:AB280)</f>
        <v>0</v>
      </c>
      <c r="AC309" s="189">
        <f ca="1">SUM($O193:AC193)-SUM($O251:AC251)+SUM($O280:AC280)</f>
        <v>0</v>
      </c>
      <c r="AD309" s="189">
        <f ca="1">SUM($O193:AD193)-SUM($O251:AD251)+SUM($O280:AD280)</f>
        <v>0</v>
      </c>
      <c r="AE309" s="189">
        <f ca="1">SUM($O193:AE193)-SUM($O251:AE251)+SUM($O280:AE280)</f>
        <v>0</v>
      </c>
      <c r="AF309" s="189">
        <f ca="1">SUM($O193:AF193)-SUM($O251:AF251)+SUM($O280:AF280)</f>
        <v>0</v>
      </c>
      <c r="AG309" s="189">
        <f ca="1">SUM($O193:AG193)-SUM($O251:AG251)+SUM($O280:AG280)</f>
        <v>0</v>
      </c>
      <c r="AH309" s="189">
        <f ca="1">SUM($O193:AH193)-SUM($O251:AH251)+SUM($O280:AH280)</f>
        <v>0</v>
      </c>
      <c r="AI309" s="189">
        <f ca="1">SUM($O193:AI193)-SUM($O251:AI251)+SUM($O280:AI280)</f>
        <v>0</v>
      </c>
      <c r="AJ309" s="189">
        <f ca="1">SUM($O193:AJ193)-SUM($O251:AJ251)+SUM($O280:AJ280)</f>
        <v>0</v>
      </c>
      <c r="AK309" s="189">
        <f ca="1">SUM($O193:AK193)-SUM($O251:AK251)+SUM($O280:AK280)</f>
        <v>0</v>
      </c>
      <c r="AL309" s="189">
        <f ca="1">SUM($O193:AL193)-SUM($O251:AL251)+SUM($O280:AL280)</f>
        <v>0</v>
      </c>
      <c r="AM309" s="189">
        <f ca="1">SUM($O193:AM193)-SUM($O251:AM251)+SUM($O280:AM280)</f>
        <v>0</v>
      </c>
      <c r="AN309" s="189">
        <f ca="1">SUM($O193:AN193)-SUM($O251:AN251)+SUM($O280:AN280)</f>
        <v>0</v>
      </c>
      <c r="AO309" s="189">
        <f ca="1">SUM($O193:AO193)-SUM($O251:AO251)+SUM($O280:AO280)</f>
        <v>0</v>
      </c>
      <c r="AP309" s="189">
        <f ca="1">SUM($O193:AP193)-SUM($O251:AP251)+SUM($O280:AP280)</f>
        <v>0</v>
      </c>
      <c r="AQ309" s="189">
        <f ca="1">SUM($O193:AQ193)-SUM($O251:AQ251)+SUM($O280:AQ280)</f>
        <v>0</v>
      </c>
      <c r="AR309" s="189">
        <f ca="1">SUM($O193:AR193)-SUM($O251:AR251)+SUM($O280:AR280)</f>
        <v>0</v>
      </c>
      <c r="AS309" s="189">
        <f ca="1">SUM($O193:AS193)-SUM($O251:AS251)+SUM($O280:AS280)</f>
        <v>0</v>
      </c>
      <c r="AT309" s="189">
        <f ca="1">SUM($O193:AT193)-SUM($O251:AT251)+SUM($O280:AT280)</f>
        <v>0</v>
      </c>
      <c r="AU309" s="189">
        <f ca="1">SUM($O193:AU193)-SUM($O251:AU251)+SUM($O280:AU280)</f>
        <v>0</v>
      </c>
      <c r="AV309" s="189">
        <f ca="1">SUM($O193:AV193)-SUM($O251:AV251)+SUM($O280:AV280)</f>
        <v>0</v>
      </c>
      <c r="AW309" s="189">
        <f ca="1">SUM($O193:AW193)-SUM($O251:AW251)+SUM($O280:AW280)</f>
        <v>0</v>
      </c>
      <c r="AX309" s="189">
        <f ca="1">SUM($O193:AX193)-SUM($O251:AX251)+SUM($O280:AX280)</f>
        <v>0</v>
      </c>
      <c r="AY309" s="189">
        <f ca="1">SUM($O193:AY193)-SUM($O251:AY251)+SUM($O280:AY280)</f>
        <v>0</v>
      </c>
      <c r="AZ309" s="189">
        <f ca="1">SUM($O193:AZ193)-SUM($O251:AZ251)+SUM($O280:AZ280)</f>
        <v>0</v>
      </c>
      <c r="BA309" s="189">
        <f ca="1">SUM($O193:BA193)-SUM($O251:BA251)+SUM($O280:BA280)</f>
        <v>0</v>
      </c>
      <c r="BB309" s="189">
        <f ca="1">SUM($O193:BB193)-SUM($O251:BB251)+SUM($O280:BB280)</f>
        <v>0</v>
      </c>
      <c r="BC309" s="189">
        <f ca="1">SUM($O193:BC193)-SUM($O251:BC251)+SUM($O280:BC280)</f>
        <v>0</v>
      </c>
      <c r="BD309" s="189">
        <f ca="1">SUM($O193:BD193)-SUM($O251:BD251)+SUM($O280:BD280)</f>
        <v>0</v>
      </c>
      <c r="BE309" s="189">
        <f ca="1">SUM($O193:BE193)-SUM($O251:BE251)+SUM($O280:BE280)</f>
        <v>0</v>
      </c>
      <c r="BF309" s="189">
        <f ca="1">SUM($O193:BF193)-SUM($O251:BF251)+SUM($O280:BF280)</f>
        <v>0</v>
      </c>
      <c r="BG309" s="189">
        <f ca="1">SUM($O193:BG193)-SUM($O251:BG251)+SUM($O280:BG280)</f>
        <v>0</v>
      </c>
      <c r="BH309" s="189">
        <f ca="1">SUM($O193:BH193)-SUM($O251:BH251)+SUM($O280:BH280)</f>
        <v>0</v>
      </c>
      <c r="BI309" s="189">
        <f ca="1">SUM($O193:BI193)-SUM($O251:BI251)+SUM($O280:BI280)</f>
        <v>0</v>
      </c>
      <c r="BJ309" s="189">
        <f ca="1">SUM($O193:BJ193)-SUM($O251:BJ251)+SUM($O280:BJ280)</f>
        <v>0</v>
      </c>
      <c r="BK309" s="189">
        <f ca="1">SUM($O193:BK193)-SUM($O251:BK251)+SUM($O280:BK280)</f>
        <v>0</v>
      </c>
      <c r="BL309" s="189">
        <f ca="1">SUM($O193:BL193)-SUM($O251:BL251)+SUM($O280:BL280)</f>
        <v>0</v>
      </c>
      <c r="BM309" s="189">
        <f ca="1">SUM($O193:BM193)-SUM($O251:BM251)+SUM($O280:BM280)</f>
        <v>0</v>
      </c>
    </row>
    <row r="310" spans="3:65" x14ac:dyDescent="0.2">
      <c r="C310" s="188">
        <f t="shared" si="228"/>
        <v>25</v>
      </c>
      <c r="D310" s="166" t="str">
        <f t="shared" si="229"/>
        <v>item 25</v>
      </c>
      <c r="E310" s="211" t="str">
        <f t="shared" si="227"/>
        <v>Operating Expense</v>
      </c>
      <c r="F310" s="183">
        <f t="shared" si="227"/>
        <v>2</v>
      </c>
      <c r="G310" s="183"/>
      <c r="H310" s="214"/>
      <c r="O310" s="189">
        <f ca="1">SUM($O194:O194)-SUM($O252:O252)+SUM($O281:O281)</f>
        <v>0</v>
      </c>
      <c r="P310" s="189">
        <f ca="1">SUM($O194:P194)-SUM($O252:P252)+SUM($O281:P281)</f>
        <v>0</v>
      </c>
      <c r="Q310" s="189">
        <f ca="1">SUM($O194:Q194)-SUM($O252:Q252)+SUM($O281:Q281)</f>
        <v>0</v>
      </c>
      <c r="R310" s="189">
        <f ca="1">SUM($O194:R194)-SUM($O252:R252)+SUM($O281:R281)</f>
        <v>0</v>
      </c>
      <c r="S310" s="189">
        <f ca="1">SUM($O194:S194)-SUM($O252:S252)+SUM($O281:S281)</f>
        <v>0</v>
      </c>
      <c r="T310" s="189">
        <f ca="1">SUM($O194:T194)-SUM($O252:T252)+SUM($O281:T281)</f>
        <v>0</v>
      </c>
      <c r="U310" s="189">
        <f ca="1">SUM($O194:U194)-SUM($O252:U252)+SUM($O281:U281)</f>
        <v>0</v>
      </c>
      <c r="V310" s="189">
        <f ca="1">SUM($O194:V194)-SUM($O252:V252)+SUM($O281:V281)</f>
        <v>0</v>
      </c>
      <c r="W310" s="189">
        <f ca="1">SUM($O194:W194)-SUM($O252:W252)+SUM($O281:W281)</f>
        <v>0</v>
      </c>
      <c r="X310" s="189">
        <f ca="1">SUM($O194:X194)-SUM($O252:X252)+SUM($O281:X281)</f>
        <v>0</v>
      </c>
      <c r="Y310" s="189">
        <f ca="1">SUM($O194:Y194)-SUM($O252:Y252)+SUM($O281:Y281)</f>
        <v>0</v>
      </c>
      <c r="Z310" s="189">
        <f ca="1">SUM($O194:Z194)-SUM($O252:Z252)+SUM($O281:Z281)</f>
        <v>0</v>
      </c>
      <c r="AA310" s="189">
        <f ca="1">SUM($O194:AA194)-SUM($O252:AA252)+SUM($O281:AA281)</f>
        <v>0</v>
      </c>
      <c r="AB310" s="189">
        <f ca="1">SUM($O194:AB194)-SUM($O252:AB252)+SUM($O281:AB281)</f>
        <v>0</v>
      </c>
      <c r="AC310" s="189">
        <f ca="1">SUM($O194:AC194)-SUM($O252:AC252)+SUM($O281:AC281)</f>
        <v>0</v>
      </c>
      <c r="AD310" s="189">
        <f ca="1">SUM($O194:AD194)-SUM($O252:AD252)+SUM($O281:AD281)</f>
        <v>0</v>
      </c>
      <c r="AE310" s="189">
        <f ca="1">SUM($O194:AE194)-SUM($O252:AE252)+SUM($O281:AE281)</f>
        <v>0</v>
      </c>
      <c r="AF310" s="189">
        <f ca="1">SUM($O194:AF194)-SUM($O252:AF252)+SUM($O281:AF281)</f>
        <v>0</v>
      </c>
      <c r="AG310" s="189">
        <f ca="1">SUM($O194:AG194)-SUM($O252:AG252)+SUM($O281:AG281)</f>
        <v>0</v>
      </c>
      <c r="AH310" s="189">
        <f ca="1">SUM($O194:AH194)-SUM($O252:AH252)+SUM($O281:AH281)</f>
        <v>0</v>
      </c>
      <c r="AI310" s="189">
        <f ca="1">SUM($O194:AI194)-SUM($O252:AI252)+SUM($O281:AI281)</f>
        <v>0</v>
      </c>
      <c r="AJ310" s="189">
        <f ca="1">SUM($O194:AJ194)-SUM($O252:AJ252)+SUM($O281:AJ281)</f>
        <v>0</v>
      </c>
      <c r="AK310" s="189">
        <f ca="1">SUM($O194:AK194)-SUM($O252:AK252)+SUM($O281:AK281)</f>
        <v>0</v>
      </c>
      <c r="AL310" s="189">
        <f ca="1">SUM($O194:AL194)-SUM($O252:AL252)+SUM($O281:AL281)</f>
        <v>0</v>
      </c>
      <c r="AM310" s="189">
        <f ca="1">SUM($O194:AM194)-SUM($O252:AM252)+SUM($O281:AM281)</f>
        <v>0</v>
      </c>
      <c r="AN310" s="189">
        <f ca="1">SUM($O194:AN194)-SUM($O252:AN252)+SUM($O281:AN281)</f>
        <v>0</v>
      </c>
      <c r="AO310" s="189">
        <f ca="1">SUM($O194:AO194)-SUM($O252:AO252)+SUM($O281:AO281)</f>
        <v>0</v>
      </c>
      <c r="AP310" s="189">
        <f ca="1">SUM($O194:AP194)-SUM($O252:AP252)+SUM($O281:AP281)</f>
        <v>0</v>
      </c>
      <c r="AQ310" s="189">
        <f ca="1">SUM($O194:AQ194)-SUM($O252:AQ252)+SUM($O281:AQ281)</f>
        <v>0</v>
      </c>
      <c r="AR310" s="189">
        <f ca="1">SUM($O194:AR194)-SUM($O252:AR252)+SUM($O281:AR281)</f>
        <v>0</v>
      </c>
      <c r="AS310" s="189">
        <f ca="1">SUM($O194:AS194)-SUM($O252:AS252)+SUM($O281:AS281)</f>
        <v>0</v>
      </c>
      <c r="AT310" s="189">
        <f ca="1">SUM($O194:AT194)-SUM($O252:AT252)+SUM($O281:AT281)</f>
        <v>0</v>
      </c>
      <c r="AU310" s="189">
        <f ca="1">SUM($O194:AU194)-SUM($O252:AU252)+SUM($O281:AU281)</f>
        <v>0</v>
      </c>
      <c r="AV310" s="189">
        <f ca="1">SUM($O194:AV194)-SUM($O252:AV252)+SUM($O281:AV281)</f>
        <v>0</v>
      </c>
      <c r="AW310" s="189">
        <f ca="1">SUM($O194:AW194)-SUM($O252:AW252)+SUM($O281:AW281)</f>
        <v>0</v>
      </c>
      <c r="AX310" s="189">
        <f ca="1">SUM($O194:AX194)-SUM($O252:AX252)+SUM($O281:AX281)</f>
        <v>0</v>
      </c>
      <c r="AY310" s="189">
        <f ca="1">SUM($O194:AY194)-SUM($O252:AY252)+SUM($O281:AY281)</f>
        <v>0</v>
      </c>
      <c r="AZ310" s="189">
        <f ca="1">SUM($O194:AZ194)-SUM($O252:AZ252)+SUM($O281:AZ281)</f>
        <v>0</v>
      </c>
      <c r="BA310" s="189">
        <f ca="1">SUM($O194:BA194)-SUM($O252:BA252)+SUM($O281:BA281)</f>
        <v>0</v>
      </c>
      <c r="BB310" s="189">
        <f ca="1">SUM($O194:BB194)-SUM($O252:BB252)+SUM($O281:BB281)</f>
        <v>0</v>
      </c>
      <c r="BC310" s="189">
        <f ca="1">SUM($O194:BC194)-SUM($O252:BC252)+SUM($O281:BC281)</f>
        <v>0</v>
      </c>
      <c r="BD310" s="189">
        <f ca="1">SUM($O194:BD194)-SUM($O252:BD252)+SUM($O281:BD281)</f>
        <v>0</v>
      </c>
      <c r="BE310" s="189">
        <f ca="1">SUM($O194:BE194)-SUM($O252:BE252)+SUM($O281:BE281)</f>
        <v>0</v>
      </c>
      <c r="BF310" s="189">
        <f ca="1">SUM($O194:BF194)-SUM($O252:BF252)+SUM($O281:BF281)</f>
        <v>0</v>
      </c>
      <c r="BG310" s="189">
        <f ca="1">SUM($O194:BG194)-SUM($O252:BG252)+SUM($O281:BG281)</f>
        <v>0</v>
      </c>
      <c r="BH310" s="189">
        <f ca="1">SUM($O194:BH194)-SUM($O252:BH252)+SUM($O281:BH281)</f>
        <v>0</v>
      </c>
      <c r="BI310" s="189">
        <f ca="1">SUM($O194:BI194)-SUM($O252:BI252)+SUM($O281:BI281)</f>
        <v>0</v>
      </c>
      <c r="BJ310" s="189">
        <f ca="1">SUM($O194:BJ194)-SUM($O252:BJ252)+SUM($O281:BJ281)</f>
        <v>0</v>
      </c>
      <c r="BK310" s="189">
        <f ca="1">SUM($O194:BK194)-SUM($O252:BK252)+SUM($O281:BK281)</f>
        <v>0</v>
      </c>
      <c r="BL310" s="189">
        <f ca="1">SUM($O194:BL194)-SUM($O252:BL252)+SUM($O281:BL281)</f>
        <v>0</v>
      </c>
      <c r="BM310" s="189">
        <f ca="1">SUM($O194:BM194)-SUM($O252:BM252)+SUM($O281:BM281)</f>
        <v>0</v>
      </c>
    </row>
    <row r="311" spans="3:65" x14ac:dyDescent="0.2">
      <c r="D311" s="194"/>
      <c r="O311" s="209"/>
      <c r="P311" s="209"/>
      <c r="Q311" s="209"/>
      <c r="R311" s="209"/>
      <c r="S311" s="209"/>
      <c r="T311" s="209"/>
      <c r="U311" s="209"/>
      <c r="V311" s="209"/>
      <c r="W311" s="209"/>
      <c r="X311" s="209"/>
      <c r="Y311" s="209"/>
      <c r="Z311" s="209"/>
      <c r="AA311" s="209"/>
      <c r="AB311" s="209"/>
      <c r="AC311" s="209"/>
      <c r="AD311" s="209"/>
      <c r="AE311" s="209"/>
      <c r="AF311" s="209"/>
      <c r="AG311" s="209"/>
      <c r="AH311" s="209"/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  <c r="BI311" s="209"/>
      <c r="BJ311" s="209"/>
      <c r="BK311" s="209"/>
      <c r="BL311" s="209"/>
      <c r="BM311" s="209"/>
    </row>
    <row r="312" spans="3:65" s="189" customFormat="1" x14ac:dyDescent="0.2">
      <c r="D312" s="195"/>
      <c r="F312" s="196"/>
      <c r="G312" s="196"/>
    </row>
    <row r="313" spans="3:65" s="189" customFormat="1" x14ac:dyDescent="0.2">
      <c r="D313" s="195"/>
      <c r="F313" s="196"/>
      <c r="G313" s="196"/>
    </row>
    <row r="314" spans="3:65" ht="25.5" x14ac:dyDescent="0.2">
      <c r="D314" s="186" t="s">
        <v>22</v>
      </c>
      <c r="E314" s="181"/>
      <c r="F314" s="155"/>
      <c r="G314" s="155"/>
      <c r="I314" s="263" t="s">
        <v>195</v>
      </c>
      <c r="K314" s="184"/>
      <c r="L314" s="184"/>
      <c r="M314" s="184"/>
      <c r="O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/>
      <c r="BC314" s="184"/>
      <c r="BD314" s="184"/>
      <c r="BE314" s="184"/>
      <c r="BF314" s="184"/>
      <c r="BG314" s="184"/>
      <c r="BH314" s="184"/>
      <c r="BI314" s="184"/>
      <c r="BJ314" s="184"/>
      <c r="BK314" s="184"/>
      <c r="BL314" s="184"/>
      <c r="BM314" s="184"/>
    </row>
    <row r="315" spans="3:65" ht="12.75" customHeight="1" x14ac:dyDescent="0.2">
      <c r="C315" s="188">
        <f>C314+1</f>
        <v>1</v>
      </c>
      <c r="D315" s="166" t="str">
        <f>INDEX(D$51:D$75,$C315,1)</f>
        <v xml:space="preserve">TRANSMISSION LINE  </v>
      </c>
      <c r="E315" s="211" t="str">
        <f t="shared" ref="E315:F339" si="230">INDEX(E$51:E$75,$C315,1)</f>
        <v>CWIP Capital</v>
      </c>
      <c r="F315" s="183">
        <f t="shared" si="230"/>
        <v>6</v>
      </c>
      <c r="G315" s="183"/>
      <c r="H315" s="222">
        <f>Assumptions!$E$22</f>
        <v>0.25345000000000001</v>
      </c>
      <c r="I315" s="193">
        <f t="shared" ref="I315:I339" si="231">L1075-L1017</f>
        <v>0</v>
      </c>
      <c r="O315" s="189">
        <f t="shared" ref="O315:AT315" ca="1" si="232">N315+(O228-O1133-O672+$I315*(O$9=YEAR($I959)))*$H315-O1282</f>
        <v>0</v>
      </c>
      <c r="P315" s="189">
        <f t="shared" ca="1" si="232"/>
        <v>0</v>
      </c>
      <c r="Q315" s="189">
        <f t="shared" ca="1" si="232"/>
        <v>0</v>
      </c>
      <c r="R315" s="189">
        <f t="shared" ca="1" si="232"/>
        <v>-2327128.5800312776</v>
      </c>
      <c r="S315" s="189">
        <f t="shared" ca="1" si="232"/>
        <v>-6175404.6221317798</v>
      </c>
      <c r="T315" s="189">
        <f t="shared" ca="1" si="232"/>
        <v>-9570741.9796310738</v>
      </c>
      <c r="U315" s="189">
        <f t="shared" ca="1" si="232"/>
        <v>-12560818.408802968</v>
      </c>
      <c r="V315" s="189">
        <f t="shared" ca="1" si="232"/>
        <v>-15183776.114666514</v>
      </c>
      <c r="W315" s="189">
        <f t="shared" ca="1" si="232"/>
        <v>-17472989.526613381</v>
      </c>
      <c r="X315" s="189">
        <f t="shared" ca="1" si="232"/>
        <v>-19604866.342856668</v>
      </c>
      <c r="Y315" s="189">
        <f t="shared" ca="1" si="232"/>
        <v>-21736743.159099955</v>
      </c>
      <c r="Z315" s="189">
        <f t="shared" ca="1" si="232"/>
        <v>-23873387.750970624</v>
      </c>
      <c r="AA315" s="189">
        <f t="shared" ca="1" si="232"/>
        <v>-26005264.567213912</v>
      </c>
      <c r="AB315" s="189">
        <f t="shared" ca="1" si="232"/>
        <v>-28141909.159084581</v>
      </c>
      <c r="AC315" s="189">
        <f t="shared" ca="1" si="232"/>
        <v>-30273785.975327868</v>
      </c>
      <c r="AD315" s="189">
        <f t="shared" ca="1" si="232"/>
        <v>-32410430.567198537</v>
      </c>
      <c r="AE315" s="189">
        <f t="shared" ca="1" si="232"/>
        <v>-34542307.383441821</v>
      </c>
      <c r="AF315" s="189">
        <f t="shared" ca="1" si="232"/>
        <v>-36678951.975312486</v>
      </c>
      <c r="AG315" s="189">
        <f t="shared" ca="1" si="232"/>
        <v>-37404334.981478333</v>
      </c>
      <c r="AH315" s="189">
        <f t="shared" ca="1" si="232"/>
        <v>-36723224.177566737</v>
      </c>
      <c r="AI315" s="189">
        <f t="shared" ca="1" si="232"/>
        <v>-36042113.37365514</v>
      </c>
      <c r="AJ315" s="189">
        <f t="shared" ca="1" si="232"/>
        <v>-35361002.569743544</v>
      </c>
      <c r="AK315" s="189">
        <f t="shared" ca="1" si="232"/>
        <v>-34679891.765831947</v>
      </c>
      <c r="AL315" s="189">
        <f t="shared" ca="1" si="232"/>
        <v>-33998780.961920351</v>
      </c>
      <c r="AM315" s="189">
        <f t="shared" ca="1" si="232"/>
        <v>-33317670.158008758</v>
      </c>
      <c r="AN315" s="189">
        <f t="shared" ca="1" si="232"/>
        <v>-32636559.354097165</v>
      </c>
      <c r="AO315" s="189">
        <f t="shared" ca="1" si="232"/>
        <v>-31955448.550185572</v>
      </c>
      <c r="AP315" s="189">
        <f t="shared" ca="1" si="232"/>
        <v>-31274337.74627398</v>
      </c>
      <c r="AQ315" s="189">
        <f t="shared" ca="1" si="232"/>
        <v>-30593226.942362387</v>
      </c>
      <c r="AR315" s="189">
        <f t="shared" ca="1" si="232"/>
        <v>-29912116.138450794</v>
      </c>
      <c r="AS315" s="189">
        <f t="shared" ca="1" si="232"/>
        <v>-29231005.334539201</v>
      </c>
      <c r="AT315" s="189">
        <f t="shared" ca="1" si="232"/>
        <v>-28549894.530627608</v>
      </c>
      <c r="AU315" s="189">
        <f t="shared" ref="AU315:BM315" ca="1" si="233">AT315+(AU228-AU1133-AU672+$I315*(AU$9=YEAR($I959)))*$H315-AU1282</f>
        <v>-27868783.726716015</v>
      </c>
      <c r="AV315" s="189">
        <f t="shared" ca="1" si="233"/>
        <v>-27187672.922804423</v>
      </c>
      <c r="AW315" s="189">
        <f t="shared" ca="1" si="233"/>
        <v>-26506562.11889283</v>
      </c>
      <c r="AX315" s="189">
        <f t="shared" ca="1" si="233"/>
        <v>-25825451.314981237</v>
      </c>
      <c r="AY315" s="189">
        <f t="shared" ca="1" si="233"/>
        <v>-25144340.511069644</v>
      </c>
      <c r="AZ315" s="189">
        <f t="shared" ca="1" si="233"/>
        <v>-24463229.707158051</v>
      </c>
      <c r="BA315" s="189">
        <f t="shared" ca="1" si="233"/>
        <v>-23782118.903246459</v>
      </c>
      <c r="BB315" s="189">
        <f t="shared" ca="1" si="233"/>
        <v>-23101008.099334866</v>
      </c>
      <c r="BC315" s="189">
        <f t="shared" ca="1" si="233"/>
        <v>-22419897.295423273</v>
      </c>
      <c r="BD315" s="189">
        <f t="shared" ca="1" si="233"/>
        <v>-21738786.49151168</v>
      </c>
      <c r="BE315" s="189">
        <f t="shared" ca="1" si="233"/>
        <v>-21057675.687600087</v>
      </c>
      <c r="BF315" s="189">
        <f t="shared" ca="1" si="233"/>
        <v>-20376564.883688495</v>
      </c>
      <c r="BG315" s="189">
        <f t="shared" ca="1" si="233"/>
        <v>-19695454.079776902</v>
      </c>
      <c r="BH315" s="189">
        <f t="shared" ca="1" si="233"/>
        <v>-19014343.275865309</v>
      </c>
      <c r="BI315" s="189">
        <f t="shared" ca="1" si="233"/>
        <v>-18333232.471953716</v>
      </c>
      <c r="BJ315" s="189">
        <f t="shared" ca="1" si="233"/>
        <v>-17652121.668042123</v>
      </c>
      <c r="BK315" s="189">
        <f t="shared" ca="1" si="233"/>
        <v>-16971010.864130531</v>
      </c>
      <c r="BL315" s="189">
        <f t="shared" ca="1" si="233"/>
        <v>-16289900.060218938</v>
      </c>
      <c r="BM315" s="189">
        <f t="shared" ca="1" si="233"/>
        <v>-15608789.256307345</v>
      </c>
    </row>
    <row r="316" spans="3:65" x14ac:dyDescent="0.2">
      <c r="C316" s="188">
        <f t="shared" ref="C316:C339" si="234">C315+1</f>
        <v>2</v>
      </c>
      <c r="D316" s="166" t="str">
        <f t="shared" ref="D316:D339" si="235">INDEX(D$51:D$75,$C316,1)</f>
        <v xml:space="preserve">TRANSMISSION SUBSTATION  </v>
      </c>
      <c r="E316" s="211" t="str">
        <f t="shared" si="230"/>
        <v>CWIP Capital</v>
      </c>
      <c r="F316" s="183">
        <f t="shared" si="230"/>
        <v>6</v>
      </c>
      <c r="G316" s="183"/>
      <c r="H316" s="222">
        <f>Assumptions!$E$22</f>
        <v>0.25345000000000001</v>
      </c>
      <c r="I316" s="193">
        <f t="shared" si="231"/>
        <v>0</v>
      </c>
      <c r="O316" s="189">
        <f t="shared" ref="O316:AT316" ca="1" si="236">N316+(O229-O1134-O673+$I316*(O$9=YEAR($I960)))*$H316-O1283</f>
        <v>0</v>
      </c>
      <c r="P316" s="189">
        <f t="shared" ca="1" si="236"/>
        <v>0</v>
      </c>
      <c r="Q316" s="189">
        <f t="shared" ca="1" si="236"/>
        <v>0</v>
      </c>
      <c r="R316" s="189">
        <f t="shared" ca="1" si="236"/>
        <v>-54663.051170348896</v>
      </c>
      <c r="S316" s="189">
        <f t="shared" ca="1" si="236"/>
        <v>-136786.75324359746</v>
      </c>
      <c r="T316" s="189">
        <f t="shared" ca="1" si="236"/>
        <v>-208115.5787550165</v>
      </c>
      <c r="U316" s="189">
        <f t="shared" ca="1" si="236"/>
        <v>-269785.83050058805</v>
      </c>
      <c r="V316" s="189">
        <f t="shared" ca="1" si="236"/>
        <v>-322706.55071709782</v>
      </c>
      <c r="W316" s="189">
        <f t="shared" ca="1" si="236"/>
        <v>-367673.15136173315</v>
      </c>
      <c r="X316" s="189">
        <f t="shared" ca="1" si="236"/>
        <v>-408889.9527796277</v>
      </c>
      <c r="Y316" s="189">
        <f t="shared" ca="1" si="236"/>
        <v>-450106.75419752224</v>
      </c>
      <c r="Z316" s="189">
        <f t="shared" ca="1" si="236"/>
        <v>-491437.18589501502</v>
      </c>
      <c r="AA316" s="189">
        <f t="shared" ca="1" si="236"/>
        <v>-532653.98731290956</v>
      </c>
      <c r="AB316" s="189">
        <f t="shared" ca="1" si="236"/>
        <v>-573984.4190104024</v>
      </c>
      <c r="AC316" s="189">
        <f t="shared" ca="1" si="236"/>
        <v>-615201.22042829695</v>
      </c>
      <c r="AD316" s="189">
        <f t="shared" ca="1" si="236"/>
        <v>-656531.65212578978</v>
      </c>
      <c r="AE316" s="189">
        <f t="shared" ca="1" si="236"/>
        <v>-697748.45354368433</v>
      </c>
      <c r="AF316" s="189">
        <f t="shared" ca="1" si="236"/>
        <v>-739078.88524117717</v>
      </c>
      <c r="AG316" s="189">
        <f t="shared" ca="1" si="236"/>
        <v>-746774.75417760108</v>
      </c>
      <c r="AH316" s="189">
        <f t="shared" ca="1" si="236"/>
        <v>-720949.69063255435</v>
      </c>
      <c r="AI316" s="189">
        <f t="shared" ca="1" si="236"/>
        <v>-695124.62708750763</v>
      </c>
      <c r="AJ316" s="189">
        <f t="shared" ca="1" si="236"/>
        <v>-669299.56354246091</v>
      </c>
      <c r="AK316" s="189">
        <f t="shared" ca="1" si="236"/>
        <v>-643474.49999741418</v>
      </c>
      <c r="AL316" s="189">
        <f t="shared" ca="1" si="236"/>
        <v>-617649.43645236746</v>
      </c>
      <c r="AM316" s="189">
        <f t="shared" ca="1" si="236"/>
        <v>-591824.37290732074</v>
      </c>
      <c r="AN316" s="189">
        <f t="shared" ca="1" si="236"/>
        <v>-565999.30936227401</v>
      </c>
      <c r="AO316" s="189">
        <f t="shared" ca="1" si="236"/>
        <v>-540174.24581722729</v>
      </c>
      <c r="AP316" s="189">
        <f t="shared" ca="1" si="236"/>
        <v>-514349.18227218057</v>
      </c>
      <c r="AQ316" s="189">
        <f t="shared" ca="1" si="236"/>
        <v>-488524.11872713384</v>
      </c>
      <c r="AR316" s="189">
        <f t="shared" ca="1" si="236"/>
        <v>-462699.05518208712</v>
      </c>
      <c r="AS316" s="189">
        <f t="shared" ca="1" si="236"/>
        <v>-436873.9916370404</v>
      </c>
      <c r="AT316" s="189">
        <f t="shared" ca="1" si="236"/>
        <v>-411048.92809199367</v>
      </c>
      <c r="AU316" s="189">
        <f t="shared" ref="AU316:BM316" ca="1" si="237">AT316+(AU229-AU1134-AU673+$I316*(AU$9=YEAR($I960)))*$H316-AU1283</f>
        <v>-385223.86454694695</v>
      </c>
      <c r="AV316" s="189">
        <f t="shared" ca="1" si="237"/>
        <v>-359398.80100190022</v>
      </c>
      <c r="AW316" s="189">
        <f t="shared" ca="1" si="237"/>
        <v>-333573.7374568535</v>
      </c>
      <c r="AX316" s="189">
        <f t="shared" ca="1" si="237"/>
        <v>-307748.67391180678</v>
      </c>
      <c r="AY316" s="189">
        <f t="shared" ca="1" si="237"/>
        <v>-281923.61036676005</v>
      </c>
      <c r="AZ316" s="189">
        <f t="shared" ca="1" si="237"/>
        <v>-256098.54682171333</v>
      </c>
      <c r="BA316" s="189">
        <f t="shared" ca="1" si="237"/>
        <v>-230273.48327666661</v>
      </c>
      <c r="BB316" s="189">
        <f t="shared" ca="1" si="237"/>
        <v>-204448.41973161988</v>
      </c>
      <c r="BC316" s="189">
        <f t="shared" ca="1" si="237"/>
        <v>-178623.35618657316</v>
      </c>
      <c r="BD316" s="189">
        <f t="shared" ca="1" si="237"/>
        <v>-152798.29264152644</v>
      </c>
      <c r="BE316" s="189">
        <f t="shared" ca="1" si="237"/>
        <v>-126973.22909647971</v>
      </c>
      <c r="BF316" s="189">
        <f t="shared" ca="1" si="237"/>
        <v>-101148.16555143299</v>
      </c>
      <c r="BG316" s="189">
        <f t="shared" ca="1" si="237"/>
        <v>-75323.102006386267</v>
      </c>
      <c r="BH316" s="189">
        <f t="shared" ca="1" si="237"/>
        <v>-49498.038461339544</v>
      </c>
      <c r="BI316" s="189">
        <f t="shared" ca="1" si="237"/>
        <v>-23672.974916292824</v>
      </c>
      <c r="BJ316" s="189">
        <f t="shared" ca="1" si="237"/>
        <v>6.730260793119669E-10</v>
      </c>
      <c r="BK316" s="189">
        <f t="shared" ca="1" si="237"/>
        <v>6.730260793119669E-10</v>
      </c>
      <c r="BL316" s="189">
        <f t="shared" ca="1" si="237"/>
        <v>6.730260793119669E-10</v>
      </c>
      <c r="BM316" s="189">
        <f t="shared" ca="1" si="237"/>
        <v>6.730260793119669E-10</v>
      </c>
    </row>
    <row r="317" spans="3:65" x14ac:dyDescent="0.2">
      <c r="C317" s="188">
        <f t="shared" si="234"/>
        <v>3</v>
      </c>
      <c r="D317" s="166" t="str">
        <f t="shared" si="235"/>
        <v xml:space="preserve">DISTRIBUTION SUBSTATION  </v>
      </c>
      <c r="E317" s="211" t="str">
        <f t="shared" si="230"/>
        <v>CWIP Capital</v>
      </c>
      <c r="F317" s="183">
        <f t="shared" si="230"/>
        <v>6</v>
      </c>
      <c r="G317" s="183"/>
      <c r="H317" s="222">
        <f>Assumptions!$E$22</f>
        <v>0.25345000000000001</v>
      </c>
      <c r="I317" s="193">
        <f t="shared" si="231"/>
        <v>0</v>
      </c>
      <c r="O317" s="189">
        <f t="shared" ref="O317:AT317" ca="1" si="238">N317+(O230-O1135-O674+$I317*(O$9=YEAR($I961)))*$H317-O1284</f>
        <v>0</v>
      </c>
      <c r="P317" s="189">
        <f t="shared" ca="1" si="238"/>
        <v>0</v>
      </c>
      <c r="Q317" s="189">
        <f t="shared" ca="1" si="238"/>
        <v>0</v>
      </c>
      <c r="R317" s="189">
        <f t="shared" ca="1" si="238"/>
        <v>-189889.52014159836</v>
      </c>
      <c r="S317" s="189">
        <f t="shared" ca="1" si="238"/>
        <v>-468281.22525423055</v>
      </c>
      <c r="T317" s="189">
        <f t="shared" ca="1" si="238"/>
        <v>-717977.20672720496</v>
      </c>
      <c r="U317" s="189">
        <f t="shared" ca="1" si="238"/>
        <v>-941201.11842189729</v>
      </c>
      <c r="V317" s="189">
        <f t="shared" ca="1" si="238"/>
        <v>-1139858.9493623439</v>
      </c>
      <c r="W317" s="189">
        <f t="shared" ca="1" si="238"/>
        <v>-1315856.6885725812</v>
      </c>
      <c r="X317" s="189">
        <f t="shared" ca="1" si="238"/>
        <v>-1470835.6043788623</v>
      </c>
      <c r="Y317" s="189">
        <f t="shared" ca="1" si="238"/>
        <v>-1606436.9651074412</v>
      </c>
      <c r="Z317" s="189">
        <f t="shared" ca="1" si="238"/>
        <v>-1738861.677462626</v>
      </c>
      <c r="AA317" s="189">
        <f t="shared" ca="1" si="238"/>
        <v>-1871233.4456782544</v>
      </c>
      <c r="AB317" s="189">
        <f t="shared" ca="1" si="238"/>
        <v>-2003658.1580334392</v>
      </c>
      <c r="AC317" s="189">
        <f t="shared" ca="1" si="238"/>
        <v>-2136029.9262490673</v>
      </c>
      <c r="AD317" s="189">
        <f t="shared" ca="1" si="238"/>
        <v>-2268454.6386042521</v>
      </c>
      <c r="AE317" s="189">
        <f t="shared" ca="1" si="238"/>
        <v>-2400826.4068198805</v>
      </c>
      <c r="AF317" s="189">
        <f t="shared" ca="1" si="238"/>
        <v>-2533251.1191750653</v>
      </c>
      <c r="AG317" s="189">
        <f t="shared" ca="1" si="238"/>
        <v>-2665622.8873906936</v>
      </c>
      <c r="AH317" s="189">
        <f t="shared" ca="1" si="238"/>
        <v>-2798047.5997458785</v>
      </c>
      <c r="AI317" s="189">
        <f t="shared" ca="1" si="238"/>
        <v>-2930419.3679615068</v>
      </c>
      <c r="AJ317" s="189">
        <f t="shared" ca="1" si="238"/>
        <v>-3062844.0803166917</v>
      </c>
      <c r="AK317" s="189">
        <f t="shared" ca="1" si="238"/>
        <v>-3195215.84853232</v>
      </c>
      <c r="AL317" s="189">
        <f t="shared" ca="1" si="238"/>
        <v>-3209522.1855368102</v>
      </c>
      <c r="AM317" s="189">
        <f t="shared" ca="1" si="238"/>
        <v>-3105710.1471906062</v>
      </c>
      <c r="AN317" s="189">
        <f t="shared" ca="1" si="238"/>
        <v>-3001898.1088444022</v>
      </c>
      <c r="AO317" s="189">
        <f t="shared" ca="1" si="238"/>
        <v>-2898086.0704981983</v>
      </c>
      <c r="AP317" s="189">
        <f t="shared" ca="1" si="238"/>
        <v>-2794274.0321519943</v>
      </c>
      <c r="AQ317" s="189">
        <f t="shared" ca="1" si="238"/>
        <v>-2690461.9938057903</v>
      </c>
      <c r="AR317" s="189">
        <f t="shared" ca="1" si="238"/>
        <v>-2586649.9554595863</v>
      </c>
      <c r="AS317" s="189">
        <f t="shared" ca="1" si="238"/>
        <v>-2482837.9171133824</v>
      </c>
      <c r="AT317" s="189">
        <f t="shared" ca="1" si="238"/>
        <v>-2379025.8787671784</v>
      </c>
      <c r="AU317" s="189">
        <f t="shared" ref="AU317:BM317" ca="1" si="239">AT317+(AU230-AU1135-AU674+$I317*(AU$9=YEAR($I961)))*$H317-AU1284</f>
        <v>-2275213.8404209744</v>
      </c>
      <c r="AV317" s="189">
        <f t="shared" ca="1" si="239"/>
        <v>-2171401.8020747704</v>
      </c>
      <c r="AW317" s="189">
        <f t="shared" ca="1" si="239"/>
        <v>-2067589.7637285662</v>
      </c>
      <c r="AX317" s="189">
        <f t="shared" ca="1" si="239"/>
        <v>-1963777.725382362</v>
      </c>
      <c r="AY317" s="189">
        <f t="shared" ca="1" si="239"/>
        <v>-1859965.6870361578</v>
      </c>
      <c r="AZ317" s="189">
        <f t="shared" ca="1" si="239"/>
        <v>-1756153.6486899536</v>
      </c>
      <c r="BA317" s="189">
        <f t="shared" ca="1" si="239"/>
        <v>-1652341.6103437494</v>
      </c>
      <c r="BB317" s="189">
        <f t="shared" ca="1" si="239"/>
        <v>-1548529.5719975452</v>
      </c>
      <c r="BC317" s="189">
        <f t="shared" ca="1" si="239"/>
        <v>-1444717.533651341</v>
      </c>
      <c r="BD317" s="189">
        <f t="shared" ca="1" si="239"/>
        <v>-1340905.4953051368</v>
      </c>
      <c r="BE317" s="189">
        <f t="shared" ca="1" si="239"/>
        <v>-1237093.4569589326</v>
      </c>
      <c r="BF317" s="189">
        <f t="shared" ca="1" si="239"/>
        <v>-1133281.4186127284</v>
      </c>
      <c r="BG317" s="189">
        <f t="shared" ca="1" si="239"/>
        <v>-1029469.3802665243</v>
      </c>
      <c r="BH317" s="189">
        <f t="shared" ca="1" si="239"/>
        <v>-925657.34192032018</v>
      </c>
      <c r="BI317" s="189">
        <f t="shared" ca="1" si="239"/>
        <v>-821845.30357411609</v>
      </c>
      <c r="BJ317" s="189">
        <f t="shared" ca="1" si="239"/>
        <v>-718033.26522791199</v>
      </c>
      <c r="BK317" s="189">
        <f t="shared" ca="1" si="239"/>
        <v>-614221.2268817079</v>
      </c>
      <c r="BL317" s="189">
        <f t="shared" ca="1" si="239"/>
        <v>-510409.18853550381</v>
      </c>
      <c r="BM317" s="189">
        <f t="shared" ca="1" si="239"/>
        <v>-406597.15018929972</v>
      </c>
    </row>
    <row r="318" spans="3:65" x14ac:dyDescent="0.2">
      <c r="C318" s="188">
        <f t="shared" si="234"/>
        <v>4</v>
      </c>
      <c r="D318" s="166" t="str">
        <f t="shared" si="235"/>
        <v/>
      </c>
      <c r="E318" s="211" t="str">
        <f t="shared" si="230"/>
        <v>Operating Expense</v>
      </c>
      <c r="F318" s="183">
        <f t="shared" si="230"/>
        <v>2</v>
      </c>
      <c r="G318" s="183"/>
      <c r="H318" s="222">
        <f>Assumptions!$E$22</f>
        <v>0.25345000000000001</v>
      </c>
      <c r="I318" s="193">
        <f t="shared" si="231"/>
        <v>0</v>
      </c>
      <c r="O318" s="189">
        <f t="shared" ref="O318:AT318" ca="1" si="240">N318+(O231-O1136-O675+$I318*(O$9=YEAR($I962)))*$H318-O1285</f>
        <v>0</v>
      </c>
      <c r="P318" s="189">
        <f t="shared" ca="1" si="240"/>
        <v>0</v>
      </c>
      <c r="Q318" s="189">
        <f t="shared" ca="1" si="240"/>
        <v>0</v>
      </c>
      <c r="R318" s="189">
        <f t="shared" ca="1" si="240"/>
        <v>0</v>
      </c>
      <c r="S318" s="189">
        <f t="shared" ca="1" si="240"/>
        <v>0</v>
      </c>
      <c r="T318" s="189">
        <f t="shared" ca="1" si="240"/>
        <v>0</v>
      </c>
      <c r="U318" s="189">
        <f t="shared" ca="1" si="240"/>
        <v>0</v>
      </c>
      <c r="V318" s="189">
        <f t="shared" ca="1" si="240"/>
        <v>0</v>
      </c>
      <c r="W318" s="189">
        <f t="shared" ca="1" si="240"/>
        <v>0</v>
      </c>
      <c r="X318" s="189">
        <f t="shared" ca="1" si="240"/>
        <v>0</v>
      </c>
      <c r="Y318" s="189">
        <f t="shared" ca="1" si="240"/>
        <v>0</v>
      </c>
      <c r="Z318" s="189">
        <f t="shared" ca="1" si="240"/>
        <v>0</v>
      </c>
      <c r="AA318" s="189">
        <f t="shared" ca="1" si="240"/>
        <v>0</v>
      </c>
      <c r="AB318" s="189">
        <f t="shared" ca="1" si="240"/>
        <v>0</v>
      </c>
      <c r="AC318" s="189">
        <f t="shared" ca="1" si="240"/>
        <v>0</v>
      </c>
      <c r="AD318" s="189">
        <f t="shared" ca="1" si="240"/>
        <v>0</v>
      </c>
      <c r="AE318" s="189">
        <f t="shared" ca="1" si="240"/>
        <v>0</v>
      </c>
      <c r="AF318" s="189">
        <f t="shared" ca="1" si="240"/>
        <v>0</v>
      </c>
      <c r="AG318" s="189">
        <f t="shared" ca="1" si="240"/>
        <v>0</v>
      </c>
      <c r="AH318" s="189">
        <f t="shared" ca="1" si="240"/>
        <v>0</v>
      </c>
      <c r="AI318" s="189">
        <f t="shared" ca="1" si="240"/>
        <v>0</v>
      </c>
      <c r="AJ318" s="189">
        <f t="shared" ca="1" si="240"/>
        <v>0</v>
      </c>
      <c r="AK318" s="189">
        <f t="shared" ca="1" si="240"/>
        <v>0</v>
      </c>
      <c r="AL318" s="189">
        <f t="shared" ca="1" si="240"/>
        <v>0</v>
      </c>
      <c r="AM318" s="189">
        <f t="shared" ca="1" si="240"/>
        <v>0</v>
      </c>
      <c r="AN318" s="189">
        <f t="shared" ca="1" si="240"/>
        <v>0</v>
      </c>
      <c r="AO318" s="189">
        <f t="shared" ca="1" si="240"/>
        <v>0</v>
      </c>
      <c r="AP318" s="189">
        <f t="shared" ca="1" si="240"/>
        <v>0</v>
      </c>
      <c r="AQ318" s="189">
        <f t="shared" ca="1" si="240"/>
        <v>0</v>
      </c>
      <c r="AR318" s="189">
        <f t="shared" ca="1" si="240"/>
        <v>0</v>
      </c>
      <c r="AS318" s="189">
        <f t="shared" ca="1" si="240"/>
        <v>0</v>
      </c>
      <c r="AT318" s="189">
        <f t="shared" ca="1" si="240"/>
        <v>0</v>
      </c>
      <c r="AU318" s="189">
        <f t="shared" ref="AU318:BM318" ca="1" si="241">AT318+(AU231-AU1136-AU675+$I318*(AU$9=YEAR($I962)))*$H318-AU1285</f>
        <v>0</v>
      </c>
      <c r="AV318" s="189">
        <f t="shared" ca="1" si="241"/>
        <v>0</v>
      </c>
      <c r="AW318" s="189">
        <f t="shared" ca="1" si="241"/>
        <v>0</v>
      </c>
      <c r="AX318" s="189">
        <f t="shared" ca="1" si="241"/>
        <v>0</v>
      </c>
      <c r="AY318" s="189">
        <f t="shared" ca="1" si="241"/>
        <v>0</v>
      </c>
      <c r="AZ318" s="189">
        <f t="shared" ca="1" si="241"/>
        <v>0</v>
      </c>
      <c r="BA318" s="189">
        <f t="shared" ca="1" si="241"/>
        <v>0</v>
      </c>
      <c r="BB318" s="189">
        <f t="shared" ca="1" si="241"/>
        <v>0</v>
      </c>
      <c r="BC318" s="189">
        <f t="shared" ca="1" si="241"/>
        <v>0</v>
      </c>
      <c r="BD318" s="189">
        <f t="shared" ca="1" si="241"/>
        <v>0</v>
      </c>
      <c r="BE318" s="189">
        <f t="shared" ca="1" si="241"/>
        <v>0</v>
      </c>
      <c r="BF318" s="189">
        <f t="shared" ca="1" si="241"/>
        <v>0</v>
      </c>
      <c r="BG318" s="189">
        <f t="shared" ca="1" si="241"/>
        <v>0</v>
      </c>
      <c r="BH318" s="189">
        <f t="shared" ca="1" si="241"/>
        <v>0</v>
      </c>
      <c r="BI318" s="189">
        <f t="shared" ca="1" si="241"/>
        <v>0</v>
      </c>
      <c r="BJ318" s="189">
        <f t="shared" ca="1" si="241"/>
        <v>0</v>
      </c>
      <c r="BK318" s="189">
        <f t="shared" ca="1" si="241"/>
        <v>0</v>
      </c>
      <c r="BL318" s="189">
        <f t="shared" ca="1" si="241"/>
        <v>0</v>
      </c>
      <c r="BM318" s="189">
        <f t="shared" ca="1" si="241"/>
        <v>0</v>
      </c>
    </row>
    <row r="319" spans="3:65" x14ac:dyDescent="0.2">
      <c r="C319" s="188">
        <f t="shared" si="234"/>
        <v>5</v>
      </c>
      <c r="D319" s="166" t="str">
        <f t="shared" si="235"/>
        <v/>
      </c>
      <c r="E319" s="211" t="str">
        <f t="shared" si="230"/>
        <v>Operating Expense</v>
      </c>
      <c r="F319" s="183">
        <f t="shared" si="230"/>
        <v>2</v>
      </c>
      <c r="G319" s="183"/>
      <c r="H319" s="222">
        <f>Assumptions!$E$22</f>
        <v>0.25345000000000001</v>
      </c>
      <c r="I319" s="193">
        <f t="shared" si="231"/>
        <v>0</v>
      </c>
      <c r="O319" s="189">
        <f t="shared" ref="O319:AT319" ca="1" si="242">N319+(O232-O1137-O676+$I319*(O$9=YEAR($I963)))*$H319-O1286</f>
        <v>0</v>
      </c>
      <c r="P319" s="189">
        <f t="shared" ca="1" si="242"/>
        <v>0</v>
      </c>
      <c r="Q319" s="189">
        <f t="shared" ca="1" si="242"/>
        <v>0</v>
      </c>
      <c r="R319" s="189">
        <f t="shared" ca="1" si="242"/>
        <v>0</v>
      </c>
      <c r="S319" s="189">
        <f t="shared" ca="1" si="242"/>
        <v>0</v>
      </c>
      <c r="T319" s="189">
        <f t="shared" ca="1" si="242"/>
        <v>0</v>
      </c>
      <c r="U319" s="189">
        <f t="shared" ca="1" si="242"/>
        <v>0</v>
      </c>
      <c r="V319" s="189">
        <f t="shared" ca="1" si="242"/>
        <v>0</v>
      </c>
      <c r="W319" s="189">
        <f t="shared" ca="1" si="242"/>
        <v>0</v>
      </c>
      <c r="X319" s="189">
        <f t="shared" ca="1" si="242"/>
        <v>0</v>
      </c>
      <c r="Y319" s="189">
        <f t="shared" ca="1" si="242"/>
        <v>0</v>
      </c>
      <c r="Z319" s="189">
        <f t="shared" ca="1" si="242"/>
        <v>0</v>
      </c>
      <c r="AA319" s="189">
        <f t="shared" ca="1" si="242"/>
        <v>0</v>
      </c>
      <c r="AB319" s="189">
        <f t="shared" ca="1" si="242"/>
        <v>0</v>
      </c>
      <c r="AC319" s="189">
        <f t="shared" ca="1" si="242"/>
        <v>0</v>
      </c>
      <c r="AD319" s="189">
        <f t="shared" ca="1" si="242"/>
        <v>0</v>
      </c>
      <c r="AE319" s="189">
        <f t="shared" ca="1" si="242"/>
        <v>0</v>
      </c>
      <c r="AF319" s="189">
        <f t="shared" ca="1" si="242"/>
        <v>0</v>
      </c>
      <c r="AG319" s="189">
        <f t="shared" ca="1" si="242"/>
        <v>0</v>
      </c>
      <c r="AH319" s="189">
        <f t="shared" ca="1" si="242"/>
        <v>0</v>
      </c>
      <c r="AI319" s="189">
        <f t="shared" ca="1" si="242"/>
        <v>0</v>
      </c>
      <c r="AJ319" s="189">
        <f t="shared" ca="1" si="242"/>
        <v>0</v>
      </c>
      <c r="AK319" s="189">
        <f t="shared" ca="1" si="242"/>
        <v>0</v>
      </c>
      <c r="AL319" s="189">
        <f t="shared" ca="1" si="242"/>
        <v>0</v>
      </c>
      <c r="AM319" s="189">
        <f t="shared" ca="1" si="242"/>
        <v>0</v>
      </c>
      <c r="AN319" s="189">
        <f t="shared" ca="1" si="242"/>
        <v>0</v>
      </c>
      <c r="AO319" s="189">
        <f t="shared" ca="1" si="242"/>
        <v>0</v>
      </c>
      <c r="AP319" s="189">
        <f t="shared" ca="1" si="242"/>
        <v>0</v>
      </c>
      <c r="AQ319" s="189">
        <f t="shared" ca="1" si="242"/>
        <v>0</v>
      </c>
      <c r="AR319" s="189">
        <f t="shared" ca="1" si="242"/>
        <v>0</v>
      </c>
      <c r="AS319" s="189">
        <f t="shared" ca="1" si="242"/>
        <v>0</v>
      </c>
      <c r="AT319" s="189">
        <f t="shared" ca="1" si="242"/>
        <v>0</v>
      </c>
      <c r="AU319" s="189">
        <f t="shared" ref="AU319:BM319" ca="1" si="243">AT319+(AU232-AU1137-AU676+$I319*(AU$9=YEAR($I963)))*$H319-AU1286</f>
        <v>0</v>
      </c>
      <c r="AV319" s="189">
        <f t="shared" ca="1" si="243"/>
        <v>0</v>
      </c>
      <c r="AW319" s="189">
        <f t="shared" ca="1" si="243"/>
        <v>0</v>
      </c>
      <c r="AX319" s="189">
        <f t="shared" ca="1" si="243"/>
        <v>0</v>
      </c>
      <c r="AY319" s="189">
        <f t="shared" ca="1" si="243"/>
        <v>0</v>
      </c>
      <c r="AZ319" s="189">
        <f t="shared" ca="1" si="243"/>
        <v>0</v>
      </c>
      <c r="BA319" s="189">
        <f t="shared" ca="1" si="243"/>
        <v>0</v>
      </c>
      <c r="BB319" s="189">
        <f t="shared" ca="1" si="243"/>
        <v>0</v>
      </c>
      <c r="BC319" s="189">
        <f t="shared" ca="1" si="243"/>
        <v>0</v>
      </c>
      <c r="BD319" s="189">
        <f t="shared" ca="1" si="243"/>
        <v>0</v>
      </c>
      <c r="BE319" s="189">
        <f t="shared" ca="1" si="243"/>
        <v>0</v>
      </c>
      <c r="BF319" s="189">
        <f t="shared" ca="1" si="243"/>
        <v>0</v>
      </c>
      <c r="BG319" s="189">
        <f t="shared" ca="1" si="243"/>
        <v>0</v>
      </c>
      <c r="BH319" s="189">
        <f t="shared" ca="1" si="243"/>
        <v>0</v>
      </c>
      <c r="BI319" s="189">
        <f t="shared" ca="1" si="243"/>
        <v>0</v>
      </c>
      <c r="BJ319" s="189">
        <f t="shared" ca="1" si="243"/>
        <v>0</v>
      </c>
      <c r="BK319" s="189">
        <f t="shared" ca="1" si="243"/>
        <v>0</v>
      </c>
      <c r="BL319" s="189">
        <f t="shared" ca="1" si="243"/>
        <v>0</v>
      </c>
      <c r="BM319" s="189">
        <f t="shared" ca="1" si="243"/>
        <v>0</v>
      </c>
    </row>
    <row r="320" spans="3:65" x14ac:dyDescent="0.2">
      <c r="C320" s="188">
        <f t="shared" si="234"/>
        <v>6</v>
      </c>
      <c r="D320" s="166" t="str">
        <f t="shared" si="235"/>
        <v/>
      </c>
      <c r="E320" s="211" t="str">
        <f t="shared" si="230"/>
        <v>Operating Expense</v>
      </c>
      <c r="F320" s="183">
        <f t="shared" si="230"/>
        <v>2</v>
      </c>
      <c r="G320" s="183"/>
      <c r="H320" s="222">
        <f>Assumptions!$E$22</f>
        <v>0.25345000000000001</v>
      </c>
      <c r="I320" s="193">
        <f t="shared" si="231"/>
        <v>0</v>
      </c>
      <c r="O320" s="189">
        <f t="shared" ref="O320:AT320" ca="1" si="244">N320+(O233-O1138-O677+$I320*(O$9=YEAR($I964)))*$H320-O1287</f>
        <v>0</v>
      </c>
      <c r="P320" s="189">
        <f t="shared" ca="1" si="244"/>
        <v>0</v>
      </c>
      <c r="Q320" s="189">
        <f t="shared" ca="1" si="244"/>
        <v>0</v>
      </c>
      <c r="R320" s="189">
        <f t="shared" ca="1" si="244"/>
        <v>0</v>
      </c>
      <c r="S320" s="189">
        <f t="shared" ca="1" si="244"/>
        <v>0</v>
      </c>
      <c r="T320" s="189">
        <f t="shared" ca="1" si="244"/>
        <v>0</v>
      </c>
      <c r="U320" s="189">
        <f t="shared" ca="1" si="244"/>
        <v>0</v>
      </c>
      <c r="V320" s="189">
        <f t="shared" ca="1" si="244"/>
        <v>0</v>
      </c>
      <c r="W320" s="189">
        <f t="shared" ca="1" si="244"/>
        <v>0</v>
      </c>
      <c r="X320" s="189">
        <f t="shared" ca="1" si="244"/>
        <v>0</v>
      </c>
      <c r="Y320" s="189">
        <f t="shared" ca="1" si="244"/>
        <v>0</v>
      </c>
      <c r="Z320" s="189">
        <f t="shared" ca="1" si="244"/>
        <v>0</v>
      </c>
      <c r="AA320" s="189">
        <f t="shared" ca="1" si="244"/>
        <v>0</v>
      </c>
      <c r="AB320" s="189">
        <f t="shared" ca="1" si="244"/>
        <v>0</v>
      </c>
      <c r="AC320" s="189">
        <f t="shared" ca="1" si="244"/>
        <v>0</v>
      </c>
      <c r="AD320" s="189">
        <f t="shared" ca="1" si="244"/>
        <v>0</v>
      </c>
      <c r="AE320" s="189">
        <f t="shared" ca="1" si="244"/>
        <v>0</v>
      </c>
      <c r="AF320" s="189">
        <f t="shared" ca="1" si="244"/>
        <v>0</v>
      </c>
      <c r="AG320" s="189">
        <f t="shared" ca="1" si="244"/>
        <v>0</v>
      </c>
      <c r="AH320" s="189">
        <f t="shared" ca="1" si="244"/>
        <v>0</v>
      </c>
      <c r="AI320" s="189">
        <f t="shared" ca="1" si="244"/>
        <v>0</v>
      </c>
      <c r="AJ320" s="189">
        <f t="shared" ca="1" si="244"/>
        <v>0</v>
      </c>
      <c r="AK320" s="189">
        <f t="shared" ca="1" si="244"/>
        <v>0</v>
      </c>
      <c r="AL320" s="189">
        <f t="shared" ca="1" si="244"/>
        <v>0</v>
      </c>
      <c r="AM320" s="189">
        <f t="shared" ca="1" si="244"/>
        <v>0</v>
      </c>
      <c r="AN320" s="189">
        <f t="shared" ca="1" si="244"/>
        <v>0</v>
      </c>
      <c r="AO320" s="189">
        <f t="shared" ca="1" si="244"/>
        <v>0</v>
      </c>
      <c r="AP320" s="189">
        <f t="shared" ca="1" si="244"/>
        <v>0</v>
      </c>
      <c r="AQ320" s="189">
        <f t="shared" ca="1" si="244"/>
        <v>0</v>
      </c>
      <c r="AR320" s="189">
        <f t="shared" ca="1" si="244"/>
        <v>0</v>
      </c>
      <c r="AS320" s="189">
        <f t="shared" ca="1" si="244"/>
        <v>0</v>
      </c>
      <c r="AT320" s="189">
        <f t="shared" ca="1" si="244"/>
        <v>0</v>
      </c>
      <c r="AU320" s="189">
        <f t="shared" ref="AU320:BM320" ca="1" si="245">AT320+(AU233-AU1138-AU677+$I320*(AU$9=YEAR($I964)))*$H320-AU1287</f>
        <v>0</v>
      </c>
      <c r="AV320" s="189">
        <f t="shared" ca="1" si="245"/>
        <v>0</v>
      </c>
      <c r="AW320" s="189">
        <f t="shared" ca="1" si="245"/>
        <v>0</v>
      </c>
      <c r="AX320" s="189">
        <f t="shared" ca="1" si="245"/>
        <v>0</v>
      </c>
      <c r="AY320" s="189">
        <f t="shared" ca="1" si="245"/>
        <v>0</v>
      </c>
      <c r="AZ320" s="189">
        <f t="shared" ca="1" si="245"/>
        <v>0</v>
      </c>
      <c r="BA320" s="189">
        <f t="shared" ca="1" si="245"/>
        <v>0</v>
      </c>
      <c r="BB320" s="189">
        <f t="shared" ca="1" si="245"/>
        <v>0</v>
      </c>
      <c r="BC320" s="189">
        <f t="shared" ca="1" si="245"/>
        <v>0</v>
      </c>
      <c r="BD320" s="189">
        <f t="shared" ca="1" si="245"/>
        <v>0</v>
      </c>
      <c r="BE320" s="189">
        <f t="shared" ca="1" si="245"/>
        <v>0</v>
      </c>
      <c r="BF320" s="189">
        <f t="shared" ca="1" si="245"/>
        <v>0</v>
      </c>
      <c r="BG320" s="189">
        <f t="shared" ca="1" si="245"/>
        <v>0</v>
      </c>
      <c r="BH320" s="189">
        <f t="shared" ca="1" si="245"/>
        <v>0</v>
      </c>
      <c r="BI320" s="189">
        <f t="shared" ca="1" si="245"/>
        <v>0</v>
      </c>
      <c r="BJ320" s="189">
        <f t="shared" ca="1" si="245"/>
        <v>0</v>
      </c>
      <c r="BK320" s="189">
        <f t="shared" ca="1" si="245"/>
        <v>0</v>
      </c>
      <c r="BL320" s="189">
        <f t="shared" ca="1" si="245"/>
        <v>0</v>
      </c>
      <c r="BM320" s="189">
        <f t="shared" ca="1" si="245"/>
        <v>0</v>
      </c>
    </row>
    <row r="321" spans="3:65" x14ac:dyDescent="0.2">
      <c r="C321" s="188">
        <f t="shared" si="234"/>
        <v>7</v>
      </c>
      <c r="D321" s="166" t="str">
        <f t="shared" si="235"/>
        <v xml:space="preserve">Alt 1 - TRANSMISSION LINE  </v>
      </c>
      <c r="E321" s="211" t="str">
        <f t="shared" si="230"/>
        <v>CWIP Capital</v>
      </c>
      <c r="F321" s="183">
        <f t="shared" si="230"/>
        <v>6</v>
      </c>
      <c r="G321" s="183"/>
      <c r="H321" s="222">
        <f>Assumptions!$E$22</f>
        <v>0.25345000000000001</v>
      </c>
      <c r="I321" s="193">
        <f t="shared" si="231"/>
        <v>0</v>
      </c>
      <c r="O321" s="189">
        <f t="shared" ref="O321:AT321" ca="1" si="246">N321+(O234-O1139-O678+$I321*(O$9=YEAR($I965)))*$H321-O1288</f>
        <v>0</v>
      </c>
      <c r="P321" s="189">
        <f t="shared" ca="1" si="246"/>
        <v>0</v>
      </c>
      <c r="Q321" s="189">
        <f t="shared" ca="1" si="246"/>
        <v>0</v>
      </c>
      <c r="R321" s="189">
        <f t="shared" ca="1" si="246"/>
        <v>-3041324.0289890473</v>
      </c>
      <c r="S321" s="189">
        <f t="shared" ca="1" si="246"/>
        <v>-8070635.4720489848</v>
      </c>
      <c r="T321" s="189">
        <f t="shared" ca="1" si="246"/>
        <v>-12508001.408978859</v>
      </c>
      <c r="U321" s="189">
        <f t="shared" ca="1" si="246"/>
        <v>-16415731.893055517</v>
      </c>
      <c r="V321" s="189">
        <f t="shared" ca="1" si="246"/>
        <v>-19843674.966900442</v>
      </c>
      <c r="W321" s="189">
        <f t="shared" ca="1" si="246"/>
        <v>-22835447.667807423</v>
      </c>
      <c r="X321" s="189">
        <f t="shared" ca="1" si="246"/>
        <v>-25621597.192900803</v>
      </c>
      <c r="Y321" s="189">
        <f t="shared" ca="1" si="246"/>
        <v>-28407746.717994183</v>
      </c>
      <c r="Z321" s="189">
        <f t="shared" ca="1" si="246"/>
        <v>-31200127.24841525</v>
      </c>
      <c r="AA321" s="189">
        <f t="shared" ca="1" si="246"/>
        <v>-33986276.773508631</v>
      </c>
      <c r="AB321" s="189">
        <f t="shared" ca="1" si="246"/>
        <v>-36778657.303929694</v>
      </c>
      <c r="AC321" s="189">
        <f t="shared" ca="1" si="246"/>
        <v>-39564806.829023078</v>
      </c>
      <c r="AD321" s="189">
        <f t="shared" ca="1" si="246"/>
        <v>-42357187.359444141</v>
      </c>
      <c r="AE321" s="189">
        <f t="shared" ca="1" si="246"/>
        <v>-45143336.884537525</v>
      </c>
      <c r="AF321" s="189">
        <f t="shared" ca="1" si="246"/>
        <v>-47935717.414958589</v>
      </c>
      <c r="AG321" s="189">
        <f t="shared" ca="1" si="246"/>
        <v>-48883720.368384928</v>
      </c>
      <c r="AH321" s="189">
        <f t="shared" ca="1" si="246"/>
        <v>-47993576.750144228</v>
      </c>
      <c r="AI321" s="189">
        <f t="shared" ca="1" si="246"/>
        <v>-47103433.131903529</v>
      </c>
      <c r="AJ321" s="189">
        <f t="shared" ca="1" si="246"/>
        <v>-46213289.51366283</v>
      </c>
      <c r="AK321" s="189">
        <f t="shared" ca="1" si="246"/>
        <v>-45323145.895422131</v>
      </c>
      <c r="AL321" s="189">
        <f t="shared" ca="1" si="246"/>
        <v>-44433002.277181432</v>
      </c>
      <c r="AM321" s="189">
        <f t="shared" ca="1" si="246"/>
        <v>-43542858.658940732</v>
      </c>
      <c r="AN321" s="189">
        <f t="shared" ca="1" si="246"/>
        <v>-42652715.040700033</v>
      </c>
      <c r="AO321" s="189">
        <f t="shared" ca="1" si="246"/>
        <v>-41762571.422459334</v>
      </c>
      <c r="AP321" s="189">
        <f t="shared" ca="1" si="246"/>
        <v>-40872427.804218635</v>
      </c>
      <c r="AQ321" s="189">
        <f t="shared" ca="1" si="246"/>
        <v>-39982284.185977936</v>
      </c>
      <c r="AR321" s="189">
        <f t="shared" ca="1" si="246"/>
        <v>-39092140.567737237</v>
      </c>
      <c r="AS321" s="189">
        <f t="shared" ca="1" si="246"/>
        <v>-38201996.949496537</v>
      </c>
      <c r="AT321" s="189">
        <f t="shared" ca="1" si="246"/>
        <v>-37311853.331255838</v>
      </c>
      <c r="AU321" s="189">
        <f t="shared" ref="AU321:BM321" ca="1" si="247">AT321+(AU234-AU1139-AU678+$I321*(AU$9=YEAR($I965)))*$H321-AU1288</f>
        <v>-36421709.713015139</v>
      </c>
      <c r="AV321" s="189">
        <f t="shared" ca="1" si="247"/>
        <v>-35531566.09477444</v>
      </c>
      <c r="AW321" s="189">
        <f t="shared" ca="1" si="247"/>
        <v>-34641422.476533741</v>
      </c>
      <c r="AX321" s="189">
        <f t="shared" ca="1" si="247"/>
        <v>-33751278.858293042</v>
      </c>
      <c r="AY321" s="189">
        <f t="shared" ca="1" si="247"/>
        <v>-32861135.240052346</v>
      </c>
      <c r="AZ321" s="189">
        <f t="shared" ca="1" si="247"/>
        <v>-31970991.621811651</v>
      </c>
      <c r="BA321" s="189">
        <f t="shared" ca="1" si="247"/>
        <v>-31080848.003570955</v>
      </c>
      <c r="BB321" s="189">
        <f t="shared" ca="1" si="247"/>
        <v>-30190704.38533026</v>
      </c>
      <c r="BC321" s="189">
        <f t="shared" ca="1" si="247"/>
        <v>-29300560.767089564</v>
      </c>
      <c r="BD321" s="189">
        <f t="shared" ca="1" si="247"/>
        <v>-28410417.148848869</v>
      </c>
      <c r="BE321" s="189">
        <f t="shared" ca="1" si="247"/>
        <v>-27520273.530608173</v>
      </c>
      <c r="BF321" s="189">
        <f t="shared" ca="1" si="247"/>
        <v>-26630129.912367478</v>
      </c>
      <c r="BG321" s="189">
        <f t="shared" ca="1" si="247"/>
        <v>-25739986.294126783</v>
      </c>
      <c r="BH321" s="189">
        <f t="shared" ca="1" si="247"/>
        <v>-24849842.675886087</v>
      </c>
      <c r="BI321" s="189">
        <f t="shared" ca="1" si="247"/>
        <v>-23959699.057645392</v>
      </c>
      <c r="BJ321" s="189">
        <f t="shared" ca="1" si="247"/>
        <v>-23069555.439404696</v>
      </c>
      <c r="BK321" s="189">
        <f t="shared" ca="1" si="247"/>
        <v>-22179411.821164001</v>
      </c>
      <c r="BL321" s="189">
        <f t="shared" ca="1" si="247"/>
        <v>-21289268.202923305</v>
      </c>
      <c r="BM321" s="189">
        <f t="shared" ca="1" si="247"/>
        <v>-20399124.58468261</v>
      </c>
    </row>
    <row r="322" spans="3:65" x14ac:dyDescent="0.2">
      <c r="C322" s="188">
        <f t="shared" si="234"/>
        <v>8</v>
      </c>
      <c r="D322" s="166" t="str">
        <f t="shared" si="235"/>
        <v xml:space="preserve">Alt 1 - TRANSMISSION SUBSTATION  </v>
      </c>
      <c r="E322" s="211" t="str">
        <f t="shared" si="230"/>
        <v>CWIP Capital</v>
      </c>
      <c r="F322" s="183">
        <f t="shared" si="230"/>
        <v>6</v>
      </c>
      <c r="G322" s="183"/>
      <c r="H322" s="222">
        <f>Assumptions!$E$22</f>
        <v>0.25345000000000001</v>
      </c>
      <c r="I322" s="193">
        <f t="shared" si="231"/>
        <v>0</v>
      </c>
      <c r="O322" s="189">
        <f t="shared" ref="O322:AT322" ca="1" si="248">N322+(O235-O1140-O679+$I322*(O$9=YEAR($I966)))*$H322-O1289</f>
        <v>0</v>
      </c>
      <c r="P322" s="189">
        <f t="shared" ca="1" si="248"/>
        <v>0</v>
      </c>
      <c r="Q322" s="189">
        <f t="shared" ca="1" si="248"/>
        <v>0</v>
      </c>
      <c r="R322" s="189">
        <f t="shared" ca="1" si="248"/>
        <v>-463360.02200854348</v>
      </c>
      <c r="S322" s="189">
        <f t="shared" ca="1" si="248"/>
        <v>-1159494.6062544496</v>
      </c>
      <c r="T322" s="189">
        <f t="shared" ca="1" si="248"/>
        <v>-1764124.7074139444</v>
      </c>
      <c r="U322" s="189">
        <f t="shared" ca="1" si="248"/>
        <v>-2286882.3763382286</v>
      </c>
      <c r="V322" s="189">
        <f t="shared" ca="1" si="248"/>
        <v>-2735473.2537082634</v>
      </c>
      <c r="W322" s="189">
        <f t="shared" ca="1" si="248"/>
        <v>-3116639.7751198895</v>
      </c>
      <c r="X322" s="189">
        <f t="shared" ca="1" si="248"/>
        <v>-3466020.5287225521</v>
      </c>
      <c r="Y322" s="189">
        <f t="shared" ca="1" si="248"/>
        <v>-3815401.2823252147</v>
      </c>
      <c r="Z322" s="189">
        <f t="shared" ca="1" si="248"/>
        <v>-4165745.2410129975</v>
      </c>
      <c r="AA322" s="189">
        <f t="shared" ca="1" si="248"/>
        <v>-4515125.99461566</v>
      </c>
      <c r="AB322" s="189">
        <f t="shared" ca="1" si="248"/>
        <v>-4865469.9533034423</v>
      </c>
      <c r="AC322" s="189">
        <f t="shared" ca="1" si="248"/>
        <v>-5214850.7069061045</v>
      </c>
      <c r="AD322" s="189">
        <f t="shared" ca="1" si="248"/>
        <v>-5565194.6655938867</v>
      </c>
      <c r="AE322" s="189">
        <f t="shared" ca="1" si="248"/>
        <v>-5914575.4191965489</v>
      </c>
      <c r="AF322" s="189">
        <f t="shared" ca="1" si="248"/>
        <v>-6264919.3778843312</v>
      </c>
      <c r="AG322" s="189">
        <f t="shared" ca="1" si="248"/>
        <v>-6330154.631376558</v>
      </c>
      <c r="AH322" s="189">
        <f t="shared" ca="1" si="248"/>
        <v>-6111244.3847583486</v>
      </c>
      <c r="AI322" s="189">
        <f t="shared" ca="1" si="248"/>
        <v>-5892334.1381401392</v>
      </c>
      <c r="AJ322" s="189">
        <f t="shared" ca="1" si="248"/>
        <v>-5673423.8915219298</v>
      </c>
      <c r="AK322" s="189">
        <f t="shared" ca="1" si="248"/>
        <v>-5454513.6449037204</v>
      </c>
      <c r="AL322" s="189">
        <f t="shared" ca="1" si="248"/>
        <v>-5235603.3982855109</v>
      </c>
      <c r="AM322" s="189">
        <f t="shared" ca="1" si="248"/>
        <v>-5016693.1516673015</v>
      </c>
      <c r="AN322" s="189">
        <f t="shared" ca="1" si="248"/>
        <v>-4797782.9050490921</v>
      </c>
      <c r="AO322" s="189">
        <f t="shared" ca="1" si="248"/>
        <v>-4578872.6584308827</v>
      </c>
      <c r="AP322" s="189">
        <f t="shared" ca="1" si="248"/>
        <v>-4359962.4118126733</v>
      </c>
      <c r="AQ322" s="189">
        <f t="shared" ca="1" si="248"/>
        <v>-4141052.1651944639</v>
      </c>
      <c r="AR322" s="189">
        <f t="shared" ca="1" si="248"/>
        <v>-3922141.9185762545</v>
      </c>
      <c r="AS322" s="189">
        <f t="shared" ca="1" si="248"/>
        <v>-3703231.6719580451</v>
      </c>
      <c r="AT322" s="189">
        <f t="shared" ca="1" si="248"/>
        <v>-3484321.4253398357</v>
      </c>
      <c r="AU322" s="189">
        <f t="shared" ref="AU322:BM322" ca="1" si="249">AT322+(AU235-AU1140-AU679+$I322*(AU$9=YEAR($I966)))*$H322-AU1289</f>
        <v>-3265411.1787216263</v>
      </c>
      <c r="AV322" s="189">
        <f t="shared" ca="1" si="249"/>
        <v>-3046500.9321034169</v>
      </c>
      <c r="AW322" s="189">
        <f t="shared" ca="1" si="249"/>
        <v>-2827590.6854852075</v>
      </c>
      <c r="AX322" s="189">
        <f t="shared" ca="1" si="249"/>
        <v>-2608680.4388669981</v>
      </c>
      <c r="AY322" s="189">
        <f t="shared" ca="1" si="249"/>
        <v>-2389770.1922487887</v>
      </c>
      <c r="AZ322" s="189">
        <f t="shared" ca="1" si="249"/>
        <v>-2170859.9456305793</v>
      </c>
      <c r="BA322" s="189">
        <f t="shared" ca="1" si="249"/>
        <v>-1951949.6990123698</v>
      </c>
      <c r="BB322" s="189">
        <f t="shared" ca="1" si="249"/>
        <v>-1733039.4523941604</v>
      </c>
      <c r="BC322" s="189">
        <f t="shared" ca="1" si="249"/>
        <v>-1514129.205775951</v>
      </c>
      <c r="BD322" s="189">
        <f t="shared" ca="1" si="249"/>
        <v>-1295218.9591577416</v>
      </c>
      <c r="BE322" s="189">
        <f t="shared" ca="1" si="249"/>
        <v>-1076308.7125395322</v>
      </c>
      <c r="BF322" s="189">
        <f t="shared" ca="1" si="249"/>
        <v>-857398.4659213227</v>
      </c>
      <c r="BG322" s="189">
        <f t="shared" ca="1" si="249"/>
        <v>-638488.21930311318</v>
      </c>
      <c r="BH322" s="189">
        <f t="shared" ca="1" si="249"/>
        <v>-419577.97268490365</v>
      </c>
      <c r="BI322" s="189">
        <f t="shared" ca="1" si="249"/>
        <v>-200667.72606669413</v>
      </c>
      <c r="BJ322" s="189">
        <f t="shared" ca="1" si="249"/>
        <v>3.637978807091713E-9</v>
      </c>
      <c r="BK322" s="189">
        <f t="shared" ca="1" si="249"/>
        <v>3.637978807091713E-9</v>
      </c>
      <c r="BL322" s="189">
        <f t="shared" ca="1" si="249"/>
        <v>3.637978807091713E-9</v>
      </c>
      <c r="BM322" s="189">
        <f t="shared" ca="1" si="249"/>
        <v>3.637978807091713E-9</v>
      </c>
    </row>
    <row r="323" spans="3:65" x14ac:dyDescent="0.2">
      <c r="C323" s="188">
        <f t="shared" si="234"/>
        <v>9</v>
      </c>
      <c r="D323" s="166" t="str">
        <f t="shared" si="235"/>
        <v xml:space="preserve">Alt 1 - DISTRIBUTION SUBSTATION  </v>
      </c>
      <c r="E323" s="211" t="str">
        <f t="shared" si="230"/>
        <v>CWIP Capital</v>
      </c>
      <c r="F323" s="183">
        <f t="shared" si="230"/>
        <v>6</v>
      </c>
      <c r="G323" s="183"/>
      <c r="H323" s="222">
        <f>Assumptions!$E$22</f>
        <v>0.25345000000000001</v>
      </c>
      <c r="I323" s="193">
        <f t="shared" si="231"/>
        <v>0</v>
      </c>
      <c r="O323" s="189">
        <f t="shared" ref="O323:AT323" ca="1" si="250">N323+(O236-O1141-O680+$I323*(O$9=YEAR($I967)))*$H323-O1290</f>
        <v>0</v>
      </c>
      <c r="P323" s="189">
        <f t="shared" ca="1" si="250"/>
        <v>0</v>
      </c>
      <c r="Q323" s="189">
        <f t="shared" ca="1" si="250"/>
        <v>0</v>
      </c>
      <c r="R323" s="189">
        <f t="shared" ca="1" si="250"/>
        <v>0</v>
      </c>
      <c r="S323" s="189">
        <f t="shared" ca="1" si="250"/>
        <v>0</v>
      </c>
      <c r="T323" s="189">
        <f t="shared" ca="1" si="250"/>
        <v>0</v>
      </c>
      <c r="U323" s="189">
        <f t="shared" ca="1" si="250"/>
        <v>0</v>
      </c>
      <c r="V323" s="189">
        <f t="shared" ca="1" si="250"/>
        <v>0</v>
      </c>
      <c r="W323" s="189">
        <f t="shared" ca="1" si="250"/>
        <v>0</v>
      </c>
      <c r="X323" s="189">
        <f t="shared" ca="1" si="250"/>
        <v>0</v>
      </c>
      <c r="Y323" s="189">
        <f t="shared" ca="1" si="250"/>
        <v>0</v>
      </c>
      <c r="Z323" s="189">
        <f t="shared" ca="1" si="250"/>
        <v>0</v>
      </c>
      <c r="AA323" s="189">
        <f t="shared" ca="1" si="250"/>
        <v>0</v>
      </c>
      <c r="AB323" s="189">
        <f t="shared" ca="1" si="250"/>
        <v>0</v>
      </c>
      <c r="AC323" s="189">
        <f t="shared" ca="1" si="250"/>
        <v>0</v>
      </c>
      <c r="AD323" s="189">
        <f t="shared" ca="1" si="250"/>
        <v>0</v>
      </c>
      <c r="AE323" s="189">
        <f t="shared" ca="1" si="250"/>
        <v>0</v>
      </c>
      <c r="AF323" s="189">
        <f t="shared" ca="1" si="250"/>
        <v>0</v>
      </c>
      <c r="AG323" s="189">
        <f t="shared" ca="1" si="250"/>
        <v>0</v>
      </c>
      <c r="AH323" s="189">
        <f t="shared" ca="1" si="250"/>
        <v>0</v>
      </c>
      <c r="AI323" s="189">
        <f t="shared" ca="1" si="250"/>
        <v>0</v>
      </c>
      <c r="AJ323" s="189">
        <f t="shared" ca="1" si="250"/>
        <v>0</v>
      </c>
      <c r="AK323" s="189">
        <f t="shared" ca="1" si="250"/>
        <v>0</v>
      </c>
      <c r="AL323" s="189">
        <f t="shared" ca="1" si="250"/>
        <v>0</v>
      </c>
      <c r="AM323" s="189">
        <f t="shared" ca="1" si="250"/>
        <v>0</v>
      </c>
      <c r="AN323" s="189">
        <f t="shared" ca="1" si="250"/>
        <v>0</v>
      </c>
      <c r="AO323" s="189">
        <f t="shared" ca="1" si="250"/>
        <v>0</v>
      </c>
      <c r="AP323" s="189">
        <f t="shared" ca="1" si="250"/>
        <v>0</v>
      </c>
      <c r="AQ323" s="189">
        <f t="shared" ca="1" si="250"/>
        <v>0</v>
      </c>
      <c r="AR323" s="189">
        <f t="shared" ca="1" si="250"/>
        <v>0</v>
      </c>
      <c r="AS323" s="189">
        <f t="shared" ca="1" si="250"/>
        <v>0</v>
      </c>
      <c r="AT323" s="189">
        <f t="shared" ca="1" si="250"/>
        <v>0</v>
      </c>
      <c r="AU323" s="189">
        <f t="shared" ref="AU323:BM323" ca="1" si="251">AT323+(AU236-AU1141-AU680+$I323*(AU$9=YEAR($I967)))*$H323-AU1290</f>
        <v>0</v>
      </c>
      <c r="AV323" s="189">
        <f t="shared" ca="1" si="251"/>
        <v>0</v>
      </c>
      <c r="AW323" s="189">
        <f t="shared" ca="1" si="251"/>
        <v>0</v>
      </c>
      <c r="AX323" s="189">
        <f t="shared" ca="1" si="251"/>
        <v>0</v>
      </c>
      <c r="AY323" s="189">
        <f t="shared" ca="1" si="251"/>
        <v>0</v>
      </c>
      <c r="AZ323" s="189">
        <f t="shared" ca="1" si="251"/>
        <v>0</v>
      </c>
      <c r="BA323" s="189">
        <f t="shared" ca="1" si="251"/>
        <v>0</v>
      </c>
      <c r="BB323" s="189">
        <f t="shared" ca="1" si="251"/>
        <v>0</v>
      </c>
      <c r="BC323" s="189">
        <f t="shared" ca="1" si="251"/>
        <v>0</v>
      </c>
      <c r="BD323" s="189">
        <f t="shared" ca="1" si="251"/>
        <v>0</v>
      </c>
      <c r="BE323" s="189">
        <f t="shared" ca="1" si="251"/>
        <v>0</v>
      </c>
      <c r="BF323" s="189">
        <f t="shared" ca="1" si="251"/>
        <v>0</v>
      </c>
      <c r="BG323" s="189">
        <f t="shared" ca="1" si="251"/>
        <v>0</v>
      </c>
      <c r="BH323" s="189">
        <f t="shared" ca="1" si="251"/>
        <v>0</v>
      </c>
      <c r="BI323" s="189">
        <f t="shared" ca="1" si="251"/>
        <v>0</v>
      </c>
      <c r="BJ323" s="189">
        <f t="shared" ca="1" si="251"/>
        <v>0</v>
      </c>
      <c r="BK323" s="189">
        <f t="shared" ca="1" si="251"/>
        <v>0</v>
      </c>
      <c r="BL323" s="189">
        <f t="shared" ca="1" si="251"/>
        <v>0</v>
      </c>
      <c r="BM323" s="189">
        <f t="shared" ca="1" si="251"/>
        <v>0</v>
      </c>
    </row>
    <row r="324" spans="3:65" x14ac:dyDescent="0.2">
      <c r="C324" s="188">
        <f t="shared" si="234"/>
        <v>10</v>
      </c>
      <c r="D324" s="166" t="str">
        <f t="shared" si="235"/>
        <v/>
      </c>
      <c r="E324" s="211" t="str">
        <f t="shared" si="230"/>
        <v>Operating Expense</v>
      </c>
      <c r="F324" s="183">
        <f t="shared" si="230"/>
        <v>2</v>
      </c>
      <c r="G324" s="183"/>
      <c r="H324" s="222">
        <f>Assumptions!$E$22</f>
        <v>0.25345000000000001</v>
      </c>
      <c r="I324" s="193">
        <f t="shared" si="231"/>
        <v>0</v>
      </c>
      <c r="O324" s="189">
        <f t="shared" ref="O324:AT324" ca="1" si="252">N324+(O237-O1142-O681+$I324*(O$9=YEAR($I968)))*$H324-O1291</f>
        <v>0</v>
      </c>
      <c r="P324" s="189">
        <f t="shared" ca="1" si="252"/>
        <v>0</v>
      </c>
      <c r="Q324" s="189">
        <f t="shared" ca="1" si="252"/>
        <v>0</v>
      </c>
      <c r="R324" s="189">
        <f t="shared" ca="1" si="252"/>
        <v>0</v>
      </c>
      <c r="S324" s="189">
        <f t="shared" ca="1" si="252"/>
        <v>0</v>
      </c>
      <c r="T324" s="189">
        <f t="shared" ca="1" si="252"/>
        <v>0</v>
      </c>
      <c r="U324" s="189">
        <f t="shared" ca="1" si="252"/>
        <v>0</v>
      </c>
      <c r="V324" s="189">
        <f t="shared" ca="1" si="252"/>
        <v>0</v>
      </c>
      <c r="W324" s="189">
        <f t="shared" ca="1" si="252"/>
        <v>0</v>
      </c>
      <c r="X324" s="189">
        <f t="shared" ca="1" si="252"/>
        <v>0</v>
      </c>
      <c r="Y324" s="189">
        <f t="shared" ca="1" si="252"/>
        <v>0</v>
      </c>
      <c r="Z324" s="189">
        <f t="shared" ca="1" si="252"/>
        <v>0</v>
      </c>
      <c r="AA324" s="189">
        <f t="shared" ca="1" si="252"/>
        <v>0</v>
      </c>
      <c r="AB324" s="189">
        <f t="shared" ca="1" si="252"/>
        <v>0</v>
      </c>
      <c r="AC324" s="189">
        <f t="shared" ca="1" si="252"/>
        <v>0</v>
      </c>
      <c r="AD324" s="189">
        <f t="shared" ca="1" si="252"/>
        <v>0</v>
      </c>
      <c r="AE324" s="189">
        <f t="shared" ca="1" si="252"/>
        <v>0</v>
      </c>
      <c r="AF324" s="189">
        <f t="shared" ca="1" si="252"/>
        <v>0</v>
      </c>
      <c r="AG324" s="189">
        <f t="shared" ca="1" si="252"/>
        <v>0</v>
      </c>
      <c r="AH324" s="189">
        <f t="shared" ca="1" si="252"/>
        <v>0</v>
      </c>
      <c r="AI324" s="189">
        <f t="shared" ca="1" si="252"/>
        <v>0</v>
      </c>
      <c r="AJ324" s="189">
        <f t="shared" ca="1" si="252"/>
        <v>0</v>
      </c>
      <c r="AK324" s="189">
        <f t="shared" ca="1" si="252"/>
        <v>0</v>
      </c>
      <c r="AL324" s="189">
        <f t="shared" ca="1" si="252"/>
        <v>0</v>
      </c>
      <c r="AM324" s="189">
        <f t="shared" ca="1" si="252"/>
        <v>0</v>
      </c>
      <c r="AN324" s="189">
        <f t="shared" ca="1" si="252"/>
        <v>0</v>
      </c>
      <c r="AO324" s="189">
        <f t="shared" ca="1" si="252"/>
        <v>0</v>
      </c>
      <c r="AP324" s="189">
        <f t="shared" ca="1" si="252"/>
        <v>0</v>
      </c>
      <c r="AQ324" s="189">
        <f t="shared" ca="1" si="252"/>
        <v>0</v>
      </c>
      <c r="AR324" s="189">
        <f t="shared" ca="1" si="252"/>
        <v>0</v>
      </c>
      <c r="AS324" s="189">
        <f t="shared" ca="1" si="252"/>
        <v>0</v>
      </c>
      <c r="AT324" s="189">
        <f t="shared" ca="1" si="252"/>
        <v>0</v>
      </c>
      <c r="AU324" s="189">
        <f t="shared" ref="AU324:BM324" ca="1" si="253">AT324+(AU237-AU1142-AU681+$I324*(AU$9=YEAR($I968)))*$H324-AU1291</f>
        <v>0</v>
      </c>
      <c r="AV324" s="189">
        <f t="shared" ca="1" si="253"/>
        <v>0</v>
      </c>
      <c r="AW324" s="189">
        <f t="shared" ca="1" si="253"/>
        <v>0</v>
      </c>
      <c r="AX324" s="189">
        <f t="shared" ca="1" si="253"/>
        <v>0</v>
      </c>
      <c r="AY324" s="189">
        <f t="shared" ca="1" si="253"/>
        <v>0</v>
      </c>
      <c r="AZ324" s="189">
        <f t="shared" ca="1" si="253"/>
        <v>0</v>
      </c>
      <c r="BA324" s="189">
        <f t="shared" ca="1" si="253"/>
        <v>0</v>
      </c>
      <c r="BB324" s="189">
        <f t="shared" ca="1" si="253"/>
        <v>0</v>
      </c>
      <c r="BC324" s="189">
        <f t="shared" ca="1" si="253"/>
        <v>0</v>
      </c>
      <c r="BD324" s="189">
        <f t="shared" ca="1" si="253"/>
        <v>0</v>
      </c>
      <c r="BE324" s="189">
        <f t="shared" ca="1" si="253"/>
        <v>0</v>
      </c>
      <c r="BF324" s="189">
        <f t="shared" ca="1" si="253"/>
        <v>0</v>
      </c>
      <c r="BG324" s="189">
        <f t="shared" ca="1" si="253"/>
        <v>0</v>
      </c>
      <c r="BH324" s="189">
        <f t="shared" ca="1" si="253"/>
        <v>0</v>
      </c>
      <c r="BI324" s="189">
        <f t="shared" ca="1" si="253"/>
        <v>0</v>
      </c>
      <c r="BJ324" s="189">
        <f t="shared" ca="1" si="253"/>
        <v>0</v>
      </c>
      <c r="BK324" s="189">
        <f t="shared" ca="1" si="253"/>
        <v>0</v>
      </c>
      <c r="BL324" s="189">
        <f t="shared" ca="1" si="253"/>
        <v>0</v>
      </c>
      <c r="BM324" s="189">
        <f t="shared" ca="1" si="253"/>
        <v>0</v>
      </c>
    </row>
    <row r="325" spans="3:65" x14ac:dyDescent="0.2">
      <c r="C325" s="188">
        <f t="shared" si="234"/>
        <v>11</v>
      </c>
      <c r="D325" s="166" t="str">
        <f t="shared" si="235"/>
        <v/>
      </c>
      <c r="E325" s="211" t="str">
        <f t="shared" si="230"/>
        <v>Operating Expense</v>
      </c>
      <c r="F325" s="183">
        <f t="shared" si="230"/>
        <v>2</v>
      </c>
      <c r="G325" s="183"/>
      <c r="H325" s="222">
        <f>Assumptions!$E$22</f>
        <v>0.25345000000000001</v>
      </c>
      <c r="I325" s="193">
        <f t="shared" si="231"/>
        <v>0</v>
      </c>
      <c r="O325" s="189">
        <f t="shared" ref="O325:AT325" ca="1" si="254">N325+(O238-O1143-O682+$I325*(O$9=YEAR($I969)))*$H325-O1292</f>
        <v>0</v>
      </c>
      <c r="P325" s="189">
        <f t="shared" ca="1" si="254"/>
        <v>0</v>
      </c>
      <c r="Q325" s="189">
        <f t="shared" ca="1" si="254"/>
        <v>0</v>
      </c>
      <c r="R325" s="189">
        <f t="shared" ca="1" si="254"/>
        <v>0</v>
      </c>
      <c r="S325" s="189">
        <f t="shared" ca="1" si="254"/>
        <v>0</v>
      </c>
      <c r="T325" s="189">
        <f t="shared" ca="1" si="254"/>
        <v>0</v>
      </c>
      <c r="U325" s="189">
        <f t="shared" ca="1" si="254"/>
        <v>0</v>
      </c>
      <c r="V325" s="189">
        <f t="shared" ca="1" si="254"/>
        <v>0</v>
      </c>
      <c r="W325" s="189">
        <f t="shared" ca="1" si="254"/>
        <v>0</v>
      </c>
      <c r="X325" s="189">
        <f t="shared" ca="1" si="254"/>
        <v>0</v>
      </c>
      <c r="Y325" s="189">
        <f t="shared" ca="1" si="254"/>
        <v>0</v>
      </c>
      <c r="Z325" s="189">
        <f t="shared" ca="1" si="254"/>
        <v>0</v>
      </c>
      <c r="AA325" s="189">
        <f t="shared" ca="1" si="254"/>
        <v>0</v>
      </c>
      <c r="AB325" s="189">
        <f t="shared" ca="1" si="254"/>
        <v>0</v>
      </c>
      <c r="AC325" s="189">
        <f t="shared" ca="1" si="254"/>
        <v>0</v>
      </c>
      <c r="AD325" s="189">
        <f t="shared" ca="1" si="254"/>
        <v>0</v>
      </c>
      <c r="AE325" s="189">
        <f t="shared" ca="1" si="254"/>
        <v>0</v>
      </c>
      <c r="AF325" s="189">
        <f t="shared" ca="1" si="254"/>
        <v>0</v>
      </c>
      <c r="AG325" s="189">
        <f t="shared" ca="1" si="254"/>
        <v>0</v>
      </c>
      <c r="AH325" s="189">
        <f t="shared" ca="1" si="254"/>
        <v>0</v>
      </c>
      <c r="AI325" s="189">
        <f t="shared" ca="1" si="254"/>
        <v>0</v>
      </c>
      <c r="AJ325" s="189">
        <f t="shared" ca="1" si="254"/>
        <v>0</v>
      </c>
      <c r="AK325" s="189">
        <f t="shared" ca="1" si="254"/>
        <v>0</v>
      </c>
      <c r="AL325" s="189">
        <f t="shared" ca="1" si="254"/>
        <v>0</v>
      </c>
      <c r="AM325" s="189">
        <f t="shared" ca="1" si="254"/>
        <v>0</v>
      </c>
      <c r="AN325" s="189">
        <f t="shared" ca="1" si="254"/>
        <v>0</v>
      </c>
      <c r="AO325" s="189">
        <f t="shared" ca="1" si="254"/>
        <v>0</v>
      </c>
      <c r="AP325" s="189">
        <f t="shared" ca="1" si="254"/>
        <v>0</v>
      </c>
      <c r="AQ325" s="189">
        <f t="shared" ca="1" si="254"/>
        <v>0</v>
      </c>
      <c r="AR325" s="189">
        <f t="shared" ca="1" si="254"/>
        <v>0</v>
      </c>
      <c r="AS325" s="189">
        <f t="shared" ca="1" si="254"/>
        <v>0</v>
      </c>
      <c r="AT325" s="189">
        <f t="shared" ca="1" si="254"/>
        <v>0</v>
      </c>
      <c r="AU325" s="189">
        <f t="shared" ref="AU325:BM325" ca="1" si="255">AT325+(AU238-AU1143-AU682+$I325*(AU$9=YEAR($I969)))*$H325-AU1292</f>
        <v>0</v>
      </c>
      <c r="AV325" s="189">
        <f t="shared" ca="1" si="255"/>
        <v>0</v>
      </c>
      <c r="AW325" s="189">
        <f t="shared" ca="1" si="255"/>
        <v>0</v>
      </c>
      <c r="AX325" s="189">
        <f t="shared" ca="1" si="255"/>
        <v>0</v>
      </c>
      <c r="AY325" s="189">
        <f t="shared" ca="1" si="255"/>
        <v>0</v>
      </c>
      <c r="AZ325" s="189">
        <f t="shared" ca="1" si="255"/>
        <v>0</v>
      </c>
      <c r="BA325" s="189">
        <f t="shared" ca="1" si="255"/>
        <v>0</v>
      </c>
      <c r="BB325" s="189">
        <f t="shared" ca="1" si="255"/>
        <v>0</v>
      </c>
      <c r="BC325" s="189">
        <f t="shared" ca="1" si="255"/>
        <v>0</v>
      </c>
      <c r="BD325" s="189">
        <f t="shared" ca="1" si="255"/>
        <v>0</v>
      </c>
      <c r="BE325" s="189">
        <f t="shared" ca="1" si="255"/>
        <v>0</v>
      </c>
      <c r="BF325" s="189">
        <f t="shared" ca="1" si="255"/>
        <v>0</v>
      </c>
      <c r="BG325" s="189">
        <f t="shared" ca="1" si="255"/>
        <v>0</v>
      </c>
      <c r="BH325" s="189">
        <f t="shared" ca="1" si="255"/>
        <v>0</v>
      </c>
      <c r="BI325" s="189">
        <f t="shared" ca="1" si="255"/>
        <v>0</v>
      </c>
      <c r="BJ325" s="189">
        <f t="shared" ca="1" si="255"/>
        <v>0</v>
      </c>
      <c r="BK325" s="189">
        <f t="shared" ca="1" si="255"/>
        <v>0</v>
      </c>
      <c r="BL325" s="189">
        <f t="shared" ca="1" si="255"/>
        <v>0</v>
      </c>
      <c r="BM325" s="189">
        <f t="shared" ca="1" si="255"/>
        <v>0</v>
      </c>
    </row>
    <row r="326" spans="3:65" x14ac:dyDescent="0.2">
      <c r="C326" s="188">
        <f t="shared" si="234"/>
        <v>12</v>
      </c>
      <c r="D326" s="166" t="str">
        <f t="shared" si="235"/>
        <v/>
      </c>
      <c r="E326" s="211" t="str">
        <f t="shared" si="230"/>
        <v>Operating Expense</v>
      </c>
      <c r="F326" s="183">
        <f t="shared" si="230"/>
        <v>2</v>
      </c>
      <c r="G326" s="183"/>
      <c r="H326" s="222">
        <f>Assumptions!$E$22</f>
        <v>0.25345000000000001</v>
      </c>
      <c r="I326" s="193">
        <f t="shared" si="231"/>
        <v>0</v>
      </c>
      <c r="O326" s="189">
        <f t="shared" ref="O326:AT326" ca="1" si="256">N326+(O239-O1144-O683+$I326*(O$9=YEAR($I970)))*$H326-O1293</f>
        <v>0</v>
      </c>
      <c r="P326" s="189">
        <f t="shared" ca="1" si="256"/>
        <v>0</v>
      </c>
      <c r="Q326" s="189">
        <f t="shared" ca="1" si="256"/>
        <v>0</v>
      </c>
      <c r="R326" s="189">
        <f t="shared" ca="1" si="256"/>
        <v>0</v>
      </c>
      <c r="S326" s="189">
        <f t="shared" ca="1" si="256"/>
        <v>0</v>
      </c>
      <c r="T326" s="189">
        <f t="shared" ca="1" si="256"/>
        <v>0</v>
      </c>
      <c r="U326" s="189">
        <f t="shared" ca="1" si="256"/>
        <v>0</v>
      </c>
      <c r="V326" s="189">
        <f t="shared" ca="1" si="256"/>
        <v>0</v>
      </c>
      <c r="W326" s="189">
        <f t="shared" ca="1" si="256"/>
        <v>0</v>
      </c>
      <c r="X326" s="189">
        <f t="shared" ca="1" si="256"/>
        <v>0</v>
      </c>
      <c r="Y326" s="189">
        <f t="shared" ca="1" si="256"/>
        <v>0</v>
      </c>
      <c r="Z326" s="189">
        <f t="shared" ca="1" si="256"/>
        <v>0</v>
      </c>
      <c r="AA326" s="189">
        <f t="shared" ca="1" si="256"/>
        <v>0</v>
      </c>
      <c r="AB326" s="189">
        <f t="shared" ca="1" si="256"/>
        <v>0</v>
      </c>
      <c r="AC326" s="189">
        <f t="shared" ca="1" si="256"/>
        <v>0</v>
      </c>
      <c r="AD326" s="189">
        <f t="shared" ca="1" si="256"/>
        <v>0</v>
      </c>
      <c r="AE326" s="189">
        <f t="shared" ca="1" si="256"/>
        <v>0</v>
      </c>
      <c r="AF326" s="189">
        <f t="shared" ca="1" si="256"/>
        <v>0</v>
      </c>
      <c r="AG326" s="189">
        <f t="shared" ca="1" si="256"/>
        <v>0</v>
      </c>
      <c r="AH326" s="189">
        <f t="shared" ca="1" si="256"/>
        <v>0</v>
      </c>
      <c r="AI326" s="189">
        <f t="shared" ca="1" si="256"/>
        <v>0</v>
      </c>
      <c r="AJ326" s="189">
        <f t="shared" ca="1" si="256"/>
        <v>0</v>
      </c>
      <c r="AK326" s="189">
        <f t="shared" ca="1" si="256"/>
        <v>0</v>
      </c>
      <c r="AL326" s="189">
        <f t="shared" ca="1" si="256"/>
        <v>0</v>
      </c>
      <c r="AM326" s="189">
        <f t="shared" ca="1" si="256"/>
        <v>0</v>
      </c>
      <c r="AN326" s="189">
        <f t="shared" ca="1" si="256"/>
        <v>0</v>
      </c>
      <c r="AO326" s="189">
        <f t="shared" ca="1" si="256"/>
        <v>0</v>
      </c>
      <c r="AP326" s="189">
        <f t="shared" ca="1" si="256"/>
        <v>0</v>
      </c>
      <c r="AQ326" s="189">
        <f t="shared" ca="1" si="256"/>
        <v>0</v>
      </c>
      <c r="AR326" s="189">
        <f t="shared" ca="1" si="256"/>
        <v>0</v>
      </c>
      <c r="AS326" s="189">
        <f t="shared" ca="1" si="256"/>
        <v>0</v>
      </c>
      <c r="AT326" s="189">
        <f t="shared" ca="1" si="256"/>
        <v>0</v>
      </c>
      <c r="AU326" s="189">
        <f t="shared" ref="AU326:BM326" ca="1" si="257">AT326+(AU239-AU1144-AU683+$I326*(AU$9=YEAR($I970)))*$H326-AU1293</f>
        <v>0</v>
      </c>
      <c r="AV326" s="189">
        <f t="shared" ca="1" si="257"/>
        <v>0</v>
      </c>
      <c r="AW326" s="189">
        <f t="shared" ca="1" si="257"/>
        <v>0</v>
      </c>
      <c r="AX326" s="189">
        <f t="shared" ca="1" si="257"/>
        <v>0</v>
      </c>
      <c r="AY326" s="189">
        <f t="shared" ca="1" si="257"/>
        <v>0</v>
      </c>
      <c r="AZ326" s="189">
        <f t="shared" ca="1" si="257"/>
        <v>0</v>
      </c>
      <c r="BA326" s="189">
        <f t="shared" ca="1" si="257"/>
        <v>0</v>
      </c>
      <c r="BB326" s="189">
        <f t="shared" ca="1" si="257"/>
        <v>0</v>
      </c>
      <c r="BC326" s="189">
        <f t="shared" ca="1" si="257"/>
        <v>0</v>
      </c>
      <c r="BD326" s="189">
        <f t="shared" ca="1" si="257"/>
        <v>0</v>
      </c>
      <c r="BE326" s="189">
        <f t="shared" ca="1" si="257"/>
        <v>0</v>
      </c>
      <c r="BF326" s="189">
        <f t="shared" ca="1" si="257"/>
        <v>0</v>
      </c>
      <c r="BG326" s="189">
        <f t="shared" ca="1" si="257"/>
        <v>0</v>
      </c>
      <c r="BH326" s="189">
        <f t="shared" ca="1" si="257"/>
        <v>0</v>
      </c>
      <c r="BI326" s="189">
        <f t="shared" ca="1" si="257"/>
        <v>0</v>
      </c>
      <c r="BJ326" s="189">
        <f t="shared" ca="1" si="257"/>
        <v>0</v>
      </c>
      <c r="BK326" s="189">
        <f t="shared" ca="1" si="257"/>
        <v>0</v>
      </c>
      <c r="BL326" s="189">
        <f t="shared" ca="1" si="257"/>
        <v>0</v>
      </c>
      <c r="BM326" s="189">
        <f t="shared" ca="1" si="257"/>
        <v>0</v>
      </c>
    </row>
    <row r="327" spans="3:65" x14ac:dyDescent="0.2">
      <c r="C327" s="188">
        <f t="shared" si="234"/>
        <v>13</v>
      </c>
      <c r="D327" s="166" t="str">
        <f t="shared" si="235"/>
        <v xml:space="preserve">Alt 2 - TRANSMISSION LINE  </v>
      </c>
      <c r="E327" s="211" t="str">
        <f t="shared" si="230"/>
        <v>CWIP Capital</v>
      </c>
      <c r="F327" s="183">
        <f t="shared" si="230"/>
        <v>6</v>
      </c>
      <c r="G327" s="183"/>
      <c r="H327" s="222">
        <f>Assumptions!$E$22</f>
        <v>0.25345000000000001</v>
      </c>
      <c r="I327" s="193">
        <f t="shared" si="231"/>
        <v>0</v>
      </c>
      <c r="O327" s="189">
        <f t="shared" ref="O327:AT327" ca="1" si="258">N327+(O240-O1145-O684+$I327*(O$9=YEAR($I971)))*$H327-O1294</f>
        <v>0</v>
      </c>
      <c r="P327" s="189">
        <f t="shared" ca="1" si="258"/>
        <v>0</v>
      </c>
      <c r="Q327" s="189">
        <f t="shared" ca="1" si="258"/>
        <v>0</v>
      </c>
      <c r="R327" s="189">
        <f t="shared" ca="1" si="258"/>
        <v>-2731164.5536647486</v>
      </c>
      <c r="S327" s="189">
        <f t="shared" ca="1" si="258"/>
        <v>-7247578.1326518208</v>
      </c>
      <c r="T327" s="189">
        <f t="shared" ca="1" si="258"/>
        <v>-11232413.830218289</v>
      </c>
      <c r="U327" s="189">
        <f t="shared" ca="1" si="258"/>
        <v>-14741627.212829482</v>
      </c>
      <c r="V327" s="189">
        <f t="shared" ca="1" si="258"/>
        <v>-17819982.733657662</v>
      </c>
      <c r="W327" s="189">
        <f t="shared" ca="1" si="258"/>
        <v>-20506649.289228555</v>
      </c>
      <c r="X327" s="189">
        <f t="shared" ca="1" si="258"/>
        <v>-23008662.475463871</v>
      </c>
      <c r="Y327" s="189">
        <f t="shared" ca="1" si="258"/>
        <v>-25510675.661699187</v>
      </c>
      <c r="Z327" s="189">
        <f t="shared" ca="1" si="258"/>
        <v>-28018284.404581036</v>
      </c>
      <c r="AA327" s="189">
        <f t="shared" ca="1" si="258"/>
        <v>-30520297.590816353</v>
      </c>
      <c r="AB327" s="189">
        <f t="shared" ca="1" si="258"/>
        <v>-33027906.333698202</v>
      </c>
      <c r="AC327" s="189">
        <f t="shared" ca="1" si="258"/>
        <v>-35529919.519933522</v>
      </c>
      <c r="AD327" s="189">
        <f t="shared" ca="1" si="258"/>
        <v>-38037528.262815371</v>
      </c>
      <c r="AE327" s="189">
        <f t="shared" ca="1" si="258"/>
        <v>-40539541.449050687</v>
      </c>
      <c r="AF327" s="189">
        <f t="shared" ca="1" si="258"/>
        <v>-43047150.191932537</v>
      </c>
      <c r="AG327" s="189">
        <f t="shared" ca="1" si="258"/>
        <v>-43898474.16744072</v>
      </c>
      <c r="AH327" s="189">
        <f t="shared" ca="1" si="258"/>
        <v>-43099108.93222177</v>
      </c>
      <c r="AI327" s="189">
        <f t="shared" ca="1" si="258"/>
        <v>-42299743.697002821</v>
      </c>
      <c r="AJ327" s="189">
        <f t="shared" ca="1" si="258"/>
        <v>-41500378.461783871</v>
      </c>
      <c r="AK327" s="189">
        <f t="shared" ca="1" si="258"/>
        <v>-40701013.226564921</v>
      </c>
      <c r="AL327" s="189">
        <f t="shared" ca="1" si="258"/>
        <v>-39901647.991345972</v>
      </c>
      <c r="AM327" s="189">
        <f t="shared" ca="1" si="258"/>
        <v>-39102282.756127022</v>
      </c>
      <c r="AN327" s="189">
        <f t="shared" ca="1" si="258"/>
        <v>-38302917.520908073</v>
      </c>
      <c r="AO327" s="189">
        <f t="shared" ca="1" si="258"/>
        <v>-37503552.285689123</v>
      </c>
      <c r="AP327" s="189">
        <f t="shared" ca="1" si="258"/>
        <v>-36704187.050470173</v>
      </c>
      <c r="AQ327" s="189">
        <f t="shared" ca="1" si="258"/>
        <v>-35904821.815251224</v>
      </c>
      <c r="AR327" s="189">
        <f t="shared" ca="1" si="258"/>
        <v>-35105456.580032274</v>
      </c>
      <c r="AS327" s="189">
        <f t="shared" ca="1" si="258"/>
        <v>-34306091.344813325</v>
      </c>
      <c r="AT327" s="189">
        <f t="shared" ca="1" si="258"/>
        <v>-33506726.109594375</v>
      </c>
      <c r="AU327" s="189">
        <f t="shared" ref="AU327:BM327" ca="1" si="259">AT327+(AU240-AU1145-AU684+$I327*(AU$9=YEAR($I971)))*$H327-AU1294</f>
        <v>-32707360.874375425</v>
      </c>
      <c r="AV327" s="189">
        <f t="shared" ca="1" si="259"/>
        <v>-31907995.639156476</v>
      </c>
      <c r="AW327" s="189">
        <f t="shared" ca="1" si="259"/>
        <v>-31108630.403937526</v>
      </c>
      <c r="AX327" s="189">
        <f t="shared" ca="1" si="259"/>
        <v>-30309265.168718576</v>
      </c>
      <c r="AY327" s="189">
        <f t="shared" ca="1" si="259"/>
        <v>-29509899.933499627</v>
      </c>
      <c r="AZ327" s="189">
        <f t="shared" ca="1" si="259"/>
        <v>-28710534.698280677</v>
      </c>
      <c r="BA327" s="189">
        <f t="shared" ca="1" si="259"/>
        <v>-27911169.463061728</v>
      </c>
      <c r="BB327" s="189">
        <f t="shared" ca="1" si="259"/>
        <v>-27111804.227842778</v>
      </c>
      <c r="BC327" s="189">
        <f t="shared" ca="1" si="259"/>
        <v>-26312438.992623828</v>
      </c>
      <c r="BD327" s="189">
        <f t="shared" ca="1" si="259"/>
        <v>-25513073.757404879</v>
      </c>
      <c r="BE327" s="189">
        <f t="shared" ca="1" si="259"/>
        <v>-24713708.522185929</v>
      </c>
      <c r="BF327" s="189">
        <f t="shared" ca="1" si="259"/>
        <v>-23914343.28696698</v>
      </c>
      <c r="BG327" s="189">
        <f t="shared" ca="1" si="259"/>
        <v>-23114978.05174803</v>
      </c>
      <c r="BH327" s="189">
        <f t="shared" ca="1" si="259"/>
        <v>-22315612.81652908</v>
      </c>
      <c r="BI327" s="189">
        <f t="shared" ca="1" si="259"/>
        <v>-21516247.581310131</v>
      </c>
      <c r="BJ327" s="189">
        <f t="shared" ca="1" si="259"/>
        <v>-20716882.346091181</v>
      </c>
      <c r="BK327" s="189">
        <f t="shared" ca="1" si="259"/>
        <v>-19917517.110872231</v>
      </c>
      <c r="BL327" s="189">
        <f t="shared" ca="1" si="259"/>
        <v>-19118151.875653282</v>
      </c>
      <c r="BM327" s="189">
        <f t="shared" ca="1" si="259"/>
        <v>-18318786.640434332</v>
      </c>
    </row>
    <row r="328" spans="3:65" x14ac:dyDescent="0.2">
      <c r="C328" s="188">
        <f t="shared" si="234"/>
        <v>14</v>
      </c>
      <c r="D328" s="166" t="str">
        <f t="shared" si="235"/>
        <v xml:space="preserve">Alt 2 - TRANSMISSION SUBSTATION  </v>
      </c>
      <c r="E328" s="211" t="str">
        <f t="shared" si="230"/>
        <v>CWIP Capital</v>
      </c>
      <c r="F328" s="183">
        <f t="shared" si="230"/>
        <v>6</v>
      </c>
      <c r="G328" s="183"/>
      <c r="H328" s="222">
        <f>Assumptions!$E$22</f>
        <v>0.25345000000000001</v>
      </c>
      <c r="I328" s="193">
        <f t="shared" si="231"/>
        <v>0</v>
      </c>
      <c r="O328" s="189">
        <f t="shared" ref="O328:AT328" ca="1" si="260">N328+(O241-O1146-O685+$I328*(O$9=YEAR($I972)))*$H328-O1295</f>
        <v>0</v>
      </c>
      <c r="P328" s="189">
        <f t="shared" ca="1" si="260"/>
        <v>0</v>
      </c>
      <c r="Q328" s="189">
        <f t="shared" ca="1" si="260"/>
        <v>0</v>
      </c>
      <c r="R328" s="189">
        <f t="shared" ca="1" si="260"/>
        <v>-30563.147211412244</v>
      </c>
      <c r="S328" s="189">
        <f t="shared" ca="1" si="260"/>
        <v>-76480.064439266222</v>
      </c>
      <c r="T328" s="189">
        <f t="shared" ca="1" si="260"/>
        <v>-116361.36172962243</v>
      </c>
      <c r="U328" s="189">
        <f t="shared" ca="1" si="260"/>
        <v>-150842.36749695428</v>
      </c>
      <c r="V328" s="189">
        <f t="shared" ca="1" si="260"/>
        <v>-180431.34447284057</v>
      </c>
      <c r="W328" s="189">
        <f t="shared" ca="1" si="260"/>
        <v>-205573.02254741269</v>
      </c>
      <c r="X328" s="189">
        <f t="shared" ca="1" si="260"/>
        <v>-228618.11685422243</v>
      </c>
      <c r="Y328" s="189">
        <f t="shared" ca="1" si="260"/>
        <v>-251663.21116103217</v>
      </c>
      <c r="Z328" s="189">
        <f t="shared" ca="1" si="260"/>
        <v>-274771.83830928925</v>
      </c>
      <c r="AA328" s="189">
        <f t="shared" ca="1" si="260"/>
        <v>-297816.93261609896</v>
      </c>
      <c r="AB328" s="189">
        <f t="shared" ca="1" si="260"/>
        <v>-320925.55976435606</v>
      </c>
      <c r="AC328" s="189">
        <f t="shared" ca="1" si="260"/>
        <v>-343970.65407116577</v>
      </c>
      <c r="AD328" s="189">
        <f t="shared" ca="1" si="260"/>
        <v>-367079.28121942288</v>
      </c>
      <c r="AE328" s="189">
        <f t="shared" ca="1" si="260"/>
        <v>-390124.37552623259</v>
      </c>
      <c r="AF328" s="189">
        <f t="shared" ca="1" si="260"/>
        <v>-413233.00267448969</v>
      </c>
      <c r="AG328" s="189">
        <f t="shared" ca="1" si="260"/>
        <v>-417535.90875433263</v>
      </c>
      <c r="AH328" s="189">
        <f t="shared" ca="1" si="260"/>
        <v>-403096.62660720875</v>
      </c>
      <c r="AI328" s="189">
        <f t="shared" ca="1" si="260"/>
        <v>-388657.34446008486</v>
      </c>
      <c r="AJ328" s="189">
        <f t="shared" ca="1" si="260"/>
        <v>-374218.06231296097</v>
      </c>
      <c r="AK328" s="189">
        <f t="shared" ca="1" si="260"/>
        <v>-359778.78016583709</v>
      </c>
      <c r="AL328" s="189">
        <f t="shared" ca="1" si="260"/>
        <v>-345339.4980187132</v>
      </c>
      <c r="AM328" s="189">
        <f t="shared" ca="1" si="260"/>
        <v>-330900.21587158932</v>
      </c>
      <c r="AN328" s="189">
        <f t="shared" ca="1" si="260"/>
        <v>-316460.93372446543</v>
      </c>
      <c r="AO328" s="189">
        <f t="shared" ca="1" si="260"/>
        <v>-302021.65157734154</v>
      </c>
      <c r="AP328" s="189">
        <f t="shared" ca="1" si="260"/>
        <v>-287582.36943021766</v>
      </c>
      <c r="AQ328" s="189">
        <f t="shared" ca="1" si="260"/>
        <v>-273143.08728309377</v>
      </c>
      <c r="AR328" s="189">
        <f t="shared" ca="1" si="260"/>
        <v>-258703.80513596989</v>
      </c>
      <c r="AS328" s="189">
        <f t="shared" ca="1" si="260"/>
        <v>-244264.522988846</v>
      </c>
      <c r="AT328" s="189">
        <f t="shared" ca="1" si="260"/>
        <v>-229825.24084172212</v>
      </c>
      <c r="AU328" s="189">
        <f t="shared" ref="AU328:BM328" ca="1" si="261">AT328+(AU241-AU1146-AU685+$I328*(AU$9=YEAR($I972)))*$H328-AU1295</f>
        <v>-215385.95869459823</v>
      </c>
      <c r="AV328" s="189">
        <f t="shared" ca="1" si="261"/>
        <v>-200946.67654747434</v>
      </c>
      <c r="AW328" s="189">
        <f t="shared" ca="1" si="261"/>
        <v>-186507.39440035046</v>
      </c>
      <c r="AX328" s="189">
        <f t="shared" ca="1" si="261"/>
        <v>-172068.11225322657</v>
      </c>
      <c r="AY328" s="189">
        <f t="shared" ca="1" si="261"/>
        <v>-157628.83010610269</v>
      </c>
      <c r="AZ328" s="189">
        <f t="shared" ca="1" si="261"/>
        <v>-143189.5479589788</v>
      </c>
      <c r="BA328" s="189">
        <f t="shared" ca="1" si="261"/>
        <v>-128750.26581185492</v>
      </c>
      <c r="BB328" s="189">
        <f t="shared" ca="1" si="261"/>
        <v>-114310.98366473103</v>
      </c>
      <c r="BC328" s="189">
        <f t="shared" ca="1" si="261"/>
        <v>-99871.701517607144</v>
      </c>
      <c r="BD328" s="189">
        <f t="shared" ca="1" si="261"/>
        <v>-85432.419370483258</v>
      </c>
      <c r="BE328" s="189">
        <f t="shared" ca="1" si="261"/>
        <v>-70993.137223359372</v>
      </c>
      <c r="BF328" s="189">
        <f t="shared" ca="1" si="261"/>
        <v>-56553.855076235479</v>
      </c>
      <c r="BG328" s="189">
        <f t="shared" ca="1" si="261"/>
        <v>-42114.572929111586</v>
      </c>
      <c r="BH328" s="189">
        <f t="shared" ca="1" si="261"/>
        <v>-27675.290781987693</v>
      </c>
      <c r="BI328" s="189">
        <f t="shared" ca="1" si="261"/>
        <v>-13236.0086348638</v>
      </c>
      <c r="BJ328" s="189">
        <f t="shared" ca="1" si="261"/>
        <v>1.4733814168721437E-10</v>
      </c>
      <c r="BK328" s="189">
        <f t="shared" ca="1" si="261"/>
        <v>1.4733814168721437E-10</v>
      </c>
      <c r="BL328" s="189">
        <f t="shared" ca="1" si="261"/>
        <v>1.4733814168721437E-10</v>
      </c>
      <c r="BM328" s="189">
        <f t="shared" ca="1" si="261"/>
        <v>1.4733814168721437E-10</v>
      </c>
    </row>
    <row r="329" spans="3:65" x14ac:dyDescent="0.2">
      <c r="C329" s="188">
        <f t="shared" si="234"/>
        <v>15</v>
      </c>
      <c r="D329" s="166" t="str">
        <f t="shared" si="235"/>
        <v xml:space="preserve">Alt 2 - DISTRIBUTION SUBSTATION  </v>
      </c>
      <c r="E329" s="211" t="str">
        <f t="shared" si="230"/>
        <v>CWIP Capital</v>
      </c>
      <c r="F329" s="183">
        <f t="shared" si="230"/>
        <v>6</v>
      </c>
      <c r="G329" s="183"/>
      <c r="H329" s="222">
        <f>Assumptions!$E$22</f>
        <v>0.25345000000000001</v>
      </c>
      <c r="I329" s="193">
        <f t="shared" si="231"/>
        <v>0</v>
      </c>
      <c r="O329" s="189">
        <f t="shared" ref="O329:AT329" ca="1" si="262">N329+(O242-O1147-O686+$I329*(O$9=YEAR($I973)))*$H329-O1296</f>
        <v>0</v>
      </c>
      <c r="P329" s="189">
        <f t="shared" ca="1" si="262"/>
        <v>0</v>
      </c>
      <c r="Q329" s="189">
        <f t="shared" ca="1" si="262"/>
        <v>0</v>
      </c>
      <c r="R329" s="189">
        <f t="shared" ca="1" si="262"/>
        <v>0</v>
      </c>
      <c r="S329" s="189">
        <f t="shared" ca="1" si="262"/>
        <v>0</v>
      </c>
      <c r="T329" s="189">
        <f t="shared" ca="1" si="262"/>
        <v>0</v>
      </c>
      <c r="U329" s="189">
        <f t="shared" ca="1" si="262"/>
        <v>0</v>
      </c>
      <c r="V329" s="189">
        <f t="shared" ca="1" si="262"/>
        <v>0</v>
      </c>
      <c r="W329" s="189">
        <f t="shared" ca="1" si="262"/>
        <v>0</v>
      </c>
      <c r="X329" s="189">
        <f t="shared" ca="1" si="262"/>
        <v>0</v>
      </c>
      <c r="Y329" s="189">
        <f t="shared" ca="1" si="262"/>
        <v>0</v>
      </c>
      <c r="Z329" s="189">
        <f t="shared" ca="1" si="262"/>
        <v>0</v>
      </c>
      <c r="AA329" s="189">
        <f t="shared" ca="1" si="262"/>
        <v>0</v>
      </c>
      <c r="AB329" s="189">
        <f t="shared" ca="1" si="262"/>
        <v>0</v>
      </c>
      <c r="AC329" s="189">
        <f t="shared" ca="1" si="262"/>
        <v>0</v>
      </c>
      <c r="AD329" s="189">
        <f t="shared" ca="1" si="262"/>
        <v>0</v>
      </c>
      <c r="AE329" s="189">
        <f t="shared" ca="1" si="262"/>
        <v>0</v>
      </c>
      <c r="AF329" s="189">
        <f t="shared" ca="1" si="262"/>
        <v>0</v>
      </c>
      <c r="AG329" s="189">
        <f t="shared" ca="1" si="262"/>
        <v>0</v>
      </c>
      <c r="AH329" s="189">
        <f t="shared" ca="1" si="262"/>
        <v>0</v>
      </c>
      <c r="AI329" s="189">
        <f t="shared" ca="1" si="262"/>
        <v>0</v>
      </c>
      <c r="AJ329" s="189">
        <f t="shared" ca="1" si="262"/>
        <v>0</v>
      </c>
      <c r="AK329" s="189">
        <f t="shared" ca="1" si="262"/>
        <v>0</v>
      </c>
      <c r="AL329" s="189">
        <f t="shared" ca="1" si="262"/>
        <v>0</v>
      </c>
      <c r="AM329" s="189">
        <f t="shared" ca="1" si="262"/>
        <v>0</v>
      </c>
      <c r="AN329" s="189">
        <f t="shared" ca="1" si="262"/>
        <v>0</v>
      </c>
      <c r="AO329" s="189">
        <f t="shared" ca="1" si="262"/>
        <v>0</v>
      </c>
      <c r="AP329" s="189">
        <f t="shared" ca="1" si="262"/>
        <v>0</v>
      </c>
      <c r="AQ329" s="189">
        <f t="shared" ca="1" si="262"/>
        <v>0</v>
      </c>
      <c r="AR329" s="189">
        <f t="shared" ca="1" si="262"/>
        <v>0</v>
      </c>
      <c r="AS329" s="189">
        <f t="shared" ca="1" si="262"/>
        <v>0</v>
      </c>
      <c r="AT329" s="189">
        <f t="shared" ca="1" si="262"/>
        <v>0</v>
      </c>
      <c r="AU329" s="189">
        <f t="shared" ref="AU329:BM329" ca="1" si="263">AT329+(AU242-AU1147-AU686+$I329*(AU$9=YEAR($I973)))*$H329-AU1296</f>
        <v>0</v>
      </c>
      <c r="AV329" s="189">
        <f t="shared" ca="1" si="263"/>
        <v>0</v>
      </c>
      <c r="AW329" s="189">
        <f t="shared" ca="1" si="263"/>
        <v>0</v>
      </c>
      <c r="AX329" s="189">
        <f t="shared" ca="1" si="263"/>
        <v>0</v>
      </c>
      <c r="AY329" s="189">
        <f t="shared" ca="1" si="263"/>
        <v>0</v>
      </c>
      <c r="AZ329" s="189">
        <f t="shared" ca="1" si="263"/>
        <v>0</v>
      </c>
      <c r="BA329" s="189">
        <f t="shared" ca="1" si="263"/>
        <v>0</v>
      </c>
      <c r="BB329" s="189">
        <f t="shared" ca="1" si="263"/>
        <v>0</v>
      </c>
      <c r="BC329" s="189">
        <f t="shared" ca="1" si="263"/>
        <v>0</v>
      </c>
      <c r="BD329" s="189">
        <f t="shared" ca="1" si="263"/>
        <v>0</v>
      </c>
      <c r="BE329" s="189">
        <f t="shared" ca="1" si="263"/>
        <v>0</v>
      </c>
      <c r="BF329" s="189">
        <f t="shared" ca="1" si="263"/>
        <v>0</v>
      </c>
      <c r="BG329" s="189">
        <f t="shared" ca="1" si="263"/>
        <v>0</v>
      </c>
      <c r="BH329" s="189">
        <f t="shared" ca="1" si="263"/>
        <v>0</v>
      </c>
      <c r="BI329" s="189">
        <f t="shared" ca="1" si="263"/>
        <v>0</v>
      </c>
      <c r="BJ329" s="189">
        <f t="shared" ca="1" si="263"/>
        <v>0</v>
      </c>
      <c r="BK329" s="189">
        <f t="shared" ca="1" si="263"/>
        <v>0</v>
      </c>
      <c r="BL329" s="189">
        <f t="shared" ca="1" si="263"/>
        <v>0</v>
      </c>
      <c r="BM329" s="189">
        <f t="shared" ca="1" si="263"/>
        <v>0</v>
      </c>
    </row>
    <row r="330" spans="3:65" x14ac:dyDescent="0.2">
      <c r="C330" s="188">
        <f t="shared" si="234"/>
        <v>16</v>
      </c>
      <c r="D330" s="166" t="str">
        <f t="shared" si="235"/>
        <v>item 16</v>
      </c>
      <c r="E330" s="211" t="str">
        <f t="shared" si="230"/>
        <v>Operating Expense</v>
      </c>
      <c r="F330" s="183">
        <f t="shared" si="230"/>
        <v>2</v>
      </c>
      <c r="G330" s="183"/>
      <c r="H330" s="222">
        <f>Assumptions!$E$22</f>
        <v>0.25345000000000001</v>
      </c>
      <c r="I330" s="193">
        <f t="shared" si="231"/>
        <v>0</v>
      </c>
      <c r="O330" s="189">
        <f t="shared" ref="O330:AT330" ca="1" si="264">N330+(O243-O1148-O687+$I330*(O$9=YEAR($I974)))*$H330-O1297</f>
        <v>0</v>
      </c>
      <c r="P330" s="189">
        <f t="shared" ca="1" si="264"/>
        <v>0</v>
      </c>
      <c r="Q330" s="189">
        <f t="shared" ca="1" si="264"/>
        <v>0</v>
      </c>
      <c r="R330" s="189">
        <f t="shared" ca="1" si="264"/>
        <v>0</v>
      </c>
      <c r="S330" s="189">
        <f t="shared" ca="1" si="264"/>
        <v>0</v>
      </c>
      <c r="T330" s="189">
        <f t="shared" ca="1" si="264"/>
        <v>0</v>
      </c>
      <c r="U330" s="189">
        <f t="shared" ca="1" si="264"/>
        <v>0</v>
      </c>
      <c r="V330" s="189">
        <f t="shared" ca="1" si="264"/>
        <v>0</v>
      </c>
      <c r="W330" s="189">
        <f t="shared" ca="1" si="264"/>
        <v>0</v>
      </c>
      <c r="X330" s="189">
        <f t="shared" ca="1" si="264"/>
        <v>0</v>
      </c>
      <c r="Y330" s="189">
        <f t="shared" ca="1" si="264"/>
        <v>0</v>
      </c>
      <c r="Z330" s="189">
        <f t="shared" ca="1" si="264"/>
        <v>0</v>
      </c>
      <c r="AA330" s="189">
        <f t="shared" ca="1" si="264"/>
        <v>0</v>
      </c>
      <c r="AB330" s="189">
        <f t="shared" ca="1" si="264"/>
        <v>0</v>
      </c>
      <c r="AC330" s="189">
        <f t="shared" ca="1" si="264"/>
        <v>0</v>
      </c>
      <c r="AD330" s="189">
        <f t="shared" ca="1" si="264"/>
        <v>0</v>
      </c>
      <c r="AE330" s="189">
        <f t="shared" ca="1" si="264"/>
        <v>0</v>
      </c>
      <c r="AF330" s="189">
        <f t="shared" ca="1" si="264"/>
        <v>0</v>
      </c>
      <c r="AG330" s="189">
        <f t="shared" ca="1" si="264"/>
        <v>0</v>
      </c>
      <c r="AH330" s="189">
        <f t="shared" ca="1" si="264"/>
        <v>0</v>
      </c>
      <c r="AI330" s="189">
        <f t="shared" ca="1" si="264"/>
        <v>0</v>
      </c>
      <c r="AJ330" s="189">
        <f t="shared" ca="1" si="264"/>
        <v>0</v>
      </c>
      <c r="AK330" s="189">
        <f t="shared" ca="1" si="264"/>
        <v>0</v>
      </c>
      <c r="AL330" s="189">
        <f t="shared" ca="1" si="264"/>
        <v>0</v>
      </c>
      <c r="AM330" s="189">
        <f t="shared" ca="1" si="264"/>
        <v>0</v>
      </c>
      <c r="AN330" s="189">
        <f t="shared" ca="1" si="264"/>
        <v>0</v>
      </c>
      <c r="AO330" s="189">
        <f t="shared" ca="1" si="264"/>
        <v>0</v>
      </c>
      <c r="AP330" s="189">
        <f t="shared" ca="1" si="264"/>
        <v>0</v>
      </c>
      <c r="AQ330" s="189">
        <f t="shared" ca="1" si="264"/>
        <v>0</v>
      </c>
      <c r="AR330" s="189">
        <f t="shared" ca="1" si="264"/>
        <v>0</v>
      </c>
      <c r="AS330" s="189">
        <f t="shared" ca="1" si="264"/>
        <v>0</v>
      </c>
      <c r="AT330" s="189">
        <f t="shared" ca="1" si="264"/>
        <v>0</v>
      </c>
      <c r="AU330" s="189">
        <f t="shared" ref="AU330:BM330" ca="1" si="265">AT330+(AU243-AU1148-AU687+$I330*(AU$9=YEAR($I974)))*$H330-AU1297</f>
        <v>0</v>
      </c>
      <c r="AV330" s="189">
        <f t="shared" ca="1" si="265"/>
        <v>0</v>
      </c>
      <c r="AW330" s="189">
        <f t="shared" ca="1" si="265"/>
        <v>0</v>
      </c>
      <c r="AX330" s="189">
        <f t="shared" ca="1" si="265"/>
        <v>0</v>
      </c>
      <c r="AY330" s="189">
        <f t="shared" ca="1" si="265"/>
        <v>0</v>
      </c>
      <c r="AZ330" s="189">
        <f t="shared" ca="1" si="265"/>
        <v>0</v>
      </c>
      <c r="BA330" s="189">
        <f t="shared" ca="1" si="265"/>
        <v>0</v>
      </c>
      <c r="BB330" s="189">
        <f t="shared" ca="1" si="265"/>
        <v>0</v>
      </c>
      <c r="BC330" s="189">
        <f t="shared" ca="1" si="265"/>
        <v>0</v>
      </c>
      <c r="BD330" s="189">
        <f t="shared" ca="1" si="265"/>
        <v>0</v>
      </c>
      <c r="BE330" s="189">
        <f t="shared" ca="1" si="265"/>
        <v>0</v>
      </c>
      <c r="BF330" s="189">
        <f t="shared" ca="1" si="265"/>
        <v>0</v>
      </c>
      <c r="BG330" s="189">
        <f t="shared" ca="1" si="265"/>
        <v>0</v>
      </c>
      <c r="BH330" s="189">
        <f t="shared" ca="1" si="265"/>
        <v>0</v>
      </c>
      <c r="BI330" s="189">
        <f t="shared" ca="1" si="265"/>
        <v>0</v>
      </c>
      <c r="BJ330" s="189">
        <f t="shared" ca="1" si="265"/>
        <v>0</v>
      </c>
      <c r="BK330" s="189">
        <f t="shared" ca="1" si="265"/>
        <v>0</v>
      </c>
      <c r="BL330" s="189">
        <f t="shared" ca="1" si="265"/>
        <v>0</v>
      </c>
      <c r="BM330" s="189">
        <f t="shared" ca="1" si="265"/>
        <v>0</v>
      </c>
    </row>
    <row r="331" spans="3:65" x14ac:dyDescent="0.2">
      <c r="C331" s="188">
        <f t="shared" si="234"/>
        <v>17</v>
      </c>
      <c r="D331" s="166" t="str">
        <f t="shared" si="235"/>
        <v>item 17</v>
      </c>
      <c r="E331" s="211" t="str">
        <f t="shared" si="230"/>
        <v>Operating Expense</v>
      </c>
      <c r="F331" s="183">
        <f t="shared" si="230"/>
        <v>2</v>
      </c>
      <c r="G331" s="183"/>
      <c r="H331" s="222">
        <f>Assumptions!$E$22</f>
        <v>0.25345000000000001</v>
      </c>
      <c r="I331" s="193">
        <f t="shared" si="231"/>
        <v>0</v>
      </c>
      <c r="O331" s="189">
        <f t="shared" ref="O331:AT331" ca="1" si="266">N331+(O244-O1149-O688+$I331*(O$9=YEAR($I975)))*$H331-O1298</f>
        <v>0</v>
      </c>
      <c r="P331" s="189">
        <f t="shared" ca="1" si="266"/>
        <v>0</v>
      </c>
      <c r="Q331" s="189">
        <f t="shared" ca="1" si="266"/>
        <v>0</v>
      </c>
      <c r="R331" s="189">
        <f t="shared" ca="1" si="266"/>
        <v>0</v>
      </c>
      <c r="S331" s="189">
        <f t="shared" ca="1" si="266"/>
        <v>0</v>
      </c>
      <c r="T331" s="189">
        <f t="shared" ca="1" si="266"/>
        <v>0</v>
      </c>
      <c r="U331" s="189">
        <f t="shared" ca="1" si="266"/>
        <v>0</v>
      </c>
      <c r="V331" s="189">
        <f t="shared" ca="1" si="266"/>
        <v>0</v>
      </c>
      <c r="W331" s="189">
        <f t="shared" ca="1" si="266"/>
        <v>0</v>
      </c>
      <c r="X331" s="189">
        <f t="shared" ca="1" si="266"/>
        <v>0</v>
      </c>
      <c r="Y331" s="189">
        <f t="shared" ca="1" si="266"/>
        <v>0</v>
      </c>
      <c r="Z331" s="189">
        <f t="shared" ca="1" si="266"/>
        <v>0</v>
      </c>
      <c r="AA331" s="189">
        <f t="shared" ca="1" si="266"/>
        <v>0</v>
      </c>
      <c r="AB331" s="189">
        <f t="shared" ca="1" si="266"/>
        <v>0</v>
      </c>
      <c r="AC331" s="189">
        <f t="shared" ca="1" si="266"/>
        <v>0</v>
      </c>
      <c r="AD331" s="189">
        <f t="shared" ca="1" si="266"/>
        <v>0</v>
      </c>
      <c r="AE331" s="189">
        <f t="shared" ca="1" si="266"/>
        <v>0</v>
      </c>
      <c r="AF331" s="189">
        <f t="shared" ca="1" si="266"/>
        <v>0</v>
      </c>
      <c r="AG331" s="189">
        <f t="shared" ca="1" si="266"/>
        <v>0</v>
      </c>
      <c r="AH331" s="189">
        <f t="shared" ca="1" si="266"/>
        <v>0</v>
      </c>
      <c r="AI331" s="189">
        <f t="shared" ca="1" si="266"/>
        <v>0</v>
      </c>
      <c r="AJ331" s="189">
        <f t="shared" ca="1" si="266"/>
        <v>0</v>
      </c>
      <c r="AK331" s="189">
        <f t="shared" ca="1" si="266"/>
        <v>0</v>
      </c>
      <c r="AL331" s="189">
        <f t="shared" ca="1" si="266"/>
        <v>0</v>
      </c>
      <c r="AM331" s="189">
        <f t="shared" ca="1" si="266"/>
        <v>0</v>
      </c>
      <c r="AN331" s="189">
        <f t="shared" ca="1" si="266"/>
        <v>0</v>
      </c>
      <c r="AO331" s="189">
        <f t="shared" ca="1" si="266"/>
        <v>0</v>
      </c>
      <c r="AP331" s="189">
        <f t="shared" ca="1" si="266"/>
        <v>0</v>
      </c>
      <c r="AQ331" s="189">
        <f t="shared" ca="1" si="266"/>
        <v>0</v>
      </c>
      <c r="AR331" s="189">
        <f t="shared" ca="1" si="266"/>
        <v>0</v>
      </c>
      <c r="AS331" s="189">
        <f t="shared" ca="1" si="266"/>
        <v>0</v>
      </c>
      <c r="AT331" s="189">
        <f t="shared" ca="1" si="266"/>
        <v>0</v>
      </c>
      <c r="AU331" s="189">
        <f t="shared" ref="AU331:BM331" ca="1" si="267">AT331+(AU244-AU1149-AU688+$I331*(AU$9=YEAR($I975)))*$H331-AU1298</f>
        <v>0</v>
      </c>
      <c r="AV331" s="189">
        <f t="shared" ca="1" si="267"/>
        <v>0</v>
      </c>
      <c r="AW331" s="189">
        <f t="shared" ca="1" si="267"/>
        <v>0</v>
      </c>
      <c r="AX331" s="189">
        <f t="shared" ca="1" si="267"/>
        <v>0</v>
      </c>
      <c r="AY331" s="189">
        <f t="shared" ca="1" si="267"/>
        <v>0</v>
      </c>
      <c r="AZ331" s="189">
        <f t="shared" ca="1" si="267"/>
        <v>0</v>
      </c>
      <c r="BA331" s="189">
        <f t="shared" ca="1" si="267"/>
        <v>0</v>
      </c>
      <c r="BB331" s="189">
        <f t="shared" ca="1" si="267"/>
        <v>0</v>
      </c>
      <c r="BC331" s="189">
        <f t="shared" ca="1" si="267"/>
        <v>0</v>
      </c>
      <c r="BD331" s="189">
        <f t="shared" ca="1" si="267"/>
        <v>0</v>
      </c>
      <c r="BE331" s="189">
        <f t="shared" ca="1" si="267"/>
        <v>0</v>
      </c>
      <c r="BF331" s="189">
        <f t="shared" ca="1" si="267"/>
        <v>0</v>
      </c>
      <c r="BG331" s="189">
        <f t="shared" ca="1" si="267"/>
        <v>0</v>
      </c>
      <c r="BH331" s="189">
        <f t="shared" ca="1" si="267"/>
        <v>0</v>
      </c>
      <c r="BI331" s="189">
        <f t="shared" ca="1" si="267"/>
        <v>0</v>
      </c>
      <c r="BJ331" s="189">
        <f t="shared" ca="1" si="267"/>
        <v>0</v>
      </c>
      <c r="BK331" s="189">
        <f t="shared" ca="1" si="267"/>
        <v>0</v>
      </c>
      <c r="BL331" s="189">
        <f t="shared" ca="1" si="267"/>
        <v>0</v>
      </c>
      <c r="BM331" s="189">
        <f t="shared" ca="1" si="267"/>
        <v>0</v>
      </c>
    </row>
    <row r="332" spans="3:65" x14ac:dyDescent="0.2">
      <c r="C332" s="188">
        <f t="shared" si="234"/>
        <v>18</v>
      </c>
      <c r="D332" s="166" t="str">
        <f t="shared" si="235"/>
        <v>item 18</v>
      </c>
      <c r="E332" s="211" t="str">
        <f t="shared" si="230"/>
        <v>Operating Expense</v>
      </c>
      <c r="F332" s="183">
        <f t="shared" si="230"/>
        <v>2</v>
      </c>
      <c r="G332" s="183"/>
      <c r="H332" s="222">
        <f>Assumptions!$E$22</f>
        <v>0.25345000000000001</v>
      </c>
      <c r="I332" s="193">
        <f t="shared" si="231"/>
        <v>0</v>
      </c>
      <c r="O332" s="189">
        <f t="shared" ref="O332:AT332" ca="1" si="268">N332+(O245-O1150-O689+$I332*(O$9=YEAR($I976)))*$H332-O1299</f>
        <v>0</v>
      </c>
      <c r="P332" s="189">
        <f t="shared" ca="1" si="268"/>
        <v>0</v>
      </c>
      <c r="Q332" s="189">
        <f t="shared" ca="1" si="268"/>
        <v>0</v>
      </c>
      <c r="R332" s="189">
        <f t="shared" ca="1" si="268"/>
        <v>0</v>
      </c>
      <c r="S332" s="189">
        <f t="shared" ca="1" si="268"/>
        <v>0</v>
      </c>
      <c r="T332" s="189">
        <f t="shared" ca="1" si="268"/>
        <v>0</v>
      </c>
      <c r="U332" s="189">
        <f t="shared" ca="1" si="268"/>
        <v>0</v>
      </c>
      <c r="V332" s="189">
        <f t="shared" ca="1" si="268"/>
        <v>0</v>
      </c>
      <c r="W332" s="189">
        <f t="shared" ca="1" si="268"/>
        <v>0</v>
      </c>
      <c r="X332" s="189">
        <f t="shared" ca="1" si="268"/>
        <v>0</v>
      </c>
      <c r="Y332" s="189">
        <f t="shared" ca="1" si="268"/>
        <v>0</v>
      </c>
      <c r="Z332" s="189">
        <f t="shared" ca="1" si="268"/>
        <v>0</v>
      </c>
      <c r="AA332" s="189">
        <f t="shared" ca="1" si="268"/>
        <v>0</v>
      </c>
      <c r="AB332" s="189">
        <f t="shared" ca="1" si="268"/>
        <v>0</v>
      </c>
      <c r="AC332" s="189">
        <f t="shared" ca="1" si="268"/>
        <v>0</v>
      </c>
      <c r="AD332" s="189">
        <f t="shared" ca="1" si="268"/>
        <v>0</v>
      </c>
      <c r="AE332" s="189">
        <f t="shared" ca="1" si="268"/>
        <v>0</v>
      </c>
      <c r="AF332" s="189">
        <f t="shared" ca="1" si="268"/>
        <v>0</v>
      </c>
      <c r="AG332" s="189">
        <f t="shared" ca="1" si="268"/>
        <v>0</v>
      </c>
      <c r="AH332" s="189">
        <f t="shared" ca="1" si="268"/>
        <v>0</v>
      </c>
      <c r="AI332" s="189">
        <f t="shared" ca="1" si="268"/>
        <v>0</v>
      </c>
      <c r="AJ332" s="189">
        <f t="shared" ca="1" si="268"/>
        <v>0</v>
      </c>
      <c r="AK332" s="189">
        <f t="shared" ca="1" si="268"/>
        <v>0</v>
      </c>
      <c r="AL332" s="189">
        <f t="shared" ca="1" si="268"/>
        <v>0</v>
      </c>
      <c r="AM332" s="189">
        <f t="shared" ca="1" si="268"/>
        <v>0</v>
      </c>
      <c r="AN332" s="189">
        <f t="shared" ca="1" si="268"/>
        <v>0</v>
      </c>
      <c r="AO332" s="189">
        <f t="shared" ca="1" si="268"/>
        <v>0</v>
      </c>
      <c r="AP332" s="189">
        <f t="shared" ca="1" si="268"/>
        <v>0</v>
      </c>
      <c r="AQ332" s="189">
        <f t="shared" ca="1" si="268"/>
        <v>0</v>
      </c>
      <c r="AR332" s="189">
        <f t="shared" ca="1" si="268"/>
        <v>0</v>
      </c>
      <c r="AS332" s="189">
        <f t="shared" ca="1" si="268"/>
        <v>0</v>
      </c>
      <c r="AT332" s="189">
        <f t="shared" ca="1" si="268"/>
        <v>0</v>
      </c>
      <c r="AU332" s="189">
        <f t="shared" ref="AU332:BM332" ca="1" si="269">AT332+(AU245-AU1150-AU689+$I332*(AU$9=YEAR($I976)))*$H332-AU1299</f>
        <v>0</v>
      </c>
      <c r="AV332" s="189">
        <f t="shared" ca="1" si="269"/>
        <v>0</v>
      </c>
      <c r="AW332" s="189">
        <f t="shared" ca="1" si="269"/>
        <v>0</v>
      </c>
      <c r="AX332" s="189">
        <f t="shared" ca="1" si="269"/>
        <v>0</v>
      </c>
      <c r="AY332" s="189">
        <f t="shared" ca="1" si="269"/>
        <v>0</v>
      </c>
      <c r="AZ332" s="189">
        <f t="shared" ca="1" si="269"/>
        <v>0</v>
      </c>
      <c r="BA332" s="189">
        <f t="shared" ca="1" si="269"/>
        <v>0</v>
      </c>
      <c r="BB332" s="189">
        <f t="shared" ca="1" si="269"/>
        <v>0</v>
      </c>
      <c r="BC332" s="189">
        <f t="shared" ca="1" si="269"/>
        <v>0</v>
      </c>
      <c r="BD332" s="189">
        <f t="shared" ca="1" si="269"/>
        <v>0</v>
      </c>
      <c r="BE332" s="189">
        <f t="shared" ca="1" si="269"/>
        <v>0</v>
      </c>
      <c r="BF332" s="189">
        <f t="shared" ca="1" si="269"/>
        <v>0</v>
      </c>
      <c r="BG332" s="189">
        <f t="shared" ca="1" si="269"/>
        <v>0</v>
      </c>
      <c r="BH332" s="189">
        <f t="shared" ca="1" si="269"/>
        <v>0</v>
      </c>
      <c r="BI332" s="189">
        <f t="shared" ca="1" si="269"/>
        <v>0</v>
      </c>
      <c r="BJ332" s="189">
        <f t="shared" ca="1" si="269"/>
        <v>0</v>
      </c>
      <c r="BK332" s="189">
        <f t="shared" ca="1" si="269"/>
        <v>0</v>
      </c>
      <c r="BL332" s="189">
        <f t="shared" ca="1" si="269"/>
        <v>0</v>
      </c>
      <c r="BM332" s="189">
        <f t="shared" ca="1" si="269"/>
        <v>0</v>
      </c>
    </row>
    <row r="333" spans="3:65" x14ac:dyDescent="0.2">
      <c r="C333" s="188">
        <f t="shared" si="234"/>
        <v>19</v>
      </c>
      <c r="D333" s="166" t="str">
        <f t="shared" si="235"/>
        <v>item 19</v>
      </c>
      <c r="E333" s="211" t="str">
        <f t="shared" si="230"/>
        <v>Operating Expense</v>
      </c>
      <c r="F333" s="183">
        <f t="shared" si="230"/>
        <v>2</v>
      </c>
      <c r="G333" s="183"/>
      <c r="H333" s="222">
        <f>Assumptions!$E$22</f>
        <v>0.25345000000000001</v>
      </c>
      <c r="I333" s="193">
        <f t="shared" si="231"/>
        <v>0</v>
      </c>
      <c r="O333" s="189">
        <f t="shared" ref="O333:AT333" ca="1" si="270">N333+(O246-O1151-O690+$I333*(O$9=YEAR($I977)))*$H333-O1300</f>
        <v>0</v>
      </c>
      <c r="P333" s="189">
        <f t="shared" ca="1" si="270"/>
        <v>0</v>
      </c>
      <c r="Q333" s="189">
        <f t="shared" ca="1" si="270"/>
        <v>0</v>
      </c>
      <c r="R333" s="189">
        <f t="shared" ca="1" si="270"/>
        <v>0</v>
      </c>
      <c r="S333" s="189">
        <f t="shared" ca="1" si="270"/>
        <v>0</v>
      </c>
      <c r="T333" s="189">
        <f t="shared" ca="1" si="270"/>
        <v>0</v>
      </c>
      <c r="U333" s="189">
        <f t="shared" ca="1" si="270"/>
        <v>0</v>
      </c>
      <c r="V333" s="189">
        <f t="shared" ca="1" si="270"/>
        <v>0</v>
      </c>
      <c r="W333" s="189">
        <f t="shared" ca="1" si="270"/>
        <v>0</v>
      </c>
      <c r="X333" s="189">
        <f t="shared" ca="1" si="270"/>
        <v>0</v>
      </c>
      <c r="Y333" s="189">
        <f t="shared" ca="1" si="270"/>
        <v>0</v>
      </c>
      <c r="Z333" s="189">
        <f t="shared" ca="1" si="270"/>
        <v>0</v>
      </c>
      <c r="AA333" s="189">
        <f t="shared" ca="1" si="270"/>
        <v>0</v>
      </c>
      <c r="AB333" s="189">
        <f t="shared" ca="1" si="270"/>
        <v>0</v>
      </c>
      <c r="AC333" s="189">
        <f t="shared" ca="1" si="270"/>
        <v>0</v>
      </c>
      <c r="AD333" s="189">
        <f t="shared" ca="1" si="270"/>
        <v>0</v>
      </c>
      <c r="AE333" s="189">
        <f t="shared" ca="1" si="270"/>
        <v>0</v>
      </c>
      <c r="AF333" s="189">
        <f t="shared" ca="1" si="270"/>
        <v>0</v>
      </c>
      <c r="AG333" s="189">
        <f t="shared" ca="1" si="270"/>
        <v>0</v>
      </c>
      <c r="AH333" s="189">
        <f t="shared" ca="1" si="270"/>
        <v>0</v>
      </c>
      <c r="AI333" s="189">
        <f t="shared" ca="1" si="270"/>
        <v>0</v>
      </c>
      <c r="AJ333" s="189">
        <f t="shared" ca="1" si="270"/>
        <v>0</v>
      </c>
      <c r="AK333" s="189">
        <f t="shared" ca="1" si="270"/>
        <v>0</v>
      </c>
      <c r="AL333" s="189">
        <f t="shared" ca="1" si="270"/>
        <v>0</v>
      </c>
      <c r="AM333" s="189">
        <f t="shared" ca="1" si="270"/>
        <v>0</v>
      </c>
      <c r="AN333" s="189">
        <f t="shared" ca="1" si="270"/>
        <v>0</v>
      </c>
      <c r="AO333" s="189">
        <f t="shared" ca="1" si="270"/>
        <v>0</v>
      </c>
      <c r="AP333" s="189">
        <f t="shared" ca="1" si="270"/>
        <v>0</v>
      </c>
      <c r="AQ333" s="189">
        <f t="shared" ca="1" si="270"/>
        <v>0</v>
      </c>
      <c r="AR333" s="189">
        <f t="shared" ca="1" si="270"/>
        <v>0</v>
      </c>
      <c r="AS333" s="189">
        <f t="shared" ca="1" si="270"/>
        <v>0</v>
      </c>
      <c r="AT333" s="189">
        <f t="shared" ca="1" si="270"/>
        <v>0</v>
      </c>
      <c r="AU333" s="189">
        <f t="shared" ref="AU333:BM333" ca="1" si="271">AT333+(AU246-AU1151-AU690+$I333*(AU$9=YEAR($I977)))*$H333-AU1300</f>
        <v>0</v>
      </c>
      <c r="AV333" s="189">
        <f t="shared" ca="1" si="271"/>
        <v>0</v>
      </c>
      <c r="AW333" s="189">
        <f t="shared" ca="1" si="271"/>
        <v>0</v>
      </c>
      <c r="AX333" s="189">
        <f t="shared" ca="1" si="271"/>
        <v>0</v>
      </c>
      <c r="AY333" s="189">
        <f t="shared" ca="1" si="271"/>
        <v>0</v>
      </c>
      <c r="AZ333" s="189">
        <f t="shared" ca="1" si="271"/>
        <v>0</v>
      </c>
      <c r="BA333" s="189">
        <f t="shared" ca="1" si="271"/>
        <v>0</v>
      </c>
      <c r="BB333" s="189">
        <f t="shared" ca="1" si="271"/>
        <v>0</v>
      </c>
      <c r="BC333" s="189">
        <f t="shared" ca="1" si="271"/>
        <v>0</v>
      </c>
      <c r="BD333" s="189">
        <f t="shared" ca="1" si="271"/>
        <v>0</v>
      </c>
      <c r="BE333" s="189">
        <f t="shared" ca="1" si="271"/>
        <v>0</v>
      </c>
      <c r="BF333" s="189">
        <f t="shared" ca="1" si="271"/>
        <v>0</v>
      </c>
      <c r="BG333" s="189">
        <f t="shared" ca="1" si="271"/>
        <v>0</v>
      </c>
      <c r="BH333" s="189">
        <f t="shared" ca="1" si="271"/>
        <v>0</v>
      </c>
      <c r="BI333" s="189">
        <f t="shared" ca="1" si="271"/>
        <v>0</v>
      </c>
      <c r="BJ333" s="189">
        <f t="shared" ca="1" si="271"/>
        <v>0</v>
      </c>
      <c r="BK333" s="189">
        <f t="shared" ca="1" si="271"/>
        <v>0</v>
      </c>
      <c r="BL333" s="189">
        <f t="shared" ca="1" si="271"/>
        <v>0</v>
      </c>
      <c r="BM333" s="189">
        <f t="shared" ca="1" si="271"/>
        <v>0</v>
      </c>
    </row>
    <row r="334" spans="3:65" x14ac:dyDescent="0.2">
      <c r="C334" s="188">
        <f t="shared" si="234"/>
        <v>20</v>
      </c>
      <c r="D334" s="166" t="str">
        <f t="shared" si="235"/>
        <v>item 20</v>
      </c>
      <c r="E334" s="211" t="str">
        <f t="shared" si="230"/>
        <v>Operating Expense</v>
      </c>
      <c r="F334" s="183">
        <f t="shared" si="230"/>
        <v>2</v>
      </c>
      <c r="G334" s="183"/>
      <c r="H334" s="222">
        <f>Assumptions!$E$22</f>
        <v>0.25345000000000001</v>
      </c>
      <c r="I334" s="193">
        <f t="shared" si="231"/>
        <v>0</v>
      </c>
      <c r="O334" s="189">
        <f t="shared" ref="O334:AT334" ca="1" si="272">N334+(O247-O1152-O691+$I334*(O$9=YEAR($I978)))*$H334-O1301</f>
        <v>0</v>
      </c>
      <c r="P334" s="189">
        <f t="shared" ca="1" si="272"/>
        <v>0</v>
      </c>
      <c r="Q334" s="189">
        <f t="shared" ca="1" si="272"/>
        <v>0</v>
      </c>
      <c r="R334" s="189">
        <f t="shared" ca="1" si="272"/>
        <v>0</v>
      </c>
      <c r="S334" s="189">
        <f t="shared" ca="1" si="272"/>
        <v>0</v>
      </c>
      <c r="T334" s="189">
        <f t="shared" ca="1" si="272"/>
        <v>0</v>
      </c>
      <c r="U334" s="189">
        <f t="shared" ca="1" si="272"/>
        <v>0</v>
      </c>
      <c r="V334" s="189">
        <f t="shared" ca="1" si="272"/>
        <v>0</v>
      </c>
      <c r="W334" s="189">
        <f t="shared" ca="1" si="272"/>
        <v>0</v>
      </c>
      <c r="X334" s="189">
        <f t="shared" ca="1" si="272"/>
        <v>0</v>
      </c>
      <c r="Y334" s="189">
        <f t="shared" ca="1" si="272"/>
        <v>0</v>
      </c>
      <c r="Z334" s="189">
        <f t="shared" ca="1" si="272"/>
        <v>0</v>
      </c>
      <c r="AA334" s="189">
        <f t="shared" ca="1" si="272"/>
        <v>0</v>
      </c>
      <c r="AB334" s="189">
        <f t="shared" ca="1" si="272"/>
        <v>0</v>
      </c>
      <c r="AC334" s="189">
        <f t="shared" ca="1" si="272"/>
        <v>0</v>
      </c>
      <c r="AD334" s="189">
        <f t="shared" ca="1" si="272"/>
        <v>0</v>
      </c>
      <c r="AE334" s="189">
        <f t="shared" ca="1" si="272"/>
        <v>0</v>
      </c>
      <c r="AF334" s="189">
        <f t="shared" ca="1" si="272"/>
        <v>0</v>
      </c>
      <c r="AG334" s="189">
        <f t="shared" ca="1" si="272"/>
        <v>0</v>
      </c>
      <c r="AH334" s="189">
        <f t="shared" ca="1" si="272"/>
        <v>0</v>
      </c>
      <c r="AI334" s="189">
        <f t="shared" ca="1" si="272"/>
        <v>0</v>
      </c>
      <c r="AJ334" s="189">
        <f t="shared" ca="1" si="272"/>
        <v>0</v>
      </c>
      <c r="AK334" s="189">
        <f t="shared" ca="1" si="272"/>
        <v>0</v>
      </c>
      <c r="AL334" s="189">
        <f t="shared" ca="1" si="272"/>
        <v>0</v>
      </c>
      <c r="AM334" s="189">
        <f t="shared" ca="1" si="272"/>
        <v>0</v>
      </c>
      <c r="AN334" s="189">
        <f t="shared" ca="1" si="272"/>
        <v>0</v>
      </c>
      <c r="AO334" s="189">
        <f t="shared" ca="1" si="272"/>
        <v>0</v>
      </c>
      <c r="AP334" s="189">
        <f t="shared" ca="1" si="272"/>
        <v>0</v>
      </c>
      <c r="AQ334" s="189">
        <f t="shared" ca="1" si="272"/>
        <v>0</v>
      </c>
      <c r="AR334" s="189">
        <f t="shared" ca="1" si="272"/>
        <v>0</v>
      </c>
      <c r="AS334" s="189">
        <f t="shared" ca="1" si="272"/>
        <v>0</v>
      </c>
      <c r="AT334" s="189">
        <f t="shared" ca="1" si="272"/>
        <v>0</v>
      </c>
      <c r="AU334" s="189">
        <f t="shared" ref="AU334:BM334" ca="1" si="273">AT334+(AU247-AU1152-AU691+$I334*(AU$9=YEAR($I978)))*$H334-AU1301</f>
        <v>0</v>
      </c>
      <c r="AV334" s="189">
        <f t="shared" ca="1" si="273"/>
        <v>0</v>
      </c>
      <c r="AW334" s="189">
        <f t="shared" ca="1" si="273"/>
        <v>0</v>
      </c>
      <c r="AX334" s="189">
        <f t="shared" ca="1" si="273"/>
        <v>0</v>
      </c>
      <c r="AY334" s="189">
        <f t="shared" ca="1" si="273"/>
        <v>0</v>
      </c>
      <c r="AZ334" s="189">
        <f t="shared" ca="1" si="273"/>
        <v>0</v>
      </c>
      <c r="BA334" s="189">
        <f t="shared" ca="1" si="273"/>
        <v>0</v>
      </c>
      <c r="BB334" s="189">
        <f t="shared" ca="1" si="273"/>
        <v>0</v>
      </c>
      <c r="BC334" s="189">
        <f t="shared" ca="1" si="273"/>
        <v>0</v>
      </c>
      <c r="BD334" s="189">
        <f t="shared" ca="1" si="273"/>
        <v>0</v>
      </c>
      <c r="BE334" s="189">
        <f t="shared" ca="1" si="273"/>
        <v>0</v>
      </c>
      <c r="BF334" s="189">
        <f t="shared" ca="1" si="273"/>
        <v>0</v>
      </c>
      <c r="BG334" s="189">
        <f t="shared" ca="1" si="273"/>
        <v>0</v>
      </c>
      <c r="BH334" s="189">
        <f t="shared" ca="1" si="273"/>
        <v>0</v>
      </c>
      <c r="BI334" s="189">
        <f t="shared" ca="1" si="273"/>
        <v>0</v>
      </c>
      <c r="BJ334" s="189">
        <f t="shared" ca="1" si="273"/>
        <v>0</v>
      </c>
      <c r="BK334" s="189">
        <f t="shared" ca="1" si="273"/>
        <v>0</v>
      </c>
      <c r="BL334" s="189">
        <f t="shared" ca="1" si="273"/>
        <v>0</v>
      </c>
      <c r="BM334" s="189">
        <f t="shared" ca="1" si="273"/>
        <v>0</v>
      </c>
    </row>
    <row r="335" spans="3:65" x14ac:dyDescent="0.2">
      <c r="C335" s="188">
        <f t="shared" si="234"/>
        <v>21</v>
      </c>
      <c r="D335" s="166" t="str">
        <f t="shared" si="235"/>
        <v>item 21</v>
      </c>
      <c r="E335" s="211" t="str">
        <f t="shared" si="230"/>
        <v>Operating Expense</v>
      </c>
      <c r="F335" s="183">
        <f t="shared" si="230"/>
        <v>2</v>
      </c>
      <c r="G335" s="183"/>
      <c r="H335" s="222">
        <f>Assumptions!$E$22</f>
        <v>0.25345000000000001</v>
      </c>
      <c r="I335" s="193">
        <f t="shared" si="231"/>
        <v>0</v>
      </c>
      <c r="O335" s="189">
        <f t="shared" ref="O335:AT335" ca="1" si="274">N335+(O248-O1153-O692+$I335*(O$9=YEAR($I979)))*$H335-O1302</f>
        <v>0</v>
      </c>
      <c r="P335" s="189">
        <f t="shared" ca="1" si="274"/>
        <v>0</v>
      </c>
      <c r="Q335" s="189">
        <f t="shared" ca="1" si="274"/>
        <v>0</v>
      </c>
      <c r="R335" s="189">
        <f t="shared" ca="1" si="274"/>
        <v>0</v>
      </c>
      <c r="S335" s="189">
        <f t="shared" ca="1" si="274"/>
        <v>0</v>
      </c>
      <c r="T335" s="189">
        <f t="shared" ca="1" si="274"/>
        <v>0</v>
      </c>
      <c r="U335" s="189">
        <f t="shared" ca="1" si="274"/>
        <v>0</v>
      </c>
      <c r="V335" s="189">
        <f t="shared" ca="1" si="274"/>
        <v>0</v>
      </c>
      <c r="W335" s="189">
        <f t="shared" ca="1" si="274"/>
        <v>0</v>
      </c>
      <c r="X335" s="189">
        <f t="shared" ca="1" si="274"/>
        <v>0</v>
      </c>
      <c r="Y335" s="189">
        <f t="shared" ca="1" si="274"/>
        <v>0</v>
      </c>
      <c r="Z335" s="189">
        <f t="shared" ca="1" si="274"/>
        <v>0</v>
      </c>
      <c r="AA335" s="189">
        <f t="shared" ca="1" si="274"/>
        <v>0</v>
      </c>
      <c r="AB335" s="189">
        <f t="shared" ca="1" si="274"/>
        <v>0</v>
      </c>
      <c r="AC335" s="189">
        <f t="shared" ca="1" si="274"/>
        <v>0</v>
      </c>
      <c r="AD335" s="189">
        <f t="shared" ca="1" si="274"/>
        <v>0</v>
      </c>
      <c r="AE335" s="189">
        <f t="shared" ca="1" si="274"/>
        <v>0</v>
      </c>
      <c r="AF335" s="189">
        <f t="shared" ca="1" si="274"/>
        <v>0</v>
      </c>
      <c r="AG335" s="189">
        <f t="shared" ca="1" si="274"/>
        <v>0</v>
      </c>
      <c r="AH335" s="189">
        <f t="shared" ca="1" si="274"/>
        <v>0</v>
      </c>
      <c r="AI335" s="189">
        <f t="shared" ca="1" si="274"/>
        <v>0</v>
      </c>
      <c r="AJ335" s="189">
        <f t="shared" ca="1" si="274"/>
        <v>0</v>
      </c>
      <c r="AK335" s="189">
        <f t="shared" ca="1" si="274"/>
        <v>0</v>
      </c>
      <c r="AL335" s="189">
        <f t="shared" ca="1" si="274"/>
        <v>0</v>
      </c>
      <c r="AM335" s="189">
        <f t="shared" ca="1" si="274"/>
        <v>0</v>
      </c>
      <c r="AN335" s="189">
        <f t="shared" ca="1" si="274"/>
        <v>0</v>
      </c>
      <c r="AO335" s="189">
        <f t="shared" ca="1" si="274"/>
        <v>0</v>
      </c>
      <c r="AP335" s="189">
        <f t="shared" ca="1" si="274"/>
        <v>0</v>
      </c>
      <c r="AQ335" s="189">
        <f t="shared" ca="1" si="274"/>
        <v>0</v>
      </c>
      <c r="AR335" s="189">
        <f t="shared" ca="1" si="274"/>
        <v>0</v>
      </c>
      <c r="AS335" s="189">
        <f t="shared" ca="1" si="274"/>
        <v>0</v>
      </c>
      <c r="AT335" s="189">
        <f t="shared" ca="1" si="274"/>
        <v>0</v>
      </c>
      <c r="AU335" s="189">
        <f t="shared" ref="AU335:BM335" ca="1" si="275">AT335+(AU248-AU1153-AU692+$I335*(AU$9=YEAR($I979)))*$H335-AU1302</f>
        <v>0</v>
      </c>
      <c r="AV335" s="189">
        <f t="shared" ca="1" si="275"/>
        <v>0</v>
      </c>
      <c r="AW335" s="189">
        <f t="shared" ca="1" si="275"/>
        <v>0</v>
      </c>
      <c r="AX335" s="189">
        <f t="shared" ca="1" si="275"/>
        <v>0</v>
      </c>
      <c r="AY335" s="189">
        <f t="shared" ca="1" si="275"/>
        <v>0</v>
      </c>
      <c r="AZ335" s="189">
        <f t="shared" ca="1" si="275"/>
        <v>0</v>
      </c>
      <c r="BA335" s="189">
        <f t="shared" ca="1" si="275"/>
        <v>0</v>
      </c>
      <c r="BB335" s="189">
        <f t="shared" ca="1" si="275"/>
        <v>0</v>
      </c>
      <c r="BC335" s="189">
        <f t="shared" ca="1" si="275"/>
        <v>0</v>
      </c>
      <c r="BD335" s="189">
        <f t="shared" ca="1" si="275"/>
        <v>0</v>
      </c>
      <c r="BE335" s="189">
        <f t="shared" ca="1" si="275"/>
        <v>0</v>
      </c>
      <c r="BF335" s="189">
        <f t="shared" ca="1" si="275"/>
        <v>0</v>
      </c>
      <c r="BG335" s="189">
        <f t="shared" ca="1" si="275"/>
        <v>0</v>
      </c>
      <c r="BH335" s="189">
        <f t="shared" ca="1" si="275"/>
        <v>0</v>
      </c>
      <c r="BI335" s="189">
        <f t="shared" ca="1" si="275"/>
        <v>0</v>
      </c>
      <c r="BJ335" s="189">
        <f t="shared" ca="1" si="275"/>
        <v>0</v>
      </c>
      <c r="BK335" s="189">
        <f t="shared" ca="1" si="275"/>
        <v>0</v>
      </c>
      <c r="BL335" s="189">
        <f t="shared" ca="1" si="275"/>
        <v>0</v>
      </c>
      <c r="BM335" s="189">
        <f t="shared" ca="1" si="275"/>
        <v>0</v>
      </c>
    </row>
    <row r="336" spans="3:65" x14ac:dyDescent="0.2">
      <c r="C336" s="188">
        <f t="shared" si="234"/>
        <v>22</v>
      </c>
      <c r="D336" s="166" t="str">
        <f t="shared" si="235"/>
        <v>item 22</v>
      </c>
      <c r="E336" s="211" t="str">
        <f t="shared" si="230"/>
        <v>Operating Expense</v>
      </c>
      <c r="F336" s="183">
        <f t="shared" si="230"/>
        <v>2</v>
      </c>
      <c r="G336" s="183"/>
      <c r="H336" s="222">
        <f>Assumptions!$E$22</f>
        <v>0.25345000000000001</v>
      </c>
      <c r="I336" s="193">
        <f t="shared" si="231"/>
        <v>0</v>
      </c>
      <c r="O336" s="189">
        <f t="shared" ref="O336:AT336" ca="1" si="276">N336+(O249-O1154-O693+$I336*(O$9=YEAR($I980)))*$H336-O1303</f>
        <v>0</v>
      </c>
      <c r="P336" s="189">
        <f t="shared" ca="1" si="276"/>
        <v>0</v>
      </c>
      <c r="Q336" s="189">
        <f t="shared" ca="1" si="276"/>
        <v>0</v>
      </c>
      <c r="R336" s="189">
        <f t="shared" ca="1" si="276"/>
        <v>0</v>
      </c>
      <c r="S336" s="189">
        <f t="shared" ca="1" si="276"/>
        <v>0</v>
      </c>
      <c r="T336" s="189">
        <f t="shared" ca="1" si="276"/>
        <v>0</v>
      </c>
      <c r="U336" s="189">
        <f t="shared" ca="1" si="276"/>
        <v>0</v>
      </c>
      <c r="V336" s="189">
        <f t="shared" ca="1" si="276"/>
        <v>0</v>
      </c>
      <c r="W336" s="189">
        <f t="shared" ca="1" si="276"/>
        <v>0</v>
      </c>
      <c r="X336" s="189">
        <f t="shared" ca="1" si="276"/>
        <v>0</v>
      </c>
      <c r="Y336" s="189">
        <f t="shared" ca="1" si="276"/>
        <v>0</v>
      </c>
      <c r="Z336" s="189">
        <f t="shared" ca="1" si="276"/>
        <v>0</v>
      </c>
      <c r="AA336" s="189">
        <f t="shared" ca="1" si="276"/>
        <v>0</v>
      </c>
      <c r="AB336" s="189">
        <f t="shared" ca="1" si="276"/>
        <v>0</v>
      </c>
      <c r="AC336" s="189">
        <f t="shared" ca="1" si="276"/>
        <v>0</v>
      </c>
      <c r="AD336" s="189">
        <f t="shared" ca="1" si="276"/>
        <v>0</v>
      </c>
      <c r="AE336" s="189">
        <f t="shared" ca="1" si="276"/>
        <v>0</v>
      </c>
      <c r="AF336" s="189">
        <f t="shared" ca="1" si="276"/>
        <v>0</v>
      </c>
      <c r="AG336" s="189">
        <f t="shared" ca="1" si="276"/>
        <v>0</v>
      </c>
      <c r="AH336" s="189">
        <f t="shared" ca="1" si="276"/>
        <v>0</v>
      </c>
      <c r="AI336" s="189">
        <f t="shared" ca="1" si="276"/>
        <v>0</v>
      </c>
      <c r="AJ336" s="189">
        <f t="shared" ca="1" si="276"/>
        <v>0</v>
      </c>
      <c r="AK336" s="189">
        <f t="shared" ca="1" si="276"/>
        <v>0</v>
      </c>
      <c r="AL336" s="189">
        <f t="shared" ca="1" si="276"/>
        <v>0</v>
      </c>
      <c r="AM336" s="189">
        <f t="shared" ca="1" si="276"/>
        <v>0</v>
      </c>
      <c r="AN336" s="189">
        <f t="shared" ca="1" si="276"/>
        <v>0</v>
      </c>
      <c r="AO336" s="189">
        <f t="shared" ca="1" si="276"/>
        <v>0</v>
      </c>
      <c r="AP336" s="189">
        <f t="shared" ca="1" si="276"/>
        <v>0</v>
      </c>
      <c r="AQ336" s="189">
        <f t="shared" ca="1" si="276"/>
        <v>0</v>
      </c>
      <c r="AR336" s="189">
        <f t="shared" ca="1" si="276"/>
        <v>0</v>
      </c>
      <c r="AS336" s="189">
        <f t="shared" ca="1" si="276"/>
        <v>0</v>
      </c>
      <c r="AT336" s="189">
        <f t="shared" ca="1" si="276"/>
        <v>0</v>
      </c>
      <c r="AU336" s="189">
        <f t="shared" ref="AU336:BM336" ca="1" si="277">AT336+(AU249-AU1154-AU693+$I336*(AU$9=YEAR($I980)))*$H336-AU1303</f>
        <v>0</v>
      </c>
      <c r="AV336" s="189">
        <f t="shared" ca="1" si="277"/>
        <v>0</v>
      </c>
      <c r="AW336" s="189">
        <f t="shared" ca="1" si="277"/>
        <v>0</v>
      </c>
      <c r="AX336" s="189">
        <f t="shared" ca="1" si="277"/>
        <v>0</v>
      </c>
      <c r="AY336" s="189">
        <f t="shared" ca="1" si="277"/>
        <v>0</v>
      </c>
      <c r="AZ336" s="189">
        <f t="shared" ca="1" si="277"/>
        <v>0</v>
      </c>
      <c r="BA336" s="189">
        <f t="shared" ca="1" si="277"/>
        <v>0</v>
      </c>
      <c r="BB336" s="189">
        <f t="shared" ca="1" si="277"/>
        <v>0</v>
      </c>
      <c r="BC336" s="189">
        <f t="shared" ca="1" si="277"/>
        <v>0</v>
      </c>
      <c r="BD336" s="189">
        <f t="shared" ca="1" si="277"/>
        <v>0</v>
      </c>
      <c r="BE336" s="189">
        <f t="shared" ca="1" si="277"/>
        <v>0</v>
      </c>
      <c r="BF336" s="189">
        <f t="shared" ca="1" si="277"/>
        <v>0</v>
      </c>
      <c r="BG336" s="189">
        <f t="shared" ca="1" si="277"/>
        <v>0</v>
      </c>
      <c r="BH336" s="189">
        <f t="shared" ca="1" si="277"/>
        <v>0</v>
      </c>
      <c r="BI336" s="189">
        <f t="shared" ca="1" si="277"/>
        <v>0</v>
      </c>
      <c r="BJ336" s="189">
        <f t="shared" ca="1" si="277"/>
        <v>0</v>
      </c>
      <c r="BK336" s="189">
        <f t="shared" ca="1" si="277"/>
        <v>0</v>
      </c>
      <c r="BL336" s="189">
        <f t="shared" ca="1" si="277"/>
        <v>0</v>
      </c>
      <c r="BM336" s="189">
        <f t="shared" ca="1" si="277"/>
        <v>0</v>
      </c>
    </row>
    <row r="337" spans="3:65" x14ac:dyDescent="0.2">
      <c r="C337" s="188">
        <f t="shared" si="234"/>
        <v>23</v>
      </c>
      <c r="D337" s="166" t="str">
        <f t="shared" si="235"/>
        <v>item 23</v>
      </c>
      <c r="E337" s="211" t="str">
        <f t="shared" si="230"/>
        <v>Operating Expense</v>
      </c>
      <c r="F337" s="183">
        <f t="shared" si="230"/>
        <v>2</v>
      </c>
      <c r="G337" s="183"/>
      <c r="H337" s="222">
        <f>Assumptions!$E$22</f>
        <v>0.25345000000000001</v>
      </c>
      <c r="I337" s="193">
        <f t="shared" si="231"/>
        <v>0</v>
      </c>
      <c r="O337" s="189">
        <f t="shared" ref="O337:AT337" ca="1" si="278">N337+(O250-O1155-O694+$I337*(O$9=YEAR($I981)))*$H337-O1304</f>
        <v>0</v>
      </c>
      <c r="P337" s="189">
        <f t="shared" ca="1" si="278"/>
        <v>0</v>
      </c>
      <c r="Q337" s="189">
        <f t="shared" ca="1" si="278"/>
        <v>0</v>
      </c>
      <c r="R337" s="189">
        <f t="shared" ca="1" si="278"/>
        <v>0</v>
      </c>
      <c r="S337" s="189">
        <f t="shared" ca="1" si="278"/>
        <v>0</v>
      </c>
      <c r="T337" s="189">
        <f t="shared" ca="1" si="278"/>
        <v>0</v>
      </c>
      <c r="U337" s="189">
        <f t="shared" ca="1" si="278"/>
        <v>0</v>
      </c>
      <c r="V337" s="189">
        <f t="shared" ca="1" si="278"/>
        <v>0</v>
      </c>
      <c r="W337" s="189">
        <f t="shared" ca="1" si="278"/>
        <v>0</v>
      </c>
      <c r="X337" s="189">
        <f t="shared" ca="1" si="278"/>
        <v>0</v>
      </c>
      <c r="Y337" s="189">
        <f t="shared" ca="1" si="278"/>
        <v>0</v>
      </c>
      <c r="Z337" s="189">
        <f t="shared" ca="1" si="278"/>
        <v>0</v>
      </c>
      <c r="AA337" s="189">
        <f t="shared" ca="1" si="278"/>
        <v>0</v>
      </c>
      <c r="AB337" s="189">
        <f t="shared" ca="1" si="278"/>
        <v>0</v>
      </c>
      <c r="AC337" s="189">
        <f t="shared" ca="1" si="278"/>
        <v>0</v>
      </c>
      <c r="AD337" s="189">
        <f t="shared" ca="1" si="278"/>
        <v>0</v>
      </c>
      <c r="AE337" s="189">
        <f t="shared" ca="1" si="278"/>
        <v>0</v>
      </c>
      <c r="AF337" s="189">
        <f t="shared" ca="1" si="278"/>
        <v>0</v>
      </c>
      <c r="AG337" s="189">
        <f t="shared" ca="1" si="278"/>
        <v>0</v>
      </c>
      <c r="AH337" s="189">
        <f t="shared" ca="1" si="278"/>
        <v>0</v>
      </c>
      <c r="AI337" s="189">
        <f t="shared" ca="1" si="278"/>
        <v>0</v>
      </c>
      <c r="AJ337" s="189">
        <f t="shared" ca="1" si="278"/>
        <v>0</v>
      </c>
      <c r="AK337" s="189">
        <f t="shared" ca="1" si="278"/>
        <v>0</v>
      </c>
      <c r="AL337" s="189">
        <f t="shared" ca="1" si="278"/>
        <v>0</v>
      </c>
      <c r="AM337" s="189">
        <f t="shared" ca="1" si="278"/>
        <v>0</v>
      </c>
      <c r="AN337" s="189">
        <f t="shared" ca="1" si="278"/>
        <v>0</v>
      </c>
      <c r="AO337" s="189">
        <f t="shared" ca="1" si="278"/>
        <v>0</v>
      </c>
      <c r="AP337" s="189">
        <f t="shared" ca="1" si="278"/>
        <v>0</v>
      </c>
      <c r="AQ337" s="189">
        <f t="shared" ca="1" si="278"/>
        <v>0</v>
      </c>
      <c r="AR337" s="189">
        <f t="shared" ca="1" si="278"/>
        <v>0</v>
      </c>
      <c r="AS337" s="189">
        <f t="shared" ca="1" si="278"/>
        <v>0</v>
      </c>
      <c r="AT337" s="189">
        <f t="shared" ca="1" si="278"/>
        <v>0</v>
      </c>
      <c r="AU337" s="189">
        <f t="shared" ref="AU337:BM337" ca="1" si="279">AT337+(AU250-AU1155-AU694+$I337*(AU$9=YEAR($I981)))*$H337-AU1304</f>
        <v>0</v>
      </c>
      <c r="AV337" s="189">
        <f t="shared" ca="1" si="279"/>
        <v>0</v>
      </c>
      <c r="AW337" s="189">
        <f t="shared" ca="1" si="279"/>
        <v>0</v>
      </c>
      <c r="AX337" s="189">
        <f t="shared" ca="1" si="279"/>
        <v>0</v>
      </c>
      <c r="AY337" s="189">
        <f t="shared" ca="1" si="279"/>
        <v>0</v>
      </c>
      <c r="AZ337" s="189">
        <f t="shared" ca="1" si="279"/>
        <v>0</v>
      </c>
      <c r="BA337" s="189">
        <f t="shared" ca="1" si="279"/>
        <v>0</v>
      </c>
      <c r="BB337" s="189">
        <f t="shared" ca="1" si="279"/>
        <v>0</v>
      </c>
      <c r="BC337" s="189">
        <f t="shared" ca="1" si="279"/>
        <v>0</v>
      </c>
      <c r="BD337" s="189">
        <f t="shared" ca="1" si="279"/>
        <v>0</v>
      </c>
      <c r="BE337" s="189">
        <f t="shared" ca="1" si="279"/>
        <v>0</v>
      </c>
      <c r="BF337" s="189">
        <f t="shared" ca="1" si="279"/>
        <v>0</v>
      </c>
      <c r="BG337" s="189">
        <f t="shared" ca="1" si="279"/>
        <v>0</v>
      </c>
      <c r="BH337" s="189">
        <f t="shared" ca="1" si="279"/>
        <v>0</v>
      </c>
      <c r="BI337" s="189">
        <f t="shared" ca="1" si="279"/>
        <v>0</v>
      </c>
      <c r="BJ337" s="189">
        <f t="shared" ca="1" si="279"/>
        <v>0</v>
      </c>
      <c r="BK337" s="189">
        <f t="shared" ca="1" si="279"/>
        <v>0</v>
      </c>
      <c r="BL337" s="189">
        <f t="shared" ca="1" si="279"/>
        <v>0</v>
      </c>
      <c r="BM337" s="189">
        <f t="shared" ca="1" si="279"/>
        <v>0</v>
      </c>
    </row>
    <row r="338" spans="3:65" x14ac:dyDescent="0.2">
      <c r="C338" s="188">
        <f t="shared" si="234"/>
        <v>24</v>
      </c>
      <c r="D338" s="166" t="str">
        <f t="shared" si="235"/>
        <v>item 24</v>
      </c>
      <c r="E338" s="211" t="str">
        <f t="shared" si="230"/>
        <v>Operating Expense</v>
      </c>
      <c r="F338" s="183">
        <f t="shared" si="230"/>
        <v>2</v>
      </c>
      <c r="G338" s="183"/>
      <c r="H338" s="222">
        <f>Assumptions!$E$22</f>
        <v>0.25345000000000001</v>
      </c>
      <c r="I338" s="193">
        <f t="shared" si="231"/>
        <v>0</v>
      </c>
      <c r="O338" s="189">
        <f t="shared" ref="O338:AT338" ca="1" si="280">N338+(O251-O1156-O695+$I338*(O$9=YEAR($I982)))*$H338-O1305</f>
        <v>0</v>
      </c>
      <c r="P338" s="189">
        <f t="shared" ca="1" si="280"/>
        <v>0</v>
      </c>
      <c r="Q338" s="189">
        <f t="shared" ca="1" si="280"/>
        <v>0</v>
      </c>
      <c r="R338" s="189">
        <f t="shared" ca="1" si="280"/>
        <v>0</v>
      </c>
      <c r="S338" s="189">
        <f t="shared" ca="1" si="280"/>
        <v>0</v>
      </c>
      <c r="T338" s="189">
        <f t="shared" ca="1" si="280"/>
        <v>0</v>
      </c>
      <c r="U338" s="189">
        <f t="shared" ca="1" si="280"/>
        <v>0</v>
      </c>
      <c r="V338" s="189">
        <f t="shared" ca="1" si="280"/>
        <v>0</v>
      </c>
      <c r="W338" s="189">
        <f t="shared" ca="1" si="280"/>
        <v>0</v>
      </c>
      <c r="X338" s="189">
        <f t="shared" ca="1" si="280"/>
        <v>0</v>
      </c>
      <c r="Y338" s="189">
        <f t="shared" ca="1" si="280"/>
        <v>0</v>
      </c>
      <c r="Z338" s="189">
        <f t="shared" ca="1" si="280"/>
        <v>0</v>
      </c>
      <c r="AA338" s="189">
        <f t="shared" ca="1" si="280"/>
        <v>0</v>
      </c>
      <c r="AB338" s="189">
        <f t="shared" ca="1" si="280"/>
        <v>0</v>
      </c>
      <c r="AC338" s="189">
        <f t="shared" ca="1" si="280"/>
        <v>0</v>
      </c>
      <c r="AD338" s="189">
        <f t="shared" ca="1" si="280"/>
        <v>0</v>
      </c>
      <c r="AE338" s="189">
        <f t="shared" ca="1" si="280"/>
        <v>0</v>
      </c>
      <c r="AF338" s="189">
        <f t="shared" ca="1" si="280"/>
        <v>0</v>
      </c>
      <c r="AG338" s="189">
        <f t="shared" ca="1" si="280"/>
        <v>0</v>
      </c>
      <c r="AH338" s="189">
        <f t="shared" ca="1" si="280"/>
        <v>0</v>
      </c>
      <c r="AI338" s="189">
        <f t="shared" ca="1" si="280"/>
        <v>0</v>
      </c>
      <c r="AJ338" s="189">
        <f t="shared" ca="1" si="280"/>
        <v>0</v>
      </c>
      <c r="AK338" s="189">
        <f t="shared" ca="1" si="280"/>
        <v>0</v>
      </c>
      <c r="AL338" s="189">
        <f t="shared" ca="1" si="280"/>
        <v>0</v>
      </c>
      <c r="AM338" s="189">
        <f t="shared" ca="1" si="280"/>
        <v>0</v>
      </c>
      <c r="AN338" s="189">
        <f t="shared" ca="1" si="280"/>
        <v>0</v>
      </c>
      <c r="AO338" s="189">
        <f t="shared" ca="1" si="280"/>
        <v>0</v>
      </c>
      <c r="AP338" s="189">
        <f t="shared" ca="1" si="280"/>
        <v>0</v>
      </c>
      <c r="AQ338" s="189">
        <f t="shared" ca="1" si="280"/>
        <v>0</v>
      </c>
      <c r="AR338" s="189">
        <f t="shared" ca="1" si="280"/>
        <v>0</v>
      </c>
      <c r="AS338" s="189">
        <f t="shared" ca="1" si="280"/>
        <v>0</v>
      </c>
      <c r="AT338" s="189">
        <f t="shared" ca="1" si="280"/>
        <v>0</v>
      </c>
      <c r="AU338" s="189">
        <f t="shared" ref="AU338:BM338" ca="1" si="281">AT338+(AU251-AU1156-AU695+$I338*(AU$9=YEAR($I982)))*$H338-AU1305</f>
        <v>0</v>
      </c>
      <c r="AV338" s="189">
        <f t="shared" ca="1" si="281"/>
        <v>0</v>
      </c>
      <c r="AW338" s="189">
        <f t="shared" ca="1" si="281"/>
        <v>0</v>
      </c>
      <c r="AX338" s="189">
        <f t="shared" ca="1" si="281"/>
        <v>0</v>
      </c>
      <c r="AY338" s="189">
        <f t="shared" ca="1" si="281"/>
        <v>0</v>
      </c>
      <c r="AZ338" s="189">
        <f t="shared" ca="1" si="281"/>
        <v>0</v>
      </c>
      <c r="BA338" s="189">
        <f t="shared" ca="1" si="281"/>
        <v>0</v>
      </c>
      <c r="BB338" s="189">
        <f t="shared" ca="1" si="281"/>
        <v>0</v>
      </c>
      <c r="BC338" s="189">
        <f t="shared" ca="1" si="281"/>
        <v>0</v>
      </c>
      <c r="BD338" s="189">
        <f t="shared" ca="1" si="281"/>
        <v>0</v>
      </c>
      <c r="BE338" s="189">
        <f t="shared" ca="1" si="281"/>
        <v>0</v>
      </c>
      <c r="BF338" s="189">
        <f t="shared" ca="1" si="281"/>
        <v>0</v>
      </c>
      <c r="BG338" s="189">
        <f t="shared" ca="1" si="281"/>
        <v>0</v>
      </c>
      <c r="BH338" s="189">
        <f t="shared" ca="1" si="281"/>
        <v>0</v>
      </c>
      <c r="BI338" s="189">
        <f t="shared" ca="1" si="281"/>
        <v>0</v>
      </c>
      <c r="BJ338" s="189">
        <f t="shared" ca="1" si="281"/>
        <v>0</v>
      </c>
      <c r="BK338" s="189">
        <f t="shared" ca="1" si="281"/>
        <v>0</v>
      </c>
      <c r="BL338" s="189">
        <f t="shared" ca="1" si="281"/>
        <v>0</v>
      </c>
      <c r="BM338" s="189">
        <f t="shared" ca="1" si="281"/>
        <v>0</v>
      </c>
    </row>
    <row r="339" spans="3:65" x14ac:dyDescent="0.2">
      <c r="C339" s="188">
        <f t="shared" si="234"/>
        <v>25</v>
      </c>
      <c r="D339" s="166" t="str">
        <f t="shared" si="235"/>
        <v>item 25</v>
      </c>
      <c r="E339" s="211" t="str">
        <f t="shared" si="230"/>
        <v>Operating Expense</v>
      </c>
      <c r="F339" s="183">
        <f t="shared" si="230"/>
        <v>2</v>
      </c>
      <c r="G339" s="183"/>
      <c r="H339" s="222">
        <f>Assumptions!$E$22</f>
        <v>0.25345000000000001</v>
      </c>
      <c r="I339" s="193">
        <f t="shared" si="231"/>
        <v>0</v>
      </c>
      <c r="O339" s="189">
        <f t="shared" ref="O339:AT339" ca="1" si="282">N339+(O252-O1157-O696+$I339*(O$9=YEAR($I983)))*$H339-O1306</f>
        <v>0</v>
      </c>
      <c r="P339" s="189">
        <f t="shared" ca="1" si="282"/>
        <v>0</v>
      </c>
      <c r="Q339" s="189">
        <f t="shared" ca="1" si="282"/>
        <v>0</v>
      </c>
      <c r="R339" s="189">
        <f t="shared" ca="1" si="282"/>
        <v>0</v>
      </c>
      <c r="S339" s="189">
        <f t="shared" ca="1" si="282"/>
        <v>0</v>
      </c>
      <c r="T339" s="189">
        <f t="shared" ca="1" si="282"/>
        <v>0</v>
      </c>
      <c r="U339" s="189">
        <f t="shared" ca="1" si="282"/>
        <v>0</v>
      </c>
      <c r="V339" s="189">
        <f t="shared" ca="1" si="282"/>
        <v>0</v>
      </c>
      <c r="W339" s="189">
        <f t="shared" ca="1" si="282"/>
        <v>0</v>
      </c>
      <c r="X339" s="189">
        <f t="shared" ca="1" si="282"/>
        <v>0</v>
      </c>
      <c r="Y339" s="189">
        <f t="shared" ca="1" si="282"/>
        <v>0</v>
      </c>
      <c r="Z339" s="189">
        <f t="shared" ca="1" si="282"/>
        <v>0</v>
      </c>
      <c r="AA339" s="189">
        <f t="shared" ca="1" si="282"/>
        <v>0</v>
      </c>
      <c r="AB339" s="189">
        <f t="shared" ca="1" si="282"/>
        <v>0</v>
      </c>
      <c r="AC339" s="189">
        <f t="shared" ca="1" si="282"/>
        <v>0</v>
      </c>
      <c r="AD339" s="189">
        <f t="shared" ca="1" si="282"/>
        <v>0</v>
      </c>
      <c r="AE339" s="189">
        <f t="shared" ca="1" si="282"/>
        <v>0</v>
      </c>
      <c r="AF339" s="189">
        <f t="shared" ca="1" si="282"/>
        <v>0</v>
      </c>
      <c r="AG339" s="189">
        <f t="shared" ca="1" si="282"/>
        <v>0</v>
      </c>
      <c r="AH339" s="189">
        <f t="shared" ca="1" si="282"/>
        <v>0</v>
      </c>
      <c r="AI339" s="189">
        <f t="shared" ca="1" si="282"/>
        <v>0</v>
      </c>
      <c r="AJ339" s="189">
        <f t="shared" ca="1" si="282"/>
        <v>0</v>
      </c>
      <c r="AK339" s="189">
        <f t="shared" ca="1" si="282"/>
        <v>0</v>
      </c>
      <c r="AL339" s="189">
        <f t="shared" ca="1" si="282"/>
        <v>0</v>
      </c>
      <c r="AM339" s="189">
        <f t="shared" ca="1" si="282"/>
        <v>0</v>
      </c>
      <c r="AN339" s="189">
        <f t="shared" ca="1" si="282"/>
        <v>0</v>
      </c>
      <c r="AO339" s="189">
        <f t="shared" ca="1" si="282"/>
        <v>0</v>
      </c>
      <c r="AP339" s="189">
        <f t="shared" ca="1" si="282"/>
        <v>0</v>
      </c>
      <c r="AQ339" s="189">
        <f t="shared" ca="1" si="282"/>
        <v>0</v>
      </c>
      <c r="AR339" s="189">
        <f t="shared" ca="1" si="282"/>
        <v>0</v>
      </c>
      <c r="AS339" s="189">
        <f t="shared" ca="1" si="282"/>
        <v>0</v>
      </c>
      <c r="AT339" s="189">
        <f t="shared" ca="1" si="282"/>
        <v>0</v>
      </c>
      <c r="AU339" s="189">
        <f t="shared" ref="AU339:BM339" ca="1" si="283">AT339+(AU252-AU1157-AU696+$I339*(AU$9=YEAR($I983)))*$H339-AU1306</f>
        <v>0</v>
      </c>
      <c r="AV339" s="189">
        <f t="shared" ca="1" si="283"/>
        <v>0</v>
      </c>
      <c r="AW339" s="189">
        <f t="shared" ca="1" si="283"/>
        <v>0</v>
      </c>
      <c r="AX339" s="189">
        <f t="shared" ca="1" si="283"/>
        <v>0</v>
      </c>
      <c r="AY339" s="189">
        <f t="shared" ca="1" si="283"/>
        <v>0</v>
      </c>
      <c r="AZ339" s="189">
        <f t="shared" ca="1" si="283"/>
        <v>0</v>
      </c>
      <c r="BA339" s="189">
        <f t="shared" ca="1" si="283"/>
        <v>0</v>
      </c>
      <c r="BB339" s="189">
        <f t="shared" ca="1" si="283"/>
        <v>0</v>
      </c>
      <c r="BC339" s="189">
        <f t="shared" ca="1" si="283"/>
        <v>0</v>
      </c>
      <c r="BD339" s="189">
        <f t="shared" ca="1" si="283"/>
        <v>0</v>
      </c>
      <c r="BE339" s="189">
        <f t="shared" ca="1" si="283"/>
        <v>0</v>
      </c>
      <c r="BF339" s="189">
        <f t="shared" ca="1" si="283"/>
        <v>0</v>
      </c>
      <c r="BG339" s="189">
        <f t="shared" ca="1" si="283"/>
        <v>0</v>
      </c>
      <c r="BH339" s="189">
        <f t="shared" ca="1" si="283"/>
        <v>0</v>
      </c>
      <c r="BI339" s="189">
        <f t="shared" ca="1" si="283"/>
        <v>0</v>
      </c>
      <c r="BJ339" s="189">
        <f t="shared" ca="1" si="283"/>
        <v>0</v>
      </c>
      <c r="BK339" s="189">
        <f t="shared" ca="1" si="283"/>
        <v>0</v>
      </c>
      <c r="BL339" s="189">
        <f t="shared" ca="1" si="283"/>
        <v>0</v>
      </c>
      <c r="BM339" s="189">
        <f t="shared" ca="1" si="283"/>
        <v>0</v>
      </c>
    </row>
    <row r="340" spans="3:65" x14ac:dyDescent="0.2">
      <c r="D340" s="194"/>
      <c r="O340" s="209"/>
      <c r="P340" s="209"/>
      <c r="Q340" s="209"/>
      <c r="R340" s="209"/>
      <c r="S340" s="209"/>
      <c r="T340" s="209"/>
      <c r="U340" s="209"/>
      <c r="V340" s="209"/>
      <c r="W340" s="209"/>
      <c r="X340" s="209"/>
      <c r="Y340" s="209"/>
      <c r="Z340" s="209"/>
      <c r="AA340" s="209"/>
      <c r="AB340" s="209"/>
      <c r="AC340" s="209"/>
      <c r="AD340" s="209"/>
      <c r="AE340" s="209"/>
      <c r="AF340" s="209"/>
      <c r="AG340" s="209"/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  <c r="BI340" s="209"/>
      <c r="BJ340" s="209"/>
      <c r="BK340" s="209"/>
      <c r="BL340" s="209"/>
      <c r="BM340" s="209"/>
    </row>
    <row r="341" spans="3:65" s="189" customFormat="1" x14ac:dyDescent="0.2">
      <c r="D341" s="195"/>
      <c r="F341" s="196"/>
      <c r="G341" s="196"/>
    </row>
    <row r="342" spans="3:65" s="189" customFormat="1" x14ac:dyDescent="0.2">
      <c r="D342" s="195"/>
      <c r="F342" s="196"/>
      <c r="G342" s="196"/>
    </row>
    <row r="343" spans="3:65" x14ac:dyDescent="0.2">
      <c r="D343" s="186" t="s">
        <v>88</v>
      </c>
      <c r="E343" s="181"/>
      <c r="F343" s="155"/>
      <c r="G343" s="155"/>
      <c r="K343" s="184"/>
      <c r="L343" s="184"/>
      <c r="M343" s="184"/>
      <c r="O343" s="184"/>
      <c r="P343" s="184"/>
      <c r="Q343" s="184"/>
      <c r="R343" s="184"/>
      <c r="S343" s="184"/>
      <c r="T343" s="184"/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/>
      <c r="BH343" s="184"/>
      <c r="BI343" s="184"/>
      <c r="BJ343" s="184"/>
      <c r="BK343" s="184"/>
      <c r="BL343" s="184"/>
      <c r="BM343" s="184"/>
    </row>
    <row r="344" spans="3:65" x14ac:dyDescent="0.2">
      <c r="C344" s="188">
        <f>C343+1</f>
        <v>1</v>
      </c>
      <c r="D344" s="166" t="str">
        <f>INDEX(D$51:D$75,$C344,1)</f>
        <v xml:space="preserve">TRANSMISSION LINE  </v>
      </c>
      <c r="E344" s="211" t="str">
        <f t="shared" ref="E344:F368" si="284">INDEX(E$51:E$75,$C344,1)</f>
        <v>CWIP Capital</v>
      </c>
      <c r="F344" s="183">
        <f t="shared" si="284"/>
        <v>6</v>
      </c>
      <c r="G344" s="183"/>
      <c r="H344" s="222">
        <f>Assumptions!$E$22</f>
        <v>0.25345000000000001</v>
      </c>
      <c r="O344" s="189">
        <f t="shared" ref="O344:AT344" ca="1" si="285">O286+O315</f>
        <v>0</v>
      </c>
      <c r="P344" s="189">
        <f t="shared" ca="1" si="285"/>
        <v>0</v>
      </c>
      <c r="Q344" s="189">
        <f t="shared" ca="1" si="285"/>
        <v>0</v>
      </c>
      <c r="R344" s="189">
        <f t="shared" ca="1" si="285"/>
        <v>185563962.52335098</v>
      </c>
      <c r="S344" s="189">
        <f t="shared" ca="1" si="285"/>
        <v>179028328.80158353</v>
      </c>
      <c r="T344" s="189">
        <f t="shared" ca="1" si="285"/>
        <v>172945633.76441726</v>
      </c>
      <c r="U344" s="189">
        <f t="shared" ca="1" si="285"/>
        <v>167268199.6555784</v>
      </c>
      <c r="V344" s="189">
        <f t="shared" ca="1" si="285"/>
        <v>161957884.27004787</v>
      </c>
      <c r="W344" s="189">
        <f t="shared" ca="1" si="285"/>
        <v>156981313.17843404</v>
      </c>
      <c r="X344" s="189">
        <f t="shared" ca="1" si="285"/>
        <v>152162078.68252376</v>
      </c>
      <c r="Y344" s="189">
        <f t="shared" ca="1" si="285"/>
        <v>147342844.1866135</v>
      </c>
      <c r="Z344" s="189">
        <f t="shared" ca="1" si="285"/>
        <v>142518841.91507587</v>
      </c>
      <c r="AA344" s="189">
        <f t="shared" ca="1" si="285"/>
        <v>137699607.41916561</v>
      </c>
      <c r="AB344" s="189">
        <f t="shared" ca="1" si="285"/>
        <v>132875605.14762798</v>
      </c>
      <c r="AC344" s="189">
        <f t="shared" ca="1" si="285"/>
        <v>128056370.65171774</v>
      </c>
      <c r="AD344" s="189">
        <f t="shared" ca="1" si="285"/>
        <v>123232368.38018009</v>
      </c>
      <c r="AE344" s="189">
        <f t="shared" ca="1" si="285"/>
        <v>118413133.88426985</v>
      </c>
      <c r="AF344" s="189">
        <f t="shared" ca="1" si="285"/>
        <v>113589131.61273222</v>
      </c>
      <c r="AG344" s="189">
        <f t="shared" ca="1" si="285"/>
        <v>110176390.9268994</v>
      </c>
      <c r="AH344" s="189">
        <f t="shared" ca="1" si="285"/>
        <v>108170144.05114403</v>
      </c>
      <c r="AI344" s="189">
        <f t="shared" ca="1" si="285"/>
        <v>106163897.17538866</v>
      </c>
      <c r="AJ344" s="189">
        <f t="shared" ca="1" si="285"/>
        <v>104157650.29963329</v>
      </c>
      <c r="AK344" s="189">
        <f t="shared" ca="1" si="285"/>
        <v>102151403.42387792</v>
      </c>
      <c r="AL344" s="189">
        <f t="shared" ca="1" si="285"/>
        <v>100145156.54812256</v>
      </c>
      <c r="AM344" s="189">
        <f t="shared" ca="1" si="285"/>
        <v>98138909.672367185</v>
      </c>
      <c r="AN344" s="189">
        <f t="shared" ca="1" si="285"/>
        <v>96132662.796611816</v>
      </c>
      <c r="AO344" s="189">
        <f t="shared" ca="1" si="285"/>
        <v>94126415.920856431</v>
      </c>
      <c r="AP344" s="189">
        <f t="shared" ca="1" si="285"/>
        <v>92120169.045101061</v>
      </c>
      <c r="AQ344" s="189">
        <f t="shared" ca="1" si="285"/>
        <v>90113922.169345677</v>
      </c>
      <c r="AR344" s="189">
        <f t="shared" ca="1" si="285"/>
        <v>88107675.293590307</v>
      </c>
      <c r="AS344" s="189">
        <f t="shared" ca="1" si="285"/>
        <v>86101428.417834923</v>
      </c>
      <c r="AT344" s="189">
        <f t="shared" ca="1" si="285"/>
        <v>84095181.542079553</v>
      </c>
      <c r="AU344" s="189">
        <f t="shared" ref="AU344:BM344" ca="1" si="286">AU286+AU315</f>
        <v>82088934.666324183</v>
      </c>
      <c r="AV344" s="189">
        <f t="shared" ca="1" si="286"/>
        <v>80082687.790568799</v>
      </c>
      <c r="AW344" s="189">
        <f t="shared" ca="1" si="286"/>
        <v>78076440.914813429</v>
      </c>
      <c r="AX344" s="189">
        <f t="shared" ca="1" si="286"/>
        <v>76070194.039058059</v>
      </c>
      <c r="AY344" s="189">
        <f t="shared" ca="1" si="286"/>
        <v>74063947.16330269</v>
      </c>
      <c r="AZ344" s="189">
        <f t="shared" ca="1" si="286"/>
        <v>72057700.28754732</v>
      </c>
      <c r="BA344" s="189">
        <f t="shared" ca="1" si="286"/>
        <v>70051453.411791936</v>
      </c>
      <c r="BB344" s="189">
        <f t="shared" ca="1" si="286"/>
        <v>68045206.536036566</v>
      </c>
      <c r="BC344" s="189">
        <f t="shared" ca="1" si="286"/>
        <v>66038959.660281196</v>
      </c>
      <c r="BD344" s="189">
        <f t="shared" ca="1" si="286"/>
        <v>64032712.784525819</v>
      </c>
      <c r="BE344" s="189">
        <f t="shared" ca="1" si="286"/>
        <v>62026465.908770442</v>
      </c>
      <c r="BF344" s="189">
        <f t="shared" ca="1" si="286"/>
        <v>60020219.033015072</v>
      </c>
      <c r="BG344" s="189">
        <f t="shared" ca="1" si="286"/>
        <v>58013972.157259703</v>
      </c>
      <c r="BH344" s="189">
        <f t="shared" ca="1" si="286"/>
        <v>56007725.281504326</v>
      </c>
      <c r="BI344" s="189">
        <f t="shared" ca="1" si="286"/>
        <v>54001478.405748948</v>
      </c>
      <c r="BJ344" s="189">
        <f t="shared" ca="1" si="286"/>
        <v>51995231.529993579</v>
      </c>
      <c r="BK344" s="189">
        <f t="shared" ca="1" si="286"/>
        <v>49988984.654238209</v>
      </c>
      <c r="BL344" s="189">
        <f t="shared" ca="1" si="286"/>
        <v>47982737.778482832</v>
      </c>
      <c r="BM344" s="189">
        <f t="shared" ca="1" si="286"/>
        <v>45976490.902727455</v>
      </c>
    </row>
    <row r="345" spans="3:65" x14ac:dyDescent="0.2">
      <c r="C345" s="188">
        <f t="shared" ref="C345:C368" si="287">C344+1</f>
        <v>2</v>
      </c>
      <c r="D345" s="166" t="str">
        <f t="shared" ref="D345:D368" si="288">INDEX(D$51:D$75,$C345,1)</f>
        <v xml:space="preserve">TRANSMISSION SUBSTATION  </v>
      </c>
      <c r="E345" s="211" t="str">
        <f t="shared" si="284"/>
        <v>CWIP Capital</v>
      </c>
      <c r="F345" s="183">
        <f t="shared" si="284"/>
        <v>6</v>
      </c>
      <c r="G345" s="183"/>
      <c r="H345" s="222">
        <f>Assumptions!$E$22</f>
        <v>0.25345000000000001</v>
      </c>
      <c r="O345" s="189">
        <f t="shared" ref="O345:AT345" ca="1" si="289">O287+O316</f>
        <v>0</v>
      </c>
      <c r="P345" s="189">
        <f t="shared" ca="1" si="289"/>
        <v>0</v>
      </c>
      <c r="Q345" s="189">
        <f t="shared" ca="1" si="289"/>
        <v>0</v>
      </c>
      <c r="R345" s="189">
        <f t="shared" ca="1" si="289"/>
        <v>4420186.8496120609</v>
      </c>
      <c r="S345" s="189">
        <f t="shared" ca="1" si="289"/>
        <v>4236169.0321509782</v>
      </c>
      <c r="T345" s="189">
        <f t="shared" ca="1" si="289"/>
        <v>4062946.0912517235</v>
      </c>
      <c r="U345" s="189">
        <f t="shared" ca="1" si="289"/>
        <v>3899381.7241183175</v>
      </c>
      <c r="V345" s="189">
        <f t="shared" ca="1" si="289"/>
        <v>3744566.888513973</v>
      </c>
      <c r="W345" s="189">
        <f t="shared" ca="1" si="289"/>
        <v>3597706.1724815029</v>
      </c>
      <c r="X345" s="189">
        <f t="shared" ca="1" si="289"/>
        <v>3454595.2556757736</v>
      </c>
      <c r="Y345" s="189">
        <f t="shared" ca="1" si="289"/>
        <v>3311484.3388700443</v>
      </c>
      <c r="Z345" s="189">
        <f t="shared" ca="1" si="289"/>
        <v>3168259.7917847168</v>
      </c>
      <c r="AA345" s="189">
        <f t="shared" ca="1" si="289"/>
        <v>3025148.8749789875</v>
      </c>
      <c r="AB345" s="189">
        <f t="shared" ca="1" si="289"/>
        <v>2881924.3278936595</v>
      </c>
      <c r="AC345" s="189">
        <f t="shared" ca="1" si="289"/>
        <v>2738813.4110879307</v>
      </c>
      <c r="AD345" s="189">
        <f t="shared" ca="1" si="289"/>
        <v>2595588.8640026031</v>
      </c>
      <c r="AE345" s="189">
        <f t="shared" ca="1" si="289"/>
        <v>2452477.9471968734</v>
      </c>
      <c r="AF345" s="189">
        <f t="shared" ca="1" si="289"/>
        <v>2309253.4001115458</v>
      </c>
      <c r="AG345" s="189">
        <f t="shared" ca="1" si="289"/>
        <v>2199663.4157872871</v>
      </c>
      <c r="AH345" s="189">
        <f t="shared" ca="1" si="289"/>
        <v>2123594.3639444993</v>
      </c>
      <c r="AI345" s="189">
        <f t="shared" ca="1" si="289"/>
        <v>2047525.3121017108</v>
      </c>
      <c r="AJ345" s="189">
        <f t="shared" ca="1" si="289"/>
        <v>1971456.2602589224</v>
      </c>
      <c r="AK345" s="189">
        <f t="shared" ca="1" si="289"/>
        <v>1895387.2084161346</v>
      </c>
      <c r="AL345" s="189">
        <f t="shared" ca="1" si="289"/>
        <v>1819318.1565733468</v>
      </c>
      <c r="AM345" s="189">
        <f t="shared" ca="1" si="289"/>
        <v>1743249.1047305583</v>
      </c>
      <c r="AN345" s="189">
        <f t="shared" ca="1" si="289"/>
        <v>1667180.0528877703</v>
      </c>
      <c r="AO345" s="189">
        <f t="shared" ca="1" si="289"/>
        <v>1591111.0010449826</v>
      </c>
      <c r="AP345" s="189">
        <f t="shared" ca="1" si="289"/>
        <v>1515041.9492021948</v>
      </c>
      <c r="AQ345" s="189">
        <f t="shared" ca="1" si="289"/>
        <v>1438972.8973594068</v>
      </c>
      <c r="AR345" s="189">
        <f t="shared" ca="1" si="289"/>
        <v>1362903.8455166188</v>
      </c>
      <c r="AS345" s="189">
        <f t="shared" ca="1" si="289"/>
        <v>1286834.793673831</v>
      </c>
      <c r="AT345" s="189">
        <f t="shared" ca="1" si="289"/>
        <v>1210765.7418310433</v>
      </c>
      <c r="AU345" s="189">
        <f t="shared" ref="AU345:BM345" ca="1" si="290">AU287+AU316</f>
        <v>1134696.6899882553</v>
      </c>
      <c r="AV345" s="189">
        <f t="shared" ca="1" si="290"/>
        <v>1058627.6381454673</v>
      </c>
      <c r="AW345" s="189">
        <f t="shared" ca="1" si="290"/>
        <v>982558.5863026795</v>
      </c>
      <c r="AX345" s="189">
        <f t="shared" ca="1" si="290"/>
        <v>906489.53445989161</v>
      </c>
      <c r="AY345" s="189">
        <f t="shared" ca="1" si="290"/>
        <v>830420.48261710373</v>
      </c>
      <c r="AZ345" s="189">
        <f t="shared" ca="1" si="290"/>
        <v>754351.43077431584</v>
      </c>
      <c r="BA345" s="189">
        <f t="shared" ca="1" si="290"/>
        <v>678282.37893152796</v>
      </c>
      <c r="BB345" s="189">
        <f t="shared" ca="1" si="290"/>
        <v>602213.32708874007</v>
      </c>
      <c r="BC345" s="189">
        <f t="shared" ca="1" si="290"/>
        <v>526144.27524595219</v>
      </c>
      <c r="BD345" s="189">
        <f t="shared" ca="1" si="290"/>
        <v>450075.2234031643</v>
      </c>
      <c r="BE345" s="189">
        <f t="shared" ca="1" si="290"/>
        <v>374006.17156037642</v>
      </c>
      <c r="BF345" s="189">
        <f t="shared" ca="1" si="290"/>
        <v>297937.11971758853</v>
      </c>
      <c r="BG345" s="189">
        <f t="shared" ca="1" si="290"/>
        <v>221868.06787480065</v>
      </c>
      <c r="BH345" s="189">
        <f t="shared" ca="1" si="290"/>
        <v>145799.0160320123</v>
      </c>
      <c r="BI345" s="189">
        <f t="shared" ca="1" si="290"/>
        <v>69729.964189224411</v>
      </c>
      <c r="BJ345" s="189">
        <f t="shared" ca="1" si="290"/>
        <v>-2.5829649530351162E-10</v>
      </c>
      <c r="BK345" s="189">
        <f t="shared" ca="1" si="290"/>
        <v>-2.5829649530351162E-10</v>
      </c>
      <c r="BL345" s="189">
        <f t="shared" ca="1" si="290"/>
        <v>-2.5829649530351162E-10</v>
      </c>
      <c r="BM345" s="189">
        <f t="shared" ca="1" si="290"/>
        <v>-2.5829649530351162E-10</v>
      </c>
    </row>
    <row r="346" spans="3:65" x14ac:dyDescent="0.2">
      <c r="C346" s="188">
        <f t="shared" si="287"/>
        <v>3</v>
      </c>
      <c r="D346" s="166" t="str">
        <f t="shared" si="288"/>
        <v xml:space="preserve">DISTRIBUTION SUBSTATION  </v>
      </c>
      <c r="E346" s="211" t="str">
        <f t="shared" si="284"/>
        <v>CWIP Capital</v>
      </c>
      <c r="F346" s="183">
        <f t="shared" si="284"/>
        <v>6</v>
      </c>
      <c r="G346" s="183"/>
      <c r="H346" s="222">
        <f>Assumptions!$E$22</f>
        <v>0.25345000000000001</v>
      </c>
      <c r="O346" s="189">
        <f t="shared" ref="O346:AT346" ca="1" si="291">O288+O317</f>
        <v>0</v>
      </c>
      <c r="P346" s="189">
        <f t="shared" ca="1" si="291"/>
        <v>0</v>
      </c>
      <c r="Q346" s="189">
        <f t="shared" ca="1" si="291"/>
        <v>0</v>
      </c>
      <c r="R346" s="189">
        <f t="shared" ca="1" si="291"/>
        <v>20665359.848415881</v>
      </c>
      <c r="S346" s="189">
        <f t="shared" ca="1" si="291"/>
        <v>19977372.411023889</v>
      </c>
      <c r="T346" s="189">
        <f t="shared" ca="1" si="291"/>
        <v>19318080.697271552</v>
      </c>
      <c r="U346" s="189">
        <f t="shared" ca="1" si="291"/>
        <v>18685261.053297497</v>
      </c>
      <c r="V346" s="189">
        <f t="shared" ca="1" si="291"/>
        <v>18077007.490077689</v>
      </c>
      <c r="W346" s="189">
        <f t="shared" ca="1" si="291"/>
        <v>17491414.018588092</v>
      </c>
      <c r="X346" s="189">
        <f t="shared" ca="1" si="291"/>
        <v>16926839.37050245</v>
      </c>
      <c r="Y346" s="189">
        <f t="shared" ca="1" si="291"/>
        <v>16381642.277494512</v>
      </c>
      <c r="Z346" s="189">
        <f t="shared" ca="1" si="291"/>
        <v>15839621.832859963</v>
      </c>
      <c r="AA346" s="189">
        <f t="shared" ca="1" si="291"/>
        <v>15297654.332364975</v>
      </c>
      <c r="AB346" s="189">
        <f t="shared" ca="1" si="291"/>
        <v>14755633.887730429</v>
      </c>
      <c r="AC346" s="189">
        <f t="shared" ca="1" si="291"/>
        <v>14213666.38723544</v>
      </c>
      <c r="AD346" s="189">
        <f t="shared" ca="1" si="291"/>
        <v>13671645.942600893</v>
      </c>
      <c r="AE346" s="189">
        <f t="shared" ca="1" si="291"/>
        <v>13129678.442105904</v>
      </c>
      <c r="AF346" s="189">
        <f t="shared" ca="1" si="291"/>
        <v>12587657.997471359</v>
      </c>
      <c r="AG346" s="189">
        <f t="shared" ca="1" si="291"/>
        <v>12045690.496976368</v>
      </c>
      <c r="AH346" s="189">
        <f t="shared" ca="1" si="291"/>
        <v>11503670.052341821</v>
      </c>
      <c r="AI346" s="189">
        <f t="shared" ca="1" si="291"/>
        <v>10961702.551846832</v>
      </c>
      <c r="AJ346" s="189">
        <f t="shared" ca="1" si="291"/>
        <v>10419682.107212286</v>
      </c>
      <c r="AK346" s="189">
        <f t="shared" ca="1" si="291"/>
        <v>9877714.6067172959</v>
      </c>
      <c r="AL346" s="189">
        <f t="shared" ca="1" si="291"/>
        <v>9453812.5374334455</v>
      </c>
      <c r="AM346" s="189">
        <f t="shared" ca="1" si="291"/>
        <v>9148028.8435002882</v>
      </c>
      <c r="AN346" s="189">
        <f t="shared" ca="1" si="291"/>
        <v>8842245.149567131</v>
      </c>
      <c r="AO346" s="189">
        <f t="shared" ca="1" si="291"/>
        <v>8536461.4556339718</v>
      </c>
      <c r="AP346" s="189">
        <f t="shared" ca="1" si="291"/>
        <v>8230677.7617008137</v>
      </c>
      <c r="AQ346" s="189">
        <f t="shared" ca="1" si="291"/>
        <v>7924894.0677676555</v>
      </c>
      <c r="AR346" s="189">
        <f t="shared" ca="1" si="291"/>
        <v>7619110.3738344973</v>
      </c>
      <c r="AS346" s="189">
        <f t="shared" ca="1" si="291"/>
        <v>7313326.6799013391</v>
      </c>
      <c r="AT346" s="189">
        <f t="shared" ca="1" si="291"/>
        <v>7007542.9859681809</v>
      </c>
      <c r="AU346" s="189">
        <f t="shared" ref="AU346:BM346" ca="1" si="292">AU288+AU317</f>
        <v>6701759.2920350228</v>
      </c>
      <c r="AV346" s="189">
        <f t="shared" ca="1" si="292"/>
        <v>6395975.5981018646</v>
      </c>
      <c r="AW346" s="189">
        <f t="shared" ca="1" si="292"/>
        <v>6090191.9041687064</v>
      </c>
      <c r="AX346" s="189">
        <f t="shared" ca="1" si="292"/>
        <v>5784408.2102355491</v>
      </c>
      <c r="AY346" s="189">
        <f t="shared" ca="1" si="292"/>
        <v>5478624.516302391</v>
      </c>
      <c r="AZ346" s="189">
        <f t="shared" ca="1" si="292"/>
        <v>5172840.8223692328</v>
      </c>
      <c r="BA346" s="189">
        <f t="shared" ca="1" si="292"/>
        <v>4867057.1284360746</v>
      </c>
      <c r="BB346" s="189">
        <f t="shared" ca="1" si="292"/>
        <v>4561273.4345029164</v>
      </c>
      <c r="BC346" s="189">
        <f t="shared" ca="1" si="292"/>
        <v>4255489.7405697592</v>
      </c>
      <c r="BD346" s="189">
        <f t="shared" ca="1" si="292"/>
        <v>3949706.046636601</v>
      </c>
      <c r="BE346" s="189">
        <f t="shared" ca="1" si="292"/>
        <v>3643922.3527034428</v>
      </c>
      <c r="BF346" s="189">
        <f t="shared" ca="1" si="292"/>
        <v>3338138.6587702851</v>
      </c>
      <c r="BG346" s="189">
        <f t="shared" ca="1" si="292"/>
        <v>3032354.9648371269</v>
      </c>
      <c r="BH346" s="189">
        <f t="shared" ca="1" si="292"/>
        <v>2726571.270903971</v>
      </c>
      <c r="BI346" s="189">
        <f t="shared" ca="1" si="292"/>
        <v>2420787.5769708147</v>
      </c>
      <c r="BJ346" s="189">
        <f t="shared" ca="1" si="292"/>
        <v>2115003.8830376584</v>
      </c>
      <c r="BK346" s="189">
        <f t="shared" ca="1" si="292"/>
        <v>1809220.1891045021</v>
      </c>
      <c r="BL346" s="189">
        <f t="shared" ca="1" si="292"/>
        <v>1503436.495171346</v>
      </c>
      <c r="BM346" s="189">
        <f t="shared" ca="1" si="292"/>
        <v>1197652.8012381899</v>
      </c>
    </row>
    <row r="347" spans="3:65" x14ac:dyDescent="0.2">
      <c r="C347" s="188">
        <f t="shared" si="287"/>
        <v>4</v>
      </c>
      <c r="D347" s="166" t="str">
        <f t="shared" si="288"/>
        <v/>
      </c>
      <c r="E347" s="211" t="str">
        <f t="shared" si="284"/>
        <v>Operating Expense</v>
      </c>
      <c r="F347" s="183">
        <f t="shared" si="284"/>
        <v>2</v>
      </c>
      <c r="G347" s="183"/>
      <c r="H347" s="222">
        <f>Assumptions!$E$22</f>
        <v>0.25345000000000001</v>
      </c>
      <c r="O347" s="189">
        <f t="shared" ref="O347:AT347" ca="1" si="293">O289+O318</f>
        <v>0</v>
      </c>
      <c r="P347" s="189">
        <f t="shared" ca="1" si="293"/>
        <v>0</v>
      </c>
      <c r="Q347" s="189">
        <f t="shared" ca="1" si="293"/>
        <v>0</v>
      </c>
      <c r="R347" s="189">
        <f t="shared" ca="1" si="293"/>
        <v>0</v>
      </c>
      <c r="S347" s="189">
        <f t="shared" ca="1" si="293"/>
        <v>0</v>
      </c>
      <c r="T347" s="189">
        <f t="shared" ca="1" si="293"/>
        <v>0</v>
      </c>
      <c r="U347" s="189">
        <f t="shared" ca="1" si="293"/>
        <v>0</v>
      </c>
      <c r="V347" s="189">
        <f t="shared" ca="1" si="293"/>
        <v>0</v>
      </c>
      <c r="W347" s="189">
        <f t="shared" ca="1" si="293"/>
        <v>0</v>
      </c>
      <c r="X347" s="189">
        <f t="shared" ca="1" si="293"/>
        <v>0</v>
      </c>
      <c r="Y347" s="189">
        <f t="shared" ca="1" si="293"/>
        <v>0</v>
      </c>
      <c r="Z347" s="189">
        <f t="shared" ca="1" si="293"/>
        <v>0</v>
      </c>
      <c r="AA347" s="189">
        <f t="shared" ca="1" si="293"/>
        <v>0</v>
      </c>
      <c r="AB347" s="189">
        <f t="shared" ca="1" si="293"/>
        <v>0</v>
      </c>
      <c r="AC347" s="189">
        <f t="shared" ca="1" si="293"/>
        <v>0</v>
      </c>
      <c r="AD347" s="189">
        <f t="shared" ca="1" si="293"/>
        <v>0</v>
      </c>
      <c r="AE347" s="189">
        <f t="shared" ca="1" si="293"/>
        <v>0</v>
      </c>
      <c r="AF347" s="189">
        <f t="shared" ca="1" si="293"/>
        <v>0</v>
      </c>
      <c r="AG347" s="189">
        <f t="shared" ca="1" si="293"/>
        <v>0</v>
      </c>
      <c r="AH347" s="189">
        <f t="shared" ca="1" si="293"/>
        <v>0</v>
      </c>
      <c r="AI347" s="189">
        <f t="shared" ca="1" si="293"/>
        <v>0</v>
      </c>
      <c r="AJ347" s="189">
        <f t="shared" ca="1" si="293"/>
        <v>0</v>
      </c>
      <c r="AK347" s="189">
        <f t="shared" ca="1" si="293"/>
        <v>0</v>
      </c>
      <c r="AL347" s="189">
        <f t="shared" ca="1" si="293"/>
        <v>0</v>
      </c>
      <c r="AM347" s="189">
        <f t="shared" ca="1" si="293"/>
        <v>0</v>
      </c>
      <c r="AN347" s="189">
        <f t="shared" ca="1" si="293"/>
        <v>0</v>
      </c>
      <c r="AO347" s="189">
        <f t="shared" ca="1" si="293"/>
        <v>0</v>
      </c>
      <c r="AP347" s="189">
        <f t="shared" ca="1" si="293"/>
        <v>0</v>
      </c>
      <c r="AQ347" s="189">
        <f t="shared" ca="1" si="293"/>
        <v>0</v>
      </c>
      <c r="AR347" s="189">
        <f t="shared" ca="1" si="293"/>
        <v>0</v>
      </c>
      <c r="AS347" s="189">
        <f t="shared" ca="1" si="293"/>
        <v>0</v>
      </c>
      <c r="AT347" s="189">
        <f t="shared" ca="1" si="293"/>
        <v>0</v>
      </c>
      <c r="AU347" s="189">
        <f t="shared" ref="AU347:BM347" ca="1" si="294">AU289+AU318</f>
        <v>0</v>
      </c>
      <c r="AV347" s="189">
        <f t="shared" ca="1" si="294"/>
        <v>0</v>
      </c>
      <c r="AW347" s="189">
        <f t="shared" ca="1" si="294"/>
        <v>0</v>
      </c>
      <c r="AX347" s="189">
        <f t="shared" ca="1" si="294"/>
        <v>0</v>
      </c>
      <c r="AY347" s="189">
        <f t="shared" ca="1" si="294"/>
        <v>0</v>
      </c>
      <c r="AZ347" s="189">
        <f t="shared" ca="1" si="294"/>
        <v>0</v>
      </c>
      <c r="BA347" s="189">
        <f t="shared" ca="1" si="294"/>
        <v>0</v>
      </c>
      <c r="BB347" s="189">
        <f t="shared" ca="1" si="294"/>
        <v>0</v>
      </c>
      <c r="BC347" s="189">
        <f t="shared" ca="1" si="294"/>
        <v>0</v>
      </c>
      <c r="BD347" s="189">
        <f t="shared" ca="1" si="294"/>
        <v>0</v>
      </c>
      <c r="BE347" s="189">
        <f t="shared" ca="1" si="294"/>
        <v>0</v>
      </c>
      <c r="BF347" s="189">
        <f t="shared" ca="1" si="294"/>
        <v>0</v>
      </c>
      <c r="BG347" s="189">
        <f t="shared" ca="1" si="294"/>
        <v>0</v>
      </c>
      <c r="BH347" s="189">
        <f t="shared" ca="1" si="294"/>
        <v>0</v>
      </c>
      <c r="BI347" s="189">
        <f t="shared" ca="1" si="294"/>
        <v>0</v>
      </c>
      <c r="BJ347" s="189">
        <f t="shared" ca="1" si="294"/>
        <v>0</v>
      </c>
      <c r="BK347" s="189">
        <f t="shared" ca="1" si="294"/>
        <v>0</v>
      </c>
      <c r="BL347" s="189">
        <f t="shared" ca="1" si="294"/>
        <v>0</v>
      </c>
      <c r="BM347" s="189">
        <f t="shared" ca="1" si="294"/>
        <v>0</v>
      </c>
    </row>
    <row r="348" spans="3:65" x14ac:dyDescent="0.2">
      <c r="C348" s="188">
        <f t="shared" si="287"/>
        <v>5</v>
      </c>
      <c r="D348" s="166" t="str">
        <f t="shared" si="288"/>
        <v/>
      </c>
      <c r="E348" s="211" t="str">
        <f t="shared" si="284"/>
        <v>Operating Expense</v>
      </c>
      <c r="F348" s="183">
        <f t="shared" si="284"/>
        <v>2</v>
      </c>
      <c r="G348" s="183"/>
      <c r="H348" s="222">
        <f>Assumptions!$E$22</f>
        <v>0.25345000000000001</v>
      </c>
      <c r="O348" s="189">
        <f t="shared" ref="O348:AT348" ca="1" si="295">O290+O319</f>
        <v>0</v>
      </c>
      <c r="P348" s="189">
        <f t="shared" ca="1" si="295"/>
        <v>0</v>
      </c>
      <c r="Q348" s="189">
        <f t="shared" ca="1" si="295"/>
        <v>0</v>
      </c>
      <c r="R348" s="189">
        <f t="shared" ca="1" si="295"/>
        <v>0</v>
      </c>
      <c r="S348" s="189">
        <f t="shared" ca="1" si="295"/>
        <v>0</v>
      </c>
      <c r="T348" s="189">
        <f t="shared" ca="1" si="295"/>
        <v>0</v>
      </c>
      <c r="U348" s="189">
        <f t="shared" ca="1" si="295"/>
        <v>0</v>
      </c>
      <c r="V348" s="189">
        <f t="shared" ca="1" si="295"/>
        <v>0</v>
      </c>
      <c r="W348" s="189">
        <f t="shared" ca="1" si="295"/>
        <v>0</v>
      </c>
      <c r="X348" s="189">
        <f t="shared" ca="1" si="295"/>
        <v>0</v>
      </c>
      <c r="Y348" s="189">
        <f t="shared" ca="1" si="295"/>
        <v>0</v>
      </c>
      <c r="Z348" s="189">
        <f t="shared" ca="1" si="295"/>
        <v>0</v>
      </c>
      <c r="AA348" s="189">
        <f t="shared" ca="1" si="295"/>
        <v>0</v>
      </c>
      <c r="AB348" s="189">
        <f t="shared" ca="1" si="295"/>
        <v>0</v>
      </c>
      <c r="AC348" s="189">
        <f t="shared" ca="1" si="295"/>
        <v>0</v>
      </c>
      <c r="AD348" s="189">
        <f t="shared" ca="1" si="295"/>
        <v>0</v>
      </c>
      <c r="AE348" s="189">
        <f t="shared" ca="1" si="295"/>
        <v>0</v>
      </c>
      <c r="AF348" s="189">
        <f t="shared" ca="1" si="295"/>
        <v>0</v>
      </c>
      <c r="AG348" s="189">
        <f t="shared" ca="1" si="295"/>
        <v>0</v>
      </c>
      <c r="AH348" s="189">
        <f t="shared" ca="1" si="295"/>
        <v>0</v>
      </c>
      <c r="AI348" s="189">
        <f t="shared" ca="1" si="295"/>
        <v>0</v>
      </c>
      <c r="AJ348" s="189">
        <f t="shared" ca="1" si="295"/>
        <v>0</v>
      </c>
      <c r="AK348" s="189">
        <f t="shared" ca="1" si="295"/>
        <v>0</v>
      </c>
      <c r="AL348" s="189">
        <f t="shared" ca="1" si="295"/>
        <v>0</v>
      </c>
      <c r="AM348" s="189">
        <f t="shared" ca="1" si="295"/>
        <v>0</v>
      </c>
      <c r="AN348" s="189">
        <f t="shared" ca="1" si="295"/>
        <v>0</v>
      </c>
      <c r="AO348" s="189">
        <f t="shared" ca="1" si="295"/>
        <v>0</v>
      </c>
      <c r="AP348" s="189">
        <f t="shared" ca="1" si="295"/>
        <v>0</v>
      </c>
      <c r="AQ348" s="189">
        <f t="shared" ca="1" si="295"/>
        <v>0</v>
      </c>
      <c r="AR348" s="189">
        <f t="shared" ca="1" si="295"/>
        <v>0</v>
      </c>
      <c r="AS348" s="189">
        <f t="shared" ca="1" si="295"/>
        <v>0</v>
      </c>
      <c r="AT348" s="189">
        <f t="shared" ca="1" si="295"/>
        <v>0</v>
      </c>
      <c r="AU348" s="189">
        <f t="shared" ref="AU348:BM348" ca="1" si="296">AU290+AU319</f>
        <v>0</v>
      </c>
      <c r="AV348" s="189">
        <f t="shared" ca="1" si="296"/>
        <v>0</v>
      </c>
      <c r="AW348" s="189">
        <f t="shared" ca="1" si="296"/>
        <v>0</v>
      </c>
      <c r="AX348" s="189">
        <f t="shared" ca="1" si="296"/>
        <v>0</v>
      </c>
      <c r="AY348" s="189">
        <f t="shared" ca="1" si="296"/>
        <v>0</v>
      </c>
      <c r="AZ348" s="189">
        <f t="shared" ca="1" si="296"/>
        <v>0</v>
      </c>
      <c r="BA348" s="189">
        <f t="shared" ca="1" si="296"/>
        <v>0</v>
      </c>
      <c r="BB348" s="189">
        <f t="shared" ca="1" si="296"/>
        <v>0</v>
      </c>
      <c r="BC348" s="189">
        <f t="shared" ca="1" si="296"/>
        <v>0</v>
      </c>
      <c r="BD348" s="189">
        <f t="shared" ca="1" si="296"/>
        <v>0</v>
      </c>
      <c r="BE348" s="189">
        <f t="shared" ca="1" si="296"/>
        <v>0</v>
      </c>
      <c r="BF348" s="189">
        <f t="shared" ca="1" si="296"/>
        <v>0</v>
      </c>
      <c r="BG348" s="189">
        <f t="shared" ca="1" si="296"/>
        <v>0</v>
      </c>
      <c r="BH348" s="189">
        <f t="shared" ca="1" si="296"/>
        <v>0</v>
      </c>
      <c r="BI348" s="189">
        <f t="shared" ca="1" si="296"/>
        <v>0</v>
      </c>
      <c r="BJ348" s="189">
        <f t="shared" ca="1" si="296"/>
        <v>0</v>
      </c>
      <c r="BK348" s="189">
        <f t="shared" ca="1" si="296"/>
        <v>0</v>
      </c>
      <c r="BL348" s="189">
        <f t="shared" ca="1" si="296"/>
        <v>0</v>
      </c>
      <c r="BM348" s="189">
        <f t="shared" ca="1" si="296"/>
        <v>0</v>
      </c>
    </row>
    <row r="349" spans="3:65" x14ac:dyDescent="0.2">
      <c r="C349" s="188">
        <f t="shared" si="287"/>
        <v>6</v>
      </c>
      <c r="D349" s="166" t="str">
        <f t="shared" si="288"/>
        <v/>
      </c>
      <c r="E349" s="211" t="str">
        <f t="shared" si="284"/>
        <v>Operating Expense</v>
      </c>
      <c r="F349" s="183">
        <f t="shared" si="284"/>
        <v>2</v>
      </c>
      <c r="G349" s="183"/>
      <c r="H349" s="222">
        <f>Assumptions!$E$22</f>
        <v>0.25345000000000001</v>
      </c>
      <c r="O349" s="189">
        <f t="shared" ref="O349:AT349" ca="1" si="297">O291+O320</f>
        <v>0</v>
      </c>
      <c r="P349" s="189">
        <f t="shared" ca="1" si="297"/>
        <v>0</v>
      </c>
      <c r="Q349" s="189">
        <f t="shared" ca="1" si="297"/>
        <v>0</v>
      </c>
      <c r="R349" s="189">
        <f t="shared" ca="1" si="297"/>
        <v>0</v>
      </c>
      <c r="S349" s="189">
        <f t="shared" ca="1" si="297"/>
        <v>0</v>
      </c>
      <c r="T349" s="189">
        <f t="shared" ca="1" si="297"/>
        <v>0</v>
      </c>
      <c r="U349" s="189">
        <f t="shared" ca="1" si="297"/>
        <v>0</v>
      </c>
      <c r="V349" s="189">
        <f t="shared" ca="1" si="297"/>
        <v>0</v>
      </c>
      <c r="W349" s="189">
        <f t="shared" ca="1" si="297"/>
        <v>0</v>
      </c>
      <c r="X349" s="189">
        <f t="shared" ca="1" si="297"/>
        <v>0</v>
      </c>
      <c r="Y349" s="189">
        <f t="shared" ca="1" si="297"/>
        <v>0</v>
      </c>
      <c r="Z349" s="189">
        <f t="shared" ca="1" si="297"/>
        <v>0</v>
      </c>
      <c r="AA349" s="189">
        <f t="shared" ca="1" si="297"/>
        <v>0</v>
      </c>
      <c r="AB349" s="189">
        <f t="shared" ca="1" si="297"/>
        <v>0</v>
      </c>
      <c r="AC349" s="189">
        <f t="shared" ca="1" si="297"/>
        <v>0</v>
      </c>
      <c r="AD349" s="189">
        <f t="shared" ca="1" si="297"/>
        <v>0</v>
      </c>
      <c r="AE349" s="189">
        <f t="shared" ca="1" si="297"/>
        <v>0</v>
      </c>
      <c r="AF349" s="189">
        <f t="shared" ca="1" si="297"/>
        <v>0</v>
      </c>
      <c r="AG349" s="189">
        <f t="shared" ca="1" si="297"/>
        <v>0</v>
      </c>
      <c r="AH349" s="189">
        <f t="shared" ca="1" si="297"/>
        <v>0</v>
      </c>
      <c r="AI349" s="189">
        <f t="shared" ca="1" si="297"/>
        <v>0</v>
      </c>
      <c r="AJ349" s="189">
        <f t="shared" ca="1" si="297"/>
        <v>0</v>
      </c>
      <c r="AK349" s="189">
        <f t="shared" ca="1" si="297"/>
        <v>0</v>
      </c>
      <c r="AL349" s="189">
        <f t="shared" ca="1" si="297"/>
        <v>0</v>
      </c>
      <c r="AM349" s="189">
        <f t="shared" ca="1" si="297"/>
        <v>0</v>
      </c>
      <c r="AN349" s="189">
        <f t="shared" ca="1" si="297"/>
        <v>0</v>
      </c>
      <c r="AO349" s="189">
        <f t="shared" ca="1" si="297"/>
        <v>0</v>
      </c>
      <c r="AP349" s="189">
        <f t="shared" ca="1" si="297"/>
        <v>0</v>
      </c>
      <c r="AQ349" s="189">
        <f t="shared" ca="1" si="297"/>
        <v>0</v>
      </c>
      <c r="AR349" s="189">
        <f t="shared" ca="1" si="297"/>
        <v>0</v>
      </c>
      <c r="AS349" s="189">
        <f t="shared" ca="1" si="297"/>
        <v>0</v>
      </c>
      <c r="AT349" s="189">
        <f t="shared" ca="1" si="297"/>
        <v>0</v>
      </c>
      <c r="AU349" s="189">
        <f t="shared" ref="AU349:BM349" ca="1" si="298">AU291+AU320</f>
        <v>0</v>
      </c>
      <c r="AV349" s="189">
        <f t="shared" ca="1" si="298"/>
        <v>0</v>
      </c>
      <c r="AW349" s="189">
        <f t="shared" ca="1" si="298"/>
        <v>0</v>
      </c>
      <c r="AX349" s="189">
        <f t="shared" ca="1" si="298"/>
        <v>0</v>
      </c>
      <c r="AY349" s="189">
        <f t="shared" ca="1" si="298"/>
        <v>0</v>
      </c>
      <c r="AZ349" s="189">
        <f t="shared" ca="1" si="298"/>
        <v>0</v>
      </c>
      <c r="BA349" s="189">
        <f t="shared" ca="1" si="298"/>
        <v>0</v>
      </c>
      <c r="BB349" s="189">
        <f t="shared" ca="1" si="298"/>
        <v>0</v>
      </c>
      <c r="BC349" s="189">
        <f t="shared" ca="1" si="298"/>
        <v>0</v>
      </c>
      <c r="BD349" s="189">
        <f t="shared" ca="1" si="298"/>
        <v>0</v>
      </c>
      <c r="BE349" s="189">
        <f t="shared" ca="1" si="298"/>
        <v>0</v>
      </c>
      <c r="BF349" s="189">
        <f t="shared" ca="1" si="298"/>
        <v>0</v>
      </c>
      <c r="BG349" s="189">
        <f t="shared" ca="1" si="298"/>
        <v>0</v>
      </c>
      <c r="BH349" s="189">
        <f t="shared" ca="1" si="298"/>
        <v>0</v>
      </c>
      <c r="BI349" s="189">
        <f t="shared" ca="1" si="298"/>
        <v>0</v>
      </c>
      <c r="BJ349" s="189">
        <f t="shared" ca="1" si="298"/>
        <v>0</v>
      </c>
      <c r="BK349" s="189">
        <f t="shared" ca="1" si="298"/>
        <v>0</v>
      </c>
      <c r="BL349" s="189">
        <f t="shared" ca="1" si="298"/>
        <v>0</v>
      </c>
      <c r="BM349" s="189">
        <f t="shared" ca="1" si="298"/>
        <v>0</v>
      </c>
    </row>
    <row r="350" spans="3:65" x14ac:dyDescent="0.2">
      <c r="C350" s="188">
        <f t="shared" si="287"/>
        <v>7</v>
      </c>
      <c r="D350" s="166" t="str">
        <f t="shared" si="288"/>
        <v xml:space="preserve">Alt 1 - TRANSMISSION LINE  </v>
      </c>
      <c r="E350" s="211" t="str">
        <f t="shared" si="284"/>
        <v>CWIP Capital</v>
      </c>
      <c r="F350" s="183">
        <f t="shared" si="284"/>
        <v>6</v>
      </c>
      <c r="G350" s="183"/>
      <c r="H350" s="222">
        <f>Assumptions!$E$22</f>
        <v>0.25345000000000001</v>
      </c>
      <c r="O350" s="189">
        <f t="shared" ref="O350:AT350" ca="1" si="299">O292+O321</f>
        <v>0</v>
      </c>
      <c r="P350" s="189">
        <f t="shared" ca="1" si="299"/>
        <v>0</v>
      </c>
      <c r="Q350" s="189">
        <f t="shared" ca="1" si="299"/>
        <v>0</v>
      </c>
      <c r="R350" s="189">
        <f t="shared" ca="1" si="299"/>
        <v>242513517.72281754</v>
      </c>
      <c r="S350" s="189">
        <f t="shared" ca="1" si="299"/>
        <v>233972098.88879016</v>
      </c>
      <c r="T350" s="189">
        <f t="shared" ca="1" si="299"/>
        <v>226022625.56089288</v>
      </c>
      <c r="U350" s="189">
        <f t="shared" ca="1" si="299"/>
        <v>218602787.68584874</v>
      </c>
      <c r="V350" s="189">
        <f t="shared" ca="1" si="299"/>
        <v>211662737.2210364</v>
      </c>
      <c r="W350" s="189">
        <f t="shared" ca="1" si="299"/>
        <v>205158857.12916198</v>
      </c>
      <c r="X350" s="189">
        <f t="shared" ca="1" si="299"/>
        <v>198860600.21310118</v>
      </c>
      <c r="Y350" s="189">
        <f t="shared" ca="1" si="299"/>
        <v>192562343.29704034</v>
      </c>
      <c r="Z350" s="189">
        <f t="shared" ca="1" si="299"/>
        <v>186257855.37565184</v>
      </c>
      <c r="AA350" s="189">
        <f t="shared" ca="1" si="299"/>
        <v>179959598.45959103</v>
      </c>
      <c r="AB350" s="189">
        <f t="shared" ca="1" si="299"/>
        <v>173655110.53820252</v>
      </c>
      <c r="AC350" s="189">
        <f t="shared" ca="1" si="299"/>
        <v>167356853.62214172</v>
      </c>
      <c r="AD350" s="189">
        <f t="shared" ca="1" si="299"/>
        <v>161052365.70075321</v>
      </c>
      <c r="AE350" s="189">
        <f t="shared" ca="1" si="299"/>
        <v>154754108.78469241</v>
      </c>
      <c r="AF350" s="189">
        <f t="shared" ca="1" si="299"/>
        <v>148449620.8633039</v>
      </c>
      <c r="AG350" s="189">
        <f t="shared" ca="1" si="299"/>
        <v>143989510.51891011</v>
      </c>
      <c r="AH350" s="189">
        <f t="shared" ca="1" si="299"/>
        <v>141367546.7461834</v>
      </c>
      <c r="AI350" s="189">
        <f t="shared" ca="1" si="299"/>
        <v>138745582.97345665</v>
      </c>
      <c r="AJ350" s="189">
        <f t="shared" ca="1" si="299"/>
        <v>136123619.20072991</v>
      </c>
      <c r="AK350" s="189">
        <f t="shared" ca="1" si="299"/>
        <v>133501655.42800316</v>
      </c>
      <c r="AL350" s="189">
        <f t="shared" ca="1" si="299"/>
        <v>130879691.65527643</v>
      </c>
      <c r="AM350" s="189">
        <f t="shared" ca="1" si="299"/>
        <v>128257727.8825497</v>
      </c>
      <c r="AN350" s="189">
        <f t="shared" ca="1" si="299"/>
        <v>125635764.10982297</v>
      </c>
      <c r="AO350" s="189">
        <f t="shared" ca="1" si="299"/>
        <v>123013800.33709624</v>
      </c>
      <c r="AP350" s="189">
        <f t="shared" ca="1" si="299"/>
        <v>120391836.56436951</v>
      </c>
      <c r="AQ350" s="189">
        <f t="shared" ca="1" si="299"/>
        <v>117769872.79164279</v>
      </c>
      <c r="AR350" s="189">
        <f t="shared" ca="1" si="299"/>
        <v>115147909.01891606</v>
      </c>
      <c r="AS350" s="189">
        <f t="shared" ca="1" si="299"/>
        <v>112525945.24618933</v>
      </c>
      <c r="AT350" s="189">
        <f t="shared" ca="1" si="299"/>
        <v>109903981.4734626</v>
      </c>
      <c r="AU350" s="189">
        <f t="shared" ref="AU350:BM350" ca="1" si="300">AU292+AU321</f>
        <v>107282017.70073587</v>
      </c>
      <c r="AV350" s="189">
        <f t="shared" ca="1" si="300"/>
        <v>104660053.92800914</v>
      </c>
      <c r="AW350" s="189">
        <f t="shared" ca="1" si="300"/>
        <v>102038090.15528241</v>
      </c>
      <c r="AX350" s="189">
        <f t="shared" ca="1" si="300"/>
        <v>99416126.382555678</v>
      </c>
      <c r="AY350" s="189">
        <f t="shared" ca="1" si="300"/>
        <v>96794162.609828949</v>
      </c>
      <c r="AZ350" s="189">
        <f t="shared" ca="1" si="300"/>
        <v>94172198.837102205</v>
      </c>
      <c r="BA350" s="189">
        <f t="shared" ca="1" si="300"/>
        <v>91550235.064375475</v>
      </c>
      <c r="BB350" s="189">
        <f t="shared" ca="1" si="300"/>
        <v>88928271.291648746</v>
      </c>
      <c r="BC350" s="189">
        <f t="shared" ca="1" si="300"/>
        <v>86306307.518922016</v>
      </c>
      <c r="BD350" s="189">
        <f t="shared" ca="1" si="300"/>
        <v>83684343.746195287</v>
      </c>
      <c r="BE350" s="189">
        <f t="shared" ca="1" si="300"/>
        <v>81062379.973468542</v>
      </c>
      <c r="BF350" s="189">
        <f t="shared" ca="1" si="300"/>
        <v>78440416.200741813</v>
      </c>
      <c r="BG350" s="189">
        <f t="shared" ca="1" si="300"/>
        <v>75818452.428015083</v>
      </c>
      <c r="BH350" s="189">
        <f t="shared" ca="1" si="300"/>
        <v>73196488.655288339</v>
      </c>
      <c r="BI350" s="189">
        <f t="shared" ca="1" si="300"/>
        <v>70574524.882561609</v>
      </c>
      <c r="BJ350" s="189">
        <f t="shared" ca="1" si="300"/>
        <v>67952561.10983488</v>
      </c>
      <c r="BK350" s="189">
        <f t="shared" ca="1" si="300"/>
        <v>65330597.33710815</v>
      </c>
      <c r="BL350" s="189">
        <f t="shared" ca="1" si="300"/>
        <v>62708633.564381413</v>
      </c>
      <c r="BM350" s="189">
        <f t="shared" ca="1" si="300"/>
        <v>60086669.791654676</v>
      </c>
    </row>
    <row r="351" spans="3:65" x14ac:dyDescent="0.2">
      <c r="C351" s="188">
        <f t="shared" si="287"/>
        <v>8</v>
      </c>
      <c r="D351" s="166" t="str">
        <f t="shared" si="288"/>
        <v xml:space="preserve">Alt 1 - TRANSMISSION SUBSTATION  </v>
      </c>
      <c r="E351" s="211" t="str">
        <f t="shared" si="284"/>
        <v>CWIP Capital</v>
      </c>
      <c r="F351" s="183">
        <f t="shared" si="284"/>
        <v>6</v>
      </c>
      <c r="G351" s="183"/>
      <c r="H351" s="222">
        <f>Assumptions!$E$22</f>
        <v>0.25345000000000001</v>
      </c>
      <c r="O351" s="189">
        <f t="shared" ref="O351:AT351" ca="1" si="301">O293+O322</f>
        <v>0</v>
      </c>
      <c r="P351" s="189">
        <f t="shared" ca="1" si="301"/>
        <v>0</v>
      </c>
      <c r="Q351" s="189">
        <f t="shared" ca="1" si="301"/>
        <v>0</v>
      </c>
      <c r="R351" s="189">
        <f t="shared" ca="1" si="301"/>
        <v>37468414.807937011</v>
      </c>
      <c r="S351" s="189">
        <f t="shared" ca="1" si="301"/>
        <v>35908558.595684752</v>
      </c>
      <c r="T351" s="189">
        <f t="shared" ca="1" si="301"/>
        <v>34440206.866518915</v>
      </c>
      <c r="U351" s="189">
        <f t="shared" ca="1" si="301"/>
        <v>33053727.569588274</v>
      </c>
      <c r="V351" s="189">
        <f t="shared" ca="1" si="301"/>
        <v>31741415.064211894</v>
      </c>
      <c r="W351" s="189">
        <f t="shared" ca="1" si="301"/>
        <v>30496526.914793912</v>
      </c>
      <c r="X351" s="189">
        <f t="shared" ca="1" si="301"/>
        <v>29283424.533184905</v>
      </c>
      <c r="Y351" s="189">
        <f t="shared" ca="1" si="301"/>
        <v>28070322.151575886</v>
      </c>
      <c r="Z351" s="189">
        <f t="shared" ca="1" si="301"/>
        <v>26856256.564881757</v>
      </c>
      <c r="AA351" s="189">
        <f t="shared" ca="1" si="301"/>
        <v>25643154.183272742</v>
      </c>
      <c r="AB351" s="189">
        <f t="shared" ca="1" si="301"/>
        <v>24429088.596578613</v>
      </c>
      <c r="AC351" s="189">
        <f t="shared" ca="1" si="301"/>
        <v>23215986.214969598</v>
      </c>
      <c r="AD351" s="189">
        <f t="shared" ca="1" si="301"/>
        <v>22001920.628275469</v>
      </c>
      <c r="AE351" s="189">
        <f t="shared" ca="1" si="301"/>
        <v>20788818.24666645</v>
      </c>
      <c r="AF351" s="189">
        <f t="shared" ca="1" si="301"/>
        <v>19574752.659972321</v>
      </c>
      <c r="AG351" s="189">
        <f t="shared" ca="1" si="301"/>
        <v>18645795.778473742</v>
      </c>
      <c r="AH351" s="189">
        <f t="shared" ca="1" si="301"/>
        <v>18000984.397085603</v>
      </c>
      <c r="AI351" s="189">
        <f t="shared" ca="1" si="301"/>
        <v>17356173.015697461</v>
      </c>
      <c r="AJ351" s="189">
        <f t="shared" ca="1" si="301"/>
        <v>16711361.634309322</v>
      </c>
      <c r="AK351" s="189">
        <f t="shared" ca="1" si="301"/>
        <v>16066550.252921179</v>
      </c>
      <c r="AL351" s="189">
        <f t="shared" ca="1" si="301"/>
        <v>15421738.871533036</v>
      </c>
      <c r="AM351" s="189">
        <f t="shared" ca="1" si="301"/>
        <v>14776927.490144897</v>
      </c>
      <c r="AN351" s="189">
        <f t="shared" ca="1" si="301"/>
        <v>14132116.108756755</v>
      </c>
      <c r="AO351" s="189">
        <f t="shared" ca="1" si="301"/>
        <v>13487304.727368616</v>
      </c>
      <c r="AP351" s="189">
        <f t="shared" ca="1" si="301"/>
        <v>12842493.345980473</v>
      </c>
      <c r="AQ351" s="189">
        <f t="shared" ca="1" si="301"/>
        <v>12197681.964592334</v>
      </c>
      <c r="AR351" s="189">
        <f t="shared" ca="1" si="301"/>
        <v>11552870.583204191</v>
      </c>
      <c r="AS351" s="189">
        <f t="shared" ca="1" si="301"/>
        <v>10908059.201816052</v>
      </c>
      <c r="AT351" s="189">
        <f t="shared" ca="1" si="301"/>
        <v>10263247.820427909</v>
      </c>
      <c r="AU351" s="189">
        <f t="shared" ref="AU351:BM351" ca="1" si="302">AU293+AU322</f>
        <v>9618436.4390397705</v>
      </c>
      <c r="AV351" s="189">
        <f t="shared" ca="1" si="302"/>
        <v>8973625.0576516278</v>
      </c>
      <c r="AW351" s="189">
        <f t="shared" ca="1" si="302"/>
        <v>8328813.6762634879</v>
      </c>
      <c r="AX351" s="189">
        <f t="shared" ca="1" si="302"/>
        <v>7684002.2948753471</v>
      </c>
      <c r="AY351" s="189">
        <f t="shared" ca="1" si="302"/>
        <v>7039190.9134872062</v>
      </c>
      <c r="AZ351" s="189">
        <f t="shared" ca="1" si="302"/>
        <v>6394379.5320990654</v>
      </c>
      <c r="BA351" s="189">
        <f t="shared" ca="1" si="302"/>
        <v>5749568.1507109245</v>
      </c>
      <c r="BB351" s="189">
        <f t="shared" ca="1" si="302"/>
        <v>5104756.7693227837</v>
      </c>
      <c r="BC351" s="189">
        <f t="shared" ca="1" si="302"/>
        <v>4459945.3879346428</v>
      </c>
      <c r="BD351" s="189">
        <f t="shared" ca="1" si="302"/>
        <v>3815134.006546502</v>
      </c>
      <c r="BE351" s="189">
        <f t="shared" ca="1" si="302"/>
        <v>3170322.6251583612</v>
      </c>
      <c r="BF351" s="189">
        <f t="shared" ca="1" si="302"/>
        <v>2525511.2437702166</v>
      </c>
      <c r="BG351" s="189">
        <f t="shared" ca="1" si="302"/>
        <v>1880699.8623820723</v>
      </c>
      <c r="BH351" s="189">
        <f t="shared" ca="1" si="302"/>
        <v>1235888.4809939279</v>
      </c>
      <c r="BI351" s="189">
        <f t="shared" ca="1" si="302"/>
        <v>591077.09960578335</v>
      </c>
      <c r="BJ351" s="189">
        <f t="shared" ca="1" si="302"/>
        <v>-2.61643435806036E-8</v>
      </c>
      <c r="BK351" s="189">
        <f t="shared" ca="1" si="302"/>
        <v>-2.61643435806036E-8</v>
      </c>
      <c r="BL351" s="189">
        <f t="shared" ca="1" si="302"/>
        <v>-2.61643435806036E-8</v>
      </c>
      <c r="BM351" s="189">
        <f t="shared" ca="1" si="302"/>
        <v>-2.61643435806036E-8</v>
      </c>
    </row>
    <row r="352" spans="3:65" x14ac:dyDescent="0.2">
      <c r="C352" s="188">
        <f t="shared" si="287"/>
        <v>9</v>
      </c>
      <c r="D352" s="166" t="str">
        <f t="shared" si="288"/>
        <v xml:space="preserve">Alt 1 - DISTRIBUTION SUBSTATION  </v>
      </c>
      <c r="E352" s="211" t="str">
        <f t="shared" si="284"/>
        <v>CWIP Capital</v>
      </c>
      <c r="F352" s="183">
        <f t="shared" si="284"/>
        <v>6</v>
      </c>
      <c r="G352" s="183"/>
      <c r="H352" s="222">
        <f>Assumptions!$E$22</f>
        <v>0.25345000000000001</v>
      </c>
      <c r="O352" s="189">
        <f t="shared" ref="O352:AT352" ca="1" si="303">O294+O323</f>
        <v>0</v>
      </c>
      <c r="P352" s="189">
        <f t="shared" ca="1" si="303"/>
        <v>0</v>
      </c>
      <c r="Q352" s="189">
        <f t="shared" ca="1" si="303"/>
        <v>0</v>
      </c>
      <c r="R352" s="189">
        <f t="shared" ca="1" si="303"/>
        <v>0</v>
      </c>
      <c r="S352" s="189">
        <f t="shared" ca="1" si="303"/>
        <v>0</v>
      </c>
      <c r="T352" s="189">
        <f t="shared" ca="1" si="303"/>
        <v>0</v>
      </c>
      <c r="U352" s="189">
        <f t="shared" ca="1" si="303"/>
        <v>0</v>
      </c>
      <c r="V352" s="189">
        <f t="shared" ca="1" si="303"/>
        <v>0</v>
      </c>
      <c r="W352" s="189">
        <f t="shared" ca="1" si="303"/>
        <v>0</v>
      </c>
      <c r="X352" s="189">
        <f t="shared" ca="1" si="303"/>
        <v>0</v>
      </c>
      <c r="Y352" s="189">
        <f t="shared" ca="1" si="303"/>
        <v>0</v>
      </c>
      <c r="Z352" s="189">
        <f t="shared" ca="1" si="303"/>
        <v>0</v>
      </c>
      <c r="AA352" s="189">
        <f t="shared" ca="1" si="303"/>
        <v>0</v>
      </c>
      <c r="AB352" s="189">
        <f t="shared" ca="1" si="303"/>
        <v>0</v>
      </c>
      <c r="AC352" s="189">
        <f t="shared" ca="1" si="303"/>
        <v>0</v>
      </c>
      <c r="AD352" s="189">
        <f t="shared" ca="1" si="303"/>
        <v>0</v>
      </c>
      <c r="AE352" s="189">
        <f t="shared" ca="1" si="303"/>
        <v>0</v>
      </c>
      <c r="AF352" s="189">
        <f t="shared" ca="1" si="303"/>
        <v>0</v>
      </c>
      <c r="AG352" s="189">
        <f t="shared" ca="1" si="303"/>
        <v>0</v>
      </c>
      <c r="AH352" s="189">
        <f t="shared" ca="1" si="303"/>
        <v>0</v>
      </c>
      <c r="AI352" s="189">
        <f t="shared" ca="1" si="303"/>
        <v>0</v>
      </c>
      <c r="AJ352" s="189">
        <f t="shared" ca="1" si="303"/>
        <v>0</v>
      </c>
      <c r="AK352" s="189">
        <f t="shared" ca="1" si="303"/>
        <v>0</v>
      </c>
      <c r="AL352" s="189">
        <f t="shared" ca="1" si="303"/>
        <v>0</v>
      </c>
      <c r="AM352" s="189">
        <f t="shared" ca="1" si="303"/>
        <v>0</v>
      </c>
      <c r="AN352" s="189">
        <f t="shared" ca="1" si="303"/>
        <v>0</v>
      </c>
      <c r="AO352" s="189">
        <f t="shared" ca="1" si="303"/>
        <v>0</v>
      </c>
      <c r="AP352" s="189">
        <f t="shared" ca="1" si="303"/>
        <v>0</v>
      </c>
      <c r="AQ352" s="189">
        <f t="shared" ca="1" si="303"/>
        <v>0</v>
      </c>
      <c r="AR352" s="189">
        <f t="shared" ca="1" si="303"/>
        <v>0</v>
      </c>
      <c r="AS352" s="189">
        <f t="shared" ca="1" si="303"/>
        <v>0</v>
      </c>
      <c r="AT352" s="189">
        <f t="shared" ca="1" si="303"/>
        <v>0</v>
      </c>
      <c r="AU352" s="189">
        <f t="shared" ref="AU352:BM352" ca="1" si="304">AU294+AU323</f>
        <v>0</v>
      </c>
      <c r="AV352" s="189">
        <f t="shared" ca="1" si="304"/>
        <v>0</v>
      </c>
      <c r="AW352" s="189">
        <f t="shared" ca="1" si="304"/>
        <v>0</v>
      </c>
      <c r="AX352" s="189">
        <f t="shared" ca="1" si="304"/>
        <v>0</v>
      </c>
      <c r="AY352" s="189">
        <f t="shared" ca="1" si="304"/>
        <v>0</v>
      </c>
      <c r="AZ352" s="189">
        <f t="shared" ca="1" si="304"/>
        <v>0</v>
      </c>
      <c r="BA352" s="189">
        <f t="shared" ca="1" si="304"/>
        <v>0</v>
      </c>
      <c r="BB352" s="189">
        <f t="shared" ca="1" si="304"/>
        <v>0</v>
      </c>
      <c r="BC352" s="189">
        <f t="shared" ca="1" si="304"/>
        <v>0</v>
      </c>
      <c r="BD352" s="189">
        <f t="shared" ca="1" si="304"/>
        <v>0</v>
      </c>
      <c r="BE352" s="189">
        <f t="shared" ca="1" si="304"/>
        <v>0</v>
      </c>
      <c r="BF352" s="189">
        <f t="shared" ca="1" si="304"/>
        <v>0</v>
      </c>
      <c r="BG352" s="189">
        <f t="shared" ca="1" si="304"/>
        <v>0</v>
      </c>
      <c r="BH352" s="189">
        <f t="shared" ca="1" si="304"/>
        <v>0</v>
      </c>
      <c r="BI352" s="189">
        <f t="shared" ca="1" si="304"/>
        <v>0</v>
      </c>
      <c r="BJ352" s="189">
        <f t="shared" ca="1" si="304"/>
        <v>0</v>
      </c>
      <c r="BK352" s="189">
        <f t="shared" ca="1" si="304"/>
        <v>0</v>
      </c>
      <c r="BL352" s="189">
        <f t="shared" ca="1" si="304"/>
        <v>0</v>
      </c>
      <c r="BM352" s="189">
        <f t="shared" ca="1" si="304"/>
        <v>0</v>
      </c>
    </row>
    <row r="353" spans="3:65" x14ac:dyDescent="0.2">
      <c r="C353" s="188">
        <f t="shared" si="287"/>
        <v>10</v>
      </c>
      <c r="D353" s="166" t="str">
        <f t="shared" si="288"/>
        <v/>
      </c>
      <c r="E353" s="211" t="str">
        <f t="shared" si="284"/>
        <v>Operating Expense</v>
      </c>
      <c r="F353" s="183">
        <f t="shared" si="284"/>
        <v>2</v>
      </c>
      <c r="G353" s="183"/>
      <c r="H353" s="222">
        <f>Assumptions!$E$22</f>
        <v>0.25345000000000001</v>
      </c>
      <c r="O353" s="189">
        <f t="shared" ref="O353:AT353" ca="1" si="305">O295+O324</f>
        <v>0</v>
      </c>
      <c r="P353" s="189">
        <f t="shared" ca="1" si="305"/>
        <v>0</v>
      </c>
      <c r="Q353" s="189">
        <f t="shared" ca="1" si="305"/>
        <v>0</v>
      </c>
      <c r="R353" s="189">
        <f t="shared" ca="1" si="305"/>
        <v>0</v>
      </c>
      <c r="S353" s="189">
        <f t="shared" ca="1" si="305"/>
        <v>0</v>
      </c>
      <c r="T353" s="189">
        <f t="shared" ca="1" si="305"/>
        <v>0</v>
      </c>
      <c r="U353" s="189">
        <f t="shared" ca="1" si="305"/>
        <v>0</v>
      </c>
      <c r="V353" s="189">
        <f t="shared" ca="1" si="305"/>
        <v>0</v>
      </c>
      <c r="W353" s="189">
        <f t="shared" ca="1" si="305"/>
        <v>0</v>
      </c>
      <c r="X353" s="189">
        <f t="shared" ca="1" si="305"/>
        <v>0</v>
      </c>
      <c r="Y353" s="189">
        <f t="shared" ca="1" si="305"/>
        <v>0</v>
      </c>
      <c r="Z353" s="189">
        <f t="shared" ca="1" si="305"/>
        <v>0</v>
      </c>
      <c r="AA353" s="189">
        <f t="shared" ca="1" si="305"/>
        <v>0</v>
      </c>
      <c r="AB353" s="189">
        <f t="shared" ca="1" si="305"/>
        <v>0</v>
      </c>
      <c r="AC353" s="189">
        <f t="shared" ca="1" si="305"/>
        <v>0</v>
      </c>
      <c r="AD353" s="189">
        <f t="shared" ca="1" si="305"/>
        <v>0</v>
      </c>
      <c r="AE353" s="189">
        <f t="shared" ca="1" si="305"/>
        <v>0</v>
      </c>
      <c r="AF353" s="189">
        <f t="shared" ca="1" si="305"/>
        <v>0</v>
      </c>
      <c r="AG353" s="189">
        <f t="shared" ca="1" si="305"/>
        <v>0</v>
      </c>
      <c r="AH353" s="189">
        <f t="shared" ca="1" si="305"/>
        <v>0</v>
      </c>
      <c r="AI353" s="189">
        <f t="shared" ca="1" si="305"/>
        <v>0</v>
      </c>
      <c r="AJ353" s="189">
        <f t="shared" ca="1" si="305"/>
        <v>0</v>
      </c>
      <c r="AK353" s="189">
        <f t="shared" ca="1" si="305"/>
        <v>0</v>
      </c>
      <c r="AL353" s="189">
        <f t="shared" ca="1" si="305"/>
        <v>0</v>
      </c>
      <c r="AM353" s="189">
        <f t="shared" ca="1" si="305"/>
        <v>0</v>
      </c>
      <c r="AN353" s="189">
        <f t="shared" ca="1" si="305"/>
        <v>0</v>
      </c>
      <c r="AO353" s="189">
        <f t="shared" ca="1" si="305"/>
        <v>0</v>
      </c>
      <c r="AP353" s="189">
        <f t="shared" ca="1" si="305"/>
        <v>0</v>
      </c>
      <c r="AQ353" s="189">
        <f t="shared" ca="1" si="305"/>
        <v>0</v>
      </c>
      <c r="AR353" s="189">
        <f t="shared" ca="1" si="305"/>
        <v>0</v>
      </c>
      <c r="AS353" s="189">
        <f t="shared" ca="1" si="305"/>
        <v>0</v>
      </c>
      <c r="AT353" s="189">
        <f t="shared" ca="1" si="305"/>
        <v>0</v>
      </c>
      <c r="AU353" s="189">
        <f t="shared" ref="AU353:BM353" ca="1" si="306">AU295+AU324</f>
        <v>0</v>
      </c>
      <c r="AV353" s="189">
        <f t="shared" ca="1" si="306"/>
        <v>0</v>
      </c>
      <c r="AW353" s="189">
        <f t="shared" ca="1" si="306"/>
        <v>0</v>
      </c>
      <c r="AX353" s="189">
        <f t="shared" ca="1" si="306"/>
        <v>0</v>
      </c>
      <c r="AY353" s="189">
        <f t="shared" ca="1" si="306"/>
        <v>0</v>
      </c>
      <c r="AZ353" s="189">
        <f t="shared" ca="1" si="306"/>
        <v>0</v>
      </c>
      <c r="BA353" s="189">
        <f t="shared" ca="1" si="306"/>
        <v>0</v>
      </c>
      <c r="BB353" s="189">
        <f t="shared" ca="1" si="306"/>
        <v>0</v>
      </c>
      <c r="BC353" s="189">
        <f t="shared" ca="1" si="306"/>
        <v>0</v>
      </c>
      <c r="BD353" s="189">
        <f t="shared" ca="1" si="306"/>
        <v>0</v>
      </c>
      <c r="BE353" s="189">
        <f t="shared" ca="1" si="306"/>
        <v>0</v>
      </c>
      <c r="BF353" s="189">
        <f t="shared" ca="1" si="306"/>
        <v>0</v>
      </c>
      <c r="BG353" s="189">
        <f t="shared" ca="1" si="306"/>
        <v>0</v>
      </c>
      <c r="BH353" s="189">
        <f t="shared" ca="1" si="306"/>
        <v>0</v>
      </c>
      <c r="BI353" s="189">
        <f t="shared" ca="1" si="306"/>
        <v>0</v>
      </c>
      <c r="BJ353" s="189">
        <f t="shared" ca="1" si="306"/>
        <v>0</v>
      </c>
      <c r="BK353" s="189">
        <f t="shared" ca="1" si="306"/>
        <v>0</v>
      </c>
      <c r="BL353" s="189">
        <f t="shared" ca="1" si="306"/>
        <v>0</v>
      </c>
      <c r="BM353" s="189">
        <f t="shared" ca="1" si="306"/>
        <v>0</v>
      </c>
    </row>
    <row r="354" spans="3:65" x14ac:dyDescent="0.2">
      <c r="C354" s="188">
        <f t="shared" si="287"/>
        <v>11</v>
      </c>
      <c r="D354" s="166" t="str">
        <f t="shared" si="288"/>
        <v/>
      </c>
      <c r="E354" s="211" t="str">
        <f t="shared" si="284"/>
        <v>Operating Expense</v>
      </c>
      <c r="F354" s="183">
        <f t="shared" si="284"/>
        <v>2</v>
      </c>
      <c r="G354" s="183"/>
      <c r="H354" s="222">
        <f>Assumptions!$E$22</f>
        <v>0.25345000000000001</v>
      </c>
      <c r="O354" s="189">
        <f t="shared" ref="O354:AT354" ca="1" si="307">O296+O325</f>
        <v>0</v>
      </c>
      <c r="P354" s="189">
        <f t="shared" ca="1" si="307"/>
        <v>0</v>
      </c>
      <c r="Q354" s="189">
        <f t="shared" ca="1" si="307"/>
        <v>0</v>
      </c>
      <c r="R354" s="189">
        <f t="shared" ca="1" si="307"/>
        <v>0</v>
      </c>
      <c r="S354" s="189">
        <f t="shared" ca="1" si="307"/>
        <v>0</v>
      </c>
      <c r="T354" s="189">
        <f t="shared" ca="1" si="307"/>
        <v>0</v>
      </c>
      <c r="U354" s="189">
        <f t="shared" ca="1" si="307"/>
        <v>0</v>
      </c>
      <c r="V354" s="189">
        <f t="shared" ca="1" si="307"/>
        <v>0</v>
      </c>
      <c r="W354" s="189">
        <f t="shared" ca="1" si="307"/>
        <v>0</v>
      </c>
      <c r="X354" s="189">
        <f t="shared" ca="1" si="307"/>
        <v>0</v>
      </c>
      <c r="Y354" s="189">
        <f t="shared" ca="1" si="307"/>
        <v>0</v>
      </c>
      <c r="Z354" s="189">
        <f t="shared" ca="1" si="307"/>
        <v>0</v>
      </c>
      <c r="AA354" s="189">
        <f t="shared" ca="1" si="307"/>
        <v>0</v>
      </c>
      <c r="AB354" s="189">
        <f t="shared" ca="1" si="307"/>
        <v>0</v>
      </c>
      <c r="AC354" s="189">
        <f t="shared" ca="1" si="307"/>
        <v>0</v>
      </c>
      <c r="AD354" s="189">
        <f t="shared" ca="1" si="307"/>
        <v>0</v>
      </c>
      <c r="AE354" s="189">
        <f t="shared" ca="1" si="307"/>
        <v>0</v>
      </c>
      <c r="AF354" s="189">
        <f t="shared" ca="1" si="307"/>
        <v>0</v>
      </c>
      <c r="AG354" s="189">
        <f t="shared" ca="1" si="307"/>
        <v>0</v>
      </c>
      <c r="AH354" s="189">
        <f t="shared" ca="1" si="307"/>
        <v>0</v>
      </c>
      <c r="AI354" s="189">
        <f t="shared" ca="1" si="307"/>
        <v>0</v>
      </c>
      <c r="AJ354" s="189">
        <f t="shared" ca="1" si="307"/>
        <v>0</v>
      </c>
      <c r="AK354" s="189">
        <f t="shared" ca="1" si="307"/>
        <v>0</v>
      </c>
      <c r="AL354" s="189">
        <f t="shared" ca="1" si="307"/>
        <v>0</v>
      </c>
      <c r="AM354" s="189">
        <f t="shared" ca="1" si="307"/>
        <v>0</v>
      </c>
      <c r="AN354" s="189">
        <f t="shared" ca="1" si="307"/>
        <v>0</v>
      </c>
      <c r="AO354" s="189">
        <f t="shared" ca="1" si="307"/>
        <v>0</v>
      </c>
      <c r="AP354" s="189">
        <f t="shared" ca="1" si="307"/>
        <v>0</v>
      </c>
      <c r="AQ354" s="189">
        <f t="shared" ca="1" si="307"/>
        <v>0</v>
      </c>
      <c r="AR354" s="189">
        <f t="shared" ca="1" si="307"/>
        <v>0</v>
      </c>
      <c r="AS354" s="189">
        <f t="shared" ca="1" si="307"/>
        <v>0</v>
      </c>
      <c r="AT354" s="189">
        <f t="shared" ca="1" si="307"/>
        <v>0</v>
      </c>
      <c r="AU354" s="189">
        <f t="shared" ref="AU354:BM354" ca="1" si="308">AU296+AU325</f>
        <v>0</v>
      </c>
      <c r="AV354" s="189">
        <f t="shared" ca="1" si="308"/>
        <v>0</v>
      </c>
      <c r="AW354" s="189">
        <f t="shared" ca="1" si="308"/>
        <v>0</v>
      </c>
      <c r="AX354" s="189">
        <f t="shared" ca="1" si="308"/>
        <v>0</v>
      </c>
      <c r="AY354" s="189">
        <f t="shared" ca="1" si="308"/>
        <v>0</v>
      </c>
      <c r="AZ354" s="189">
        <f t="shared" ca="1" si="308"/>
        <v>0</v>
      </c>
      <c r="BA354" s="189">
        <f t="shared" ca="1" si="308"/>
        <v>0</v>
      </c>
      <c r="BB354" s="189">
        <f t="shared" ca="1" si="308"/>
        <v>0</v>
      </c>
      <c r="BC354" s="189">
        <f t="shared" ca="1" si="308"/>
        <v>0</v>
      </c>
      <c r="BD354" s="189">
        <f t="shared" ca="1" si="308"/>
        <v>0</v>
      </c>
      <c r="BE354" s="189">
        <f t="shared" ca="1" si="308"/>
        <v>0</v>
      </c>
      <c r="BF354" s="189">
        <f t="shared" ca="1" si="308"/>
        <v>0</v>
      </c>
      <c r="BG354" s="189">
        <f t="shared" ca="1" si="308"/>
        <v>0</v>
      </c>
      <c r="BH354" s="189">
        <f t="shared" ca="1" si="308"/>
        <v>0</v>
      </c>
      <c r="BI354" s="189">
        <f t="shared" ca="1" si="308"/>
        <v>0</v>
      </c>
      <c r="BJ354" s="189">
        <f t="shared" ca="1" si="308"/>
        <v>0</v>
      </c>
      <c r="BK354" s="189">
        <f t="shared" ca="1" si="308"/>
        <v>0</v>
      </c>
      <c r="BL354" s="189">
        <f t="shared" ca="1" si="308"/>
        <v>0</v>
      </c>
      <c r="BM354" s="189">
        <f t="shared" ca="1" si="308"/>
        <v>0</v>
      </c>
    </row>
    <row r="355" spans="3:65" x14ac:dyDescent="0.2">
      <c r="C355" s="188">
        <f t="shared" si="287"/>
        <v>12</v>
      </c>
      <c r="D355" s="166" t="str">
        <f t="shared" si="288"/>
        <v/>
      </c>
      <c r="E355" s="211" t="str">
        <f t="shared" si="284"/>
        <v>Operating Expense</v>
      </c>
      <c r="F355" s="183">
        <f t="shared" si="284"/>
        <v>2</v>
      </c>
      <c r="G355" s="183"/>
      <c r="H355" s="222">
        <f>Assumptions!$E$22</f>
        <v>0.25345000000000001</v>
      </c>
      <c r="O355" s="189">
        <f t="shared" ref="O355:AT355" ca="1" si="309">O297+O326</f>
        <v>0</v>
      </c>
      <c r="P355" s="189">
        <f t="shared" ca="1" si="309"/>
        <v>0</v>
      </c>
      <c r="Q355" s="189">
        <f t="shared" ca="1" si="309"/>
        <v>0</v>
      </c>
      <c r="R355" s="189">
        <f t="shared" ca="1" si="309"/>
        <v>0</v>
      </c>
      <c r="S355" s="189">
        <f t="shared" ca="1" si="309"/>
        <v>0</v>
      </c>
      <c r="T355" s="189">
        <f t="shared" ca="1" si="309"/>
        <v>0</v>
      </c>
      <c r="U355" s="189">
        <f t="shared" ca="1" si="309"/>
        <v>0</v>
      </c>
      <c r="V355" s="189">
        <f t="shared" ca="1" si="309"/>
        <v>0</v>
      </c>
      <c r="W355" s="189">
        <f t="shared" ca="1" si="309"/>
        <v>0</v>
      </c>
      <c r="X355" s="189">
        <f t="shared" ca="1" si="309"/>
        <v>0</v>
      </c>
      <c r="Y355" s="189">
        <f t="shared" ca="1" si="309"/>
        <v>0</v>
      </c>
      <c r="Z355" s="189">
        <f t="shared" ca="1" si="309"/>
        <v>0</v>
      </c>
      <c r="AA355" s="189">
        <f t="shared" ca="1" si="309"/>
        <v>0</v>
      </c>
      <c r="AB355" s="189">
        <f t="shared" ca="1" si="309"/>
        <v>0</v>
      </c>
      <c r="AC355" s="189">
        <f t="shared" ca="1" si="309"/>
        <v>0</v>
      </c>
      <c r="AD355" s="189">
        <f t="shared" ca="1" si="309"/>
        <v>0</v>
      </c>
      <c r="AE355" s="189">
        <f t="shared" ca="1" si="309"/>
        <v>0</v>
      </c>
      <c r="AF355" s="189">
        <f t="shared" ca="1" si="309"/>
        <v>0</v>
      </c>
      <c r="AG355" s="189">
        <f t="shared" ca="1" si="309"/>
        <v>0</v>
      </c>
      <c r="AH355" s="189">
        <f t="shared" ca="1" si="309"/>
        <v>0</v>
      </c>
      <c r="AI355" s="189">
        <f t="shared" ca="1" si="309"/>
        <v>0</v>
      </c>
      <c r="AJ355" s="189">
        <f t="shared" ca="1" si="309"/>
        <v>0</v>
      </c>
      <c r="AK355" s="189">
        <f t="shared" ca="1" si="309"/>
        <v>0</v>
      </c>
      <c r="AL355" s="189">
        <f t="shared" ca="1" si="309"/>
        <v>0</v>
      </c>
      <c r="AM355" s="189">
        <f t="shared" ca="1" si="309"/>
        <v>0</v>
      </c>
      <c r="AN355" s="189">
        <f t="shared" ca="1" si="309"/>
        <v>0</v>
      </c>
      <c r="AO355" s="189">
        <f t="shared" ca="1" si="309"/>
        <v>0</v>
      </c>
      <c r="AP355" s="189">
        <f t="shared" ca="1" si="309"/>
        <v>0</v>
      </c>
      <c r="AQ355" s="189">
        <f t="shared" ca="1" si="309"/>
        <v>0</v>
      </c>
      <c r="AR355" s="189">
        <f t="shared" ca="1" si="309"/>
        <v>0</v>
      </c>
      <c r="AS355" s="189">
        <f t="shared" ca="1" si="309"/>
        <v>0</v>
      </c>
      <c r="AT355" s="189">
        <f t="shared" ca="1" si="309"/>
        <v>0</v>
      </c>
      <c r="AU355" s="189">
        <f t="shared" ref="AU355:BM355" ca="1" si="310">AU297+AU326</f>
        <v>0</v>
      </c>
      <c r="AV355" s="189">
        <f t="shared" ca="1" si="310"/>
        <v>0</v>
      </c>
      <c r="AW355" s="189">
        <f t="shared" ca="1" si="310"/>
        <v>0</v>
      </c>
      <c r="AX355" s="189">
        <f t="shared" ca="1" si="310"/>
        <v>0</v>
      </c>
      <c r="AY355" s="189">
        <f t="shared" ca="1" si="310"/>
        <v>0</v>
      </c>
      <c r="AZ355" s="189">
        <f t="shared" ca="1" si="310"/>
        <v>0</v>
      </c>
      <c r="BA355" s="189">
        <f t="shared" ca="1" si="310"/>
        <v>0</v>
      </c>
      <c r="BB355" s="189">
        <f t="shared" ca="1" si="310"/>
        <v>0</v>
      </c>
      <c r="BC355" s="189">
        <f t="shared" ca="1" si="310"/>
        <v>0</v>
      </c>
      <c r="BD355" s="189">
        <f t="shared" ca="1" si="310"/>
        <v>0</v>
      </c>
      <c r="BE355" s="189">
        <f t="shared" ca="1" si="310"/>
        <v>0</v>
      </c>
      <c r="BF355" s="189">
        <f t="shared" ca="1" si="310"/>
        <v>0</v>
      </c>
      <c r="BG355" s="189">
        <f t="shared" ca="1" si="310"/>
        <v>0</v>
      </c>
      <c r="BH355" s="189">
        <f t="shared" ca="1" si="310"/>
        <v>0</v>
      </c>
      <c r="BI355" s="189">
        <f t="shared" ca="1" si="310"/>
        <v>0</v>
      </c>
      <c r="BJ355" s="189">
        <f t="shared" ca="1" si="310"/>
        <v>0</v>
      </c>
      <c r="BK355" s="189">
        <f t="shared" ca="1" si="310"/>
        <v>0</v>
      </c>
      <c r="BL355" s="189">
        <f t="shared" ca="1" si="310"/>
        <v>0</v>
      </c>
      <c r="BM355" s="189">
        <f t="shared" ca="1" si="310"/>
        <v>0</v>
      </c>
    </row>
    <row r="356" spans="3:65" x14ac:dyDescent="0.2">
      <c r="C356" s="188">
        <f t="shared" si="287"/>
        <v>13</v>
      </c>
      <c r="D356" s="166" t="str">
        <f t="shared" si="288"/>
        <v xml:space="preserve">Alt 2 - TRANSMISSION LINE  </v>
      </c>
      <c r="E356" s="211" t="str">
        <f t="shared" si="284"/>
        <v>CWIP Capital</v>
      </c>
      <c r="F356" s="183">
        <f t="shared" si="284"/>
        <v>6</v>
      </c>
      <c r="G356" s="183"/>
      <c r="H356" s="222">
        <f>Assumptions!$E$22</f>
        <v>0.25345000000000001</v>
      </c>
      <c r="O356" s="189">
        <f t="shared" ref="O356:AT356" ca="1" si="311">O298+O327</f>
        <v>0</v>
      </c>
      <c r="P356" s="189">
        <f t="shared" ca="1" si="311"/>
        <v>0</v>
      </c>
      <c r="Q356" s="189">
        <f t="shared" ca="1" si="311"/>
        <v>0</v>
      </c>
      <c r="R356" s="189">
        <f t="shared" ca="1" si="311"/>
        <v>217781570.48569199</v>
      </c>
      <c r="S356" s="189">
        <f t="shared" ca="1" si="311"/>
        <v>210111220.29112417</v>
      </c>
      <c r="T356" s="189">
        <f t="shared" ca="1" si="311"/>
        <v>202972447.97797689</v>
      </c>
      <c r="U356" s="189">
        <f t="shared" ca="1" si="311"/>
        <v>196309297.97978491</v>
      </c>
      <c r="V356" s="189">
        <f t="shared" ca="1" si="311"/>
        <v>190077005.84337595</v>
      </c>
      <c r="W356" s="189">
        <f t="shared" ca="1" si="311"/>
        <v>184236402.67222425</v>
      </c>
      <c r="X356" s="189">
        <f t="shared" ca="1" si="311"/>
        <v>178580452.87040815</v>
      </c>
      <c r="Y356" s="189">
        <f t="shared" ca="1" si="311"/>
        <v>172924503.06859207</v>
      </c>
      <c r="Z356" s="189">
        <f t="shared" ca="1" si="311"/>
        <v>167262957.71012941</v>
      </c>
      <c r="AA356" s="189">
        <f t="shared" ca="1" si="311"/>
        <v>161607007.9083133</v>
      </c>
      <c r="AB356" s="189">
        <f t="shared" ca="1" si="311"/>
        <v>155945462.54985064</v>
      </c>
      <c r="AC356" s="189">
        <f t="shared" ca="1" si="311"/>
        <v>150289512.74803454</v>
      </c>
      <c r="AD356" s="189">
        <f t="shared" ca="1" si="311"/>
        <v>144627967.38957191</v>
      </c>
      <c r="AE356" s="189">
        <f t="shared" ca="1" si="311"/>
        <v>138972017.5877558</v>
      </c>
      <c r="AF356" s="189">
        <f t="shared" ca="1" si="311"/>
        <v>133310472.22929317</v>
      </c>
      <c r="AG356" s="189">
        <f t="shared" ca="1" si="311"/>
        <v>129305211.63820422</v>
      </c>
      <c r="AH356" s="189">
        <f t="shared" ca="1" si="311"/>
        <v>126950640.25784236</v>
      </c>
      <c r="AI356" s="189">
        <f t="shared" ca="1" si="311"/>
        <v>124596068.87748051</v>
      </c>
      <c r="AJ356" s="189">
        <f t="shared" ca="1" si="311"/>
        <v>122241497.49711867</v>
      </c>
      <c r="AK356" s="189">
        <f t="shared" ca="1" si="311"/>
        <v>119886926.11675683</v>
      </c>
      <c r="AL356" s="189">
        <f t="shared" ca="1" si="311"/>
        <v>117532354.736395</v>
      </c>
      <c r="AM356" s="189">
        <f t="shared" ca="1" si="311"/>
        <v>115177783.35603315</v>
      </c>
      <c r="AN356" s="189">
        <f t="shared" ca="1" si="311"/>
        <v>112823211.97567134</v>
      </c>
      <c r="AO356" s="189">
        <f t="shared" ca="1" si="311"/>
        <v>110468640.5953095</v>
      </c>
      <c r="AP356" s="189">
        <f t="shared" ca="1" si="311"/>
        <v>108114069.21494764</v>
      </c>
      <c r="AQ356" s="189">
        <f t="shared" ca="1" si="311"/>
        <v>105759497.83458582</v>
      </c>
      <c r="AR356" s="189">
        <f t="shared" ca="1" si="311"/>
        <v>103404926.45422401</v>
      </c>
      <c r="AS356" s="189">
        <f t="shared" ca="1" si="311"/>
        <v>101050355.07386217</v>
      </c>
      <c r="AT356" s="189">
        <f t="shared" ca="1" si="311"/>
        <v>98695783.693500325</v>
      </c>
      <c r="AU356" s="189">
        <f t="shared" ref="AU356:BM356" ca="1" si="312">AU298+AU327</f>
        <v>96341212.313138485</v>
      </c>
      <c r="AV356" s="189">
        <f t="shared" ca="1" si="312"/>
        <v>93986640.93277666</v>
      </c>
      <c r="AW356" s="189">
        <f t="shared" ca="1" si="312"/>
        <v>91632069.552414834</v>
      </c>
      <c r="AX356" s="189">
        <f t="shared" ca="1" si="312"/>
        <v>89277498.172052994</v>
      </c>
      <c r="AY356" s="189">
        <f t="shared" ca="1" si="312"/>
        <v>86922926.791691154</v>
      </c>
      <c r="AZ356" s="189">
        <f t="shared" ca="1" si="312"/>
        <v>84568355.411329329</v>
      </c>
      <c r="BA356" s="189">
        <f t="shared" ca="1" si="312"/>
        <v>82213784.030967504</v>
      </c>
      <c r="BB356" s="189">
        <f t="shared" ca="1" si="312"/>
        <v>79859212.650605664</v>
      </c>
      <c r="BC356" s="189">
        <f t="shared" ca="1" si="312"/>
        <v>77504641.270243824</v>
      </c>
      <c r="BD356" s="189">
        <f t="shared" ca="1" si="312"/>
        <v>75150069.889881998</v>
      </c>
      <c r="BE356" s="189">
        <f t="shared" ca="1" si="312"/>
        <v>72795498.509520173</v>
      </c>
      <c r="BF356" s="189">
        <f t="shared" ca="1" si="312"/>
        <v>70440927.129158333</v>
      </c>
      <c r="BG356" s="189">
        <f t="shared" ca="1" si="312"/>
        <v>68086355.748796493</v>
      </c>
      <c r="BH356" s="189">
        <f t="shared" ca="1" si="312"/>
        <v>65731784.368434668</v>
      </c>
      <c r="BI356" s="189">
        <f t="shared" ca="1" si="312"/>
        <v>63377212.988072835</v>
      </c>
      <c r="BJ356" s="189">
        <f t="shared" ca="1" si="312"/>
        <v>61022641.607710987</v>
      </c>
      <c r="BK356" s="189">
        <f t="shared" ca="1" si="312"/>
        <v>58668070.22734914</v>
      </c>
      <c r="BL356" s="189">
        <f t="shared" ca="1" si="312"/>
        <v>56313498.846987292</v>
      </c>
      <c r="BM356" s="189">
        <f t="shared" ca="1" si="312"/>
        <v>53958927.466625445</v>
      </c>
    </row>
    <row r="357" spans="3:65" x14ac:dyDescent="0.2">
      <c r="C357" s="188">
        <f t="shared" si="287"/>
        <v>14</v>
      </c>
      <c r="D357" s="166" t="str">
        <f t="shared" si="288"/>
        <v xml:space="preserve">Alt 2 - TRANSMISSION SUBSTATION  </v>
      </c>
      <c r="E357" s="211" t="str">
        <f t="shared" si="284"/>
        <v>CWIP Capital</v>
      </c>
      <c r="F357" s="183">
        <f t="shared" si="284"/>
        <v>6</v>
      </c>
      <c r="G357" s="183"/>
      <c r="H357" s="222">
        <f>Assumptions!$E$22</f>
        <v>0.25345000000000001</v>
      </c>
      <c r="O357" s="189">
        <f t="shared" ref="O357:AT357" ca="1" si="313">O299+O328</f>
        <v>0</v>
      </c>
      <c r="P357" s="189">
        <f t="shared" ca="1" si="313"/>
        <v>0</v>
      </c>
      <c r="Q357" s="189">
        <f t="shared" ca="1" si="313"/>
        <v>0</v>
      </c>
      <c r="R357" s="189">
        <f t="shared" ca="1" si="313"/>
        <v>2471410.1846536142</v>
      </c>
      <c r="S357" s="189">
        <f t="shared" ca="1" si="313"/>
        <v>2368522.3376679234</v>
      </c>
      <c r="T357" s="189">
        <f t="shared" ca="1" si="313"/>
        <v>2271670.1106197294</v>
      </c>
      <c r="U357" s="189">
        <f t="shared" ca="1" si="313"/>
        <v>2180218.1750945603</v>
      </c>
      <c r="V357" s="189">
        <f t="shared" ca="1" si="313"/>
        <v>2093658.2683608362</v>
      </c>
      <c r="W357" s="189">
        <f t="shared" ca="1" si="313"/>
        <v>2011545.660528427</v>
      </c>
      <c r="X357" s="189">
        <f t="shared" ca="1" si="313"/>
        <v>1931529.6364637795</v>
      </c>
      <c r="Y357" s="189">
        <f t="shared" ca="1" si="313"/>
        <v>1851513.6123991327</v>
      </c>
      <c r="Z357" s="189">
        <f t="shared" ca="1" si="313"/>
        <v>1771434.0554930379</v>
      </c>
      <c r="AA357" s="189">
        <f t="shared" ca="1" si="313"/>
        <v>1691418.0314283909</v>
      </c>
      <c r="AB357" s="189">
        <f t="shared" ca="1" si="313"/>
        <v>1611338.4745222961</v>
      </c>
      <c r="AC357" s="189">
        <f t="shared" ca="1" si="313"/>
        <v>1531322.4504576493</v>
      </c>
      <c r="AD357" s="189">
        <f t="shared" ca="1" si="313"/>
        <v>1451242.8935515545</v>
      </c>
      <c r="AE357" s="189">
        <f t="shared" ca="1" si="313"/>
        <v>1371226.8694869075</v>
      </c>
      <c r="AF357" s="189">
        <f t="shared" ca="1" si="313"/>
        <v>1291147.3125808127</v>
      </c>
      <c r="AG357" s="189">
        <f t="shared" ca="1" si="313"/>
        <v>1229873.4767431326</v>
      </c>
      <c r="AH357" s="189">
        <f t="shared" ca="1" si="313"/>
        <v>1187341.8291324188</v>
      </c>
      <c r="AI357" s="189">
        <f t="shared" ca="1" si="313"/>
        <v>1144810.1815217056</v>
      </c>
      <c r="AJ357" s="189">
        <f t="shared" ca="1" si="313"/>
        <v>1102278.5339109916</v>
      </c>
      <c r="AK357" s="189">
        <f t="shared" ca="1" si="313"/>
        <v>1059746.8863002784</v>
      </c>
      <c r="AL357" s="189">
        <f t="shared" ca="1" si="313"/>
        <v>1017215.2386895649</v>
      </c>
      <c r="AM357" s="189">
        <f t="shared" ca="1" si="313"/>
        <v>974683.59107885137</v>
      </c>
      <c r="AN357" s="189">
        <f t="shared" ca="1" si="313"/>
        <v>932151.94346813776</v>
      </c>
      <c r="AO357" s="189">
        <f t="shared" ca="1" si="313"/>
        <v>889620.29585742415</v>
      </c>
      <c r="AP357" s="189">
        <f t="shared" ca="1" si="313"/>
        <v>847088.64824671065</v>
      </c>
      <c r="AQ357" s="189">
        <f t="shared" ca="1" si="313"/>
        <v>804557.00063599716</v>
      </c>
      <c r="AR357" s="189">
        <f t="shared" ca="1" si="313"/>
        <v>762025.35302528355</v>
      </c>
      <c r="AS357" s="189">
        <f t="shared" ca="1" si="313"/>
        <v>719493.70541456994</v>
      </c>
      <c r="AT357" s="189">
        <f t="shared" ca="1" si="313"/>
        <v>676962.05780385644</v>
      </c>
      <c r="AU357" s="189">
        <f t="shared" ref="AU357:BM357" ca="1" si="314">AU299+AU328</f>
        <v>634430.41019314295</v>
      </c>
      <c r="AV357" s="189">
        <f t="shared" ca="1" si="314"/>
        <v>591898.76258242934</v>
      </c>
      <c r="AW357" s="189">
        <f t="shared" ca="1" si="314"/>
        <v>549367.11497171572</v>
      </c>
      <c r="AX357" s="189">
        <f t="shared" ca="1" si="314"/>
        <v>506835.46736100223</v>
      </c>
      <c r="AY357" s="189">
        <f t="shared" ca="1" si="314"/>
        <v>464303.81975028868</v>
      </c>
      <c r="AZ357" s="189">
        <f t="shared" ca="1" si="314"/>
        <v>421772.17213957512</v>
      </c>
      <c r="BA357" s="189">
        <f t="shared" ca="1" si="314"/>
        <v>379240.52452886157</v>
      </c>
      <c r="BB357" s="189">
        <f t="shared" ca="1" si="314"/>
        <v>336708.87691814802</v>
      </c>
      <c r="BC357" s="189">
        <f t="shared" ca="1" si="314"/>
        <v>294177.22930743446</v>
      </c>
      <c r="BD357" s="189">
        <f t="shared" ca="1" si="314"/>
        <v>251645.58169672114</v>
      </c>
      <c r="BE357" s="189">
        <f t="shared" ca="1" si="314"/>
        <v>209113.93408600782</v>
      </c>
      <c r="BF357" s="189">
        <f t="shared" ca="1" si="314"/>
        <v>166582.2864752945</v>
      </c>
      <c r="BG357" s="189">
        <f t="shared" ca="1" si="314"/>
        <v>124050.6388645812</v>
      </c>
      <c r="BH357" s="189">
        <f t="shared" ca="1" si="314"/>
        <v>81518.991253867891</v>
      </c>
      <c r="BI357" s="189">
        <f t="shared" ca="1" si="314"/>
        <v>38987.343643154571</v>
      </c>
      <c r="BJ357" s="189">
        <f t="shared" ca="1" si="314"/>
        <v>-7.8398443292826414E-10</v>
      </c>
      <c r="BK357" s="189">
        <f t="shared" ca="1" si="314"/>
        <v>-7.8398443292826414E-10</v>
      </c>
      <c r="BL357" s="189">
        <f t="shared" ca="1" si="314"/>
        <v>-7.8398443292826414E-10</v>
      </c>
      <c r="BM357" s="189">
        <f t="shared" ca="1" si="314"/>
        <v>-7.8398443292826414E-10</v>
      </c>
    </row>
    <row r="358" spans="3:65" x14ac:dyDescent="0.2">
      <c r="C358" s="188">
        <f t="shared" si="287"/>
        <v>15</v>
      </c>
      <c r="D358" s="166" t="str">
        <f t="shared" si="288"/>
        <v xml:space="preserve">Alt 2 - DISTRIBUTION SUBSTATION  </v>
      </c>
      <c r="E358" s="211" t="str">
        <f t="shared" si="284"/>
        <v>CWIP Capital</v>
      </c>
      <c r="F358" s="183">
        <f t="shared" si="284"/>
        <v>6</v>
      </c>
      <c r="G358" s="183"/>
      <c r="H358" s="222">
        <f>Assumptions!$E$22</f>
        <v>0.25345000000000001</v>
      </c>
      <c r="O358" s="189">
        <f t="shared" ref="O358:AT358" ca="1" si="315">O300+O329</f>
        <v>0</v>
      </c>
      <c r="P358" s="189">
        <f t="shared" ca="1" si="315"/>
        <v>0</v>
      </c>
      <c r="Q358" s="189">
        <f t="shared" ca="1" si="315"/>
        <v>0</v>
      </c>
      <c r="R358" s="189">
        <f t="shared" ca="1" si="315"/>
        <v>0</v>
      </c>
      <c r="S358" s="189">
        <f t="shared" ca="1" si="315"/>
        <v>0</v>
      </c>
      <c r="T358" s="189">
        <f t="shared" ca="1" si="315"/>
        <v>0</v>
      </c>
      <c r="U358" s="189">
        <f t="shared" ca="1" si="315"/>
        <v>0</v>
      </c>
      <c r="V358" s="189">
        <f t="shared" ca="1" si="315"/>
        <v>0</v>
      </c>
      <c r="W358" s="189">
        <f t="shared" ca="1" si="315"/>
        <v>0</v>
      </c>
      <c r="X358" s="189">
        <f t="shared" ca="1" si="315"/>
        <v>0</v>
      </c>
      <c r="Y358" s="189">
        <f t="shared" ca="1" si="315"/>
        <v>0</v>
      </c>
      <c r="Z358" s="189">
        <f t="shared" ca="1" si="315"/>
        <v>0</v>
      </c>
      <c r="AA358" s="189">
        <f t="shared" ca="1" si="315"/>
        <v>0</v>
      </c>
      <c r="AB358" s="189">
        <f t="shared" ca="1" si="315"/>
        <v>0</v>
      </c>
      <c r="AC358" s="189">
        <f t="shared" ca="1" si="315"/>
        <v>0</v>
      </c>
      <c r="AD358" s="189">
        <f t="shared" ca="1" si="315"/>
        <v>0</v>
      </c>
      <c r="AE358" s="189">
        <f t="shared" ca="1" si="315"/>
        <v>0</v>
      </c>
      <c r="AF358" s="189">
        <f t="shared" ca="1" si="315"/>
        <v>0</v>
      </c>
      <c r="AG358" s="189">
        <f t="shared" ca="1" si="315"/>
        <v>0</v>
      </c>
      <c r="AH358" s="189">
        <f t="shared" ca="1" si="315"/>
        <v>0</v>
      </c>
      <c r="AI358" s="189">
        <f t="shared" ca="1" si="315"/>
        <v>0</v>
      </c>
      <c r="AJ358" s="189">
        <f t="shared" ca="1" si="315"/>
        <v>0</v>
      </c>
      <c r="AK358" s="189">
        <f t="shared" ca="1" si="315"/>
        <v>0</v>
      </c>
      <c r="AL358" s="189">
        <f t="shared" ca="1" si="315"/>
        <v>0</v>
      </c>
      <c r="AM358" s="189">
        <f t="shared" ca="1" si="315"/>
        <v>0</v>
      </c>
      <c r="AN358" s="189">
        <f t="shared" ca="1" si="315"/>
        <v>0</v>
      </c>
      <c r="AO358" s="189">
        <f t="shared" ca="1" si="315"/>
        <v>0</v>
      </c>
      <c r="AP358" s="189">
        <f t="shared" ca="1" si="315"/>
        <v>0</v>
      </c>
      <c r="AQ358" s="189">
        <f t="shared" ca="1" si="315"/>
        <v>0</v>
      </c>
      <c r="AR358" s="189">
        <f t="shared" ca="1" si="315"/>
        <v>0</v>
      </c>
      <c r="AS358" s="189">
        <f t="shared" ca="1" si="315"/>
        <v>0</v>
      </c>
      <c r="AT358" s="189">
        <f t="shared" ca="1" si="315"/>
        <v>0</v>
      </c>
      <c r="AU358" s="189">
        <f t="shared" ref="AU358:BM358" ca="1" si="316">AU300+AU329</f>
        <v>0</v>
      </c>
      <c r="AV358" s="189">
        <f t="shared" ca="1" si="316"/>
        <v>0</v>
      </c>
      <c r="AW358" s="189">
        <f t="shared" ca="1" si="316"/>
        <v>0</v>
      </c>
      <c r="AX358" s="189">
        <f t="shared" ca="1" si="316"/>
        <v>0</v>
      </c>
      <c r="AY358" s="189">
        <f t="shared" ca="1" si="316"/>
        <v>0</v>
      </c>
      <c r="AZ358" s="189">
        <f t="shared" ca="1" si="316"/>
        <v>0</v>
      </c>
      <c r="BA358" s="189">
        <f t="shared" ca="1" si="316"/>
        <v>0</v>
      </c>
      <c r="BB358" s="189">
        <f t="shared" ca="1" si="316"/>
        <v>0</v>
      </c>
      <c r="BC358" s="189">
        <f t="shared" ca="1" si="316"/>
        <v>0</v>
      </c>
      <c r="BD358" s="189">
        <f t="shared" ca="1" si="316"/>
        <v>0</v>
      </c>
      <c r="BE358" s="189">
        <f t="shared" ca="1" si="316"/>
        <v>0</v>
      </c>
      <c r="BF358" s="189">
        <f t="shared" ca="1" si="316"/>
        <v>0</v>
      </c>
      <c r="BG358" s="189">
        <f t="shared" ca="1" si="316"/>
        <v>0</v>
      </c>
      <c r="BH358" s="189">
        <f t="shared" ca="1" si="316"/>
        <v>0</v>
      </c>
      <c r="BI358" s="189">
        <f t="shared" ca="1" si="316"/>
        <v>0</v>
      </c>
      <c r="BJ358" s="189">
        <f t="shared" ca="1" si="316"/>
        <v>0</v>
      </c>
      <c r="BK358" s="189">
        <f t="shared" ca="1" si="316"/>
        <v>0</v>
      </c>
      <c r="BL358" s="189">
        <f t="shared" ca="1" si="316"/>
        <v>0</v>
      </c>
      <c r="BM358" s="189">
        <f t="shared" ca="1" si="316"/>
        <v>0</v>
      </c>
    </row>
    <row r="359" spans="3:65" x14ac:dyDescent="0.2">
      <c r="C359" s="188">
        <f t="shared" si="287"/>
        <v>16</v>
      </c>
      <c r="D359" s="166" t="str">
        <f t="shared" si="288"/>
        <v>item 16</v>
      </c>
      <c r="E359" s="211" t="str">
        <f t="shared" si="284"/>
        <v>Operating Expense</v>
      </c>
      <c r="F359" s="183">
        <f t="shared" si="284"/>
        <v>2</v>
      </c>
      <c r="G359" s="183"/>
      <c r="H359" s="222">
        <f>Assumptions!$E$22</f>
        <v>0.25345000000000001</v>
      </c>
      <c r="O359" s="189">
        <f t="shared" ref="O359:AT359" ca="1" si="317">O301+O330</f>
        <v>0</v>
      </c>
      <c r="P359" s="189">
        <f t="shared" ca="1" si="317"/>
        <v>0</v>
      </c>
      <c r="Q359" s="189">
        <f t="shared" ca="1" si="317"/>
        <v>0</v>
      </c>
      <c r="R359" s="189">
        <f t="shared" ca="1" si="317"/>
        <v>0</v>
      </c>
      <c r="S359" s="189">
        <f t="shared" ca="1" si="317"/>
        <v>0</v>
      </c>
      <c r="T359" s="189">
        <f t="shared" ca="1" si="317"/>
        <v>0</v>
      </c>
      <c r="U359" s="189">
        <f t="shared" ca="1" si="317"/>
        <v>0</v>
      </c>
      <c r="V359" s="189">
        <f t="shared" ca="1" si="317"/>
        <v>0</v>
      </c>
      <c r="W359" s="189">
        <f t="shared" ca="1" si="317"/>
        <v>0</v>
      </c>
      <c r="X359" s="189">
        <f t="shared" ca="1" si="317"/>
        <v>0</v>
      </c>
      <c r="Y359" s="189">
        <f t="shared" ca="1" si="317"/>
        <v>0</v>
      </c>
      <c r="Z359" s="189">
        <f t="shared" ca="1" si="317"/>
        <v>0</v>
      </c>
      <c r="AA359" s="189">
        <f t="shared" ca="1" si="317"/>
        <v>0</v>
      </c>
      <c r="AB359" s="189">
        <f t="shared" ca="1" si="317"/>
        <v>0</v>
      </c>
      <c r="AC359" s="189">
        <f t="shared" ca="1" si="317"/>
        <v>0</v>
      </c>
      <c r="AD359" s="189">
        <f t="shared" ca="1" si="317"/>
        <v>0</v>
      </c>
      <c r="AE359" s="189">
        <f t="shared" ca="1" si="317"/>
        <v>0</v>
      </c>
      <c r="AF359" s="189">
        <f t="shared" ca="1" si="317"/>
        <v>0</v>
      </c>
      <c r="AG359" s="189">
        <f t="shared" ca="1" si="317"/>
        <v>0</v>
      </c>
      <c r="AH359" s="189">
        <f t="shared" ca="1" si="317"/>
        <v>0</v>
      </c>
      <c r="AI359" s="189">
        <f t="shared" ca="1" si="317"/>
        <v>0</v>
      </c>
      <c r="AJ359" s="189">
        <f t="shared" ca="1" si="317"/>
        <v>0</v>
      </c>
      <c r="AK359" s="189">
        <f t="shared" ca="1" si="317"/>
        <v>0</v>
      </c>
      <c r="AL359" s="189">
        <f t="shared" ca="1" si="317"/>
        <v>0</v>
      </c>
      <c r="AM359" s="189">
        <f t="shared" ca="1" si="317"/>
        <v>0</v>
      </c>
      <c r="AN359" s="189">
        <f t="shared" ca="1" si="317"/>
        <v>0</v>
      </c>
      <c r="AO359" s="189">
        <f t="shared" ca="1" si="317"/>
        <v>0</v>
      </c>
      <c r="AP359" s="189">
        <f t="shared" ca="1" si="317"/>
        <v>0</v>
      </c>
      <c r="AQ359" s="189">
        <f t="shared" ca="1" si="317"/>
        <v>0</v>
      </c>
      <c r="AR359" s="189">
        <f t="shared" ca="1" si="317"/>
        <v>0</v>
      </c>
      <c r="AS359" s="189">
        <f t="shared" ca="1" si="317"/>
        <v>0</v>
      </c>
      <c r="AT359" s="189">
        <f t="shared" ca="1" si="317"/>
        <v>0</v>
      </c>
      <c r="AU359" s="189">
        <f t="shared" ref="AU359:BM359" ca="1" si="318">AU301+AU330</f>
        <v>0</v>
      </c>
      <c r="AV359" s="189">
        <f t="shared" ca="1" si="318"/>
        <v>0</v>
      </c>
      <c r="AW359" s="189">
        <f t="shared" ca="1" si="318"/>
        <v>0</v>
      </c>
      <c r="AX359" s="189">
        <f t="shared" ca="1" si="318"/>
        <v>0</v>
      </c>
      <c r="AY359" s="189">
        <f t="shared" ca="1" si="318"/>
        <v>0</v>
      </c>
      <c r="AZ359" s="189">
        <f t="shared" ca="1" si="318"/>
        <v>0</v>
      </c>
      <c r="BA359" s="189">
        <f t="shared" ca="1" si="318"/>
        <v>0</v>
      </c>
      <c r="BB359" s="189">
        <f t="shared" ca="1" si="318"/>
        <v>0</v>
      </c>
      <c r="BC359" s="189">
        <f t="shared" ca="1" si="318"/>
        <v>0</v>
      </c>
      <c r="BD359" s="189">
        <f t="shared" ca="1" si="318"/>
        <v>0</v>
      </c>
      <c r="BE359" s="189">
        <f t="shared" ca="1" si="318"/>
        <v>0</v>
      </c>
      <c r="BF359" s="189">
        <f t="shared" ca="1" si="318"/>
        <v>0</v>
      </c>
      <c r="BG359" s="189">
        <f t="shared" ca="1" si="318"/>
        <v>0</v>
      </c>
      <c r="BH359" s="189">
        <f t="shared" ca="1" si="318"/>
        <v>0</v>
      </c>
      <c r="BI359" s="189">
        <f t="shared" ca="1" si="318"/>
        <v>0</v>
      </c>
      <c r="BJ359" s="189">
        <f t="shared" ca="1" si="318"/>
        <v>0</v>
      </c>
      <c r="BK359" s="189">
        <f t="shared" ca="1" si="318"/>
        <v>0</v>
      </c>
      <c r="BL359" s="189">
        <f t="shared" ca="1" si="318"/>
        <v>0</v>
      </c>
      <c r="BM359" s="189">
        <f t="shared" ca="1" si="318"/>
        <v>0</v>
      </c>
    </row>
    <row r="360" spans="3:65" x14ac:dyDescent="0.2">
      <c r="C360" s="188">
        <f t="shared" si="287"/>
        <v>17</v>
      </c>
      <c r="D360" s="166" t="str">
        <f t="shared" si="288"/>
        <v>item 17</v>
      </c>
      <c r="E360" s="211" t="str">
        <f t="shared" si="284"/>
        <v>Operating Expense</v>
      </c>
      <c r="F360" s="183">
        <f t="shared" si="284"/>
        <v>2</v>
      </c>
      <c r="G360" s="183"/>
      <c r="H360" s="222">
        <f>Assumptions!$E$22</f>
        <v>0.25345000000000001</v>
      </c>
      <c r="O360" s="189">
        <f t="shared" ref="O360:AT360" ca="1" si="319">O302+O331</f>
        <v>0</v>
      </c>
      <c r="P360" s="189">
        <f t="shared" ca="1" si="319"/>
        <v>0</v>
      </c>
      <c r="Q360" s="189">
        <f t="shared" ca="1" si="319"/>
        <v>0</v>
      </c>
      <c r="R360" s="189">
        <f t="shared" ca="1" si="319"/>
        <v>0</v>
      </c>
      <c r="S360" s="189">
        <f t="shared" ca="1" si="319"/>
        <v>0</v>
      </c>
      <c r="T360" s="189">
        <f t="shared" ca="1" si="319"/>
        <v>0</v>
      </c>
      <c r="U360" s="189">
        <f t="shared" ca="1" si="319"/>
        <v>0</v>
      </c>
      <c r="V360" s="189">
        <f t="shared" ca="1" si="319"/>
        <v>0</v>
      </c>
      <c r="W360" s="189">
        <f t="shared" ca="1" si="319"/>
        <v>0</v>
      </c>
      <c r="X360" s="189">
        <f t="shared" ca="1" si="319"/>
        <v>0</v>
      </c>
      <c r="Y360" s="189">
        <f t="shared" ca="1" si="319"/>
        <v>0</v>
      </c>
      <c r="Z360" s="189">
        <f t="shared" ca="1" si="319"/>
        <v>0</v>
      </c>
      <c r="AA360" s="189">
        <f t="shared" ca="1" si="319"/>
        <v>0</v>
      </c>
      <c r="AB360" s="189">
        <f t="shared" ca="1" si="319"/>
        <v>0</v>
      </c>
      <c r="AC360" s="189">
        <f t="shared" ca="1" si="319"/>
        <v>0</v>
      </c>
      <c r="AD360" s="189">
        <f t="shared" ca="1" si="319"/>
        <v>0</v>
      </c>
      <c r="AE360" s="189">
        <f t="shared" ca="1" si="319"/>
        <v>0</v>
      </c>
      <c r="AF360" s="189">
        <f t="shared" ca="1" si="319"/>
        <v>0</v>
      </c>
      <c r="AG360" s="189">
        <f t="shared" ca="1" si="319"/>
        <v>0</v>
      </c>
      <c r="AH360" s="189">
        <f t="shared" ca="1" si="319"/>
        <v>0</v>
      </c>
      <c r="AI360" s="189">
        <f t="shared" ca="1" si="319"/>
        <v>0</v>
      </c>
      <c r="AJ360" s="189">
        <f t="shared" ca="1" si="319"/>
        <v>0</v>
      </c>
      <c r="AK360" s="189">
        <f t="shared" ca="1" si="319"/>
        <v>0</v>
      </c>
      <c r="AL360" s="189">
        <f t="shared" ca="1" si="319"/>
        <v>0</v>
      </c>
      <c r="AM360" s="189">
        <f t="shared" ca="1" si="319"/>
        <v>0</v>
      </c>
      <c r="AN360" s="189">
        <f t="shared" ca="1" si="319"/>
        <v>0</v>
      </c>
      <c r="AO360" s="189">
        <f t="shared" ca="1" si="319"/>
        <v>0</v>
      </c>
      <c r="AP360" s="189">
        <f t="shared" ca="1" si="319"/>
        <v>0</v>
      </c>
      <c r="AQ360" s="189">
        <f t="shared" ca="1" si="319"/>
        <v>0</v>
      </c>
      <c r="AR360" s="189">
        <f t="shared" ca="1" si="319"/>
        <v>0</v>
      </c>
      <c r="AS360" s="189">
        <f t="shared" ca="1" si="319"/>
        <v>0</v>
      </c>
      <c r="AT360" s="189">
        <f t="shared" ca="1" si="319"/>
        <v>0</v>
      </c>
      <c r="AU360" s="189">
        <f t="shared" ref="AU360:BM360" ca="1" si="320">AU302+AU331</f>
        <v>0</v>
      </c>
      <c r="AV360" s="189">
        <f t="shared" ca="1" si="320"/>
        <v>0</v>
      </c>
      <c r="AW360" s="189">
        <f t="shared" ca="1" si="320"/>
        <v>0</v>
      </c>
      <c r="AX360" s="189">
        <f t="shared" ca="1" si="320"/>
        <v>0</v>
      </c>
      <c r="AY360" s="189">
        <f t="shared" ca="1" si="320"/>
        <v>0</v>
      </c>
      <c r="AZ360" s="189">
        <f t="shared" ca="1" si="320"/>
        <v>0</v>
      </c>
      <c r="BA360" s="189">
        <f t="shared" ca="1" si="320"/>
        <v>0</v>
      </c>
      <c r="BB360" s="189">
        <f t="shared" ca="1" si="320"/>
        <v>0</v>
      </c>
      <c r="BC360" s="189">
        <f t="shared" ca="1" si="320"/>
        <v>0</v>
      </c>
      <c r="BD360" s="189">
        <f t="shared" ca="1" si="320"/>
        <v>0</v>
      </c>
      <c r="BE360" s="189">
        <f t="shared" ca="1" si="320"/>
        <v>0</v>
      </c>
      <c r="BF360" s="189">
        <f t="shared" ca="1" si="320"/>
        <v>0</v>
      </c>
      <c r="BG360" s="189">
        <f t="shared" ca="1" si="320"/>
        <v>0</v>
      </c>
      <c r="BH360" s="189">
        <f t="shared" ca="1" si="320"/>
        <v>0</v>
      </c>
      <c r="BI360" s="189">
        <f t="shared" ca="1" si="320"/>
        <v>0</v>
      </c>
      <c r="BJ360" s="189">
        <f t="shared" ca="1" si="320"/>
        <v>0</v>
      </c>
      <c r="BK360" s="189">
        <f t="shared" ca="1" si="320"/>
        <v>0</v>
      </c>
      <c r="BL360" s="189">
        <f t="shared" ca="1" si="320"/>
        <v>0</v>
      </c>
      <c r="BM360" s="189">
        <f t="shared" ca="1" si="320"/>
        <v>0</v>
      </c>
    </row>
    <row r="361" spans="3:65" x14ac:dyDescent="0.2">
      <c r="C361" s="188">
        <f t="shared" si="287"/>
        <v>18</v>
      </c>
      <c r="D361" s="166" t="str">
        <f t="shared" si="288"/>
        <v>item 18</v>
      </c>
      <c r="E361" s="211" t="str">
        <f t="shared" si="284"/>
        <v>Operating Expense</v>
      </c>
      <c r="F361" s="183">
        <f t="shared" si="284"/>
        <v>2</v>
      </c>
      <c r="G361" s="183"/>
      <c r="H361" s="222">
        <f>Assumptions!$E$22</f>
        <v>0.25345000000000001</v>
      </c>
      <c r="O361" s="189">
        <f t="shared" ref="O361:AT361" ca="1" si="321">O303+O332</f>
        <v>0</v>
      </c>
      <c r="P361" s="189">
        <f t="shared" ca="1" si="321"/>
        <v>0</v>
      </c>
      <c r="Q361" s="189">
        <f t="shared" ca="1" si="321"/>
        <v>0</v>
      </c>
      <c r="R361" s="189">
        <f t="shared" ca="1" si="321"/>
        <v>0</v>
      </c>
      <c r="S361" s="189">
        <f t="shared" ca="1" si="321"/>
        <v>0</v>
      </c>
      <c r="T361" s="189">
        <f t="shared" ca="1" si="321"/>
        <v>0</v>
      </c>
      <c r="U361" s="189">
        <f t="shared" ca="1" si="321"/>
        <v>0</v>
      </c>
      <c r="V361" s="189">
        <f t="shared" ca="1" si="321"/>
        <v>0</v>
      </c>
      <c r="W361" s="189">
        <f t="shared" ca="1" si="321"/>
        <v>0</v>
      </c>
      <c r="X361" s="189">
        <f t="shared" ca="1" si="321"/>
        <v>0</v>
      </c>
      <c r="Y361" s="189">
        <f t="shared" ca="1" si="321"/>
        <v>0</v>
      </c>
      <c r="Z361" s="189">
        <f t="shared" ca="1" si="321"/>
        <v>0</v>
      </c>
      <c r="AA361" s="189">
        <f t="shared" ca="1" si="321"/>
        <v>0</v>
      </c>
      <c r="AB361" s="189">
        <f t="shared" ca="1" si="321"/>
        <v>0</v>
      </c>
      <c r="AC361" s="189">
        <f t="shared" ca="1" si="321"/>
        <v>0</v>
      </c>
      <c r="AD361" s="189">
        <f t="shared" ca="1" si="321"/>
        <v>0</v>
      </c>
      <c r="AE361" s="189">
        <f t="shared" ca="1" si="321"/>
        <v>0</v>
      </c>
      <c r="AF361" s="189">
        <f t="shared" ca="1" si="321"/>
        <v>0</v>
      </c>
      <c r="AG361" s="189">
        <f t="shared" ca="1" si="321"/>
        <v>0</v>
      </c>
      <c r="AH361" s="189">
        <f t="shared" ca="1" si="321"/>
        <v>0</v>
      </c>
      <c r="AI361" s="189">
        <f t="shared" ca="1" si="321"/>
        <v>0</v>
      </c>
      <c r="AJ361" s="189">
        <f t="shared" ca="1" si="321"/>
        <v>0</v>
      </c>
      <c r="AK361" s="189">
        <f t="shared" ca="1" si="321"/>
        <v>0</v>
      </c>
      <c r="AL361" s="189">
        <f t="shared" ca="1" si="321"/>
        <v>0</v>
      </c>
      <c r="AM361" s="189">
        <f t="shared" ca="1" si="321"/>
        <v>0</v>
      </c>
      <c r="AN361" s="189">
        <f t="shared" ca="1" si="321"/>
        <v>0</v>
      </c>
      <c r="AO361" s="189">
        <f t="shared" ca="1" si="321"/>
        <v>0</v>
      </c>
      <c r="AP361" s="189">
        <f t="shared" ca="1" si="321"/>
        <v>0</v>
      </c>
      <c r="AQ361" s="189">
        <f t="shared" ca="1" si="321"/>
        <v>0</v>
      </c>
      <c r="AR361" s="189">
        <f t="shared" ca="1" si="321"/>
        <v>0</v>
      </c>
      <c r="AS361" s="189">
        <f t="shared" ca="1" si="321"/>
        <v>0</v>
      </c>
      <c r="AT361" s="189">
        <f t="shared" ca="1" si="321"/>
        <v>0</v>
      </c>
      <c r="AU361" s="189">
        <f t="shared" ref="AU361:BM361" ca="1" si="322">AU303+AU332</f>
        <v>0</v>
      </c>
      <c r="AV361" s="189">
        <f t="shared" ca="1" si="322"/>
        <v>0</v>
      </c>
      <c r="AW361" s="189">
        <f t="shared" ca="1" si="322"/>
        <v>0</v>
      </c>
      <c r="AX361" s="189">
        <f t="shared" ca="1" si="322"/>
        <v>0</v>
      </c>
      <c r="AY361" s="189">
        <f t="shared" ca="1" si="322"/>
        <v>0</v>
      </c>
      <c r="AZ361" s="189">
        <f t="shared" ca="1" si="322"/>
        <v>0</v>
      </c>
      <c r="BA361" s="189">
        <f t="shared" ca="1" si="322"/>
        <v>0</v>
      </c>
      <c r="BB361" s="189">
        <f t="shared" ca="1" si="322"/>
        <v>0</v>
      </c>
      <c r="BC361" s="189">
        <f t="shared" ca="1" si="322"/>
        <v>0</v>
      </c>
      <c r="BD361" s="189">
        <f t="shared" ca="1" si="322"/>
        <v>0</v>
      </c>
      <c r="BE361" s="189">
        <f t="shared" ca="1" si="322"/>
        <v>0</v>
      </c>
      <c r="BF361" s="189">
        <f t="shared" ca="1" si="322"/>
        <v>0</v>
      </c>
      <c r="BG361" s="189">
        <f t="shared" ca="1" si="322"/>
        <v>0</v>
      </c>
      <c r="BH361" s="189">
        <f t="shared" ca="1" si="322"/>
        <v>0</v>
      </c>
      <c r="BI361" s="189">
        <f t="shared" ca="1" si="322"/>
        <v>0</v>
      </c>
      <c r="BJ361" s="189">
        <f t="shared" ca="1" si="322"/>
        <v>0</v>
      </c>
      <c r="BK361" s="189">
        <f t="shared" ca="1" si="322"/>
        <v>0</v>
      </c>
      <c r="BL361" s="189">
        <f t="shared" ca="1" si="322"/>
        <v>0</v>
      </c>
      <c r="BM361" s="189">
        <f t="shared" ca="1" si="322"/>
        <v>0</v>
      </c>
    </row>
    <row r="362" spans="3:65" x14ac:dyDescent="0.2">
      <c r="C362" s="188">
        <f t="shared" si="287"/>
        <v>19</v>
      </c>
      <c r="D362" s="166" t="str">
        <f t="shared" si="288"/>
        <v>item 19</v>
      </c>
      <c r="E362" s="211" t="str">
        <f t="shared" si="284"/>
        <v>Operating Expense</v>
      </c>
      <c r="F362" s="183">
        <f t="shared" si="284"/>
        <v>2</v>
      </c>
      <c r="G362" s="183"/>
      <c r="H362" s="222">
        <f>Assumptions!$E$22</f>
        <v>0.25345000000000001</v>
      </c>
      <c r="O362" s="189">
        <f t="shared" ref="O362:AT362" ca="1" si="323">O304+O333</f>
        <v>0</v>
      </c>
      <c r="P362" s="189">
        <f t="shared" ca="1" si="323"/>
        <v>0</v>
      </c>
      <c r="Q362" s="189">
        <f t="shared" ca="1" si="323"/>
        <v>0</v>
      </c>
      <c r="R362" s="189">
        <f t="shared" ca="1" si="323"/>
        <v>0</v>
      </c>
      <c r="S362" s="189">
        <f t="shared" ca="1" si="323"/>
        <v>0</v>
      </c>
      <c r="T362" s="189">
        <f t="shared" ca="1" si="323"/>
        <v>0</v>
      </c>
      <c r="U362" s="189">
        <f t="shared" ca="1" si="323"/>
        <v>0</v>
      </c>
      <c r="V362" s="189">
        <f t="shared" ca="1" si="323"/>
        <v>0</v>
      </c>
      <c r="W362" s="189">
        <f t="shared" ca="1" si="323"/>
        <v>0</v>
      </c>
      <c r="X362" s="189">
        <f t="shared" ca="1" si="323"/>
        <v>0</v>
      </c>
      <c r="Y362" s="189">
        <f t="shared" ca="1" si="323"/>
        <v>0</v>
      </c>
      <c r="Z362" s="189">
        <f t="shared" ca="1" si="323"/>
        <v>0</v>
      </c>
      <c r="AA362" s="189">
        <f t="shared" ca="1" si="323"/>
        <v>0</v>
      </c>
      <c r="AB362" s="189">
        <f t="shared" ca="1" si="323"/>
        <v>0</v>
      </c>
      <c r="AC362" s="189">
        <f t="shared" ca="1" si="323"/>
        <v>0</v>
      </c>
      <c r="AD362" s="189">
        <f t="shared" ca="1" si="323"/>
        <v>0</v>
      </c>
      <c r="AE362" s="189">
        <f t="shared" ca="1" si="323"/>
        <v>0</v>
      </c>
      <c r="AF362" s="189">
        <f t="shared" ca="1" si="323"/>
        <v>0</v>
      </c>
      <c r="AG362" s="189">
        <f t="shared" ca="1" si="323"/>
        <v>0</v>
      </c>
      <c r="AH362" s="189">
        <f t="shared" ca="1" si="323"/>
        <v>0</v>
      </c>
      <c r="AI362" s="189">
        <f t="shared" ca="1" si="323"/>
        <v>0</v>
      </c>
      <c r="AJ362" s="189">
        <f t="shared" ca="1" si="323"/>
        <v>0</v>
      </c>
      <c r="AK362" s="189">
        <f t="shared" ca="1" si="323"/>
        <v>0</v>
      </c>
      <c r="AL362" s="189">
        <f t="shared" ca="1" si="323"/>
        <v>0</v>
      </c>
      <c r="AM362" s="189">
        <f t="shared" ca="1" si="323"/>
        <v>0</v>
      </c>
      <c r="AN362" s="189">
        <f t="shared" ca="1" si="323"/>
        <v>0</v>
      </c>
      <c r="AO362" s="189">
        <f t="shared" ca="1" si="323"/>
        <v>0</v>
      </c>
      <c r="AP362" s="189">
        <f t="shared" ca="1" si="323"/>
        <v>0</v>
      </c>
      <c r="AQ362" s="189">
        <f t="shared" ca="1" si="323"/>
        <v>0</v>
      </c>
      <c r="AR362" s="189">
        <f t="shared" ca="1" si="323"/>
        <v>0</v>
      </c>
      <c r="AS362" s="189">
        <f t="shared" ca="1" si="323"/>
        <v>0</v>
      </c>
      <c r="AT362" s="189">
        <f t="shared" ca="1" si="323"/>
        <v>0</v>
      </c>
      <c r="AU362" s="189">
        <f t="shared" ref="AU362:BM362" ca="1" si="324">AU304+AU333</f>
        <v>0</v>
      </c>
      <c r="AV362" s="189">
        <f t="shared" ca="1" si="324"/>
        <v>0</v>
      </c>
      <c r="AW362" s="189">
        <f t="shared" ca="1" si="324"/>
        <v>0</v>
      </c>
      <c r="AX362" s="189">
        <f t="shared" ca="1" si="324"/>
        <v>0</v>
      </c>
      <c r="AY362" s="189">
        <f t="shared" ca="1" si="324"/>
        <v>0</v>
      </c>
      <c r="AZ362" s="189">
        <f t="shared" ca="1" si="324"/>
        <v>0</v>
      </c>
      <c r="BA362" s="189">
        <f t="shared" ca="1" si="324"/>
        <v>0</v>
      </c>
      <c r="BB362" s="189">
        <f t="shared" ca="1" si="324"/>
        <v>0</v>
      </c>
      <c r="BC362" s="189">
        <f t="shared" ca="1" si="324"/>
        <v>0</v>
      </c>
      <c r="BD362" s="189">
        <f t="shared" ca="1" si="324"/>
        <v>0</v>
      </c>
      <c r="BE362" s="189">
        <f t="shared" ca="1" si="324"/>
        <v>0</v>
      </c>
      <c r="BF362" s="189">
        <f t="shared" ca="1" si="324"/>
        <v>0</v>
      </c>
      <c r="BG362" s="189">
        <f t="shared" ca="1" si="324"/>
        <v>0</v>
      </c>
      <c r="BH362" s="189">
        <f t="shared" ca="1" si="324"/>
        <v>0</v>
      </c>
      <c r="BI362" s="189">
        <f t="shared" ca="1" si="324"/>
        <v>0</v>
      </c>
      <c r="BJ362" s="189">
        <f t="shared" ca="1" si="324"/>
        <v>0</v>
      </c>
      <c r="BK362" s="189">
        <f t="shared" ca="1" si="324"/>
        <v>0</v>
      </c>
      <c r="BL362" s="189">
        <f t="shared" ca="1" si="324"/>
        <v>0</v>
      </c>
      <c r="BM362" s="189">
        <f t="shared" ca="1" si="324"/>
        <v>0</v>
      </c>
    </row>
    <row r="363" spans="3:65" x14ac:dyDescent="0.2">
      <c r="C363" s="188">
        <f t="shared" si="287"/>
        <v>20</v>
      </c>
      <c r="D363" s="166" t="str">
        <f t="shared" si="288"/>
        <v>item 20</v>
      </c>
      <c r="E363" s="211" t="str">
        <f t="shared" si="284"/>
        <v>Operating Expense</v>
      </c>
      <c r="F363" s="183">
        <f t="shared" si="284"/>
        <v>2</v>
      </c>
      <c r="G363" s="183"/>
      <c r="H363" s="222">
        <f>Assumptions!$E$22</f>
        <v>0.25345000000000001</v>
      </c>
      <c r="O363" s="189">
        <f t="shared" ref="O363:AT363" ca="1" si="325">O305+O334</f>
        <v>0</v>
      </c>
      <c r="P363" s="189">
        <f t="shared" ca="1" si="325"/>
        <v>0</v>
      </c>
      <c r="Q363" s="189">
        <f t="shared" ca="1" si="325"/>
        <v>0</v>
      </c>
      <c r="R363" s="189">
        <f t="shared" ca="1" si="325"/>
        <v>0</v>
      </c>
      <c r="S363" s="189">
        <f t="shared" ca="1" si="325"/>
        <v>0</v>
      </c>
      <c r="T363" s="189">
        <f t="shared" ca="1" si="325"/>
        <v>0</v>
      </c>
      <c r="U363" s="189">
        <f t="shared" ca="1" si="325"/>
        <v>0</v>
      </c>
      <c r="V363" s="189">
        <f t="shared" ca="1" si="325"/>
        <v>0</v>
      </c>
      <c r="W363" s="189">
        <f t="shared" ca="1" si="325"/>
        <v>0</v>
      </c>
      <c r="X363" s="189">
        <f t="shared" ca="1" si="325"/>
        <v>0</v>
      </c>
      <c r="Y363" s="189">
        <f t="shared" ca="1" si="325"/>
        <v>0</v>
      </c>
      <c r="Z363" s="189">
        <f t="shared" ca="1" si="325"/>
        <v>0</v>
      </c>
      <c r="AA363" s="189">
        <f t="shared" ca="1" si="325"/>
        <v>0</v>
      </c>
      <c r="AB363" s="189">
        <f t="shared" ca="1" si="325"/>
        <v>0</v>
      </c>
      <c r="AC363" s="189">
        <f t="shared" ca="1" si="325"/>
        <v>0</v>
      </c>
      <c r="AD363" s="189">
        <f t="shared" ca="1" si="325"/>
        <v>0</v>
      </c>
      <c r="AE363" s="189">
        <f t="shared" ca="1" si="325"/>
        <v>0</v>
      </c>
      <c r="AF363" s="189">
        <f t="shared" ca="1" si="325"/>
        <v>0</v>
      </c>
      <c r="AG363" s="189">
        <f t="shared" ca="1" si="325"/>
        <v>0</v>
      </c>
      <c r="AH363" s="189">
        <f t="shared" ca="1" si="325"/>
        <v>0</v>
      </c>
      <c r="AI363" s="189">
        <f t="shared" ca="1" si="325"/>
        <v>0</v>
      </c>
      <c r="AJ363" s="189">
        <f t="shared" ca="1" si="325"/>
        <v>0</v>
      </c>
      <c r="AK363" s="189">
        <f t="shared" ca="1" si="325"/>
        <v>0</v>
      </c>
      <c r="AL363" s="189">
        <f t="shared" ca="1" si="325"/>
        <v>0</v>
      </c>
      <c r="AM363" s="189">
        <f t="shared" ca="1" si="325"/>
        <v>0</v>
      </c>
      <c r="AN363" s="189">
        <f t="shared" ca="1" si="325"/>
        <v>0</v>
      </c>
      <c r="AO363" s="189">
        <f t="shared" ca="1" si="325"/>
        <v>0</v>
      </c>
      <c r="AP363" s="189">
        <f t="shared" ca="1" si="325"/>
        <v>0</v>
      </c>
      <c r="AQ363" s="189">
        <f t="shared" ca="1" si="325"/>
        <v>0</v>
      </c>
      <c r="AR363" s="189">
        <f t="shared" ca="1" si="325"/>
        <v>0</v>
      </c>
      <c r="AS363" s="189">
        <f t="shared" ca="1" si="325"/>
        <v>0</v>
      </c>
      <c r="AT363" s="189">
        <f t="shared" ca="1" si="325"/>
        <v>0</v>
      </c>
      <c r="AU363" s="189">
        <f t="shared" ref="AU363:BM363" ca="1" si="326">AU305+AU334</f>
        <v>0</v>
      </c>
      <c r="AV363" s="189">
        <f t="shared" ca="1" si="326"/>
        <v>0</v>
      </c>
      <c r="AW363" s="189">
        <f t="shared" ca="1" si="326"/>
        <v>0</v>
      </c>
      <c r="AX363" s="189">
        <f t="shared" ca="1" si="326"/>
        <v>0</v>
      </c>
      <c r="AY363" s="189">
        <f t="shared" ca="1" si="326"/>
        <v>0</v>
      </c>
      <c r="AZ363" s="189">
        <f t="shared" ca="1" si="326"/>
        <v>0</v>
      </c>
      <c r="BA363" s="189">
        <f t="shared" ca="1" si="326"/>
        <v>0</v>
      </c>
      <c r="BB363" s="189">
        <f t="shared" ca="1" si="326"/>
        <v>0</v>
      </c>
      <c r="BC363" s="189">
        <f t="shared" ca="1" si="326"/>
        <v>0</v>
      </c>
      <c r="BD363" s="189">
        <f t="shared" ca="1" si="326"/>
        <v>0</v>
      </c>
      <c r="BE363" s="189">
        <f t="shared" ca="1" si="326"/>
        <v>0</v>
      </c>
      <c r="BF363" s="189">
        <f t="shared" ca="1" si="326"/>
        <v>0</v>
      </c>
      <c r="BG363" s="189">
        <f t="shared" ca="1" si="326"/>
        <v>0</v>
      </c>
      <c r="BH363" s="189">
        <f t="shared" ca="1" si="326"/>
        <v>0</v>
      </c>
      <c r="BI363" s="189">
        <f t="shared" ca="1" si="326"/>
        <v>0</v>
      </c>
      <c r="BJ363" s="189">
        <f t="shared" ca="1" si="326"/>
        <v>0</v>
      </c>
      <c r="BK363" s="189">
        <f t="shared" ca="1" si="326"/>
        <v>0</v>
      </c>
      <c r="BL363" s="189">
        <f t="shared" ca="1" si="326"/>
        <v>0</v>
      </c>
      <c r="BM363" s="189">
        <f t="shared" ca="1" si="326"/>
        <v>0</v>
      </c>
    </row>
    <row r="364" spans="3:65" x14ac:dyDescent="0.2">
      <c r="C364" s="188">
        <f t="shared" si="287"/>
        <v>21</v>
      </c>
      <c r="D364" s="166" t="str">
        <f t="shared" si="288"/>
        <v>item 21</v>
      </c>
      <c r="E364" s="211" t="str">
        <f t="shared" si="284"/>
        <v>Operating Expense</v>
      </c>
      <c r="F364" s="183">
        <f t="shared" si="284"/>
        <v>2</v>
      </c>
      <c r="G364" s="183"/>
      <c r="H364" s="222">
        <f>Assumptions!$E$22</f>
        <v>0.25345000000000001</v>
      </c>
      <c r="O364" s="189">
        <f t="shared" ref="O364:AT364" ca="1" si="327">O306+O335</f>
        <v>0</v>
      </c>
      <c r="P364" s="189">
        <f t="shared" ca="1" si="327"/>
        <v>0</v>
      </c>
      <c r="Q364" s="189">
        <f t="shared" ca="1" si="327"/>
        <v>0</v>
      </c>
      <c r="R364" s="189">
        <f t="shared" ca="1" si="327"/>
        <v>0</v>
      </c>
      <c r="S364" s="189">
        <f t="shared" ca="1" si="327"/>
        <v>0</v>
      </c>
      <c r="T364" s="189">
        <f t="shared" ca="1" si="327"/>
        <v>0</v>
      </c>
      <c r="U364" s="189">
        <f t="shared" ca="1" si="327"/>
        <v>0</v>
      </c>
      <c r="V364" s="189">
        <f t="shared" ca="1" si="327"/>
        <v>0</v>
      </c>
      <c r="W364" s="189">
        <f t="shared" ca="1" si="327"/>
        <v>0</v>
      </c>
      <c r="X364" s="189">
        <f t="shared" ca="1" si="327"/>
        <v>0</v>
      </c>
      <c r="Y364" s="189">
        <f t="shared" ca="1" si="327"/>
        <v>0</v>
      </c>
      <c r="Z364" s="189">
        <f t="shared" ca="1" si="327"/>
        <v>0</v>
      </c>
      <c r="AA364" s="189">
        <f t="shared" ca="1" si="327"/>
        <v>0</v>
      </c>
      <c r="AB364" s="189">
        <f t="shared" ca="1" si="327"/>
        <v>0</v>
      </c>
      <c r="AC364" s="189">
        <f t="shared" ca="1" si="327"/>
        <v>0</v>
      </c>
      <c r="AD364" s="189">
        <f t="shared" ca="1" si="327"/>
        <v>0</v>
      </c>
      <c r="AE364" s="189">
        <f t="shared" ca="1" si="327"/>
        <v>0</v>
      </c>
      <c r="AF364" s="189">
        <f t="shared" ca="1" si="327"/>
        <v>0</v>
      </c>
      <c r="AG364" s="189">
        <f t="shared" ca="1" si="327"/>
        <v>0</v>
      </c>
      <c r="AH364" s="189">
        <f t="shared" ca="1" si="327"/>
        <v>0</v>
      </c>
      <c r="AI364" s="189">
        <f t="shared" ca="1" si="327"/>
        <v>0</v>
      </c>
      <c r="AJ364" s="189">
        <f t="shared" ca="1" si="327"/>
        <v>0</v>
      </c>
      <c r="AK364" s="189">
        <f t="shared" ca="1" si="327"/>
        <v>0</v>
      </c>
      <c r="AL364" s="189">
        <f t="shared" ca="1" si="327"/>
        <v>0</v>
      </c>
      <c r="AM364" s="189">
        <f t="shared" ca="1" si="327"/>
        <v>0</v>
      </c>
      <c r="AN364" s="189">
        <f t="shared" ca="1" si="327"/>
        <v>0</v>
      </c>
      <c r="AO364" s="189">
        <f t="shared" ca="1" si="327"/>
        <v>0</v>
      </c>
      <c r="AP364" s="189">
        <f t="shared" ca="1" si="327"/>
        <v>0</v>
      </c>
      <c r="AQ364" s="189">
        <f t="shared" ca="1" si="327"/>
        <v>0</v>
      </c>
      <c r="AR364" s="189">
        <f t="shared" ca="1" si="327"/>
        <v>0</v>
      </c>
      <c r="AS364" s="189">
        <f t="shared" ca="1" si="327"/>
        <v>0</v>
      </c>
      <c r="AT364" s="189">
        <f t="shared" ca="1" si="327"/>
        <v>0</v>
      </c>
      <c r="AU364" s="189">
        <f t="shared" ref="AU364:BM364" ca="1" si="328">AU306+AU335</f>
        <v>0</v>
      </c>
      <c r="AV364" s="189">
        <f t="shared" ca="1" si="328"/>
        <v>0</v>
      </c>
      <c r="AW364" s="189">
        <f t="shared" ca="1" si="328"/>
        <v>0</v>
      </c>
      <c r="AX364" s="189">
        <f t="shared" ca="1" si="328"/>
        <v>0</v>
      </c>
      <c r="AY364" s="189">
        <f t="shared" ca="1" si="328"/>
        <v>0</v>
      </c>
      <c r="AZ364" s="189">
        <f t="shared" ca="1" si="328"/>
        <v>0</v>
      </c>
      <c r="BA364" s="189">
        <f t="shared" ca="1" si="328"/>
        <v>0</v>
      </c>
      <c r="BB364" s="189">
        <f t="shared" ca="1" si="328"/>
        <v>0</v>
      </c>
      <c r="BC364" s="189">
        <f t="shared" ca="1" si="328"/>
        <v>0</v>
      </c>
      <c r="BD364" s="189">
        <f t="shared" ca="1" si="328"/>
        <v>0</v>
      </c>
      <c r="BE364" s="189">
        <f t="shared" ca="1" si="328"/>
        <v>0</v>
      </c>
      <c r="BF364" s="189">
        <f t="shared" ca="1" si="328"/>
        <v>0</v>
      </c>
      <c r="BG364" s="189">
        <f t="shared" ca="1" si="328"/>
        <v>0</v>
      </c>
      <c r="BH364" s="189">
        <f t="shared" ca="1" si="328"/>
        <v>0</v>
      </c>
      <c r="BI364" s="189">
        <f t="shared" ca="1" si="328"/>
        <v>0</v>
      </c>
      <c r="BJ364" s="189">
        <f t="shared" ca="1" si="328"/>
        <v>0</v>
      </c>
      <c r="BK364" s="189">
        <f t="shared" ca="1" si="328"/>
        <v>0</v>
      </c>
      <c r="BL364" s="189">
        <f t="shared" ca="1" si="328"/>
        <v>0</v>
      </c>
      <c r="BM364" s="189">
        <f t="shared" ca="1" si="328"/>
        <v>0</v>
      </c>
    </row>
    <row r="365" spans="3:65" x14ac:dyDescent="0.2">
      <c r="C365" s="188">
        <f t="shared" si="287"/>
        <v>22</v>
      </c>
      <c r="D365" s="166" t="str">
        <f t="shared" si="288"/>
        <v>item 22</v>
      </c>
      <c r="E365" s="211" t="str">
        <f t="shared" si="284"/>
        <v>Operating Expense</v>
      </c>
      <c r="F365" s="183">
        <f t="shared" si="284"/>
        <v>2</v>
      </c>
      <c r="G365" s="183"/>
      <c r="H365" s="222">
        <f>Assumptions!$E$22</f>
        <v>0.25345000000000001</v>
      </c>
      <c r="O365" s="189">
        <f t="shared" ref="O365:AT365" ca="1" si="329">O307+O336</f>
        <v>0</v>
      </c>
      <c r="P365" s="189">
        <f t="shared" ca="1" si="329"/>
        <v>0</v>
      </c>
      <c r="Q365" s="189">
        <f t="shared" ca="1" si="329"/>
        <v>0</v>
      </c>
      <c r="R365" s="189">
        <f t="shared" ca="1" si="329"/>
        <v>0</v>
      </c>
      <c r="S365" s="189">
        <f t="shared" ca="1" si="329"/>
        <v>0</v>
      </c>
      <c r="T365" s="189">
        <f t="shared" ca="1" si="329"/>
        <v>0</v>
      </c>
      <c r="U365" s="189">
        <f t="shared" ca="1" si="329"/>
        <v>0</v>
      </c>
      <c r="V365" s="189">
        <f t="shared" ca="1" si="329"/>
        <v>0</v>
      </c>
      <c r="W365" s="189">
        <f t="shared" ca="1" si="329"/>
        <v>0</v>
      </c>
      <c r="X365" s="189">
        <f t="shared" ca="1" si="329"/>
        <v>0</v>
      </c>
      <c r="Y365" s="189">
        <f t="shared" ca="1" si="329"/>
        <v>0</v>
      </c>
      <c r="Z365" s="189">
        <f t="shared" ca="1" si="329"/>
        <v>0</v>
      </c>
      <c r="AA365" s="189">
        <f t="shared" ca="1" si="329"/>
        <v>0</v>
      </c>
      <c r="AB365" s="189">
        <f t="shared" ca="1" si="329"/>
        <v>0</v>
      </c>
      <c r="AC365" s="189">
        <f t="shared" ca="1" si="329"/>
        <v>0</v>
      </c>
      <c r="AD365" s="189">
        <f t="shared" ca="1" si="329"/>
        <v>0</v>
      </c>
      <c r="AE365" s="189">
        <f t="shared" ca="1" si="329"/>
        <v>0</v>
      </c>
      <c r="AF365" s="189">
        <f t="shared" ca="1" si="329"/>
        <v>0</v>
      </c>
      <c r="AG365" s="189">
        <f t="shared" ca="1" si="329"/>
        <v>0</v>
      </c>
      <c r="AH365" s="189">
        <f t="shared" ca="1" si="329"/>
        <v>0</v>
      </c>
      <c r="AI365" s="189">
        <f t="shared" ca="1" si="329"/>
        <v>0</v>
      </c>
      <c r="AJ365" s="189">
        <f t="shared" ca="1" si="329"/>
        <v>0</v>
      </c>
      <c r="AK365" s="189">
        <f t="shared" ca="1" si="329"/>
        <v>0</v>
      </c>
      <c r="AL365" s="189">
        <f t="shared" ca="1" si="329"/>
        <v>0</v>
      </c>
      <c r="AM365" s="189">
        <f t="shared" ca="1" si="329"/>
        <v>0</v>
      </c>
      <c r="AN365" s="189">
        <f t="shared" ca="1" si="329"/>
        <v>0</v>
      </c>
      <c r="AO365" s="189">
        <f t="shared" ca="1" si="329"/>
        <v>0</v>
      </c>
      <c r="AP365" s="189">
        <f t="shared" ca="1" si="329"/>
        <v>0</v>
      </c>
      <c r="AQ365" s="189">
        <f t="shared" ca="1" si="329"/>
        <v>0</v>
      </c>
      <c r="AR365" s="189">
        <f t="shared" ca="1" si="329"/>
        <v>0</v>
      </c>
      <c r="AS365" s="189">
        <f t="shared" ca="1" si="329"/>
        <v>0</v>
      </c>
      <c r="AT365" s="189">
        <f t="shared" ca="1" si="329"/>
        <v>0</v>
      </c>
      <c r="AU365" s="189">
        <f t="shared" ref="AU365:BM365" ca="1" si="330">AU307+AU336</f>
        <v>0</v>
      </c>
      <c r="AV365" s="189">
        <f t="shared" ca="1" si="330"/>
        <v>0</v>
      </c>
      <c r="AW365" s="189">
        <f t="shared" ca="1" si="330"/>
        <v>0</v>
      </c>
      <c r="AX365" s="189">
        <f t="shared" ca="1" si="330"/>
        <v>0</v>
      </c>
      <c r="AY365" s="189">
        <f t="shared" ca="1" si="330"/>
        <v>0</v>
      </c>
      <c r="AZ365" s="189">
        <f t="shared" ca="1" si="330"/>
        <v>0</v>
      </c>
      <c r="BA365" s="189">
        <f t="shared" ca="1" si="330"/>
        <v>0</v>
      </c>
      <c r="BB365" s="189">
        <f t="shared" ca="1" si="330"/>
        <v>0</v>
      </c>
      <c r="BC365" s="189">
        <f t="shared" ca="1" si="330"/>
        <v>0</v>
      </c>
      <c r="BD365" s="189">
        <f t="shared" ca="1" si="330"/>
        <v>0</v>
      </c>
      <c r="BE365" s="189">
        <f t="shared" ca="1" si="330"/>
        <v>0</v>
      </c>
      <c r="BF365" s="189">
        <f t="shared" ca="1" si="330"/>
        <v>0</v>
      </c>
      <c r="BG365" s="189">
        <f t="shared" ca="1" si="330"/>
        <v>0</v>
      </c>
      <c r="BH365" s="189">
        <f t="shared" ca="1" si="330"/>
        <v>0</v>
      </c>
      <c r="BI365" s="189">
        <f t="shared" ca="1" si="330"/>
        <v>0</v>
      </c>
      <c r="BJ365" s="189">
        <f t="shared" ca="1" si="330"/>
        <v>0</v>
      </c>
      <c r="BK365" s="189">
        <f t="shared" ca="1" si="330"/>
        <v>0</v>
      </c>
      <c r="BL365" s="189">
        <f t="shared" ca="1" si="330"/>
        <v>0</v>
      </c>
      <c r="BM365" s="189">
        <f t="shared" ca="1" si="330"/>
        <v>0</v>
      </c>
    </row>
    <row r="366" spans="3:65" x14ac:dyDescent="0.2">
      <c r="C366" s="188">
        <f t="shared" si="287"/>
        <v>23</v>
      </c>
      <c r="D366" s="166" t="str">
        <f t="shared" si="288"/>
        <v>item 23</v>
      </c>
      <c r="E366" s="211" t="str">
        <f t="shared" si="284"/>
        <v>Operating Expense</v>
      </c>
      <c r="F366" s="183">
        <f t="shared" si="284"/>
        <v>2</v>
      </c>
      <c r="G366" s="183"/>
      <c r="H366" s="222">
        <f>Assumptions!$E$22</f>
        <v>0.25345000000000001</v>
      </c>
      <c r="O366" s="189">
        <f t="shared" ref="O366:AT366" ca="1" si="331">O308+O337</f>
        <v>0</v>
      </c>
      <c r="P366" s="189">
        <f t="shared" ca="1" si="331"/>
        <v>0</v>
      </c>
      <c r="Q366" s="189">
        <f t="shared" ca="1" si="331"/>
        <v>0</v>
      </c>
      <c r="R366" s="189">
        <f t="shared" ca="1" si="331"/>
        <v>0</v>
      </c>
      <c r="S366" s="189">
        <f t="shared" ca="1" si="331"/>
        <v>0</v>
      </c>
      <c r="T366" s="189">
        <f t="shared" ca="1" si="331"/>
        <v>0</v>
      </c>
      <c r="U366" s="189">
        <f t="shared" ca="1" si="331"/>
        <v>0</v>
      </c>
      <c r="V366" s="189">
        <f t="shared" ca="1" si="331"/>
        <v>0</v>
      </c>
      <c r="W366" s="189">
        <f t="shared" ca="1" si="331"/>
        <v>0</v>
      </c>
      <c r="X366" s="189">
        <f t="shared" ca="1" si="331"/>
        <v>0</v>
      </c>
      <c r="Y366" s="189">
        <f t="shared" ca="1" si="331"/>
        <v>0</v>
      </c>
      <c r="Z366" s="189">
        <f t="shared" ca="1" si="331"/>
        <v>0</v>
      </c>
      <c r="AA366" s="189">
        <f t="shared" ca="1" si="331"/>
        <v>0</v>
      </c>
      <c r="AB366" s="189">
        <f t="shared" ca="1" si="331"/>
        <v>0</v>
      </c>
      <c r="AC366" s="189">
        <f t="shared" ca="1" si="331"/>
        <v>0</v>
      </c>
      <c r="AD366" s="189">
        <f t="shared" ca="1" si="331"/>
        <v>0</v>
      </c>
      <c r="AE366" s="189">
        <f t="shared" ca="1" si="331"/>
        <v>0</v>
      </c>
      <c r="AF366" s="189">
        <f t="shared" ca="1" si="331"/>
        <v>0</v>
      </c>
      <c r="AG366" s="189">
        <f t="shared" ca="1" si="331"/>
        <v>0</v>
      </c>
      <c r="AH366" s="189">
        <f t="shared" ca="1" si="331"/>
        <v>0</v>
      </c>
      <c r="AI366" s="189">
        <f t="shared" ca="1" si="331"/>
        <v>0</v>
      </c>
      <c r="AJ366" s="189">
        <f t="shared" ca="1" si="331"/>
        <v>0</v>
      </c>
      <c r="AK366" s="189">
        <f t="shared" ca="1" si="331"/>
        <v>0</v>
      </c>
      <c r="AL366" s="189">
        <f t="shared" ca="1" si="331"/>
        <v>0</v>
      </c>
      <c r="AM366" s="189">
        <f t="shared" ca="1" si="331"/>
        <v>0</v>
      </c>
      <c r="AN366" s="189">
        <f t="shared" ca="1" si="331"/>
        <v>0</v>
      </c>
      <c r="AO366" s="189">
        <f t="shared" ca="1" si="331"/>
        <v>0</v>
      </c>
      <c r="AP366" s="189">
        <f t="shared" ca="1" si="331"/>
        <v>0</v>
      </c>
      <c r="AQ366" s="189">
        <f t="shared" ca="1" si="331"/>
        <v>0</v>
      </c>
      <c r="AR366" s="189">
        <f t="shared" ca="1" si="331"/>
        <v>0</v>
      </c>
      <c r="AS366" s="189">
        <f t="shared" ca="1" si="331"/>
        <v>0</v>
      </c>
      <c r="AT366" s="189">
        <f t="shared" ca="1" si="331"/>
        <v>0</v>
      </c>
      <c r="AU366" s="189">
        <f t="shared" ref="AU366:BM366" ca="1" si="332">AU308+AU337</f>
        <v>0</v>
      </c>
      <c r="AV366" s="189">
        <f t="shared" ca="1" si="332"/>
        <v>0</v>
      </c>
      <c r="AW366" s="189">
        <f t="shared" ca="1" si="332"/>
        <v>0</v>
      </c>
      <c r="AX366" s="189">
        <f t="shared" ca="1" si="332"/>
        <v>0</v>
      </c>
      <c r="AY366" s="189">
        <f t="shared" ca="1" si="332"/>
        <v>0</v>
      </c>
      <c r="AZ366" s="189">
        <f t="shared" ca="1" si="332"/>
        <v>0</v>
      </c>
      <c r="BA366" s="189">
        <f t="shared" ca="1" si="332"/>
        <v>0</v>
      </c>
      <c r="BB366" s="189">
        <f t="shared" ca="1" si="332"/>
        <v>0</v>
      </c>
      <c r="BC366" s="189">
        <f t="shared" ca="1" si="332"/>
        <v>0</v>
      </c>
      <c r="BD366" s="189">
        <f t="shared" ca="1" si="332"/>
        <v>0</v>
      </c>
      <c r="BE366" s="189">
        <f t="shared" ca="1" si="332"/>
        <v>0</v>
      </c>
      <c r="BF366" s="189">
        <f t="shared" ca="1" si="332"/>
        <v>0</v>
      </c>
      <c r="BG366" s="189">
        <f t="shared" ca="1" si="332"/>
        <v>0</v>
      </c>
      <c r="BH366" s="189">
        <f t="shared" ca="1" si="332"/>
        <v>0</v>
      </c>
      <c r="BI366" s="189">
        <f t="shared" ca="1" si="332"/>
        <v>0</v>
      </c>
      <c r="BJ366" s="189">
        <f t="shared" ca="1" si="332"/>
        <v>0</v>
      </c>
      <c r="BK366" s="189">
        <f t="shared" ca="1" si="332"/>
        <v>0</v>
      </c>
      <c r="BL366" s="189">
        <f t="shared" ca="1" si="332"/>
        <v>0</v>
      </c>
      <c r="BM366" s="189">
        <f t="shared" ca="1" si="332"/>
        <v>0</v>
      </c>
    </row>
    <row r="367" spans="3:65" x14ac:dyDescent="0.2">
      <c r="C367" s="188">
        <f t="shared" si="287"/>
        <v>24</v>
      </c>
      <c r="D367" s="166" t="str">
        <f t="shared" si="288"/>
        <v>item 24</v>
      </c>
      <c r="E367" s="211" t="str">
        <f t="shared" si="284"/>
        <v>Operating Expense</v>
      </c>
      <c r="F367" s="183">
        <f t="shared" si="284"/>
        <v>2</v>
      </c>
      <c r="G367" s="183"/>
      <c r="H367" s="222">
        <f>Assumptions!$E$22</f>
        <v>0.25345000000000001</v>
      </c>
      <c r="O367" s="189">
        <f t="shared" ref="O367:AT367" ca="1" si="333">O309+O338</f>
        <v>0</v>
      </c>
      <c r="P367" s="189">
        <f t="shared" ca="1" si="333"/>
        <v>0</v>
      </c>
      <c r="Q367" s="189">
        <f t="shared" ca="1" si="333"/>
        <v>0</v>
      </c>
      <c r="R367" s="189">
        <f t="shared" ca="1" si="333"/>
        <v>0</v>
      </c>
      <c r="S367" s="189">
        <f t="shared" ca="1" si="333"/>
        <v>0</v>
      </c>
      <c r="T367" s="189">
        <f t="shared" ca="1" si="333"/>
        <v>0</v>
      </c>
      <c r="U367" s="189">
        <f t="shared" ca="1" si="333"/>
        <v>0</v>
      </c>
      <c r="V367" s="189">
        <f t="shared" ca="1" si="333"/>
        <v>0</v>
      </c>
      <c r="W367" s="189">
        <f t="shared" ca="1" si="333"/>
        <v>0</v>
      </c>
      <c r="X367" s="189">
        <f t="shared" ca="1" si="333"/>
        <v>0</v>
      </c>
      <c r="Y367" s="189">
        <f t="shared" ca="1" si="333"/>
        <v>0</v>
      </c>
      <c r="Z367" s="189">
        <f t="shared" ca="1" si="333"/>
        <v>0</v>
      </c>
      <c r="AA367" s="189">
        <f t="shared" ca="1" si="333"/>
        <v>0</v>
      </c>
      <c r="AB367" s="189">
        <f t="shared" ca="1" si="333"/>
        <v>0</v>
      </c>
      <c r="AC367" s="189">
        <f t="shared" ca="1" si="333"/>
        <v>0</v>
      </c>
      <c r="AD367" s="189">
        <f t="shared" ca="1" si="333"/>
        <v>0</v>
      </c>
      <c r="AE367" s="189">
        <f t="shared" ca="1" si="333"/>
        <v>0</v>
      </c>
      <c r="AF367" s="189">
        <f t="shared" ca="1" si="333"/>
        <v>0</v>
      </c>
      <c r="AG367" s="189">
        <f t="shared" ca="1" si="333"/>
        <v>0</v>
      </c>
      <c r="AH367" s="189">
        <f t="shared" ca="1" si="333"/>
        <v>0</v>
      </c>
      <c r="AI367" s="189">
        <f t="shared" ca="1" si="333"/>
        <v>0</v>
      </c>
      <c r="AJ367" s="189">
        <f t="shared" ca="1" si="333"/>
        <v>0</v>
      </c>
      <c r="AK367" s="189">
        <f t="shared" ca="1" si="333"/>
        <v>0</v>
      </c>
      <c r="AL367" s="189">
        <f t="shared" ca="1" si="333"/>
        <v>0</v>
      </c>
      <c r="AM367" s="189">
        <f t="shared" ca="1" si="333"/>
        <v>0</v>
      </c>
      <c r="AN367" s="189">
        <f t="shared" ca="1" si="333"/>
        <v>0</v>
      </c>
      <c r="AO367" s="189">
        <f t="shared" ca="1" si="333"/>
        <v>0</v>
      </c>
      <c r="AP367" s="189">
        <f t="shared" ca="1" si="333"/>
        <v>0</v>
      </c>
      <c r="AQ367" s="189">
        <f t="shared" ca="1" si="333"/>
        <v>0</v>
      </c>
      <c r="AR367" s="189">
        <f t="shared" ca="1" si="333"/>
        <v>0</v>
      </c>
      <c r="AS367" s="189">
        <f t="shared" ca="1" si="333"/>
        <v>0</v>
      </c>
      <c r="AT367" s="189">
        <f t="shared" ca="1" si="333"/>
        <v>0</v>
      </c>
      <c r="AU367" s="189">
        <f t="shared" ref="AU367:BM367" ca="1" si="334">AU309+AU338</f>
        <v>0</v>
      </c>
      <c r="AV367" s="189">
        <f t="shared" ca="1" si="334"/>
        <v>0</v>
      </c>
      <c r="AW367" s="189">
        <f t="shared" ca="1" si="334"/>
        <v>0</v>
      </c>
      <c r="AX367" s="189">
        <f t="shared" ca="1" si="334"/>
        <v>0</v>
      </c>
      <c r="AY367" s="189">
        <f t="shared" ca="1" si="334"/>
        <v>0</v>
      </c>
      <c r="AZ367" s="189">
        <f t="shared" ca="1" si="334"/>
        <v>0</v>
      </c>
      <c r="BA367" s="189">
        <f t="shared" ca="1" si="334"/>
        <v>0</v>
      </c>
      <c r="BB367" s="189">
        <f t="shared" ca="1" si="334"/>
        <v>0</v>
      </c>
      <c r="BC367" s="189">
        <f t="shared" ca="1" si="334"/>
        <v>0</v>
      </c>
      <c r="BD367" s="189">
        <f t="shared" ca="1" si="334"/>
        <v>0</v>
      </c>
      <c r="BE367" s="189">
        <f t="shared" ca="1" si="334"/>
        <v>0</v>
      </c>
      <c r="BF367" s="189">
        <f t="shared" ca="1" si="334"/>
        <v>0</v>
      </c>
      <c r="BG367" s="189">
        <f t="shared" ca="1" si="334"/>
        <v>0</v>
      </c>
      <c r="BH367" s="189">
        <f t="shared" ca="1" si="334"/>
        <v>0</v>
      </c>
      <c r="BI367" s="189">
        <f t="shared" ca="1" si="334"/>
        <v>0</v>
      </c>
      <c r="BJ367" s="189">
        <f t="shared" ca="1" si="334"/>
        <v>0</v>
      </c>
      <c r="BK367" s="189">
        <f t="shared" ca="1" si="334"/>
        <v>0</v>
      </c>
      <c r="BL367" s="189">
        <f t="shared" ca="1" si="334"/>
        <v>0</v>
      </c>
      <c r="BM367" s="189">
        <f t="shared" ca="1" si="334"/>
        <v>0</v>
      </c>
    </row>
    <row r="368" spans="3:65" x14ac:dyDescent="0.2">
      <c r="C368" s="188">
        <f t="shared" si="287"/>
        <v>25</v>
      </c>
      <c r="D368" s="166" t="str">
        <f t="shared" si="288"/>
        <v>item 25</v>
      </c>
      <c r="E368" s="211" t="str">
        <f t="shared" si="284"/>
        <v>Operating Expense</v>
      </c>
      <c r="F368" s="183">
        <f t="shared" si="284"/>
        <v>2</v>
      </c>
      <c r="G368" s="183"/>
      <c r="H368" s="222">
        <f>Assumptions!$E$22</f>
        <v>0.25345000000000001</v>
      </c>
      <c r="O368" s="189">
        <f t="shared" ref="O368:AT368" ca="1" si="335">O310+O339</f>
        <v>0</v>
      </c>
      <c r="P368" s="189">
        <f t="shared" ca="1" si="335"/>
        <v>0</v>
      </c>
      <c r="Q368" s="189">
        <f t="shared" ca="1" si="335"/>
        <v>0</v>
      </c>
      <c r="R368" s="189">
        <f t="shared" ca="1" si="335"/>
        <v>0</v>
      </c>
      <c r="S368" s="189">
        <f t="shared" ca="1" si="335"/>
        <v>0</v>
      </c>
      <c r="T368" s="189">
        <f t="shared" ca="1" si="335"/>
        <v>0</v>
      </c>
      <c r="U368" s="189">
        <f t="shared" ca="1" si="335"/>
        <v>0</v>
      </c>
      <c r="V368" s="189">
        <f t="shared" ca="1" si="335"/>
        <v>0</v>
      </c>
      <c r="W368" s="189">
        <f t="shared" ca="1" si="335"/>
        <v>0</v>
      </c>
      <c r="X368" s="189">
        <f t="shared" ca="1" si="335"/>
        <v>0</v>
      </c>
      <c r="Y368" s="189">
        <f t="shared" ca="1" si="335"/>
        <v>0</v>
      </c>
      <c r="Z368" s="189">
        <f t="shared" ca="1" si="335"/>
        <v>0</v>
      </c>
      <c r="AA368" s="189">
        <f t="shared" ca="1" si="335"/>
        <v>0</v>
      </c>
      <c r="AB368" s="189">
        <f t="shared" ca="1" si="335"/>
        <v>0</v>
      </c>
      <c r="AC368" s="189">
        <f t="shared" ca="1" si="335"/>
        <v>0</v>
      </c>
      <c r="AD368" s="189">
        <f t="shared" ca="1" si="335"/>
        <v>0</v>
      </c>
      <c r="AE368" s="189">
        <f t="shared" ca="1" si="335"/>
        <v>0</v>
      </c>
      <c r="AF368" s="189">
        <f t="shared" ca="1" si="335"/>
        <v>0</v>
      </c>
      <c r="AG368" s="189">
        <f t="shared" ca="1" si="335"/>
        <v>0</v>
      </c>
      <c r="AH368" s="189">
        <f t="shared" ca="1" si="335"/>
        <v>0</v>
      </c>
      <c r="AI368" s="189">
        <f t="shared" ca="1" si="335"/>
        <v>0</v>
      </c>
      <c r="AJ368" s="189">
        <f t="shared" ca="1" si="335"/>
        <v>0</v>
      </c>
      <c r="AK368" s="189">
        <f t="shared" ca="1" si="335"/>
        <v>0</v>
      </c>
      <c r="AL368" s="189">
        <f t="shared" ca="1" si="335"/>
        <v>0</v>
      </c>
      <c r="AM368" s="189">
        <f t="shared" ca="1" si="335"/>
        <v>0</v>
      </c>
      <c r="AN368" s="189">
        <f t="shared" ca="1" si="335"/>
        <v>0</v>
      </c>
      <c r="AO368" s="189">
        <f t="shared" ca="1" si="335"/>
        <v>0</v>
      </c>
      <c r="AP368" s="189">
        <f t="shared" ca="1" si="335"/>
        <v>0</v>
      </c>
      <c r="AQ368" s="189">
        <f t="shared" ca="1" si="335"/>
        <v>0</v>
      </c>
      <c r="AR368" s="189">
        <f t="shared" ca="1" si="335"/>
        <v>0</v>
      </c>
      <c r="AS368" s="189">
        <f t="shared" ca="1" si="335"/>
        <v>0</v>
      </c>
      <c r="AT368" s="189">
        <f t="shared" ca="1" si="335"/>
        <v>0</v>
      </c>
      <c r="AU368" s="189">
        <f t="shared" ref="AU368:BM368" ca="1" si="336">AU310+AU339</f>
        <v>0</v>
      </c>
      <c r="AV368" s="189">
        <f t="shared" ca="1" si="336"/>
        <v>0</v>
      </c>
      <c r="AW368" s="189">
        <f t="shared" ca="1" si="336"/>
        <v>0</v>
      </c>
      <c r="AX368" s="189">
        <f t="shared" ca="1" si="336"/>
        <v>0</v>
      </c>
      <c r="AY368" s="189">
        <f t="shared" ca="1" si="336"/>
        <v>0</v>
      </c>
      <c r="AZ368" s="189">
        <f t="shared" ca="1" si="336"/>
        <v>0</v>
      </c>
      <c r="BA368" s="189">
        <f t="shared" ca="1" si="336"/>
        <v>0</v>
      </c>
      <c r="BB368" s="189">
        <f t="shared" ca="1" si="336"/>
        <v>0</v>
      </c>
      <c r="BC368" s="189">
        <f t="shared" ca="1" si="336"/>
        <v>0</v>
      </c>
      <c r="BD368" s="189">
        <f t="shared" ca="1" si="336"/>
        <v>0</v>
      </c>
      <c r="BE368" s="189">
        <f t="shared" ca="1" si="336"/>
        <v>0</v>
      </c>
      <c r="BF368" s="189">
        <f t="shared" ca="1" si="336"/>
        <v>0</v>
      </c>
      <c r="BG368" s="189">
        <f t="shared" ca="1" si="336"/>
        <v>0</v>
      </c>
      <c r="BH368" s="189">
        <f t="shared" ca="1" si="336"/>
        <v>0</v>
      </c>
      <c r="BI368" s="189">
        <f t="shared" ca="1" si="336"/>
        <v>0</v>
      </c>
      <c r="BJ368" s="189">
        <f t="shared" ca="1" si="336"/>
        <v>0</v>
      </c>
      <c r="BK368" s="189">
        <f t="shared" ca="1" si="336"/>
        <v>0</v>
      </c>
      <c r="BL368" s="189">
        <f t="shared" ca="1" si="336"/>
        <v>0</v>
      </c>
      <c r="BM368" s="189">
        <f t="shared" ca="1" si="336"/>
        <v>0</v>
      </c>
    </row>
    <row r="369" spans="3:65" x14ac:dyDescent="0.2">
      <c r="D369" s="194"/>
      <c r="O369" s="209"/>
      <c r="P369" s="209"/>
      <c r="Q369" s="209"/>
      <c r="R369" s="209"/>
      <c r="S369" s="209"/>
      <c r="T369" s="209"/>
      <c r="U369" s="209"/>
      <c r="V369" s="209"/>
      <c r="W369" s="209"/>
      <c r="X369" s="209"/>
      <c r="Y369" s="209"/>
      <c r="Z369" s="209"/>
      <c r="AA369" s="209"/>
      <c r="AB369" s="209"/>
      <c r="AC369" s="209"/>
      <c r="AD369" s="209"/>
      <c r="AE369" s="209"/>
      <c r="AF369" s="209"/>
      <c r="AG369" s="209"/>
      <c r="AH369" s="209"/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  <c r="BI369" s="209"/>
      <c r="BJ369" s="209"/>
      <c r="BK369" s="209"/>
      <c r="BL369" s="209"/>
      <c r="BM369" s="209"/>
    </row>
    <row r="370" spans="3:65" s="189" customFormat="1" x14ac:dyDescent="0.2">
      <c r="D370" s="195"/>
      <c r="F370" s="196"/>
      <c r="G370" s="196"/>
    </row>
    <row r="371" spans="3:65" s="189" customFormat="1" x14ac:dyDescent="0.2">
      <c r="D371" s="195"/>
      <c r="F371" s="196"/>
      <c r="G371" s="196"/>
    </row>
    <row r="372" spans="3:65" x14ac:dyDescent="0.2">
      <c r="D372" s="186" t="s">
        <v>89</v>
      </c>
      <c r="E372" s="181"/>
      <c r="F372" s="155"/>
      <c r="G372" s="155"/>
      <c r="K372" s="184"/>
      <c r="L372" s="184"/>
      <c r="M372" s="184"/>
      <c r="O372" s="189"/>
      <c r="P372" s="189"/>
      <c r="Q372" s="189"/>
      <c r="R372" s="184"/>
      <c r="S372" s="184"/>
      <c r="T372" s="184"/>
      <c r="U372" s="184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/>
      <c r="AH372" s="184"/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84"/>
      <c r="AT372" s="184"/>
      <c r="AU372" s="184"/>
      <c r="AV372" s="184"/>
      <c r="AW372" s="184"/>
      <c r="AX372" s="184"/>
      <c r="AY372" s="184"/>
      <c r="AZ372" s="184"/>
      <c r="BA372" s="184"/>
      <c r="BB372" s="184"/>
      <c r="BC372" s="184"/>
      <c r="BD372" s="184"/>
      <c r="BE372" s="184"/>
      <c r="BF372" s="184"/>
      <c r="BG372" s="184"/>
      <c r="BH372" s="184"/>
      <c r="BI372" s="184"/>
      <c r="BJ372" s="184"/>
      <c r="BK372" s="184"/>
      <c r="BL372" s="184"/>
      <c r="BM372" s="184"/>
    </row>
    <row r="373" spans="3:65" x14ac:dyDescent="0.2">
      <c r="C373" s="188">
        <f>C372+1</f>
        <v>1</v>
      </c>
      <c r="D373" s="166" t="str">
        <f>INDEX(D$51:D$75,$C373,1)</f>
        <v xml:space="preserve">TRANSMISSION LINE  </v>
      </c>
      <c r="E373" s="211" t="str">
        <f t="shared" ref="E373:F397" si="337">INDEX(E$51:E$75,$C373,1)</f>
        <v>CWIP Capital</v>
      </c>
      <c r="F373" s="183">
        <f t="shared" si="337"/>
        <v>6</v>
      </c>
      <c r="G373" s="183"/>
      <c r="H373" s="222">
        <f>Assumptions!$E$22</f>
        <v>0.25345000000000001</v>
      </c>
      <c r="J373" s="223">
        <f t="shared" ref="J373:J397" si="338">J199</f>
        <v>8.3333333333333329E-2</v>
      </c>
      <c r="O373" s="189">
        <f t="shared" ref="O373:AT373" ca="1" si="339">N344+O170*$J373+(-O228+O315-N315)/2+O402*($F402=6)</f>
        <v>0</v>
      </c>
      <c r="P373" s="189">
        <f t="shared" ca="1" si="339"/>
        <v>0</v>
      </c>
      <c r="Q373" s="189">
        <f t="shared" ca="1" si="339"/>
        <v>21337122.317726169</v>
      </c>
      <c r="R373" s="189">
        <f t="shared" ca="1" si="339"/>
        <v>134149871.46951196</v>
      </c>
      <c r="S373" s="189">
        <f t="shared" ca="1" si="339"/>
        <v>182296145.66246724</v>
      </c>
      <c r="T373" s="189">
        <f t="shared" ca="1" si="339"/>
        <v>175986981.28300041</v>
      </c>
      <c r="U373" s="189">
        <f t="shared" ca="1" si="339"/>
        <v>170106916.70999783</v>
      </c>
      <c r="V373" s="189">
        <f t="shared" ca="1" si="339"/>
        <v>164613041.96281314</v>
      </c>
      <c r="W373" s="189">
        <f t="shared" ca="1" si="339"/>
        <v>159469598.72424096</v>
      </c>
      <c r="X373" s="189">
        <f t="shared" ca="1" si="339"/>
        <v>154571695.93047893</v>
      </c>
      <c r="Y373" s="189">
        <f t="shared" ca="1" si="339"/>
        <v>149752461.43456864</v>
      </c>
      <c r="Z373" s="189">
        <f t="shared" ca="1" si="339"/>
        <v>144930843.05084467</v>
      </c>
      <c r="AA373" s="189">
        <f t="shared" ca="1" si="339"/>
        <v>140109224.66712075</v>
      </c>
      <c r="AB373" s="189">
        <f t="shared" ca="1" si="339"/>
        <v>135287606.28339678</v>
      </c>
      <c r="AC373" s="189">
        <f t="shared" ca="1" si="339"/>
        <v>130465987.89967285</v>
      </c>
      <c r="AD373" s="189">
        <f t="shared" ca="1" si="339"/>
        <v>125644369.51594892</v>
      </c>
      <c r="AE373" s="189">
        <f t="shared" ca="1" si="339"/>
        <v>120822751.13222496</v>
      </c>
      <c r="AF373" s="189">
        <f t="shared" ca="1" si="339"/>
        <v>116001132.74850103</v>
      </c>
      <c r="AG373" s="189">
        <f t="shared" ca="1" si="339"/>
        <v>111882761.2698158</v>
      </c>
      <c r="AH373" s="189">
        <f t="shared" ca="1" si="339"/>
        <v>109173267.48902172</v>
      </c>
      <c r="AI373" s="189">
        <f t="shared" ca="1" si="339"/>
        <v>107167020.61326635</v>
      </c>
      <c r="AJ373" s="189">
        <f t="shared" ca="1" si="339"/>
        <v>105160773.73751098</v>
      </c>
      <c r="AK373" s="189">
        <f t="shared" ca="1" si="339"/>
        <v>103154526.86175561</v>
      </c>
      <c r="AL373" s="189">
        <f t="shared" ca="1" si="339"/>
        <v>101148279.98600024</v>
      </c>
      <c r="AM373" s="189">
        <f t="shared" ca="1" si="339"/>
        <v>99142033.11024487</v>
      </c>
      <c r="AN373" s="189">
        <f t="shared" ca="1" si="339"/>
        <v>97135786.234489501</v>
      </c>
      <c r="AO373" s="189">
        <f t="shared" ca="1" si="339"/>
        <v>95129539.358734131</v>
      </c>
      <c r="AP373" s="189">
        <f t="shared" ca="1" si="339"/>
        <v>93123292.482978746</v>
      </c>
      <c r="AQ373" s="189">
        <f t="shared" ca="1" si="339"/>
        <v>91117045.607223377</v>
      </c>
      <c r="AR373" s="189">
        <f t="shared" ca="1" si="339"/>
        <v>89110798.731467992</v>
      </c>
      <c r="AS373" s="189">
        <f t="shared" ca="1" si="339"/>
        <v>87104551.855712622</v>
      </c>
      <c r="AT373" s="189">
        <f t="shared" ca="1" si="339"/>
        <v>85098304.979957238</v>
      </c>
      <c r="AU373" s="189">
        <f t="shared" ref="AU373:BM373" ca="1" si="340">AT344+AU170*$J373+(-AU228+AU315-AT315)/2+AU402*($F402=6)</f>
        <v>83092058.104201868</v>
      </c>
      <c r="AV373" s="189">
        <f t="shared" ca="1" si="340"/>
        <v>81085811.228446499</v>
      </c>
      <c r="AW373" s="189">
        <f t="shared" ca="1" si="340"/>
        <v>79079564.352691114</v>
      </c>
      <c r="AX373" s="189">
        <f t="shared" ca="1" si="340"/>
        <v>77073317.476935744</v>
      </c>
      <c r="AY373" s="189">
        <f t="shared" ca="1" si="340"/>
        <v>75067070.601180375</v>
      </c>
      <c r="AZ373" s="189">
        <f t="shared" ca="1" si="340"/>
        <v>73060823.725425005</v>
      </c>
      <c r="BA373" s="189">
        <f t="shared" ca="1" si="340"/>
        <v>71054576.849669635</v>
      </c>
      <c r="BB373" s="189">
        <f t="shared" ca="1" si="340"/>
        <v>69048329.973914251</v>
      </c>
      <c r="BC373" s="189">
        <f t="shared" ca="1" si="340"/>
        <v>67042083.098158881</v>
      </c>
      <c r="BD373" s="189">
        <f t="shared" ca="1" si="340"/>
        <v>65035836.222403511</v>
      </c>
      <c r="BE373" s="189">
        <f t="shared" ca="1" si="340"/>
        <v>63029589.346648127</v>
      </c>
      <c r="BF373" s="189">
        <f t="shared" ca="1" si="340"/>
        <v>61023342.470892757</v>
      </c>
      <c r="BG373" s="189">
        <f t="shared" ca="1" si="340"/>
        <v>59017095.595137388</v>
      </c>
      <c r="BH373" s="189">
        <f t="shared" ca="1" si="340"/>
        <v>57010848.719382018</v>
      </c>
      <c r="BI373" s="189">
        <f t="shared" ca="1" si="340"/>
        <v>55004601.843626633</v>
      </c>
      <c r="BJ373" s="189">
        <f t="shared" ca="1" si="340"/>
        <v>52998354.967871264</v>
      </c>
      <c r="BK373" s="189">
        <f t="shared" ca="1" si="340"/>
        <v>50992108.092115894</v>
      </c>
      <c r="BL373" s="189">
        <f t="shared" ca="1" si="340"/>
        <v>48985861.216360524</v>
      </c>
      <c r="BM373" s="189">
        <f t="shared" ca="1" si="340"/>
        <v>46979614.34060514</v>
      </c>
    </row>
    <row r="374" spans="3:65" x14ac:dyDescent="0.2">
      <c r="C374" s="188">
        <f t="shared" ref="C374:C397" si="341">C373+1</f>
        <v>2</v>
      </c>
      <c r="D374" s="166" t="str">
        <f t="shared" ref="D374:D397" si="342">INDEX(D$51:D$75,$C374,1)</f>
        <v xml:space="preserve">TRANSMISSION SUBSTATION  </v>
      </c>
      <c r="E374" s="211" t="str">
        <f t="shared" si="337"/>
        <v>CWIP Capital</v>
      </c>
      <c r="F374" s="183">
        <f t="shared" si="337"/>
        <v>6</v>
      </c>
      <c r="G374" s="183"/>
      <c r="H374" s="222">
        <f>Assumptions!$E$22</f>
        <v>0.25345000000000001</v>
      </c>
      <c r="J374" s="223">
        <f t="shared" si="338"/>
        <v>8.3333333333333329E-2</v>
      </c>
      <c r="O374" s="189">
        <f t="shared" ref="O374:AT374" ca="1" si="343">N345+O171*$J374+(-O229+O316-N316)/2+O403*($F403=6)</f>
        <v>0</v>
      </c>
      <c r="P374" s="189">
        <f t="shared" ca="1" si="343"/>
        <v>0</v>
      </c>
      <c r="Q374" s="189">
        <f t="shared" ca="1" si="343"/>
        <v>508527.11290780496</v>
      </c>
      <c r="R374" s="189">
        <f t="shared" ca="1" si="343"/>
        <v>3196013.3375864686</v>
      </c>
      <c r="S374" s="189">
        <f t="shared" ca="1" si="343"/>
        <v>4328177.9408815196</v>
      </c>
      <c r="T374" s="189">
        <f t="shared" ca="1" si="343"/>
        <v>4149557.5617013513</v>
      </c>
      <c r="U374" s="189">
        <f t="shared" ca="1" si="343"/>
        <v>3981163.9076850205</v>
      </c>
      <c r="V374" s="189">
        <f t="shared" ca="1" si="343"/>
        <v>3821974.3063161452</v>
      </c>
      <c r="W374" s="189">
        <f t="shared" ca="1" si="343"/>
        <v>3671136.5304977382</v>
      </c>
      <c r="X374" s="189">
        <f t="shared" ca="1" si="343"/>
        <v>3526150.7140786382</v>
      </c>
      <c r="Y374" s="189">
        <f t="shared" ca="1" si="343"/>
        <v>3383039.797272909</v>
      </c>
      <c r="Z374" s="189">
        <f t="shared" ca="1" si="343"/>
        <v>3239872.0653273808</v>
      </c>
      <c r="AA374" s="189">
        <f t="shared" ca="1" si="343"/>
        <v>3096704.3333818521</v>
      </c>
      <c r="AB374" s="189">
        <f t="shared" ca="1" si="343"/>
        <v>2953536.6014363235</v>
      </c>
      <c r="AC374" s="189">
        <f t="shared" ca="1" si="343"/>
        <v>2810368.8694907948</v>
      </c>
      <c r="AD374" s="189">
        <f t="shared" ca="1" si="343"/>
        <v>2667201.1375452671</v>
      </c>
      <c r="AE374" s="189">
        <f t="shared" ca="1" si="343"/>
        <v>2524033.4055997385</v>
      </c>
      <c r="AF374" s="189">
        <f t="shared" ca="1" si="343"/>
        <v>2380865.6736542098</v>
      </c>
      <c r="AG374" s="189">
        <f t="shared" ca="1" si="343"/>
        <v>2254458.4079494164</v>
      </c>
      <c r="AH374" s="189">
        <f t="shared" ca="1" si="343"/>
        <v>2161628.8898658929</v>
      </c>
      <c r="AI374" s="189">
        <f t="shared" ca="1" si="343"/>
        <v>2085559.8380231052</v>
      </c>
      <c r="AJ374" s="189">
        <f t="shared" ca="1" si="343"/>
        <v>2009490.7861803169</v>
      </c>
      <c r="AK374" s="189">
        <f t="shared" ca="1" si="343"/>
        <v>1933421.7343375282</v>
      </c>
      <c r="AL374" s="189">
        <f t="shared" ca="1" si="343"/>
        <v>1857352.6824947405</v>
      </c>
      <c r="AM374" s="189">
        <f t="shared" ca="1" si="343"/>
        <v>1781283.6306519527</v>
      </c>
      <c r="AN374" s="189">
        <f t="shared" ca="1" si="343"/>
        <v>1705214.5788091645</v>
      </c>
      <c r="AO374" s="189">
        <f t="shared" ca="1" si="343"/>
        <v>1629145.5269663762</v>
      </c>
      <c r="AP374" s="189">
        <f t="shared" ca="1" si="343"/>
        <v>1553076.4751235885</v>
      </c>
      <c r="AQ374" s="189">
        <f t="shared" ca="1" si="343"/>
        <v>1477007.4232808007</v>
      </c>
      <c r="AR374" s="189">
        <f t="shared" ca="1" si="343"/>
        <v>1400938.3714380129</v>
      </c>
      <c r="AS374" s="189">
        <f t="shared" ca="1" si="343"/>
        <v>1324869.3195952247</v>
      </c>
      <c r="AT374" s="189">
        <f t="shared" ca="1" si="343"/>
        <v>1248800.2677524369</v>
      </c>
      <c r="AU374" s="189">
        <f t="shared" ref="AU374:BM374" ca="1" si="344">AT345+AU171*$J374+(-AU229+AU316-AT316)/2+AU403*($F403=6)</f>
        <v>1172731.2159096492</v>
      </c>
      <c r="AV374" s="189">
        <f t="shared" ca="1" si="344"/>
        <v>1096662.1640668614</v>
      </c>
      <c r="AW374" s="189">
        <f t="shared" ca="1" si="344"/>
        <v>1020593.1122240733</v>
      </c>
      <c r="AX374" s="189">
        <f t="shared" ca="1" si="344"/>
        <v>944524.0603812855</v>
      </c>
      <c r="AY374" s="189">
        <f t="shared" ca="1" si="344"/>
        <v>868455.00853849761</v>
      </c>
      <c r="AZ374" s="189">
        <f t="shared" ca="1" si="344"/>
        <v>792385.95669570973</v>
      </c>
      <c r="BA374" s="189">
        <f t="shared" ca="1" si="344"/>
        <v>716316.90485292184</v>
      </c>
      <c r="BB374" s="189">
        <f t="shared" ca="1" si="344"/>
        <v>640247.85301013396</v>
      </c>
      <c r="BC374" s="189">
        <f t="shared" ca="1" si="344"/>
        <v>564178.80116734607</v>
      </c>
      <c r="BD374" s="189">
        <f t="shared" ca="1" si="344"/>
        <v>488109.74932455819</v>
      </c>
      <c r="BE374" s="189">
        <f t="shared" ca="1" si="344"/>
        <v>412040.6974817703</v>
      </c>
      <c r="BF374" s="189">
        <f t="shared" ca="1" si="344"/>
        <v>335971.64563898242</v>
      </c>
      <c r="BG374" s="189">
        <f t="shared" ca="1" si="344"/>
        <v>259902.59379619453</v>
      </c>
      <c r="BH374" s="189">
        <f t="shared" ca="1" si="344"/>
        <v>183833.54195340665</v>
      </c>
      <c r="BI374" s="189">
        <f t="shared" ca="1" si="344"/>
        <v>107764.49011061828</v>
      </c>
      <c r="BJ374" s="189">
        <f t="shared" ca="1" si="344"/>
        <v>34864.982094612235</v>
      </c>
      <c r="BK374" s="189">
        <f t="shared" ca="1" si="344"/>
        <v>-2.5829649530351162E-10</v>
      </c>
      <c r="BL374" s="189">
        <f t="shared" ca="1" si="344"/>
        <v>-2.5829649530351162E-10</v>
      </c>
      <c r="BM374" s="189">
        <f t="shared" ca="1" si="344"/>
        <v>-2.5829649530351162E-10</v>
      </c>
    </row>
    <row r="375" spans="3:65" x14ac:dyDescent="0.2">
      <c r="C375" s="188">
        <f t="shared" si="341"/>
        <v>3</v>
      </c>
      <c r="D375" s="166" t="str">
        <f t="shared" si="342"/>
        <v xml:space="preserve">DISTRIBUTION SUBSTATION  </v>
      </c>
      <c r="E375" s="211" t="str">
        <f t="shared" si="337"/>
        <v>CWIP Capital</v>
      </c>
      <c r="F375" s="183">
        <f t="shared" si="337"/>
        <v>6</v>
      </c>
      <c r="G375" s="183"/>
      <c r="H375" s="222">
        <f>Assumptions!$E$22</f>
        <v>0.25345000000000001</v>
      </c>
      <c r="J375" s="223">
        <f t="shared" si="338"/>
        <v>8.3333333333333329E-2</v>
      </c>
      <c r="O375" s="189">
        <f t="shared" ref="O375:AT375" ca="1" si="345">N346+O172*$J375+(-O230+O317-N317)/2+O404*($F404=6)</f>
        <v>0</v>
      </c>
      <c r="P375" s="189">
        <f t="shared" ca="1" si="345"/>
        <v>0</v>
      </c>
      <c r="Q375" s="189">
        <f t="shared" ca="1" si="345"/>
        <v>2369397.5346438056</v>
      </c>
      <c r="R375" s="189">
        <f t="shared" ca="1" si="345"/>
        <v>14926409.838313278</v>
      </c>
      <c r="S375" s="189">
        <f t="shared" ca="1" si="345"/>
        <v>20321366.129719883</v>
      </c>
      <c r="T375" s="189">
        <f t="shared" ca="1" si="345"/>
        <v>19647726.55414772</v>
      </c>
      <c r="U375" s="189">
        <f t="shared" ca="1" si="345"/>
        <v>19001670.875284526</v>
      </c>
      <c r="V375" s="189">
        <f t="shared" ca="1" si="345"/>
        <v>18381134.271687593</v>
      </c>
      <c r="W375" s="189">
        <f t="shared" ca="1" si="345"/>
        <v>17784210.754332889</v>
      </c>
      <c r="X375" s="189">
        <f t="shared" ca="1" si="345"/>
        <v>17209126.694545273</v>
      </c>
      <c r="Y375" s="189">
        <f t="shared" ca="1" si="345"/>
        <v>16654240.823998479</v>
      </c>
      <c r="Z375" s="189">
        <f t="shared" ca="1" si="345"/>
        <v>16110632.05517724</v>
      </c>
      <c r="AA375" s="189">
        <f t="shared" ca="1" si="345"/>
        <v>15568638.082612468</v>
      </c>
      <c r="AB375" s="189">
        <f t="shared" ca="1" si="345"/>
        <v>15026644.110047702</v>
      </c>
      <c r="AC375" s="189">
        <f t="shared" ca="1" si="345"/>
        <v>14484650.137482934</v>
      </c>
      <c r="AD375" s="189">
        <f t="shared" ca="1" si="345"/>
        <v>13942656.164918168</v>
      </c>
      <c r="AE375" s="189">
        <f t="shared" ca="1" si="345"/>
        <v>13400662.192353398</v>
      </c>
      <c r="AF375" s="189">
        <f t="shared" ca="1" si="345"/>
        <v>12858668.219788631</v>
      </c>
      <c r="AG375" s="189">
        <f t="shared" ca="1" si="345"/>
        <v>12316674.247223863</v>
      </c>
      <c r="AH375" s="189">
        <f t="shared" ca="1" si="345"/>
        <v>11774680.274659095</v>
      </c>
      <c r="AI375" s="189">
        <f t="shared" ca="1" si="345"/>
        <v>11232686.302094325</v>
      </c>
      <c r="AJ375" s="189">
        <f t="shared" ca="1" si="345"/>
        <v>10690692.329529559</v>
      </c>
      <c r="AK375" s="189">
        <f t="shared" ca="1" si="345"/>
        <v>10148698.356964791</v>
      </c>
      <c r="AL375" s="189">
        <f t="shared" ca="1" si="345"/>
        <v>9665763.5720753707</v>
      </c>
      <c r="AM375" s="189">
        <f t="shared" ca="1" si="345"/>
        <v>9300920.6904668659</v>
      </c>
      <c r="AN375" s="189">
        <f t="shared" ca="1" si="345"/>
        <v>8995136.9965337105</v>
      </c>
      <c r="AO375" s="189">
        <f t="shared" ca="1" si="345"/>
        <v>8689353.3026005514</v>
      </c>
      <c r="AP375" s="189">
        <f t="shared" ca="1" si="345"/>
        <v>8383569.6086673932</v>
      </c>
      <c r="AQ375" s="189">
        <f t="shared" ca="1" si="345"/>
        <v>8077785.914734235</v>
      </c>
      <c r="AR375" s="189">
        <f t="shared" ca="1" si="345"/>
        <v>7772002.2208010769</v>
      </c>
      <c r="AS375" s="189">
        <f t="shared" ca="1" si="345"/>
        <v>7466218.5268679187</v>
      </c>
      <c r="AT375" s="189">
        <f t="shared" ca="1" si="345"/>
        <v>7160434.8329347605</v>
      </c>
      <c r="AU375" s="189">
        <f t="shared" ref="AU375:BM375" ca="1" si="346">AT346+AU172*$J375+(-AU230+AU317-AT317)/2+AU404*($F404=6)</f>
        <v>6854651.1390016023</v>
      </c>
      <c r="AV375" s="189">
        <f t="shared" ca="1" si="346"/>
        <v>6548867.4450684441</v>
      </c>
      <c r="AW375" s="189">
        <f t="shared" ca="1" si="346"/>
        <v>6243083.7511352859</v>
      </c>
      <c r="AX375" s="189">
        <f t="shared" ca="1" si="346"/>
        <v>5937300.0572021278</v>
      </c>
      <c r="AY375" s="189">
        <f t="shared" ca="1" si="346"/>
        <v>5631516.3632689705</v>
      </c>
      <c r="AZ375" s="189">
        <f t="shared" ca="1" si="346"/>
        <v>5325732.6693358123</v>
      </c>
      <c r="BA375" s="189">
        <f t="shared" ca="1" si="346"/>
        <v>5019948.9754026541</v>
      </c>
      <c r="BB375" s="189">
        <f t="shared" ca="1" si="346"/>
        <v>4714165.281469496</v>
      </c>
      <c r="BC375" s="189">
        <f t="shared" ca="1" si="346"/>
        <v>4408381.5875363378</v>
      </c>
      <c r="BD375" s="189">
        <f t="shared" ca="1" si="346"/>
        <v>4102597.8936031805</v>
      </c>
      <c r="BE375" s="189">
        <f t="shared" ca="1" si="346"/>
        <v>3796814.1996700224</v>
      </c>
      <c r="BF375" s="189">
        <f t="shared" ca="1" si="346"/>
        <v>3491030.5057368642</v>
      </c>
      <c r="BG375" s="189">
        <f t="shared" ca="1" si="346"/>
        <v>3185246.8118037065</v>
      </c>
      <c r="BH375" s="189">
        <f t="shared" ca="1" si="346"/>
        <v>2879463.1178705483</v>
      </c>
      <c r="BI375" s="189">
        <f t="shared" ca="1" si="346"/>
        <v>2573679.4239373924</v>
      </c>
      <c r="BJ375" s="189">
        <f t="shared" ca="1" si="346"/>
        <v>2267895.7300042361</v>
      </c>
      <c r="BK375" s="189">
        <f t="shared" ca="1" si="346"/>
        <v>1962112.0360710798</v>
      </c>
      <c r="BL375" s="189">
        <f t="shared" ca="1" si="346"/>
        <v>1656328.3421379235</v>
      </c>
      <c r="BM375" s="189">
        <f t="shared" ca="1" si="346"/>
        <v>1350544.6482047674</v>
      </c>
    </row>
    <row r="376" spans="3:65" x14ac:dyDescent="0.2">
      <c r="C376" s="188">
        <f t="shared" si="341"/>
        <v>4</v>
      </c>
      <c r="D376" s="166" t="str">
        <f t="shared" si="342"/>
        <v/>
      </c>
      <c r="E376" s="211" t="str">
        <f t="shared" si="337"/>
        <v>Operating Expense</v>
      </c>
      <c r="F376" s="183">
        <f t="shared" si="337"/>
        <v>2</v>
      </c>
      <c r="G376" s="183"/>
      <c r="H376" s="222">
        <f>Assumptions!$E$22</f>
        <v>0.25345000000000001</v>
      </c>
      <c r="J376" s="223">
        <f t="shared" si="338"/>
        <v>8.3333333333333329E-2</v>
      </c>
      <c r="O376" s="189">
        <f t="shared" ref="O376:AT376" ca="1" si="347">N347+O173*$J376+(-O231+O318-N318)/2+O405*($F405=6)</f>
        <v>0</v>
      </c>
      <c r="P376" s="189">
        <f t="shared" ca="1" si="347"/>
        <v>0</v>
      </c>
      <c r="Q376" s="189">
        <f t="shared" ca="1" si="347"/>
        <v>0</v>
      </c>
      <c r="R376" s="189">
        <f t="shared" ca="1" si="347"/>
        <v>0</v>
      </c>
      <c r="S376" s="189">
        <f t="shared" ca="1" si="347"/>
        <v>0</v>
      </c>
      <c r="T376" s="189">
        <f t="shared" ca="1" si="347"/>
        <v>0</v>
      </c>
      <c r="U376" s="189">
        <f t="shared" ca="1" si="347"/>
        <v>0</v>
      </c>
      <c r="V376" s="189">
        <f t="shared" ca="1" si="347"/>
        <v>0</v>
      </c>
      <c r="W376" s="189">
        <f t="shared" ca="1" si="347"/>
        <v>0</v>
      </c>
      <c r="X376" s="189">
        <f t="shared" ca="1" si="347"/>
        <v>0</v>
      </c>
      <c r="Y376" s="189">
        <f t="shared" ca="1" si="347"/>
        <v>0</v>
      </c>
      <c r="Z376" s="189">
        <f t="shared" ca="1" si="347"/>
        <v>0</v>
      </c>
      <c r="AA376" s="189">
        <f t="shared" ca="1" si="347"/>
        <v>0</v>
      </c>
      <c r="AB376" s="189">
        <f t="shared" ca="1" si="347"/>
        <v>0</v>
      </c>
      <c r="AC376" s="189">
        <f t="shared" ca="1" si="347"/>
        <v>0</v>
      </c>
      <c r="AD376" s="189">
        <f t="shared" ca="1" si="347"/>
        <v>0</v>
      </c>
      <c r="AE376" s="189">
        <f t="shared" ca="1" si="347"/>
        <v>0</v>
      </c>
      <c r="AF376" s="189">
        <f t="shared" ca="1" si="347"/>
        <v>0</v>
      </c>
      <c r="AG376" s="189">
        <f t="shared" ca="1" si="347"/>
        <v>0</v>
      </c>
      <c r="AH376" s="189">
        <f t="shared" ca="1" si="347"/>
        <v>0</v>
      </c>
      <c r="AI376" s="189">
        <f t="shared" ca="1" si="347"/>
        <v>0</v>
      </c>
      <c r="AJ376" s="189">
        <f t="shared" ca="1" si="347"/>
        <v>0</v>
      </c>
      <c r="AK376" s="189">
        <f t="shared" ca="1" si="347"/>
        <v>0</v>
      </c>
      <c r="AL376" s="189">
        <f t="shared" ca="1" si="347"/>
        <v>0</v>
      </c>
      <c r="AM376" s="189">
        <f t="shared" ca="1" si="347"/>
        <v>0</v>
      </c>
      <c r="AN376" s="189">
        <f t="shared" ca="1" si="347"/>
        <v>0</v>
      </c>
      <c r="AO376" s="189">
        <f t="shared" ca="1" si="347"/>
        <v>0</v>
      </c>
      <c r="AP376" s="189">
        <f t="shared" ca="1" si="347"/>
        <v>0</v>
      </c>
      <c r="AQ376" s="189">
        <f t="shared" ca="1" si="347"/>
        <v>0</v>
      </c>
      <c r="AR376" s="189">
        <f t="shared" ca="1" si="347"/>
        <v>0</v>
      </c>
      <c r="AS376" s="189">
        <f t="shared" ca="1" si="347"/>
        <v>0</v>
      </c>
      <c r="AT376" s="189">
        <f t="shared" ca="1" si="347"/>
        <v>0</v>
      </c>
      <c r="AU376" s="189">
        <f t="shared" ref="AU376:BM376" ca="1" si="348">AT347+AU173*$J376+(-AU231+AU318-AT318)/2+AU405*($F405=6)</f>
        <v>0</v>
      </c>
      <c r="AV376" s="189">
        <f t="shared" ca="1" si="348"/>
        <v>0</v>
      </c>
      <c r="AW376" s="189">
        <f t="shared" ca="1" si="348"/>
        <v>0</v>
      </c>
      <c r="AX376" s="189">
        <f t="shared" ca="1" si="348"/>
        <v>0</v>
      </c>
      <c r="AY376" s="189">
        <f t="shared" ca="1" si="348"/>
        <v>0</v>
      </c>
      <c r="AZ376" s="189">
        <f t="shared" ca="1" si="348"/>
        <v>0</v>
      </c>
      <c r="BA376" s="189">
        <f t="shared" ca="1" si="348"/>
        <v>0</v>
      </c>
      <c r="BB376" s="189">
        <f t="shared" ca="1" si="348"/>
        <v>0</v>
      </c>
      <c r="BC376" s="189">
        <f t="shared" ca="1" si="348"/>
        <v>0</v>
      </c>
      <c r="BD376" s="189">
        <f t="shared" ca="1" si="348"/>
        <v>0</v>
      </c>
      <c r="BE376" s="189">
        <f t="shared" ca="1" si="348"/>
        <v>0</v>
      </c>
      <c r="BF376" s="189">
        <f t="shared" ca="1" si="348"/>
        <v>0</v>
      </c>
      <c r="BG376" s="189">
        <f t="shared" ca="1" si="348"/>
        <v>0</v>
      </c>
      <c r="BH376" s="189">
        <f t="shared" ca="1" si="348"/>
        <v>0</v>
      </c>
      <c r="BI376" s="189">
        <f t="shared" ca="1" si="348"/>
        <v>0</v>
      </c>
      <c r="BJ376" s="189">
        <f t="shared" ca="1" si="348"/>
        <v>0</v>
      </c>
      <c r="BK376" s="189">
        <f t="shared" ca="1" si="348"/>
        <v>0</v>
      </c>
      <c r="BL376" s="189">
        <f t="shared" ca="1" si="348"/>
        <v>0</v>
      </c>
      <c r="BM376" s="189">
        <f t="shared" ca="1" si="348"/>
        <v>0</v>
      </c>
    </row>
    <row r="377" spans="3:65" x14ac:dyDescent="0.2">
      <c r="C377" s="188">
        <f t="shared" si="341"/>
        <v>5</v>
      </c>
      <c r="D377" s="166" t="str">
        <f t="shared" si="342"/>
        <v/>
      </c>
      <c r="E377" s="211" t="str">
        <f t="shared" si="337"/>
        <v>Operating Expense</v>
      </c>
      <c r="F377" s="183">
        <f t="shared" si="337"/>
        <v>2</v>
      </c>
      <c r="G377" s="183"/>
      <c r="H377" s="222">
        <f>Assumptions!$E$22</f>
        <v>0.25345000000000001</v>
      </c>
      <c r="J377" s="223">
        <f t="shared" si="338"/>
        <v>1</v>
      </c>
      <c r="O377" s="189">
        <f t="shared" ref="O377:AT377" ca="1" si="349">N348+O174*$J377+(-O232+O319-N319)/2+O406*($F406=6)</f>
        <v>0</v>
      </c>
      <c r="P377" s="189">
        <f t="shared" ca="1" si="349"/>
        <v>0</v>
      </c>
      <c r="Q377" s="189">
        <f t="shared" ca="1" si="349"/>
        <v>0</v>
      </c>
      <c r="R377" s="189">
        <f t="shared" ca="1" si="349"/>
        <v>0</v>
      </c>
      <c r="S377" s="189">
        <f t="shared" ca="1" si="349"/>
        <v>0</v>
      </c>
      <c r="T377" s="189">
        <f t="shared" ca="1" si="349"/>
        <v>0</v>
      </c>
      <c r="U377" s="189">
        <f t="shared" ca="1" si="349"/>
        <v>0</v>
      </c>
      <c r="V377" s="189">
        <f t="shared" ca="1" si="349"/>
        <v>0</v>
      </c>
      <c r="W377" s="189">
        <f t="shared" ca="1" si="349"/>
        <v>0</v>
      </c>
      <c r="X377" s="189">
        <f t="shared" ca="1" si="349"/>
        <v>0</v>
      </c>
      <c r="Y377" s="189">
        <f t="shared" ca="1" si="349"/>
        <v>0</v>
      </c>
      <c r="Z377" s="189">
        <f t="shared" ca="1" si="349"/>
        <v>0</v>
      </c>
      <c r="AA377" s="189">
        <f t="shared" ca="1" si="349"/>
        <v>0</v>
      </c>
      <c r="AB377" s="189">
        <f t="shared" ca="1" si="349"/>
        <v>0</v>
      </c>
      <c r="AC377" s="189">
        <f t="shared" ca="1" si="349"/>
        <v>0</v>
      </c>
      <c r="AD377" s="189">
        <f t="shared" ca="1" si="349"/>
        <v>0</v>
      </c>
      <c r="AE377" s="189">
        <f t="shared" ca="1" si="349"/>
        <v>0</v>
      </c>
      <c r="AF377" s="189">
        <f t="shared" ca="1" si="349"/>
        <v>0</v>
      </c>
      <c r="AG377" s="189">
        <f t="shared" ca="1" si="349"/>
        <v>0</v>
      </c>
      <c r="AH377" s="189">
        <f t="shared" ca="1" si="349"/>
        <v>0</v>
      </c>
      <c r="AI377" s="189">
        <f t="shared" ca="1" si="349"/>
        <v>0</v>
      </c>
      <c r="AJ377" s="189">
        <f t="shared" ca="1" si="349"/>
        <v>0</v>
      </c>
      <c r="AK377" s="189">
        <f t="shared" ca="1" si="349"/>
        <v>0</v>
      </c>
      <c r="AL377" s="189">
        <f t="shared" ca="1" si="349"/>
        <v>0</v>
      </c>
      <c r="AM377" s="189">
        <f t="shared" ca="1" si="349"/>
        <v>0</v>
      </c>
      <c r="AN377" s="189">
        <f t="shared" ca="1" si="349"/>
        <v>0</v>
      </c>
      <c r="AO377" s="189">
        <f t="shared" ca="1" si="349"/>
        <v>0</v>
      </c>
      <c r="AP377" s="189">
        <f t="shared" ca="1" si="349"/>
        <v>0</v>
      </c>
      <c r="AQ377" s="189">
        <f t="shared" ca="1" si="349"/>
        <v>0</v>
      </c>
      <c r="AR377" s="189">
        <f t="shared" ca="1" si="349"/>
        <v>0</v>
      </c>
      <c r="AS377" s="189">
        <f t="shared" ca="1" si="349"/>
        <v>0</v>
      </c>
      <c r="AT377" s="189">
        <f t="shared" ca="1" si="349"/>
        <v>0</v>
      </c>
      <c r="AU377" s="189">
        <f t="shared" ref="AU377:BM377" ca="1" si="350">AT348+AU174*$J377+(-AU232+AU319-AT319)/2+AU406*($F406=6)</f>
        <v>0</v>
      </c>
      <c r="AV377" s="189">
        <f t="shared" ca="1" si="350"/>
        <v>0</v>
      </c>
      <c r="AW377" s="189">
        <f t="shared" ca="1" si="350"/>
        <v>0</v>
      </c>
      <c r="AX377" s="189">
        <f t="shared" ca="1" si="350"/>
        <v>0</v>
      </c>
      <c r="AY377" s="189">
        <f t="shared" ca="1" si="350"/>
        <v>0</v>
      </c>
      <c r="AZ377" s="189">
        <f t="shared" ca="1" si="350"/>
        <v>0</v>
      </c>
      <c r="BA377" s="189">
        <f t="shared" ca="1" si="350"/>
        <v>0</v>
      </c>
      <c r="BB377" s="189">
        <f t="shared" ca="1" si="350"/>
        <v>0</v>
      </c>
      <c r="BC377" s="189">
        <f t="shared" ca="1" si="350"/>
        <v>0</v>
      </c>
      <c r="BD377" s="189">
        <f t="shared" ca="1" si="350"/>
        <v>0</v>
      </c>
      <c r="BE377" s="189">
        <f t="shared" ca="1" si="350"/>
        <v>0</v>
      </c>
      <c r="BF377" s="189">
        <f t="shared" ca="1" si="350"/>
        <v>0</v>
      </c>
      <c r="BG377" s="189">
        <f t="shared" ca="1" si="350"/>
        <v>0</v>
      </c>
      <c r="BH377" s="189">
        <f t="shared" ca="1" si="350"/>
        <v>0</v>
      </c>
      <c r="BI377" s="189">
        <f t="shared" ca="1" si="350"/>
        <v>0</v>
      </c>
      <c r="BJ377" s="189">
        <f t="shared" ca="1" si="350"/>
        <v>0</v>
      </c>
      <c r="BK377" s="189">
        <f t="shared" ca="1" si="350"/>
        <v>0</v>
      </c>
      <c r="BL377" s="189">
        <f t="shared" ca="1" si="350"/>
        <v>0</v>
      </c>
      <c r="BM377" s="189">
        <f t="shared" ca="1" si="350"/>
        <v>0</v>
      </c>
    </row>
    <row r="378" spans="3:65" x14ac:dyDescent="0.2">
      <c r="C378" s="188">
        <f t="shared" si="341"/>
        <v>6</v>
      </c>
      <c r="D378" s="166" t="str">
        <f t="shared" si="342"/>
        <v/>
      </c>
      <c r="E378" s="211" t="str">
        <f t="shared" si="337"/>
        <v>Operating Expense</v>
      </c>
      <c r="F378" s="183">
        <f t="shared" si="337"/>
        <v>2</v>
      </c>
      <c r="G378" s="183"/>
      <c r="H378" s="222">
        <f>Assumptions!$E$22</f>
        <v>0.25345000000000001</v>
      </c>
      <c r="J378" s="223">
        <f t="shared" si="338"/>
        <v>1</v>
      </c>
      <c r="O378" s="189">
        <f t="shared" ref="O378:AT378" ca="1" si="351">N349+O175*$J378+(-O233+O320-N320)/2+O407*($F407=6)</f>
        <v>0</v>
      </c>
      <c r="P378" s="189">
        <f t="shared" ca="1" si="351"/>
        <v>0</v>
      </c>
      <c r="Q378" s="189">
        <f t="shared" ca="1" si="351"/>
        <v>0</v>
      </c>
      <c r="R378" s="189">
        <f t="shared" ca="1" si="351"/>
        <v>0</v>
      </c>
      <c r="S378" s="189">
        <f t="shared" ca="1" si="351"/>
        <v>0</v>
      </c>
      <c r="T378" s="189">
        <f t="shared" ca="1" si="351"/>
        <v>0</v>
      </c>
      <c r="U378" s="189">
        <f t="shared" ca="1" si="351"/>
        <v>0</v>
      </c>
      <c r="V378" s="189">
        <f t="shared" ca="1" si="351"/>
        <v>0</v>
      </c>
      <c r="W378" s="189">
        <f t="shared" ca="1" si="351"/>
        <v>0</v>
      </c>
      <c r="X378" s="189">
        <f t="shared" ca="1" si="351"/>
        <v>0</v>
      </c>
      <c r="Y378" s="189">
        <f t="shared" ca="1" si="351"/>
        <v>0</v>
      </c>
      <c r="Z378" s="189">
        <f t="shared" ca="1" si="351"/>
        <v>0</v>
      </c>
      <c r="AA378" s="189">
        <f t="shared" ca="1" si="351"/>
        <v>0</v>
      </c>
      <c r="AB378" s="189">
        <f t="shared" ca="1" si="351"/>
        <v>0</v>
      </c>
      <c r="AC378" s="189">
        <f t="shared" ca="1" si="351"/>
        <v>0</v>
      </c>
      <c r="AD378" s="189">
        <f t="shared" ca="1" si="351"/>
        <v>0</v>
      </c>
      <c r="AE378" s="189">
        <f t="shared" ca="1" si="351"/>
        <v>0</v>
      </c>
      <c r="AF378" s="189">
        <f t="shared" ca="1" si="351"/>
        <v>0</v>
      </c>
      <c r="AG378" s="189">
        <f t="shared" ca="1" si="351"/>
        <v>0</v>
      </c>
      <c r="AH378" s="189">
        <f t="shared" ca="1" si="351"/>
        <v>0</v>
      </c>
      <c r="AI378" s="189">
        <f t="shared" ca="1" si="351"/>
        <v>0</v>
      </c>
      <c r="AJ378" s="189">
        <f t="shared" ca="1" si="351"/>
        <v>0</v>
      </c>
      <c r="AK378" s="189">
        <f t="shared" ca="1" si="351"/>
        <v>0</v>
      </c>
      <c r="AL378" s="189">
        <f t="shared" ca="1" si="351"/>
        <v>0</v>
      </c>
      <c r="AM378" s="189">
        <f t="shared" ca="1" si="351"/>
        <v>0</v>
      </c>
      <c r="AN378" s="189">
        <f t="shared" ca="1" si="351"/>
        <v>0</v>
      </c>
      <c r="AO378" s="189">
        <f t="shared" ca="1" si="351"/>
        <v>0</v>
      </c>
      <c r="AP378" s="189">
        <f t="shared" ca="1" si="351"/>
        <v>0</v>
      </c>
      <c r="AQ378" s="189">
        <f t="shared" ca="1" si="351"/>
        <v>0</v>
      </c>
      <c r="AR378" s="189">
        <f t="shared" ca="1" si="351"/>
        <v>0</v>
      </c>
      <c r="AS378" s="189">
        <f t="shared" ca="1" si="351"/>
        <v>0</v>
      </c>
      <c r="AT378" s="189">
        <f t="shared" ca="1" si="351"/>
        <v>0</v>
      </c>
      <c r="AU378" s="189">
        <f t="shared" ref="AU378:BM378" ca="1" si="352">AT349+AU175*$J378+(-AU233+AU320-AT320)/2+AU407*($F407=6)</f>
        <v>0</v>
      </c>
      <c r="AV378" s="189">
        <f t="shared" ca="1" si="352"/>
        <v>0</v>
      </c>
      <c r="AW378" s="189">
        <f t="shared" ca="1" si="352"/>
        <v>0</v>
      </c>
      <c r="AX378" s="189">
        <f t="shared" ca="1" si="352"/>
        <v>0</v>
      </c>
      <c r="AY378" s="189">
        <f t="shared" ca="1" si="352"/>
        <v>0</v>
      </c>
      <c r="AZ378" s="189">
        <f t="shared" ca="1" si="352"/>
        <v>0</v>
      </c>
      <c r="BA378" s="189">
        <f t="shared" ca="1" si="352"/>
        <v>0</v>
      </c>
      <c r="BB378" s="189">
        <f t="shared" ca="1" si="352"/>
        <v>0</v>
      </c>
      <c r="BC378" s="189">
        <f t="shared" ca="1" si="352"/>
        <v>0</v>
      </c>
      <c r="BD378" s="189">
        <f t="shared" ca="1" si="352"/>
        <v>0</v>
      </c>
      <c r="BE378" s="189">
        <f t="shared" ca="1" si="352"/>
        <v>0</v>
      </c>
      <c r="BF378" s="189">
        <f t="shared" ca="1" si="352"/>
        <v>0</v>
      </c>
      <c r="BG378" s="189">
        <f t="shared" ca="1" si="352"/>
        <v>0</v>
      </c>
      <c r="BH378" s="189">
        <f t="shared" ca="1" si="352"/>
        <v>0</v>
      </c>
      <c r="BI378" s="189">
        <f t="shared" ca="1" si="352"/>
        <v>0</v>
      </c>
      <c r="BJ378" s="189">
        <f t="shared" ca="1" si="352"/>
        <v>0</v>
      </c>
      <c r="BK378" s="189">
        <f t="shared" ca="1" si="352"/>
        <v>0</v>
      </c>
      <c r="BL378" s="189">
        <f t="shared" ca="1" si="352"/>
        <v>0</v>
      </c>
      <c r="BM378" s="189">
        <f t="shared" ca="1" si="352"/>
        <v>0</v>
      </c>
    </row>
    <row r="379" spans="3:65" x14ac:dyDescent="0.2">
      <c r="C379" s="188">
        <f t="shared" si="341"/>
        <v>7</v>
      </c>
      <c r="D379" s="166" t="str">
        <f t="shared" si="342"/>
        <v xml:space="preserve">Alt 1 - TRANSMISSION LINE  </v>
      </c>
      <c r="E379" s="211" t="str">
        <f t="shared" si="337"/>
        <v>CWIP Capital</v>
      </c>
      <c r="F379" s="183">
        <f t="shared" si="337"/>
        <v>6</v>
      </c>
      <c r="G379" s="183"/>
      <c r="H379" s="222">
        <f>Assumptions!$E$22</f>
        <v>0.25345000000000001</v>
      </c>
      <c r="J379" s="223">
        <f t="shared" si="338"/>
        <v>8.3333333333333329E-2</v>
      </c>
      <c r="O379" s="189">
        <f t="shared" ref="O379:AT379" ca="1" si="353">N350+O176*$J379+(-O234+O321-N321)/2+O408*($F408=6)</f>
        <v>0</v>
      </c>
      <c r="P379" s="189">
        <f t="shared" ca="1" si="353"/>
        <v>0</v>
      </c>
      <c r="Q379" s="189">
        <f t="shared" ca="1" si="353"/>
        <v>27885482.29402386</v>
      </c>
      <c r="R379" s="189">
        <f t="shared" ca="1" si="353"/>
        <v>175320449.0232918</v>
      </c>
      <c r="S379" s="189">
        <f t="shared" ca="1" si="353"/>
        <v>238242808.30580387</v>
      </c>
      <c r="T379" s="189">
        <f t="shared" ca="1" si="353"/>
        <v>229997362.22484151</v>
      </c>
      <c r="U379" s="189">
        <f t="shared" ca="1" si="353"/>
        <v>222312706.62337083</v>
      </c>
      <c r="V379" s="189">
        <f t="shared" ca="1" si="353"/>
        <v>215132762.45344257</v>
      </c>
      <c r="W379" s="189">
        <f t="shared" ca="1" si="353"/>
        <v>208410797.17509919</v>
      </c>
      <c r="X379" s="189">
        <f t="shared" ca="1" si="353"/>
        <v>202009728.67113158</v>
      </c>
      <c r="Y379" s="189">
        <f t="shared" ca="1" si="353"/>
        <v>195711471.75507078</v>
      </c>
      <c r="Z379" s="189">
        <f t="shared" ca="1" si="353"/>
        <v>189410099.33634609</v>
      </c>
      <c r="AA379" s="189">
        <f t="shared" ca="1" si="353"/>
        <v>183108726.91762143</v>
      </c>
      <c r="AB379" s="189">
        <f t="shared" ca="1" si="353"/>
        <v>176807354.49889678</v>
      </c>
      <c r="AC379" s="189">
        <f t="shared" ca="1" si="353"/>
        <v>170505982.08017212</v>
      </c>
      <c r="AD379" s="189">
        <f t="shared" ca="1" si="353"/>
        <v>164204609.66144747</v>
      </c>
      <c r="AE379" s="189">
        <f t="shared" ca="1" si="353"/>
        <v>157903237.24272281</v>
      </c>
      <c r="AF379" s="189">
        <f t="shared" ca="1" si="353"/>
        <v>151601864.82399815</v>
      </c>
      <c r="AG379" s="189">
        <f t="shared" ca="1" si="353"/>
        <v>146219565.691107</v>
      </c>
      <c r="AH379" s="189">
        <f t="shared" ca="1" si="353"/>
        <v>142678528.63254675</v>
      </c>
      <c r="AI379" s="189">
        <f t="shared" ca="1" si="353"/>
        <v>140056564.85982004</v>
      </c>
      <c r="AJ379" s="189">
        <f t="shared" ca="1" si="353"/>
        <v>137434601.08709329</v>
      </c>
      <c r="AK379" s="189">
        <f t="shared" ca="1" si="353"/>
        <v>134812637.31436655</v>
      </c>
      <c r="AL379" s="189">
        <f t="shared" ca="1" si="353"/>
        <v>132190673.54163979</v>
      </c>
      <c r="AM379" s="189">
        <f t="shared" ca="1" si="353"/>
        <v>129568709.76891306</v>
      </c>
      <c r="AN379" s="189">
        <f t="shared" ca="1" si="353"/>
        <v>126946745.99618633</v>
      </c>
      <c r="AO379" s="189">
        <f t="shared" ca="1" si="353"/>
        <v>124324782.2234596</v>
      </c>
      <c r="AP379" s="189">
        <f t="shared" ca="1" si="353"/>
        <v>121702818.45073287</v>
      </c>
      <c r="AQ379" s="189">
        <f t="shared" ca="1" si="353"/>
        <v>119080854.67800614</v>
      </c>
      <c r="AR379" s="189">
        <f t="shared" ca="1" si="353"/>
        <v>116458890.90527941</v>
      </c>
      <c r="AS379" s="189">
        <f t="shared" ca="1" si="353"/>
        <v>113836927.13255268</v>
      </c>
      <c r="AT379" s="189">
        <f t="shared" ca="1" si="353"/>
        <v>111214963.35982595</v>
      </c>
      <c r="AU379" s="189">
        <f t="shared" ref="AU379:BM379" ca="1" si="354">AT350+AU176*$J379+(-AU234+AU321-AT321)/2+AU408*($F408=6)</f>
        <v>108592999.58709922</v>
      </c>
      <c r="AV379" s="189">
        <f t="shared" ca="1" si="354"/>
        <v>105971035.81437249</v>
      </c>
      <c r="AW379" s="189">
        <f t="shared" ca="1" si="354"/>
        <v>103349072.04164577</v>
      </c>
      <c r="AX379" s="189">
        <f t="shared" ca="1" si="354"/>
        <v>100727108.26891904</v>
      </c>
      <c r="AY379" s="189">
        <f t="shared" ca="1" si="354"/>
        <v>98105144.496192306</v>
      </c>
      <c r="AZ379" s="189">
        <f t="shared" ca="1" si="354"/>
        <v>95483180.723465577</v>
      </c>
      <c r="BA379" s="189">
        <f t="shared" ca="1" si="354"/>
        <v>92861216.950738832</v>
      </c>
      <c r="BB379" s="189">
        <f t="shared" ca="1" si="354"/>
        <v>90239253.178012103</v>
      </c>
      <c r="BC379" s="189">
        <f t="shared" ca="1" si="354"/>
        <v>87617289.405285373</v>
      </c>
      <c r="BD379" s="189">
        <f t="shared" ca="1" si="354"/>
        <v>84995325.632558644</v>
      </c>
      <c r="BE379" s="189">
        <f t="shared" ca="1" si="354"/>
        <v>82373361.859831914</v>
      </c>
      <c r="BF379" s="189">
        <f t="shared" ca="1" si="354"/>
        <v>79751398.08710517</v>
      </c>
      <c r="BG379" s="189">
        <f t="shared" ca="1" si="354"/>
        <v>77129434.31437844</v>
      </c>
      <c r="BH379" s="189">
        <f t="shared" ca="1" si="354"/>
        <v>74507470.541651711</v>
      </c>
      <c r="BI379" s="189">
        <f t="shared" ca="1" si="354"/>
        <v>71885506.768924966</v>
      </c>
      <c r="BJ379" s="189">
        <f t="shared" ca="1" si="354"/>
        <v>69263542.996198237</v>
      </c>
      <c r="BK379" s="189">
        <f t="shared" ca="1" si="354"/>
        <v>66641579.223471507</v>
      </c>
      <c r="BL379" s="189">
        <f t="shared" ca="1" si="354"/>
        <v>64019615.450744778</v>
      </c>
      <c r="BM379" s="189">
        <f t="shared" ca="1" si="354"/>
        <v>61397651.678018041</v>
      </c>
    </row>
    <row r="380" spans="3:65" x14ac:dyDescent="0.2">
      <c r="C380" s="188">
        <f t="shared" si="341"/>
        <v>8</v>
      </c>
      <c r="D380" s="166" t="str">
        <f t="shared" si="342"/>
        <v xml:space="preserve">Alt 1 - TRANSMISSION SUBSTATION  </v>
      </c>
      <c r="E380" s="211" t="str">
        <f t="shared" si="337"/>
        <v>CWIP Capital</v>
      </c>
      <c r="F380" s="183">
        <f t="shared" si="337"/>
        <v>6</v>
      </c>
      <c r="G380" s="183"/>
      <c r="H380" s="222">
        <f>Assumptions!$E$22</f>
        <v>0.25345000000000001</v>
      </c>
      <c r="J380" s="223">
        <f t="shared" si="338"/>
        <v>8.3333333333333329E-2</v>
      </c>
      <c r="O380" s="189">
        <f t="shared" ref="O380:AT380" ca="1" si="355">N351+O177*$J380+(-O235+O322-N322)/2+O409*($F409=6)</f>
        <v>0</v>
      </c>
      <c r="P380" s="189">
        <f t="shared" ca="1" si="355"/>
        <v>0</v>
      </c>
      <c r="Q380" s="189">
        <f t="shared" ca="1" si="355"/>
        <v>4310610.7175502116</v>
      </c>
      <c r="R380" s="189">
        <f t="shared" ca="1" si="355"/>
        <v>27091513.897178099</v>
      </c>
      <c r="S380" s="189">
        <f t="shared" ca="1" si="355"/>
        <v>36688486.701810881</v>
      </c>
      <c r="T380" s="189">
        <f t="shared" ca="1" si="355"/>
        <v>35174382.731101826</v>
      </c>
      <c r="U380" s="189">
        <f t="shared" ca="1" si="355"/>
        <v>33746967.218053594</v>
      </c>
      <c r="V380" s="189">
        <f t="shared" ca="1" si="355"/>
        <v>32397571.316900082</v>
      </c>
      <c r="W380" s="189">
        <f t="shared" ca="1" si="355"/>
        <v>31118970.989502907</v>
      </c>
      <c r="X380" s="189">
        <f t="shared" ca="1" si="355"/>
        <v>29889975.723989405</v>
      </c>
      <c r="Y380" s="189">
        <f t="shared" ca="1" si="355"/>
        <v>28676873.342380397</v>
      </c>
      <c r="Z380" s="189">
        <f t="shared" ca="1" si="355"/>
        <v>27463289.358228818</v>
      </c>
      <c r="AA380" s="189">
        <f t="shared" ca="1" si="355"/>
        <v>26249705.374077249</v>
      </c>
      <c r="AB380" s="189">
        <f t="shared" ca="1" si="355"/>
        <v>25036121.389925674</v>
      </c>
      <c r="AC380" s="189">
        <f t="shared" ca="1" si="355"/>
        <v>23822537.405774105</v>
      </c>
      <c r="AD380" s="189">
        <f t="shared" ca="1" si="355"/>
        <v>22608953.42162253</v>
      </c>
      <c r="AE380" s="189">
        <f t="shared" ca="1" si="355"/>
        <v>21395369.437470961</v>
      </c>
      <c r="AF380" s="189">
        <f t="shared" ca="1" si="355"/>
        <v>20181785.453319386</v>
      </c>
      <c r="AG380" s="189">
        <f t="shared" ca="1" si="355"/>
        <v>19110274.219223034</v>
      </c>
      <c r="AH380" s="189">
        <f t="shared" ca="1" si="355"/>
        <v>18323390.087779671</v>
      </c>
      <c r="AI380" s="189">
        <f t="shared" ca="1" si="355"/>
        <v>17678578.706391532</v>
      </c>
      <c r="AJ380" s="189">
        <f t="shared" ca="1" si="355"/>
        <v>17033767.325003389</v>
      </c>
      <c r="AK380" s="189">
        <f t="shared" ca="1" si="355"/>
        <v>16388955.94361525</v>
      </c>
      <c r="AL380" s="189">
        <f t="shared" ca="1" si="355"/>
        <v>15744144.562227108</v>
      </c>
      <c r="AM380" s="189">
        <f t="shared" ca="1" si="355"/>
        <v>15099333.180838965</v>
      </c>
      <c r="AN380" s="189">
        <f t="shared" ca="1" si="355"/>
        <v>14454521.799450826</v>
      </c>
      <c r="AO380" s="189">
        <f t="shared" ca="1" si="355"/>
        <v>13809710.418062683</v>
      </c>
      <c r="AP380" s="189">
        <f t="shared" ca="1" si="355"/>
        <v>13164899.036674544</v>
      </c>
      <c r="AQ380" s="189">
        <f t="shared" ca="1" si="355"/>
        <v>12520087.655286402</v>
      </c>
      <c r="AR380" s="189">
        <f t="shared" ca="1" si="355"/>
        <v>11875276.273898263</v>
      </c>
      <c r="AS380" s="189">
        <f t="shared" ca="1" si="355"/>
        <v>11230464.89251012</v>
      </c>
      <c r="AT380" s="189">
        <f t="shared" ca="1" si="355"/>
        <v>10585653.511121981</v>
      </c>
      <c r="AU380" s="189">
        <f t="shared" ref="AU380:BM380" ca="1" si="356">AT351+AU177*$J380+(-AU235+AU322-AT322)/2+AU409*($F409=6)</f>
        <v>9940842.1297338381</v>
      </c>
      <c r="AV380" s="189">
        <f t="shared" ca="1" si="356"/>
        <v>9296030.7483456992</v>
      </c>
      <c r="AW380" s="189">
        <f t="shared" ca="1" si="356"/>
        <v>8651219.3669575565</v>
      </c>
      <c r="AX380" s="189">
        <f t="shared" ca="1" si="356"/>
        <v>8006407.9855694175</v>
      </c>
      <c r="AY380" s="189">
        <f t="shared" ca="1" si="356"/>
        <v>7361596.6041812766</v>
      </c>
      <c r="AZ380" s="189">
        <f t="shared" ca="1" si="356"/>
        <v>6716785.2227931358</v>
      </c>
      <c r="BA380" s="189">
        <f t="shared" ca="1" si="356"/>
        <v>6071973.8414049949</v>
      </c>
      <c r="BB380" s="189">
        <f t="shared" ca="1" si="356"/>
        <v>5427162.4600168541</v>
      </c>
      <c r="BC380" s="189">
        <f t="shared" ca="1" si="356"/>
        <v>4782351.0786287133</v>
      </c>
      <c r="BD380" s="189">
        <f t="shared" ca="1" si="356"/>
        <v>4137539.6972405724</v>
      </c>
      <c r="BE380" s="189">
        <f t="shared" ca="1" si="356"/>
        <v>3492728.3158524316</v>
      </c>
      <c r="BF380" s="189">
        <f t="shared" ca="1" si="356"/>
        <v>2847916.9344642907</v>
      </c>
      <c r="BG380" s="189">
        <f t="shared" ca="1" si="356"/>
        <v>2203105.5530761462</v>
      </c>
      <c r="BH380" s="189">
        <f t="shared" ca="1" si="356"/>
        <v>1558294.1716880016</v>
      </c>
      <c r="BI380" s="189">
        <f t="shared" ca="1" si="356"/>
        <v>913482.7902998575</v>
      </c>
      <c r="BJ380" s="189">
        <f t="shared" ca="1" si="356"/>
        <v>295538.54980287701</v>
      </c>
      <c r="BK380" s="189">
        <f t="shared" ca="1" si="356"/>
        <v>-2.61643435806036E-8</v>
      </c>
      <c r="BL380" s="189">
        <f t="shared" ca="1" si="356"/>
        <v>-2.61643435806036E-8</v>
      </c>
      <c r="BM380" s="189">
        <f t="shared" ca="1" si="356"/>
        <v>-2.61643435806036E-8</v>
      </c>
    </row>
    <row r="381" spans="3:65" x14ac:dyDescent="0.2">
      <c r="C381" s="188">
        <f t="shared" si="341"/>
        <v>9</v>
      </c>
      <c r="D381" s="166" t="str">
        <f t="shared" si="342"/>
        <v xml:space="preserve">Alt 1 - DISTRIBUTION SUBSTATION  </v>
      </c>
      <c r="E381" s="211" t="str">
        <f t="shared" si="337"/>
        <v>CWIP Capital</v>
      </c>
      <c r="F381" s="183">
        <f t="shared" si="337"/>
        <v>6</v>
      </c>
      <c r="G381" s="183"/>
      <c r="H381" s="222">
        <f>Assumptions!$E$22</f>
        <v>0.25345000000000001</v>
      </c>
      <c r="J381" s="223">
        <f t="shared" si="338"/>
        <v>8.3333333333333329E-2</v>
      </c>
      <c r="O381" s="189">
        <f t="shared" ref="O381:AT381" ca="1" si="357">N352+O178*$J381+(-O236+O323-N323)/2+O410*($F410=6)</f>
        <v>0</v>
      </c>
      <c r="P381" s="189">
        <f t="shared" ca="1" si="357"/>
        <v>0</v>
      </c>
      <c r="Q381" s="189">
        <f t="shared" ca="1" si="357"/>
        <v>0</v>
      </c>
      <c r="R381" s="189">
        <f t="shared" ca="1" si="357"/>
        <v>0</v>
      </c>
      <c r="S381" s="189">
        <f t="shared" ca="1" si="357"/>
        <v>0</v>
      </c>
      <c r="T381" s="189">
        <f t="shared" ca="1" si="357"/>
        <v>0</v>
      </c>
      <c r="U381" s="189">
        <f t="shared" ca="1" si="357"/>
        <v>0</v>
      </c>
      <c r="V381" s="189">
        <f t="shared" ca="1" si="357"/>
        <v>0</v>
      </c>
      <c r="W381" s="189">
        <f t="shared" ca="1" si="357"/>
        <v>0</v>
      </c>
      <c r="X381" s="189">
        <f t="shared" ca="1" si="357"/>
        <v>0</v>
      </c>
      <c r="Y381" s="189">
        <f t="shared" ca="1" si="357"/>
        <v>0</v>
      </c>
      <c r="Z381" s="189">
        <f t="shared" ca="1" si="357"/>
        <v>0</v>
      </c>
      <c r="AA381" s="189">
        <f t="shared" ca="1" si="357"/>
        <v>0</v>
      </c>
      <c r="AB381" s="189">
        <f t="shared" ca="1" si="357"/>
        <v>0</v>
      </c>
      <c r="AC381" s="189">
        <f t="shared" ca="1" si="357"/>
        <v>0</v>
      </c>
      <c r="AD381" s="189">
        <f t="shared" ca="1" si="357"/>
        <v>0</v>
      </c>
      <c r="AE381" s="189">
        <f t="shared" ca="1" si="357"/>
        <v>0</v>
      </c>
      <c r="AF381" s="189">
        <f t="shared" ca="1" si="357"/>
        <v>0</v>
      </c>
      <c r="AG381" s="189">
        <f t="shared" ca="1" si="357"/>
        <v>0</v>
      </c>
      <c r="AH381" s="189">
        <f t="shared" ca="1" si="357"/>
        <v>0</v>
      </c>
      <c r="AI381" s="189">
        <f t="shared" ca="1" si="357"/>
        <v>0</v>
      </c>
      <c r="AJ381" s="189">
        <f t="shared" ca="1" si="357"/>
        <v>0</v>
      </c>
      <c r="AK381" s="189">
        <f t="shared" ca="1" si="357"/>
        <v>0</v>
      </c>
      <c r="AL381" s="189">
        <f t="shared" ca="1" si="357"/>
        <v>0</v>
      </c>
      <c r="AM381" s="189">
        <f t="shared" ca="1" si="357"/>
        <v>0</v>
      </c>
      <c r="AN381" s="189">
        <f t="shared" ca="1" si="357"/>
        <v>0</v>
      </c>
      <c r="AO381" s="189">
        <f t="shared" ca="1" si="357"/>
        <v>0</v>
      </c>
      <c r="AP381" s="189">
        <f t="shared" ca="1" si="357"/>
        <v>0</v>
      </c>
      <c r="AQ381" s="189">
        <f t="shared" ca="1" si="357"/>
        <v>0</v>
      </c>
      <c r="AR381" s="189">
        <f t="shared" ca="1" si="357"/>
        <v>0</v>
      </c>
      <c r="AS381" s="189">
        <f t="shared" ca="1" si="357"/>
        <v>0</v>
      </c>
      <c r="AT381" s="189">
        <f t="shared" ca="1" si="357"/>
        <v>0</v>
      </c>
      <c r="AU381" s="189">
        <f t="shared" ref="AU381:BM381" ca="1" si="358">AT352+AU178*$J381+(-AU236+AU323-AT323)/2+AU410*($F410=6)</f>
        <v>0</v>
      </c>
      <c r="AV381" s="189">
        <f t="shared" ca="1" si="358"/>
        <v>0</v>
      </c>
      <c r="AW381" s="189">
        <f t="shared" ca="1" si="358"/>
        <v>0</v>
      </c>
      <c r="AX381" s="189">
        <f t="shared" ca="1" si="358"/>
        <v>0</v>
      </c>
      <c r="AY381" s="189">
        <f t="shared" ca="1" si="358"/>
        <v>0</v>
      </c>
      <c r="AZ381" s="189">
        <f t="shared" ca="1" si="358"/>
        <v>0</v>
      </c>
      <c r="BA381" s="189">
        <f t="shared" ca="1" si="358"/>
        <v>0</v>
      </c>
      <c r="BB381" s="189">
        <f t="shared" ca="1" si="358"/>
        <v>0</v>
      </c>
      <c r="BC381" s="189">
        <f t="shared" ca="1" si="358"/>
        <v>0</v>
      </c>
      <c r="BD381" s="189">
        <f t="shared" ca="1" si="358"/>
        <v>0</v>
      </c>
      <c r="BE381" s="189">
        <f t="shared" ca="1" si="358"/>
        <v>0</v>
      </c>
      <c r="BF381" s="189">
        <f t="shared" ca="1" si="358"/>
        <v>0</v>
      </c>
      <c r="BG381" s="189">
        <f t="shared" ca="1" si="358"/>
        <v>0</v>
      </c>
      <c r="BH381" s="189">
        <f t="shared" ca="1" si="358"/>
        <v>0</v>
      </c>
      <c r="BI381" s="189">
        <f t="shared" ca="1" si="358"/>
        <v>0</v>
      </c>
      <c r="BJ381" s="189">
        <f t="shared" ca="1" si="358"/>
        <v>0</v>
      </c>
      <c r="BK381" s="189">
        <f t="shared" ca="1" si="358"/>
        <v>0</v>
      </c>
      <c r="BL381" s="189">
        <f t="shared" ca="1" si="358"/>
        <v>0</v>
      </c>
      <c r="BM381" s="189">
        <f t="shared" ca="1" si="358"/>
        <v>0</v>
      </c>
    </row>
    <row r="382" spans="3:65" x14ac:dyDescent="0.2">
      <c r="C382" s="188">
        <f t="shared" si="341"/>
        <v>10</v>
      </c>
      <c r="D382" s="166" t="str">
        <f t="shared" si="342"/>
        <v/>
      </c>
      <c r="E382" s="211" t="str">
        <f t="shared" si="337"/>
        <v>Operating Expense</v>
      </c>
      <c r="F382" s="183">
        <f t="shared" si="337"/>
        <v>2</v>
      </c>
      <c r="G382" s="183"/>
      <c r="H382" s="222">
        <f>Assumptions!$E$22</f>
        <v>0.25345000000000001</v>
      </c>
      <c r="J382" s="223">
        <f t="shared" si="338"/>
        <v>1</v>
      </c>
      <c r="O382" s="189">
        <f t="shared" ref="O382:AT382" ca="1" si="359">N353+O179*$J382+(-O237+O324-N324)/2+O411*($F411=6)</f>
        <v>0</v>
      </c>
      <c r="P382" s="189">
        <f t="shared" ca="1" si="359"/>
        <v>0</v>
      </c>
      <c r="Q382" s="189">
        <f t="shared" ca="1" si="359"/>
        <v>0</v>
      </c>
      <c r="R382" s="189">
        <f t="shared" ca="1" si="359"/>
        <v>0</v>
      </c>
      <c r="S382" s="189">
        <f t="shared" ca="1" si="359"/>
        <v>0</v>
      </c>
      <c r="T382" s="189">
        <f t="shared" ca="1" si="359"/>
        <v>0</v>
      </c>
      <c r="U382" s="189">
        <f t="shared" ca="1" si="359"/>
        <v>0</v>
      </c>
      <c r="V382" s="189">
        <f t="shared" ca="1" si="359"/>
        <v>0</v>
      </c>
      <c r="W382" s="189">
        <f t="shared" ca="1" si="359"/>
        <v>0</v>
      </c>
      <c r="X382" s="189">
        <f t="shared" ca="1" si="359"/>
        <v>0</v>
      </c>
      <c r="Y382" s="189">
        <f t="shared" ca="1" si="359"/>
        <v>0</v>
      </c>
      <c r="Z382" s="189">
        <f t="shared" ca="1" si="359"/>
        <v>0</v>
      </c>
      <c r="AA382" s="189">
        <f t="shared" ca="1" si="359"/>
        <v>0</v>
      </c>
      <c r="AB382" s="189">
        <f t="shared" ca="1" si="359"/>
        <v>0</v>
      </c>
      <c r="AC382" s="189">
        <f t="shared" ca="1" si="359"/>
        <v>0</v>
      </c>
      <c r="AD382" s="189">
        <f t="shared" ca="1" si="359"/>
        <v>0</v>
      </c>
      <c r="AE382" s="189">
        <f t="shared" ca="1" si="359"/>
        <v>0</v>
      </c>
      <c r="AF382" s="189">
        <f t="shared" ca="1" si="359"/>
        <v>0</v>
      </c>
      <c r="AG382" s="189">
        <f t="shared" ca="1" si="359"/>
        <v>0</v>
      </c>
      <c r="AH382" s="189">
        <f t="shared" ca="1" si="359"/>
        <v>0</v>
      </c>
      <c r="AI382" s="189">
        <f t="shared" ca="1" si="359"/>
        <v>0</v>
      </c>
      <c r="AJ382" s="189">
        <f t="shared" ca="1" si="359"/>
        <v>0</v>
      </c>
      <c r="AK382" s="189">
        <f t="shared" ca="1" si="359"/>
        <v>0</v>
      </c>
      <c r="AL382" s="189">
        <f t="shared" ca="1" si="359"/>
        <v>0</v>
      </c>
      <c r="AM382" s="189">
        <f t="shared" ca="1" si="359"/>
        <v>0</v>
      </c>
      <c r="AN382" s="189">
        <f t="shared" ca="1" si="359"/>
        <v>0</v>
      </c>
      <c r="AO382" s="189">
        <f t="shared" ca="1" si="359"/>
        <v>0</v>
      </c>
      <c r="AP382" s="189">
        <f t="shared" ca="1" si="359"/>
        <v>0</v>
      </c>
      <c r="AQ382" s="189">
        <f t="shared" ca="1" si="359"/>
        <v>0</v>
      </c>
      <c r="AR382" s="189">
        <f t="shared" ca="1" si="359"/>
        <v>0</v>
      </c>
      <c r="AS382" s="189">
        <f t="shared" ca="1" si="359"/>
        <v>0</v>
      </c>
      <c r="AT382" s="189">
        <f t="shared" ca="1" si="359"/>
        <v>0</v>
      </c>
      <c r="AU382" s="189">
        <f t="shared" ref="AU382:BM382" ca="1" si="360">AT353+AU179*$J382+(-AU237+AU324-AT324)/2+AU411*($F411=6)</f>
        <v>0</v>
      </c>
      <c r="AV382" s="189">
        <f t="shared" ca="1" si="360"/>
        <v>0</v>
      </c>
      <c r="AW382" s="189">
        <f t="shared" ca="1" si="360"/>
        <v>0</v>
      </c>
      <c r="AX382" s="189">
        <f t="shared" ca="1" si="360"/>
        <v>0</v>
      </c>
      <c r="AY382" s="189">
        <f t="shared" ca="1" si="360"/>
        <v>0</v>
      </c>
      <c r="AZ382" s="189">
        <f t="shared" ca="1" si="360"/>
        <v>0</v>
      </c>
      <c r="BA382" s="189">
        <f t="shared" ca="1" si="360"/>
        <v>0</v>
      </c>
      <c r="BB382" s="189">
        <f t="shared" ca="1" si="360"/>
        <v>0</v>
      </c>
      <c r="BC382" s="189">
        <f t="shared" ca="1" si="360"/>
        <v>0</v>
      </c>
      <c r="BD382" s="189">
        <f t="shared" ca="1" si="360"/>
        <v>0</v>
      </c>
      <c r="BE382" s="189">
        <f t="shared" ca="1" si="360"/>
        <v>0</v>
      </c>
      <c r="BF382" s="189">
        <f t="shared" ca="1" si="360"/>
        <v>0</v>
      </c>
      <c r="BG382" s="189">
        <f t="shared" ca="1" si="360"/>
        <v>0</v>
      </c>
      <c r="BH382" s="189">
        <f t="shared" ca="1" si="360"/>
        <v>0</v>
      </c>
      <c r="BI382" s="189">
        <f t="shared" ca="1" si="360"/>
        <v>0</v>
      </c>
      <c r="BJ382" s="189">
        <f t="shared" ca="1" si="360"/>
        <v>0</v>
      </c>
      <c r="BK382" s="189">
        <f t="shared" ca="1" si="360"/>
        <v>0</v>
      </c>
      <c r="BL382" s="189">
        <f t="shared" ca="1" si="360"/>
        <v>0</v>
      </c>
      <c r="BM382" s="189">
        <f t="shared" ca="1" si="360"/>
        <v>0</v>
      </c>
    </row>
    <row r="383" spans="3:65" x14ac:dyDescent="0.2">
      <c r="C383" s="188">
        <f t="shared" si="341"/>
        <v>11</v>
      </c>
      <c r="D383" s="166" t="str">
        <f t="shared" si="342"/>
        <v/>
      </c>
      <c r="E383" s="211" t="str">
        <f t="shared" si="337"/>
        <v>Operating Expense</v>
      </c>
      <c r="F383" s="183">
        <f t="shared" si="337"/>
        <v>2</v>
      </c>
      <c r="G383" s="183"/>
      <c r="H383" s="222">
        <f>Assumptions!$E$22</f>
        <v>0.25345000000000001</v>
      </c>
      <c r="J383" s="223">
        <f t="shared" si="338"/>
        <v>1</v>
      </c>
      <c r="O383" s="189">
        <f t="shared" ref="O383:AT383" ca="1" si="361">N354+O180*$J383+(-O238+O325-N325)/2+O412*($F412=6)</f>
        <v>0</v>
      </c>
      <c r="P383" s="189">
        <f t="shared" ca="1" si="361"/>
        <v>0</v>
      </c>
      <c r="Q383" s="189">
        <f t="shared" ca="1" si="361"/>
        <v>0</v>
      </c>
      <c r="R383" s="189">
        <f t="shared" ca="1" si="361"/>
        <v>0</v>
      </c>
      <c r="S383" s="189">
        <f t="shared" ca="1" si="361"/>
        <v>0</v>
      </c>
      <c r="T383" s="189">
        <f t="shared" ca="1" si="361"/>
        <v>0</v>
      </c>
      <c r="U383" s="189">
        <f t="shared" ca="1" si="361"/>
        <v>0</v>
      </c>
      <c r="V383" s="189">
        <f t="shared" ca="1" si="361"/>
        <v>0</v>
      </c>
      <c r="W383" s="189">
        <f t="shared" ca="1" si="361"/>
        <v>0</v>
      </c>
      <c r="X383" s="189">
        <f t="shared" ca="1" si="361"/>
        <v>0</v>
      </c>
      <c r="Y383" s="189">
        <f t="shared" ca="1" si="361"/>
        <v>0</v>
      </c>
      <c r="Z383" s="189">
        <f t="shared" ca="1" si="361"/>
        <v>0</v>
      </c>
      <c r="AA383" s="189">
        <f t="shared" ca="1" si="361"/>
        <v>0</v>
      </c>
      <c r="AB383" s="189">
        <f t="shared" ca="1" si="361"/>
        <v>0</v>
      </c>
      <c r="AC383" s="189">
        <f t="shared" ca="1" si="361"/>
        <v>0</v>
      </c>
      <c r="AD383" s="189">
        <f t="shared" ca="1" si="361"/>
        <v>0</v>
      </c>
      <c r="AE383" s="189">
        <f t="shared" ca="1" si="361"/>
        <v>0</v>
      </c>
      <c r="AF383" s="189">
        <f t="shared" ca="1" si="361"/>
        <v>0</v>
      </c>
      <c r="AG383" s="189">
        <f t="shared" ca="1" si="361"/>
        <v>0</v>
      </c>
      <c r="AH383" s="189">
        <f t="shared" ca="1" si="361"/>
        <v>0</v>
      </c>
      <c r="AI383" s="189">
        <f t="shared" ca="1" si="361"/>
        <v>0</v>
      </c>
      <c r="AJ383" s="189">
        <f t="shared" ca="1" si="361"/>
        <v>0</v>
      </c>
      <c r="AK383" s="189">
        <f t="shared" ca="1" si="361"/>
        <v>0</v>
      </c>
      <c r="AL383" s="189">
        <f t="shared" ca="1" si="361"/>
        <v>0</v>
      </c>
      <c r="AM383" s="189">
        <f t="shared" ca="1" si="361"/>
        <v>0</v>
      </c>
      <c r="AN383" s="189">
        <f t="shared" ca="1" si="361"/>
        <v>0</v>
      </c>
      <c r="AO383" s="189">
        <f t="shared" ca="1" si="361"/>
        <v>0</v>
      </c>
      <c r="AP383" s="189">
        <f t="shared" ca="1" si="361"/>
        <v>0</v>
      </c>
      <c r="AQ383" s="189">
        <f t="shared" ca="1" si="361"/>
        <v>0</v>
      </c>
      <c r="AR383" s="189">
        <f t="shared" ca="1" si="361"/>
        <v>0</v>
      </c>
      <c r="AS383" s="189">
        <f t="shared" ca="1" si="361"/>
        <v>0</v>
      </c>
      <c r="AT383" s="189">
        <f t="shared" ca="1" si="361"/>
        <v>0</v>
      </c>
      <c r="AU383" s="189">
        <f t="shared" ref="AU383:BM383" ca="1" si="362">AT354+AU180*$J383+(-AU238+AU325-AT325)/2+AU412*($F412=6)</f>
        <v>0</v>
      </c>
      <c r="AV383" s="189">
        <f t="shared" ca="1" si="362"/>
        <v>0</v>
      </c>
      <c r="AW383" s="189">
        <f t="shared" ca="1" si="362"/>
        <v>0</v>
      </c>
      <c r="AX383" s="189">
        <f t="shared" ca="1" si="362"/>
        <v>0</v>
      </c>
      <c r="AY383" s="189">
        <f t="shared" ca="1" si="362"/>
        <v>0</v>
      </c>
      <c r="AZ383" s="189">
        <f t="shared" ca="1" si="362"/>
        <v>0</v>
      </c>
      <c r="BA383" s="189">
        <f t="shared" ca="1" si="362"/>
        <v>0</v>
      </c>
      <c r="BB383" s="189">
        <f t="shared" ca="1" si="362"/>
        <v>0</v>
      </c>
      <c r="BC383" s="189">
        <f t="shared" ca="1" si="362"/>
        <v>0</v>
      </c>
      <c r="BD383" s="189">
        <f t="shared" ca="1" si="362"/>
        <v>0</v>
      </c>
      <c r="BE383" s="189">
        <f t="shared" ca="1" si="362"/>
        <v>0</v>
      </c>
      <c r="BF383" s="189">
        <f t="shared" ca="1" si="362"/>
        <v>0</v>
      </c>
      <c r="BG383" s="189">
        <f t="shared" ca="1" si="362"/>
        <v>0</v>
      </c>
      <c r="BH383" s="189">
        <f t="shared" ca="1" si="362"/>
        <v>0</v>
      </c>
      <c r="BI383" s="189">
        <f t="shared" ca="1" si="362"/>
        <v>0</v>
      </c>
      <c r="BJ383" s="189">
        <f t="shared" ca="1" si="362"/>
        <v>0</v>
      </c>
      <c r="BK383" s="189">
        <f t="shared" ca="1" si="362"/>
        <v>0</v>
      </c>
      <c r="BL383" s="189">
        <f t="shared" ca="1" si="362"/>
        <v>0</v>
      </c>
      <c r="BM383" s="189">
        <f t="shared" ca="1" si="362"/>
        <v>0</v>
      </c>
    </row>
    <row r="384" spans="3:65" x14ac:dyDescent="0.2">
      <c r="C384" s="188">
        <f t="shared" si="341"/>
        <v>12</v>
      </c>
      <c r="D384" s="166" t="str">
        <f t="shared" si="342"/>
        <v/>
      </c>
      <c r="E384" s="211" t="str">
        <f t="shared" si="337"/>
        <v>Operating Expense</v>
      </c>
      <c r="F384" s="183">
        <f t="shared" si="337"/>
        <v>2</v>
      </c>
      <c r="G384" s="183"/>
      <c r="H384" s="222">
        <f>Assumptions!$E$22</f>
        <v>0.25345000000000001</v>
      </c>
      <c r="J384" s="223">
        <f t="shared" si="338"/>
        <v>1</v>
      </c>
      <c r="O384" s="189">
        <f t="shared" ref="O384:AT384" ca="1" si="363">N355+O181*$J384+(-O239+O326-N326)/2+O413*($F413=6)</f>
        <v>0</v>
      </c>
      <c r="P384" s="189">
        <f t="shared" ca="1" si="363"/>
        <v>0</v>
      </c>
      <c r="Q384" s="189">
        <f t="shared" ca="1" si="363"/>
        <v>0</v>
      </c>
      <c r="R384" s="189">
        <f t="shared" ca="1" si="363"/>
        <v>0</v>
      </c>
      <c r="S384" s="189">
        <f t="shared" ca="1" si="363"/>
        <v>0</v>
      </c>
      <c r="T384" s="189">
        <f t="shared" ca="1" si="363"/>
        <v>0</v>
      </c>
      <c r="U384" s="189">
        <f t="shared" ca="1" si="363"/>
        <v>0</v>
      </c>
      <c r="V384" s="189">
        <f t="shared" ca="1" si="363"/>
        <v>0</v>
      </c>
      <c r="W384" s="189">
        <f t="shared" ca="1" si="363"/>
        <v>0</v>
      </c>
      <c r="X384" s="189">
        <f t="shared" ca="1" si="363"/>
        <v>0</v>
      </c>
      <c r="Y384" s="189">
        <f t="shared" ca="1" si="363"/>
        <v>0</v>
      </c>
      <c r="Z384" s="189">
        <f t="shared" ca="1" si="363"/>
        <v>0</v>
      </c>
      <c r="AA384" s="189">
        <f t="shared" ca="1" si="363"/>
        <v>0</v>
      </c>
      <c r="AB384" s="189">
        <f t="shared" ca="1" si="363"/>
        <v>0</v>
      </c>
      <c r="AC384" s="189">
        <f t="shared" ca="1" si="363"/>
        <v>0</v>
      </c>
      <c r="AD384" s="189">
        <f t="shared" ca="1" si="363"/>
        <v>0</v>
      </c>
      <c r="AE384" s="189">
        <f t="shared" ca="1" si="363"/>
        <v>0</v>
      </c>
      <c r="AF384" s="189">
        <f t="shared" ca="1" si="363"/>
        <v>0</v>
      </c>
      <c r="AG384" s="189">
        <f t="shared" ca="1" si="363"/>
        <v>0</v>
      </c>
      <c r="AH384" s="189">
        <f t="shared" ca="1" si="363"/>
        <v>0</v>
      </c>
      <c r="AI384" s="189">
        <f t="shared" ca="1" si="363"/>
        <v>0</v>
      </c>
      <c r="AJ384" s="189">
        <f t="shared" ca="1" si="363"/>
        <v>0</v>
      </c>
      <c r="AK384" s="189">
        <f t="shared" ca="1" si="363"/>
        <v>0</v>
      </c>
      <c r="AL384" s="189">
        <f t="shared" ca="1" si="363"/>
        <v>0</v>
      </c>
      <c r="AM384" s="189">
        <f t="shared" ca="1" si="363"/>
        <v>0</v>
      </c>
      <c r="AN384" s="189">
        <f t="shared" ca="1" si="363"/>
        <v>0</v>
      </c>
      <c r="AO384" s="189">
        <f t="shared" ca="1" si="363"/>
        <v>0</v>
      </c>
      <c r="AP384" s="189">
        <f t="shared" ca="1" si="363"/>
        <v>0</v>
      </c>
      <c r="AQ384" s="189">
        <f t="shared" ca="1" si="363"/>
        <v>0</v>
      </c>
      <c r="AR384" s="189">
        <f t="shared" ca="1" si="363"/>
        <v>0</v>
      </c>
      <c r="AS384" s="189">
        <f t="shared" ca="1" si="363"/>
        <v>0</v>
      </c>
      <c r="AT384" s="189">
        <f t="shared" ca="1" si="363"/>
        <v>0</v>
      </c>
      <c r="AU384" s="189">
        <f t="shared" ref="AU384:BM384" ca="1" si="364">AT355+AU181*$J384+(-AU239+AU326-AT326)/2+AU413*($F413=6)</f>
        <v>0</v>
      </c>
      <c r="AV384" s="189">
        <f t="shared" ca="1" si="364"/>
        <v>0</v>
      </c>
      <c r="AW384" s="189">
        <f t="shared" ca="1" si="364"/>
        <v>0</v>
      </c>
      <c r="AX384" s="189">
        <f t="shared" ca="1" si="364"/>
        <v>0</v>
      </c>
      <c r="AY384" s="189">
        <f t="shared" ca="1" si="364"/>
        <v>0</v>
      </c>
      <c r="AZ384" s="189">
        <f t="shared" ca="1" si="364"/>
        <v>0</v>
      </c>
      <c r="BA384" s="189">
        <f t="shared" ca="1" si="364"/>
        <v>0</v>
      </c>
      <c r="BB384" s="189">
        <f t="shared" ca="1" si="364"/>
        <v>0</v>
      </c>
      <c r="BC384" s="189">
        <f t="shared" ca="1" si="364"/>
        <v>0</v>
      </c>
      <c r="BD384" s="189">
        <f t="shared" ca="1" si="364"/>
        <v>0</v>
      </c>
      <c r="BE384" s="189">
        <f t="shared" ca="1" si="364"/>
        <v>0</v>
      </c>
      <c r="BF384" s="189">
        <f t="shared" ca="1" si="364"/>
        <v>0</v>
      </c>
      <c r="BG384" s="189">
        <f t="shared" ca="1" si="364"/>
        <v>0</v>
      </c>
      <c r="BH384" s="189">
        <f t="shared" ca="1" si="364"/>
        <v>0</v>
      </c>
      <c r="BI384" s="189">
        <f t="shared" ca="1" si="364"/>
        <v>0</v>
      </c>
      <c r="BJ384" s="189">
        <f t="shared" ca="1" si="364"/>
        <v>0</v>
      </c>
      <c r="BK384" s="189">
        <f t="shared" ca="1" si="364"/>
        <v>0</v>
      </c>
      <c r="BL384" s="189">
        <f t="shared" ca="1" si="364"/>
        <v>0</v>
      </c>
      <c r="BM384" s="189">
        <f t="shared" ca="1" si="364"/>
        <v>0</v>
      </c>
    </row>
    <row r="385" spans="3:65" x14ac:dyDescent="0.2">
      <c r="C385" s="188">
        <f t="shared" si="341"/>
        <v>13</v>
      </c>
      <c r="D385" s="166" t="str">
        <f t="shared" si="342"/>
        <v xml:space="preserve">Alt 2 - TRANSMISSION LINE  </v>
      </c>
      <c r="E385" s="211" t="str">
        <f t="shared" si="337"/>
        <v>CWIP Capital</v>
      </c>
      <c r="F385" s="183">
        <f t="shared" si="337"/>
        <v>6</v>
      </c>
      <c r="G385" s="183"/>
      <c r="H385" s="222">
        <f>Assumptions!$E$22</f>
        <v>0.25345000000000001</v>
      </c>
      <c r="J385" s="223">
        <f t="shared" si="338"/>
        <v>8.3333333333333329E-2</v>
      </c>
      <c r="O385" s="189">
        <f t="shared" ref="O385:AT385" ca="1" si="365">N356+O182*$J385+(-O240+O327-N327)/2+O414*($F414=6)</f>
        <v>0</v>
      </c>
      <c r="P385" s="189">
        <f t="shared" ca="1" si="365"/>
        <v>0</v>
      </c>
      <c r="Q385" s="189">
        <f t="shared" ca="1" si="365"/>
        <v>25041672.665375244</v>
      </c>
      <c r="R385" s="189">
        <f t="shared" ca="1" si="365"/>
        <v>157440966.94102249</v>
      </c>
      <c r="S385" s="189">
        <f t="shared" ca="1" si="365"/>
        <v>213946395.38840806</v>
      </c>
      <c r="T385" s="189">
        <f t="shared" ca="1" si="365"/>
        <v>206541834.13455054</v>
      </c>
      <c r="U385" s="189">
        <f t="shared" ca="1" si="365"/>
        <v>199640872.97888091</v>
      </c>
      <c r="V385" s="189">
        <f t="shared" ca="1" si="365"/>
        <v>193193151.91158041</v>
      </c>
      <c r="W385" s="189">
        <f t="shared" ca="1" si="365"/>
        <v>187156704.2578001</v>
      </c>
      <c r="X385" s="189">
        <f t="shared" ca="1" si="365"/>
        <v>181408427.7713162</v>
      </c>
      <c r="Y385" s="189">
        <f t="shared" ca="1" si="365"/>
        <v>175752477.96950009</v>
      </c>
      <c r="Z385" s="189">
        <f t="shared" ca="1" si="365"/>
        <v>170093730.38936076</v>
      </c>
      <c r="AA385" s="189">
        <f t="shared" ca="1" si="365"/>
        <v>164434982.80922136</v>
      </c>
      <c r="AB385" s="189">
        <f t="shared" ca="1" si="365"/>
        <v>158776235.22908199</v>
      </c>
      <c r="AC385" s="189">
        <f t="shared" ca="1" si="365"/>
        <v>153117487.64894259</v>
      </c>
      <c r="AD385" s="189">
        <f t="shared" ca="1" si="365"/>
        <v>147458740.06880322</v>
      </c>
      <c r="AE385" s="189">
        <f t="shared" ca="1" si="365"/>
        <v>141799992.48866385</v>
      </c>
      <c r="AF385" s="189">
        <f t="shared" ca="1" si="365"/>
        <v>136141244.90852448</v>
      </c>
      <c r="AG385" s="189">
        <f t="shared" ca="1" si="365"/>
        <v>131307841.93374868</v>
      </c>
      <c r="AH385" s="189">
        <f t="shared" ca="1" si="365"/>
        <v>128127925.94802329</v>
      </c>
      <c r="AI385" s="189">
        <f t="shared" ca="1" si="365"/>
        <v>125773354.56766143</v>
      </c>
      <c r="AJ385" s="189">
        <f t="shared" ca="1" si="365"/>
        <v>123418783.18729958</v>
      </c>
      <c r="AK385" s="189">
        <f t="shared" ca="1" si="365"/>
        <v>121064211.80693775</v>
      </c>
      <c r="AL385" s="189">
        <f t="shared" ca="1" si="365"/>
        <v>118709640.4265759</v>
      </c>
      <c r="AM385" s="189">
        <f t="shared" ca="1" si="365"/>
        <v>116355069.04621407</v>
      </c>
      <c r="AN385" s="189">
        <f t="shared" ca="1" si="365"/>
        <v>114000497.66585222</v>
      </c>
      <c r="AO385" s="189">
        <f t="shared" ca="1" si="365"/>
        <v>111645926.28549042</v>
      </c>
      <c r="AP385" s="189">
        <f t="shared" ca="1" si="365"/>
        <v>109291354.90512857</v>
      </c>
      <c r="AQ385" s="189">
        <f t="shared" ca="1" si="365"/>
        <v>106936783.52476671</v>
      </c>
      <c r="AR385" s="189">
        <f t="shared" ca="1" si="365"/>
        <v>104582212.14440489</v>
      </c>
      <c r="AS385" s="189">
        <f t="shared" ca="1" si="365"/>
        <v>102227640.76404309</v>
      </c>
      <c r="AT385" s="189">
        <f t="shared" ca="1" si="365"/>
        <v>99873069.383681238</v>
      </c>
      <c r="AU385" s="189">
        <f t="shared" ref="AU385:BM385" ca="1" si="366">AT356+AU182*$J385+(-AU240+AU327-AT327)/2+AU414*($F414=6)</f>
        <v>97518498.003319412</v>
      </c>
      <c r="AV385" s="189">
        <f t="shared" ca="1" si="366"/>
        <v>95163926.622957557</v>
      </c>
      <c r="AW385" s="189">
        <f t="shared" ca="1" si="366"/>
        <v>92809355.242595732</v>
      </c>
      <c r="AX385" s="189">
        <f t="shared" ca="1" si="366"/>
        <v>90454783.862233907</v>
      </c>
      <c r="AY385" s="189">
        <f t="shared" ca="1" si="366"/>
        <v>88100212.481872082</v>
      </c>
      <c r="AZ385" s="189">
        <f t="shared" ca="1" si="366"/>
        <v>85745641.101510227</v>
      </c>
      <c r="BA385" s="189">
        <f t="shared" ca="1" si="366"/>
        <v>83391069.721148401</v>
      </c>
      <c r="BB385" s="189">
        <f t="shared" ca="1" si="366"/>
        <v>81036498.340786576</v>
      </c>
      <c r="BC385" s="189">
        <f t="shared" ca="1" si="366"/>
        <v>78681926.960424751</v>
      </c>
      <c r="BD385" s="189">
        <f t="shared" ca="1" si="366"/>
        <v>76327355.580062896</v>
      </c>
      <c r="BE385" s="189">
        <f t="shared" ca="1" si="366"/>
        <v>73972784.199701071</v>
      </c>
      <c r="BF385" s="189">
        <f t="shared" ca="1" si="366"/>
        <v>71618212.819339246</v>
      </c>
      <c r="BG385" s="189">
        <f t="shared" ca="1" si="366"/>
        <v>69263641.43897742</v>
      </c>
      <c r="BH385" s="189">
        <f t="shared" ca="1" si="366"/>
        <v>66909070.058615573</v>
      </c>
      <c r="BI385" s="189">
        <f t="shared" ca="1" si="366"/>
        <v>64554498.678253748</v>
      </c>
      <c r="BJ385" s="189">
        <f t="shared" ca="1" si="366"/>
        <v>62199927.297891915</v>
      </c>
      <c r="BK385" s="189">
        <f t="shared" ca="1" si="366"/>
        <v>59845355.917530067</v>
      </c>
      <c r="BL385" s="189">
        <f t="shared" ca="1" si="366"/>
        <v>57490784.53716822</v>
      </c>
      <c r="BM385" s="189">
        <f t="shared" ca="1" si="366"/>
        <v>55136213.156806372</v>
      </c>
    </row>
    <row r="386" spans="3:65" x14ac:dyDescent="0.2">
      <c r="C386" s="188">
        <f t="shared" si="341"/>
        <v>14</v>
      </c>
      <c r="D386" s="166" t="str">
        <f t="shared" si="342"/>
        <v xml:space="preserve">Alt 2 - TRANSMISSION SUBSTATION  </v>
      </c>
      <c r="E386" s="211" t="str">
        <f t="shared" si="337"/>
        <v>CWIP Capital</v>
      </c>
      <c r="F386" s="183">
        <f t="shared" si="337"/>
        <v>6</v>
      </c>
      <c r="G386" s="183"/>
      <c r="H386" s="222">
        <f>Assumptions!$E$22</f>
        <v>0.25345000000000001</v>
      </c>
      <c r="J386" s="223">
        <f t="shared" si="338"/>
        <v>8.3333333333333329E-2</v>
      </c>
      <c r="O386" s="189">
        <f t="shared" ref="O386:AT386" ca="1" si="367">N357+O183*$J386+(-O241+O328-N328)/2+O415*($F415=6)</f>
        <v>0</v>
      </c>
      <c r="P386" s="189">
        <f t="shared" ca="1" si="367"/>
        <v>0</v>
      </c>
      <c r="Q386" s="189">
        <f t="shared" ca="1" si="367"/>
        <v>284327.14018031821</v>
      </c>
      <c r="R386" s="189">
        <f t="shared" ca="1" si="367"/>
        <v>1786951.5885947712</v>
      </c>
      <c r="S386" s="189">
        <f t="shared" ca="1" si="367"/>
        <v>2419966.2611607686</v>
      </c>
      <c r="T386" s="189">
        <f t="shared" ca="1" si="367"/>
        <v>2320096.2241438264</v>
      </c>
      <c r="U386" s="189">
        <f t="shared" ca="1" si="367"/>
        <v>2225944.1428571446</v>
      </c>
      <c r="V386" s="189">
        <f t="shared" ca="1" si="367"/>
        <v>2136938.2217276986</v>
      </c>
      <c r="W386" s="189">
        <f t="shared" ca="1" si="367"/>
        <v>2052601.9644446315</v>
      </c>
      <c r="X386" s="189">
        <f t="shared" ca="1" si="367"/>
        <v>1971537.6484961035</v>
      </c>
      <c r="Y386" s="189">
        <f t="shared" ca="1" si="367"/>
        <v>1891521.624431456</v>
      </c>
      <c r="Z386" s="189">
        <f t="shared" ca="1" si="367"/>
        <v>1811473.8339460855</v>
      </c>
      <c r="AA386" s="189">
        <f t="shared" ca="1" si="367"/>
        <v>1731426.0434607144</v>
      </c>
      <c r="AB386" s="189">
        <f t="shared" ca="1" si="367"/>
        <v>1651378.2529753437</v>
      </c>
      <c r="AC386" s="189">
        <f t="shared" ca="1" si="367"/>
        <v>1571330.4624899726</v>
      </c>
      <c r="AD386" s="189">
        <f t="shared" ca="1" si="367"/>
        <v>1491282.6720046019</v>
      </c>
      <c r="AE386" s="189">
        <f t="shared" ca="1" si="367"/>
        <v>1411234.881519231</v>
      </c>
      <c r="AF386" s="189">
        <f t="shared" ca="1" si="367"/>
        <v>1331187.0910338601</v>
      </c>
      <c r="AG386" s="189">
        <f t="shared" ca="1" si="367"/>
        <v>1260510.3946619725</v>
      </c>
      <c r="AH386" s="189">
        <f t="shared" ca="1" si="367"/>
        <v>1208607.6529377757</v>
      </c>
      <c r="AI386" s="189">
        <f t="shared" ca="1" si="367"/>
        <v>1166076.005327062</v>
      </c>
      <c r="AJ386" s="189">
        <f t="shared" ca="1" si="367"/>
        <v>1123544.3577163487</v>
      </c>
      <c r="AK386" s="189">
        <f t="shared" ca="1" si="367"/>
        <v>1081012.7101056348</v>
      </c>
      <c r="AL386" s="189">
        <f t="shared" ca="1" si="367"/>
        <v>1038481.0624949216</v>
      </c>
      <c r="AM386" s="189">
        <f t="shared" ca="1" si="367"/>
        <v>995949.41488420812</v>
      </c>
      <c r="AN386" s="189">
        <f t="shared" ca="1" si="367"/>
        <v>953417.76727349462</v>
      </c>
      <c r="AO386" s="189">
        <f t="shared" ca="1" si="367"/>
        <v>910886.11966278101</v>
      </c>
      <c r="AP386" s="189">
        <f t="shared" ca="1" si="367"/>
        <v>868354.4720520674</v>
      </c>
      <c r="AQ386" s="189">
        <f t="shared" ca="1" si="367"/>
        <v>825822.82444135391</v>
      </c>
      <c r="AR386" s="189">
        <f t="shared" ca="1" si="367"/>
        <v>783291.17683064041</v>
      </c>
      <c r="AS386" s="189">
        <f t="shared" ca="1" si="367"/>
        <v>740759.5292199268</v>
      </c>
      <c r="AT386" s="189">
        <f t="shared" ca="1" si="367"/>
        <v>698227.88160921319</v>
      </c>
      <c r="AU386" s="189">
        <f t="shared" ref="AU386:BM386" ca="1" si="368">AT357+AU183*$J386+(-AU241+AU328-AT328)/2+AU415*($F415=6)</f>
        <v>655696.23399849969</v>
      </c>
      <c r="AV386" s="189">
        <f t="shared" ca="1" si="368"/>
        <v>613164.5863877862</v>
      </c>
      <c r="AW386" s="189">
        <f t="shared" ca="1" si="368"/>
        <v>570632.93877707259</v>
      </c>
      <c r="AX386" s="189">
        <f t="shared" ca="1" si="368"/>
        <v>528101.29116635898</v>
      </c>
      <c r="AY386" s="189">
        <f t="shared" ca="1" si="368"/>
        <v>485569.64355564548</v>
      </c>
      <c r="AZ386" s="189">
        <f t="shared" ca="1" si="368"/>
        <v>443037.99594493193</v>
      </c>
      <c r="BA386" s="189">
        <f t="shared" ca="1" si="368"/>
        <v>400506.34833421838</v>
      </c>
      <c r="BB386" s="189">
        <f t="shared" ca="1" si="368"/>
        <v>357974.70072350482</v>
      </c>
      <c r="BC386" s="189">
        <f t="shared" ca="1" si="368"/>
        <v>315443.05311279127</v>
      </c>
      <c r="BD386" s="189">
        <f t="shared" ca="1" si="368"/>
        <v>272911.40550207772</v>
      </c>
      <c r="BE386" s="189">
        <f t="shared" ca="1" si="368"/>
        <v>230379.7578913644</v>
      </c>
      <c r="BF386" s="189">
        <f t="shared" ca="1" si="368"/>
        <v>187848.11028065108</v>
      </c>
      <c r="BG386" s="189">
        <f t="shared" ca="1" si="368"/>
        <v>145316.46266993773</v>
      </c>
      <c r="BH386" s="189">
        <f t="shared" ca="1" si="368"/>
        <v>102784.81505922443</v>
      </c>
      <c r="BI386" s="189">
        <f t="shared" ca="1" si="368"/>
        <v>60253.167448511129</v>
      </c>
      <c r="BJ386" s="189">
        <f t="shared" ca="1" si="368"/>
        <v>19493.671821576983</v>
      </c>
      <c r="BK386" s="189">
        <f t="shared" ca="1" si="368"/>
        <v>-7.8398443292826414E-10</v>
      </c>
      <c r="BL386" s="189">
        <f t="shared" ca="1" si="368"/>
        <v>-7.8398443292826414E-10</v>
      </c>
      <c r="BM386" s="189">
        <f t="shared" ca="1" si="368"/>
        <v>-7.8398443292826414E-10</v>
      </c>
    </row>
    <row r="387" spans="3:65" x14ac:dyDescent="0.2">
      <c r="C387" s="188">
        <f t="shared" si="341"/>
        <v>15</v>
      </c>
      <c r="D387" s="166" t="str">
        <f t="shared" si="342"/>
        <v xml:space="preserve">Alt 2 - DISTRIBUTION SUBSTATION  </v>
      </c>
      <c r="E387" s="211" t="str">
        <f t="shared" si="337"/>
        <v>CWIP Capital</v>
      </c>
      <c r="F387" s="183">
        <f t="shared" si="337"/>
        <v>6</v>
      </c>
      <c r="G387" s="183"/>
      <c r="H387" s="222">
        <f>Assumptions!$E$22</f>
        <v>0.25345000000000001</v>
      </c>
      <c r="J387" s="223">
        <f t="shared" si="338"/>
        <v>8.3333333333333329E-2</v>
      </c>
      <c r="O387" s="189">
        <f t="shared" ref="O387:AT387" ca="1" si="369">N358+O184*$J387+(-O242+O329-N329)/2+O416*($F416=6)</f>
        <v>0</v>
      </c>
      <c r="P387" s="189">
        <f t="shared" ca="1" si="369"/>
        <v>0</v>
      </c>
      <c r="Q387" s="189">
        <f t="shared" ca="1" si="369"/>
        <v>0</v>
      </c>
      <c r="R387" s="189">
        <f t="shared" ca="1" si="369"/>
        <v>0</v>
      </c>
      <c r="S387" s="189">
        <f t="shared" ca="1" si="369"/>
        <v>0</v>
      </c>
      <c r="T387" s="189">
        <f t="shared" ca="1" si="369"/>
        <v>0</v>
      </c>
      <c r="U387" s="189">
        <f t="shared" ca="1" si="369"/>
        <v>0</v>
      </c>
      <c r="V387" s="189">
        <f t="shared" ca="1" si="369"/>
        <v>0</v>
      </c>
      <c r="W387" s="189">
        <f t="shared" ca="1" si="369"/>
        <v>0</v>
      </c>
      <c r="X387" s="189">
        <f t="shared" ca="1" si="369"/>
        <v>0</v>
      </c>
      <c r="Y387" s="189">
        <f t="shared" ca="1" si="369"/>
        <v>0</v>
      </c>
      <c r="Z387" s="189">
        <f t="shared" ca="1" si="369"/>
        <v>0</v>
      </c>
      <c r="AA387" s="189">
        <f t="shared" ca="1" si="369"/>
        <v>0</v>
      </c>
      <c r="AB387" s="189">
        <f t="shared" ca="1" si="369"/>
        <v>0</v>
      </c>
      <c r="AC387" s="189">
        <f t="shared" ca="1" si="369"/>
        <v>0</v>
      </c>
      <c r="AD387" s="189">
        <f t="shared" ca="1" si="369"/>
        <v>0</v>
      </c>
      <c r="AE387" s="189">
        <f t="shared" ca="1" si="369"/>
        <v>0</v>
      </c>
      <c r="AF387" s="189">
        <f t="shared" ca="1" si="369"/>
        <v>0</v>
      </c>
      <c r="AG387" s="189">
        <f t="shared" ca="1" si="369"/>
        <v>0</v>
      </c>
      <c r="AH387" s="189">
        <f t="shared" ca="1" si="369"/>
        <v>0</v>
      </c>
      <c r="AI387" s="189">
        <f t="shared" ca="1" si="369"/>
        <v>0</v>
      </c>
      <c r="AJ387" s="189">
        <f t="shared" ca="1" si="369"/>
        <v>0</v>
      </c>
      <c r="AK387" s="189">
        <f t="shared" ca="1" si="369"/>
        <v>0</v>
      </c>
      <c r="AL387" s="189">
        <f t="shared" ca="1" si="369"/>
        <v>0</v>
      </c>
      <c r="AM387" s="189">
        <f t="shared" ca="1" si="369"/>
        <v>0</v>
      </c>
      <c r="AN387" s="189">
        <f t="shared" ca="1" si="369"/>
        <v>0</v>
      </c>
      <c r="AO387" s="189">
        <f t="shared" ca="1" si="369"/>
        <v>0</v>
      </c>
      <c r="AP387" s="189">
        <f t="shared" ca="1" si="369"/>
        <v>0</v>
      </c>
      <c r="AQ387" s="189">
        <f t="shared" ca="1" si="369"/>
        <v>0</v>
      </c>
      <c r="AR387" s="189">
        <f t="shared" ca="1" si="369"/>
        <v>0</v>
      </c>
      <c r="AS387" s="189">
        <f t="shared" ca="1" si="369"/>
        <v>0</v>
      </c>
      <c r="AT387" s="189">
        <f t="shared" ca="1" si="369"/>
        <v>0</v>
      </c>
      <c r="AU387" s="189">
        <f t="shared" ref="AU387:BM387" ca="1" si="370">AT358+AU184*$J387+(-AU242+AU329-AT329)/2+AU416*($F416=6)</f>
        <v>0</v>
      </c>
      <c r="AV387" s="189">
        <f t="shared" ca="1" si="370"/>
        <v>0</v>
      </c>
      <c r="AW387" s="189">
        <f t="shared" ca="1" si="370"/>
        <v>0</v>
      </c>
      <c r="AX387" s="189">
        <f t="shared" ca="1" si="370"/>
        <v>0</v>
      </c>
      <c r="AY387" s="189">
        <f t="shared" ca="1" si="370"/>
        <v>0</v>
      </c>
      <c r="AZ387" s="189">
        <f t="shared" ca="1" si="370"/>
        <v>0</v>
      </c>
      <c r="BA387" s="189">
        <f t="shared" ca="1" si="370"/>
        <v>0</v>
      </c>
      <c r="BB387" s="189">
        <f t="shared" ca="1" si="370"/>
        <v>0</v>
      </c>
      <c r="BC387" s="189">
        <f t="shared" ca="1" si="370"/>
        <v>0</v>
      </c>
      <c r="BD387" s="189">
        <f t="shared" ca="1" si="370"/>
        <v>0</v>
      </c>
      <c r="BE387" s="189">
        <f t="shared" ca="1" si="370"/>
        <v>0</v>
      </c>
      <c r="BF387" s="189">
        <f t="shared" ca="1" si="370"/>
        <v>0</v>
      </c>
      <c r="BG387" s="189">
        <f t="shared" ca="1" si="370"/>
        <v>0</v>
      </c>
      <c r="BH387" s="189">
        <f t="shared" ca="1" si="370"/>
        <v>0</v>
      </c>
      <c r="BI387" s="189">
        <f t="shared" ca="1" si="370"/>
        <v>0</v>
      </c>
      <c r="BJ387" s="189">
        <f t="shared" ca="1" si="370"/>
        <v>0</v>
      </c>
      <c r="BK387" s="189">
        <f t="shared" ca="1" si="370"/>
        <v>0</v>
      </c>
      <c r="BL387" s="189">
        <f t="shared" ca="1" si="370"/>
        <v>0</v>
      </c>
      <c r="BM387" s="189">
        <f t="shared" ca="1" si="370"/>
        <v>0</v>
      </c>
    </row>
    <row r="388" spans="3:65" x14ac:dyDescent="0.2">
      <c r="C388" s="188">
        <f t="shared" si="341"/>
        <v>16</v>
      </c>
      <c r="D388" s="166" t="str">
        <f t="shared" si="342"/>
        <v>item 16</v>
      </c>
      <c r="E388" s="211" t="str">
        <f t="shared" si="337"/>
        <v>Operating Expense</v>
      </c>
      <c r="F388" s="183">
        <f t="shared" si="337"/>
        <v>2</v>
      </c>
      <c r="G388" s="183"/>
      <c r="H388" s="222">
        <f>Assumptions!$E$22</f>
        <v>0.25345000000000001</v>
      </c>
      <c r="J388" s="223">
        <f t="shared" si="338"/>
        <v>1</v>
      </c>
      <c r="O388" s="189">
        <f t="shared" ref="O388:AT388" ca="1" si="371">N359+O185*$J388+(-O243+O330-N330)/2+O417*($F417=6)</f>
        <v>0</v>
      </c>
      <c r="P388" s="189">
        <f t="shared" ca="1" si="371"/>
        <v>0</v>
      </c>
      <c r="Q388" s="189">
        <f t="shared" ca="1" si="371"/>
        <v>0</v>
      </c>
      <c r="R388" s="189">
        <f t="shared" ca="1" si="371"/>
        <v>0</v>
      </c>
      <c r="S388" s="189">
        <f t="shared" ca="1" si="371"/>
        <v>0</v>
      </c>
      <c r="T388" s="189">
        <f t="shared" ca="1" si="371"/>
        <v>0</v>
      </c>
      <c r="U388" s="189">
        <f t="shared" ca="1" si="371"/>
        <v>0</v>
      </c>
      <c r="V388" s="189">
        <f t="shared" ca="1" si="371"/>
        <v>0</v>
      </c>
      <c r="W388" s="189">
        <f t="shared" ca="1" si="371"/>
        <v>0</v>
      </c>
      <c r="X388" s="189">
        <f t="shared" ca="1" si="371"/>
        <v>0</v>
      </c>
      <c r="Y388" s="189">
        <f t="shared" ca="1" si="371"/>
        <v>0</v>
      </c>
      <c r="Z388" s="189">
        <f t="shared" ca="1" si="371"/>
        <v>0</v>
      </c>
      <c r="AA388" s="189">
        <f t="shared" ca="1" si="371"/>
        <v>0</v>
      </c>
      <c r="AB388" s="189">
        <f t="shared" ca="1" si="371"/>
        <v>0</v>
      </c>
      <c r="AC388" s="189">
        <f t="shared" ca="1" si="371"/>
        <v>0</v>
      </c>
      <c r="AD388" s="189">
        <f t="shared" ca="1" si="371"/>
        <v>0</v>
      </c>
      <c r="AE388" s="189">
        <f t="shared" ca="1" si="371"/>
        <v>0</v>
      </c>
      <c r="AF388" s="189">
        <f t="shared" ca="1" si="371"/>
        <v>0</v>
      </c>
      <c r="AG388" s="189">
        <f t="shared" ca="1" si="371"/>
        <v>0</v>
      </c>
      <c r="AH388" s="189">
        <f t="shared" ca="1" si="371"/>
        <v>0</v>
      </c>
      <c r="AI388" s="189">
        <f t="shared" ca="1" si="371"/>
        <v>0</v>
      </c>
      <c r="AJ388" s="189">
        <f t="shared" ca="1" si="371"/>
        <v>0</v>
      </c>
      <c r="AK388" s="189">
        <f t="shared" ca="1" si="371"/>
        <v>0</v>
      </c>
      <c r="AL388" s="189">
        <f t="shared" ca="1" si="371"/>
        <v>0</v>
      </c>
      <c r="AM388" s="189">
        <f t="shared" ca="1" si="371"/>
        <v>0</v>
      </c>
      <c r="AN388" s="189">
        <f t="shared" ca="1" si="371"/>
        <v>0</v>
      </c>
      <c r="AO388" s="189">
        <f t="shared" ca="1" si="371"/>
        <v>0</v>
      </c>
      <c r="AP388" s="189">
        <f t="shared" ca="1" si="371"/>
        <v>0</v>
      </c>
      <c r="AQ388" s="189">
        <f t="shared" ca="1" si="371"/>
        <v>0</v>
      </c>
      <c r="AR388" s="189">
        <f t="shared" ca="1" si="371"/>
        <v>0</v>
      </c>
      <c r="AS388" s="189">
        <f t="shared" ca="1" si="371"/>
        <v>0</v>
      </c>
      <c r="AT388" s="189">
        <f t="shared" ca="1" si="371"/>
        <v>0</v>
      </c>
      <c r="AU388" s="189">
        <f t="shared" ref="AU388:BM388" ca="1" si="372">AT359+AU185*$J388+(-AU243+AU330-AT330)/2+AU417*($F417=6)</f>
        <v>0</v>
      </c>
      <c r="AV388" s="189">
        <f t="shared" ca="1" si="372"/>
        <v>0</v>
      </c>
      <c r="AW388" s="189">
        <f t="shared" ca="1" si="372"/>
        <v>0</v>
      </c>
      <c r="AX388" s="189">
        <f t="shared" ca="1" si="372"/>
        <v>0</v>
      </c>
      <c r="AY388" s="189">
        <f t="shared" ca="1" si="372"/>
        <v>0</v>
      </c>
      <c r="AZ388" s="189">
        <f t="shared" ca="1" si="372"/>
        <v>0</v>
      </c>
      <c r="BA388" s="189">
        <f t="shared" ca="1" si="372"/>
        <v>0</v>
      </c>
      <c r="BB388" s="189">
        <f t="shared" ca="1" si="372"/>
        <v>0</v>
      </c>
      <c r="BC388" s="189">
        <f t="shared" ca="1" si="372"/>
        <v>0</v>
      </c>
      <c r="BD388" s="189">
        <f t="shared" ca="1" si="372"/>
        <v>0</v>
      </c>
      <c r="BE388" s="189">
        <f t="shared" ca="1" si="372"/>
        <v>0</v>
      </c>
      <c r="BF388" s="189">
        <f t="shared" ca="1" si="372"/>
        <v>0</v>
      </c>
      <c r="BG388" s="189">
        <f t="shared" ca="1" si="372"/>
        <v>0</v>
      </c>
      <c r="BH388" s="189">
        <f t="shared" ca="1" si="372"/>
        <v>0</v>
      </c>
      <c r="BI388" s="189">
        <f t="shared" ca="1" si="372"/>
        <v>0</v>
      </c>
      <c r="BJ388" s="189">
        <f t="shared" ca="1" si="372"/>
        <v>0</v>
      </c>
      <c r="BK388" s="189">
        <f t="shared" ca="1" si="372"/>
        <v>0</v>
      </c>
      <c r="BL388" s="189">
        <f t="shared" ca="1" si="372"/>
        <v>0</v>
      </c>
      <c r="BM388" s="189">
        <f t="shared" ca="1" si="372"/>
        <v>0</v>
      </c>
    </row>
    <row r="389" spans="3:65" x14ac:dyDescent="0.2">
      <c r="C389" s="188">
        <f t="shared" si="341"/>
        <v>17</v>
      </c>
      <c r="D389" s="166" t="str">
        <f t="shared" si="342"/>
        <v>item 17</v>
      </c>
      <c r="E389" s="211" t="str">
        <f t="shared" si="337"/>
        <v>Operating Expense</v>
      </c>
      <c r="F389" s="183">
        <f t="shared" si="337"/>
        <v>2</v>
      </c>
      <c r="G389" s="183"/>
      <c r="H389" s="222">
        <f>Assumptions!$E$22</f>
        <v>0.25345000000000001</v>
      </c>
      <c r="J389" s="223">
        <f t="shared" si="338"/>
        <v>1</v>
      </c>
      <c r="O389" s="189">
        <f t="shared" ref="O389:AT389" ca="1" si="373">N360+O186*$J389+(-O244+O331-N331)/2+O418*($F418=6)</f>
        <v>0</v>
      </c>
      <c r="P389" s="189">
        <f t="shared" ca="1" si="373"/>
        <v>0</v>
      </c>
      <c r="Q389" s="189">
        <f t="shared" ca="1" si="373"/>
        <v>0</v>
      </c>
      <c r="R389" s="189">
        <f t="shared" ca="1" si="373"/>
        <v>0</v>
      </c>
      <c r="S389" s="189">
        <f t="shared" ca="1" si="373"/>
        <v>0</v>
      </c>
      <c r="T389" s="189">
        <f t="shared" ca="1" si="373"/>
        <v>0</v>
      </c>
      <c r="U389" s="189">
        <f t="shared" ca="1" si="373"/>
        <v>0</v>
      </c>
      <c r="V389" s="189">
        <f t="shared" ca="1" si="373"/>
        <v>0</v>
      </c>
      <c r="W389" s="189">
        <f t="shared" ca="1" si="373"/>
        <v>0</v>
      </c>
      <c r="X389" s="189">
        <f t="shared" ca="1" si="373"/>
        <v>0</v>
      </c>
      <c r="Y389" s="189">
        <f t="shared" ca="1" si="373"/>
        <v>0</v>
      </c>
      <c r="Z389" s="189">
        <f t="shared" ca="1" si="373"/>
        <v>0</v>
      </c>
      <c r="AA389" s="189">
        <f t="shared" ca="1" si="373"/>
        <v>0</v>
      </c>
      <c r="AB389" s="189">
        <f t="shared" ca="1" si="373"/>
        <v>0</v>
      </c>
      <c r="AC389" s="189">
        <f t="shared" ca="1" si="373"/>
        <v>0</v>
      </c>
      <c r="AD389" s="189">
        <f t="shared" ca="1" si="373"/>
        <v>0</v>
      </c>
      <c r="AE389" s="189">
        <f t="shared" ca="1" si="373"/>
        <v>0</v>
      </c>
      <c r="AF389" s="189">
        <f t="shared" ca="1" si="373"/>
        <v>0</v>
      </c>
      <c r="AG389" s="189">
        <f t="shared" ca="1" si="373"/>
        <v>0</v>
      </c>
      <c r="AH389" s="189">
        <f t="shared" ca="1" si="373"/>
        <v>0</v>
      </c>
      <c r="AI389" s="189">
        <f t="shared" ca="1" si="373"/>
        <v>0</v>
      </c>
      <c r="AJ389" s="189">
        <f t="shared" ca="1" si="373"/>
        <v>0</v>
      </c>
      <c r="AK389" s="189">
        <f t="shared" ca="1" si="373"/>
        <v>0</v>
      </c>
      <c r="AL389" s="189">
        <f t="shared" ca="1" si="373"/>
        <v>0</v>
      </c>
      <c r="AM389" s="189">
        <f t="shared" ca="1" si="373"/>
        <v>0</v>
      </c>
      <c r="AN389" s="189">
        <f t="shared" ca="1" si="373"/>
        <v>0</v>
      </c>
      <c r="AO389" s="189">
        <f t="shared" ca="1" si="373"/>
        <v>0</v>
      </c>
      <c r="AP389" s="189">
        <f t="shared" ca="1" si="373"/>
        <v>0</v>
      </c>
      <c r="AQ389" s="189">
        <f t="shared" ca="1" si="373"/>
        <v>0</v>
      </c>
      <c r="AR389" s="189">
        <f t="shared" ca="1" si="373"/>
        <v>0</v>
      </c>
      <c r="AS389" s="189">
        <f t="shared" ca="1" si="373"/>
        <v>0</v>
      </c>
      <c r="AT389" s="189">
        <f t="shared" ca="1" si="373"/>
        <v>0</v>
      </c>
      <c r="AU389" s="189">
        <f t="shared" ref="AU389:BM389" ca="1" si="374">AT360+AU186*$J389+(-AU244+AU331-AT331)/2+AU418*($F418=6)</f>
        <v>0</v>
      </c>
      <c r="AV389" s="189">
        <f t="shared" ca="1" si="374"/>
        <v>0</v>
      </c>
      <c r="AW389" s="189">
        <f t="shared" ca="1" si="374"/>
        <v>0</v>
      </c>
      <c r="AX389" s="189">
        <f t="shared" ca="1" si="374"/>
        <v>0</v>
      </c>
      <c r="AY389" s="189">
        <f t="shared" ca="1" si="374"/>
        <v>0</v>
      </c>
      <c r="AZ389" s="189">
        <f t="shared" ca="1" si="374"/>
        <v>0</v>
      </c>
      <c r="BA389" s="189">
        <f t="shared" ca="1" si="374"/>
        <v>0</v>
      </c>
      <c r="BB389" s="189">
        <f t="shared" ca="1" si="374"/>
        <v>0</v>
      </c>
      <c r="BC389" s="189">
        <f t="shared" ca="1" si="374"/>
        <v>0</v>
      </c>
      <c r="BD389" s="189">
        <f t="shared" ca="1" si="374"/>
        <v>0</v>
      </c>
      <c r="BE389" s="189">
        <f t="shared" ca="1" si="374"/>
        <v>0</v>
      </c>
      <c r="BF389" s="189">
        <f t="shared" ca="1" si="374"/>
        <v>0</v>
      </c>
      <c r="BG389" s="189">
        <f t="shared" ca="1" si="374"/>
        <v>0</v>
      </c>
      <c r="BH389" s="189">
        <f t="shared" ca="1" si="374"/>
        <v>0</v>
      </c>
      <c r="BI389" s="189">
        <f t="shared" ca="1" si="374"/>
        <v>0</v>
      </c>
      <c r="BJ389" s="189">
        <f t="shared" ca="1" si="374"/>
        <v>0</v>
      </c>
      <c r="BK389" s="189">
        <f t="shared" ca="1" si="374"/>
        <v>0</v>
      </c>
      <c r="BL389" s="189">
        <f t="shared" ca="1" si="374"/>
        <v>0</v>
      </c>
      <c r="BM389" s="189">
        <f t="shared" ca="1" si="374"/>
        <v>0</v>
      </c>
    </row>
    <row r="390" spans="3:65" x14ac:dyDescent="0.2">
      <c r="C390" s="188">
        <f t="shared" si="341"/>
        <v>18</v>
      </c>
      <c r="D390" s="166" t="str">
        <f t="shared" si="342"/>
        <v>item 18</v>
      </c>
      <c r="E390" s="211" t="str">
        <f t="shared" si="337"/>
        <v>Operating Expense</v>
      </c>
      <c r="F390" s="183">
        <f t="shared" si="337"/>
        <v>2</v>
      </c>
      <c r="G390" s="183"/>
      <c r="H390" s="222">
        <f>Assumptions!$E$22</f>
        <v>0.25345000000000001</v>
      </c>
      <c r="J390" s="223">
        <f t="shared" si="338"/>
        <v>1</v>
      </c>
      <c r="O390" s="189">
        <f t="shared" ref="O390:AT390" ca="1" si="375">N361+O187*$J390+(-O245+O332-N332)/2+O419*($F419=6)</f>
        <v>0</v>
      </c>
      <c r="P390" s="189">
        <f t="shared" ca="1" si="375"/>
        <v>0</v>
      </c>
      <c r="Q390" s="189">
        <f t="shared" ca="1" si="375"/>
        <v>0</v>
      </c>
      <c r="R390" s="189">
        <f t="shared" ca="1" si="375"/>
        <v>0</v>
      </c>
      <c r="S390" s="189">
        <f t="shared" ca="1" si="375"/>
        <v>0</v>
      </c>
      <c r="T390" s="189">
        <f t="shared" ca="1" si="375"/>
        <v>0</v>
      </c>
      <c r="U390" s="189">
        <f t="shared" ca="1" si="375"/>
        <v>0</v>
      </c>
      <c r="V390" s="189">
        <f t="shared" ca="1" si="375"/>
        <v>0</v>
      </c>
      <c r="W390" s="189">
        <f t="shared" ca="1" si="375"/>
        <v>0</v>
      </c>
      <c r="X390" s="189">
        <f t="shared" ca="1" si="375"/>
        <v>0</v>
      </c>
      <c r="Y390" s="189">
        <f t="shared" ca="1" si="375"/>
        <v>0</v>
      </c>
      <c r="Z390" s="189">
        <f t="shared" ca="1" si="375"/>
        <v>0</v>
      </c>
      <c r="AA390" s="189">
        <f t="shared" ca="1" si="375"/>
        <v>0</v>
      </c>
      <c r="AB390" s="189">
        <f t="shared" ca="1" si="375"/>
        <v>0</v>
      </c>
      <c r="AC390" s="189">
        <f t="shared" ca="1" si="375"/>
        <v>0</v>
      </c>
      <c r="AD390" s="189">
        <f t="shared" ca="1" si="375"/>
        <v>0</v>
      </c>
      <c r="AE390" s="189">
        <f t="shared" ca="1" si="375"/>
        <v>0</v>
      </c>
      <c r="AF390" s="189">
        <f t="shared" ca="1" si="375"/>
        <v>0</v>
      </c>
      <c r="AG390" s="189">
        <f t="shared" ca="1" si="375"/>
        <v>0</v>
      </c>
      <c r="AH390" s="189">
        <f t="shared" ca="1" si="375"/>
        <v>0</v>
      </c>
      <c r="AI390" s="189">
        <f t="shared" ca="1" si="375"/>
        <v>0</v>
      </c>
      <c r="AJ390" s="189">
        <f t="shared" ca="1" si="375"/>
        <v>0</v>
      </c>
      <c r="AK390" s="189">
        <f t="shared" ca="1" si="375"/>
        <v>0</v>
      </c>
      <c r="AL390" s="189">
        <f t="shared" ca="1" si="375"/>
        <v>0</v>
      </c>
      <c r="AM390" s="189">
        <f t="shared" ca="1" si="375"/>
        <v>0</v>
      </c>
      <c r="AN390" s="189">
        <f t="shared" ca="1" si="375"/>
        <v>0</v>
      </c>
      <c r="AO390" s="189">
        <f t="shared" ca="1" si="375"/>
        <v>0</v>
      </c>
      <c r="AP390" s="189">
        <f t="shared" ca="1" si="375"/>
        <v>0</v>
      </c>
      <c r="AQ390" s="189">
        <f t="shared" ca="1" si="375"/>
        <v>0</v>
      </c>
      <c r="AR390" s="189">
        <f t="shared" ca="1" si="375"/>
        <v>0</v>
      </c>
      <c r="AS390" s="189">
        <f t="shared" ca="1" si="375"/>
        <v>0</v>
      </c>
      <c r="AT390" s="189">
        <f t="shared" ca="1" si="375"/>
        <v>0</v>
      </c>
      <c r="AU390" s="189">
        <f t="shared" ref="AU390:BM390" ca="1" si="376">AT361+AU187*$J390+(-AU245+AU332-AT332)/2+AU419*($F419=6)</f>
        <v>0</v>
      </c>
      <c r="AV390" s="189">
        <f t="shared" ca="1" si="376"/>
        <v>0</v>
      </c>
      <c r="AW390" s="189">
        <f t="shared" ca="1" si="376"/>
        <v>0</v>
      </c>
      <c r="AX390" s="189">
        <f t="shared" ca="1" si="376"/>
        <v>0</v>
      </c>
      <c r="AY390" s="189">
        <f t="shared" ca="1" si="376"/>
        <v>0</v>
      </c>
      <c r="AZ390" s="189">
        <f t="shared" ca="1" si="376"/>
        <v>0</v>
      </c>
      <c r="BA390" s="189">
        <f t="shared" ca="1" si="376"/>
        <v>0</v>
      </c>
      <c r="BB390" s="189">
        <f t="shared" ca="1" si="376"/>
        <v>0</v>
      </c>
      <c r="BC390" s="189">
        <f t="shared" ca="1" si="376"/>
        <v>0</v>
      </c>
      <c r="BD390" s="189">
        <f t="shared" ca="1" si="376"/>
        <v>0</v>
      </c>
      <c r="BE390" s="189">
        <f t="shared" ca="1" si="376"/>
        <v>0</v>
      </c>
      <c r="BF390" s="189">
        <f t="shared" ca="1" si="376"/>
        <v>0</v>
      </c>
      <c r="BG390" s="189">
        <f t="shared" ca="1" si="376"/>
        <v>0</v>
      </c>
      <c r="BH390" s="189">
        <f t="shared" ca="1" si="376"/>
        <v>0</v>
      </c>
      <c r="BI390" s="189">
        <f t="shared" ca="1" si="376"/>
        <v>0</v>
      </c>
      <c r="BJ390" s="189">
        <f t="shared" ca="1" si="376"/>
        <v>0</v>
      </c>
      <c r="BK390" s="189">
        <f t="shared" ca="1" si="376"/>
        <v>0</v>
      </c>
      <c r="BL390" s="189">
        <f t="shared" ca="1" si="376"/>
        <v>0</v>
      </c>
      <c r="BM390" s="189">
        <f t="shared" ca="1" si="376"/>
        <v>0</v>
      </c>
    </row>
    <row r="391" spans="3:65" x14ac:dyDescent="0.2">
      <c r="C391" s="188">
        <f t="shared" si="341"/>
        <v>19</v>
      </c>
      <c r="D391" s="166" t="str">
        <f t="shared" si="342"/>
        <v>item 19</v>
      </c>
      <c r="E391" s="211" t="str">
        <f t="shared" si="337"/>
        <v>Operating Expense</v>
      </c>
      <c r="F391" s="183">
        <f t="shared" si="337"/>
        <v>2</v>
      </c>
      <c r="G391" s="183"/>
      <c r="H391" s="222">
        <f>Assumptions!$E$22</f>
        <v>0.25345000000000001</v>
      </c>
      <c r="J391" s="223">
        <f t="shared" si="338"/>
        <v>1</v>
      </c>
      <c r="O391" s="189">
        <f t="shared" ref="O391:AT391" ca="1" si="377">N362+O188*$J391+(-O246+O333-N333)/2+O420*($F420=6)</f>
        <v>0</v>
      </c>
      <c r="P391" s="189">
        <f t="shared" ca="1" si="377"/>
        <v>0</v>
      </c>
      <c r="Q391" s="189">
        <f t="shared" ca="1" si="377"/>
        <v>0</v>
      </c>
      <c r="R391" s="189">
        <f t="shared" ca="1" si="377"/>
        <v>0</v>
      </c>
      <c r="S391" s="189">
        <f t="shared" ca="1" si="377"/>
        <v>0</v>
      </c>
      <c r="T391" s="189">
        <f t="shared" ca="1" si="377"/>
        <v>0</v>
      </c>
      <c r="U391" s="189">
        <f t="shared" ca="1" si="377"/>
        <v>0</v>
      </c>
      <c r="V391" s="189">
        <f t="shared" ca="1" si="377"/>
        <v>0</v>
      </c>
      <c r="W391" s="189">
        <f t="shared" ca="1" si="377"/>
        <v>0</v>
      </c>
      <c r="X391" s="189">
        <f t="shared" ca="1" si="377"/>
        <v>0</v>
      </c>
      <c r="Y391" s="189">
        <f t="shared" ca="1" si="377"/>
        <v>0</v>
      </c>
      <c r="Z391" s="189">
        <f t="shared" ca="1" si="377"/>
        <v>0</v>
      </c>
      <c r="AA391" s="189">
        <f t="shared" ca="1" si="377"/>
        <v>0</v>
      </c>
      <c r="AB391" s="189">
        <f t="shared" ca="1" si="377"/>
        <v>0</v>
      </c>
      <c r="AC391" s="189">
        <f t="shared" ca="1" si="377"/>
        <v>0</v>
      </c>
      <c r="AD391" s="189">
        <f t="shared" ca="1" si="377"/>
        <v>0</v>
      </c>
      <c r="AE391" s="189">
        <f t="shared" ca="1" si="377"/>
        <v>0</v>
      </c>
      <c r="AF391" s="189">
        <f t="shared" ca="1" si="377"/>
        <v>0</v>
      </c>
      <c r="AG391" s="189">
        <f t="shared" ca="1" si="377"/>
        <v>0</v>
      </c>
      <c r="AH391" s="189">
        <f t="shared" ca="1" si="377"/>
        <v>0</v>
      </c>
      <c r="AI391" s="189">
        <f t="shared" ca="1" si="377"/>
        <v>0</v>
      </c>
      <c r="AJ391" s="189">
        <f t="shared" ca="1" si="377"/>
        <v>0</v>
      </c>
      <c r="AK391" s="189">
        <f t="shared" ca="1" si="377"/>
        <v>0</v>
      </c>
      <c r="AL391" s="189">
        <f t="shared" ca="1" si="377"/>
        <v>0</v>
      </c>
      <c r="AM391" s="189">
        <f t="shared" ca="1" si="377"/>
        <v>0</v>
      </c>
      <c r="AN391" s="189">
        <f t="shared" ca="1" si="377"/>
        <v>0</v>
      </c>
      <c r="AO391" s="189">
        <f t="shared" ca="1" si="377"/>
        <v>0</v>
      </c>
      <c r="AP391" s="189">
        <f t="shared" ca="1" si="377"/>
        <v>0</v>
      </c>
      <c r="AQ391" s="189">
        <f t="shared" ca="1" si="377"/>
        <v>0</v>
      </c>
      <c r="AR391" s="189">
        <f t="shared" ca="1" si="377"/>
        <v>0</v>
      </c>
      <c r="AS391" s="189">
        <f t="shared" ca="1" si="377"/>
        <v>0</v>
      </c>
      <c r="AT391" s="189">
        <f t="shared" ca="1" si="377"/>
        <v>0</v>
      </c>
      <c r="AU391" s="189">
        <f t="shared" ref="AU391:BM391" ca="1" si="378">AT362+AU188*$J391+(-AU246+AU333-AT333)/2+AU420*($F420=6)</f>
        <v>0</v>
      </c>
      <c r="AV391" s="189">
        <f t="shared" ca="1" si="378"/>
        <v>0</v>
      </c>
      <c r="AW391" s="189">
        <f t="shared" ca="1" si="378"/>
        <v>0</v>
      </c>
      <c r="AX391" s="189">
        <f t="shared" ca="1" si="378"/>
        <v>0</v>
      </c>
      <c r="AY391" s="189">
        <f t="shared" ca="1" si="378"/>
        <v>0</v>
      </c>
      <c r="AZ391" s="189">
        <f t="shared" ca="1" si="378"/>
        <v>0</v>
      </c>
      <c r="BA391" s="189">
        <f t="shared" ca="1" si="378"/>
        <v>0</v>
      </c>
      <c r="BB391" s="189">
        <f t="shared" ca="1" si="378"/>
        <v>0</v>
      </c>
      <c r="BC391" s="189">
        <f t="shared" ca="1" si="378"/>
        <v>0</v>
      </c>
      <c r="BD391" s="189">
        <f t="shared" ca="1" si="378"/>
        <v>0</v>
      </c>
      <c r="BE391" s="189">
        <f t="shared" ca="1" si="378"/>
        <v>0</v>
      </c>
      <c r="BF391" s="189">
        <f t="shared" ca="1" si="378"/>
        <v>0</v>
      </c>
      <c r="BG391" s="189">
        <f t="shared" ca="1" si="378"/>
        <v>0</v>
      </c>
      <c r="BH391" s="189">
        <f t="shared" ca="1" si="378"/>
        <v>0</v>
      </c>
      <c r="BI391" s="189">
        <f t="shared" ca="1" si="378"/>
        <v>0</v>
      </c>
      <c r="BJ391" s="189">
        <f t="shared" ca="1" si="378"/>
        <v>0</v>
      </c>
      <c r="BK391" s="189">
        <f t="shared" ca="1" si="378"/>
        <v>0</v>
      </c>
      <c r="BL391" s="189">
        <f t="shared" ca="1" si="378"/>
        <v>0</v>
      </c>
      <c r="BM391" s="189">
        <f t="shared" ca="1" si="378"/>
        <v>0</v>
      </c>
    </row>
    <row r="392" spans="3:65" x14ac:dyDescent="0.2">
      <c r="C392" s="188">
        <f t="shared" si="341"/>
        <v>20</v>
      </c>
      <c r="D392" s="166" t="str">
        <f t="shared" si="342"/>
        <v>item 20</v>
      </c>
      <c r="E392" s="211" t="str">
        <f t="shared" si="337"/>
        <v>Operating Expense</v>
      </c>
      <c r="F392" s="183">
        <f t="shared" si="337"/>
        <v>2</v>
      </c>
      <c r="G392" s="183"/>
      <c r="H392" s="222">
        <f>Assumptions!$E$22</f>
        <v>0.25345000000000001</v>
      </c>
      <c r="J392" s="223">
        <f t="shared" si="338"/>
        <v>1</v>
      </c>
      <c r="O392" s="189">
        <f t="shared" ref="O392:AT392" ca="1" si="379">N363+O189*$J392+(-O247+O334-N334)/2+O421*($F421=6)</f>
        <v>0</v>
      </c>
      <c r="P392" s="189">
        <f t="shared" ca="1" si="379"/>
        <v>0</v>
      </c>
      <c r="Q392" s="189">
        <f t="shared" ca="1" si="379"/>
        <v>0</v>
      </c>
      <c r="R392" s="189">
        <f t="shared" ca="1" si="379"/>
        <v>0</v>
      </c>
      <c r="S392" s="189">
        <f t="shared" ca="1" si="379"/>
        <v>0</v>
      </c>
      <c r="T392" s="189">
        <f t="shared" ca="1" si="379"/>
        <v>0</v>
      </c>
      <c r="U392" s="189">
        <f t="shared" ca="1" si="379"/>
        <v>0</v>
      </c>
      <c r="V392" s="189">
        <f t="shared" ca="1" si="379"/>
        <v>0</v>
      </c>
      <c r="W392" s="189">
        <f t="shared" ca="1" si="379"/>
        <v>0</v>
      </c>
      <c r="X392" s="189">
        <f t="shared" ca="1" si="379"/>
        <v>0</v>
      </c>
      <c r="Y392" s="189">
        <f t="shared" ca="1" si="379"/>
        <v>0</v>
      </c>
      <c r="Z392" s="189">
        <f t="shared" ca="1" si="379"/>
        <v>0</v>
      </c>
      <c r="AA392" s="189">
        <f t="shared" ca="1" si="379"/>
        <v>0</v>
      </c>
      <c r="AB392" s="189">
        <f t="shared" ca="1" si="379"/>
        <v>0</v>
      </c>
      <c r="AC392" s="189">
        <f t="shared" ca="1" si="379"/>
        <v>0</v>
      </c>
      <c r="AD392" s="189">
        <f t="shared" ca="1" si="379"/>
        <v>0</v>
      </c>
      <c r="AE392" s="189">
        <f t="shared" ca="1" si="379"/>
        <v>0</v>
      </c>
      <c r="AF392" s="189">
        <f t="shared" ca="1" si="379"/>
        <v>0</v>
      </c>
      <c r="AG392" s="189">
        <f t="shared" ca="1" si="379"/>
        <v>0</v>
      </c>
      <c r="AH392" s="189">
        <f t="shared" ca="1" si="379"/>
        <v>0</v>
      </c>
      <c r="AI392" s="189">
        <f t="shared" ca="1" si="379"/>
        <v>0</v>
      </c>
      <c r="AJ392" s="189">
        <f t="shared" ca="1" si="379"/>
        <v>0</v>
      </c>
      <c r="AK392" s="189">
        <f t="shared" ca="1" si="379"/>
        <v>0</v>
      </c>
      <c r="AL392" s="189">
        <f t="shared" ca="1" si="379"/>
        <v>0</v>
      </c>
      <c r="AM392" s="189">
        <f t="shared" ca="1" si="379"/>
        <v>0</v>
      </c>
      <c r="AN392" s="189">
        <f t="shared" ca="1" si="379"/>
        <v>0</v>
      </c>
      <c r="AO392" s="189">
        <f t="shared" ca="1" si="379"/>
        <v>0</v>
      </c>
      <c r="AP392" s="189">
        <f t="shared" ca="1" si="379"/>
        <v>0</v>
      </c>
      <c r="AQ392" s="189">
        <f t="shared" ca="1" si="379"/>
        <v>0</v>
      </c>
      <c r="AR392" s="189">
        <f t="shared" ca="1" si="379"/>
        <v>0</v>
      </c>
      <c r="AS392" s="189">
        <f t="shared" ca="1" si="379"/>
        <v>0</v>
      </c>
      <c r="AT392" s="189">
        <f t="shared" ca="1" si="379"/>
        <v>0</v>
      </c>
      <c r="AU392" s="189">
        <f t="shared" ref="AU392:BM392" ca="1" si="380">AT363+AU189*$J392+(-AU247+AU334-AT334)/2+AU421*($F421=6)</f>
        <v>0</v>
      </c>
      <c r="AV392" s="189">
        <f t="shared" ca="1" si="380"/>
        <v>0</v>
      </c>
      <c r="AW392" s="189">
        <f t="shared" ca="1" si="380"/>
        <v>0</v>
      </c>
      <c r="AX392" s="189">
        <f t="shared" ca="1" si="380"/>
        <v>0</v>
      </c>
      <c r="AY392" s="189">
        <f t="shared" ca="1" si="380"/>
        <v>0</v>
      </c>
      <c r="AZ392" s="189">
        <f t="shared" ca="1" si="380"/>
        <v>0</v>
      </c>
      <c r="BA392" s="189">
        <f t="shared" ca="1" si="380"/>
        <v>0</v>
      </c>
      <c r="BB392" s="189">
        <f t="shared" ca="1" si="380"/>
        <v>0</v>
      </c>
      <c r="BC392" s="189">
        <f t="shared" ca="1" si="380"/>
        <v>0</v>
      </c>
      <c r="BD392" s="189">
        <f t="shared" ca="1" si="380"/>
        <v>0</v>
      </c>
      <c r="BE392" s="189">
        <f t="shared" ca="1" si="380"/>
        <v>0</v>
      </c>
      <c r="BF392" s="189">
        <f t="shared" ca="1" si="380"/>
        <v>0</v>
      </c>
      <c r="BG392" s="189">
        <f t="shared" ca="1" si="380"/>
        <v>0</v>
      </c>
      <c r="BH392" s="189">
        <f t="shared" ca="1" si="380"/>
        <v>0</v>
      </c>
      <c r="BI392" s="189">
        <f t="shared" ca="1" si="380"/>
        <v>0</v>
      </c>
      <c r="BJ392" s="189">
        <f t="shared" ca="1" si="380"/>
        <v>0</v>
      </c>
      <c r="BK392" s="189">
        <f t="shared" ca="1" si="380"/>
        <v>0</v>
      </c>
      <c r="BL392" s="189">
        <f t="shared" ca="1" si="380"/>
        <v>0</v>
      </c>
      <c r="BM392" s="189">
        <f t="shared" ca="1" si="380"/>
        <v>0</v>
      </c>
    </row>
    <row r="393" spans="3:65" x14ac:dyDescent="0.2">
      <c r="C393" s="188">
        <f t="shared" si="341"/>
        <v>21</v>
      </c>
      <c r="D393" s="166" t="str">
        <f t="shared" si="342"/>
        <v>item 21</v>
      </c>
      <c r="E393" s="211" t="str">
        <f t="shared" si="337"/>
        <v>Operating Expense</v>
      </c>
      <c r="F393" s="183">
        <f t="shared" si="337"/>
        <v>2</v>
      </c>
      <c r="G393" s="183"/>
      <c r="H393" s="222">
        <f>Assumptions!$E$22</f>
        <v>0.25345000000000001</v>
      </c>
      <c r="J393" s="223">
        <f t="shared" si="338"/>
        <v>1</v>
      </c>
      <c r="O393" s="189">
        <f t="shared" ref="O393:AT393" ca="1" si="381">N364+O190*$J393+(-O248+O335-N335)/2+O422*($F422=6)</f>
        <v>0</v>
      </c>
      <c r="P393" s="189">
        <f t="shared" ca="1" si="381"/>
        <v>0</v>
      </c>
      <c r="Q393" s="189">
        <f t="shared" ca="1" si="381"/>
        <v>0</v>
      </c>
      <c r="R393" s="189">
        <f t="shared" ca="1" si="381"/>
        <v>0</v>
      </c>
      <c r="S393" s="189">
        <f t="shared" ca="1" si="381"/>
        <v>0</v>
      </c>
      <c r="T393" s="189">
        <f t="shared" ca="1" si="381"/>
        <v>0</v>
      </c>
      <c r="U393" s="189">
        <f t="shared" ca="1" si="381"/>
        <v>0</v>
      </c>
      <c r="V393" s="189">
        <f t="shared" ca="1" si="381"/>
        <v>0</v>
      </c>
      <c r="W393" s="189">
        <f t="shared" ca="1" si="381"/>
        <v>0</v>
      </c>
      <c r="X393" s="189">
        <f t="shared" ca="1" si="381"/>
        <v>0</v>
      </c>
      <c r="Y393" s="189">
        <f t="shared" ca="1" si="381"/>
        <v>0</v>
      </c>
      <c r="Z393" s="189">
        <f t="shared" ca="1" si="381"/>
        <v>0</v>
      </c>
      <c r="AA393" s="189">
        <f t="shared" ca="1" si="381"/>
        <v>0</v>
      </c>
      <c r="AB393" s="189">
        <f t="shared" ca="1" si="381"/>
        <v>0</v>
      </c>
      <c r="AC393" s="189">
        <f t="shared" ca="1" si="381"/>
        <v>0</v>
      </c>
      <c r="AD393" s="189">
        <f t="shared" ca="1" si="381"/>
        <v>0</v>
      </c>
      <c r="AE393" s="189">
        <f t="shared" ca="1" si="381"/>
        <v>0</v>
      </c>
      <c r="AF393" s="189">
        <f t="shared" ca="1" si="381"/>
        <v>0</v>
      </c>
      <c r="AG393" s="189">
        <f t="shared" ca="1" si="381"/>
        <v>0</v>
      </c>
      <c r="AH393" s="189">
        <f t="shared" ca="1" si="381"/>
        <v>0</v>
      </c>
      <c r="AI393" s="189">
        <f t="shared" ca="1" si="381"/>
        <v>0</v>
      </c>
      <c r="AJ393" s="189">
        <f t="shared" ca="1" si="381"/>
        <v>0</v>
      </c>
      <c r="AK393" s="189">
        <f t="shared" ca="1" si="381"/>
        <v>0</v>
      </c>
      <c r="AL393" s="189">
        <f t="shared" ca="1" si="381"/>
        <v>0</v>
      </c>
      <c r="AM393" s="189">
        <f t="shared" ca="1" si="381"/>
        <v>0</v>
      </c>
      <c r="AN393" s="189">
        <f t="shared" ca="1" si="381"/>
        <v>0</v>
      </c>
      <c r="AO393" s="189">
        <f t="shared" ca="1" si="381"/>
        <v>0</v>
      </c>
      <c r="AP393" s="189">
        <f t="shared" ca="1" si="381"/>
        <v>0</v>
      </c>
      <c r="AQ393" s="189">
        <f t="shared" ca="1" si="381"/>
        <v>0</v>
      </c>
      <c r="AR393" s="189">
        <f t="shared" ca="1" si="381"/>
        <v>0</v>
      </c>
      <c r="AS393" s="189">
        <f t="shared" ca="1" si="381"/>
        <v>0</v>
      </c>
      <c r="AT393" s="189">
        <f t="shared" ca="1" si="381"/>
        <v>0</v>
      </c>
      <c r="AU393" s="189">
        <f t="shared" ref="AU393:BM393" ca="1" si="382">AT364+AU190*$J393+(-AU248+AU335-AT335)/2+AU422*($F422=6)</f>
        <v>0</v>
      </c>
      <c r="AV393" s="189">
        <f t="shared" ca="1" si="382"/>
        <v>0</v>
      </c>
      <c r="AW393" s="189">
        <f t="shared" ca="1" si="382"/>
        <v>0</v>
      </c>
      <c r="AX393" s="189">
        <f t="shared" ca="1" si="382"/>
        <v>0</v>
      </c>
      <c r="AY393" s="189">
        <f t="shared" ca="1" si="382"/>
        <v>0</v>
      </c>
      <c r="AZ393" s="189">
        <f t="shared" ca="1" si="382"/>
        <v>0</v>
      </c>
      <c r="BA393" s="189">
        <f t="shared" ca="1" si="382"/>
        <v>0</v>
      </c>
      <c r="BB393" s="189">
        <f t="shared" ca="1" si="382"/>
        <v>0</v>
      </c>
      <c r="BC393" s="189">
        <f t="shared" ca="1" si="382"/>
        <v>0</v>
      </c>
      <c r="BD393" s="189">
        <f t="shared" ca="1" si="382"/>
        <v>0</v>
      </c>
      <c r="BE393" s="189">
        <f t="shared" ca="1" si="382"/>
        <v>0</v>
      </c>
      <c r="BF393" s="189">
        <f t="shared" ca="1" si="382"/>
        <v>0</v>
      </c>
      <c r="BG393" s="189">
        <f t="shared" ca="1" si="382"/>
        <v>0</v>
      </c>
      <c r="BH393" s="189">
        <f t="shared" ca="1" si="382"/>
        <v>0</v>
      </c>
      <c r="BI393" s="189">
        <f t="shared" ca="1" si="382"/>
        <v>0</v>
      </c>
      <c r="BJ393" s="189">
        <f t="shared" ca="1" si="382"/>
        <v>0</v>
      </c>
      <c r="BK393" s="189">
        <f t="shared" ca="1" si="382"/>
        <v>0</v>
      </c>
      <c r="BL393" s="189">
        <f t="shared" ca="1" si="382"/>
        <v>0</v>
      </c>
      <c r="BM393" s="189">
        <f t="shared" ca="1" si="382"/>
        <v>0</v>
      </c>
    </row>
    <row r="394" spans="3:65" x14ac:dyDescent="0.2">
      <c r="C394" s="188">
        <f t="shared" si="341"/>
        <v>22</v>
      </c>
      <c r="D394" s="166" t="str">
        <f t="shared" si="342"/>
        <v>item 22</v>
      </c>
      <c r="E394" s="211" t="str">
        <f t="shared" si="337"/>
        <v>Operating Expense</v>
      </c>
      <c r="F394" s="183">
        <f t="shared" si="337"/>
        <v>2</v>
      </c>
      <c r="G394" s="183"/>
      <c r="H394" s="222">
        <f>Assumptions!$E$22</f>
        <v>0.25345000000000001</v>
      </c>
      <c r="J394" s="223">
        <f t="shared" si="338"/>
        <v>1</v>
      </c>
      <c r="O394" s="189">
        <f t="shared" ref="O394:AT394" ca="1" si="383">N365+O191*$J394+(-O249+O336-N336)/2+O423*($F423=6)</f>
        <v>0</v>
      </c>
      <c r="P394" s="189">
        <f t="shared" ca="1" si="383"/>
        <v>0</v>
      </c>
      <c r="Q394" s="189">
        <f t="shared" ca="1" si="383"/>
        <v>0</v>
      </c>
      <c r="R394" s="189">
        <f t="shared" ca="1" si="383"/>
        <v>0</v>
      </c>
      <c r="S394" s="189">
        <f t="shared" ca="1" si="383"/>
        <v>0</v>
      </c>
      <c r="T394" s="189">
        <f t="shared" ca="1" si="383"/>
        <v>0</v>
      </c>
      <c r="U394" s="189">
        <f t="shared" ca="1" si="383"/>
        <v>0</v>
      </c>
      <c r="V394" s="189">
        <f t="shared" ca="1" si="383"/>
        <v>0</v>
      </c>
      <c r="W394" s="189">
        <f t="shared" ca="1" si="383"/>
        <v>0</v>
      </c>
      <c r="X394" s="189">
        <f t="shared" ca="1" si="383"/>
        <v>0</v>
      </c>
      <c r="Y394" s="189">
        <f t="shared" ca="1" si="383"/>
        <v>0</v>
      </c>
      <c r="Z394" s="189">
        <f t="shared" ca="1" si="383"/>
        <v>0</v>
      </c>
      <c r="AA394" s="189">
        <f t="shared" ca="1" si="383"/>
        <v>0</v>
      </c>
      <c r="AB394" s="189">
        <f t="shared" ca="1" si="383"/>
        <v>0</v>
      </c>
      <c r="AC394" s="189">
        <f t="shared" ca="1" si="383"/>
        <v>0</v>
      </c>
      <c r="AD394" s="189">
        <f t="shared" ca="1" si="383"/>
        <v>0</v>
      </c>
      <c r="AE394" s="189">
        <f t="shared" ca="1" si="383"/>
        <v>0</v>
      </c>
      <c r="AF394" s="189">
        <f t="shared" ca="1" si="383"/>
        <v>0</v>
      </c>
      <c r="AG394" s="189">
        <f t="shared" ca="1" si="383"/>
        <v>0</v>
      </c>
      <c r="AH394" s="189">
        <f t="shared" ca="1" si="383"/>
        <v>0</v>
      </c>
      <c r="AI394" s="189">
        <f t="shared" ca="1" si="383"/>
        <v>0</v>
      </c>
      <c r="AJ394" s="189">
        <f t="shared" ca="1" si="383"/>
        <v>0</v>
      </c>
      <c r="AK394" s="189">
        <f t="shared" ca="1" si="383"/>
        <v>0</v>
      </c>
      <c r="AL394" s="189">
        <f t="shared" ca="1" si="383"/>
        <v>0</v>
      </c>
      <c r="AM394" s="189">
        <f t="shared" ca="1" si="383"/>
        <v>0</v>
      </c>
      <c r="AN394" s="189">
        <f t="shared" ca="1" si="383"/>
        <v>0</v>
      </c>
      <c r="AO394" s="189">
        <f t="shared" ca="1" si="383"/>
        <v>0</v>
      </c>
      <c r="AP394" s="189">
        <f t="shared" ca="1" si="383"/>
        <v>0</v>
      </c>
      <c r="AQ394" s="189">
        <f t="shared" ca="1" si="383"/>
        <v>0</v>
      </c>
      <c r="AR394" s="189">
        <f t="shared" ca="1" si="383"/>
        <v>0</v>
      </c>
      <c r="AS394" s="189">
        <f t="shared" ca="1" si="383"/>
        <v>0</v>
      </c>
      <c r="AT394" s="189">
        <f t="shared" ca="1" si="383"/>
        <v>0</v>
      </c>
      <c r="AU394" s="189">
        <f t="shared" ref="AU394:BM394" ca="1" si="384">AT365+AU191*$J394+(-AU249+AU336-AT336)/2+AU423*($F423=6)</f>
        <v>0</v>
      </c>
      <c r="AV394" s="189">
        <f t="shared" ca="1" si="384"/>
        <v>0</v>
      </c>
      <c r="AW394" s="189">
        <f t="shared" ca="1" si="384"/>
        <v>0</v>
      </c>
      <c r="AX394" s="189">
        <f t="shared" ca="1" si="384"/>
        <v>0</v>
      </c>
      <c r="AY394" s="189">
        <f t="shared" ca="1" si="384"/>
        <v>0</v>
      </c>
      <c r="AZ394" s="189">
        <f t="shared" ca="1" si="384"/>
        <v>0</v>
      </c>
      <c r="BA394" s="189">
        <f t="shared" ca="1" si="384"/>
        <v>0</v>
      </c>
      <c r="BB394" s="189">
        <f t="shared" ca="1" si="384"/>
        <v>0</v>
      </c>
      <c r="BC394" s="189">
        <f t="shared" ca="1" si="384"/>
        <v>0</v>
      </c>
      <c r="BD394" s="189">
        <f t="shared" ca="1" si="384"/>
        <v>0</v>
      </c>
      <c r="BE394" s="189">
        <f t="shared" ca="1" si="384"/>
        <v>0</v>
      </c>
      <c r="BF394" s="189">
        <f t="shared" ca="1" si="384"/>
        <v>0</v>
      </c>
      <c r="BG394" s="189">
        <f t="shared" ca="1" si="384"/>
        <v>0</v>
      </c>
      <c r="BH394" s="189">
        <f t="shared" ca="1" si="384"/>
        <v>0</v>
      </c>
      <c r="BI394" s="189">
        <f t="shared" ca="1" si="384"/>
        <v>0</v>
      </c>
      <c r="BJ394" s="189">
        <f t="shared" ca="1" si="384"/>
        <v>0</v>
      </c>
      <c r="BK394" s="189">
        <f t="shared" ca="1" si="384"/>
        <v>0</v>
      </c>
      <c r="BL394" s="189">
        <f t="shared" ca="1" si="384"/>
        <v>0</v>
      </c>
      <c r="BM394" s="189">
        <f t="shared" ca="1" si="384"/>
        <v>0</v>
      </c>
    </row>
    <row r="395" spans="3:65" x14ac:dyDescent="0.2">
      <c r="C395" s="188">
        <f t="shared" si="341"/>
        <v>23</v>
      </c>
      <c r="D395" s="166" t="str">
        <f t="shared" si="342"/>
        <v>item 23</v>
      </c>
      <c r="E395" s="211" t="str">
        <f t="shared" si="337"/>
        <v>Operating Expense</v>
      </c>
      <c r="F395" s="183">
        <f t="shared" si="337"/>
        <v>2</v>
      </c>
      <c r="G395" s="183"/>
      <c r="H395" s="222">
        <f>Assumptions!$E$22</f>
        <v>0.25345000000000001</v>
      </c>
      <c r="J395" s="223">
        <f t="shared" si="338"/>
        <v>1</v>
      </c>
      <c r="O395" s="189">
        <f t="shared" ref="O395:AT395" ca="1" si="385">N366+O192*$J395+(-O250+O337-N337)/2+O424*($F424=6)</f>
        <v>0</v>
      </c>
      <c r="P395" s="189">
        <f t="shared" ca="1" si="385"/>
        <v>0</v>
      </c>
      <c r="Q395" s="189">
        <f t="shared" ca="1" si="385"/>
        <v>0</v>
      </c>
      <c r="R395" s="189">
        <f t="shared" ca="1" si="385"/>
        <v>0</v>
      </c>
      <c r="S395" s="189">
        <f t="shared" ca="1" si="385"/>
        <v>0</v>
      </c>
      <c r="T395" s="189">
        <f t="shared" ca="1" si="385"/>
        <v>0</v>
      </c>
      <c r="U395" s="189">
        <f t="shared" ca="1" si="385"/>
        <v>0</v>
      </c>
      <c r="V395" s="189">
        <f t="shared" ca="1" si="385"/>
        <v>0</v>
      </c>
      <c r="W395" s="189">
        <f t="shared" ca="1" si="385"/>
        <v>0</v>
      </c>
      <c r="X395" s="189">
        <f t="shared" ca="1" si="385"/>
        <v>0</v>
      </c>
      <c r="Y395" s="189">
        <f t="shared" ca="1" si="385"/>
        <v>0</v>
      </c>
      <c r="Z395" s="189">
        <f t="shared" ca="1" si="385"/>
        <v>0</v>
      </c>
      <c r="AA395" s="189">
        <f t="shared" ca="1" si="385"/>
        <v>0</v>
      </c>
      <c r="AB395" s="189">
        <f t="shared" ca="1" si="385"/>
        <v>0</v>
      </c>
      <c r="AC395" s="189">
        <f t="shared" ca="1" si="385"/>
        <v>0</v>
      </c>
      <c r="AD395" s="189">
        <f t="shared" ca="1" si="385"/>
        <v>0</v>
      </c>
      <c r="AE395" s="189">
        <f t="shared" ca="1" si="385"/>
        <v>0</v>
      </c>
      <c r="AF395" s="189">
        <f t="shared" ca="1" si="385"/>
        <v>0</v>
      </c>
      <c r="AG395" s="189">
        <f t="shared" ca="1" si="385"/>
        <v>0</v>
      </c>
      <c r="AH395" s="189">
        <f t="shared" ca="1" si="385"/>
        <v>0</v>
      </c>
      <c r="AI395" s="189">
        <f t="shared" ca="1" si="385"/>
        <v>0</v>
      </c>
      <c r="AJ395" s="189">
        <f t="shared" ca="1" si="385"/>
        <v>0</v>
      </c>
      <c r="AK395" s="189">
        <f t="shared" ca="1" si="385"/>
        <v>0</v>
      </c>
      <c r="AL395" s="189">
        <f t="shared" ca="1" si="385"/>
        <v>0</v>
      </c>
      <c r="AM395" s="189">
        <f t="shared" ca="1" si="385"/>
        <v>0</v>
      </c>
      <c r="AN395" s="189">
        <f t="shared" ca="1" si="385"/>
        <v>0</v>
      </c>
      <c r="AO395" s="189">
        <f t="shared" ca="1" si="385"/>
        <v>0</v>
      </c>
      <c r="AP395" s="189">
        <f t="shared" ca="1" si="385"/>
        <v>0</v>
      </c>
      <c r="AQ395" s="189">
        <f t="shared" ca="1" si="385"/>
        <v>0</v>
      </c>
      <c r="AR395" s="189">
        <f t="shared" ca="1" si="385"/>
        <v>0</v>
      </c>
      <c r="AS395" s="189">
        <f t="shared" ca="1" si="385"/>
        <v>0</v>
      </c>
      <c r="AT395" s="189">
        <f t="shared" ca="1" si="385"/>
        <v>0</v>
      </c>
      <c r="AU395" s="189">
        <f t="shared" ref="AU395:BM395" ca="1" si="386">AT366+AU192*$J395+(-AU250+AU337-AT337)/2+AU424*($F424=6)</f>
        <v>0</v>
      </c>
      <c r="AV395" s="189">
        <f t="shared" ca="1" si="386"/>
        <v>0</v>
      </c>
      <c r="AW395" s="189">
        <f t="shared" ca="1" si="386"/>
        <v>0</v>
      </c>
      <c r="AX395" s="189">
        <f t="shared" ca="1" si="386"/>
        <v>0</v>
      </c>
      <c r="AY395" s="189">
        <f t="shared" ca="1" si="386"/>
        <v>0</v>
      </c>
      <c r="AZ395" s="189">
        <f t="shared" ca="1" si="386"/>
        <v>0</v>
      </c>
      <c r="BA395" s="189">
        <f t="shared" ca="1" si="386"/>
        <v>0</v>
      </c>
      <c r="BB395" s="189">
        <f t="shared" ca="1" si="386"/>
        <v>0</v>
      </c>
      <c r="BC395" s="189">
        <f t="shared" ca="1" si="386"/>
        <v>0</v>
      </c>
      <c r="BD395" s="189">
        <f t="shared" ca="1" si="386"/>
        <v>0</v>
      </c>
      <c r="BE395" s="189">
        <f t="shared" ca="1" si="386"/>
        <v>0</v>
      </c>
      <c r="BF395" s="189">
        <f t="shared" ca="1" si="386"/>
        <v>0</v>
      </c>
      <c r="BG395" s="189">
        <f t="shared" ca="1" si="386"/>
        <v>0</v>
      </c>
      <c r="BH395" s="189">
        <f t="shared" ca="1" si="386"/>
        <v>0</v>
      </c>
      <c r="BI395" s="189">
        <f t="shared" ca="1" si="386"/>
        <v>0</v>
      </c>
      <c r="BJ395" s="189">
        <f t="shared" ca="1" si="386"/>
        <v>0</v>
      </c>
      <c r="BK395" s="189">
        <f t="shared" ca="1" si="386"/>
        <v>0</v>
      </c>
      <c r="BL395" s="189">
        <f t="shared" ca="1" si="386"/>
        <v>0</v>
      </c>
      <c r="BM395" s="189">
        <f t="shared" ca="1" si="386"/>
        <v>0</v>
      </c>
    </row>
    <row r="396" spans="3:65" x14ac:dyDescent="0.2">
      <c r="C396" s="188">
        <f t="shared" si="341"/>
        <v>24</v>
      </c>
      <c r="D396" s="166" t="str">
        <f t="shared" si="342"/>
        <v>item 24</v>
      </c>
      <c r="E396" s="211" t="str">
        <f t="shared" si="337"/>
        <v>Operating Expense</v>
      </c>
      <c r="F396" s="183">
        <f t="shared" si="337"/>
        <v>2</v>
      </c>
      <c r="G396" s="183"/>
      <c r="H396" s="222">
        <f>Assumptions!$E$22</f>
        <v>0.25345000000000001</v>
      </c>
      <c r="J396" s="223">
        <f t="shared" si="338"/>
        <v>1</v>
      </c>
      <c r="O396" s="189">
        <f t="shared" ref="O396:AT396" ca="1" si="387">N367+O193*$J396+(-O251+O338-N338)/2+O425*($F425=6)</f>
        <v>0</v>
      </c>
      <c r="P396" s="189">
        <f t="shared" ca="1" si="387"/>
        <v>0</v>
      </c>
      <c r="Q396" s="189">
        <f t="shared" ca="1" si="387"/>
        <v>0</v>
      </c>
      <c r="R396" s="189">
        <f t="shared" ca="1" si="387"/>
        <v>0</v>
      </c>
      <c r="S396" s="189">
        <f t="shared" ca="1" si="387"/>
        <v>0</v>
      </c>
      <c r="T396" s="189">
        <f t="shared" ca="1" si="387"/>
        <v>0</v>
      </c>
      <c r="U396" s="189">
        <f t="shared" ca="1" si="387"/>
        <v>0</v>
      </c>
      <c r="V396" s="189">
        <f t="shared" ca="1" si="387"/>
        <v>0</v>
      </c>
      <c r="W396" s="189">
        <f t="shared" ca="1" si="387"/>
        <v>0</v>
      </c>
      <c r="X396" s="189">
        <f t="shared" ca="1" si="387"/>
        <v>0</v>
      </c>
      <c r="Y396" s="189">
        <f t="shared" ca="1" si="387"/>
        <v>0</v>
      </c>
      <c r="Z396" s="189">
        <f t="shared" ca="1" si="387"/>
        <v>0</v>
      </c>
      <c r="AA396" s="189">
        <f t="shared" ca="1" si="387"/>
        <v>0</v>
      </c>
      <c r="AB396" s="189">
        <f t="shared" ca="1" si="387"/>
        <v>0</v>
      </c>
      <c r="AC396" s="189">
        <f t="shared" ca="1" si="387"/>
        <v>0</v>
      </c>
      <c r="AD396" s="189">
        <f t="shared" ca="1" si="387"/>
        <v>0</v>
      </c>
      <c r="AE396" s="189">
        <f t="shared" ca="1" si="387"/>
        <v>0</v>
      </c>
      <c r="AF396" s="189">
        <f t="shared" ca="1" si="387"/>
        <v>0</v>
      </c>
      <c r="AG396" s="189">
        <f t="shared" ca="1" si="387"/>
        <v>0</v>
      </c>
      <c r="AH396" s="189">
        <f t="shared" ca="1" si="387"/>
        <v>0</v>
      </c>
      <c r="AI396" s="189">
        <f t="shared" ca="1" si="387"/>
        <v>0</v>
      </c>
      <c r="AJ396" s="189">
        <f t="shared" ca="1" si="387"/>
        <v>0</v>
      </c>
      <c r="AK396" s="189">
        <f t="shared" ca="1" si="387"/>
        <v>0</v>
      </c>
      <c r="AL396" s="189">
        <f t="shared" ca="1" si="387"/>
        <v>0</v>
      </c>
      <c r="AM396" s="189">
        <f t="shared" ca="1" si="387"/>
        <v>0</v>
      </c>
      <c r="AN396" s="189">
        <f t="shared" ca="1" si="387"/>
        <v>0</v>
      </c>
      <c r="AO396" s="189">
        <f t="shared" ca="1" si="387"/>
        <v>0</v>
      </c>
      <c r="AP396" s="189">
        <f t="shared" ca="1" si="387"/>
        <v>0</v>
      </c>
      <c r="AQ396" s="189">
        <f t="shared" ca="1" si="387"/>
        <v>0</v>
      </c>
      <c r="AR396" s="189">
        <f t="shared" ca="1" si="387"/>
        <v>0</v>
      </c>
      <c r="AS396" s="189">
        <f t="shared" ca="1" si="387"/>
        <v>0</v>
      </c>
      <c r="AT396" s="189">
        <f t="shared" ca="1" si="387"/>
        <v>0</v>
      </c>
      <c r="AU396" s="189">
        <f t="shared" ref="AU396:BM396" ca="1" si="388">AT367+AU193*$J396+(-AU251+AU338-AT338)/2+AU425*($F425=6)</f>
        <v>0</v>
      </c>
      <c r="AV396" s="189">
        <f t="shared" ca="1" si="388"/>
        <v>0</v>
      </c>
      <c r="AW396" s="189">
        <f t="shared" ca="1" si="388"/>
        <v>0</v>
      </c>
      <c r="AX396" s="189">
        <f t="shared" ca="1" si="388"/>
        <v>0</v>
      </c>
      <c r="AY396" s="189">
        <f t="shared" ca="1" si="388"/>
        <v>0</v>
      </c>
      <c r="AZ396" s="189">
        <f t="shared" ca="1" si="388"/>
        <v>0</v>
      </c>
      <c r="BA396" s="189">
        <f t="shared" ca="1" si="388"/>
        <v>0</v>
      </c>
      <c r="BB396" s="189">
        <f t="shared" ca="1" si="388"/>
        <v>0</v>
      </c>
      <c r="BC396" s="189">
        <f t="shared" ca="1" si="388"/>
        <v>0</v>
      </c>
      <c r="BD396" s="189">
        <f t="shared" ca="1" si="388"/>
        <v>0</v>
      </c>
      <c r="BE396" s="189">
        <f t="shared" ca="1" si="388"/>
        <v>0</v>
      </c>
      <c r="BF396" s="189">
        <f t="shared" ca="1" si="388"/>
        <v>0</v>
      </c>
      <c r="BG396" s="189">
        <f t="shared" ca="1" si="388"/>
        <v>0</v>
      </c>
      <c r="BH396" s="189">
        <f t="shared" ca="1" si="388"/>
        <v>0</v>
      </c>
      <c r="BI396" s="189">
        <f t="shared" ca="1" si="388"/>
        <v>0</v>
      </c>
      <c r="BJ396" s="189">
        <f t="shared" ca="1" si="388"/>
        <v>0</v>
      </c>
      <c r="BK396" s="189">
        <f t="shared" ca="1" si="388"/>
        <v>0</v>
      </c>
      <c r="BL396" s="189">
        <f t="shared" ca="1" si="388"/>
        <v>0</v>
      </c>
      <c r="BM396" s="189">
        <f t="shared" ca="1" si="388"/>
        <v>0</v>
      </c>
    </row>
    <row r="397" spans="3:65" x14ac:dyDescent="0.2">
      <c r="C397" s="188">
        <f t="shared" si="341"/>
        <v>25</v>
      </c>
      <c r="D397" s="166" t="str">
        <f t="shared" si="342"/>
        <v>item 25</v>
      </c>
      <c r="E397" s="211" t="str">
        <f t="shared" si="337"/>
        <v>Operating Expense</v>
      </c>
      <c r="F397" s="183">
        <f t="shared" si="337"/>
        <v>2</v>
      </c>
      <c r="G397" s="183"/>
      <c r="H397" s="222">
        <f>Assumptions!$E$22</f>
        <v>0.25345000000000001</v>
      </c>
      <c r="J397" s="223">
        <f t="shared" si="338"/>
        <v>1</v>
      </c>
      <c r="O397" s="189">
        <f t="shared" ref="O397:AT397" ca="1" si="389">N368+O194*$J397+(-O252+O339-N339)/2+O426*($F426=6)</f>
        <v>0</v>
      </c>
      <c r="P397" s="189">
        <f t="shared" ca="1" si="389"/>
        <v>0</v>
      </c>
      <c r="Q397" s="189">
        <f t="shared" ca="1" si="389"/>
        <v>0</v>
      </c>
      <c r="R397" s="189">
        <f t="shared" ca="1" si="389"/>
        <v>0</v>
      </c>
      <c r="S397" s="189">
        <f t="shared" ca="1" si="389"/>
        <v>0</v>
      </c>
      <c r="T397" s="189">
        <f t="shared" ca="1" si="389"/>
        <v>0</v>
      </c>
      <c r="U397" s="189">
        <f t="shared" ca="1" si="389"/>
        <v>0</v>
      </c>
      <c r="V397" s="189">
        <f t="shared" ca="1" si="389"/>
        <v>0</v>
      </c>
      <c r="W397" s="189">
        <f t="shared" ca="1" si="389"/>
        <v>0</v>
      </c>
      <c r="X397" s="189">
        <f t="shared" ca="1" si="389"/>
        <v>0</v>
      </c>
      <c r="Y397" s="189">
        <f t="shared" ca="1" si="389"/>
        <v>0</v>
      </c>
      <c r="Z397" s="189">
        <f t="shared" ca="1" si="389"/>
        <v>0</v>
      </c>
      <c r="AA397" s="189">
        <f t="shared" ca="1" si="389"/>
        <v>0</v>
      </c>
      <c r="AB397" s="189">
        <f t="shared" ca="1" si="389"/>
        <v>0</v>
      </c>
      <c r="AC397" s="189">
        <f t="shared" ca="1" si="389"/>
        <v>0</v>
      </c>
      <c r="AD397" s="189">
        <f t="shared" ca="1" si="389"/>
        <v>0</v>
      </c>
      <c r="AE397" s="189">
        <f t="shared" ca="1" si="389"/>
        <v>0</v>
      </c>
      <c r="AF397" s="189">
        <f t="shared" ca="1" si="389"/>
        <v>0</v>
      </c>
      <c r="AG397" s="189">
        <f t="shared" ca="1" si="389"/>
        <v>0</v>
      </c>
      <c r="AH397" s="189">
        <f t="shared" ca="1" si="389"/>
        <v>0</v>
      </c>
      <c r="AI397" s="189">
        <f t="shared" ca="1" si="389"/>
        <v>0</v>
      </c>
      <c r="AJ397" s="189">
        <f t="shared" ca="1" si="389"/>
        <v>0</v>
      </c>
      <c r="AK397" s="189">
        <f t="shared" ca="1" si="389"/>
        <v>0</v>
      </c>
      <c r="AL397" s="189">
        <f t="shared" ca="1" si="389"/>
        <v>0</v>
      </c>
      <c r="AM397" s="189">
        <f t="shared" ca="1" si="389"/>
        <v>0</v>
      </c>
      <c r="AN397" s="189">
        <f t="shared" ca="1" si="389"/>
        <v>0</v>
      </c>
      <c r="AO397" s="189">
        <f t="shared" ca="1" si="389"/>
        <v>0</v>
      </c>
      <c r="AP397" s="189">
        <f t="shared" ca="1" si="389"/>
        <v>0</v>
      </c>
      <c r="AQ397" s="189">
        <f t="shared" ca="1" si="389"/>
        <v>0</v>
      </c>
      <c r="AR397" s="189">
        <f t="shared" ca="1" si="389"/>
        <v>0</v>
      </c>
      <c r="AS397" s="189">
        <f t="shared" ca="1" si="389"/>
        <v>0</v>
      </c>
      <c r="AT397" s="189">
        <f t="shared" ca="1" si="389"/>
        <v>0</v>
      </c>
      <c r="AU397" s="189">
        <f t="shared" ref="AU397:BM397" ca="1" si="390">AT368+AU194*$J397+(-AU252+AU339-AT339)/2+AU426*($F426=6)</f>
        <v>0</v>
      </c>
      <c r="AV397" s="189">
        <f t="shared" ca="1" si="390"/>
        <v>0</v>
      </c>
      <c r="AW397" s="189">
        <f t="shared" ca="1" si="390"/>
        <v>0</v>
      </c>
      <c r="AX397" s="189">
        <f t="shared" ca="1" si="390"/>
        <v>0</v>
      </c>
      <c r="AY397" s="189">
        <f t="shared" ca="1" si="390"/>
        <v>0</v>
      </c>
      <c r="AZ397" s="189">
        <f t="shared" ca="1" si="390"/>
        <v>0</v>
      </c>
      <c r="BA397" s="189">
        <f t="shared" ca="1" si="390"/>
        <v>0</v>
      </c>
      <c r="BB397" s="189">
        <f t="shared" ca="1" si="390"/>
        <v>0</v>
      </c>
      <c r="BC397" s="189">
        <f t="shared" ca="1" si="390"/>
        <v>0</v>
      </c>
      <c r="BD397" s="189">
        <f t="shared" ca="1" si="390"/>
        <v>0</v>
      </c>
      <c r="BE397" s="189">
        <f t="shared" ca="1" si="390"/>
        <v>0</v>
      </c>
      <c r="BF397" s="189">
        <f t="shared" ca="1" si="390"/>
        <v>0</v>
      </c>
      <c r="BG397" s="189">
        <f t="shared" ca="1" si="390"/>
        <v>0</v>
      </c>
      <c r="BH397" s="189">
        <f t="shared" ca="1" si="390"/>
        <v>0</v>
      </c>
      <c r="BI397" s="189">
        <f t="shared" ca="1" si="390"/>
        <v>0</v>
      </c>
      <c r="BJ397" s="189">
        <f t="shared" ca="1" si="390"/>
        <v>0</v>
      </c>
      <c r="BK397" s="189">
        <f t="shared" ca="1" si="390"/>
        <v>0</v>
      </c>
      <c r="BL397" s="189">
        <f t="shared" ca="1" si="390"/>
        <v>0</v>
      </c>
      <c r="BM397" s="189">
        <f t="shared" ca="1" si="390"/>
        <v>0</v>
      </c>
    </row>
    <row r="398" spans="3:65" x14ac:dyDescent="0.2">
      <c r="D398" s="194"/>
      <c r="O398" s="209"/>
      <c r="P398" s="209"/>
      <c r="Q398" s="209"/>
      <c r="R398" s="209"/>
      <c r="S398" s="209"/>
      <c r="T398" s="209"/>
      <c r="U398" s="209"/>
      <c r="V398" s="209"/>
      <c r="W398" s="209"/>
      <c r="X398" s="209"/>
      <c r="Y398" s="209"/>
      <c r="Z398" s="209"/>
      <c r="AA398" s="209"/>
      <c r="AB398" s="209"/>
      <c r="AC398" s="209"/>
      <c r="AD398" s="209"/>
      <c r="AE398" s="209"/>
      <c r="AF398" s="209"/>
      <c r="AG398" s="209"/>
      <c r="AH398" s="209"/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  <c r="BI398" s="209"/>
      <c r="BJ398" s="209"/>
      <c r="BK398" s="209"/>
      <c r="BL398" s="209"/>
      <c r="BM398" s="209"/>
    </row>
    <row r="399" spans="3:65" x14ac:dyDescent="0.2">
      <c r="D399" s="194"/>
      <c r="O399" s="290"/>
      <c r="P399" s="224"/>
      <c r="Q399" s="224"/>
      <c r="R399" s="224"/>
      <c r="S399" s="224"/>
      <c r="T399" s="224"/>
      <c r="U399" s="224"/>
      <c r="V399" s="224"/>
      <c r="W399" s="224"/>
      <c r="X399" s="224"/>
      <c r="Y399" s="224"/>
      <c r="Z399" s="224"/>
      <c r="AA399" s="224"/>
      <c r="AB399" s="224"/>
      <c r="AC399" s="224"/>
      <c r="AD399" s="224"/>
      <c r="AE399" s="224"/>
      <c r="AF399" s="224"/>
      <c r="AG399" s="224"/>
      <c r="AH399" s="224"/>
      <c r="AI399" s="224"/>
      <c r="AJ399" s="224"/>
      <c r="AK399" s="224"/>
      <c r="AL399" s="224"/>
      <c r="AM399" s="224"/>
      <c r="AN399" s="224"/>
      <c r="AO399" s="224"/>
      <c r="AP399" s="224"/>
      <c r="AQ399" s="224"/>
      <c r="AR399" s="224"/>
      <c r="AS399" s="224"/>
      <c r="AT399" s="224"/>
      <c r="AU399" s="224"/>
      <c r="AV399" s="224"/>
      <c r="AW399" s="224"/>
      <c r="AX399" s="224"/>
      <c r="AY399" s="224"/>
      <c r="AZ399" s="224"/>
      <c r="BA399" s="224"/>
      <c r="BB399" s="224"/>
      <c r="BC399" s="224"/>
      <c r="BD399" s="224"/>
      <c r="BE399" s="224"/>
      <c r="BF399" s="224"/>
      <c r="BG399" s="224"/>
      <c r="BH399" s="224"/>
      <c r="BI399" s="224"/>
      <c r="BJ399" s="224"/>
      <c r="BK399" s="224"/>
      <c r="BL399" s="224"/>
      <c r="BM399" s="224"/>
    </row>
    <row r="400" spans="3:65" x14ac:dyDescent="0.2">
      <c r="D400" s="194"/>
      <c r="O400" s="224"/>
      <c r="P400" s="224"/>
      <c r="R400" s="224"/>
      <c r="S400" s="224"/>
      <c r="T400" s="224"/>
      <c r="U400" s="224"/>
      <c r="V400" s="224"/>
      <c r="W400" s="224"/>
      <c r="X400" s="224"/>
      <c r="Y400" s="224"/>
      <c r="Z400" s="224"/>
      <c r="AA400" s="224"/>
      <c r="AB400" s="224"/>
      <c r="AC400" s="224"/>
      <c r="AD400" s="224"/>
      <c r="AE400" s="224"/>
      <c r="AF400" s="224"/>
      <c r="AG400" s="224"/>
      <c r="AH400" s="224"/>
      <c r="AI400" s="224"/>
      <c r="AJ400" s="224"/>
      <c r="AK400" s="224"/>
      <c r="AL400" s="224"/>
      <c r="AM400" s="224"/>
      <c r="AN400" s="224"/>
      <c r="AO400" s="224"/>
      <c r="AP400" s="224"/>
      <c r="AQ400" s="224"/>
      <c r="AR400" s="224"/>
      <c r="AS400" s="224"/>
      <c r="AT400" s="224"/>
      <c r="AU400" s="224"/>
      <c r="AV400" s="224"/>
      <c r="AW400" s="224"/>
      <c r="AX400" s="224"/>
      <c r="AY400" s="224"/>
      <c r="AZ400" s="224"/>
      <c r="BA400" s="224"/>
      <c r="BB400" s="224"/>
      <c r="BC400" s="224"/>
      <c r="BD400" s="224"/>
      <c r="BE400" s="224"/>
      <c r="BF400" s="224"/>
      <c r="BG400" s="224"/>
      <c r="BH400" s="224"/>
      <c r="BI400" s="224"/>
      <c r="BJ400" s="224"/>
      <c r="BK400" s="224"/>
      <c r="BL400" s="224"/>
      <c r="BM400" s="224"/>
    </row>
    <row r="401" spans="3:65" x14ac:dyDescent="0.2">
      <c r="D401" s="186" t="s">
        <v>199</v>
      </c>
      <c r="E401" s="181"/>
      <c r="F401" s="155"/>
      <c r="G401" s="155"/>
      <c r="H401" s="216"/>
      <c r="K401" s="184"/>
      <c r="L401" s="184"/>
      <c r="M401" s="184"/>
      <c r="O401" s="184"/>
      <c r="Q401" s="184"/>
      <c r="R401" s="184"/>
      <c r="S401" s="184"/>
      <c r="T401" s="184"/>
      <c r="U401" s="184"/>
      <c r="V401" s="184"/>
      <c r="W401" s="184"/>
      <c r="X401" s="184"/>
      <c r="Y401" s="184"/>
      <c r="Z401" s="184"/>
      <c r="AA401" s="184"/>
      <c r="AB401" s="184"/>
      <c r="AC401" s="184"/>
      <c r="AD401" s="184"/>
      <c r="AE401" s="184"/>
      <c r="AF401" s="184"/>
      <c r="AG401" s="184"/>
      <c r="AH401" s="184"/>
      <c r="AI401" s="184"/>
      <c r="AJ401" s="184"/>
      <c r="AK401" s="184"/>
      <c r="AL401" s="184"/>
      <c r="AM401" s="184"/>
      <c r="AN401" s="184"/>
      <c r="AO401" s="184"/>
      <c r="AP401" s="184"/>
      <c r="AQ401" s="184"/>
      <c r="AR401" s="184"/>
      <c r="AS401" s="184"/>
      <c r="AT401" s="184"/>
      <c r="AU401" s="184"/>
      <c r="AV401" s="184"/>
      <c r="AW401" s="184"/>
      <c r="AX401" s="184"/>
      <c r="AY401" s="184"/>
      <c r="AZ401" s="184"/>
      <c r="BA401" s="184"/>
      <c r="BB401" s="184"/>
      <c r="BC401" s="184"/>
      <c r="BD401" s="184"/>
      <c r="BE401" s="184"/>
      <c r="BF401" s="184"/>
      <c r="BG401" s="184"/>
      <c r="BH401" s="184"/>
      <c r="BI401" s="184"/>
      <c r="BJ401" s="184"/>
      <c r="BK401" s="184"/>
      <c r="BL401" s="184"/>
      <c r="BM401" s="184"/>
    </row>
    <row r="402" spans="3:65" x14ac:dyDescent="0.2">
      <c r="C402" s="188">
        <f>C401+1</f>
        <v>1</v>
      </c>
      <c r="D402" s="166" t="str">
        <f t="shared" ref="D402:F426" si="391">INDEX(D$51:D$75,$C402,1)</f>
        <v xml:space="preserve">TRANSMISSION LINE  </v>
      </c>
      <c r="E402" s="211" t="str">
        <f t="shared" si="391"/>
        <v>CWIP Capital</v>
      </c>
      <c r="F402" s="183">
        <f t="shared" si="391"/>
        <v>6</v>
      </c>
      <c r="G402" s="183"/>
      <c r="H402" s="222">
        <f>Assumptions!$E$22</f>
        <v>0.25345000000000001</v>
      </c>
      <c r="K402" s="202">
        <f>SUMPRODUCT(O402:BM402,$O$11:$BM$11)</f>
        <v>110820445.72191966</v>
      </c>
      <c r="L402" s="203">
        <f>SUM(O402:BM402)</f>
        <v>141086278.18251589</v>
      </c>
      <c r="O402" s="189">
        <f>(SUM($N109:N109,$N988:N988)*O959/12+(O109+O988)*O959/24-O170*O959/24*0)*($F402&gt;=5)</f>
        <v>0</v>
      </c>
      <c r="P402" s="189">
        <f>(SUM($N109:O109,$N988:O988)*P959/12+(P109+P988)*P959/24-P170*P959/24*0)*($F402&gt;=5)</f>
        <v>0</v>
      </c>
      <c r="Q402" s="189">
        <f>(SUM($N109:P109,$N988:P988)*Q959/12+(Q109+Q988)*Q959/24-Q170*Q959/24*0)*($F402&gt;=5)</f>
        <v>21337122.317726169</v>
      </c>
      <c r="R402" s="189">
        <f>(SUM($N109:Q109,$N988:Q988)*R959/12+(R109+R988)*R959/24-R170*R959/24*0)*($F402&gt;=5)</f>
        <v>119749155.86478972</v>
      </c>
      <c r="S402" s="189">
        <f>(SUM($N109:R109,$N988:R988)*S959/12+(S109+S988)*S959/24-S170*S959/24*0)*($F402&gt;=5)</f>
        <v>0</v>
      </c>
      <c r="T402" s="189">
        <f>(SUM($N109:S109,$N988:S988)*T959/12+(T109+T988)*T959/24-T170*T959/24*0)*($F402&gt;=5)</f>
        <v>0</v>
      </c>
      <c r="U402" s="189">
        <f>(SUM($N109:T109,$N988:T988)*U959/12+(U109+U988)*U959/24-U170*U959/24*0)*($F402&gt;=5)</f>
        <v>0</v>
      </c>
      <c r="V402" s="189">
        <f>(SUM($N109:U109,$N988:U988)*V959/12+(V109+V988)*V959/24-V170*V959/24*0)*($F402&gt;=5)</f>
        <v>0</v>
      </c>
      <c r="W402" s="189">
        <f>(SUM($N109:V109,$N988:V988)*W959/12+(W109+W988)*W959/24-W170*W959/24*0)*($F402&gt;=5)</f>
        <v>0</v>
      </c>
      <c r="X402" s="189">
        <f>(SUM($N109:W109,$N988:W988)*X959/12+(X109+X988)*X959/24-X170*X959/24*0)*($F402&gt;=5)</f>
        <v>0</v>
      </c>
      <c r="Y402" s="189">
        <f>(SUM($N109:X109,$N988:X988)*Y959/12+(Y109+Y988)*Y959/24-Y170*Y959/24*0)*($F402&gt;=5)</f>
        <v>0</v>
      </c>
      <c r="Z402" s="189">
        <f>(SUM($N109:Y109,$N988:Y988)*Z959/12+(Z109+Z988)*Z959/24-Z170*Z959/24*0)*($F402&gt;=5)</f>
        <v>0</v>
      </c>
      <c r="AA402" s="189">
        <f>(SUM($N109:Z109,$N988:Z988)*AA959/12+(AA109+AA988)*AA959/24-AA170*AA959/24*0)*($F402&gt;=5)</f>
        <v>0</v>
      </c>
      <c r="AB402" s="189">
        <f>(SUM($N109:AA109,$N988:AA988)*AB959/12+(AB109+AB988)*AB959/24-AB170*AB959/24*0)*($F402&gt;=5)</f>
        <v>0</v>
      </c>
      <c r="AC402" s="189">
        <f>(SUM($N109:AB109,$N988:AB988)*AC959/12+(AC109+AC988)*AC959/24-AC170*AC959/24*0)*($F402&gt;=5)</f>
        <v>0</v>
      </c>
      <c r="AD402" s="189">
        <f>(SUM($N109:AC109,$N988:AC988)*AD959/12+(AD109+AD988)*AD959/24-AD170*AD959/24*0)*($F402&gt;=5)</f>
        <v>0</v>
      </c>
      <c r="AE402" s="189">
        <f>(SUM($N109:AD109,$N988:AD988)*AE959/12+(AE109+AE988)*AE959/24-AE170*AE959/24*0)*($F402&gt;=5)</f>
        <v>0</v>
      </c>
      <c r="AF402" s="189">
        <f>(SUM($N109:AE109,$N988:AE988)*AF959/12+(AF109+AF988)*AF959/24-AF170*AF959/24*0)*($F402&gt;=5)</f>
        <v>0</v>
      </c>
      <c r="AG402" s="189">
        <f>(SUM($N109:AF109,$N988:AF988)*AG959/12+(AG109+AG988)*AG959/24-AG170*AG959/24*0)*($F402&gt;=5)</f>
        <v>0</v>
      </c>
      <c r="AH402" s="189">
        <f>(SUM($N109:AG109,$N988:AG988)*AH959/12+(AH109+AH988)*AH959/24-AH170*AH959/24*0)*($F402&gt;=5)</f>
        <v>0</v>
      </c>
      <c r="AI402" s="189">
        <f>(SUM($N109:AH109,$N988:AH988)*AI959/12+(AI109+AI988)*AI959/24-AI170*AI959/24*0)*($F402&gt;=5)</f>
        <v>0</v>
      </c>
      <c r="AJ402" s="189">
        <f>(SUM($N109:AI109,$N988:AI988)*AJ959/12+(AJ109+AJ988)*AJ959/24-AJ170*AJ959/24*0)*($F402&gt;=5)</f>
        <v>0</v>
      </c>
      <c r="AK402" s="189">
        <f>(SUM($N109:AJ109,$N988:AJ988)*AK959/12+(AK109+AK988)*AK959/24-AK170*AK959/24*0)*($F402&gt;=5)</f>
        <v>0</v>
      </c>
      <c r="AL402" s="189">
        <f>(SUM($N109:AK109,$N988:AK988)*AL959/12+(AL109+AL988)*AL959/24-AL170*AL959/24*0)*($F402&gt;=5)</f>
        <v>0</v>
      </c>
      <c r="AM402" s="189">
        <f>(SUM($N109:AL109,$N988:AL988)*AM959/12+(AM109+AM988)*AM959/24-AM170*AM959/24*0)*($F402&gt;=5)</f>
        <v>0</v>
      </c>
      <c r="AN402" s="189">
        <f>(SUM($N109:AM109,$N988:AM988)*AN959/12+(AN109+AN988)*AN959/24-AN170*AN959/24*0)*($F402&gt;=5)</f>
        <v>0</v>
      </c>
      <c r="AO402" s="189">
        <f>(SUM($N109:AN109,$N988:AN988)*AO959/12+(AO109+AO988)*AO959/24-AO170*AO959/24*0)*($F402&gt;=5)</f>
        <v>0</v>
      </c>
      <c r="AP402" s="189">
        <f>(SUM($N109:AO109,$N988:AO988)*AP959/12+(AP109+AP988)*AP959/24-AP170*AP959/24*0)*($F402&gt;=5)</f>
        <v>0</v>
      </c>
      <c r="AQ402" s="189">
        <f>(SUM($N109:AP109,$N988:AP988)*AQ959/12+(AQ109+AQ988)*AQ959/24-AQ170*AQ959/24*0)*($F402&gt;=5)</f>
        <v>0</v>
      </c>
      <c r="AR402" s="189">
        <f>(SUM($N109:AQ109,$N988:AQ988)*AR959/12+(AR109+AR988)*AR959/24-AR170*AR959/24*0)*($F402&gt;=5)</f>
        <v>0</v>
      </c>
      <c r="AS402" s="189">
        <f>(SUM($N109:AR109,$N988:AR988)*AS959/12+(AS109+AS988)*AS959/24-AS170*AS959/24*0)*($F402&gt;=5)</f>
        <v>0</v>
      </c>
      <c r="AT402" s="189">
        <f>(SUM($N109:AS109,$N988:AS988)*AT959/12+(AT109+AT988)*AT959/24-AT170*AT959/24*0)*($F402&gt;=5)</f>
        <v>0</v>
      </c>
      <c r="AU402" s="189">
        <f>(SUM($N109:AT109,$N988:AT988)*AU959/12+(AU109+AU988)*AU959/24-AU170*AU959/24*0)*($F402&gt;=5)</f>
        <v>0</v>
      </c>
      <c r="AV402" s="189">
        <f>(SUM($N109:AU109,$N988:AU988)*AV959/12+(AV109+AV988)*AV959/24-AV170*AV959/24*0)*($F402&gt;=5)</f>
        <v>0</v>
      </c>
      <c r="AW402" s="189">
        <f>(SUM($N109:AV109,$N988:AV988)*AW959/12+(AW109+AW988)*AW959/24-AW170*AW959/24*0)*($F402&gt;=5)</f>
        <v>0</v>
      </c>
      <c r="AX402" s="189">
        <f>(SUM($N109:AW109,$N988:AW988)*AX959/12+(AX109+AX988)*AX959/24-AX170*AX959/24*0)*($F402&gt;=5)</f>
        <v>0</v>
      </c>
      <c r="AY402" s="189">
        <f>(SUM($N109:AX109,$N988:AX988)*AY959/12+(AY109+AY988)*AY959/24-AY170*AY959/24*0)*($F402&gt;=5)</f>
        <v>0</v>
      </c>
      <c r="AZ402" s="189">
        <f>(SUM($N109:AY109,$N988:AY988)*AZ959/12+(AZ109+AZ988)*AZ959/24-AZ170*AZ959/24*0)*($F402&gt;=5)</f>
        <v>0</v>
      </c>
      <c r="BA402" s="189">
        <f>(SUM($N109:AZ109,$N988:AZ988)*BA959/12+(BA109+BA988)*BA959/24-BA170*BA959/24*0)*($F402&gt;=5)</f>
        <v>0</v>
      </c>
      <c r="BB402" s="189">
        <f>(SUM($N109:BA109,$N988:BA988)*BB959/12+(BB109+BB988)*BB959/24-BB170*BB959/24*0)*($F402&gt;=5)</f>
        <v>0</v>
      </c>
      <c r="BC402" s="189">
        <f>(SUM($N109:BB109,$N988:BB988)*BC959/12+(BC109+BC988)*BC959/24-BC170*BC959/24*0)*($F402&gt;=5)</f>
        <v>0</v>
      </c>
      <c r="BD402" s="189">
        <f>(SUM($N109:BC109,$N988:BC988)*BD959/12+(BD109+BD988)*BD959/24-BD170*BD959/24*0)*($F402&gt;=5)</f>
        <v>0</v>
      </c>
      <c r="BE402" s="189">
        <f>(SUM($N109:BD109,$N988:BD988)*BE959/12+(BE109+BE988)*BE959/24-BE170*BE959/24*0)*($F402&gt;=5)</f>
        <v>0</v>
      </c>
      <c r="BF402" s="189">
        <f>(SUM($N109:BE109,$N988:BE988)*BF959/12+(BF109+BF988)*BF959/24-BF170*BF959/24*0)*($F402&gt;=5)</f>
        <v>0</v>
      </c>
      <c r="BG402" s="189">
        <f>(SUM($N109:BF109,$N988:BF988)*BG959/12+(BG109+BG988)*BG959/24-BG170*BG959/24*0)*($F402&gt;=5)</f>
        <v>0</v>
      </c>
      <c r="BH402" s="189">
        <f>(SUM($N109:BG109,$N988:BG988)*BH959/12+(BH109+BH988)*BH959/24-BH170*BH959/24*0)*($F402&gt;=5)</f>
        <v>0</v>
      </c>
      <c r="BI402" s="189">
        <f>(SUM($N109:BH109,$N988:BH988)*BI959/12+(BI109+BI988)*BI959/24-BI170*BI959/24*0)*($F402&gt;=5)</f>
        <v>0</v>
      </c>
      <c r="BJ402" s="189">
        <f>(SUM($N109:BI109,$N988:BI988)*BJ959/12+(BJ109+BJ988)*BJ959/24-BJ170*BJ959/24*0)*($F402&gt;=5)</f>
        <v>0</v>
      </c>
      <c r="BK402" s="189">
        <f>(SUM($N109:BJ109,$N988:BJ988)*BK959/12+(BK109+BK988)*BK959/24-BK170*BK959/24*0)*($F402&gt;=5)</f>
        <v>0</v>
      </c>
      <c r="BL402" s="189">
        <f>(SUM($N109:BK109,$N988:BK988)*BL959/12+(BL109+BL988)*BL959/24-BL170*BL959/24*0)*($F402&gt;=5)</f>
        <v>0</v>
      </c>
      <c r="BM402" s="189">
        <f>(SUM($N109:BL109,$N988:BL988)*BM959/12+(BM109+BM988)*BM959/24-BM170*BM959/24*0)*($F402&gt;=5)</f>
        <v>0</v>
      </c>
    </row>
    <row r="403" spans="3:65" x14ac:dyDescent="0.2">
      <c r="C403" s="188">
        <f t="shared" ref="C403:C426" si="392">C402+1</f>
        <v>2</v>
      </c>
      <c r="D403" s="166" t="str">
        <f t="shared" si="391"/>
        <v xml:space="preserve">TRANSMISSION SUBSTATION  </v>
      </c>
      <c r="E403" s="211" t="str">
        <f t="shared" si="391"/>
        <v>CWIP Capital</v>
      </c>
      <c r="F403" s="183">
        <f t="shared" si="391"/>
        <v>6</v>
      </c>
      <c r="G403" s="183"/>
      <c r="H403" s="267">
        <f>H402</f>
        <v>0.25345000000000001</v>
      </c>
      <c r="K403" s="202">
        <f t="shared" ref="K403:K426" si="393">SUMPRODUCT(O403:BM403,$O$11:$BM$11)</f>
        <v>2641180.9650313477</v>
      </c>
      <c r="L403" s="203">
        <f t="shared" ref="L403:L426" si="394">SUM(O403:BM403)</f>
        <v>3362505.8077985472</v>
      </c>
      <c r="O403" s="189">
        <f>(SUM($N110:N110,$N989:N989)*O960/12+(O110+O989)*O960/24-O171*O960/24*0)*($F403&gt;=5)</f>
        <v>0</v>
      </c>
      <c r="P403" s="189">
        <f>(SUM($N110:O110,$N989:O989)*P960/12+(P110+P989)*P960/24-P171*P960/24*0)*($F403&gt;=5)</f>
        <v>0</v>
      </c>
      <c r="Q403" s="189">
        <f>(SUM($N110:P110,$N989:P989)*Q960/12+(Q110+Q989)*Q960/24-Q171*Q960/24*0)*($F403&gt;=5)</f>
        <v>508527.11290780496</v>
      </c>
      <c r="R403" s="189">
        <f>(SUM($N110:Q110,$N989:Q989)*R960/12+(R110+R989)*R960/24-R171*R960/24*0)*($F403&gt;=5)</f>
        <v>2853978.6948907422</v>
      </c>
      <c r="S403" s="189">
        <f>(SUM($N110:R110,$N989:R989)*S960/12+(S110+S989)*S960/24-S171*S960/24*0)*($F403&gt;=5)</f>
        <v>0</v>
      </c>
      <c r="T403" s="189">
        <f>(SUM($N110:S110,$N989:S989)*T960/12+(T110+T989)*T960/24-T171*T960/24*0)*($F403&gt;=5)</f>
        <v>0</v>
      </c>
      <c r="U403" s="189">
        <f>(SUM($N110:T110,$N989:T989)*U960/12+(U110+U989)*U960/24-U171*U960/24*0)*($F403&gt;=5)</f>
        <v>0</v>
      </c>
      <c r="V403" s="189">
        <f>(SUM($N110:U110,$N989:U989)*V960/12+(V110+V989)*V960/24-V171*V960/24*0)*($F403&gt;=5)</f>
        <v>0</v>
      </c>
      <c r="W403" s="189">
        <f>(SUM($N110:V110,$N989:V989)*W960/12+(W110+W989)*W960/24-W171*W960/24*0)*($F403&gt;=5)</f>
        <v>0</v>
      </c>
      <c r="X403" s="189">
        <f>(SUM($N110:W110,$N989:W989)*X960/12+(X110+X989)*X960/24-X171*X960/24*0)*($F403&gt;=5)</f>
        <v>0</v>
      </c>
      <c r="Y403" s="189">
        <f>(SUM($N110:X110,$N989:X989)*Y960/12+(Y110+Y989)*Y960/24-Y171*Y960/24*0)*($F403&gt;=5)</f>
        <v>0</v>
      </c>
      <c r="Z403" s="189">
        <f>(SUM($N110:Y110,$N989:Y989)*Z960/12+(Z110+Z989)*Z960/24-Z171*Z960/24*0)*($F403&gt;=5)</f>
        <v>0</v>
      </c>
      <c r="AA403" s="189">
        <f>(SUM($N110:Z110,$N989:Z989)*AA960/12+(AA110+AA989)*AA960/24-AA171*AA960/24*0)*($F403&gt;=5)</f>
        <v>0</v>
      </c>
      <c r="AB403" s="189">
        <f>(SUM($N110:AA110,$N989:AA989)*AB960/12+(AB110+AB989)*AB960/24-AB171*AB960/24*0)*($F403&gt;=5)</f>
        <v>0</v>
      </c>
      <c r="AC403" s="189">
        <f>(SUM($N110:AB110,$N989:AB989)*AC960/12+(AC110+AC989)*AC960/24-AC171*AC960/24*0)*($F403&gt;=5)</f>
        <v>0</v>
      </c>
      <c r="AD403" s="189">
        <f>(SUM($N110:AC110,$N989:AC989)*AD960/12+(AD110+AD989)*AD960/24-AD171*AD960/24*0)*($F403&gt;=5)</f>
        <v>0</v>
      </c>
      <c r="AE403" s="189">
        <f>(SUM($N110:AD110,$N989:AD989)*AE960/12+(AE110+AE989)*AE960/24-AE171*AE960/24*0)*($F403&gt;=5)</f>
        <v>0</v>
      </c>
      <c r="AF403" s="189">
        <f>(SUM($N110:AE110,$N989:AE989)*AF960/12+(AF110+AF989)*AF960/24-AF171*AF960/24*0)*($F403&gt;=5)</f>
        <v>0</v>
      </c>
      <c r="AG403" s="189">
        <f>(SUM($N110:AF110,$N989:AF989)*AG960/12+(AG110+AG989)*AG960/24-AG171*AG960/24*0)*($F403&gt;=5)</f>
        <v>0</v>
      </c>
      <c r="AH403" s="189">
        <f>(SUM($N110:AG110,$N989:AG989)*AH960/12+(AH110+AH989)*AH960/24-AH171*AH960/24*0)*($F403&gt;=5)</f>
        <v>0</v>
      </c>
      <c r="AI403" s="189">
        <f>(SUM($N110:AH110,$N989:AH989)*AI960/12+(AI110+AI989)*AI960/24-AI171*AI960/24*0)*($F403&gt;=5)</f>
        <v>0</v>
      </c>
      <c r="AJ403" s="189">
        <f>(SUM($N110:AI110,$N989:AI989)*AJ960/12+(AJ110+AJ989)*AJ960/24-AJ171*AJ960/24*0)*($F403&gt;=5)</f>
        <v>0</v>
      </c>
      <c r="AK403" s="189">
        <f>(SUM($N110:AJ110,$N989:AJ989)*AK960/12+(AK110+AK989)*AK960/24-AK171*AK960/24*0)*($F403&gt;=5)</f>
        <v>0</v>
      </c>
      <c r="AL403" s="189">
        <f>(SUM($N110:AK110,$N989:AK989)*AL960/12+(AL110+AL989)*AL960/24-AL171*AL960/24*0)*($F403&gt;=5)</f>
        <v>0</v>
      </c>
      <c r="AM403" s="189">
        <f>(SUM($N110:AL110,$N989:AL989)*AM960/12+(AM110+AM989)*AM960/24-AM171*AM960/24*0)*($F403&gt;=5)</f>
        <v>0</v>
      </c>
      <c r="AN403" s="189">
        <f>(SUM($N110:AM110,$N989:AM989)*AN960/12+(AN110+AN989)*AN960/24-AN171*AN960/24*0)*($F403&gt;=5)</f>
        <v>0</v>
      </c>
      <c r="AO403" s="189">
        <f>(SUM($N110:AN110,$N989:AN989)*AO960/12+(AO110+AO989)*AO960/24-AO171*AO960/24*0)*($F403&gt;=5)</f>
        <v>0</v>
      </c>
      <c r="AP403" s="189">
        <f>(SUM($N110:AO110,$N989:AO989)*AP960/12+(AP110+AP989)*AP960/24-AP171*AP960/24*0)*($F403&gt;=5)</f>
        <v>0</v>
      </c>
      <c r="AQ403" s="189">
        <f>(SUM($N110:AP110,$N989:AP989)*AQ960/12+(AQ110+AQ989)*AQ960/24-AQ171*AQ960/24*0)*($F403&gt;=5)</f>
        <v>0</v>
      </c>
      <c r="AR403" s="189">
        <f>(SUM($N110:AQ110,$N989:AQ989)*AR960/12+(AR110+AR989)*AR960/24-AR171*AR960/24*0)*($F403&gt;=5)</f>
        <v>0</v>
      </c>
      <c r="AS403" s="189">
        <f>(SUM($N110:AR110,$N989:AR989)*AS960/12+(AS110+AS989)*AS960/24-AS171*AS960/24*0)*($F403&gt;=5)</f>
        <v>0</v>
      </c>
      <c r="AT403" s="189">
        <f>(SUM($N110:AS110,$N989:AS989)*AT960/12+(AT110+AT989)*AT960/24-AT171*AT960/24*0)*($F403&gt;=5)</f>
        <v>0</v>
      </c>
      <c r="AU403" s="189">
        <f>(SUM($N110:AT110,$N989:AT989)*AU960/12+(AU110+AU989)*AU960/24-AU171*AU960/24*0)*($F403&gt;=5)</f>
        <v>0</v>
      </c>
      <c r="AV403" s="189">
        <f>(SUM($N110:AU110,$N989:AU989)*AV960/12+(AV110+AV989)*AV960/24-AV171*AV960/24*0)*($F403&gt;=5)</f>
        <v>0</v>
      </c>
      <c r="AW403" s="189">
        <f>(SUM($N110:AV110,$N989:AV989)*AW960/12+(AW110+AW989)*AW960/24-AW171*AW960/24*0)*($F403&gt;=5)</f>
        <v>0</v>
      </c>
      <c r="AX403" s="189">
        <f>(SUM($N110:AW110,$N989:AW989)*AX960/12+(AX110+AX989)*AX960/24-AX171*AX960/24*0)*($F403&gt;=5)</f>
        <v>0</v>
      </c>
      <c r="AY403" s="189">
        <f>(SUM($N110:AX110,$N989:AX989)*AY960/12+(AY110+AY989)*AY960/24-AY171*AY960/24*0)*($F403&gt;=5)</f>
        <v>0</v>
      </c>
      <c r="AZ403" s="189">
        <f>(SUM($N110:AY110,$N989:AY989)*AZ960/12+(AZ110+AZ989)*AZ960/24-AZ171*AZ960/24*0)*($F403&gt;=5)</f>
        <v>0</v>
      </c>
      <c r="BA403" s="189">
        <f>(SUM($N110:AZ110,$N989:AZ989)*BA960/12+(BA110+BA989)*BA960/24-BA171*BA960/24*0)*($F403&gt;=5)</f>
        <v>0</v>
      </c>
      <c r="BB403" s="189">
        <f>(SUM($N110:BA110,$N989:BA989)*BB960/12+(BB110+BB989)*BB960/24-BB171*BB960/24*0)*($F403&gt;=5)</f>
        <v>0</v>
      </c>
      <c r="BC403" s="189">
        <f>(SUM($N110:BB110,$N989:BB989)*BC960/12+(BC110+BC989)*BC960/24-BC171*BC960/24*0)*($F403&gt;=5)</f>
        <v>0</v>
      </c>
      <c r="BD403" s="189">
        <f>(SUM($N110:BC110,$N989:BC989)*BD960/12+(BD110+BD989)*BD960/24-BD171*BD960/24*0)*($F403&gt;=5)</f>
        <v>0</v>
      </c>
      <c r="BE403" s="189">
        <f>(SUM($N110:BD110,$N989:BD989)*BE960/12+(BE110+BE989)*BE960/24-BE171*BE960/24*0)*($F403&gt;=5)</f>
        <v>0</v>
      </c>
      <c r="BF403" s="189">
        <f>(SUM($N110:BE110,$N989:BE989)*BF960/12+(BF110+BF989)*BF960/24-BF171*BF960/24*0)*($F403&gt;=5)</f>
        <v>0</v>
      </c>
      <c r="BG403" s="189">
        <f>(SUM($N110:BF110,$N989:BF989)*BG960/12+(BG110+BG989)*BG960/24-BG171*BG960/24*0)*($F403&gt;=5)</f>
        <v>0</v>
      </c>
      <c r="BH403" s="189">
        <f>(SUM($N110:BG110,$N989:BG989)*BH960/12+(BH110+BH989)*BH960/24-BH171*BH960/24*0)*($F403&gt;=5)</f>
        <v>0</v>
      </c>
      <c r="BI403" s="189">
        <f>(SUM($N110:BH110,$N989:BH989)*BI960/12+(BI110+BI989)*BI960/24-BI171*BI960/24*0)*($F403&gt;=5)</f>
        <v>0</v>
      </c>
      <c r="BJ403" s="189">
        <f>(SUM($N110:BI110,$N989:BI989)*BJ960/12+(BJ110+BJ989)*BJ960/24-BJ171*BJ960/24*0)*($F403&gt;=5)</f>
        <v>0</v>
      </c>
      <c r="BK403" s="189">
        <f>(SUM($N110:BJ110,$N989:BJ989)*BK960/12+(BK110+BK989)*BK960/24-BK171*BK960/24*0)*($F403&gt;=5)</f>
        <v>0</v>
      </c>
      <c r="BL403" s="189">
        <f>(SUM($N110:BK110,$N989:BK989)*BL960/12+(BL110+BL989)*BL960/24-BL171*BL960/24*0)*($F403&gt;=5)</f>
        <v>0</v>
      </c>
      <c r="BM403" s="189">
        <f>(SUM($N110:BL110,$N989:BL989)*BM960/12+(BM110+BM989)*BM960/24-BM171*BM960/24*0)*($F403&gt;=5)</f>
        <v>0</v>
      </c>
    </row>
    <row r="404" spans="3:65" x14ac:dyDescent="0.2">
      <c r="C404" s="188">
        <f t="shared" si="392"/>
        <v>3</v>
      </c>
      <c r="D404" s="166" t="str">
        <f t="shared" si="391"/>
        <v xml:space="preserve">DISTRIBUTION SUBSTATION  </v>
      </c>
      <c r="E404" s="211" t="str">
        <f t="shared" si="391"/>
        <v>CWIP Capital</v>
      </c>
      <c r="F404" s="183">
        <f t="shared" si="391"/>
        <v>6</v>
      </c>
      <c r="G404" s="183"/>
      <c r="H404" s="267">
        <f t="shared" ref="H404:H426" si="395">H403</f>
        <v>0.25345000000000001</v>
      </c>
      <c r="K404" s="202">
        <f t="shared" si="393"/>
        <v>12306143.5826097</v>
      </c>
      <c r="L404" s="203">
        <f t="shared" si="394"/>
        <v>15667036.759685572</v>
      </c>
      <c r="O404" s="189">
        <f>(SUM($N111:N111,$N990:N990)*O961/12+(O111+O990)*O961/24-O172*O961/24*0)*($F404&gt;=5)</f>
        <v>0</v>
      </c>
      <c r="P404" s="189">
        <f>(SUM($N111:O111,$N990:O990)*P961/12+(P111+P990)*P961/24-P172*P961/24*0)*($F404&gt;=5)</f>
        <v>0</v>
      </c>
      <c r="Q404" s="189">
        <f>(SUM($N111:P111,$N990:P990)*Q961/12+(Q111+Q990)*Q961/24-Q172*Q961/24*0)*($F404&gt;=5)</f>
        <v>2369397.5346438056</v>
      </c>
      <c r="R404" s="189">
        <f>(SUM($N111:Q111,$N990:Q990)*R961/12+(R111+R990)*R961/24-R172*R961/24*0)*($F404&gt;=5)</f>
        <v>13297639.225041766</v>
      </c>
      <c r="S404" s="189">
        <f>(SUM($N111:R111,$N990:R990)*S961/12+(S111+S990)*S961/24-S172*S961/24*0)*($F404&gt;=5)</f>
        <v>0</v>
      </c>
      <c r="T404" s="189">
        <f>(SUM($N111:S111,$N990:S990)*T961/12+(T111+T990)*T961/24-T172*T961/24*0)*($F404&gt;=5)</f>
        <v>0</v>
      </c>
      <c r="U404" s="189">
        <f>(SUM($N111:T111,$N990:T990)*U961/12+(U111+U990)*U961/24-U172*U961/24*0)*($F404&gt;=5)</f>
        <v>0</v>
      </c>
      <c r="V404" s="189">
        <f>(SUM($N111:U111,$N990:U990)*V961/12+(V111+V990)*V961/24-V172*V961/24*0)*($F404&gt;=5)</f>
        <v>0</v>
      </c>
      <c r="W404" s="189">
        <f>(SUM($N111:V111,$N990:V990)*W961/12+(W111+W990)*W961/24-W172*W961/24*0)*($F404&gt;=5)</f>
        <v>0</v>
      </c>
      <c r="X404" s="189">
        <f>(SUM($N111:W111,$N990:W990)*X961/12+(X111+X990)*X961/24-X172*X961/24*0)*($F404&gt;=5)</f>
        <v>0</v>
      </c>
      <c r="Y404" s="189">
        <f>(SUM($N111:X111,$N990:X990)*Y961/12+(Y111+Y990)*Y961/24-Y172*Y961/24*0)*($F404&gt;=5)</f>
        <v>0</v>
      </c>
      <c r="Z404" s="189">
        <f>(SUM($N111:Y111,$N990:Y990)*Z961/12+(Z111+Z990)*Z961/24-Z172*Z961/24*0)*($F404&gt;=5)</f>
        <v>0</v>
      </c>
      <c r="AA404" s="189">
        <f>(SUM($N111:Z111,$N990:Z990)*AA961/12+(AA111+AA990)*AA961/24-AA172*AA961/24*0)*($F404&gt;=5)</f>
        <v>0</v>
      </c>
      <c r="AB404" s="189">
        <f>(SUM($N111:AA111,$N990:AA990)*AB961/12+(AB111+AB990)*AB961/24-AB172*AB961/24*0)*($F404&gt;=5)</f>
        <v>0</v>
      </c>
      <c r="AC404" s="189">
        <f>(SUM($N111:AB111,$N990:AB990)*AC961/12+(AC111+AC990)*AC961/24-AC172*AC961/24*0)*($F404&gt;=5)</f>
        <v>0</v>
      </c>
      <c r="AD404" s="189">
        <f>(SUM($N111:AC111,$N990:AC990)*AD961/12+(AD111+AD990)*AD961/24-AD172*AD961/24*0)*($F404&gt;=5)</f>
        <v>0</v>
      </c>
      <c r="AE404" s="189">
        <f>(SUM($N111:AD111,$N990:AD990)*AE961/12+(AE111+AE990)*AE961/24-AE172*AE961/24*0)*($F404&gt;=5)</f>
        <v>0</v>
      </c>
      <c r="AF404" s="189">
        <f>(SUM($N111:AE111,$N990:AE990)*AF961/12+(AF111+AF990)*AF961/24-AF172*AF961/24*0)*($F404&gt;=5)</f>
        <v>0</v>
      </c>
      <c r="AG404" s="189">
        <f>(SUM($N111:AF111,$N990:AF990)*AG961/12+(AG111+AG990)*AG961/24-AG172*AG961/24*0)*($F404&gt;=5)</f>
        <v>0</v>
      </c>
      <c r="AH404" s="189">
        <f>(SUM($N111:AG111,$N990:AG990)*AH961/12+(AH111+AH990)*AH961/24-AH172*AH961/24*0)*($F404&gt;=5)</f>
        <v>0</v>
      </c>
      <c r="AI404" s="189">
        <f>(SUM($N111:AH111,$N990:AH990)*AI961/12+(AI111+AI990)*AI961/24-AI172*AI961/24*0)*($F404&gt;=5)</f>
        <v>0</v>
      </c>
      <c r="AJ404" s="189">
        <f>(SUM($N111:AI111,$N990:AI990)*AJ961/12+(AJ111+AJ990)*AJ961/24-AJ172*AJ961/24*0)*($F404&gt;=5)</f>
        <v>0</v>
      </c>
      <c r="AK404" s="189">
        <f>(SUM($N111:AJ111,$N990:AJ990)*AK961/12+(AK111+AK990)*AK961/24-AK172*AK961/24*0)*($F404&gt;=5)</f>
        <v>0</v>
      </c>
      <c r="AL404" s="189">
        <f>(SUM($N111:AK111,$N990:AK990)*AL961/12+(AL111+AL990)*AL961/24-AL172*AL961/24*0)*($F404&gt;=5)</f>
        <v>0</v>
      </c>
      <c r="AM404" s="189">
        <f>(SUM($N111:AL111,$N990:AL990)*AM961/12+(AM111+AM990)*AM961/24-AM172*AM961/24*0)*($F404&gt;=5)</f>
        <v>0</v>
      </c>
      <c r="AN404" s="189">
        <f>(SUM($N111:AM111,$N990:AM990)*AN961/12+(AN111+AN990)*AN961/24-AN172*AN961/24*0)*($F404&gt;=5)</f>
        <v>0</v>
      </c>
      <c r="AO404" s="189">
        <f>(SUM($N111:AN111,$N990:AN990)*AO961/12+(AO111+AO990)*AO961/24-AO172*AO961/24*0)*($F404&gt;=5)</f>
        <v>0</v>
      </c>
      <c r="AP404" s="189">
        <f>(SUM($N111:AO111,$N990:AO990)*AP961/12+(AP111+AP990)*AP961/24-AP172*AP961/24*0)*($F404&gt;=5)</f>
        <v>0</v>
      </c>
      <c r="AQ404" s="189">
        <f>(SUM($N111:AP111,$N990:AP990)*AQ961/12+(AQ111+AQ990)*AQ961/24-AQ172*AQ961/24*0)*($F404&gt;=5)</f>
        <v>0</v>
      </c>
      <c r="AR404" s="189">
        <f>(SUM($N111:AQ111,$N990:AQ990)*AR961/12+(AR111+AR990)*AR961/24-AR172*AR961/24*0)*($F404&gt;=5)</f>
        <v>0</v>
      </c>
      <c r="AS404" s="189">
        <f>(SUM($N111:AR111,$N990:AR990)*AS961/12+(AS111+AS990)*AS961/24-AS172*AS961/24*0)*($F404&gt;=5)</f>
        <v>0</v>
      </c>
      <c r="AT404" s="189">
        <f>(SUM($N111:AS111,$N990:AS990)*AT961/12+(AT111+AT990)*AT961/24-AT172*AT961/24*0)*($F404&gt;=5)</f>
        <v>0</v>
      </c>
      <c r="AU404" s="189">
        <f>(SUM($N111:AT111,$N990:AT990)*AU961/12+(AU111+AU990)*AU961/24-AU172*AU961/24*0)*($F404&gt;=5)</f>
        <v>0</v>
      </c>
      <c r="AV404" s="189">
        <f>(SUM($N111:AU111,$N990:AU990)*AV961/12+(AV111+AV990)*AV961/24-AV172*AV961/24*0)*($F404&gt;=5)</f>
        <v>0</v>
      </c>
      <c r="AW404" s="189">
        <f>(SUM($N111:AV111,$N990:AV990)*AW961/12+(AW111+AW990)*AW961/24-AW172*AW961/24*0)*($F404&gt;=5)</f>
        <v>0</v>
      </c>
      <c r="AX404" s="189">
        <f>(SUM($N111:AW111,$N990:AW990)*AX961/12+(AX111+AX990)*AX961/24-AX172*AX961/24*0)*($F404&gt;=5)</f>
        <v>0</v>
      </c>
      <c r="AY404" s="189">
        <f>(SUM($N111:AX111,$N990:AX990)*AY961/12+(AY111+AY990)*AY961/24-AY172*AY961/24*0)*($F404&gt;=5)</f>
        <v>0</v>
      </c>
      <c r="AZ404" s="189">
        <f>(SUM($N111:AY111,$N990:AY990)*AZ961/12+(AZ111+AZ990)*AZ961/24-AZ172*AZ961/24*0)*($F404&gt;=5)</f>
        <v>0</v>
      </c>
      <c r="BA404" s="189">
        <f>(SUM($N111:AZ111,$N990:AZ990)*BA961/12+(BA111+BA990)*BA961/24-BA172*BA961/24*0)*($F404&gt;=5)</f>
        <v>0</v>
      </c>
      <c r="BB404" s="189">
        <f>(SUM($N111:BA111,$N990:BA990)*BB961/12+(BB111+BB990)*BB961/24-BB172*BB961/24*0)*($F404&gt;=5)</f>
        <v>0</v>
      </c>
      <c r="BC404" s="189">
        <f>(SUM($N111:BB111,$N990:BB990)*BC961/12+(BC111+BC990)*BC961/24-BC172*BC961/24*0)*($F404&gt;=5)</f>
        <v>0</v>
      </c>
      <c r="BD404" s="189">
        <f>(SUM($N111:BC111,$N990:BC990)*BD961/12+(BD111+BD990)*BD961/24-BD172*BD961/24*0)*($F404&gt;=5)</f>
        <v>0</v>
      </c>
      <c r="BE404" s="189">
        <f>(SUM($N111:BD111,$N990:BD990)*BE961/12+(BE111+BE990)*BE961/24-BE172*BE961/24*0)*($F404&gt;=5)</f>
        <v>0</v>
      </c>
      <c r="BF404" s="189">
        <f>(SUM($N111:BE111,$N990:BE990)*BF961/12+(BF111+BF990)*BF961/24-BF172*BF961/24*0)*($F404&gt;=5)</f>
        <v>0</v>
      </c>
      <c r="BG404" s="189">
        <f>(SUM($N111:BF111,$N990:BF990)*BG961/12+(BG111+BG990)*BG961/24-BG172*BG961/24*0)*($F404&gt;=5)</f>
        <v>0</v>
      </c>
      <c r="BH404" s="189">
        <f>(SUM($N111:BG111,$N990:BG990)*BH961/12+(BH111+BH990)*BH961/24-BH172*BH961/24*0)*($F404&gt;=5)</f>
        <v>0</v>
      </c>
      <c r="BI404" s="189">
        <f>(SUM($N111:BH111,$N990:BH990)*BI961/12+(BI111+BI990)*BI961/24-BI172*BI961/24*0)*($F404&gt;=5)</f>
        <v>0</v>
      </c>
      <c r="BJ404" s="189">
        <f>(SUM($N111:BI111,$N990:BI990)*BJ961/12+(BJ111+BJ990)*BJ961/24-BJ172*BJ961/24*0)*($F404&gt;=5)</f>
        <v>0</v>
      </c>
      <c r="BK404" s="189">
        <f>(SUM($N111:BJ111,$N990:BJ990)*BK961/12+(BK111+BK990)*BK961/24-BK172*BK961/24*0)*($F404&gt;=5)</f>
        <v>0</v>
      </c>
      <c r="BL404" s="189">
        <f>(SUM($N111:BK111,$N990:BK990)*BL961/12+(BL111+BL990)*BL961/24-BL172*BL961/24*0)*($F404&gt;=5)</f>
        <v>0</v>
      </c>
      <c r="BM404" s="189">
        <f>(SUM($N111:BL111,$N990:BL990)*BM961/12+(BM111+BM990)*BM961/24-BM172*BM961/24*0)*($F404&gt;=5)</f>
        <v>0</v>
      </c>
    </row>
    <row r="405" spans="3:65" x14ac:dyDescent="0.2">
      <c r="C405" s="188">
        <f t="shared" si="392"/>
        <v>4</v>
      </c>
      <c r="D405" s="166" t="str">
        <f t="shared" si="391"/>
        <v/>
      </c>
      <c r="E405" s="211" t="str">
        <f t="shared" si="391"/>
        <v>Operating Expense</v>
      </c>
      <c r="F405" s="183">
        <f t="shared" si="391"/>
        <v>2</v>
      </c>
      <c r="G405" s="183"/>
      <c r="H405" s="267">
        <f t="shared" si="395"/>
        <v>0.25345000000000001</v>
      </c>
      <c r="K405" s="202">
        <f t="shared" si="393"/>
        <v>0</v>
      </c>
      <c r="L405" s="203">
        <f t="shared" si="394"/>
        <v>0</v>
      </c>
      <c r="O405" s="189">
        <f>(SUM($N112:N112,$N991:N991)*O962/12+(O112+O991)*O962/24-O173*O962/24*0)*($F405&gt;=5)</f>
        <v>0</v>
      </c>
      <c r="P405" s="189">
        <f>(SUM($N112:O112,$N991:O991)*P962/12+(P112+P991)*P962/24-P173*P962/24*0)*($F405&gt;=5)</f>
        <v>0</v>
      </c>
      <c r="Q405" s="189">
        <f>(SUM($N112:P112,$N991:P991)*Q962/12+(Q112+Q991)*Q962/24-Q173*Q962/24*0)*($F405&gt;=5)</f>
        <v>0</v>
      </c>
      <c r="R405" s="189">
        <f>(SUM($N112:Q112,$N991:Q991)*R962/12+(R112+R991)*R962/24-R173*R962/24*0)*($F405&gt;=5)</f>
        <v>0</v>
      </c>
      <c r="S405" s="189">
        <f>(SUM($N112:R112,$N991:R991)*S962/12+(S112+S991)*S962/24-S173*S962/24*0)*($F405&gt;=5)</f>
        <v>0</v>
      </c>
      <c r="T405" s="189">
        <f>(SUM($N112:S112,$N991:S991)*T962/12+(T112+T991)*T962/24-T173*T962/24*0)*($F405&gt;=5)</f>
        <v>0</v>
      </c>
      <c r="U405" s="189">
        <f>(SUM($N112:T112,$N991:T991)*U962/12+(U112+U991)*U962/24-U173*U962/24*0)*($F405&gt;=5)</f>
        <v>0</v>
      </c>
      <c r="V405" s="189">
        <f>(SUM($N112:U112,$N991:U991)*V962/12+(V112+V991)*V962/24-V173*V962/24*0)*($F405&gt;=5)</f>
        <v>0</v>
      </c>
      <c r="W405" s="189">
        <f>(SUM($N112:V112,$N991:V991)*W962/12+(W112+W991)*W962/24-W173*W962/24*0)*($F405&gt;=5)</f>
        <v>0</v>
      </c>
      <c r="X405" s="189">
        <f>(SUM($N112:W112,$N991:W991)*X962/12+(X112+X991)*X962/24-X173*X962/24*0)*($F405&gt;=5)</f>
        <v>0</v>
      </c>
      <c r="Y405" s="189">
        <f>(SUM($N112:X112,$N991:X991)*Y962/12+(Y112+Y991)*Y962/24-Y173*Y962/24*0)*($F405&gt;=5)</f>
        <v>0</v>
      </c>
      <c r="Z405" s="189">
        <f>(SUM($N112:Y112,$N991:Y991)*Z962/12+(Z112+Z991)*Z962/24-Z173*Z962/24*0)*($F405&gt;=5)</f>
        <v>0</v>
      </c>
      <c r="AA405" s="189">
        <f>(SUM($N112:Z112,$N991:Z991)*AA962/12+(AA112+AA991)*AA962/24-AA173*AA962/24*0)*($F405&gt;=5)</f>
        <v>0</v>
      </c>
      <c r="AB405" s="189">
        <f>(SUM($N112:AA112,$N991:AA991)*AB962/12+(AB112+AB991)*AB962/24-AB173*AB962/24*0)*($F405&gt;=5)</f>
        <v>0</v>
      </c>
      <c r="AC405" s="189">
        <f>(SUM($N112:AB112,$N991:AB991)*AC962/12+(AC112+AC991)*AC962/24-AC173*AC962/24*0)*($F405&gt;=5)</f>
        <v>0</v>
      </c>
      <c r="AD405" s="189">
        <f>(SUM($N112:AC112,$N991:AC991)*AD962/12+(AD112+AD991)*AD962/24-AD173*AD962/24*0)*($F405&gt;=5)</f>
        <v>0</v>
      </c>
      <c r="AE405" s="189">
        <f>(SUM($N112:AD112,$N991:AD991)*AE962/12+(AE112+AE991)*AE962/24-AE173*AE962/24*0)*($F405&gt;=5)</f>
        <v>0</v>
      </c>
      <c r="AF405" s="189">
        <f>(SUM($N112:AE112,$N991:AE991)*AF962/12+(AF112+AF991)*AF962/24-AF173*AF962/24*0)*($F405&gt;=5)</f>
        <v>0</v>
      </c>
      <c r="AG405" s="189">
        <f>(SUM($N112:AF112,$N991:AF991)*AG962/12+(AG112+AG991)*AG962/24-AG173*AG962/24*0)*($F405&gt;=5)</f>
        <v>0</v>
      </c>
      <c r="AH405" s="189">
        <f>(SUM($N112:AG112,$N991:AG991)*AH962/12+(AH112+AH991)*AH962/24-AH173*AH962/24*0)*($F405&gt;=5)</f>
        <v>0</v>
      </c>
      <c r="AI405" s="189">
        <f>(SUM($N112:AH112,$N991:AH991)*AI962/12+(AI112+AI991)*AI962/24-AI173*AI962/24*0)*($F405&gt;=5)</f>
        <v>0</v>
      </c>
      <c r="AJ405" s="189">
        <f>(SUM($N112:AI112,$N991:AI991)*AJ962/12+(AJ112+AJ991)*AJ962/24-AJ173*AJ962/24*0)*($F405&gt;=5)</f>
        <v>0</v>
      </c>
      <c r="AK405" s="189">
        <f>(SUM($N112:AJ112,$N991:AJ991)*AK962/12+(AK112+AK991)*AK962/24-AK173*AK962/24*0)*($F405&gt;=5)</f>
        <v>0</v>
      </c>
      <c r="AL405" s="189">
        <f>(SUM($N112:AK112,$N991:AK991)*AL962/12+(AL112+AL991)*AL962/24-AL173*AL962/24*0)*($F405&gt;=5)</f>
        <v>0</v>
      </c>
      <c r="AM405" s="189">
        <f>(SUM($N112:AL112,$N991:AL991)*AM962/12+(AM112+AM991)*AM962/24-AM173*AM962/24*0)*($F405&gt;=5)</f>
        <v>0</v>
      </c>
      <c r="AN405" s="189">
        <f>(SUM($N112:AM112,$N991:AM991)*AN962/12+(AN112+AN991)*AN962/24-AN173*AN962/24*0)*($F405&gt;=5)</f>
        <v>0</v>
      </c>
      <c r="AO405" s="189">
        <f>(SUM($N112:AN112,$N991:AN991)*AO962/12+(AO112+AO991)*AO962/24-AO173*AO962/24*0)*($F405&gt;=5)</f>
        <v>0</v>
      </c>
      <c r="AP405" s="189">
        <f>(SUM($N112:AO112,$N991:AO991)*AP962/12+(AP112+AP991)*AP962/24-AP173*AP962/24*0)*($F405&gt;=5)</f>
        <v>0</v>
      </c>
      <c r="AQ405" s="189">
        <f>(SUM($N112:AP112,$N991:AP991)*AQ962/12+(AQ112+AQ991)*AQ962/24-AQ173*AQ962/24*0)*($F405&gt;=5)</f>
        <v>0</v>
      </c>
      <c r="AR405" s="189">
        <f>(SUM($N112:AQ112,$N991:AQ991)*AR962/12+(AR112+AR991)*AR962/24-AR173*AR962/24*0)*($F405&gt;=5)</f>
        <v>0</v>
      </c>
      <c r="AS405" s="189">
        <f>(SUM($N112:AR112,$N991:AR991)*AS962/12+(AS112+AS991)*AS962/24-AS173*AS962/24*0)*($F405&gt;=5)</f>
        <v>0</v>
      </c>
      <c r="AT405" s="189">
        <f>(SUM($N112:AS112,$N991:AS991)*AT962/12+(AT112+AT991)*AT962/24-AT173*AT962/24*0)*($F405&gt;=5)</f>
        <v>0</v>
      </c>
      <c r="AU405" s="189">
        <f>(SUM($N112:AT112,$N991:AT991)*AU962/12+(AU112+AU991)*AU962/24-AU173*AU962/24*0)*($F405&gt;=5)</f>
        <v>0</v>
      </c>
      <c r="AV405" s="189">
        <f>(SUM($N112:AU112,$N991:AU991)*AV962/12+(AV112+AV991)*AV962/24-AV173*AV962/24*0)*($F405&gt;=5)</f>
        <v>0</v>
      </c>
      <c r="AW405" s="189">
        <f>(SUM($N112:AV112,$N991:AV991)*AW962/12+(AW112+AW991)*AW962/24-AW173*AW962/24*0)*($F405&gt;=5)</f>
        <v>0</v>
      </c>
      <c r="AX405" s="189">
        <f>(SUM($N112:AW112,$N991:AW991)*AX962/12+(AX112+AX991)*AX962/24-AX173*AX962/24*0)*($F405&gt;=5)</f>
        <v>0</v>
      </c>
      <c r="AY405" s="189">
        <f>(SUM($N112:AX112,$N991:AX991)*AY962/12+(AY112+AY991)*AY962/24-AY173*AY962/24*0)*($F405&gt;=5)</f>
        <v>0</v>
      </c>
      <c r="AZ405" s="189">
        <f>(SUM($N112:AY112,$N991:AY991)*AZ962/12+(AZ112+AZ991)*AZ962/24-AZ173*AZ962/24*0)*($F405&gt;=5)</f>
        <v>0</v>
      </c>
      <c r="BA405" s="189">
        <f>(SUM($N112:AZ112,$N991:AZ991)*BA962/12+(BA112+BA991)*BA962/24-BA173*BA962/24*0)*($F405&gt;=5)</f>
        <v>0</v>
      </c>
      <c r="BB405" s="189">
        <f>(SUM($N112:BA112,$N991:BA991)*BB962/12+(BB112+BB991)*BB962/24-BB173*BB962/24*0)*($F405&gt;=5)</f>
        <v>0</v>
      </c>
      <c r="BC405" s="189">
        <f>(SUM($N112:BB112,$N991:BB991)*BC962/12+(BC112+BC991)*BC962/24-BC173*BC962/24*0)*($F405&gt;=5)</f>
        <v>0</v>
      </c>
      <c r="BD405" s="189">
        <f>(SUM($N112:BC112,$N991:BC991)*BD962/12+(BD112+BD991)*BD962/24-BD173*BD962/24*0)*($F405&gt;=5)</f>
        <v>0</v>
      </c>
      <c r="BE405" s="189">
        <f>(SUM($N112:BD112,$N991:BD991)*BE962/12+(BE112+BE991)*BE962/24-BE173*BE962/24*0)*($F405&gt;=5)</f>
        <v>0</v>
      </c>
      <c r="BF405" s="189">
        <f>(SUM($N112:BE112,$N991:BE991)*BF962/12+(BF112+BF991)*BF962/24-BF173*BF962/24*0)*($F405&gt;=5)</f>
        <v>0</v>
      </c>
      <c r="BG405" s="189">
        <f>(SUM($N112:BF112,$N991:BF991)*BG962/12+(BG112+BG991)*BG962/24-BG173*BG962/24*0)*($F405&gt;=5)</f>
        <v>0</v>
      </c>
      <c r="BH405" s="189">
        <f>(SUM($N112:BG112,$N991:BG991)*BH962/12+(BH112+BH991)*BH962/24-BH173*BH962/24*0)*($F405&gt;=5)</f>
        <v>0</v>
      </c>
      <c r="BI405" s="189">
        <f>(SUM($N112:BH112,$N991:BH991)*BI962/12+(BI112+BI991)*BI962/24-BI173*BI962/24*0)*($F405&gt;=5)</f>
        <v>0</v>
      </c>
      <c r="BJ405" s="189">
        <f>(SUM($N112:BI112,$N991:BI991)*BJ962/12+(BJ112+BJ991)*BJ962/24-BJ173*BJ962/24*0)*($F405&gt;=5)</f>
        <v>0</v>
      </c>
      <c r="BK405" s="189">
        <f>(SUM($N112:BJ112,$N991:BJ991)*BK962/12+(BK112+BK991)*BK962/24-BK173*BK962/24*0)*($F405&gt;=5)</f>
        <v>0</v>
      </c>
      <c r="BL405" s="189">
        <f>(SUM($N112:BK112,$N991:BK991)*BL962/12+(BL112+BL991)*BL962/24-BL173*BL962/24*0)*($F405&gt;=5)</f>
        <v>0</v>
      </c>
      <c r="BM405" s="189">
        <f>(SUM($N112:BL112,$N991:BL991)*BM962/12+(BM112+BM991)*BM962/24-BM173*BM962/24*0)*($F405&gt;=5)</f>
        <v>0</v>
      </c>
    </row>
    <row r="406" spans="3:65" x14ac:dyDescent="0.2">
      <c r="C406" s="188">
        <f t="shared" si="392"/>
        <v>5</v>
      </c>
      <c r="D406" s="166" t="str">
        <f t="shared" si="391"/>
        <v/>
      </c>
      <c r="E406" s="211" t="str">
        <f t="shared" si="391"/>
        <v>Operating Expense</v>
      </c>
      <c r="F406" s="183">
        <f t="shared" si="391"/>
        <v>2</v>
      </c>
      <c r="G406" s="183"/>
      <c r="H406" s="267">
        <f t="shared" si="395"/>
        <v>0.25345000000000001</v>
      </c>
      <c r="K406" s="202">
        <f t="shared" si="393"/>
        <v>0</v>
      </c>
      <c r="L406" s="203">
        <f t="shared" si="394"/>
        <v>0</v>
      </c>
      <c r="O406" s="189">
        <f>(SUM($N113:N113,$N992:N992)*O963/12+(O113+O992)*O963/24-O174*O963/24*0)*($F406&gt;=5)</f>
        <v>0</v>
      </c>
      <c r="P406" s="189">
        <f>(SUM($N113:O113,$N992:O992)*P963/12+(P113+P992)*P963/24-P174*P963/24*0)*($F406&gt;=5)</f>
        <v>0</v>
      </c>
      <c r="Q406" s="189">
        <f>(SUM($N113:P113,$N992:P992)*Q963/12+(Q113+Q992)*Q963/24-Q174*Q963/24*0)*($F406&gt;=5)</f>
        <v>0</v>
      </c>
      <c r="R406" s="189">
        <f>(SUM($N113:Q113,$N992:Q992)*R963/12+(R113+R992)*R963/24-R174*R963/24*0)*($F406&gt;=5)</f>
        <v>0</v>
      </c>
      <c r="S406" s="189">
        <f>(SUM($N113:R113,$N992:R992)*S963/12+(S113+S992)*S963/24-S174*S963/24*0)*($F406&gt;=5)</f>
        <v>0</v>
      </c>
      <c r="T406" s="189">
        <f>(SUM($N113:S113,$N992:S992)*T963/12+(T113+T992)*T963/24-T174*T963/24*0)*($F406&gt;=5)</f>
        <v>0</v>
      </c>
      <c r="U406" s="189">
        <f>(SUM($N113:T113,$N992:T992)*U963/12+(U113+U992)*U963/24-U174*U963/24*0)*($F406&gt;=5)</f>
        <v>0</v>
      </c>
      <c r="V406" s="189">
        <f>(SUM($N113:U113,$N992:U992)*V963/12+(V113+V992)*V963/24-V174*V963/24*0)*($F406&gt;=5)</f>
        <v>0</v>
      </c>
      <c r="W406" s="189">
        <f>(SUM($N113:V113,$N992:V992)*W963/12+(W113+W992)*W963/24-W174*W963/24*0)*($F406&gt;=5)</f>
        <v>0</v>
      </c>
      <c r="X406" s="189">
        <f>(SUM($N113:W113,$N992:W992)*X963/12+(X113+X992)*X963/24-X174*X963/24*0)*($F406&gt;=5)</f>
        <v>0</v>
      </c>
      <c r="Y406" s="189">
        <f>(SUM($N113:X113,$N992:X992)*Y963/12+(Y113+Y992)*Y963/24-Y174*Y963/24*0)*($F406&gt;=5)</f>
        <v>0</v>
      </c>
      <c r="Z406" s="189">
        <f>(SUM($N113:Y113,$N992:Y992)*Z963/12+(Z113+Z992)*Z963/24-Z174*Z963/24*0)*($F406&gt;=5)</f>
        <v>0</v>
      </c>
      <c r="AA406" s="189">
        <f>(SUM($N113:Z113,$N992:Z992)*AA963/12+(AA113+AA992)*AA963/24-AA174*AA963/24*0)*($F406&gt;=5)</f>
        <v>0</v>
      </c>
      <c r="AB406" s="189">
        <f>(SUM($N113:AA113,$N992:AA992)*AB963/12+(AB113+AB992)*AB963/24-AB174*AB963/24*0)*($F406&gt;=5)</f>
        <v>0</v>
      </c>
      <c r="AC406" s="189">
        <f>(SUM($N113:AB113,$N992:AB992)*AC963/12+(AC113+AC992)*AC963/24-AC174*AC963/24*0)*($F406&gt;=5)</f>
        <v>0</v>
      </c>
      <c r="AD406" s="189">
        <f>(SUM($N113:AC113,$N992:AC992)*AD963/12+(AD113+AD992)*AD963/24-AD174*AD963/24*0)*($F406&gt;=5)</f>
        <v>0</v>
      </c>
      <c r="AE406" s="189">
        <f>(SUM($N113:AD113,$N992:AD992)*AE963/12+(AE113+AE992)*AE963/24-AE174*AE963/24*0)*($F406&gt;=5)</f>
        <v>0</v>
      </c>
      <c r="AF406" s="189">
        <f>(SUM($N113:AE113,$N992:AE992)*AF963/12+(AF113+AF992)*AF963/24-AF174*AF963/24*0)*($F406&gt;=5)</f>
        <v>0</v>
      </c>
      <c r="AG406" s="189">
        <f>(SUM($N113:AF113,$N992:AF992)*AG963/12+(AG113+AG992)*AG963/24-AG174*AG963/24*0)*($F406&gt;=5)</f>
        <v>0</v>
      </c>
      <c r="AH406" s="189">
        <f>(SUM($N113:AG113,$N992:AG992)*AH963/12+(AH113+AH992)*AH963/24-AH174*AH963/24*0)*($F406&gt;=5)</f>
        <v>0</v>
      </c>
      <c r="AI406" s="189">
        <f>(SUM($N113:AH113,$N992:AH992)*AI963/12+(AI113+AI992)*AI963/24-AI174*AI963/24*0)*($F406&gt;=5)</f>
        <v>0</v>
      </c>
      <c r="AJ406" s="189">
        <f>(SUM($N113:AI113,$N992:AI992)*AJ963/12+(AJ113+AJ992)*AJ963/24-AJ174*AJ963/24*0)*($F406&gt;=5)</f>
        <v>0</v>
      </c>
      <c r="AK406" s="189">
        <f>(SUM($N113:AJ113,$N992:AJ992)*AK963/12+(AK113+AK992)*AK963/24-AK174*AK963/24*0)*($F406&gt;=5)</f>
        <v>0</v>
      </c>
      <c r="AL406" s="189">
        <f>(SUM($N113:AK113,$N992:AK992)*AL963/12+(AL113+AL992)*AL963/24-AL174*AL963/24*0)*($F406&gt;=5)</f>
        <v>0</v>
      </c>
      <c r="AM406" s="189">
        <f>(SUM($N113:AL113,$N992:AL992)*AM963/12+(AM113+AM992)*AM963/24-AM174*AM963/24*0)*($F406&gt;=5)</f>
        <v>0</v>
      </c>
      <c r="AN406" s="189">
        <f>(SUM($N113:AM113,$N992:AM992)*AN963/12+(AN113+AN992)*AN963/24-AN174*AN963/24*0)*($F406&gt;=5)</f>
        <v>0</v>
      </c>
      <c r="AO406" s="189">
        <f>(SUM($N113:AN113,$N992:AN992)*AO963/12+(AO113+AO992)*AO963/24-AO174*AO963/24*0)*($F406&gt;=5)</f>
        <v>0</v>
      </c>
      <c r="AP406" s="189">
        <f>(SUM($N113:AO113,$N992:AO992)*AP963/12+(AP113+AP992)*AP963/24-AP174*AP963/24*0)*($F406&gt;=5)</f>
        <v>0</v>
      </c>
      <c r="AQ406" s="189">
        <f>(SUM($N113:AP113,$N992:AP992)*AQ963/12+(AQ113+AQ992)*AQ963/24-AQ174*AQ963/24*0)*($F406&gt;=5)</f>
        <v>0</v>
      </c>
      <c r="AR406" s="189">
        <f>(SUM($N113:AQ113,$N992:AQ992)*AR963/12+(AR113+AR992)*AR963/24-AR174*AR963/24*0)*($F406&gt;=5)</f>
        <v>0</v>
      </c>
      <c r="AS406" s="189">
        <f>(SUM($N113:AR113,$N992:AR992)*AS963/12+(AS113+AS992)*AS963/24-AS174*AS963/24*0)*($F406&gt;=5)</f>
        <v>0</v>
      </c>
      <c r="AT406" s="189">
        <f>(SUM($N113:AS113,$N992:AS992)*AT963/12+(AT113+AT992)*AT963/24-AT174*AT963/24*0)*($F406&gt;=5)</f>
        <v>0</v>
      </c>
      <c r="AU406" s="189">
        <f>(SUM($N113:AT113,$N992:AT992)*AU963/12+(AU113+AU992)*AU963/24-AU174*AU963/24*0)*($F406&gt;=5)</f>
        <v>0</v>
      </c>
      <c r="AV406" s="189">
        <f>(SUM($N113:AU113,$N992:AU992)*AV963/12+(AV113+AV992)*AV963/24-AV174*AV963/24*0)*($F406&gt;=5)</f>
        <v>0</v>
      </c>
      <c r="AW406" s="189">
        <f>(SUM($N113:AV113,$N992:AV992)*AW963/12+(AW113+AW992)*AW963/24-AW174*AW963/24*0)*($F406&gt;=5)</f>
        <v>0</v>
      </c>
      <c r="AX406" s="189">
        <f>(SUM($N113:AW113,$N992:AW992)*AX963/12+(AX113+AX992)*AX963/24-AX174*AX963/24*0)*($F406&gt;=5)</f>
        <v>0</v>
      </c>
      <c r="AY406" s="189">
        <f>(SUM($N113:AX113,$N992:AX992)*AY963/12+(AY113+AY992)*AY963/24-AY174*AY963/24*0)*($F406&gt;=5)</f>
        <v>0</v>
      </c>
      <c r="AZ406" s="189">
        <f>(SUM($N113:AY113,$N992:AY992)*AZ963/12+(AZ113+AZ992)*AZ963/24-AZ174*AZ963/24*0)*($F406&gt;=5)</f>
        <v>0</v>
      </c>
      <c r="BA406" s="189">
        <f>(SUM($N113:AZ113,$N992:AZ992)*BA963/12+(BA113+BA992)*BA963/24-BA174*BA963/24*0)*($F406&gt;=5)</f>
        <v>0</v>
      </c>
      <c r="BB406" s="189">
        <f>(SUM($N113:BA113,$N992:BA992)*BB963/12+(BB113+BB992)*BB963/24-BB174*BB963/24*0)*($F406&gt;=5)</f>
        <v>0</v>
      </c>
      <c r="BC406" s="189">
        <f>(SUM($N113:BB113,$N992:BB992)*BC963/12+(BC113+BC992)*BC963/24-BC174*BC963/24*0)*($F406&gt;=5)</f>
        <v>0</v>
      </c>
      <c r="BD406" s="189">
        <f>(SUM($N113:BC113,$N992:BC992)*BD963/12+(BD113+BD992)*BD963/24-BD174*BD963/24*0)*($F406&gt;=5)</f>
        <v>0</v>
      </c>
      <c r="BE406" s="189">
        <f>(SUM($N113:BD113,$N992:BD992)*BE963/12+(BE113+BE992)*BE963/24-BE174*BE963/24*0)*($F406&gt;=5)</f>
        <v>0</v>
      </c>
      <c r="BF406" s="189">
        <f>(SUM($N113:BE113,$N992:BE992)*BF963/12+(BF113+BF992)*BF963/24-BF174*BF963/24*0)*($F406&gt;=5)</f>
        <v>0</v>
      </c>
      <c r="BG406" s="189">
        <f>(SUM($N113:BF113,$N992:BF992)*BG963/12+(BG113+BG992)*BG963/24-BG174*BG963/24*0)*($F406&gt;=5)</f>
        <v>0</v>
      </c>
      <c r="BH406" s="189">
        <f>(SUM($N113:BG113,$N992:BG992)*BH963/12+(BH113+BH992)*BH963/24-BH174*BH963/24*0)*($F406&gt;=5)</f>
        <v>0</v>
      </c>
      <c r="BI406" s="189">
        <f>(SUM($N113:BH113,$N992:BH992)*BI963/12+(BI113+BI992)*BI963/24-BI174*BI963/24*0)*($F406&gt;=5)</f>
        <v>0</v>
      </c>
      <c r="BJ406" s="189">
        <f>(SUM($N113:BI113,$N992:BI992)*BJ963/12+(BJ113+BJ992)*BJ963/24-BJ174*BJ963/24*0)*($F406&gt;=5)</f>
        <v>0</v>
      </c>
      <c r="BK406" s="189">
        <f>(SUM($N113:BJ113,$N992:BJ992)*BK963/12+(BK113+BK992)*BK963/24-BK174*BK963/24*0)*($F406&gt;=5)</f>
        <v>0</v>
      </c>
      <c r="BL406" s="189">
        <f>(SUM($N113:BK113,$N992:BK992)*BL963/12+(BL113+BL992)*BL963/24-BL174*BL963/24*0)*($F406&gt;=5)</f>
        <v>0</v>
      </c>
      <c r="BM406" s="189">
        <f>(SUM($N113:BL113,$N992:BL992)*BM963/12+(BM113+BM992)*BM963/24-BM174*BM963/24*0)*($F406&gt;=5)</f>
        <v>0</v>
      </c>
    </row>
    <row r="407" spans="3:65" x14ac:dyDescent="0.2">
      <c r="C407" s="188">
        <f t="shared" si="392"/>
        <v>6</v>
      </c>
      <c r="D407" s="166" t="str">
        <f t="shared" si="391"/>
        <v/>
      </c>
      <c r="E407" s="211" t="str">
        <f t="shared" si="391"/>
        <v>Operating Expense</v>
      </c>
      <c r="F407" s="183">
        <f t="shared" si="391"/>
        <v>2</v>
      </c>
      <c r="G407" s="183"/>
      <c r="H407" s="267">
        <f t="shared" si="395"/>
        <v>0.25345000000000001</v>
      </c>
      <c r="K407" s="202">
        <f t="shared" si="393"/>
        <v>0</v>
      </c>
      <c r="L407" s="203">
        <f t="shared" si="394"/>
        <v>0</v>
      </c>
      <c r="O407" s="189">
        <f>(SUM($N114:N114,$N993:N993)*O964/12+(O114+O993)*O964/24-O175*O964/24*0)*($F407&gt;=5)</f>
        <v>0</v>
      </c>
      <c r="P407" s="189">
        <f>(SUM($N114:O114,$N993:O993)*P964/12+(P114+P993)*P964/24-P175*P964/24*0)*($F407&gt;=5)</f>
        <v>0</v>
      </c>
      <c r="Q407" s="189">
        <f>(SUM($N114:P114,$N993:P993)*Q964/12+(Q114+Q993)*Q964/24-Q175*Q964/24*0)*($F407&gt;=5)</f>
        <v>0</v>
      </c>
      <c r="R407" s="189">
        <f>(SUM($N114:Q114,$N993:Q993)*R964/12+(R114+R993)*R964/24-R175*R964/24*0)*($F407&gt;=5)</f>
        <v>0</v>
      </c>
      <c r="S407" s="189">
        <f>(SUM($N114:R114,$N993:R993)*S964/12+(S114+S993)*S964/24-S175*S964/24*0)*($F407&gt;=5)</f>
        <v>0</v>
      </c>
      <c r="T407" s="189">
        <f>(SUM($N114:S114,$N993:S993)*T964/12+(T114+T993)*T964/24-T175*T964/24*0)*($F407&gt;=5)</f>
        <v>0</v>
      </c>
      <c r="U407" s="189">
        <f>(SUM($N114:T114,$N993:T993)*U964/12+(U114+U993)*U964/24-U175*U964/24*0)*($F407&gt;=5)</f>
        <v>0</v>
      </c>
      <c r="V407" s="189">
        <f>(SUM($N114:U114,$N993:U993)*V964/12+(V114+V993)*V964/24-V175*V964/24*0)*($F407&gt;=5)</f>
        <v>0</v>
      </c>
      <c r="W407" s="189">
        <f>(SUM($N114:V114,$N993:V993)*W964/12+(W114+W993)*W964/24-W175*W964/24*0)*($F407&gt;=5)</f>
        <v>0</v>
      </c>
      <c r="X407" s="189">
        <f>(SUM($N114:W114,$N993:W993)*X964/12+(X114+X993)*X964/24-X175*X964/24*0)*($F407&gt;=5)</f>
        <v>0</v>
      </c>
      <c r="Y407" s="189">
        <f>(SUM($N114:X114,$N993:X993)*Y964/12+(Y114+Y993)*Y964/24-Y175*Y964/24*0)*($F407&gt;=5)</f>
        <v>0</v>
      </c>
      <c r="Z407" s="189">
        <f>(SUM($N114:Y114,$N993:Y993)*Z964/12+(Z114+Z993)*Z964/24-Z175*Z964/24*0)*($F407&gt;=5)</f>
        <v>0</v>
      </c>
      <c r="AA407" s="189">
        <f>(SUM($N114:Z114,$N993:Z993)*AA964/12+(AA114+AA993)*AA964/24-AA175*AA964/24*0)*($F407&gt;=5)</f>
        <v>0</v>
      </c>
      <c r="AB407" s="189">
        <f>(SUM($N114:AA114,$N993:AA993)*AB964/12+(AB114+AB993)*AB964/24-AB175*AB964/24*0)*($F407&gt;=5)</f>
        <v>0</v>
      </c>
      <c r="AC407" s="189">
        <f>(SUM($N114:AB114,$N993:AB993)*AC964/12+(AC114+AC993)*AC964/24-AC175*AC964/24*0)*($F407&gt;=5)</f>
        <v>0</v>
      </c>
      <c r="AD407" s="189">
        <f>(SUM($N114:AC114,$N993:AC993)*AD964/12+(AD114+AD993)*AD964/24-AD175*AD964/24*0)*($F407&gt;=5)</f>
        <v>0</v>
      </c>
      <c r="AE407" s="189">
        <f>(SUM($N114:AD114,$N993:AD993)*AE964/12+(AE114+AE993)*AE964/24-AE175*AE964/24*0)*($F407&gt;=5)</f>
        <v>0</v>
      </c>
      <c r="AF407" s="189">
        <f>(SUM($N114:AE114,$N993:AE993)*AF964/12+(AF114+AF993)*AF964/24-AF175*AF964/24*0)*($F407&gt;=5)</f>
        <v>0</v>
      </c>
      <c r="AG407" s="189">
        <f>(SUM($N114:AF114,$N993:AF993)*AG964/12+(AG114+AG993)*AG964/24-AG175*AG964/24*0)*($F407&gt;=5)</f>
        <v>0</v>
      </c>
      <c r="AH407" s="189">
        <f>(SUM($N114:AG114,$N993:AG993)*AH964/12+(AH114+AH993)*AH964/24-AH175*AH964/24*0)*($F407&gt;=5)</f>
        <v>0</v>
      </c>
      <c r="AI407" s="189">
        <f>(SUM($N114:AH114,$N993:AH993)*AI964/12+(AI114+AI993)*AI964/24-AI175*AI964/24*0)*($F407&gt;=5)</f>
        <v>0</v>
      </c>
      <c r="AJ407" s="189">
        <f>(SUM($N114:AI114,$N993:AI993)*AJ964/12+(AJ114+AJ993)*AJ964/24-AJ175*AJ964/24*0)*($F407&gt;=5)</f>
        <v>0</v>
      </c>
      <c r="AK407" s="189">
        <f>(SUM($N114:AJ114,$N993:AJ993)*AK964/12+(AK114+AK993)*AK964/24-AK175*AK964/24*0)*($F407&gt;=5)</f>
        <v>0</v>
      </c>
      <c r="AL407" s="189">
        <f>(SUM($N114:AK114,$N993:AK993)*AL964/12+(AL114+AL993)*AL964/24-AL175*AL964/24*0)*($F407&gt;=5)</f>
        <v>0</v>
      </c>
      <c r="AM407" s="189">
        <f>(SUM($N114:AL114,$N993:AL993)*AM964/12+(AM114+AM993)*AM964/24-AM175*AM964/24*0)*($F407&gt;=5)</f>
        <v>0</v>
      </c>
      <c r="AN407" s="189">
        <f>(SUM($N114:AM114,$N993:AM993)*AN964/12+(AN114+AN993)*AN964/24-AN175*AN964/24*0)*($F407&gt;=5)</f>
        <v>0</v>
      </c>
      <c r="AO407" s="189">
        <f>(SUM($N114:AN114,$N993:AN993)*AO964/12+(AO114+AO993)*AO964/24-AO175*AO964/24*0)*($F407&gt;=5)</f>
        <v>0</v>
      </c>
      <c r="AP407" s="189">
        <f>(SUM($N114:AO114,$N993:AO993)*AP964/12+(AP114+AP993)*AP964/24-AP175*AP964/24*0)*($F407&gt;=5)</f>
        <v>0</v>
      </c>
      <c r="AQ407" s="189">
        <f>(SUM($N114:AP114,$N993:AP993)*AQ964/12+(AQ114+AQ993)*AQ964/24-AQ175*AQ964/24*0)*($F407&gt;=5)</f>
        <v>0</v>
      </c>
      <c r="AR407" s="189">
        <f>(SUM($N114:AQ114,$N993:AQ993)*AR964/12+(AR114+AR993)*AR964/24-AR175*AR964/24*0)*($F407&gt;=5)</f>
        <v>0</v>
      </c>
      <c r="AS407" s="189">
        <f>(SUM($N114:AR114,$N993:AR993)*AS964/12+(AS114+AS993)*AS964/24-AS175*AS964/24*0)*($F407&gt;=5)</f>
        <v>0</v>
      </c>
      <c r="AT407" s="189">
        <f>(SUM($N114:AS114,$N993:AS993)*AT964/12+(AT114+AT993)*AT964/24-AT175*AT964/24*0)*($F407&gt;=5)</f>
        <v>0</v>
      </c>
      <c r="AU407" s="189">
        <f>(SUM($N114:AT114,$N993:AT993)*AU964/12+(AU114+AU993)*AU964/24-AU175*AU964/24*0)*($F407&gt;=5)</f>
        <v>0</v>
      </c>
      <c r="AV407" s="189">
        <f>(SUM($N114:AU114,$N993:AU993)*AV964/12+(AV114+AV993)*AV964/24-AV175*AV964/24*0)*($F407&gt;=5)</f>
        <v>0</v>
      </c>
      <c r="AW407" s="189">
        <f>(SUM($N114:AV114,$N993:AV993)*AW964/12+(AW114+AW993)*AW964/24-AW175*AW964/24*0)*($F407&gt;=5)</f>
        <v>0</v>
      </c>
      <c r="AX407" s="189">
        <f>(SUM($N114:AW114,$N993:AW993)*AX964/12+(AX114+AX993)*AX964/24-AX175*AX964/24*0)*($F407&gt;=5)</f>
        <v>0</v>
      </c>
      <c r="AY407" s="189">
        <f>(SUM($N114:AX114,$N993:AX993)*AY964/12+(AY114+AY993)*AY964/24-AY175*AY964/24*0)*($F407&gt;=5)</f>
        <v>0</v>
      </c>
      <c r="AZ407" s="189">
        <f>(SUM($N114:AY114,$N993:AY993)*AZ964/12+(AZ114+AZ993)*AZ964/24-AZ175*AZ964/24*0)*($F407&gt;=5)</f>
        <v>0</v>
      </c>
      <c r="BA407" s="189">
        <f>(SUM($N114:AZ114,$N993:AZ993)*BA964/12+(BA114+BA993)*BA964/24-BA175*BA964/24*0)*($F407&gt;=5)</f>
        <v>0</v>
      </c>
      <c r="BB407" s="189">
        <f>(SUM($N114:BA114,$N993:BA993)*BB964/12+(BB114+BB993)*BB964/24-BB175*BB964/24*0)*($F407&gt;=5)</f>
        <v>0</v>
      </c>
      <c r="BC407" s="189">
        <f>(SUM($N114:BB114,$N993:BB993)*BC964/12+(BC114+BC993)*BC964/24-BC175*BC964/24*0)*($F407&gt;=5)</f>
        <v>0</v>
      </c>
      <c r="BD407" s="189">
        <f>(SUM($N114:BC114,$N993:BC993)*BD964/12+(BD114+BD993)*BD964/24-BD175*BD964/24*0)*($F407&gt;=5)</f>
        <v>0</v>
      </c>
      <c r="BE407" s="189">
        <f>(SUM($N114:BD114,$N993:BD993)*BE964/12+(BE114+BE993)*BE964/24-BE175*BE964/24*0)*($F407&gt;=5)</f>
        <v>0</v>
      </c>
      <c r="BF407" s="189">
        <f>(SUM($N114:BE114,$N993:BE993)*BF964/12+(BF114+BF993)*BF964/24-BF175*BF964/24*0)*($F407&gt;=5)</f>
        <v>0</v>
      </c>
      <c r="BG407" s="189">
        <f>(SUM($N114:BF114,$N993:BF993)*BG964/12+(BG114+BG993)*BG964/24-BG175*BG964/24*0)*($F407&gt;=5)</f>
        <v>0</v>
      </c>
      <c r="BH407" s="189">
        <f>(SUM($N114:BG114,$N993:BG993)*BH964/12+(BH114+BH993)*BH964/24-BH175*BH964/24*0)*($F407&gt;=5)</f>
        <v>0</v>
      </c>
      <c r="BI407" s="189">
        <f>(SUM($N114:BH114,$N993:BH993)*BI964/12+(BI114+BI993)*BI964/24-BI175*BI964/24*0)*($F407&gt;=5)</f>
        <v>0</v>
      </c>
      <c r="BJ407" s="189">
        <f>(SUM($N114:BI114,$N993:BI993)*BJ964/12+(BJ114+BJ993)*BJ964/24-BJ175*BJ964/24*0)*($F407&gt;=5)</f>
        <v>0</v>
      </c>
      <c r="BK407" s="189">
        <f>(SUM($N114:BJ114,$N993:BJ993)*BK964/12+(BK114+BK993)*BK964/24-BK175*BK964/24*0)*($F407&gt;=5)</f>
        <v>0</v>
      </c>
      <c r="BL407" s="189">
        <f>(SUM($N114:BK114,$N993:BK993)*BL964/12+(BL114+BL993)*BL964/24-BL175*BL964/24*0)*($F407&gt;=5)</f>
        <v>0</v>
      </c>
      <c r="BM407" s="189">
        <f>(SUM($N114:BL114,$N993:BL993)*BM964/12+(BM114+BM993)*BM964/24-BM175*BM964/24*0)*($F407&gt;=5)</f>
        <v>0</v>
      </c>
    </row>
    <row r="408" spans="3:65" x14ac:dyDescent="0.2">
      <c r="C408" s="188">
        <f t="shared" si="392"/>
        <v>7</v>
      </c>
      <c r="D408" s="166" t="str">
        <f t="shared" si="391"/>
        <v xml:space="preserve">Alt 1 - TRANSMISSION LINE  </v>
      </c>
      <c r="E408" s="211" t="str">
        <f t="shared" si="391"/>
        <v>CWIP Capital</v>
      </c>
      <c r="F408" s="183">
        <f t="shared" si="391"/>
        <v>6</v>
      </c>
      <c r="G408" s="183"/>
      <c r="H408" s="267">
        <f t="shared" si="395"/>
        <v>0.25345000000000001</v>
      </c>
      <c r="K408" s="202">
        <f t="shared" si="393"/>
        <v>144831225.64410293</v>
      </c>
      <c r="L408" s="203">
        <f t="shared" si="394"/>
        <v>184385638.02579045</v>
      </c>
      <c r="O408" s="189">
        <f>(SUM($N115:N115,$N994:N994)*O965/12+(O115+O994)*O965/24-O176*O965/24*0)*($F408&gt;=5)</f>
        <v>0</v>
      </c>
      <c r="P408" s="189">
        <f>(SUM($N115:O115,$N994:O994)*P965/12+(P115+P994)*P965/24-P176*P965/24*0)*($F408&gt;=5)</f>
        <v>0</v>
      </c>
      <c r="Q408" s="189">
        <f>(SUM($N115:P115,$N994:P994)*Q965/12+(Q115+Q994)*Q965/24-Q176*Q965/24*0)*($F408&gt;=5)</f>
        <v>27885482.29402386</v>
      </c>
      <c r="R408" s="189">
        <f>(SUM($N115:Q115,$N994:Q994)*R965/12+(R115+R994)*R965/24-R176*R965/24*0)*($F408&gt;=5)</f>
        <v>156500155.73176658</v>
      </c>
      <c r="S408" s="189">
        <f>(SUM($N115:R115,$N994:R994)*S965/12+(S115+S994)*S965/24-S176*S965/24*0)*($F408&gt;=5)</f>
        <v>0</v>
      </c>
      <c r="T408" s="189">
        <f>(SUM($N115:S115,$N994:S994)*T965/12+(T115+T994)*T965/24-T176*T965/24*0)*($F408&gt;=5)</f>
        <v>0</v>
      </c>
      <c r="U408" s="189">
        <f>(SUM($N115:T115,$N994:T994)*U965/12+(U115+U994)*U965/24-U176*U965/24*0)*($F408&gt;=5)</f>
        <v>0</v>
      </c>
      <c r="V408" s="189">
        <f>(SUM($N115:U115,$N994:U994)*V965/12+(V115+V994)*V965/24-V176*V965/24*0)*($F408&gt;=5)</f>
        <v>0</v>
      </c>
      <c r="W408" s="189">
        <f>(SUM($N115:V115,$N994:V994)*W965/12+(W115+W994)*W965/24-W176*W965/24*0)*($F408&gt;=5)</f>
        <v>0</v>
      </c>
      <c r="X408" s="189">
        <f>(SUM($N115:W115,$N994:W994)*X965/12+(X115+X994)*X965/24-X176*X965/24*0)*($F408&gt;=5)</f>
        <v>0</v>
      </c>
      <c r="Y408" s="189">
        <f>(SUM($N115:X115,$N994:X994)*Y965/12+(Y115+Y994)*Y965/24-Y176*Y965/24*0)*($F408&gt;=5)</f>
        <v>0</v>
      </c>
      <c r="Z408" s="189">
        <f>(SUM($N115:Y115,$N994:Y994)*Z965/12+(Z115+Z994)*Z965/24-Z176*Z965/24*0)*($F408&gt;=5)</f>
        <v>0</v>
      </c>
      <c r="AA408" s="189">
        <f>(SUM($N115:Z115,$N994:Z994)*AA965/12+(AA115+AA994)*AA965/24-AA176*AA965/24*0)*($F408&gt;=5)</f>
        <v>0</v>
      </c>
      <c r="AB408" s="189">
        <f>(SUM($N115:AA115,$N994:AA994)*AB965/12+(AB115+AB994)*AB965/24-AB176*AB965/24*0)*($F408&gt;=5)</f>
        <v>0</v>
      </c>
      <c r="AC408" s="189">
        <f>(SUM($N115:AB115,$N994:AB994)*AC965/12+(AC115+AC994)*AC965/24-AC176*AC965/24*0)*($F408&gt;=5)</f>
        <v>0</v>
      </c>
      <c r="AD408" s="189">
        <f>(SUM($N115:AC115,$N994:AC994)*AD965/12+(AD115+AD994)*AD965/24-AD176*AD965/24*0)*($F408&gt;=5)</f>
        <v>0</v>
      </c>
      <c r="AE408" s="189">
        <f>(SUM($N115:AD115,$N994:AD994)*AE965/12+(AE115+AE994)*AE965/24-AE176*AE965/24*0)*($F408&gt;=5)</f>
        <v>0</v>
      </c>
      <c r="AF408" s="189">
        <f>(SUM($N115:AE115,$N994:AE994)*AF965/12+(AF115+AF994)*AF965/24-AF176*AF965/24*0)*($F408&gt;=5)</f>
        <v>0</v>
      </c>
      <c r="AG408" s="189">
        <f>(SUM($N115:AF115,$N994:AF994)*AG965/12+(AG115+AG994)*AG965/24-AG176*AG965/24*0)*($F408&gt;=5)</f>
        <v>0</v>
      </c>
      <c r="AH408" s="189">
        <f>(SUM($N115:AG115,$N994:AG994)*AH965/12+(AH115+AH994)*AH965/24-AH176*AH965/24*0)*($F408&gt;=5)</f>
        <v>0</v>
      </c>
      <c r="AI408" s="189">
        <f>(SUM($N115:AH115,$N994:AH994)*AI965/12+(AI115+AI994)*AI965/24-AI176*AI965/24*0)*($F408&gt;=5)</f>
        <v>0</v>
      </c>
      <c r="AJ408" s="189">
        <f>(SUM($N115:AI115,$N994:AI994)*AJ965/12+(AJ115+AJ994)*AJ965/24-AJ176*AJ965/24*0)*($F408&gt;=5)</f>
        <v>0</v>
      </c>
      <c r="AK408" s="189">
        <f>(SUM($N115:AJ115,$N994:AJ994)*AK965/12+(AK115+AK994)*AK965/24-AK176*AK965/24*0)*($F408&gt;=5)</f>
        <v>0</v>
      </c>
      <c r="AL408" s="189">
        <f>(SUM($N115:AK115,$N994:AK994)*AL965/12+(AL115+AL994)*AL965/24-AL176*AL965/24*0)*($F408&gt;=5)</f>
        <v>0</v>
      </c>
      <c r="AM408" s="189">
        <f>(SUM($N115:AL115,$N994:AL994)*AM965/12+(AM115+AM994)*AM965/24-AM176*AM965/24*0)*($F408&gt;=5)</f>
        <v>0</v>
      </c>
      <c r="AN408" s="189">
        <f>(SUM($N115:AM115,$N994:AM994)*AN965/12+(AN115+AN994)*AN965/24-AN176*AN965/24*0)*($F408&gt;=5)</f>
        <v>0</v>
      </c>
      <c r="AO408" s="189">
        <f>(SUM($N115:AN115,$N994:AN994)*AO965/12+(AO115+AO994)*AO965/24-AO176*AO965/24*0)*($F408&gt;=5)</f>
        <v>0</v>
      </c>
      <c r="AP408" s="189">
        <f>(SUM($N115:AO115,$N994:AO994)*AP965/12+(AP115+AP994)*AP965/24-AP176*AP965/24*0)*($F408&gt;=5)</f>
        <v>0</v>
      </c>
      <c r="AQ408" s="189">
        <f>(SUM($N115:AP115,$N994:AP994)*AQ965/12+(AQ115+AQ994)*AQ965/24-AQ176*AQ965/24*0)*($F408&gt;=5)</f>
        <v>0</v>
      </c>
      <c r="AR408" s="189">
        <f>(SUM($N115:AQ115,$N994:AQ994)*AR965/12+(AR115+AR994)*AR965/24-AR176*AR965/24*0)*($F408&gt;=5)</f>
        <v>0</v>
      </c>
      <c r="AS408" s="189">
        <f>(SUM($N115:AR115,$N994:AR994)*AS965/12+(AS115+AS994)*AS965/24-AS176*AS965/24*0)*($F408&gt;=5)</f>
        <v>0</v>
      </c>
      <c r="AT408" s="189">
        <f>(SUM($N115:AS115,$N994:AS994)*AT965/12+(AT115+AT994)*AT965/24-AT176*AT965/24*0)*($F408&gt;=5)</f>
        <v>0</v>
      </c>
      <c r="AU408" s="189">
        <f>(SUM($N115:AT115,$N994:AT994)*AU965/12+(AU115+AU994)*AU965/24-AU176*AU965/24*0)*($F408&gt;=5)</f>
        <v>0</v>
      </c>
      <c r="AV408" s="189">
        <f>(SUM($N115:AU115,$N994:AU994)*AV965/12+(AV115+AV994)*AV965/24-AV176*AV965/24*0)*($F408&gt;=5)</f>
        <v>0</v>
      </c>
      <c r="AW408" s="189">
        <f>(SUM($N115:AV115,$N994:AV994)*AW965/12+(AW115+AW994)*AW965/24-AW176*AW965/24*0)*($F408&gt;=5)</f>
        <v>0</v>
      </c>
      <c r="AX408" s="189">
        <f>(SUM($N115:AW115,$N994:AW994)*AX965/12+(AX115+AX994)*AX965/24-AX176*AX965/24*0)*($F408&gt;=5)</f>
        <v>0</v>
      </c>
      <c r="AY408" s="189">
        <f>(SUM($N115:AX115,$N994:AX994)*AY965/12+(AY115+AY994)*AY965/24-AY176*AY965/24*0)*($F408&gt;=5)</f>
        <v>0</v>
      </c>
      <c r="AZ408" s="189">
        <f>(SUM($N115:AY115,$N994:AY994)*AZ965/12+(AZ115+AZ994)*AZ965/24-AZ176*AZ965/24*0)*($F408&gt;=5)</f>
        <v>0</v>
      </c>
      <c r="BA408" s="189">
        <f>(SUM($N115:AZ115,$N994:AZ994)*BA965/12+(BA115+BA994)*BA965/24-BA176*BA965/24*0)*($F408&gt;=5)</f>
        <v>0</v>
      </c>
      <c r="BB408" s="189">
        <f>(SUM($N115:BA115,$N994:BA994)*BB965/12+(BB115+BB994)*BB965/24-BB176*BB965/24*0)*($F408&gt;=5)</f>
        <v>0</v>
      </c>
      <c r="BC408" s="189">
        <f>(SUM($N115:BB115,$N994:BB994)*BC965/12+(BC115+BC994)*BC965/24-BC176*BC965/24*0)*($F408&gt;=5)</f>
        <v>0</v>
      </c>
      <c r="BD408" s="189">
        <f>(SUM($N115:BC115,$N994:BC994)*BD965/12+(BD115+BD994)*BD965/24-BD176*BD965/24*0)*($F408&gt;=5)</f>
        <v>0</v>
      </c>
      <c r="BE408" s="189">
        <f>(SUM($N115:BD115,$N994:BD994)*BE965/12+(BE115+BE994)*BE965/24-BE176*BE965/24*0)*($F408&gt;=5)</f>
        <v>0</v>
      </c>
      <c r="BF408" s="189">
        <f>(SUM($N115:BE115,$N994:BE994)*BF965/12+(BF115+BF994)*BF965/24-BF176*BF965/24*0)*($F408&gt;=5)</f>
        <v>0</v>
      </c>
      <c r="BG408" s="189">
        <f>(SUM($N115:BF115,$N994:BF994)*BG965/12+(BG115+BG994)*BG965/24-BG176*BG965/24*0)*($F408&gt;=5)</f>
        <v>0</v>
      </c>
      <c r="BH408" s="189">
        <f>(SUM($N115:BG115,$N994:BG994)*BH965/12+(BH115+BH994)*BH965/24-BH176*BH965/24*0)*($F408&gt;=5)</f>
        <v>0</v>
      </c>
      <c r="BI408" s="189">
        <f>(SUM($N115:BH115,$N994:BH994)*BI965/12+(BI115+BI994)*BI965/24-BI176*BI965/24*0)*($F408&gt;=5)</f>
        <v>0</v>
      </c>
      <c r="BJ408" s="189">
        <f>(SUM($N115:BI115,$N994:BI994)*BJ965/12+(BJ115+BJ994)*BJ965/24-BJ176*BJ965/24*0)*($F408&gt;=5)</f>
        <v>0</v>
      </c>
      <c r="BK408" s="189">
        <f>(SUM($N115:BJ115,$N994:BJ994)*BK965/12+(BK115+BK994)*BK965/24-BK176*BK965/24*0)*($F408&gt;=5)</f>
        <v>0</v>
      </c>
      <c r="BL408" s="189">
        <f>(SUM($N115:BK115,$N994:BK994)*BL965/12+(BL115+BL994)*BL965/24-BL176*BL965/24*0)*($F408&gt;=5)</f>
        <v>0</v>
      </c>
      <c r="BM408" s="189">
        <f>(SUM($N115:BL115,$N994:BL994)*BM965/12+(BM115+BM994)*BM965/24-BM176*BM965/24*0)*($F408&gt;=5)</f>
        <v>0</v>
      </c>
    </row>
    <row r="409" spans="3:65" x14ac:dyDescent="0.2">
      <c r="C409" s="188">
        <f t="shared" si="392"/>
        <v>8</v>
      </c>
      <c r="D409" s="166" t="str">
        <f t="shared" si="391"/>
        <v xml:space="preserve">Alt 1 - TRANSMISSION SUBSTATION  </v>
      </c>
      <c r="E409" s="211" t="str">
        <f t="shared" si="391"/>
        <v>CWIP Capital</v>
      </c>
      <c r="F409" s="183">
        <f t="shared" si="391"/>
        <v>6</v>
      </c>
      <c r="G409" s="183"/>
      <c r="H409" s="267">
        <f t="shared" si="395"/>
        <v>0.25345000000000001</v>
      </c>
      <c r="K409" s="202">
        <f t="shared" si="393"/>
        <v>22388389.302888237</v>
      </c>
      <c r="L409" s="203">
        <f t="shared" si="394"/>
        <v>28502813.724209562</v>
      </c>
      <c r="O409" s="189">
        <f>(SUM($N116:N116,$N995:N995)*O966/12+(O116+O995)*O966/24-O177*O966/24*0)*($F409&gt;=5)</f>
        <v>0</v>
      </c>
      <c r="P409" s="189">
        <f>(SUM($N116:O116,$N995:O995)*P966/12+(P116+P995)*P966/24-P177*P966/24*0)*($F409&gt;=5)</f>
        <v>0</v>
      </c>
      <c r="Q409" s="189">
        <f>(SUM($N116:P116,$N995:P995)*Q966/12+(Q116+Q995)*Q966/24-Q177*Q966/24*0)*($F409&gt;=5)</f>
        <v>4310610.7175502116</v>
      </c>
      <c r="R409" s="189">
        <f>(SUM($N116:Q116,$N995:Q995)*R966/12+(R116+R995)*R966/24-R177*R966/24*0)*($F409&gt;=5)</f>
        <v>24192203.006659351</v>
      </c>
      <c r="S409" s="189">
        <f>(SUM($N116:R116,$N995:R995)*S966/12+(S116+S995)*S966/24-S177*S966/24*0)*($F409&gt;=5)</f>
        <v>0</v>
      </c>
      <c r="T409" s="189">
        <f>(SUM($N116:S116,$N995:S995)*T966/12+(T116+T995)*T966/24-T177*T966/24*0)*($F409&gt;=5)</f>
        <v>0</v>
      </c>
      <c r="U409" s="189">
        <f>(SUM($N116:T116,$N995:T995)*U966/12+(U116+U995)*U966/24-U177*U966/24*0)*($F409&gt;=5)</f>
        <v>0</v>
      </c>
      <c r="V409" s="189">
        <f>(SUM($N116:U116,$N995:U995)*V966/12+(V116+V995)*V966/24-V177*V966/24*0)*($F409&gt;=5)</f>
        <v>0</v>
      </c>
      <c r="W409" s="189">
        <f>(SUM($N116:V116,$N995:V995)*W966/12+(W116+W995)*W966/24-W177*W966/24*0)*($F409&gt;=5)</f>
        <v>0</v>
      </c>
      <c r="X409" s="189">
        <f>(SUM($N116:W116,$N995:W995)*X966/12+(X116+X995)*X966/24-X177*X966/24*0)*($F409&gt;=5)</f>
        <v>0</v>
      </c>
      <c r="Y409" s="189">
        <f>(SUM($N116:X116,$N995:X995)*Y966/12+(Y116+Y995)*Y966/24-Y177*Y966/24*0)*($F409&gt;=5)</f>
        <v>0</v>
      </c>
      <c r="Z409" s="189">
        <f>(SUM($N116:Y116,$N995:Y995)*Z966/12+(Z116+Z995)*Z966/24-Z177*Z966/24*0)*($F409&gt;=5)</f>
        <v>0</v>
      </c>
      <c r="AA409" s="189">
        <f>(SUM($N116:Z116,$N995:Z995)*AA966/12+(AA116+AA995)*AA966/24-AA177*AA966/24*0)*($F409&gt;=5)</f>
        <v>0</v>
      </c>
      <c r="AB409" s="189">
        <f>(SUM($N116:AA116,$N995:AA995)*AB966/12+(AB116+AB995)*AB966/24-AB177*AB966/24*0)*($F409&gt;=5)</f>
        <v>0</v>
      </c>
      <c r="AC409" s="189">
        <f>(SUM($N116:AB116,$N995:AB995)*AC966/12+(AC116+AC995)*AC966/24-AC177*AC966/24*0)*($F409&gt;=5)</f>
        <v>0</v>
      </c>
      <c r="AD409" s="189">
        <f>(SUM($N116:AC116,$N995:AC995)*AD966/12+(AD116+AD995)*AD966/24-AD177*AD966/24*0)*($F409&gt;=5)</f>
        <v>0</v>
      </c>
      <c r="AE409" s="189">
        <f>(SUM($N116:AD116,$N995:AD995)*AE966/12+(AE116+AE995)*AE966/24-AE177*AE966/24*0)*($F409&gt;=5)</f>
        <v>0</v>
      </c>
      <c r="AF409" s="189">
        <f>(SUM($N116:AE116,$N995:AE995)*AF966/12+(AF116+AF995)*AF966/24-AF177*AF966/24*0)*($F409&gt;=5)</f>
        <v>0</v>
      </c>
      <c r="AG409" s="189">
        <f>(SUM($N116:AF116,$N995:AF995)*AG966/12+(AG116+AG995)*AG966/24-AG177*AG966/24*0)*($F409&gt;=5)</f>
        <v>0</v>
      </c>
      <c r="AH409" s="189">
        <f>(SUM($N116:AG116,$N995:AG995)*AH966/12+(AH116+AH995)*AH966/24-AH177*AH966/24*0)*($F409&gt;=5)</f>
        <v>0</v>
      </c>
      <c r="AI409" s="189">
        <f>(SUM($N116:AH116,$N995:AH995)*AI966/12+(AI116+AI995)*AI966/24-AI177*AI966/24*0)*($F409&gt;=5)</f>
        <v>0</v>
      </c>
      <c r="AJ409" s="189">
        <f>(SUM($N116:AI116,$N995:AI995)*AJ966/12+(AJ116+AJ995)*AJ966/24-AJ177*AJ966/24*0)*($F409&gt;=5)</f>
        <v>0</v>
      </c>
      <c r="AK409" s="189">
        <f>(SUM($N116:AJ116,$N995:AJ995)*AK966/12+(AK116+AK995)*AK966/24-AK177*AK966/24*0)*($F409&gt;=5)</f>
        <v>0</v>
      </c>
      <c r="AL409" s="189">
        <f>(SUM($N116:AK116,$N995:AK995)*AL966/12+(AL116+AL995)*AL966/24-AL177*AL966/24*0)*($F409&gt;=5)</f>
        <v>0</v>
      </c>
      <c r="AM409" s="189">
        <f>(SUM($N116:AL116,$N995:AL995)*AM966/12+(AM116+AM995)*AM966/24-AM177*AM966/24*0)*($F409&gt;=5)</f>
        <v>0</v>
      </c>
      <c r="AN409" s="189">
        <f>(SUM($N116:AM116,$N995:AM995)*AN966/12+(AN116+AN995)*AN966/24-AN177*AN966/24*0)*($F409&gt;=5)</f>
        <v>0</v>
      </c>
      <c r="AO409" s="189">
        <f>(SUM($N116:AN116,$N995:AN995)*AO966/12+(AO116+AO995)*AO966/24-AO177*AO966/24*0)*($F409&gt;=5)</f>
        <v>0</v>
      </c>
      <c r="AP409" s="189">
        <f>(SUM($N116:AO116,$N995:AO995)*AP966/12+(AP116+AP995)*AP966/24-AP177*AP966/24*0)*($F409&gt;=5)</f>
        <v>0</v>
      </c>
      <c r="AQ409" s="189">
        <f>(SUM($N116:AP116,$N995:AP995)*AQ966/12+(AQ116+AQ995)*AQ966/24-AQ177*AQ966/24*0)*($F409&gt;=5)</f>
        <v>0</v>
      </c>
      <c r="AR409" s="189">
        <f>(SUM($N116:AQ116,$N995:AQ995)*AR966/12+(AR116+AR995)*AR966/24-AR177*AR966/24*0)*($F409&gt;=5)</f>
        <v>0</v>
      </c>
      <c r="AS409" s="189">
        <f>(SUM($N116:AR116,$N995:AR995)*AS966/12+(AS116+AS995)*AS966/24-AS177*AS966/24*0)*($F409&gt;=5)</f>
        <v>0</v>
      </c>
      <c r="AT409" s="189">
        <f>(SUM($N116:AS116,$N995:AS995)*AT966/12+(AT116+AT995)*AT966/24-AT177*AT966/24*0)*($F409&gt;=5)</f>
        <v>0</v>
      </c>
      <c r="AU409" s="189">
        <f>(SUM($N116:AT116,$N995:AT995)*AU966/12+(AU116+AU995)*AU966/24-AU177*AU966/24*0)*($F409&gt;=5)</f>
        <v>0</v>
      </c>
      <c r="AV409" s="189">
        <f>(SUM($N116:AU116,$N995:AU995)*AV966/12+(AV116+AV995)*AV966/24-AV177*AV966/24*0)*($F409&gt;=5)</f>
        <v>0</v>
      </c>
      <c r="AW409" s="189">
        <f>(SUM($N116:AV116,$N995:AV995)*AW966/12+(AW116+AW995)*AW966/24-AW177*AW966/24*0)*($F409&gt;=5)</f>
        <v>0</v>
      </c>
      <c r="AX409" s="189">
        <f>(SUM($N116:AW116,$N995:AW995)*AX966/12+(AX116+AX995)*AX966/24-AX177*AX966/24*0)*($F409&gt;=5)</f>
        <v>0</v>
      </c>
      <c r="AY409" s="189">
        <f>(SUM($N116:AX116,$N995:AX995)*AY966/12+(AY116+AY995)*AY966/24-AY177*AY966/24*0)*($F409&gt;=5)</f>
        <v>0</v>
      </c>
      <c r="AZ409" s="189">
        <f>(SUM($N116:AY116,$N995:AY995)*AZ966/12+(AZ116+AZ995)*AZ966/24-AZ177*AZ966/24*0)*($F409&gt;=5)</f>
        <v>0</v>
      </c>
      <c r="BA409" s="189">
        <f>(SUM($N116:AZ116,$N995:AZ995)*BA966/12+(BA116+BA995)*BA966/24-BA177*BA966/24*0)*($F409&gt;=5)</f>
        <v>0</v>
      </c>
      <c r="BB409" s="189">
        <f>(SUM($N116:BA116,$N995:BA995)*BB966/12+(BB116+BB995)*BB966/24-BB177*BB966/24*0)*($F409&gt;=5)</f>
        <v>0</v>
      </c>
      <c r="BC409" s="189">
        <f>(SUM($N116:BB116,$N995:BB995)*BC966/12+(BC116+BC995)*BC966/24-BC177*BC966/24*0)*($F409&gt;=5)</f>
        <v>0</v>
      </c>
      <c r="BD409" s="189">
        <f>(SUM($N116:BC116,$N995:BC995)*BD966/12+(BD116+BD995)*BD966/24-BD177*BD966/24*0)*($F409&gt;=5)</f>
        <v>0</v>
      </c>
      <c r="BE409" s="189">
        <f>(SUM($N116:BD116,$N995:BD995)*BE966/12+(BE116+BE995)*BE966/24-BE177*BE966/24*0)*($F409&gt;=5)</f>
        <v>0</v>
      </c>
      <c r="BF409" s="189">
        <f>(SUM($N116:BE116,$N995:BE995)*BF966/12+(BF116+BF995)*BF966/24-BF177*BF966/24*0)*($F409&gt;=5)</f>
        <v>0</v>
      </c>
      <c r="BG409" s="189">
        <f>(SUM($N116:BF116,$N995:BF995)*BG966/12+(BG116+BG995)*BG966/24-BG177*BG966/24*0)*($F409&gt;=5)</f>
        <v>0</v>
      </c>
      <c r="BH409" s="189">
        <f>(SUM($N116:BG116,$N995:BG995)*BH966/12+(BH116+BH995)*BH966/24-BH177*BH966/24*0)*($F409&gt;=5)</f>
        <v>0</v>
      </c>
      <c r="BI409" s="189">
        <f>(SUM($N116:BH116,$N995:BH995)*BI966/12+(BI116+BI995)*BI966/24-BI177*BI966/24*0)*($F409&gt;=5)</f>
        <v>0</v>
      </c>
      <c r="BJ409" s="189">
        <f>(SUM($N116:BI116,$N995:BI995)*BJ966/12+(BJ116+BJ995)*BJ966/24-BJ177*BJ966/24*0)*($F409&gt;=5)</f>
        <v>0</v>
      </c>
      <c r="BK409" s="189">
        <f>(SUM($N116:BJ116,$N995:BJ995)*BK966/12+(BK116+BK995)*BK966/24-BK177*BK966/24*0)*($F409&gt;=5)</f>
        <v>0</v>
      </c>
      <c r="BL409" s="189">
        <f>(SUM($N116:BK116,$N995:BK995)*BL966/12+(BL116+BL995)*BL966/24-BL177*BL966/24*0)*($F409&gt;=5)</f>
        <v>0</v>
      </c>
      <c r="BM409" s="189">
        <f>(SUM($N116:BL116,$N995:BL995)*BM966/12+(BM116+BM995)*BM966/24-BM177*BM966/24*0)*($F409&gt;=5)</f>
        <v>0</v>
      </c>
    </row>
    <row r="410" spans="3:65" x14ac:dyDescent="0.2">
      <c r="C410" s="188">
        <f t="shared" si="392"/>
        <v>9</v>
      </c>
      <c r="D410" s="166" t="str">
        <f t="shared" si="391"/>
        <v xml:space="preserve">Alt 1 - DISTRIBUTION SUBSTATION  </v>
      </c>
      <c r="E410" s="211" t="str">
        <f t="shared" si="391"/>
        <v>CWIP Capital</v>
      </c>
      <c r="F410" s="183">
        <f t="shared" si="391"/>
        <v>6</v>
      </c>
      <c r="G410" s="183"/>
      <c r="H410" s="267">
        <f t="shared" si="395"/>
        <v>0.25345000000000001</v>
      </c>
      <c r="K410" s="202">
        <f t="shared" si="393"/>
        <v>0</v>
      </c>
      <c r="L410" s="203">
        <f t="shared" si="394"/>
        <v>0</v>
      </c>
      <c r="O410" s="189">
        <f>(SUM($N117:N117,$N996:N996)*O967/12+(O117+O996)*O967/24-O178*O967/24*0)*($F410&gt;=5)</f>
        <v>0</v>
      </c>
      <c r="P410" s="189">
        <f>(SUM($N117:O117,$N996:O996)*P967/12+(P117+P996)*P967/24-P178*P967/24*0)*($F410&gt;=5)</f>
        <v>0</v>
      </c>
      <c r="Q410" s="189">
        <f>(SUM($N117:P117,$N996:P996)*Q967/12+(Q117+Q996)*Q967/24-Q178*Q967/24*0)*($F410&gt;=5)</f>
        <v>0</v>
      </c>
      <c r="R410" s="189">
        <f>(SUM($N117:Q117,$N996:Q996)*R967/12+(R117+R996)*R967/24-R178*R967/24*0)*($F410&gt;=5)</f>
        <v>0</v>
      </c>
      <c r="S410" s="189">
        <f>(SUM($N117:R117,$N996:R996)*S967/12+(S117+S996)*S967/24-S178*S967/24*0)*($F410&gt;=5)</f>
        <v>0</v>
      </c>
      <c r="T410" s="189">
        <f>(SUM($N117:S117,$N996:S996)*T967/12+(T117+T996)*T967/24-T178*T967/24*0)*($F410&gt;=5)</f>
        <v>0</v>
      </c>
      <c r="U410" s="189">
        <f>(SUM($N117:T117,$N996:T996)*U967/12+(U117+U996)*U967/24-U178*U967/24*0)*($F410&gt;=5)</f>
        <v>0</v>
      </c>
      <c r="V410" s="189">
        <f>(SUM($N117:U117,$N996:U996)*V967/12+(V117+V996)*V967/24-V178*V967/24*0)*($F410&gt;=5)</f>
        <v>0</v>
      </c>
      <c r="W410" s="189">
        <f>(SUM($N117:V117,$N996:V996)*W967/12+(W117+W996)*W967/24-W178*W967/24*0)*($F410&gt;=5)</f>
        <v>0</v>
      </c>
      <c r="X410" s="189">
        <f>(SUM($N117:W117,$N996:W996)*X967/12+(X117+X996)*X967/24-X178*X967/24*0)*($F410&gt;=5)</f>
        <v>0</v>
      </c>
      <c r="Y410" s="189">
        <f>(SUM($N117:X117,$N996:X996)*Y967/12+(Y117+Y996)*Y967/24-Y178*Y967/24*0)*($F410&gt;=5)</f>
        <v>0</v>
      </c>
      <c r="Z410" s="189">
        <f>(SUM($N117:Y117,$N996:Y996)*Z967/12+(Z117+Z996)*Z967/24-Z178*Z967/24*0)*($F410&gt;=5)</f>
        <v>0</v>
      </c>
      <c r="AA410" s="189">
        <f>(SUM($N117:Z117,$N996:Z996)*AA967/12+(AA117+AA996)*AA967/24-AA178*AA967/24*0)*($F410&gt;=5)</f>
        <v>0</v>
      </c>
      <c r="AB410" s="189">
        <f>(SUM($N117:AA117,$N996:AA996)*AB967/12+(AB117+AB996)*AB967/24-AB178*AB967/24*0)*($F410&gt;=5)</f>
        <v>0</v>
      </c>
      <c r="AC410" s="189">
        <f>(SUM($N117:AB117,$N996:AB996)*AC967/12+(AC117+AC996)*AC967/24-AC178*AC967/24*0)*($F410&gt;=5)</f>
        <v>0</v>
      </c>
      <c r="AD410" s="189">
        <f>(SUM($N117:AC117,$N996:AC996)*AD967/12+(AD117+AD996)*AD967/24-AD178*AD967/24*0)*($F410&gt;=5)</f>
        <v>0</v>
      </c>
      <c r="AE410" s="189">
        <f>(SUM($N117:AD117,$N996:AD996)*AE967/12+(AE117+AE996)*AE967/24-AE178*AE967/24*0)*($F410&gt;=5)</f>
        <v>0</v>
      </c>
      <c r="AF410" s="189">
        <f>(SUM($N117:AE117,$N996:AE996)*AF967/12+(AF117+AF996)*AF967/24-AF178*AF967/24*0)*($F410&gt;=5)</f>
        <v>0</v>
      </c>
      <c r="AG410" s="189">
        <f>(SUM($N117:AF117,$N996:AF996)*AG967/12+(AG117+AG996)*AG967/24-AG178*AG967/24*0)*($F410&gt;=5)</f>
        <v>0</v>
      </c>
      <c r="AH410" s="189">
        <f>(SUM($N117:AG117,$N996:AG996)*AH967/12+(AH117+AH996)*AH967/24-AH178*AH967/24*0)*($F410&gt;=5)</f>
        <v>0</v>
      </c>
      <c r="AI410" s="189">
        <f>(SUM($N117:AH117,$N996:AH996)*AI967/12+(AI117+AI996)*AI967/24-AI178*AI967/24*0)*($F410&gt;=5)</f>
        <v>0</v>
      </c>
      <c r="AJ410" s="189">
        <f>(SUM($N117:AI117,$N996:AI996)*AJ967/12+(AJ117+AJ996)*AJ967/24-AJ178*AJ967/24*0)*($F410&gt;=5)</f>
        <v>0</v>
      </c>
      <c r="AK410" s="189">
        <f>(SUM($N117:AJ117,$N996:AJ996)*AK967/12+(AK117+AK996)*AK967/24-AK178*AK967/24*0)*($F410&gt;=5)</f>
        <v>0</v>
      </c>
      <c r="AL410" s="189">
        <f>(SUM($N117:AK117,$N996:AK996)*AL967/12+(AL117+AL996)*AL967/24-AL178*AL967/24*0)*($F410&gt;=5)</f>
        <v>0</v>
      </c>
      <c r="AM410" s="189">
        <f>(SUM($N117:AL117,$N996:AL996)*AM967/12+(AM117+AM996)*AM967/24-AM178*AM967/24*0)*($F410&gt;=5)</f>
        <v>0</v>
      </c>
      <c r="AN410" s="189">
        <f>(SUM($N117:AM117,$N996:AM996)*AN967/12+(AN117+AN996)*AN967/24-AN178*AN967/24*0)*($F410&gt;=5)</f>
        <v>0</v>
      </c>
      <c r="AO410" s="189">
        <f>(SUM($N117:AN117,$N996:AN996)*AO967/12+(AO117+AO996)*AO967/24-AO178*AO967/24*0)*($F410&gt;=5)</f>
        <v>0</v>
      </c>
      <c r="AP410" s="189">
        <f>(SUM($N117:AO117,$N996:AO996)*AP967/12+(AP117+AP996)*AP967/24-AP178*AP967/24*0)*($F410&gt;=5)</f>
        <v>0</v>
      </c>
      <c r="AQ410" s="189">
        <f>(SUM($N117:AP117,$N996:AP996)*AQ967/12+(AQ117+AQ996)*AQ967/24-AQ178*AQ967/24*0)*($F410&gt;=5)</f>
        <v>0</v>
      </c>
      <c r="AR410" s="189">
        <f>(SUM($N117:AQ117,$N996:AQ996)*AR967/12+(AR117+AR996)*AR967/24-AR178*AR967/24*0)*($F410&gt;=5)</f>
        <v>0</v>
      </c>
      <c r="AS410" s="189">
        <f>(SUM($N117:AR117,$N996:AR996)*AS967/12+(AS117+AS996)*AS967/24-AS178*AS967/24*0)*($F410&gt;=5)</f>
        <v>0</v>
      </c>
      <c r="AT410" s="189">
        <f>(SUM($N117:AS117,$N996:AS996)*AT967/12+(AT117+AT996)*AT967/24-AT178*AT967/24*0)*($F410&gt;=5)</f>
        <v>0</v>
      </c>
      <c r="AU410" s="189">
        <f>(SUM($N117:AT117,$N996:AT996)*AU967/12+(AU117+AU996)*AU967/24-AU178*AU967/24*0)*($F410&gt;=5)</f>
        <v>0</v>
      </c>
      <c r="AV410" s="189">
        <f>(SUM($N117:AU117,$N996:AU996)*AV967/12+(AV117+AV996)*AV967/24-AV178*AV967/24*0)*($F410&gt;=5)</f>
        <v>0</v>
      </c>
      <c r="AW410" s="189">
        <f>(SUM($N117:AV117,$N996:AV996)*AW967/12+(AW117+AW996)*AW967/24-AW178*AW967/24*0)*($F410&gt;=5)</f>
        <v>0</v>
      </c>
      <c r="AX410" s="189">
        <f>(SUM($N117:AW117,$N996:AW996)*AX967/12+(AX117+AX996)*AX967/24-AX178*AX967/24*0)*($F410&gt;=5)</f>
        <v>0</v>
      </c>
      <c r="AY410" s="189">
        <f>(SUM($N117:AX117,$N996:AX996)*AY967/12+(AY117+AY996)*AY967/24-AY178*AY967/24*0)*($F410&gt;=5)</f>
        <v>0</v>
      </c>
      <c r="AZ410" s="189">
        <f>(SUM($N117:AY117,$N996:AY996)*AZ967/12+(AZ117+AZ996)*AZ967/24-AZ178*AZ967/24*0)*($F410&gt;=5)</f>
        <v>0</v>
      </c>
      <c r="BA410" s="189">
        <f>(SUM($N117:AZ117,$N996:AZ996)*BA967/12+(BA117+BA996)*BA967/24-BA178*BA967/24*0)*($F410&gt;=5)</f>
        <v>0</v>
      </c>
      <c r="BB410" s="189">
        <f>(SUM($N117:BA117,$N996:BA996)*BB967/12+(BB117+BB996)*BB967/24-BB178*BB967/24*0)*($F410&gt;=5)</f>
        <v>0</v>
      </c>
      <c r="BC410" s="189">
        <f>(SUM($N117:BB117,$N996:BB996)*BC967/12+(BC117+BC996)*BC967/24-BC178*BC967/24*0)*($F410&gt;=5)</f>
        <v>0</v>
      </c>
      <c r="BD410" s="189">
        <f>(SUM($N117:BC117,$N996:BC996)*BD967/12+(BD117+BD996)*BD967/24-BD178*BD967/24*0)*($F410&gt;=5)</f>
        <v>0</v>
      </c>
      <c r="BE410" s="189">
        <f>(SUM($N117:BD117,$N996:BD996)*BE967/12+(BE117+BE996)*BE967/24-BE178*BE967/24*0)*($F410&gt;=5)</f>
        <v>0</v>
      </c>
      <c r="BF410" s="189">
        <f>(SUM($N117:BE117,$N996:BE996)*BF967/12+(BF117+BF996)*BF967/24-BF178*BF967/24*0)*($F410&gt;=5)</f>
        <v>0</v>
      </c>
      <c r="BG410" s="189">
        <f>(SUM($N117:BF117,$N996:BF996)*BG967/12+(BG117+BG996)*BG967/24-BG178*BG967/24*0)*($F410&gt;=5)</f>
        <v>0</v>
      </c>
      <c r="BH410" s="189">
        <f>(SUM($N117:BG117,$N996:BG996)*BH967/12+(BH117+BH996)*BH967/24-BH178*BH967/24*0)*($F410&gt;=5)</f>
        <v>0</v>
      </c>
      <c r="BI410" s="189">
        <f>(SUM($N117:BH117,$N996:BH996)*BI967/12+(BI117+BI996)*BI967/24-BI178*BI967/24*0)*($F410&gt;=5)</f>
        <v>0</v>
      </c>
      <c r="BJ410" s="189">
        <f>(SUM($N117:BI117,$N996:BI996)*BJ967/12+(BJ117+BJ996)*BJ967/24-BJ178*BJ967/24*0)*($F410&gt;=5)</f>
        <v>0</v>
      </c>
      <c r="BK410" s="189">
        <f>(SUM($N117:BJ117,$N996:BJ996)*BK967/12+(BK117+BK996)*BK967/24-BK178*BK967/24*0)*($F410&gt;=5)</f>
        <v>0</v>
      </c>
      <c r="BL410" s="189">
        <f>(SUM($N117:BK117,$N996:BK996)*BL967/12+(BL117+BL996)*BL967/24-BL178*BL967/24*0)*($F410&gt;=5)</f>
        <v>0</v>
      </c>
      <c r="BM410" s="189">
        <f>(SUM($N117:BL117,$N996:BL996)*BM967/12+(BM117+BM996)*BM967/24-BM178*BM967/24*0)*($F410&gt;=5)</f>
        <v>0</v>
      </c>
    </row>
    <row r="411" spans="3:65" x14ac:dyDescent="0.2">
      <c r="C411" s="188">
        <f t="shared" si="392"/>
        <v>10</v>
      </c>
      <c r="D411" s="166" t="str">
        <f t="shared" si="391"/>
        <v/>
      </c>
      <c r="E411" s="211" t="str">
        <f t="shared" si="391"/>
        <v>Operating Expense</v>
      </c>
      <c r="F411" s="183">
        <f t="shared" si="391"/>
        <v>2</v>
      </c>
      <c r="G411" s="183"/>
      <c r="H411" s="267">
        <f t="shared" si="395"/>
        <v>0.25345000000000001</v>
      </c>
      <c r="K411" s="202">
        <f t="shared" si="393"/>
        <v>0</v>
      </c>
      <c r="L411" s="203">
        <f t="shared" si="394"/>
        <v>0</v>
      </c>
      <c r="O411" s="189">
        <f>(SUM($N118:N118,$N997:N997)*O968/12+(O118+O997)*O968/24-O179*O968/24*0)*($F411&gt;=5)</f>
        <v>0</v>
      </c>
      <c r="P411" s="189">
        <f>(SUM($N118:O118,$N997:O997)*P968/12+(P118+P997)*P968/24-P179*P968/24*0)*($F411&gt;=5)</f>
        <v>0</v>
      </c>
      <c r="Q411" s="189">
        <f>(SUM($N118:P118,$N997:P997)*Q968/12+(Q118+Q997)*Q968/24-Q179*Q968/24*0)*($F411&gt;=5)</f>
        <v>0</v>
      </c>
      <c r="R411" s="189">
        <f>(SUM($N118:Q118,$N997:Q997)*R968/12+(R118+R997)*R968/24-R179*R968/24*0)*($F411&gt;=5)</f>
        <v>0</v>
      </c>
      <c r="S411" s="189">
        <f>(SUM($N118:R118,$N997:R997)*S968/12+(S118+S997)*S968/24-S179*S968/24*0)*($F411&gt;=5)</f>
        <v>0</v>
      </c>
      <c r="T411" s="189">
        <f>(SUM($N118:S118,$N997:S997)*T968/12+(T118+T997)*T968/24-T179*T968/24*0)*($F411&gt;=5)</f>
        <v>0</v>
      </c>
      <c r="U411" s="189">
        <f>(SUM($N118:T118,$N997:T997)*U968/12+(U118+U997)*U968/24-U179*U968/24*0)*($F411&gt;=5)</f>
        <v>0</v>
      </c>
      <c r="V411" s="189">
        <f>(SUM($N118:U118,$N997:U997)*V968/12+(V118+V997)*V968/24-V179*V968/24*0)*($F411&gt;=5)</f>
        <v>0</v>
      </c>
      <c r="W411" s="189">
        <f>(SUM($N118:V118,$N997:V997)*W968/12+(W118+W997)*W968/24-W179*W968/24*0)*($F411&gt;=5)</f>
        <v>0</v>
      </c>
      <c r="X411" s="189">
        <f>(SUM($N118:W118,$N997:W997)*X968/12+(X118+X997)*X968/24-X179*X968/24*0)*($F411&gt;=5)</f>
        <v>0</v>
      </c>
      <c r="Y411" s="189">
        <f>(SUM($N118:X118,$N997:X997)*Y968/12+(Y118+Y997)*Y968/24-Y179*Y968/24*0)*($F411&gt;=5)</f>
        <v>0</v>
      </c>
      <c r="Z411" s="189">
        <f>(SUM($N118:Y118,$N997:Y997)*Z968/12+(Z118+Z997)*Z968/24-Z179*Z968/24*0)*($F411&gt;=5)</f>
        <v>0</v>
      </c>
      <c r="AA411" s="189">
        <f>(SUM($N118:Z118,$N997:Z997)*AA968/12+(AA118+AA997)*AA968/24-AA179*AA968/24*0)*($F411&gt;=5)</f>
        <v>0</v>
      </c>
      <c r="AB411" s="189">
        <f>(SUM($N118:AA118,$N997:AA997)*AB968/12+(AB118+AB997)*AB968/24-AB179*AB968/24*0)*($F411&gt;=5)</f>
        <v>0</v>
      </c>
      <c r="AC411" s="189">
        <f>(SUM($N118:AB118,$N997:AB997)*AC968/12+(AC118+AC997)*AC968/24-AC179*AC968/24*0)*($F411&gt;=5)</f>
        <v>0</v>
      </c>
      <c r="AD411" s="189">
        <f>(SUM($N118:AC118,$N997:AC997)*AD968/12+(AD118+AD997)*AD968/24-AD179*AD968/24*0)*($F411&gt;=5)</f>
        <v>0</v>
      </c>
      <c r="AE411" s="189">
        <f>(SUM($N118:AD118,$N997:AD997)*AE968/12+(AE118+AE997)*AE968/24-AE179*AE968/24*0)*($F411&gt;=5)</f>
        <v>0</v>
      </c>
      <c r="AF411" s="189">
        <f>(SUM($N118:AE118,$N997:AE997)*AF968/12+(AF118+AF997)*AF968/24-AF179*AF968/24*0)*($F411&gt;=5)</f>
        <v>0</v>
      </c>
      <c r="AG411" s="189">
        <f>(SUM($N118:AF118,$N997:AF997)*AG968/12+(AG118+AG997)*AG968/24-AG179*AG968/24*0)*($F411&gt;=5)</f>
        <v>0</v>
      </c>
      <c r="AH411" s="189">
        <f>(SUM($N118:AG118,$N997:AG997)*AH968/12+(AH118+AH997)*AH968/24-AH179*AH968/24*0)*($F411&gt;=5)</f>
        <v>0</v>
      </c>
      <c r="AI411" s="189">
        <f>(SUM($N118:AH118,$N997:AH997)*AI968/12+(AI118+AI997)*AI968/24-AI179*AI968/24*0)*($F411&gt;=5)</f>
        <v>0</v>
      </c>
      <c r="AJ411" s="189">
        <f>(SUM($N118:AI118,$N997:AI997)*AJ968/12+(AJ118+AJ997)*AJ968/24-AJ179*AJ968/24*0)*($F411&gt;=5)</f>
        <v>0</v>
      </c>
      <c r="AK411" s="189">
        <f>(SUM($N118:AJ118,$N997:AJ997)*AK968/12+(AK118+AK997)*AK968/24-AK179*AK968/24*0)*($F411&gt;=5)</f>
        <v>0</v>
      </c>
      <c r="AL411" s="189">
        <f>(SUM($N118:AK118,$N997:AK997)*AL968/12+(AL118+AL997)*AL968/24-AL179*AL968/24*0)*($F411&gt;=5)</f>
        <v>0</v>
      </c>
      <c r="AM411" s="189">
        <f>(SUM($N118:AL118,$N997:AL997)*AM968/12+(AM118+AM997)*AM968/24-AM179*AM968/24*0)*($F411&gt;=5)</f>
        <v>0</v>
      </c>
      <c r="AN411" s="189">
        <f>(SUM($N118:AM118,$N997:AM997)*AN968/12+(AN118+AN997)*AN968/24-AN179*AN968/24*0)*($F411&gt;=5)</f>
        <v>0</v>
      </c>
      <c r="AO411" s="189">
        <f>(SUM($N118:AN118,$N997:AN997)*AO968/12+(AO118+AO997)*AO968/24-AO179*AO968/24*0)*($F411&gt;=5)</f>
        <v>0</v>
      </c>
      <c r="AP411" s="189">
        <f>(SUM($N118:AO118,$N997:AO997)*AP968/12+(AP118+AP997)*AP968/24-AP179*AP968/24*0)*($F411&gt;=5)</f>
        <v>0</v>
      </c>
      <c r="AQ411" s="189">
        <f>(SUM($N118:AP118,$N997:AP997)*AQ968/12+(AQ118+AQ997)*AQ968/24-AQ179*AQ968/24*0)*($F411&gt;=5)</f>
        <v>0</v>
      </c>
      <c r="AR411" s="189">
        <f>(SUM($N118:AQ118,$N997:AQ997)*AR968/12+(AR118+AR997)*AR968/24-AR179*AR968/24*0)*($F411&gt;=5)</f>
        <v>0</v>
      </c>
      <c r="AS411" s="189">
        <f>(SUM($N118:AR118,$N997:AR997)*AS968/12+(AS118+AS997)*AS968/24-AS179*AS968/24*0)*($F411&gt;=5)</f>
        <v>0</v>
      </c>
      <c r="AT411" s="189">
        <f>(SUM($N118:AS118,$N997:AS997)*AT968/12+(AT118+AT997)*AT968/24-AT179*AT968/24*0)*($F411&gt;=5)</f>
        <v>0</v>
      </c>
      <c r="AU411" s="189">
        <f>(SUM($N118:AT118,$N997:AT997)*AU968/12+(AU118+AU997)*AU968/24-AU179*AU968/24*0)*($F411&gt;=5)</f>
        <v>0</v>
      </c>
      <c r="AV411" s="189">
        <f>(SUM($N118:AU118,$N997:AU997)*AV968/12+(AV118+AV997)*AV968/24-AV179*AV968/24*0)*($F411&gt;=5)</f>
        <v>0</v>
      </c>
      <c r="AW411" s="189">
        <f>(SUM($N118:AV118,$N997:AV997)*AW968/12+(AW118+AW997)*AW968/24-AW179*AW968/24*0)*($F411&gt;=5)</f>
        <v>0</v>
      </c>
      <c r="AX411" s="189">
        <f>(SUM($N118:AW118,$N997:AW997)*AX968/12+(AX118+AX997)*AX968/24-AX179*AX968/24*0)*($F411&gt;=5)</f>
        <v>0</v>
      </c>
      <c r="AY411" s="189">
        <f>(SUM($N118:AX118,$N997:AX997)*AY968/12+(AY118+AY997)*AY968/24-AY179*AY968/24*0)*($F411&gt;=5)</f>
        <v>0</v>
      </c>
      <c r="AZ411" s="189">
        <f>(SUM($N118:AY118,$N997:AY997)*AZ968/12+(AZ118+AZ997)*AZ968/24-AZ179*AZ968/24*0)*($F411&gt;=5)</f>
        <v>0</v>
      </c>
      <c r="BA411" s="189">
        <f>(SUM($N118:AZ118,$N997:AZ997)*BA968/12+(BA118+BA997)*BA968/24-BA179*BA968/24*0)*($F411&gt;=5)</f>
        <v>0</v>
      </c>
      <c r="BB411" s="189">
        <f>(SUM($N118:BA118,$N997:BA997)*BB968/12+(BB118+BB997)*BB968/24-BB179*BB968/24*0)*($F411&gt;=5)</f>
        <v>0</v>
      </c>
      <c r="BC411" s="189">
        <f>(SUM($N118:BB118,$N997:BB997)*BC968/12+(BC118+BC997)*BC968/24-BC179*BC968/24*0)*($F411&gt;=5)</f>
        <v>0</v>
      </c>
      <c r="BD411" s="189">
        <f>(SUM($N118:BC118,$N997:BC997)*BD968/12+(BD118+BD997)*BD968/24-BD179*BD968/24*0)*($F411&gt;=5)</f>
        <v>0</v>
      </c>
      <c r="BE411" s="189">
        <f>(SUM($N118:BD118,$N997:BD997)*BE968/12+(BE118+BE997)*BE968/24-BE179*BE968/24*0)*($F411&gt;=5)</f>
        <v>0</v>
      </c>
      <c r="BF411" s="189">
        <f>(SUM($N118:BE118,$N997:BE997)*BF968/12+(BF118+BF997)*BF968/24-BF179*BF968/24*0)*($F411&gt;=5)</f>
        <v>0</v>
      </c>
      <c r="BG411" s="189">
        <f>(SUM($N118:BF118,$N997:BF997)*BG968/12+(BG118+BG997)*BG968/24-BG179*BG968/24*0)*($F411&gt;=5)</f>
        <v>0</v>
      </c>
      <c r="BH411" s="189">
        <f>(SUM($N118:BG118,$N997:BG997)*BH968/12+(BH118+BH997)*BH968/24-BH179*BH968/24*0)*($F411&gt;=5)</f>
        <v>0</v>
      </c>
      <c r="BI411" s="189">
        <f>(SUM($N118:BH118,$N997:BH997)*BI968/12+(BI118+BI997)*BI968/24-BI179*BI968/24*0)*($F411&gt;=5)</f>
        <v>0</v>
      </c>
      <c r="BJ411" s="189">
        <f>(SUM($N118:BI118,$N997:BI997)*BJ968/12+(BJ118+BJ997)*BJ968/24-BJ179*BJ968/24*0)*($F411&gt;=5)</f>
        <v>0</v>
      </c>
      <c r="BK411" s="189">
        <f>(SUM($N118:BJ118,$N997:BJ997)*BK968/12+(BK118+BK997)*BK968/24-BK179*BK968/24*0)*($F411&gt;=5)</f>
        <v>0</v>
      </c>
      <c r="BL411" s="189">
        <f>(SUM($N118:BK118,$N997:BK997)*BL968/12+(BL118+BL997)*BL968/24-BL179*BL968/24*0)*($F411&gt;=5)</f>
        <v>0</v>
      </c>
      <c r="BM411" s="189">
        <f>(SUM($N118:BL118,$N997:BL997)*BM968/12+(BM118+BM997)*BM968/24-BM179*BM968/24*0)*($F411&gt;=5)</f>
        <v>0</v>
      </c>
    </row>
    <row r="412" spans="3:65" x14ac:dyDescent="0.2">
      <c r="C412" s="188">
        <f t="shared" si="392"/>
        <v>11</v>
      </c>
      <c r="D412" s="166" t="str">
        <f t="shared" si="391"/>
        <v/>
      </c>
      <c r="E412" s="211" t="str">
        <f t="shared" si="391"/>
        <v>Operating Expense</v>
      </c>
      <c r="F412" s="183">
        <f t="shared" si="391"/>
        <v>2</v>
      </c>
      <c r="G412" s="183"/>
      <c r="H412" s="267">
        <f t="shared" si="395"/>
        <v>0.25345000000000001</v>
      </c>
      <c r="K412" s="202">
        <f t="shared" si="393"/>
        <v>0</v>
      </c>
      <c r="L412" s="203">
        <f t="shared" si="394"/>
        <v>0</v>
      </c>
      <c r="O412" s="189">
        <f>(SUM($N119:N119,$N998:N998)*O969/12+(O119+O998)*O969/24-O180*O969/24*0)*($F412&gt;=5)</f>
        <v>0</v>
      </c>
      <c r="P412" s="189">
        <f>(SUM($N119:O119,$N998:O998)*P969/12+(P119+P998)*P969/24-P180*P969/24*0)*($F412&gt;=5)</f>
        <v>0</v>
      </c>
      <c r="Q412" s="189">
        <f>(SUM($N119:P119,$N998:P998)*Q969/12+(Q119+Q998)*Q969/24-Q180*Q969/24*0)*($F412&gt;=5)</f>
        <v>0</v>
      </c>
      <c r="R412" s="189">
        <f>(SUM($N119:Q119,$N998:Q998)*R969/12+(R119+R998)*R969/24-R180*R969/24*0)*($F412&gt;=5)</f>
        <v>0</v>
      </c>
      <c r="S412" s="189">
        <f>(SUM($N119:R119,$N998:R998)*S969/12+(S119+S998)*S969/24-S180*S969/24*0)*($F412&gt;=5)</f>
        <v>0</v>
      </c>
      <c r="T412" s="189">
        <f>(SUM($N119:S119,$N998:S998)*T969/12+(T119+T998)*T969/24-T180*T969/24*0)*($F412&gt;=5)</f>
        <v>0</v>
      </c>
      <c r="U412" s="189">
        <f>(SUM($N119:T119,$N998:T998)*U969/12+(U119+U998)*U969/24-U180*U969/24*0)*($F412&gt;=5)</f>
        <v>0</v>
      </c>
      <c r="V412" s="189">
        <f>(SUM($N119:U119,$N998:U998)*V969/12+(V119+V998)*V969/24-V180*V969/24*0)*($F412&gt;=5)</f>
        <v>0</v>
      </c>
      <c r="W412" s="189">
        <f>(SUM($N119:V119,$N998:V998)*W969/12+(W119+W998)*W969/24-W180*W969/24*0)*($F412&gt;=5)</f>
        <v>0</v>
      </c>
      <c r="X412" s="189">
        <f>(SUM($N119:W119,$N998:W998)*X969/12+(X119+X998)*X969/24-X180*X969/24*0)*($F412&gt;=5)</f>
        <v>0</v>
      </c>
      <c r="Y412" s="189">
        <f>(SUM($N119:X119,$N998:X998)*Y969/12+(Y119+Y998)*Y969/24-Y180*Y969/24*0)*($F412&gt;=5)</f>
        <v>0</v>
      </c>
      <c r="Z412" s="189">
        <f>(SUM($N119:Y119,$N998:Y998)*Z969/12+(Z119+Z998)*Z969/24-Z180*Z969/24*0)*($F412&gt;=5)</f>
        <v>0</v>
      </c>
      <c r="AA412" s="189">
        <f>(SUM($N119:Z119,$N998:Z998)*AA969/12+(AA119+AA998)*AA969/24-AA180*AA969/24*0)*($F412&gt;=5)</f>
        <v>0</v>
      </c>
      <c r="AB412" s="189">
        <f>(SUM($N119:AA119,$N998:AA998)*AB969/12+(AB119+AB998)*AB969/24-AB180*AB969/24*0)*($F412&gt;=5)</f>
        <v>0</v>
      </c>
      <c r="AC412" s="189">
        <f>(SUM($N119:AB119,$N998:AB998)*AC969/12+(AC119+AC998)*AC969/24-AC180*AC969/24*0)*($F412&gt;=5)</f>
        <v>0</v>
      </c>
      <c r="AD412" s="189">
        <f>(SUM($N119:AC119,$N998:AC998)*AD969/12+(AD119+AD998)*AD969/24-AD180*AD969/24*0)*($F412&gt;=5)</f>
        <v>0</v>
      </c>
      <c r="AE412" s="189">
        <f>(SUM($N119:AD119,$N998:AD998)*AE969/12+(AE119+AE998)*AE969/24-AE180*AE969/24*0)*($F412&gt;=5)</f>
        <v>0</v>
      </c>
      <c r="AF412" s="189">
        <f>(SUM($N119:AE119,$N998:AE998)*AF969/12+(AF119+AF998)*AF969/24-AF180*AF969/24*0)*($F412&gt;=5)</f>
        <v>0</v>
      </c>
      <c r="AG412" s="189">
        <f>(SUM($N119:AF119,$N998:AF998)*AG969/12+(AG119+AG998)*AG969/24-AG180*AG969/24*0)*($F412&gt;=5)</f>
        <v>0</v>
      </c>
      <c r="AH412" s="189">
        <f>(SUM($N119:AG119,$N998:AG998)*AH969/12+(AH119+AH998)*AH969/24-AH180*AH969/24*0)*($F412&gt;=5)</f>
        <v>0</v>
      </c>
      <c r="AI412" s="189">
        <f>(SUM($N119:AH119,$N998:AH998)*AI969/12+(AI119+AI998)*AI969/24-AI180*AI969/24*0)*($F412&gt;=5)</f>
        <v>0</v>
      </c>
      <c r="AJ412" s="189">
        <f>(SUM($N119:AI119,$N998:AI998)*AJ969/12+(AJ119+AJ998)*AJ969/24-AJ180*AJ969/24*0)*($F412&gt;=5)</f>
        <v>0</v>
      </c>
      <c r="AK412" s="189">
        <f>(SUM($N119:AJ119,$N998:AJ998)*AK969/12+(AK119+AK998)*AK969/24-AK180*AK969/24*0)*($F412&gt;=5)</f>
        <v>0</v>
      </c>
      <c r="AL412" s="189">
        <f>(SUM($N119:AK119,$N998:AK998)*AL969/12+(AL119+AL998)*AL969/24-AL180*AL969/24*0)*($F412&gt;=5)</f>
        <v>0</v>
      </c>
      <c r="AM412" s="189">
        <f>(SUM($N119:AL119,$N998:AL998)*AM969/12+(AM119+AM998)*AM969/24-AM180*AM969/24*0)*($F412&gt;=5)</f>
        <v>0</v>
      </c>
      <c r="AN412" s="189">
        <f>(SUM($N119:AM119,$N998:AM998)*AN969/12+(AN119+AN998)*AN969/24-AN180*AN969/24*0)*($F412&gt;=5)</f>
        <v>0</v>
      </c>
      <c r="AO412" s="189">
        <f>(SUM($N119:AN119,$N998:AN998)*AO969/12+(AO119+AO998)*AO969/24-AO180*AO969/24*0)*($F412&gt;=5)</f>
        <v>0</v>
      </c>
      <c r="AP412" s="189">
        <f>(SUM($N119:AO119,$N998:AO998)*AP969/12+(AP119+AP998)*AP969/24-AP180*AP969/24*0)*($F412&gt;=5)</f>
        <v>0</v>
      </c>
      <c r="AQ412" s="189">
        <f>(SUM($N119:AP119,$N998:AP998)*AQ969/12+(AQ119+AQ998)*AQ969/24-AQ180*AQ969/24*0)*($F412&gt;=5)</f>
        <v>0</v>
      </c>
      <c r="AR412" s="189">
        <f>(SUM($N119:AQ119,$N998:AQ998)*AR969/12+(AR119+AR998)*AR969/24-AR180*AR969/24*0)*($F412&gt;=5)</f>
        <v>0</v>
      </c>
      <c r="AS412" s="189">
        <f>(SUM($N119:AR119,$N998:AR998)*AS969/12+(AS119+AS998)*AS969/24-AS180*AS969/24*0)*($F412&gt;=5)</f>
        <v>0</v>
      </c>
      <c r="AT412" s="189">
        <f>(SUM($N119:AS119,$N998:AS998)*AT969/12+(AT119+AT998)*AT969/24-AT180*AT969/24*0)*($F412&gt;=5)</f>
        <v>0</v>
      </c>
      <c r="AU412" s="189">
        <f>(SUM($N119:AT119,$N998:AT998)*AU969/12+(AU119+AU998)*AU969/24-AU180*AU969/24*0)*($F412&gt;=5)</f>
        <v>0</v>
      </c>
      <c r="AV412" s="189">
        <f>(SUM($N119:AU119,$N998:AU998)*AV969/12+(AV119+AV998)*AV969/24-AV180*AV969/24*0)*($F412&gt;=5)</f>
        <v>0</v>
      </c>
      <c r="AW412" s="189">
        <f>(SUM($N119:AV119,$N998:AV998)*AW969/12+(AW119+AW998)*AW969/24-AW180*AW969/24*0)*($F412&gt;=5)</f>
        <v>0</v>
      </c>
      <c r="AX412" s="189">
        <f>(SUM($N119:AW119,$N998:AW998)*AX969/12+(AX119+AX998)*AX969/24-AX180*AX969/24*0)*($F412&gt;=5)</f>
        <v>0</v>
      </c>
      <c r="AY412" s="189">
        <f>(SUM($N119:AX119,$N998:AX998)*AY969/12+(AY119+AY998)*AY969/24-AY180*AY969/24*0)*($F412&gt;=5)</f>
        <v>0</v>
      </c>
      <c r="AZ412" s="189">
        <f>(SUM($N119:AY119,$N998:AY998)*AZ969/12+(AZ119+AZ998)*AZ969/24-AZ180*AZ969/24*0)*($F412&gt;=5)</f>
        <v>0</v>
      </c>
      <c r="BA412" s="189">
        <f>(SUM($N119:AZ119,$N998:AZ998)*BA969/12+(BA119+BA998)*BA969/24-BA180*BA969/24*0)*($F412&gt;=5)</f>
        <v>0</v>
      </c>
      <c r="BB412" s="189">
        <f>(SUM($N119:BA119,$N998:BA998)*BB969/12+(BB119+BB998)*BB969/24-BB180*BB969/24*0)*($F412&gt;=5)</f>
        <v>0</v>
      </c>
      <c r="BC412" s="189">
        <f>(SUM($N119:BB119,$N998:BB998)*BC969/12+(BC119+BC998)*BC969/24-BC180*BC969/24*0)*($F412&gt;=5)</f>
        <v>0</v>
      </c>
      <c r="BD412" s="189">
        <f>(SUM($N119:BC119,$N998:BC998)*BD969/12+(BD119+BD998)*BD969/24-BD180*BD969/24*0)*($F412&gt;=5)</f>
        <v>0</v>
      </c>
      <c r="BE412" s="189">
        <f>(SUM($N119:BD119,$N998:BD998)*BE969/12+(BE119+BE998)*BE969/24-BE180*BE969/24*0)*($F412&gt;=5)</f>
        <v>0</v>
      </c>
      <c r="BF412" s="189">
        <f>(SUM($N119:BE119,$N998:BE998)*BF969/12+(BF119+BF998)*BF969/24-BF180*BF969/24*0)*($F412&gt;=5)</f>
        <v>0</v>
      </c>
      <c r="BG412" s="189">
        <f>(SUM($N119:BF119,$N998:BF998)*BG969/12+(BG119+BG998)*BG969/24-BG180*BG969/24*0)*($F412&gt;=5)</f>
        <v>0</v>
      </c>
      <c r="BH412" s="189">
        <f>(SUM($N119:BG119,$N998:BG998)*BH969/12+(BH119+BH998)*BH969/24-BH180*BH969/24*0)*($F412&gt;=5)</f>
        <v>0</v>
      </c>
      <c r="BI412" s="189">
        <f>(SUM($N119:BH119,$N998:BH998)*BI969/12+(BI119+BI998)*BI969/24-BI180*BI969/24*0)*($F412&gt;=5)</f>
        <v>0</v>
      </c>
      <c r="BJ412" s="189">
        <f>(SUM($N119:BI119,$N998:BI998)*BJ969/12+(BJ119+BJ998)*BJ969/24-BJ180*BJ969/24*0)*($F412&gt;=5)</f>
        <v>0</v>
      </c>
      <c r="BK412" s="189">
        <f>(SUM($N119:BJ119,$N998:BJ998)*BK969/12+(BK119+BK998)*BK969/24-BK180*BK969/24*0)*($F412&gt;=5)</f>
        <v>0</v>
      </c>
      <c r="BL412" s="189">
        <f>(SUM($N119:BK119,$N998:BK998)*BL969/12+(BL119+BL998)*BL969/24-BL180*BL969/24*0)*($F412&gt;=5)</f>
        <v>0</v>
      </c>
      <c r="BM412" s="189">
        <f>(SUM($N119:BL119,$N998:BL998)*BM969/12+(BM119+BM998)*BM969/24-BM180*BM969/24*0)*($F412&gt;=5)</f>
        <v>0</v>
      </c>
    </row>
    <row r="413" spans="3:65" x14ac:dyDescent="0.2">
      <c r="C413" s="188">
        <f t="shared" si="392"/>
        <v>12</v>
      </c>
      <c r="D413" s="166" t="str">
        <f t="shared" si="391"/>
        <v/>
      </c>
      <c r="E413" s="211" t="str">
        <f t="shared" si="391"/>
        <v>Operating Expense</v>
      </c>
      <c r="F413" s="183">
        <f t="shared" si="391"/>
        <v>2</v>
      </c>
      <c r="G413" s="183"/>
      <c r="H413" s="267">
        <f t="shared" si="395"/>
        <v>0.25345000000000001</v>
      </c>
      <c r="K413" s="202">
        <f t="shared" si="393"/>
        <v>0</v>
      </c>
      <c r="L413" s="203">
        <f t="shared" si="394"/>
        <v>0</v>
      </c>
      <c r="O413" s="189">
        <f>(SUM($N120:N120,$N999:N999)*O970/12+(O120+O999)*O970/24-O181*O970/24*0)*($F413&gt;=5)</f>
        <v>0</v>
      </c>
      <c r="P413" s="189">
        <f>(SUM($N120:O120,$N999:O999)*P970/12+(P120+P999)*P970/24-P181*P970/24*0)*($F413&gt;=5)</f>
        <v>0</v>
      </c>
      <c r="Q413" s="189">
        <f>(SUM($N120:P120,$N999:P999)*Q970/12+(Q120+Q999)*Q970/24-Q181*Q970/24*0)*($F413&gt;=5)</f>
        <v>0</v>
      </c>
      <c r="R413" s="189">
        <f>(SUM($N120:Q120,$N999:Q999)*R970/12+(R120+R999)*R970/24-R181*R970/24*0)*($F413&gt;=5)</f>
        <v>0</v>
      </c>
      <c r="S413" s="189">
        <f>(SUM($N120:R120,$N999:R999)*S970/12+(S120+S999)*S970/24-S181*S970/24*0)*($F413&gt;=5)</f>
        <v>0</v>
      </c>
      <c r="T413" s="189">
        <f>(SUM($N120:S120,$N999:S999)*T970/12+(T120+T999)*T970/24-T181*T970/24*0)*($F413&gt;=5)</f>
        <v>0</v>
      </c>
      <c r="U413" s="189">
        <f>(SUM($N120:T120,$N999:T999)*U970/12+(U120+U999)*U970/24-U181*U970/24*0)*($F413&gt;=5)</f>
        <v>0</v>
      </c>
      <c r="V413" s="189">
        <f>(SUM($N120:U120,$N999:U999)*V970/12+(V120+V999)*V970/24-V181*V970/24*0)*($F413&gt;=5)</f>
        <v>0</v>
      </c>
      <c r="W413" s="189">
        <f>(SUM($N120:V120,$N999:V999)*W970/12+(W120+W999)*W970/24-W181*W970/24*0)*($F413&gt;=5)</f>
        <v>0</v>
      </c>
      <c r="X413" s="189">
        <f>(SUM($N120:W120,$N999:W999)*X970/12+(X120+X999)*X970/24-X181*X970/24*0)*($F413&gt;=5)</f>
        <v>0</v>
      </c>
      <c r="Y413" s="189">
        <f>(SUM($N120:X120,$N999:X999)*Y970/12+(Y120+Y999)*Y970/24-Y181*Y970/24*0)*($F413&gt;=5)</f>
        <v>0</v>
      </c>
      <c r="Z413" s="189">
        <f>(SUM($N120:Y120,$N999:Y999)*Z970/12+(Z120+Z999)*Z970/24-Z181*Z970/24*0)*($F413&gt;=5)</f>
        <v>0</v>
      </c>
      <c r="AA413" s="189">
        <f>(SUM($N120:Z120,$N999:Z999)*AA970/12+(AA120+AA999)*AA970/24-AA181*AA970/24*0)*($F413&gt;=5)</f>
        <v>0</v>
      </c>
      <c r="AB413" s="189">
        <f>(SUM($N120:AA120,$N999:AA999)*AB970/12+(AB120+AB999)*AB970/24-AB181*AB970/24*0)*($F413&gt;=5)</f>
        <v>0</v>
      </c>
      <c r="AC413" s="189">
        <f>(SUM($N120:AB120,$N999:AB999)*AC970/12+(AC120+AC999)*AC970/24-AC181*AC970/24*0)*($F413&gt;=5)</f>
        <v>0</v>
      </c>
      <c r="AD413" s="189">
        <f>(SUM($N120:AC120,$N999:AC999)*AD970/12+(AD120+AD999)*AD970/24-AD181*AD970/24*0)*($F413&gt;=5)</f>
        <v>0</v>
      </c>
      <c r="AE413" s="189">
        <f>(SUM($N120:AD120,$N999:AD999)*AE970/12+(AE120+AE999)*AE970/24-AE181*AE970/24*0)*($F413&gt;=5)</f>
        <v>0</v>
      </c>
      <c r="AF413" s="189">
        <f>(SUM($N120:AE120,$N999:AE999)*AF970/12+(AF120+AF999)*AF970/24-AF181*AF970/24*0)*($F413&gt;=5)</f>
        <v>0</v>
      </c>
      <c r="AG413" s="189">
        <f>(SUM($N120:AF120,$N999:AF999)*AG970/12+(AG120+AG999)*AG970/24-AG181*AG970/24*0)*($F413&gt;=5)</f>
        <v>0</v>
      </c>
      <c r="AH413" s="189">
        <f>(SUM($N120:AG120,$N999:AG999)*AH970/12+(AH120+AH999)*AH970/24-AH181*AH970/24*0)*($F413&gt;=5)</f>
        <v>0</v>
      </c>
      <c r="AI413" s="189">
        <f>(SUM($N120:AH120,$N999:AH999)*AI970/12+(AI120+AI999)*AI970/24-AI181*AI970/24*0)*($F413&gt;=5)</f>
        <v>0</v>
      </c>
      <c r="AJ413" s="189">
        <f>(SUM($N120:AI120,$N999:AI999)*AJ970/12+(AJ120+AJ999)*AJ970/24-AJ181*AJ970/24*0)*($F413&gt;=5)</f>
        <v>0</v>
      </c>
      <c r="AK413" s="189">
        <f>(SUM($N120:AJ120,$N999:AJ999)*AK970/12+(AK120+AK999)*AK970/24-AK181*AK970/24*0)*($F413&gt;=5)</f>
        <v>0</v>
      </c>
      <c r="AL413" s="189">
        <f>(SUM($N120:AK120,$N999:AK999)*AL970/12+(AL120+AL999)*AL970/24-AL181*AL970/24*0)*($F413&gt;=5)</f>
        <v>0</v>
      </c>
      <c r="AM413" s="189">
        <f>(SUM($N120:AL120,$N999:AL999)*AM970/12+(AM120+AM999)*AM970/24-AM181*AM970/24*0)*($F413&gt;=5)</f>
        <v>0</v>
      </c>
      <c r="AN413" s="189">
        <f>(SUM($N120:AM120,$N999:AM999)*AN970/12+(AN120+AN999)*AN970/24-AN181*AN970/24*0)*($F413&gt;=5)</f>
        <v>0</v>
      </c>
      <c r="AO413" s="189">
        <f>(SUM($N120:AN120,$N999:AN999)*AO970/12+(AO120+AO999)*AO970/24-AO181*AO970/24*0)*($F413&gt;=5)</f>
        <v>0</v>
      </c>
      <c r="AP413" s="189">
        <f>(SUM($N120:AO120,$N999:AO999)*AP970/12+(AP120+AP999)*AP970/24-AP181*AP970/24*0)*($F413&gt;=5)</f>
        <v>0</v>
      </c>
      <c r="AQ413" s="189">
        <f>(SUM($N120:AP120,$N999:AP999)*AQ970/12+(AQ120+AQ999)*AQ970/24-AQ181*AQ970/24*0)*($F413&gt;=5)</f>
        <v>0</v>
      </c>
      <c r="AR413" s="189">
        <f>(SUM($N120:AQ120,$N999:AQ999)*AR970/12+(AR120+AR999)*AR970/24-AR181*AR970/24*0)*($F413&gt;=5)</f>
        <v>0</v>
      </c>
      <c r="AS413" s="189">
        <f>(SUM($N120:AR120,$N999:AR999)*AS970/12+(AS120+AS999)*AS970/24-AS181*AS970/24*0)*($F413&gt;=5)</f>
        <v>0</v>
      </c>
      <c r="AT413" s="189">
        <f>(SUM($N120:AS120,$N999:AS999)*AT970/12+(AT120+AT999)*AT970/24-AT181*AT970/24*0)*($F413&gt;=5)</f>
        <v>0</v>
      </c>
      <c r="AU413" s="189">
        <f>(SUM($N120:AT120,$N999:AT999)*AU970/12+(AU120+AU999)*AU970/24-AU181*AU970/24*0)*($F413&gt;=5)</f>
        <v>0</v>
      </c>
      <c r="AV413" s="189">
        <f>(SUM($N120:AU120,$N999:AU999)*AV970/12+(AV120+AV999)*AV970/24-AV181*AV970/24*0)*($F413&gt;=5)</f>
        <v>0</v>
      </c>
      <c r="AW413" s="189">
        <f>(SUM($N120:AV120,$N999:AV999)*AW970/12+(AW120+AW999)*AW970/24-AW181*AW970/24*0)*($F413&gt;=5)</f>
        <v>0</v>
      </c>
      <c r="AX413" s="189">
        <f>(SUM($N120:AW120,$N999:AW999)*AX970/12+(AX120+AX999)*AX970/24-AX181*AX970/24*0)*($F413&gt;=5)</f>
        <v>0</v>
      </c>
      <c r="AY413" s="189">
        <f>(SUM($N120:AX120,$N999:AX999)*AY970/12+(AY120+AY999)*AY970/24-AY181*AY970/24*0)*($F413&gt;=5)</f>
        <v>0</v>
      </c>
      <c r="AZ413" s="189">
        <f>(SUM($N120:AY120,$N999:AY999)*AZ970/12+(AZ120+AZ999)*AZ970/24-AZ181*AZ970/24*0)*($F413&gt;=5)</f>
        <v>0</v>
      </c>
      <c r="BA413" s="189">
        <f>(SUM($N120:AZ120,$N999:AZ999)*BA970/12+(BA120+BA999)*BA970/24-BA181*BA970/24*0)*($F413&gt;=5)</f>
        <v>0</v>
      </c>
      <c r="BB413" s="189">
        <f>(SUM($N120:BA120,$N999:BA999)*BB970/12+(BB120+BB999)*BB970/24-BB181*BB970/24*0)*($F413&gt;=5)</f>
        <v>0</v>
      </c>
      <c r="BC413" s="189">
        <f>(SUM($N120:BB120,$N999:BB999)*BC970/12+(BC120+BC999)*BC970/24-BC181*BC970/24*0)*($F413&gt;=5)</f>
        <v>0</v>
      </c>
      <c r="BD413" s="189">
        <f>(SUM($N120:BC120,$N999:BC999)*BD970/12+(BD120+BD999)*BD970/24-BD181*BD970/24*0)*($F413&gt;=5)</f>
        <v>0</v>
      </c>
      <c r="BE413" s="189">
        <f>(SUM($N120:BD120,$N999:BD999)*BE970/12+(BE120+BE999)*BE970/24-BE181*BE970/24*0)*($F413&gt;=5)</f>
        <v>0</v>
      </c>
      <c r="BF413" s="189">
        <f>(SUM($N120:BE120,$N999:BE999)*BF970/12+(BF120+BF999)*BF970/24-BF181*BF970/24*0)*($F413&gt;=5)</f>
        <v>0</v>
      </c>
      <c r="BG413" s="189">
        <f>(SUM($N120:BF120,$N999:BF999)*BG970/12+(BG120+BG999)*BG970/24-BG181*BG970/24*0)*($F413&gt;=5)</f>
        <v>0</v>
      </c>
      <c r="BH413" s="189">
        <f>(SUM($N120:BG120,$N999:BG999)*BH970/12+(BH120+BH999)*BH970/24-BH181*BH970/24*0)*($F413&gt;=5)</f>
        <v>0</v>
      </c>
      <c r="BI413" s="189">
        <f>(SUM($N120:BH120,$N999:BH999)*BI970/12+(BI120+BI999)*BI970/24-BI181*BI970/24*0)*($F413&gt;=5)</f>
        <v>0</v>
      </c>
      <c r="BJ413" s="189">
        <f>(SUM($N120:BI120,$N999:BI999)*BJ970/12+(BJ120+BJ999)*BJ970/24-BJ181*BJ970/24*0)*($F413&gt;=5)</f>
        <v>0</v>
      </c>
      <c r="BK413" s="189">
        <f>(SUM($N120:BJ120,$N999:BJ999)*BK970/12+(BK120+BK999)*BK970/24-BK181*BK970/24*0)*($F413&gt;=5)</f>
        <v>0</v>
      </c>
      <c r="BL413" s="189">
        <f>(SUM($N120:BK120,$N999:BK999)*BL970/12+(BL120+BL999)*BL970/24-BL181*BL970/24*0)*($F413&gt;=5)</f>
        <v>0</v>
      </c>
      <c r="BM413" s="189">
        <f>(SUM($N120:BL120,$N999:BL999)*BM970/12+(BM120+BM999)*BM970/24-BM181*BM970/24*0)*($F413&gt;=5)</f>
        <v>0</v>
      </c>
    </row>
    <row r="414" spans="3:65" x14ac:dyDescent="0.2">
      <c r="C414" s="188">
        <f t="shared" si="392"/>
        <v>13</v>
      </c>
      <c r="D414" s="166" t="str">
        <f t="shared" si="391"/>
        <v xml:space="preserve">Alt 2 - TRANSMISSION LINE  </v>
      </c>
      <c r="E414" s="211" t="str">
        <f t="shared" si="391"/>
        <v>CWIP Capital</v>
      </c>
      <c r="F414" s="183">
        <f t="shared" si="391"/>
        <v>6</v>
      </c>
      <c r="G414" s="183"/>
      <c r="H414" s="267">
        <f t="shared" si="395"/>
        <v>0.25345000000000001</v>
      </c>
      <c r="K414" s="202">
        <f t="shared" si="393"/>
        <v>130061087.20170814</v>
      </c>
      <c r="L414" s="203">
        <f t="shared" si="394"/>
        <v>165581672.31799138</v>
      </c>
      <c r="O414" s="189">
        <f>(SUM($N121:N121,$N1000:N1000)*O971/12+(O121+O1000)*O971/24-O182*O971/24*0)*($F414&gt;=5)</f>
        <v>0</v>
      </c>
      <c r="P414" s="189">
        <f>(SUM($N121:O121,$N1000:O1000)*P971/12+(P121+P1000)*P971/24-P182*P971/24*0)*($F414&gt;=5)</f>
        <v>0</v>
      </c>
      <c r="Q414" s="189">
        <f>(SUM($N121:P121,$N1000:P1000)*Q971/12+(Q121+Q1000)*Q971/24-Q182*Q971/24*0)*($F414&gt;=5)</f>
        <v>25041672.665375244</v>
      </c>
      <c r="R414" s="189">
        <f>(SUM($N121:Q121,$N1000:Q1000)*R971/12+(R121+R1000)*R971/24-R182*R971/24*0)*($F414&gt;=5)</f>
        <v>140539999.65261614</v>
      </c>
      <c r="S414" s="189">
        <f>(SUM($N121:R121,$N1000:R1000)*S971/12+(S121+S1000)*S971/24-S182*S971/24*0)*($F414&gt;=5)</f>
        <v>0</v>
      </c>
      <c r="T414" s="189">
        <f>(SUM($N121:S121,$N1000:S1000)*T971/12+(T121+T1000)*T971/24-T182*T971/24*0)*($F414&gt;=5)</f>
        <v>0</v>
      </c>
      <c r="U414" s="189">
        <f>(SUM($N121:T121,$N1000:T1000)*U971/12+(U121+U1000)*U971/24-U182*U971/24*0)*($F414&gt;=5)</f>
        <v>0</v>
      </c>
      <c r="V414" s="189">
        <f>(SUM($N121:U121,$N1000:U1000)*V971/12+(V121+V1000)*V971/24-V182*V971/24*0)*($F414&gt;=5)</f>
        <v>0</v>
      </c>
      <c r="W414" s="189">
        <f>(SUM($N121:V121,$N1000:V1000)*W971/12+(W121+W1000)*W971/24-W182*W971/24*0)*($F414&gt;=5)</f>
        <v>0</v>
      </c>
      <c r="X414" s="189">
        <f>(SUM($N121:W121,$N1000:W1000)*X971/12+(X121+X1000)*X971/24-X182*X971/24*0)*($F414&gt;=5)</f>
        <v>0</v>
      </c>
      <c r="Y414" s="189">
        <f>(SUM($N121:X121,$N1000:X1000)*Y971/12+(Y121+Y1000)*Y971/24-Y182*Y971/24*0)*($F414&gt;=5)</f>
        <v>0</v>
      </c>
      <c r="Z414" s="189">
        <f>(SUM($N121:Y121,$N1000:Y1000)*Z971/12+(Z121+Z1000)*Z971/24-Z182*Z971/24*0)*($F414&gt;=5)</f>
        <v>0</v>
      </c>
      <c r="AA414" s="189">
        <f>(SUM($N121:Z121,$N1000:Z1000)*AA971/12+(AA121+AA1000)*AA971/24-AA182*AA971/24*0)*($F414&gt;=5)</f>
        <v>0</v>
      </c>
      <c r="AB414" s="189">
        <f>(SUM($N121:AA121,$N1000:AA1000)*AB971/12+(AB121+AB1000)*AB971/24-AB182*AB971/24*0)*($F414&gt;=5)</f>
        <v>0</v>
      </c>
      <c r="AC414" s="189">
        <f>(SUM($N121:AB121,$N1000:AB1000)*AC971/12+(AC121+AC1000)*AC971/24-AC182*AC971/24*0)*($F414&gt;=5)</f>
        <v>0</v>
      </c>
      <c r="AD414" s="189">
        <f>(SUM($N121:AC121,$N1000:AC1000)*AD971/12+(AD121+AD1000)*AD971/24-AD182*AD971/24*0)*($F414&gt;=5)</f>
        <v>0</v>
      </c>
      <c r="AE414" s="189">
        <f>(SUM($N121:AD121,$N1000:AD1000)*AE971/12+(AE121+AE1000)*AE971/24-AE182*AE971/24*0)*($F414&gt;=5)</f>
        <v>0</v>
      </c>
      <c r="AF414" s="189">
        <f>(SUM($N121:AE121,$N1000:AE1000)*AF971/12+(AF121+AF1000)*AF971/24-AF182*AF971/24*0)*($F414&gt;=5)</f>
        <v>0</v>
      </c>
      <c r="AG414" s="189">
        <f>(SUM($N121:AF121,$N1000:AF1000)*AG971/12+(AG121+AG1000)*AG971/24-AG182*AG971/24*0)*($F414&gt;=5)</f>
        <v>0</v>
      </c>
      <c r="AH414" s="189">
        <f>(SUM($N121:AG121,$N1000:AG1000)*AH971/12+(AH121+AH1000)*AH971/24-AH182*AH971/24*0)*($F414&gt;=5)</f>
        <v>0</v>
      </c>
      <c r="AI414" s="189">
        <f>(SUM($N121:AH121,$N1000:AH1000)*AI971/12+(AI121+AI1000)*AI971/24-AI182*AI971/24*0)*($F414&gt;=5)</f>
        <v>0</v>
      </c>
      <c r="AJ414" s="189">
        <f>(SUM($N121:AI121,$N1000:AI1000)*AJ971/12+(AJ121+AJ1000)*AJ971/24-AJ182*AJ971/24*0)*($F414&gt;=5)</f>
        <v>0</v>
      </c>
      <c r="AK414" s="189">
        <f>(SUM($N121:AJ121,$N1000:AJ1000)*AK971/12+(AK121+AK1000)*AK971/24-AK182*AK971/24*0)*($F414&gt;=5)</f>
        <v>0</v>
      </c>
      <c r="AL414" s="189">
        <f>(SUM($N121:AK121,$N1000:AK1000)*AL971/12+(AL121+AL1000)*AL971/24-AL182*AL971/24*0)*($F414&gt;=5)</f>
        <v>0</v>
      </c>
      <c r="AM414" s="189">
        <f>(SUM($N121:AL121,$N1000:AL1000)*AM971/12+(AM121+AM1000)*AM971/24-AM182*AM971/24*0)*($F414&gt;=5)</f>
        <v>0</v>
      </c>
      <c r="AN414" s="189">
        <f>(SUM($N121:AM121,$N1000:AM1000)*AN971/12+(AN121+AN1000)*AN971/24-AN182*AN971/24*0)*($F414&gt;=5)</f>
        <v>0</v>
      </c>
      <c r="AO414" s="189">
        <f>(SUM($N121:AN121,$N1000:AN1000)*AO971/12+(AO121+AO1000)*AO971/24-AO182*AO971/24*0)*($F414&gt;=5)</f>
        <v>0</v>
      </c>
      <c r="AP414" s="189">
        <f>(SUM($N121:AO121,$N1000:AO1000)*AP971/12+(AP121+AP1000)*AP971/24-AP182*AP971/24*0)*($F414&gt;=5)</f>
        <v>0</v>
      </c>
      <c r="AQ414" s="189">
        <f>(SUM($N121:AP121,$N1000:AP1000)*AQ971/12+(AQ121+AQ1000)*AQ971/24-AQ182*AQ971/24*0)*($F414&gt;=5)</f>
        <v>0</v>
      </c>
      <c r="AR414" s="189">
        <f>(SUM($N121:AQ121,$N1000:AQ1000)*AR971/12+(AR121+AR1000)*AR971/24-AR182*AR971/24*0)*($F414&gt;=5)</f>
        <v>0</v>
      </c>
      <c r="AS414" s="189">
        <f>(SUM($N121:AR121,$N1000:AR1000)*AS971/12+(AS121+AS1000)*AS971/24-AS182*AS971/24*0)*($F414&gt;=5)</f>
        <v>0</v>
      </c>
      <c r="AT414" s="189">
        <f>(SUM($N121:AS121,$N1000:AS1000)*AT971/12+(AT121+AT1000)*AT971/24-AT182*AT971/24*0)*($F414&gt;=5)</f>
        <v>0</v>
      </c>
      <c r="AU414" s="189">
        <f>(SUM($N121:AT121,$N1000:AT1000)*AU971/12+(AU121+AU1000)*AU971/24-AU182*AU971/24*0)*($F414&gt;=5)</f>
        <v>0</v>
      </c>
      <c r="AV414" s="189">
        <f>(SUM($N121:AU121,$N1000:AU1000)*AV971/12+(AV121+AV1000)*AV971/24-AV182*AV971/24*0)*($F414&gt;=5)</f>
        <v>0</v>
      </c>
      <c r="AW414" s="189">
        <f>(SUM($N121:AV121,$N1000:AV1000)*AW971/12+(AW121+AW1000)*AW971/24-AW182*AW971/24*0)*($F414&gt;=5)</f>
        <v>0</v>
      </c>
      <c r="AX414" s="189">
        <f>(SUM($N121:AW121,$N1000:AW1000)*AX971/12+(AX121+AX1000)*AX971/24-AX182*AX971/24*0)*($F414&gt;=5)</f>
        <v>0</v>
      </c>
      <c r="AY414" s="189">
        <f>(SUM($N121:AX121,$N1000:AX1000)*AY971/12+(AY121+AY1000)*AY971/24-AY182*AY971/24*0)*($F414&gt;=5)</f>
        <v>0</v>
      </c>
      <c r="AZ414" s="189">
        <f>(SUM($N121:AY121,$N1000:AY1000)*AZ971/12+(AZ121+AZ1000)*AZ971/24-AZ182*AZ971/24*0)*($F414&gt;=5)</f>
        <v>0</v>
      </c>
      <c r="BA414" s="189">
        <f>(SUM($N121:AZ121,$N1000:AZ1000)*BA971/12+(BA121+BA1000)*BA971/24-BA182*BA971/24*0)*($F414&gt;=5)</f>
        <v>0</v>
      </c>
      <c r="BB414" s="189">
        <f>(SUM($N121:BA121,$N1000:BA1000)*BB971/12+(BB121+BB1000)*BB971/24-BB182*BB971/24*0)*($F414&gt;=5)</f>
        <v>0</v>
      </c>
      <c r="BC414" s="189">
        <f>(SUM($N121:BB121,$N1000:BB1000)*BC971/12+(BC121+BC1000)*BC971/24-BC182*BC971/24*0)*($F414&gt;=5)</f>
        <v>0</v>
      </c>
      <c r="BD414" s="189">
        <f>(SUM($N121:BC121,$N1000:BC1000)*BD971/12+(BD121+BD1000)*BD971/24-BD182*BD971/24*0)*($F414&gt;=5)</f>
        <v>0</v>
      </c>
      <c r="BE414" s="189">
        <f>(SUM($N121:BD121,$N1000:BD1000)*BE971/12+(BE121+BE1000)*BE971/24-BE182*BE971/24*0)*($F414&gt;=5)</f>
        <v>0</v>
      </c>
      <c r="BF414" s="189">
        <f>(SUM($N121:BE121,$N1000:BE1000)*BF971/12+(BF121+BF1000)*BF971/24-BF182*BF971/24*0)*($F414&gt;=5)</f>
        <v>0</v>
      </c>
      <c r="BG414" s="189">
        <f>(SUM($N121:BF121,$N1000:BF1000)*BG971/12+(BG121+BG1000)*BG971/24-BG182*BG971/24*0)*($F414&gt;=5)</f>
        <v>0</v>
      </c>
      <c r="BH414" s="189">
        <f>(SUM($N121:BG121,$N1000:BG1000)*BH971/12+(BH121+BH1000)*BH971/24-BH182*BH971/24*0)*($F414&gt;=5)</f>
        <v>0</v>
      </c>
      <c r="BI414" s="189">
        <f>(SUM($N121:BH121,$N1000:BH1000)*BI971/12+(BI121+BI1000)*BI971/24-BI182*BI971/24*0)*($F414&gt;=5)</f>
        <v>0</v>
      </c>
      <c r="BJ414" s="189">
        <f>(SUM($N121:BI121,$N1000:BI1000)*BJ971/12+(BJ121+BJ1000)*BJ971/24-BJ182*BJ971/24*0)*($F414&gt;=5)</f>
        <v>0</v>
      </c>
      <c r="BK414" s="189">
        <f>(SUM($N121:BJ121,$N1000:BJ1000)*BK971/12+(BK121+BK1000)*BK971/24-BK182*BK971/24*0)*($F414&gt;=5)</f>
        <v>0</v>
      </c>
      <c r="BL414" s="189">
        <f>(SUM($N121:BK121,$N1000:BK1000)*BL971/12+(BL121+BL1000)*BL971/24-BL182*BL971/24*0)*($F414&gt;=5)</f>
        <v>0</v>
      </c>
      <c r="BM414" s="189">
        <f>(SUM($N121:BL121,$N1000:BL1000)*BM971/12+(BM121+BM1000)*BM971/24-BM182*BM971/24*0)*($F414&gt;=5)</f>
        <v>0</v>
      </c>
    </row>
    <row r="415" spans="3:65" x14ac:dyDescent="0.2">
      <c r="C415" s="188">
        <f t="shared" si="392"/>
        <v>14</v>
      </c>
      <c r="D415" s="166" t="str">
        <f t="shared" si="391"/>
        <v xml:space="preserve">Alt 2 - TRANSMISSION SUBSTATION  </v>
      </c>
      <c r="E415" s="211" t="str">
        <f t="shared" si="391"/>
        <v>CWIP Capital</v>
      </c>
      <c r="F415" s="183">
        <f t="shared" si="391"/>
        <v>6</v>
      </c>
      <c r="G415" s="183"/>
      <c r="H415" s="267">
        <f t="shared" si="395"/>
        <v>0.25345000000000001</v>
      </c>
      <c r="K415" s="202">
        <f t="shared" si="393"/>
        <v>1476734.3007376753</v>
      </c>
      <c r="L415" s="203">
        <f t="shared" si="394"/>
        <v>1880040.6820086348</v>
      </c>
      <c r="O415" s="189">
        <f>(SUM($N122:N122,$N1001:N1001)*O972/12+(O122+O1001)*O972/24-O183*O972/24*0)*($F415&gt;=5)</f>
        <v>0</v>
      </c>
      <c r="P415" s="189">
        <f>(SUM($N122:O122,$N1001:O1001)*P972/12+(P122+P1001)*P972/24-P183*P972/24*0)*($F415&gt;=5)</f>
        <v>0</v>
      </c>
      <c r="Q415" s="189">
        <f>(SUM($N122:P122,$N1001:P1001)*Q972/12+(Q122+Q1001)*Q972/24-Q183*Q972/24*0)*($F415&gt;=5)</f>
        <v>284327.14018031821</v>
      </c>
      <c r="R415" s="189">
        <f>(SUM($N122:Q122,$N1001:Q1001)*R972/12+(R122+R1001)*R972/24-R183*R972/24*0)*($F415&gt;=5)</f>
        <v>1595713.5418283166</v>
      </c>
      <c r="S415" s="189">
        <f>(SUM($N122:R122,$N1001:R1001)*S972/12+(S122+S1001)*S972/24-S183*S972/24*0)*($F415&gt;=5)</f>
        <v>0</v>
      </c>
      <c r="T415" s="189">
        <f>(SUM($N122:S122,$N1001:S1001)*T972/12+(T122+T1001)*T972/24-T183*T972/24*0)*($F415&gt;=5)</f>
        <v>0</v>
      </c>
      <c r="U415" s="189">
        <f>(SUM($N122:T122,$N1001:T1001)*U972/12+(U122+U1001)*U972/24-U183*U972/24*0)*($F415&gt;=5)</f>
        <v>0</v>
      </c>
      <c r="V415" s="189">
        <f>(SUM($N122:U122,$N1001:U1001)*V972/12+(V122+V1001)*V972/24-V183*V972/24*0)*($F415&gt;=5)</f>
        <v>0</v>
      </c>
      <c r="W415" s="189">
        <f>(SUM($N122:V122,$N1001:V1001)*W972/12+(W122+W1001)*W972/24-W183*W972/24*0)*($F415&gt;=5)</f>
        <v>0</v>
      </c>
      <c r="X415" s="189">
        <f>(SUM($N122:W122,$N1001:W1001)*X972/12+(X122+X1001)*X972/24-X183*X972/24*0)*($F415&gt;=5)</f>
        <v>0</v>
      </c>
      <c r="Y415" s="189">
        <f>(SUM($N122:X122,$N1001:X1001)*Y972/12+(Y122+Y1001)*Y972/24-Y183*Y972/24*0)*($F415&gt;=5)</f>
        <v>0</v>
      </c>
      <c r="Z415" s="189">
        <f>(SUM($N122:Y122,$N1001:Y1001)*Z972/12+(Z122+Z1001)*Z972/24-Z183*Z972/24*0)*($F415&gt;=5)</f>
        <v>0</v>
      </c>
      <c r="AA415" s="189">
        <f>(SUM($N122:Z122,$N1001:Z1001)*AA972/12+(AA122+AA1001)*AA972/24-AA183*AA972/24*0)*($F415&gt;=5)</f>
        <v>0</v>
      </c>
      <c r="AB415" s="189">
        <f>(SUM($N122:AA122,$N1001:AA1001)*AB972/12+(AB122+AB1001)*AB972/24-AB183*AB972/24*0)*($F415&gt;=5)</f>
        <v>0</v>
      </c>
      <c r="AC415" s="189">
        <f>(SUM($N122:AB122,$N1001:AB1001)*AC972/12+(AC122+AC1001)*AC972/24-AC183*AC972/24*0)*($F415&gt;=5)</f>
        <v>0</v>
      </c>
      <c r="AD415" s="189">
        <f>(SUM($N122:AC122,$N1001:AC1001)*AD972/12+(AD122+AD1001)*AD972/24-AD183*AD972/24*0)*($F415&gt;=5)</f>
        <v>0</v>
      </c>
      <c r="AE415" s="189">
        <f>(SUM($N122:AD122,$N1001:AD1001)*AE972/12+(AE122+AE1001)*AE972/24-AE183*AE972/24*0)*($F415&gt;=5)</f>
        <v>0</v>
      </c>
      <c r="AF415" s="189">
        <f>(SUM($N122:AE122,$N1001:AE1001)*AF972/12+(AF122+AF1001)*AF972/24-AF183*AF972/24*0)*($F415&gt;=5)</f>
        <v>0</v>
      </c>
      <c r="AG415" s="189">
        <f>(SUM($N122:AF122,$N1001:AF1001)*AG972/12+(AG122+AG1001)*AG972/24-AG183*AG972/24*0)*($F415&gt;=5)</f>
        <v>0</v>
      </c>
      <c r="AH415" s="189">
        <f>(SUM($N122:AG122,$N1001:AG1001)*AH972/12+(AH122+AH1001)*AH972/24-AH183*AH972/24*0)*($F415&gt;=5)</f>
        <v>0</v>
      </c>
      <c r="AI415" s="189">
        <f>(SUM($N122:AH122,$N1001:AH1001)*AI972/12+(AI122+AI1001)*AI972/24-AI183*AI972/24*0)*($F415&gt;=5)</f>
        <v>0</v>
      </c>
      <c r="AJ415" s="189">
        <f>(SUM($N122:AI122,$N1001:AI1001)*AJ972/12+(AJ122+AJ1001)*AJ972/24-AJ183*AJ972/24*0)*($F415&gt;=5)</f>
        <v>0</v>
      </c>
      <c r="AK415" s="189">
        <f>(SUM($N122:AJ122,$N1001:AJ1001)*AK972/12+(AK122+AK1001)*AK972/24-AK183*AK972/24*0)*($F415&gt;=5)</f>
        <v>0</v>
      </c>
      <c r="AL415" s="189">
        <f>(SUM($N122:AK122,$N1001:AK1001)*AL972/12+(AL122+AL1001)*AL972/24-AL183*AL972/24*0)*($F415&gt;=5)</f>
        <v>0</v>
      </c>
      <c r="AM415" s="189">
        <f>(SUM($N122:AL122,$N1001:AL1001)*AM972/12+(AM122+AM1001)*AM972/24-AM183*AM972/24*0)*($F415&gt;=5)</f>
        <v>0</v>
      </c>
      <c r="AN415" s="189">
        <f>(SUM($N122:AM122,$N1001:AM1001)*AN972/12+(AN122+AN1001)*AN972/24-AN183*AN972/24*0)*($F415&gt;=5)</f>
        <v>0</v>
      </c>
      <c r="AO415" s="189">
        <f>(SUM($N122:AN122,$N1001:AN1001)*AO972/12+(AO122+AO1001)*AO972/24-AO183*AO972/24*0)*($F415&gt;=5)</f>
        <v>0</v>
      </c>
      <c r="AP415" s="189">
        <f>(SUM($N122:AO122,$N1001:AO1001)*AP972/12+(AP122+AP1001)*AP972/24-AP183*AP972/24*0)*($F415&gt;=5)</f>
        <v>0</v>
      </c>
      <c r="AQ415" s="189">
        <f>(SUM($N122:AP122,$N1001:AP1001)*AQ972/12+(AQ122+AQ1001)*AQ972/24-AQ183*AQ972/24*0)*($F415&gt;=5)</f>
        <v>0</v>
      </c>
      <c r="AR415" s="189">
        <f>(SUM($N122:AQ122,$N1001:AQ1001)*AR972/12+(AR122+AR1001)*AR972/24-AR183*AR972/24*0)*($F415&gt;=5)</f>
        <v>0</v>
      </c>
      <c r="AS415" s="189">
        <f>(SUM($N122:AR122,$N1001:AR1001)*AS972/12+(AS122+AS1001)*AS972/24-AS183*AS972/24*0)*($F415&gt;=5)</f>
        <v>0</v>
      </c>
      <c r="AT415" s="189">
        <f>(SUM($N122:AS122,$N1001:AS1001)*AT972/12+(AT122+AT1001)*AT972/24-AT183*AT972/24*0)*($F415&gt;=5)</f>
        <v>0</v>
      </c>
      <c r="AU415" s="189">
        <f>(SUM($N122:AT122,$N1001:AT1001)*AU972/12+(AU122+AU1001)*AU972/24-AU183*AU972/24*0)*($F415&gt;=5)</f>
        <v>0</v>
      </c>
      <c r="AV415" s="189">
        <f>(SUM($N122:AU122,$N1001:AU1001)*AV972/12+(AV122+AV1001)*AV972/24-AV183*AV972/24*0)*($F415&gt;=5)</f>
        <v>0</v>
      </c>
      <c r="AW415" s="189">
        <f>(SUM($N122:AV122,$N1001:AV1001)*AW972/12+(AW122+AW1001)*AW972/24-AW183*AW972/24*0)*($F415&gt;=5)</f>
        <v>0</v>
      </c>
      <c r="AX415" s="189">
        <f>(SUM($N122:AW122,$N1001:AW1001)*AX972/12+(AX122+AX1001)*AX972/24-AX183*AX972/24*0)*($F415&gt;=5)</f>
        <v>0</v>
      </c>
      <c r="AY415" s="189">
        <f>(SUM($N122:AX122,$N1001:AX1001)*AY972/12+(AY122+AY1001)*AY972/24-AY183*AY972/24*0)*($F415&gt;=5)</f>
        <v>0</v>
      </c>
      <c r="AZ415" s="189">
        <f>(SUM($N122:AY122,$N1001:AY1001)*AZ972/12+(AZ122+AZ1001)*AZ972/24-AZ183*AZ972/24*0)*($F415&gt;=5)</f>
        <v>0</v>
      </c>
      <c r="BA415" s="189">
        <f>(SUM($N122:AZ122,$N1001:AZ1001)*BA972/12+(BA122+BA1001)*BA972/24-BA183*BA972/24*0)*($F415&gt;=5)</f>
        <v>0</v>
      </c>
      <c r="BB415" s="189">
        <f>(SUM($N122:BA122,$N1001:BA1001)*BB972/12+(BB122+BB1001)*BB972/24-BB183*BB972/24*0)*($F415&gt;=5)</f>
        <v>0</v>
      </c>
      <c r="BC415" s="189">
        <f>(SUM($N122:BB122,$N1001:BB1001)*BC972/12+(BC122+BC1001)*BC972/24-BC183*BC972/24*0)*($F415&gt;=5)</f>
        <v>0</v>
      </c>
      <c r="BD415" s="189">
        <f>(SUM($N122:BC122,$N1001:BC1001)*BD972/12+(BD122+BD1001)*BD972/24-BD183*BD972/24*0)*($F415&gt;=5)</f>
        <v>0</v>
      </c>
      <c r="BE415" s="189">
        <f>(SUM($N122:BD122,$N1001:BD1001)*BE972/12+(BE122+BE1001)*BE972/24-BE183*BE972/24*0)*($F415&gt;=5)</f>
        <v>0</v>
      </c>
      <c r="BF415" s="189">
        <f>(SUM($N122:BE122,$N1001:BE1001)*BF972/12+(BF122+BF1001)*BF972/24-BF183*BF972/24*0)*($F415&gt;=5)</f>
        <v>0</v>
      </c>
      <c r="BG415" s="189">
        <f>(SUM($N122:BF122,$N1001:BF1001)*BG972/12+(BG122+BG1001)*BG972/24-BG183*BG972/24*0)*($F415&gt;=5)</f>
        <v>0</v>
      </c>
      <c r="BH415" s="189">
        <f>(SUM($N122:BG122,$N1001:BG1001)*BH972/12+(BH122+BH1001)*BH972/24-BH183*BH972/24*0)*($F415&gt;=5)</f>
        <v>0</v>
      </c>
      <c r="BI415" s="189">
        <f>(SUM($N122:BH122,$N1001:BH1001)*BI972/12+(BI122+BI1001)*BI972/24-BI183*BI972/24*0)*($F415&gt;=5)</f>
        <v>0</v>
      </c>
      <c r="BJ415" s="189">
        <f>(SUM($N122:BI122,$N1001:BI1001)*BJ972/12+(BJ122+BJ1001)*BJ972/24-BJ183*BJ972/24*0)*($F415&gt;=5)</f>
        <v>0</v>
      </c>
      <c r="BK415" s="189">
        <f>(SUM($N122:BJ122,$N1001:BJ1001)*BK972/12+(BK122+BK1001)*BK972/24-BK183*BK972/24*0)*($F415&gt;=5)</f>
        <v>0</v>
      </c>
      <c r="BL415" s="189">
        <f>(SUM($N122:BK122,$N1001:BK1001)*BL972/12+(BL122+BL1001)*BL972/24-BL183*BL972/24*0)*($F415&gt;=5)</f>
        <v>0</v>
      </c>
      <c r="BM415" s="189">
        <f>(SUM($N122:BL122,$N1001:BL1001)*BM972/12+(BM122+BM1001)*BM972/24-BM183*BM972/24*0)*($F415&gt;=5)</f>
        <v>0</v>
      </c>
    </row>
    <row r="416" spans="3:65" x14ac:dyDescent="0.2">
      <c r="C416" s="188">
        <f t="shared" si="392"/>
        <v>15</v>
      </c>
      <c r="D416" s="166" t="str">
        <f t="shared" si="391"/>
        <v xml:space="preserve">Alt 2 - DISTRIBUTION SUBSTATION  </v>
      </c>
      <c r="E416" s="211" t="str">
        <f t="shared" si="391"/>
        <v>CWIP Capital</v>
      </c>
      <c r="F416" s="183">
        <f t="shared" si="391"/>
        <v>6</v>
      </c>
      <c r="G416" s="183"/>
      <c r="H416" s="267">
        <f t="shared" si="395"/>
        <v>0.25345000000000001</v>
      </c>
      <c r="K416" s="202">
        <f t="shared" si="393"/>
        <v>0</v>
      </c>
      <c r="L416" s="203">
        <f t="shared" si="394"/>
        <v>0</v>
      </c>
      <c r="O416" s="189">
        <f>(SUM($N123:N123,$N1002:N1002)*O973/12+(O123+O1002)*O973/24-O184*O973/24*0)*($F416&gt;=5)</f>
        <v>0</v>
      </c>
      <c r="P416" s="189">
        <f>(SUM($N123:O123,$N1002:O1002)*P973/12+(P123+P1002)*P973/24-P184*P973/24*0)*($F416&gt;=5)</f>
        <v>0</v>
      </c>
      <c r="Q416" s="189">
        <f>(SUM($N123:P123,$N1002:P1002)*Q973/12+(Q123+Q1002)*Q973/24-Q184*Q973/24*0)*($F416&gt;=5)</f>
        <v>0</v>
      </c>
      <c r="R416" s="189">
        <f>(SUM($N123:Q123,$N1002:Q1002)*R973/12+(R123+R1002)*R973/24-R184*R973/24*0)*($F416&gt;=5)</f>
        <v>0</v>
      </c>
      <c r="S416" s="189">
        <f>(SUM($N123:R123,$N1002:R1002)*S973/12+(S123+S1002)*S973/24-S184*S973/24*0)*($F416&gt;=5)</f>
        <v>0</v>
      </c>
      <c r="T416" s="189">
        <f>(SUM($N123:S123,$N1002:S1002)*T973/12+(T123+T1002)*T973/24-T184*T973/24*0)*($F416&gt;=5)</f>
        <v>0</v>
      </c>
      <c r="U416" s="189">
        <f>(SUM($N123:T123,$N1002:T1002)*U973/12+(U123+U1002)*U973/24-U184*U973/24*0)*($F416&gt;=5)</f>
        <v>0</v>
      </c>
      <c r="V416" s="189">
        <f>(SUM($N123:U123,$N1002:U1002)*V973/12+(V123+V1002)*V973/24-V184*V973/24*0)*($F416&gt;=5)</f>
        <v>0</v>
      </c>
      <c r="W416" s="189">
        <f>(SUM($N123:V123,$N1002:V1002)*W973/12+(W123+W1002)*W973/24-W184*W973/24*0)*($F416&gt;=5)</f>
        <v>0</v>
      </c>
      <c r="X416" s="189">
        <f>(SUM($N123:W123,$N1002:W1002)*X973/12+(X123+X1002)*X973/24-X184*X973/24*0)*($F416&gt;=5)</f>
        <v>0</v>
      </c>
      <c r="Y416" s="189">
        <f>(SUM($N123:X123,$N1002:X1002)*Y973/12+(Y123+Y1002)*Y973/24-Y184*Y973/24*0)*($F416&gt;=5)</f>
        <v>0</v>
      </c>
      <c r="Z416" s="189">
        <f>(SUM($N123:Y123,$N1002:Y1002)*Z973/12+(Z123+Z1002)*Z973/24-Z184*Z973/24*0)*($F416&gt;=5)</f>
        <v>0</v>
      </c>
      <c r="AA416" s="189">
        <f>(SUM($N123:Z123,$N1002:Z1002)*AA973/12+(AA123+AA1002)*AA973/24-AA184*AA973/24*0)*($F416&gt;=5)</f>
        <v>0</v>
      </c>
      <c r="AB416" s="189">
        <f>(SUM($N123:AA123,$N1002:AA1002)*AB973/12+(AB123+AB1002)*AB973/24-AB184*AB973/24*0)*($F416&gt;=5)</f>
        <v>0</v>
      </c>
      <c r="AC416" s="189">
        <f>(SUM($N123:AB123,$N1002:AB1002)*AC973/12+(AC123+AC1002)*AC973/24-AC184*AC973/24*0)*($F416&gt;=5)</f>
        <v>0</v>
      </c>
      <c r="AD416" s="189">
        <f>(SUM($N123:AC123,$N1002:AC1002)*AD973/12+(AD123+AD1002)*AD973/24-AD184*AD973/24*0)*($F416&gt;=5)</f>
        <v>0</v>
      </c>
      <c r="AE416" s="189">
        <f>(SUM($N123:AD123,$N1002:AD1002)*AE973/12+(AE123+AE1002)*AE973/24-AE184*AE973/24*0)*($F416&gt;=5)</f>
        <v>0</v>
      </c>
      <c r="AF416" s="189">
        <f>(SUM($N123:AE123,$N1002:AE1002)*AF973/12+(AF123+AF1002)*AF973/24-AF184*AF973/24*0)*($F416&gt;=5)</f>
        <v>0</v>
      </c>
      <c r="AG416" s="189">
        <f>(SUM($N123:AF123,$N1002:AF1002)*AG973/12+(AG123+AG1002)*AG973/24-AG184*AG973/24*0)*($F416&gt;=5)</f>
        <v>0</v>
      </c>
      <c r="AH416" s="189">
        <f>(SUM($N123:AG123,$N1002:AG1002)*AH973/12+(AH123+AH1002)*AH973/24-AH184*AH973/24*0)*($F416&gt;=5)</f>
        <v>0</v>
      </c>
      <c r="AI416" s="189">
        <f>(SUM($N123:AH123,$N1002:AH1002)*AI973/12+(AI123+AI1002)*AI973/24-AI184*AI973/24*0)*($F416&gt;=5)</f>
        <v>0</v>
      </c>
      <c r="AJ416" s="189">
        <f>(SUM($N123:AI123,$N1002:AI1002)*AJ973/12+(AJ123+AJ1002)*AJ973/24-AJ184*AJ973/24*0)*($F416&gt;=5)</f>
        <v>0</v>
      </c>
      <c r="AK416" s="189">
        <f>(SUM($N123:AJ123,$N1002:AJ1002)*AK973/12+(AK123+AK1002)*AK973/24-AK184*AK973/24*0)*($F416&gt;=5)</f>
        <v>0</v>
      </c>
      <c r="AL416" s="189">
        <f>(SUM($N123:AK123,$N1002:AK1002)*AL973/12+(AL123+AL1002)*AL973/24-AL184*AL973/24*0)*($F416&gt;=5)</f>
        <v>0</v>
      </c>
      <c r="AM416" s="189">
        <f>(SUM($N123:AL123,$N1002:AL1002)*AM973/12+(AM123+AM1002)*AM973/24-AM184*AM973/24*0)*($F416&gt;=5)</f>
        <v>0</v>
      </c>
      <c r="AN416" s="189">
        <f>(SUM($N123:AM123,$N1002:AM1002)*AN973/12+(AN123+AN1002)*AN973/24-AN184*AN973/24*0)*($F416&gt;=5)</f>
        <v>0</v>
      </c>
      <c r="AO416" s="189">
        <f>(SUM($N123:AN123,$N1002:AN1002)*AO973/12+(AO123+AO1002)*AO973/24-AO184*AO973/24*0)*($F416&gt;=5)</f>
        <v>0</v>
      </c>
      <c r="AP416" s="189">
        <f>(SUM($N123:AO123,$N1002:AO1002)*AP973/12+(AP123+AP1002)*AP973/24-AP184*AP973/24*0)*($F416&gt;=5)</f>
        <v>0</v>
      </c>
      <c r="AQ416" s="189">
        <f>(SUM($N123:AP123,$N1002:AP1002)*AQ973/12+(AQ123+AQ1002)*AQ973/24-AQ184*AQ973/24*0)*($F416&gt;=5)</f>
        <v>0</v>
      </c>
      <c r="AR416" s="189">
        <f>(SUM($N123:AQ123,$N1002:AQ1002)*AR973/12+(AR123+AR1002)*AR973/24-AR184*AR973/24*0)*($F416&gt;=5)</f>
        <v>0</v>
      </c>
      <c r="AS416" s="189">
        <f>(SUM($N123:AR123,$N1002:AR1002)*AS973/12+(AS123+AS1002)*AS973/24-AS184*AS973/24*0)*($F416&gt;=5)</f>
        <v>0</v>
      </c>
      <c r="AT416" s="189">
        <f>(SUM($N123:AS123,$N1002:AS1002)*AT973/12+(AT123+AT1002)*AT973/24-AT184*AT973/24*0)*($F416&gt;=5)</f>
        <v>0</v>
      </c>
      <c r="AU416" s="189">
        <f>(SUM($N123:AT123,$N1002:AT1002)*AU973/12+(AU123+AU1002)*AU973/24-AU184*AU973/24*0)*($F416&gt;=5)</f>
        <v>0</v>
      </c>
      <c r="AV416" s="189">
        <f>(SUM($N123:AU123,$N1002:AU1002)*AV973/12+(AV123+AV1002)*AV973/24-AV184*AV973/24*0)*($F416&gt;=5)</f>
        <v>0</v>
      </c>
      <c r="AW416" s="189">
        <f>(SUM($N123:AV123,$N1002:AV1002)*AW973/12+(AW123+AW1002)*AW973/24-AW184*AW973/24*0)*($F416&gt;=5)</f>
        <v>0</v>
      </c>
      <c r="AX416" s="189">
        <f>(SUM($N123:AW123,$N1002:AW1002)*AX973/12+(AX123+AX1002)*AX973/24-AX184*AX973/24*0)*($F416&gt;=5)</f>
        <v>0</v>
      </c>
      <c r="AY416" s="189">
        <f>(SUM($N123:AX123,$N1002:AX1002)*AY973/12+(AY123+AY1002)*AY973/24-AY184*AY973/24*0)*($F416&gt;=5)</f>
        <v>0</v>
      </c>
      <c r="AZ416" s="189">
        <f>(SUM($N123:AY123,$N1002:AY1002)*AZ973/12+(AZ123+AZ1002)*AZ973/24-AZ184*AZ973/24*0)*($F416&gt;=5)</f>
        <v>0</v>
      </c>
      <c r="BA416" s="189">
        <f>(SUM($N123:AZ123,$N1002:AZ1002)*BA973/12+(BA123+BA1002)*BA973/24-BA184*BA973/24*0)*($F416&gt;=5)</f>
        <v>0</v>
      </c>
      <c r="BB416" s="189">
        <f>(SUM($N123:BA123,$N1002:BA1002)*BB973/12+(BB123+BB1002)*BB973/24-BB184*BB973/24*0)*($F416&gt;=5)</f>
        <v>0</v>
      </c>
      <c r="BC416" s="189">
        <f>(SUM($N123:BB123,$N1002:BB1002)*BC973/12+(BC123+BC1002)*BC973/24-BC184*BC973/24*0)*($F416&gt;=5)</f>
        <v>0</v>
      </c>
      <c r="BD416" s="189">
        <f>(SUM($N123:BC123,$N1002:BC1002)*BD973/12+(BD123+BD1002)*BD973/24-BD184*BD973/24*0)*($F416&gt;=5)</f>
        <v>0</v>
      </c>
      <c r="BE416" s="189">
        <f>(SUM($N123:BD123,$N1002:BD1002)*BE973/12+(BE123+BE1002)*BE973/24-BE184*BE973/24*0)*($F416&gt;=5)</f>
        <v>0</v>
      </c>
      <c r="BF416" s="189">
        <f>(SUM($N123:BE123,$N1002:BE1002)*BF973/12+(BF123+BF1002)*BF973/24-BF184*BF973/24*0)*($F416&gt;=5)</f>
        <v>0</v>
      </c>
      <c r="BG416" s="189">
        <f>(SUM($N123:BF123,$N1002:BF1002)*BG973/12+(BG123+BG1002)*BG973/24-BG184*BG973/24*0)*($F416&gt;=5)</f>
        <v>0</v>
      </c>
      <c r="BH416" s="189">
        <f>(SUM($N123:BG123,$N1002:BG1002)*BH973/12+(BH123+BH1002)*BH973/24-BH184*BH973/24*0)*($F416&gt;=5)</f>
        <v>0</v>
      </c>
      <c r="BI416" s="189">
        <f>(SUM($N123:BH123,$N1002:BH1002)*BI973/12+(BI123+BI1002)*BI973/24-BI184*BI973/24*0)*($F416&gt;=5)</f>
        <v>0</v>
      </c>
      <c r="BJ416" s="189">
        <f>(SUM($N123:BI123,$N1002:BI1002)*BJ973/12+(BJ123+BJ1002)*BJ973/24-BJ184*BJ973/24*0)*($F416&gt;=5)</f>
        <v>0</v>
      </c>
      <c r="BK416" s="189">
        <f>(SUM($N123:BJ123,$N1002:BJ1002)*BK973/12+(BK123+BK1002)*BK973/24-BK184*BK973/24*0)*($F416&gt;=5)</f>
        <v>0</v>
      </c>
      <c r="BL416" s="189">
        <f>(SUM($N123:BK123,$N1002:BK1002)*BL973/12+(BL123+BL1002)*BL973/24-BL184*BL973/24*0)*($F416&gt;=5)</f>
        <v>0</v>
      </c>
      <c r="BM416" s="189">
        <f>(SUM($N123:BL123,$N1002:BL1002)*BM973/12+(BM123+BM1002)*BM973/24-BM184*BM973/24*0)*($F416&gt;=5)</f>
        <v>0</v>
      </c>
    </row>
    <row r="417" spans="3:65" x14ac:dyDescent="0.2">
      <c r="C417" s="188">
        <f t="shared" si="392"/>
        <v>16</v>
      </c>
      <c r="D417" s="166" t="str">
        <f t="shared" si="391"/>
        <v>item 16</v>
      </c>
      <c r="E417" s="211" t="str">
        <f t="shared" si="391"/>
        <v>Operating Expense</v>
      </c>
      <c r="F417" s="183">
        <f t="shared" si="391"/>
        <v>2</v>
      </c>
      <c r="G417" s="183"/>
      <c r="H417" s="267">
        <f t="shared" si="395"/>
        <v>0.25345000000000001</v>
      </c>
      <c r="K417" s="202">
        <f t="shared" si="393"/>
        <v>0</v>
      </c>
      <c r="L417" s="203">
        <f t="shared" si="394"/>
        <v>0</v>
      </c>
      <c r="O417" s="189">
        <f>(SUM($N124:N124,$N1003:N1003)*O974/12+(O124+O1003)*O974/24-O185*O974/24*0)*($F417&gt;=5)</f>
        <v>0</v>
      </c>
      <c r="P417" s="189">
        <f>(SUM($N124:O124,$N1003:O1003)*P974/12+(P124+P1003)*P974/24-P185*P974/24*0)*($F417&gt;=5)</f>
        <v>0</v>
      </c>
      <c r="Q417" s="189">
        <f>(SUM($N124:P124,$N1003:P1003)*Q974/12+(Q124+Q1003)*Q974/24-Q185*Q974/24*0)*($F417&gt;=5)</f>
        <v>0</v>
      </c>
      <c r="R417" s="189">
        <f>(SUM($N124:Q124,$N1003:Q1003)*R974/12+(R124+R1003)*R974/24-R185*R974/24*0)*($F417&gt;=5)</f>
        <v>0</v>
      </c>
      <c r="S417" s="189">
        <f>(SUM($N124:R124,$N1003:R1003)*S974/12+(S124+S1003)*S974/24-S185*S974/24*0)*($F417&gt;=5)</f>
        <v>0</v>
      </c>
      <c r="T417" s="189">
        <f>(SUM($N124:S124,$N1003:S1003)*T974/12+(T124+T1003)*T974/24-T185*T974/24*0)*($F417&gt;=5)</f>
        <v>0</v>
      </c>
      <c r="U417" s="189">
        <f>(SUM($N124:T124,$N1003:T1003)*U974/12+(U124+U1003)*U974/24-U185*U974/24*0)*($F417&gt;=5)</f>
        <v>0</v>
      </c>
      <c r="V417" s="189">
        <f>(SUM($N124:U124,$N1003:U1003)*V974/12+(V124+V1003)*V974/24-V185*V974/24*0)*($F417&gt;=5)</f>
        <v>0</v>
      </c>
      <c r="W417" s="189">
        <f>(SUM($N124:V124,$N1003:V1003)*W974/12+(W124+W1003)*W974/24-W185*W974/24*0)*($F417&gt;=5)</f>
        <v>0</v>
      </c>
      <c r="X417" s="189">
        <f>(SUM($N124:W124,$N1003:W1003)*X974/12+(X124+X1003)*X974/24-X185*X974/24*0)*($F417&gt;=5)</f>
        <v>0</v>
      </c>
      <c r="Y417" s="189">
        <f>(SUM($N124:X124,$N1003:X1003)*Y974/12+(Y124+Y1003)*Y974/24-Y185*Y974/24*0)*($F417&gt;=5)</f>
        <v>0</v>
      </c>
      <c r="Z417" s="189">
        <f>(SUM($N124:Y124,$N1003:Y1003)*Z974/12+(Z124+Z1003)*Z974/24-Z185*Z974/24*0)*($F417&gt;=5)</f>
        <v>0</v>
      </c>
      <c r="AA417" s="189">
        <f>(SUM($N124:Z124,$N1003:Z1003)*AA974/12+(AA124+AA1003)*AA974/24-AA185*AA974/24*0)*($F417&gt;=5)</f>
        <v>0</v>
      </c>
      <c r="AB417" s="189">
        <f>(SUM($N124:AA124,$N1003:AA1003)*AB974/12+(AB124+AB1003)*AB974/24-AB185*AB974/24*0)*($F417&gt;=5)</f>
        <v>0</v>
      </c>
      <c r="AC417" s="189">
        <f>(SUM($N124:AB124,$N1003:AB1003)*AC974/12+(AC124+AC1003)*AC974/24-AC185*AC974/24*0)*($F417&gt;=5)</f>
        <v>0</v>
      </c>
      <c r="AD417" s="189">
        <f>(SUM($N124:AC124,$N1003:AC1003)*AD974/12+(AD124+AD1003)*AD974/24-AD185*AD974/24*0)*($F417&gt;=5)</f>
        <v>0</v>
      </c>
      <c r="AE417" s="189">
        <f>(SUM($N124:AD124,$N1003:AD1003)*AE974/12+(AE124+AE1003)*AE974/24-AE185*AE974/24*0)*($F417&gt;=5)</f>
        <v>0</v>
      </c>
      <c r="AF417" s="189">
        <f>(SUM($N124:AE124,$N1003:AE1003)*AF974/12+(AF124+AF1003)*AF974/24-AF185*AF974/24*0)*($F417&gt;=5)</f>
        <v>0</v>
      </c>
      <c r="AG417" s="189">
        <f>(SUM($N124:AF124,$N1003:AF1003)*AG974/12+(AG124+AG1003)*AG974/24-AG185*AG974/24*0)*($F417&gt;=5)</f>
        <v>0</v>
      </c>
      <c r="AH417" s="189">
        <f>(SUM($N124:AG124,$N1003:AG1003)*AH974/12+(AH124+AH1003)*AH974/24-AH185*AH974/24*0)*($F417&gt;=5)</f>
        <v>0</v>
      </c>
      <c r="AI417" s="189">
        <f>(SUM($N124:AH124,$N1003:AH1003)*AI974/12+(AI124+AI1003)*AI974/24-AI185*AI974/24*0)*($F417&gt;=5)</f>
        <v>0</v>
      </c>
      <c r="AJ417" s="189">
        <f>(SUM($N124:AI124,$N1003:AI1003)*AJ974/12+(AJ124+AJ1003)*AJ974/24-AJ185*AJ974/24*0)*($F417&gt;=5)</f>
        <v>0</v>
      </c>
      <c r="AK417" s="189">
        <f>(SUM($N124:AJ124,$N1003:AJ1003)*AK974/12+(AK124+AK1003)*AK974/24-AK185*AK974/24*0)*($F417&gt;=5)</f>
        <v>0</v>
      </c>
      <c r="AL417" s="189">
        <f>(SUM($N124:AK124,$N1003:AK1003)*AL974/12+(AL124+AL1003)*AL974/24-AL185*AL974/24*0)*($F417&gt;=5)</f>
        <v>0</v>
      </c>
      <c r="AM417" s="189">
        <f>(SUM($N124:AL124,$N1003:AL1003)*AM974/12+(AM124+AM1003)*AM974/24-AM185*AM974/24*0)*($F417&gt;=5)</f>
        <v>0</v>
      </c>
      <c r="AN417" s="189">
        <f>(SUM($N124:AM124,$N1003:AM1003)*AN974/12+(AN124+AN1003)*AN974/24-AN185*AN974/24*0)*($F417&gt;=5)</f>
        <v>0</v>
      </c>
      <c r="AO417" s="189">
        <f>(SUM($N124:AN124,$N1003:AN1003)*AO974/12+(AO124+AO1003)*AO974/24-AO185*AO974/24*0)*($F417&gt;=5)</f>
        <v>0</v>
      </c>
      <c r="AP417" s="189">
        <f>(SUM($N124:AO124,$N1003:AO1003)*AP974/12+(AP124+AP1003)*AP974/24-AP185*AP974/24*0)*($F417&gt;=5)</f>
        <v>0</v>
      </c>
      <c r="AQ417" s="189">
        <f>(SUM($N124:AP124,$N1003:AP1003)*AQ974/12+(AQ124+AQ1003)*AQ974/24-AQ185*AQ974/24*0)*($F417&gt;=5)</f>
        <v>0</v>
      </c>
      <c r="AR417" s="189">
        <f>(SUM($N124:AQ124,$N1003:AQ1003)*AR974/12+(AR124+AR1003)*AR974/24-AR185*AR974/24*0)*($F417&gt;=5)</f>
        <v>0</v>
      </c>
      <c r="AS417" s="189">
        <f>(SUM($N124:AR124,$N1003:AR1003)*AS974/12+(AS124+AS1003)*AS974/24-AS185*AS974/24*0)*($F417&gt;=5)</f>
        <v>0</v>
      </c>
      <c r="AT417" s="189">
        <f>(SUM($N124:AS124,$N1003:AS1003)*AT974/12+(AT124+AT1003)*AT974/24-AT185*AT974/24*0)*($F417&gt;=5)</f>
        <v>0</v>
      </c>
      <c r="AU417" s="189">
        <f>(SUM($N124:AT124,$N1003:AT1003)*AU974/12+(AU124+AU1003)*AU974/24-AU185*AU974/24*0)*($F417&gt;=5)</f>
        <v>0</v>
      </c>
      <c r="AV417" s="189">
        <f>(SUM($N124:AU124,$N1003:AU1003)*AV974/12+(AV124+AV1003)*AV974/24-AV185*AV974/24*0)*($F417&gt;=5)</f>
        <v>0</v>
      </c>
      <c r="AW417" s="189">
        <f>(SUM($N124:AV124,$N1003:AV1003)*AW974/12+(AW124+AW1003)*AW974/24-AW185*AW974/24*0)*($F417&gt;=5)</f>
        <v>0</v>
      </c>
      <c r="AX417" s="189">
        <f>(SUM($N124:AW124,$N1003:AW1003)*AX974/12+(AX124+AX1003)*AX974/24-AX185*AX974/24*0)*($F417&gt;=5)</f>
        <v>0</v>
      </c>
      <c r="AY417" s="189">
        <f>(SUM($N124:AX124,$N1003:AX1003)*AY974/12+(AY124+AY1003)*AY974/24-AY185*AY974/24*0)*($F417&gt;=5)</f>
        <v>0</v>
      </c>
      <c r="AZ417" s="189">
        <f>(SUM($N124:AY124,$N1003:AY1003)*AZ974/12+(AZ124+AZ1003)*AZ974/24-AZ185*AZ974/24*0)*($F417&gt;=5)</f>
        <v>0</v>
      </c>
      <c r="BA417" s="189">
        <f>(SUM($N124:AZ124,$N1003:AZ1003)*BA974/12+(BA124+BA1003)*BA974/24-BA185*BA974/24*0)*($F417&gt;=5)</f>
        <v>0</v>
      </c>
      <c r="BB417" s="189">
        <f>(SUM($N124:BA124,$N1003:BA1003)*BB974/12+(BB124+BB1003)*BB974/24-BB185*BB974/24*0)*($F417&gt;=5)</f>
        <v>0</v>
      </c>
      <c r="BC417" s="189">
        <f>(SUM($N124:BB124,$N1003:BB1003)*BC974/12+(BC124+BC1003)*BC974/24-BC185*BC974/24*0)*($F417&gt;=5)</f>
        <v>0</v>
      </c>
      <c r="BD417" s="189">
        <f>(SUM($N124:BC124,$N1003:BC1003)*BD974/12+(BD124+BD1003)*BD974/24-BD185*BD974/24*0)*($F417&gt;=5)</f>
        <v>0</v>
      </c>
      <c r="BE417" s="189">
        <f>(SUM($N124:BD124,$N1003:BD1003)*BE974/12+(BE124+BE1003)*BE974/24-BE185*BE974/24*0)*($F417&gt;=5)</f>
        <v>0</v>
      </c>
      <c r="BF417" s="189">
        <f>(SUM($N124:BE124,$N1003:BE1003)*BF974/12+(BF124+BF1003)*BF974/24-BF185*BF974/24*0)*($F417&gt;=5)</f>
        <v>0</v>
      </c>
      <c r="BG417" s="189">
        <f>(SUM($N124:BF124,$N1003:BF1003)*BG974/12+(BG124+BG1003)*BG974/24-BG185*BG974/24*0)*($F417&gt;=5)</f>
        <v>0</v>
      </c>
      <c r="BH417" s="189">
        <f>(SUM($N124:BG124,$N1003:BG1003)*BH974/12+(BH124+BH1003)*BH974/24-BH185*BH974/24*0)*($F417&gt;=5)</f>
        <v>0</v>
      </c>
      <c r="BI417" s="189">
        <f>(SUM($N124:BH124,$N1003:BH1003)*BI974/12+(BI124+BI1003)*BI974/24-BI185*BI974/24*0)*($F417&gt;=5)</f>
        <v>0</v>
      </c>
      <c r="BJ417" s="189">
        <f>(SUM($N124:BI124,$N1003:BI1003)*BJ974/12+(BJ124+BJ1003)*BJ974/24-BJ185*BJ974/24*0)*($F417&gt;=5)</f>
        <v>0</v>
      </c>
      <c r="BK417" s="189">
        <f>(SUM($N124:BJ124,$N1003:BJ1003)*BK974/12+(BK124+BK1003)*BK974/24-BK185*BK974/24*0)*($F417&gt;=5)</f>
        <v>0</v>
      </c>
      <c r="BL417" s="189">
        <f>(SUM($N124:BK124,$N1003:BK1003)*BL974/12+(BL124+BL1003)*BL974/24-BL185*BL974/24*0)*($F417&gt;=5)</f>
        <v>0</v>
      </c>
      <c r="BM417" s="189">
        <f>(SUM($N124:BL124,$N1003:BL1003)*BM974/12+(BM124+BM1003)*BM974/24-BM185*BM974/24*0)*($F417&gt;=5)</f>
        <v>0</v>
      </c>
    </row>
    <row r="418" spans="3:65" x14ac:dyDescent="0.2">
      <c r="C418" s="188">
        <f t="shared" si="392"/>
        <v>17</v>
      </c>
      <c r="D418" s="166" t="str">
        <f t="shared" si="391"/>
        <v>item 17</v>
      </c>
      <c r="E418" s="211" t="str">
        <f t="shared" si="391"/>
        <v>Operating Expense</v>
      </c>
      <c r="F418" s="183">
        <f t="shared" si="391"/>
        <v>2</v>
      </c>
      <c r="G418" s="183"/>
      <c r="H418" s="267">
        <f t="shared" si="395"/>
        <v>0.25345000000000001</v>
      </c>
      <c r="K418" s="202">
        <f t="shared" si="393"/>
        <v>0</v>
      </c>
      <c r="L418" s="203">
        <f t="shared" si="394"/>
        <v>0</v>
      </c>
      <c r="O418" s="189">
        <f>(SUM($N125:N125,$N1004:N1004)*O975/12+(O125+O1004)*O975/24-O186*O975/24*0)*($F418&gt;=5)</f>
        <v>0</v>
      </c>
      <c r="P418" s="189">
        <f>(SUM($N125:O125,$N1004:O1004)*P975/12+(P125+P1004)*P975/24-P186*P975/24*0)*($F418&gt;=5)</f>
        <v>0</v>
      </c>
      <c r="Q418" s="189">
        <f>(SUM($N125:P125,$N1004:P1004)*Q975/12+(Q125+Q1004)*Q975/24-Q186*Q975/24*0)*($F418&gt;=5)</f>
        <v>0</v>
      </c>
      <c r="R418" s="189">
        <f>(SUM($N125:Q125,$N1004:Q1004)*R975/12+(R125+R1004)*R975/24-R186*R975/24*0)*($F418&gt;=5)</f>
        <v>0</v>
      </c>
      <c r="S418" s="189">
        <f>(SUM($N125:R125,$N1004:R1004)*S975/12+(S125+S1004)*S975/24-S186*S975/24*0)*($F418&gt;=5)</f>
        <v>0</v>
      </c>
      <c r="T418" s="189">
        <f>(SUM($N125:S125,$N1004:S1004)*T975/12+(T125+T1004)*T975/24-T186*T975/24*0)*($F418&gt;=5)</f>
        <v>0</v>
      </c>
      <c r="U418" s="189">
        <f>(SUM($N125:T125,$N1004:T1004)*U975/12+(U125+U1004)*U975/24-U186*U975/24*0)*($F418&gt;=5)</f>
        <v>0</v>
      </c>
      <c r="V418" s="189">
        <f>(SUM($N125:U125,$N1004:U1004)*V975/12+(V125+V1004)*V975/24-V186*V975/24*0)*($F418&gt;=5)</f>
        <v>0</v>
      </c>
      <c r="W418" s="189">
        <f>(SUM($N125:V125,$N1004:V1004)*W975/12+(W125+W1004)*W975/24-W186*W975/24*0)*($F418&gt;=5)</f>
        <v>0</v>
      </c>
      <c r="X418" s="189">
        <f>(SUM($N125:W125,$N1004:W1004)*X975/12+(X125+X1004)*X975/24-X186*X975/24*0)*($F418&gt;=5)</f>
        <v>0</v>
      </c>
      <c r="Y418" s="189">
        <f>(SUM($N125:X125,$N1004:X1004)*Y975/12+(Y125+Y1004)*Y975/24-Y186*Y975/24*0)*($F418&gt;=5)</f>
        <v>0</v>
      </c>
      <c r="Z418" s="189">
        <f>(SUM($N125:Y125,$N1004:Y1004)*Z975/12+(Z125+Z1004)*Z975/24-Z186*Z975/24*0)*($F418&gt;=5)</f>
        <v>0</v>
      </c>
      <c r="AA418" s="189">
        <f>(SUM($N125:Z125,$N1004:Z1004)*AA975/12+(AA125+AA1004)*AA975/24-AA186*AA975/24*0)*($F418&gt;=5)</f>
        <v>0</v>
      </c>
      <c r="AB418" s="189">
        <f>(SUM($N125:AA125,$N1004:AA1004)*AB975/12+(AB125+AB1004)*AB975/24-AB186*AB975/24*0)*($F418&gt;=5)</f>
        <v>0</v>
      </c>
      <c r="AC418" s="189">
        <f>(SUM($N125:AB125,$N1004:AB1004)*AC975/12+(AC125+AC1004)*AC975/24-AC186*AC975/24*0)*($F418&gt;=5)</f>
        <v>0</v>
      </c>
      <c r="AD418" s="189">
        <f>(SUM($N125:AC125,$N1004:AC1004)*AD975/12+(AD125+AD1004)*AD975/24-AD186*AD975/24*0)*($F418&gt;=5)</f>
        <v>0</v>
      </c>
      <c r="AE418" s="189">
        <f>(SUM($N125:AD125,$N1004:AD1004)*AE975/12+(AE125+AE1004)*AE975/24-AE186*AE975/24*0)*($F418&gt;=5)</f>
        <v>0</v>
      </c>
      <c r="AF418" s="189">
        <f>(SUM($N125:AE125,$N1004:AE1004)*AF975/12+(AF125+AF1004)*AF975/24-AF186*AF975/24*0)*($F418&gt;=5)</f>
        <v>0</v>
      </c>
      <c r="AG418" s="189">
        <f>(SUM($N125:AF125,$N1004:AF1004)*AG975/12+(AG125+AG1004)*AG975/24-AG186*AG975/24*0)*($F418&gt;=5)</f>
        <v>0</v>
      </c>
      <c r="AH418" s="189">
        <f>(SUM($N125:AG125,$N1004:AG1004)*AH975/12+(AH125+AH1004)*AH975/24-AH186*AH975/24*0)*($F418&gt;=5)</f>
        <v>0</v>
      </c>
      <c r="AI418" s="189">
        <f>(SUM($N125:AH125,$N1004:AH1004)*AI975/12+(AI125+AI1004)*AI975/24-AI186*AI975/24*0)*($F418&gt;=5)</f>
        <v>0</v>
      </c>
      <c r="AJ418" s="189">
        <f>(SUM($N125:AI125,$N1004:AI1004)*AJ975/12+(AJ125+AJ1004)*AJ975/24-AJ186*AJ975/24*0)*($F418&gt;=5)</f>
        <v>0</v>
      </c>
      <c r="AK418" s="189">
        <f>(SUM($N125:AJ125,$N1004:AJ1004)*AK975/12+(AK125+AK1004)*AK975/24-AK186*AK975/24*0)*($F418&gt;=5)</f>
        <v>0</v>
      </c>
      <c r="AL418" s="189">
        <f>(SUM($N125:AK125,$N1004:AK1004)*AL975/12+(AL125+AL1004)*AL975/24-AL186*AL975/24*0)*($F418&gt;=5)</f>
        <v>0</v>
      </c>
      <c r="AM418" s="189">
        <f>(SUM($N125:AL125,$N1004:AL1004)*AM975/12+(AM125+AM1004)*AM975/24-AM186*AM975/24*0)*($F418&gt;=5)</f>
        <v>0</v>
      </c>
      <c r="AN418" s="189">
        <f>(SUM($N125:AM125,$N1004:AM1004)*AN975/12+(AN125+AN1004)*AN975/24-AN186*AN975/24*0)*($F418&gt;=5)</f>
        <v>0</v>
      </c>
      <c r="AO418" s="189">
        <f>(SUM($N125:AN125,$N1004:AN1004)*AO975/12+(AO125+AO1004)*AO975/24-AO186*AO975/24*0)*($F418&gt;=5)</f>
        <v>0</v>
      </c>
      <c r="AP418" s="189">
        <f>(SUM($N125:AO125,$N1004:AO1004)*AP975/12+(AP125+AP1004)*AP975/24-AP186*AP975/24*0)*($F418&gt;=5)</f>
        <v>0</v>
      </c>
      <c r="AQ418" s="189">
        <f>(SUM($N125:AP125,$N1004:AP1004)*AQ975/12+(AQ125+AQ1004)*AQ975/24-AQ186*AQ975/24*0)*($F418&gt;=5)</f>
        <v>0</v>
      </c>
      <c r="AR418" s="189">
        <f>(SUM($N125:AQ125,$N1004:AQ1004)*AR975/12+(AR125+AR1004)*AR975/24-AR186*AR975/24*0)*($F418&gt;=5)</f>
        <v>0</v>
      </c>
      <c r="AS418" s="189">
        <f>(SUM($N125:AR125,$N1004:AR1004)*AS975/12+(AS125+AS1004)*AS975/24-AS186*AS975/24*0)*($F418&gt;=5)</f>
        <v>0</v>
      </c>
      <c r="AT418" s="189">
        <f>(SUM($N125:AS125,$N1004:AS1004)*AT975/12+(AT125+AT1004)*AT975/24-AT186*AT975/24*0)*($F418&gt;=5)</f>
        <v>0</v>
      </c>
      <c r="AU418" s="189">
        <f>(SUM($N125:AT125,$N1004:AT1004)*AU975/12+(AU125+AU1004)*AU975/24-AU186*AU975/24*0)*($F418&gt;=5)</f>
        <v>0</v>
      </c>
      <c r="AV418" s="189">
        <f>(SUM($N125:AU125,$N1004:AU1004)*AV975/12+(AV125+AV1004)*AV975/24-AV186*AV975/24*0)*($F418&gt;=5)</f>
        <v>0</v>
      </c>
      <c r="AW418" s="189">
        <f>(SUM($N125:AV125,$N1004:AV1004)*AW975/12+(AW125+AW1004)*AW975/24-AW186*AW975/24*0)*($F418&gt;=5)</f>
        <v>0</v>
      </c>
      <c r="AX418" s="189">
        <f>(SUM($N125:AW125,$N1004:AW1004)*AX975/12+(AX125+AX1004)*AX975/24-AX186*AX975/24*0)*($F418&gt;=5)</f>
        <v>0</v>
      </c>
      <c r="AY418" s="189">
        <f>(SUM($N125:AX125,$N1004:AX1004)*AY975/12+(AY125+AY1004)*AY975/24-AY186*AY975/24*0)*($F418&gt;=5)</f>
        <v>0</v>
      </c>
      <c r="AZ418" s="189">
        <f>(SUM($N125:AY125,$N1004:AY1004)*AZ975/12+(AZ125+AZ1004)*AZ975/24-AZ186*AZ975/24*0)*($F418&gt;=5)</f>
        <v>0</v>
      </c>
      <c r="BA418" s="189">
        <f>(SUM($N125:AZ125,$N1004:AZ1004)*BA975/12+(BA125+BA1004)*BA975/24-BA186*BA975/24*0)*($F418&gt;=5)</f>
        <v>0</v>
      </c>
      <c r="BB418" s="189">
        <f>(SUM($N125:BA125,$N1004:BA1004)*BB975/12+(BB125+BB1004)*BB975/24-BB186*BB975/24*0)*($F418&gt;=5)</f>
        <v>0</v>
      </c>
      <c r="BC418" s="189">
        <f>(SUM($N125:BB125,$N1004:BB1004)*BC975/12+(BC125+BC1004)*BC975/24-BC186*BC975/24*0)*($F418&gt;=5)</f>
        <v>0</v>
      </c>
      <c r="BD418" s="189">
        <f>(SUM($N125:BC125,$N1004:BC1004)*BD975/12+(BD125+BD1004)*BD975/24-BD186*BD975/24*0)*($F418&gt;=5)</f>
        <v>0</v>
      </c>
      <c r="BE418" s="189">
        <f>(SUM($N125:BD125,$N1004:BD1004)*BE975/12+(BE125+BE1004)*BE975/24-BE186*BE975/24*0)*($F418&gt;=5)</f>
        <v>0</v>
      </c>
      <c r="BF418" s="189">
        <f>(SUM($N125:BE125,$N1004:BE1004)*BF975/12+(BF125+BF1004)*BF975/24-BF186*BF975/24*0)*($F418&gt;=5)</f>
        <v>0</v>
      </c>
      <c r="BG418" s="189">
        <f>(SUM($N125:BF125,$N1004:BF1004)*BG975/12+(BG125+BG1004)*BG975/24-BG186*BG975/24*0)*($F418&gt;=5)</f>
        <v>0</v>
      </c>
      <c r="BH418" s="189">
        <f>(SUM($N125:BG125,$N1004:BG1004)*BH975/12+(BH125+BH1004)*BH975/24-BH186*BH975/24*0)*($F418&gt;=5)</f>
        <v>0</v>
      </c>
      <c r="BI418" s="189">
        <f>(SUM($N125:BH125,$N1004:BH1004)*BI975/12+(BI125+BI1004)*BI975/24-BI186*BI975/24*0)*($F418&gt;=5)</f>
        <v>0</v>
      </c>
      <c r="BJ418" s="189">
        <f>(SUM($N125:BI125,$N1004:BI1004)*BJ975/12+(BJ125+BJ1004)*BJ975/24-BJ186*BJ975/24*0)*($F418&gt;=5)</f>
        <v>0</v>
      </c>
      <c r="BK418" s="189">
        <f>(SUM($N125:BJ125,$N1004:BJ1004)*BK975/12+(BK125+BK1004)*BK975/24-BK186*BK975/24*0)*($F418&gt;=5)</f>
        <v>0</v>
      </c>
      <c r="BL418" s="189">
        <f>(SUM($N125:BK125,$N1004:BK1004)*BL975/12+(BL125+BL1004)*BL975/24-BL186*BL975/24*0)*($F418&gt;=5)</f>
        <v>0</v>
      </c>
      <c r="BM418" s="189">
        <f>(SUM($N125:BL125,$N1004:BL1004)*BM975/12+(BM125+BM1004)*BM975/24-BM186*BM975/24*0)*($F418&gt;=5)</f>
        <v>0</v>
      </c>
    </row>
    <row r="419" spans="3:65" x14ac:dyDescent="0.2">
      <c r="C419" s="188">
        <f t="shared" si="392"/>
        <v>18</v>
      </c>
      <c r="D419" s="166" t="str">
        <f t="shared" si="391"/>
        <v>item 18</v>
      </c>
      <c r="E419" s="211" t="str">
        <f t="shared" si="391"/>
        <v>Operating Expense</v>
      </c>
      <c r="F419" s="183">
        <f t="shared" si="391"/>
        <v>2</v>
      </c>
      <c r="G419" s="183"/>
      <c r="H419" s="267">
        <f t="shared" si="395"/>
        <v>0.25345000000000001</v>
      </c>
      <c r="K419" s="202">
        <f t="shared" si="393"/>
        <v>0</v>
      </c>
      <c r="L419" s="203">
        <f t="shared" si="394"/>
        <v>0</v>
      </c>
      <c r="O419" s="189">
        <f>(SUM($N126:N126,$N1005:N1005)*O976/12+(O126+O1005)*O976/24-O187*O976/24*0)*($F419&gt;=5)</f>
        <v>0</v>
      </c>
      <c r="P419" s="189">
        <f>(SUM($N126:O126,$N1005:O1005)*P976/12+(P126+P1005)*P976/24-P187*P976/24*0)*($F419&gt;=5)</f>
        <v>0</v>
      </c>
      <c r="Q419" s="189">
        <f>(SUM($N126:P126,$N1005:P1005)*Q976/12+(Q126+Q1005)*Q976/24-Q187*Q976/24*0)*($F419&gt;=5)</f>
        <v>0</v>
      </c>
      <c r="R419" s="189">
        <f>(SUM($N126:Q126,$N1005:Q1005)*R976/12+(R126+R1005)*R976/24-R187*R976/24*0)*($F419&gt;=5)</f>
        <v>0</v>
      </c>
      <c r="S419" s="189">
        <f>(SUM($N126:R126,$N1005:R1005)*S976/12+(S126+S1005)*S976/24-S187*S976/24*0)*($F419&gt;=5)</f>
        <v>0</v>
      </c>
      <c r="T419" s="189">
        <f>(SUM($N126:S126,$N1005:S1005)*T976/12+(T126+T1005)*T976/24-T187*T976/24*0)*($F419&gt;=5)</f>
        <v>0</v>
      </c>
      <c r="U419" s="189">
        <f>(SUM($N126:T126,$N1005:T1005)*U976/12+(U126+U1005)*U976/24-U187*U976/24*0)*($F419&gt;=5)</f>
        <v>0</v>
      </c>
      <c r="V419" s="189">
        <f>(SUM($N126:U126,$N1005:U1005)*V976/12+(V126+V1005)*V976/24-V187*V976/24*0)*($F419&gt;=5)</f>
        <v>0</v>
      </c>
      <c r="W419" s="189">
        <f>(SUM($N126:V126,$N1005:V1005)*W976/12+(W126+W1005)*W976/24-W187*W976/24*0)*($F419&gt;=5)</f>
        <v>0</v>
      </c>
      <c r="X419" s="189">
        <f>(SUM($N126:W126,$N1005:W1005)*X976/12+(X126+X1005)*X976/24-X187*X976/24*0)*($F419&gt;=5)</f>
        <v>0</v>
      </c>
      <c r="Y419" s="189">
        <f>(SUM($N126:X126,$N1005:X1005)*Y976/12+(Y126+Y1005)*Y976/24-Y187*Y976/24*0)*($F419&gt;=5)</f>
        <v>0</v>
      </c>
      <c r="Z419" s="189">
        <f>(SUM($N126:Y126,$N1005:Y1005)*Z976/12+(Z126+Z1005)*Z976/24-Z187*Z976/24*0)*($F419&gt;=5)</f>
        <v>0</v>
      </c>
      <c r="AA419" s="189">
        <f>(SUM($N126:Z126,$N1005:Z1005)*AA976/12+(AA126+AA1005)*AA976/24-AA187*AA976/24*0)*($F419&gt;=5)</f>
        <v>0</v>
      </c>
      <c r="AB419" s="189">
        <f>(SUM($N126:AA126,$N1005:AA1005)*AB976/12+(AB126+AB1005)*AB976/24-AB187*AB976/24*0)*($F419&gt;=5)</f>
        <v>0</v>
      </c>
      <c r="AC419" s="189">
        <f>(SUM($N126:AB126,$N1005:AB1005)*AC976/12+(AC126+AC1005)*AC976/24-AC187*AC976/24*0)*($F419&gt;=5)</f>
        <v>0</v>
      </c>
      <c r="AD419" s="189">
        <f>(SUM($N126:AC126,$N1005:AC1005)*AD976/12+(AD126+AD1005)*AD976/24-AD187*AD976/24*0)*($F419&gt;=5)</f>
        <v>0</v>
      </c>
      <c r="AE419" s="189">
        <f>(SUM($N126:AD126,$N1005:AD1005)*AE976/12+(AE126+AE1005)*AE976/24-AE187*AE976/24*0)*($F419&gt;=5)</f>
        <v>0</v>
      </c>
      <c r="AF419" s="189">
        <f>(SUM($N126:AE126,$N1005:AE1005)*AF976/12+(AF126+AF1005)*AF976/24-AF187*AF976/24*0)*($F419&gt;=5)</f>
        <v>0</v>
      </c>
      <c r="AG419" s="189">
        <f>(SUM($N126:AF126,$N1005:AF1005)*AG976/12+(AG126+AG1005)*AG976/24-AG187*AG976/24*0)*($F419&gt;=5)</f>
        <v>0</v>
      </c>
      <c r="AH419" s="189">
        <f>(SUM($N126:AG126,$N1005:AG1005)*AH976/12+(AH126+AH1005)*AH976/24-AH187*AH976/24*0)*($F419&gt;=5)</f>
        <v>0</v>
      </c>
      <c r="AI419" s="189">
        <f>(SUM($N126:AH126,$N1005:AH1005)*AI976/12+(AI126+AI1005)*AI976/24-AI187*AI976/24*0)*($F419&gt;=5)</f>
        <v>0</v>
      </c>
      <c r="AJ419" s="189">
        <f>(SUM($N126:AI126,$N1005:AI1005)*AJ976/12+(AJ126+AJ1005)*AJ976/24-AJ187*AJ976/24*0)*($F419&gt;=5)</f>
        <v>0</v>
      </c>
      <c r="AK419" s="189">
        <f>(SUM($N126:AJ126,$N1005:AJ1005)*AK976/12+(AK126+AK1005)*AK976/24-AK187*AK976/24*0)*($F419&gt;=5)</f>
        <v>0</v>
      </c>
      <c r="AL419" s="189">
        <f>(SUM($N126:AK126,$N1005:AK1005)*AL976/12+(AL126+AL1005)*AL976/24-AL187*AL976/24*0)*($F419&gt;=5)</f>
        <v>0</v>
      </c>
      <c r="AM419" s="189">
        <f>(SUM($N126:AL126,$N1005:AL1005)*AM976/12+(AM126+AM1005)*AM976/24-AM187*AM976/24*0)*($F419&gt;=5)</f>
        <v>0</v>
      </c>
      <c r="AN419" s="189">
        <f>(SUM($N126:AM126,$N1005:AM1005)*AN976/12+(AN126+AN1005)*AN976/24-AN187*AN976/24*0)*($F419&gt;=5)</f>
        <v>0</v>
      </c>
      <c r="AO419" s="189">
        <f>(SUM($N126:AN126,$N1005:AN1005)*AO976/12+(AO126+AO1005)*AO976/24-AO187*AO976/24*0)*($F419&gt;=5)</f>
        <v>0</v>
      </c>
      <c r="AP419" s="189">
        <f>(SUM($N126:AO126,$N1005:AO1005)*AP976/12+(AP126+AP1005)*AP976/24-AP187*AP976/24*0)*($F419&gt;=5)</f>
        <v>0</v>
      </c>
      <c r="AQ419" s="189">
        <f>(SUM($N126:AP126,$N1005:AP1005)*AQ976/12+(AQ126+AQ1005)*AQ976/24-AQ187*AQ976/24*0)*($F419&gt;=5)</f>
        <v>0</v>
      </c>
      <c r="AR419" s="189">
        <f>(SUM($N126:AQ126,$N1005:AQ1005)*AR976/12+(AR126+AR1005)*AR976/24-AR187*AR976/24*0)*($F419&gt;=5)</f>
        <v>0</v>
      </c>
      <c r="AS419" s="189">
        <f>(SUM($N126:AR126,$N1005:AR1005)*AS976/12+(AS126+AS1005)*AS976/24-AS187*AS976/24*0)*($F419&gt;=5)</f>
        <v>0</v>
      </c>
      <c r="AT419" s="189">
        <f>(SUM($N126:AS126,$N1005:AS1005)*AT976/12+(AT126+AT1005)*AT976/24-AT187*AT976/24*0)*($F419&gt;=5)</f>
        <v>0</v>
      </c>
      <c r="AU419" s="189">
        <f>(SUM($N126:AT126,$N1005:AT1005)*AU976/12+(AU126+AU1005)*AU976/24-AU187*AU976/24*0)*($F419&gt;=5)</f>
        <v>0</v>
      </c>
      <c r="AV419" s="189">
        <f>(SUM($N126:AU126,$N1005:AU1005)*AV976/12+(AV126+AV1005)*AV976/24-AV187*AV976/24*0)*($F419&gt;=5)</f>
        <v>0</v>
      </c>
      <c r="AW419" s="189">
        <f>(SUM($N126:AV126,$N1005:AV1005)*AW976/12+(AW126+AW1005)*AW976/24-AW187*AW976/24*0)*($F419&gt;=5)</f>
        <v>0</v>
      </c>
      <c r="AX419" s="189">
        <f>(SUM($N126:AW126,$N1005:AW1005)*AX976/12+(AX126+AX1005)*AX976/24-AX187*AX976/24*0)*($F419&gt;=5)</f>
        <v>0</v>
      </c>
      <c r="AY419" s="189">
        <f>(SUM($N126:AX126,$N1005:AX1005)*AY976/12+(AY126+AY1005)*AY976/24-AY187*AY976/24*0)*($F419&gt;=5)</f>
        <v>0</v>
      </c>
      <c r="AZ419" s="189">
        <f>(SUM($N126:AY126,$N1005:AY1005)*AZ976/12+(AZ126+AZ1005)*AZ976/24-AZ187*AZ976/24*0)*($F419&gt;=5)</f>
        <v>0</v>
      </c>
      <c r="BA419" s="189">
        <f>(SUM($N126:AZ126,$N1005:AZ1005)*BA976/12+(BA126+BA1005)*BA976/24-BA187*BA976/24*0)*($F419&gt;=5)</f>
        <v>0</v>
      </c>
      <c r="BB419" s="189">
        <f>(SUM($N126:BA126,$N1005:BA1005)*BB976/12+(BB126+BB1005)*BB976/24-BB187*BB976/24*0)*($F419&gt;=5)</f>
        <v>0</v>
      </c>
      <c r="BC419" s="189">
        <f>(SUM($N126:BB126,$N1005:BB1005)*BC976/12+(BC126+BC1005)*BC976/24-BC187*BC976/24*0)*($F419&gt;=5)</f>
        <v>0</v>
      </c>
      <c r="BD419" s="189">
        <f>(SUM($N126:BC126,$N1005:BC1005)*BD976/12+(BD126+BD1005)*BD976/24-BD187*BD976/24*0)*($F419&gt;=5)</f>
        <v>0</v>
      </c>
      <c r="BE419" s="189">
        <f>(SUM($N126:BD126,$N1005:BD1005)*BE976/12+(BE126+BE1005)*BE976/24-BE187*BE976/24*0)*($F419&gt;=5)</f>
        <v>0</v>
      </c>
      <c r="BF419" s="189">
        <f>(SUM($N126:BE126,$N1005:BE1005)*BF976/12+(BF126+BF1005)*BF976/24-BF187*BF976/24*0)*($F419&gt;=5)</f>
        <v>0</v>
      </c>
      <c r="BG419" s="189">
        <f>(SUM($N126:BF126,$N1005:BF1005)*BG976/12+(BG126+BG1005)*BG976/24-BG187*BG976/24*0)*($F419&gt;=5)</f>
        <v>0</v>
      </c>
      <c r="BH419" s="189">
        <f>(SUM($N126:BG126,$N1005:BG1005)*BH976/12+(BH126+BH1005)*BH976/24-BH187*BH976/24*0)*($F419&gt;=5)</f>
        <v>0</v>
      </c>
      <c r="BI419" s="189">
        <f>(SUM($N126:BH126,$N1005:BH1005)*BI976/12+(BI126+BI1005)*BI976/24-BI187*BI976/24*0)*($F419&gt;=5)</f>
        <v>0</v>
      </c>
      <c r="BJ419" s="189">
        <f>(SUM($N126:BI126,$N1005:BI1005)*BJ976/12+(BJ126+BJ1005)*BJ976/24-BJ187*BJ976/24*0)*($F419&gt;=5)</f>
        <v>0</v>
      </c>
      <c r="BK419" s="189">
        <f>(SUM($N126:BJ126,$N1005:BJ1005)*BK976/12+(BK126+BK1005)*BK976/24-BK187*BK976/24*0)*($F419&gt;=5)</f>
        <v>0</v>
      </c>
      <c r="BL419" s="189">
        <f>(SUM($N126:BK126,$N1005:BK1005)*BL976/12+(BL126+BL1005)*BL976/24-BL187*BL976/24*0)*($F419&gt;=5)</f>
        <v>0</v>
      </c>
      <c r="BM419" s="189">
        <f>(SUM($N126:BL126,$N1005:BL1005)*BM976/12+(BM126+BM1005)*BM976/24-BM187*BM976/24*0)*($F419&gt;=5)</f>
        <v>0</v>
      </c>
    </row>
    <row r="420" spans="3:65" x14ac:dyDescent="0.2">
      <c r="C420" s="188">
        <f t="shared" si="392"/>
        <v>19</v>
      </c>
      <c r="D420" s="166" t="str">
        <f t="shared" si="391"/>
        <v>item 19</v>
      </c>
      <c r="E420" s="211" t="str">
        <f t="shared" si="391"/>
        <v>Operating Expense</v>
      </c>
      <c r="F420" s="183">
        <f t="shared" si="391"/>
        <v>2</v>
      </c>
      <c r="G420" s="183"/>
      <c r="H420" s="267">
        <f t="shared" si="395"/>
        <v>0.25345000000000001</v>
      </c>
      <c r="K420" s="202">
        <f t="shared" si="393"/>
        <v>0</v>
      </c>
      <c r="L420" s="203">
        <f t="shared" si="394"/>
        <v>0</v>
      </c>
      <c r="O420" s="189">
        <f>(SUM($N127:N127,$N1006:N1006)*O977/12+(O127+O1006)*O977/24-O188*O977/24*0)*($F420&gt;=5)</f>
        <v>0</v>
      </c>
      <c r="P420" s="189">
        <f>(SUM($N127:O127,$N1006:O1006)*P977/12+(P127+P1006)*P977/24-P188*P977/24*0)*($F420&gt;=5)</f>
        <v>0</v>
      </c>
      <c r="Q420" s="189">
        <f>(SUM($N127:P127,$N1006:P1006)*Q977/12+(Q127+Q1006)*Q977/24-Q188*Q977/24*0)*($F420&gt;=5)</f>
        <v>0</v>
      </c>
      <c r="R420" s="189">
        <f>(SUM($N127:Q127,$N1006:Q1006)*R977/12+(R127+R1006)*R977/24-R188*R977/24*0)*($F420&gt;=5)</f>
        <v>0</v>
      </c>
      <c r="S420" s="189">
        <f>(SUM($N127:R127,$N1006:R1006)*S977/12+(S127+S1006)*S977/24-S188*S977/24*0)*($F420&gt;=5)</f>
        <v>0</v>
      </c>
      <c r="T420" s="189">
        <f>(SUM($N127:S127,$N1006:S1006)*T977/12+(T127+T1006)*T977/24-T188*T977/24*0)*($F420&gt;=5)</f>
        <v>0</v>
      </c>
      <c r="U420" s="189">
        <f>(SUM($N127:T127,$N1006:T1006)*U977/12+(U127+U1006)*U977/24-U188*U977/24*0)*($F420&gt;=5)</f>
        <v>0</v>
      </c>
      <c r="V420" s="189">
        <f>(SUM($N127:U127,$N1006:U1006)*V977/12+(V127+V1006)*V977/24-V188*V977/24*0)*($F420&gt;=5)</f>
        <v>0</v>
      </c>
      <c r="W420" s="189">
        <f>(SUM($N127:V127,$N1006:V1006)*W977/12+(W127+W1006)*W977/24-W188*W977/24*0)*($F420&gt;=5)</f>
        <v>0</v>
      </c>
      <c r="X420" s="189">
        <f>(SUM($N127:W127,$N1006:W1006)*X977/12+(X127+X1006)*X977/24-X188*X977/24*0)*($F420&gt;=5)</f>
        <v>0</v>
      </c>
      <c r="Y420" s="189">
        <f>(SUM($N127:X127,$N1006:X1006)*Y977/12+(Y127+Y1006)*Y977/24-Y188*Y977/24*0)*($F420&gt;=5)</f>
        <v>0</v>
      </c>
      <c r="Z420" s="189">
        <f>(SUM($N127:Y127,$N1006:Y1006)*Z977/12+(Z127+Z1006)*Z977/24-Z188*Z977/24*0)*($F420&gt;=5)</f>
        <v>0</v>
      </c>
      <c r="AA420" s="189">
        <f>(SUM($N127:Z127,$N1006:Z1006)*AA977/12+(AA127+AA1006)*AA977/24-AA188*AA977/24*0)*($F420&gt;=5)</f>
        <v>0</v>
      </c>
      <c r="AB420" s="189">
        <f>(SUM($N127:AA127,$N1006:AA1006)*AB977/12+(AB127+AB1006)*AB977/24-AB188*AB977/24*0)*($F420&gt;=5)</f>
        <v>0</v>
      </c>
      <c r="AC420" s="189">
        <f>(SUM($N127:AB127,$N1006:AB1006)*AC977/12+(AC127+AC1006)*AC977/24-AC188*AC977/24*0)*($F420&gt;=5)</f>
        <v>0</v>
      </c>
      <c r="AD420" s="189">
        <f>(SUM($N127:AC127,$N1006:AC1006)*AD977/12+(AD127+AD1006)*AD977/24-AD188*AD977/24*0)*($F420&gt;=5)</f>
        <v>0</v>
      </c>
      <c r="AE420" s="189">
        <f>(SUM($N127:AD127,$N1006:AD1006)*AE977/12+(AE127+AE1006)*AE977/24-AE188*AE977/24*0)*($F420&gt;=5)</f>
        <v>0</v>
      </c>
      <c r="AF420" s="189">
        <f>(SUM($N127:AE127,$N1006:AE1006)*AF977/12+(AF127+AF1006)*AF977/24-AF188*AF977/24*0)*($F420&gt;=5)</f>
        <v>0</v>
      </c>
      <c r="AG420" s="189">
        <f>(SUM($N127:AF127,$N1006:AF1006)*AG977/12+(AG127+AG1006)*AG977/24-AG188*AG977/24*0)*($F420&gt;=5)</f>
        <v>0</v>
      </c>
      <c r="AH420" s="189">
        <f>(SUM($N127:AG127,$N1006:AG1006)*AH977/12+(AH127+AH1006)*AH977/24-AH188*AH977/24*0)*($F420&gt;=5)</f>
        <v>0</v>
      </c>
      <c r="AI420" s="189">
        <f>(SUM($N127:AH127,$N1006:AH1006)*AI977/12+(AI127+AI1006)*AI977/24-AI188*AI977/24*0)*($F420&gt;=5)</f>
        <v>0</v>
      </c>
      <c r="AJ420" s="189">
        <f>(SUM($N127:AI127,$N1006:AI1006)*AJ977/12+(AJ127+AJ1006)*AJ977/24-AJ188*AJ977/24*0)*($F420&gt;=5)</f>
        <v>0</v>
      </c>
      <c r="AK420" s="189">
        <f>(SUM($N127:AJ127,$N1006:AJ1006)*AK977/12+(AK127+AK1006)*AK977/24-AK188*AK977/24*0)*($F420&gt;=5)</f>
        <v>0</v>
      </c>
      <c r="AL420" s="189">
        <f>(SUM($N127:AK127,$N1006:AK1006)*AL977/12+(AL127+AL1006)*AL977/24-AL188*AL977/24*0)*($F420&gt;=5)</f>
        <v>0</v>
      </c>
      <c r="AM420" s="189">
        <f>(SUM($N127:AL127,$N1006:AL1006)*AM977/12+(AM127+AM1006)*AM977/24-AM188*AM977/24*0)*($F420&gt;=5)</f>
        <v>0</v>
      </c>
      <c r="AN420" s="189">
        <f>(SUM($N127:AM127,$N1006:AM1006)*AN977/12+(AN127+AN1006)*AN977/24-AN188*AN977/24*0)*($F420&gt;=5)</f>
        <v>0</v>
      </c>
      <c r="AO420" s="189">
        <f>(SUM($N127:AN127,$N1006:AN1006)*AO977/12+(AO127+AO1006)*AO977/24-AO188*AO977/24*0)*($F420&gt;=5)</f>
        <v>0</v>
      </c>
      <c r="AP420" s="189">
        <f>(SUM($N127:AO127,$N1006:AO1006)*AP977/12+(AP127+AP1006)*AP977/24-AP188*AP977/24*0)*($F420&gt;=5)</f>
        <v>0</v>
      </c>
      <c r="AQ420" s="189">
        <f>(SUM($N127:AP127,$N1006:AP1006)*AQ977/12+(AQ127+AQ1006)*AQ977/24-AQ188*AQ977/24*0)*($F420&gt;=5)</f>
        <v>0</v>
      </c>
      <c r="AR420" s="189">
        <f>(SUM($N127:AQ127,$N1006:AQ1006)*AR977/12+(AR127+AR1006)*AR977/24-AR188*AR977/24*0)*($F420&gt;=5)</f>
        <v>0</v>
      </c>
      <c r="AS420" s="189">
        <f>(SUM($N127:AR127,$N1006:AR1006)*AS977/12+(AS127+AS1006)*AS977/24-AS188*AS977/24*0)*($F420&gt;=5)</f>
        <v>0</v>
      </c>
      <c r="AT420" s="189">
        <f>(SUM($N127:AS127,$N1006:AS1006)*AT977/12+(AT127+AT1006)*AT977/24-AT188*AT977/24*0)*($F420&gt;=5)</f>
        <v>0</v>
      </c>
      <c r="AU420" s="189">
        <f>(SUM($N127:AT127,$N1006:AT1006)*AU977/12+(AU127+AU1006)*AU977/24-AU188*AU977/24*0)*($F420&gt;=5)</f>
        <v>0</v>
      </c>
      <c r="AV420" s="189">
        <f>(SUM($N127:AU127,$N1006:AU1006)*AV977/12+(AV127+AV1006)*AV977/24-AV188*AV977/24*0)*($F420&gt;=5)</f>
        <v>0</v>
      </c>
      <c r="AW420" s="189">
        <f>(SUM($N127:AV127,$N1006:AV1006)*AW977/12+(AW127+AW1006)*AW977/24-AW188*AW977/24*0)*($F420&gt;=5)</f>
        <v>0</v>
      </c>
      <c r="AX420" s="189">
        <f>(SUM($N127:AW127,$N1006:AW1006)*AX977/12+(AX127+AX1006)*AX977/24-AX188*AX977/24*0)*($F420&gt;=5)</f>
        <v>0</v>
      </c>
      <c r="AY420" s="189">
        <f>(SUM($N127:AX127,$N1006:AX1006)*AY977/12+(AY127+AY1006)*AY977/24-AY188*AY977/24*0)*($F420&gt;=5)</f>
        <v>0</v>
      </c>
      <c r="AZ420" s="189">
        <f>(SUM($N127:AY127,$N1006:AY1006)*AZ977/12+(AZ127+AZ1006)*AZ977/24-AZ188*AZ977/24*0)*($F420&gt;=5)</f>
        <v>0</v>
      </c>
      <c r="BA420" s="189">
        <f>(SUM($N127:AZ127,$N1006:AZ1006)*BA977/12+(BA127+BA1006)*BA977/24-BA188*BA977/24*0)*($F420&gt;=5)</f>
        <v>0</v>
      </c>
      <c r="BB420" s="189">
        <f>(SUM($N127:BA127,$N1006:BA1006)*BB977/12+(BB127+BB1006)*BB977/24-BB188*BB977/24*0)*($F420&gt;=5)</f>
        <v>0</v>
      </c>
      <c r="BC420" s="189">
        <f>(SUM($N127:BB127,$N1006:BB1006)*BC977/12+(BC127+BC1006)*BC977/24-BC188*BC977/24*0)*($F420&gt;=5)</f>
        <v>0</v>
      </c>
      <c r="BD420" s="189">
        <f>(SUM($N127:BC127,$N1006:BC1006)*BD977/12+(BD127+BD1006)*BD977/24-BD188*BD977/24*0)*($F420&gt;=5)</f>
        <v>0</v>
      </c>
      <c r="BE420" s="189">
        <f>(SUM($N127:BD127,$N1006:BD1006)*BE977/12+(BE127+BE1006)*BE977/24-BE188*BE977/24*0)*($F420&gt;=5)</f>
        <v>0</v>
      </c>
      <c r="BF420" s="189">
        <f>(SUM($N127:BE127,$N1006:BE1006)*BF977/12+(BF127+BF1006)*BF977/24-BF188*BF977/24*0)*($F420&gt;=5)</f>
        <v>0</v>
      </c>
      <c r="BG420" s="189">
        <f>(SUM($N127:BF127,$N1006:BF1006)*BG977/12+(BG127+BG1006)*BG977/24-BG188*BG977/24*0)*($F420&gt;=5)</f>
        <v>0</v>
      </c>
      <c r="BH420" s="189">
        <f>(SUM($N127:BG127,$N1006:BG1006)*BH977/12+(BH127+BH1006)*BH977/24-BH188*BH977/24*0)*($F420&gt;=5)</f>
        <v>0</v>
      </c>
      <c r="BI420" s="189">
        <f>(SUM($N127:BH127,$N1006:BH1006)*BI977/12+(BI127+BI1006)*BI977/24-BI188*BI977/24*0)*($F420&gt;=5)</f>
        <v>0</v>
      </c>
      <c r="BJ420" s="189">
        <f>(SUM($N127:BI127,$N1006:BI1006)*BJ977/12+(BJ127+BJ1006)*BJ977/24-BJ188*BJ977/24*0)*($F420&gt;=5)</f>
        <v>0</v>
      </c>
      <c r="BK420" s="189">
        <f>(SUM($N127:BJ127,$N1006:BJ1006)*BK977/12+(BK127+BK1006)*BK977/24-BK188*BK977/24*0)*($F420&gt;=5)</f>
        <v>0</v>
      </c>
      <c r="BL420" s="189">
        <f>(SUM($N127:BK127,$N1006:BK1006)*BL977/12+(BL127+BL1006)*BL977/24-BL188*BL977/24*0)*($F420&gt;=5)</f>
        <v>0</v>
      </c>
      <c r="BM420" s="189">
        <f>(SUM($N127:BL127,$N1006:BL1006)*BM977/12+(BM127+BM1006)*BM977/24-BM188*BM977/24*0)*($F420&gt;=5)</f>
        <v>0</v>
      </c>
    </row>
    <row r="421" spans="3:65" x14ac:dyDescent="0.2">
      <c r="C421" s="188">
        <f t="shared" si="392"/>
        <v>20</v>
      </c>
      <c r="D421" s="166" t="str">
        <f t="shared" si="391"/>
        <v>item 20</v>
      </c>
      <c r="E421" s="211" t="str">
        <f t="shared" si="391"/>
        <v>Operating Expense</v>
      </c>
      <c r="F421" s="183">
        <f t="shared" si="391"/>
        <v>2</v>
      </c>
      <c r="G421" s="183"/>
      <c r="H421" s="267">
        <f t="shared" si="395"/>
        <v>0.25345000000000001</v>
      </c>
      <c r="K421" s="202">
        <f t="shared" si="393"/>
        <v>0</v>
      </c>
      <c r="L421" s="203">
        <f t="shared" si="394"/>
        <v>0</v>
      </c>
      <c r="O421" s="189">
        <f>(SUM($N128:N128,$N1007:N1007)*O978/12+(O128+O1007)*O978/24-O189*O978/24*0)*($F421&gt;=5)</f>
        <v>0</v>
      </c>
      <c r="P421" s="189">
        <f>(SUM($N128:O128,$N1007:O1007)*P978/12+(P128+P1007)*P978/24-P189*P978/24*0)*($F421&gt;=5)</f>
        <v>0</v>
      </c>
      <c r="Q421" s="189">
        <f>(SUM($N128:P128,$N1007:P1007)*Q978/12+(Q128+Q1007)*Q978/24-Q189*Q978/24*0)*($F421&gt;=5)</f>
        <v>0</v>
      </c>
      <c r="R421" s="189">
        <f>(SUM($N128:Q128,$N1007:Q1007)*R978/12+(R128+R1007)*R978/24-R189*R978/24*0)*($F421&gt;=5)</f>
        <v>0</v>
      </c>
      <c r="S421" s="189">
        <f>(SUM($N128:R128,$N1007:R1007)*S978/12+(S128+S1007)*S978/24-S189*S978/24*0)*($F421&gt;=5)</f>
        <v>0</v>
      </c>
      <c r="T421" s="189">
        <f>(SUM($N128:S128,$N1007:S1007)*T978/12+(T128+T1007)*T978/24-T189*T978/24*0)*($F421&gt;=5)</f>
        <v>0</v>
      </c>
      <c r="U421" s="189">
        <f>(SUM($N128:T128,$N1007:T1007)*U978/12+(U128+U1007)*U978/24-U189*U978/24*0)*($F421&gt;=5)</f>
        <v>0</v>
      </c>
      <c r="V421" s="189">
        <f>(SUM($N128:U128,$N1007:U1007)*V978/12+(V128+V1007)*V978/24-V189*V978/24*0)*($F421&gt;=5)</f>
        <v>0</v>
      </c>
      <c r="W421" s="189">
        <f>(SUM($N128:V128,$N1007:V1007)*W978/12+(W128+W1007)*W978/24-W189*W978/24*0)*($F421&gt;=5)</f>
        <v>0</v>
      </c>
      <c r="X421" s="189">
        <f>(SUM($N128:W128,$N1007:W1007)*X978/12+(X128+X1007)*X978/24-X189*X978/24*0)*($F421&gt;=5)</f>
        <v>0</v>
      </c>
      <c r="Y421" s="189">
        <f>(SUM($N128:X128,$N1007:X1007)*Y978/12+(Y128+Y1007)*Y978/24-Y189*Y978/24*0)*($F421&gt;=5)</f>
        <v>0</v>
      </c>
      <c r="Z421" s="189">
        <f>(SUM($N128:Y128,$N1007:Y1007)*Z978/12+(Z128+Z1007)*Z978/24-Z189*Z978/24*0)*($F421&gt;=5)</f>
        <v>0</v>
      </c>
      <c r="AA421" s="189">
        <f>(SUM($N128:Z128,$N1007:Z1007)*AA978/12+(AA128+AA1007)*AA978/24-AA189*AA978/24*0)*($F421&gt;=5)</f>
        <v>0</v>
      </c>
      <c r="AB421" s="189">
        <f>(SUM($N128:AA128,$N1007:AA1007)*AB978/12+(AB128+AB1007)*AB978/24-AB189*AB978/24*0)*($F421&gt;=5)</f>
        <v>0</v>
      </c>
      <c r="AC421" s="189">
        <f>(SUM($N128:AB128,$N1007:AB1007)*AC978/12+(AC128+AC1007)*AC978/24-AC189*AC978/24*0)*($F421&gt;=5)</f>
        <v>0</v>
      </c>
      <c r="AD421" s="189">
        <f>(SUM($N128:AC128,$N1007:AC1007)*AD978/12+(AD128+AD1007)*AD978/24-AD189*AD978/24*0)*($F421&gt;=5)</f>
        <v>0</v>
      </c>
      <c r="AE421" s="189">
        <f>(SUM($N128:AD128,$N1007:AD1007)*AE978/12+(AE128+AE1007)*AE978/24-AE189*AE978/24*0)*($F421&gt;=5)</f>
        <v>0</v>
      </c>
      <c r="AF421" s="189">
        <f>(SUM($N128:AE128,$N1007:AE1007)*AF978/12+(AF128+AF1007)*AF978/24-AF189*AF978/24*0)*($F421&gt;=5)</f>
        <v>0</v>
      </c>
      <c r="AG421" s="189">
        <f>(SUM($N128:AF128,$N1007:AF1007)*AG978/12+(AG128+AG1007)*AG978/24-AG189*AG978/24*0)*($F421&gt;=5)</f>
        <v>0</v>
      </c>
      <c r="AH421" s="189">
        <f>(SUM($N128:AG128,$N1007:AG1007)*AH978/12+(AH128+AH1007)*AH978/24-AH189*AH978/24*0)*($F421&gt;=5)</f>
        <v>0</v>
      </c>
      <c r="AI421" s="189">
        <f>(SUM($N128:AH128,$N1007:AH1007)*AI978/12+(AI128+AI1007)*AI978/24-AI189*AI978/24*0)*($F421&gt;=5)</f>
        <v>0</v>
      </c>
      <c r="AJ421" s="189">
        <f>(SUM($N128:AI128,$N1007:AI1007)*AJ978/12+(AJ128+AJ1007)*AJ978/24-AJ189*AJ978/24*0)*($F421&gt;=5)</f>
        <v>0</v>
      </c>
      <c r="AK421" s="189">
        <f>(SUM($N128:AJ128,$N1007:AJ1007)*AK978/12+(AK128+AK1007)*AK978/24-AK189*AK978/24*0)*($F421&gt;=5)</f>
        <v>0</v>
      </c>
      <c r="AL421" s="189">
        <f>(SUM($N128:AK128,$N1007:AK1007)*AL978/12+(AL128+AL1007)*AL978/24-AL189*AL978/24*0)*($F421&gt;=5)</f>
        <v>0</v>
      </c>
      <c r="AM421" s="189">
        <f>(SUM($N128:AL128,$N1007:AL1007)*AM978/12+(AM128+AM1007)*AM978/24-AM189*AM978/24*0)*($F421&gt;=5)</f>
        <v>0</v>
      </c>
      <c r="AN421" s="189">
        <f>(SUM($N128:AM128,$N1007:AM1007)*AN978/12+(AN128+AN1007)*AN978/24-AN189*AN978/24*0)*($F421&gt;=5)</f>
        <v>0</v>
      </c>
      <c r="AO421" s="189">
        <f>(SUM($N128:AN128,$N1007:AN1007)*AO978/12+(AO128+AO1007)*AO978/24-AO189*AO978/24*0)*($F421&gt;=5)</f>
        <v>0</v>
      </c>
      <c r="AP421" s="189">
        <f>(SUM($N128:AO128,$N1007:AO1007)*AP978/12+(AP128+AP1007)*AP978/24-AP189*AP978/24*0)*($F421&gt;=5)</f>
        <v>0</v>
      </c>
      <c r="AQ421" s="189">
        <f>(SUM($N128:AP128,$N1007:AP1007)*AQ978/12+(AQ128+AQ1007)*AQ978/24-AQ189*AQ978/24*0)*($F421&gt;=5)</f>
        <v>0</v>
      </c>
      <c r="AR421" s="189">
        <f>(SUM($N128:AQ128,$N1007:AQ1007)*AR978/12+(AR128+AR1007)*AR978/24-AR189*AR978/24*0)*($F421&gt;=5)</f>
        <v>0</v>
      </c>
      <c r="AS421" s="189">
        <f>(SUM($N128:AR128,$N1007:AR1007)*AS978/12+(AS128+AS1007)*AS978/24-AS189*AS978/24*0)*($F421&gt;=5)</f>
        <v>0</v>
      </c>
      <c r="AT421" s="189">
        <f>(SUM($N128:AS128,$N1007:AS1007)*AT978/12+(AT128+AT1007)*AT978/24-AT189*AT978/24*0)*($F421&gt;=5)</f>
        <v>0</v>
      </c>
      <c r="AU421" s="189">
        <f>(SUM($N128:AT128,$N1007:AT1007)*AU978/12+(AU128+AU1007)*AU978/24-AU189*AU978/24*0)*($F421&gt;=5)</f>
        <v>0</v>
      </c>
      <c r="AV421" s="189">
        <f>(SUM($N128:AU128,$N1007:AU1007)*AV978/12+(AV128+AV1007)*AV978/24-AV189*AV978/24*0)*($F421&gt;=5)</f>
        <v>0</v>
      </c>
      <c r="AW421" s="189">
        <f>(SUM($N128:AV128,$N1007:AV1007)*AW978/12+(AW128+AW1007)*AW978/24-AW189*AW978/24*0)*($F421&gt;=5)</f>
        <v>0</v>
      </c>
      <c r="AX421" s="189">
        <f>(SUM($N128:AW128,$N1007:AW1007)*AX978/12+(AX128+AX1007)*AX978/24-AX189*AX978/24*0)*($F421&gt;=5)</f>
        <v>0</v>
      </c>
      <c r="AY421" s="189">
        <f>(SUM($N128:AX128,$N1007:AX1007)*AY978/12+(AY128+AY1007)*AY978/24-AY189*AY978/24*0)*($F421&gt;=5)</f>
        <v>0</v>
      </c>
      <c r="AZ421" s="189">
        <f>(SUM($N128:AY128,$N1007:AY1007)*AZ978/12+(AZ128+AZ1007)*AZ978/24-AZ189*AZ978/24*0)*($F421&gt;=5)</f>
        <v>0</v>
      </c>
      <c r="BA421" s="189">
        <f>(SUM($N128:AZ128,$N1007:AZ1007)*BA978/12+(BA128+BA1007)*BA978/24-BA189*BA978/24*0)*($F421&gt;=5)</f>
        <v>0</v>
      </c>
      <c r="BB421" s="189">
        <f>(SUM($N128:BA128,$N1007:BA1007)*BB978/12+(BB128+BB1007)*BB978/24-BB189*BB978/24*0)*($F421&gt;=5)</f>
        <v>0</v>
      </c>
      <c r="BC421" s="189">
        <f>(SUM($N128:BB128,$N1007:BB1007)*BC978/12+(BC128+BC1007)*BC978/24-BC189*BC978/24*0)*($F421&gt;=5)</f>
        <v>0</v>
      </c>
      <c r="BD421" s="189">
        <f>(SUM($N128:BC128,$N1007:BC1007)*BD978/12+(BD128+BD1007)*BD978/24-BD189*BD978/24*0)*($F421&gt;=5)</f>
        <v>0</v>
      </c>
      <c r="BE421" s="189">
        <f>(SUM($N128:BD128,$N1007:BD1007)*BE978/12+(BE128+BE1007)*BE978/24-BE189*BE978/24*0)*($F421&gt;=5)</f>
        <v>0</v>
      </c>
      <c r="BF421" s="189">
        <f>(SUM($N128:BE128,$N1007:BE1007)*BF978/12+(BF128+BF1007)*BF978/24-BF189*BF978/24*0)*($F421&gt;=5)</f>
        <v>0</v>
      </c>
      <c r="BG421" s="189">
        <f>(SUM($N128:BF128,$N1007:BF1007)*BG978/12+(BG128+BG1007)*BG978/24-BG189*BG978/24*0)*($F421&gt;=5)</f>
        <v>0</v>
      </c>
      <c r="BH421" s="189">
        <f>(SUM($N128:BG128,$N1007:BG1007)*BH978/12+(BH128+BH1007)*BH978/24-BH189*BH978/24*0)*($F421&gt;=5)</f>
        <v>0</v>
      </c>
      <c r="BI421" s="189">
        <f>(SUM($N128:BH128,$N1007:BH1007)*BI978/12+(BI128+BI1007)*BI978/24-BI189*BI978/24*0)*($F421&gt;=5)</f>
        <v>0</v>
      </c>
      <c r="BJ421" s="189">
        <f>(SUM($N128:BI128,$N1007:BI1007)*BJ978/12+(BJ128+BJ1007)*BJ978/24-BJ189*BJ978/24*0)*($F421&gt;=5)</f>
        <v>0</v>
      </c>
      <c r="BK421" s="189">
        <f>(SUM($N128:BJ128,$N1007:BJ1007)*BK978/12+(BK128+BK1007)*BK978/24-BK189*BK978/24*0)*($F421&gt;=5)</f>
        <v>0</v>
      </c>
      <c r="BL421" s="189">
        <f>(SUM($N128:BK128,$N1007:BK1007)*BL978/12+(BL128+BL1007)*BL978/24-BL189*BL978/24*0)*($F421&gt;=5)</f>
        <v>0</v>
      </c>
      <c r="BM421" s="189">
        <f>(SUM($N128:BL128,$N1007:BL1007)*BM978/12+(BM128+BM1007)*BM978/24-BM189*BM978/24*0)*($F421&gt;=5)</f>
        <v>0</v>
      </c>
    </row>
    <row r="422" spans="3:65" x14ac:dyDescent="0.2">
      <c r="C422" s="188">
        <f t="shared" si="392"/>
        <v>21</v>
      </c>
      <c r="D422" s="166" t="str">
        <f t="shared" si="391"/>
        <v>item 21</v>
      </c>
      <c r="E422" s="211" t="str">
        <f t="shared" si="391"/>
        <v>Operating Expense</v>
      </c>
      <c r="F422" s="183">
        <f t="shared" si="391"/>
        <v>2</v>
      </c>
      <c r="G422" s="183"/>
      <c r="H422" s="267">
        <f t="shared" si="395"/>
        <v>0.25345000000000001</v>
      </c>
      <c r="K422" s="202">
        <f t="shared" si="393"/>
        <v>0</v>
      </c>
      <c r="L422" s="203">
        <f t="shared" si="394"/>
        <v>0</v>
      </c>
      <c r="O422" s="189">
        <f>(SUM($N129:N129,$N1008:N1008)*O979/12+(O129+O1008)*O979/24-O190*O979/24*0)*($F422&gt;=5)</f>
        <v>0</v>
      </c>
      <c r="P422" s="189">
        <f>(SUM($N129:O129,$N1008:O1008)*P979/12+(P129+P1008)*P979/24-P190*P979/24*0)*($F422&gt;=5)</f>
        <v>0</v>
      </c>
      <c r="Q422" s="189">
        <f>(SUM($N129:P129,$N1008:P1008)*Q979/12+(Q129+Q1008)*Q979/24-Q190*Q979/24*0)*($F422&gt;=5)</f>
        <v>0</v>
      </c>
      <c r="R422" s="189">
        <f>(SUM($N129:Q129,$N1008:Q1008)*R979/12+(R129+R1008)*R979/24-R190*R979/24*0)*($F422&gt;=5)</f>
        <v>0</v>
      </c>
      <c r="S422" s="189">
        <f>(SUM($N129:R129,$N1008:R1008)*S979/12+(S129+S1008)*S979/24-S190*S979/24*0)*($F422&gt;=5)</f>
        <v>0</v>
      </c>
      <c r="T422" s="189">
        <f>(SUM($N129:S129,$N1008:S1008)*T979/12+(T129+T1008)*T979/24-T190*T979/24*0)*($F422&gt;=5)</f>
        <v>0</v>
      </c>
      <c r="U422" s="189">
        <f>(SUM($N129:T129,$N1008:T1008)*U979/12+(U129+U1008)*U979/24-U190*U979/24*0)*($F422&gt;=5)</f>
        <v>0</v>
      </c>
      <c r="V422" s="189">
        <f>(SUM($N129:U129,$N1008:U1008)*V979/12+(V129+V1008)*V979/24-V190*V979/24*0)*($F422&gt;=5)</f>
        <v>0</v>
      </c>
      <c r="W422" s="189">
        <f>(SUM($N129:V129,$N1008:V1008)*W979/12+(W129+W1008)*W979/24-W190*W979/24*0)*($F422&gt;=5)</f>
        <v>0</v>
      </c>
      <c r="X422" s="189">
        <f>(SUM($N129:W129,$N1008:W1008)*X979/12+(X129+X1008)*X979/24-X190*X979/24*0)*($F422&gt;=5)</f>
        <v>0</v>
      </c>
      <c r="Y422" s="189">
        <f>(SUM($N129:X129,$N1008:X1008)*Y979/12+(Y129+Y1008)*Y979/24-Y190*Y979/24*0)*($F422&gt;=5)</f>
        <v>0</v>
      </c>
      <c r="Z422" s="189">
        <f>(SUM($N129:Y129,$N1008:Y1008)*Z979/12+(Z129+Z1008)*Z979/24-Z190*Z979/24*0)*($F422&gt;=5)</f>
        <v>0</v>
      </c>
      <c r="AA422" s="189">
        <f>(SUM($N129:Z129,$N1008:Z1008)*AA979/12+(AA129+AA1008)*AA979/24-AA190*AA979/24*0)*($F422&gt;=5)</f>
        <v>0</v>
      </c>
      <c r="AB422" s="189">
        <f>(SUM($N129:AA129,$N1008:AA1008)*AB979/12+(AB129+AB1008)*AB979/24-AB190*AB979/24*0)*($F422&gt;=5)</f>
        <v>0</v>
      </c>
      <c r="AC422" s="189">
        <f>(SUM($N129:AB129,$N1008:AB1008)*AC979/12+(AC129+AC1008)*AC979/24-AC190*AC979/24*0)*($F422&gt;=5)</f>
        <v>0</v>
      </c>
      <c r="AD422" s="189">
        <f>(SUM($N129:AC129,$N1008:AC1008)*AD979/12+(AD129+AD1008)*AD979/24-AD190*AD979/24*0)*($F422&gt;=5)</f>
        <v>0</v>
      </c>
      <c r="AE422" s="189">
        <f>(SUM($N129:AD129,$N1008:AD1008)*AE979/12+(AE129+AE1008)*AE979/24-AE190*AE979/24*0)*($F422&gt;=5)</f>
        <v>0</v>
      </c>
      <c r="AF422" s="189">
        <f>(SUM($N129:AE129,$N1008:AE1008)*AF979/12+(AF129+AF1008)*AF979/24-AF190*AF979/24*0)*($F422&gt;=5)</f>
        <v>0</v>
      </c>
      <c r="AG422" s="189">
        <f>(SUM($N129:AF129,$N1008:AF1008)*AG979/12+(AG129+AG1008)*AG979/24-AG190*AG979/24*0)*($F422&gt;=5)</f>
        <v>0</v>
      </c>
      <c r="AH422" s="189">
        <f>(SUM($N129:AG129,$N1008:AG1008)*AH979/12+(AH129+AH1008)*AH979/24-AH190*AH979/24*0)*($F422&gt;=5)</f>
        <v>0</v>
      </c>
      <c r="AI422" s="189">
        <f>(SUM($N129:AH129,$N1008:AH1008)*AI979/12+(AI129+AI1008)*AI979/24-AI190*AI979/24*0)*($F422&gt;=5)</f>
        <v>0</v>
      </c>
      <c r="AJ422" s="189">
        <f>(SUM($N129:AI129,$N1008:AI1008)*AJ979/12+(AJ129+AJ1008)*AJ979/24-AJ190*AJ979/24*0)*($F422&gt;=5)</f>
        <v>0</v>
      </c>
      <c r="AK422" s="189">
        <f>(SUM($N129:AJ129,$N1008:AJ1008)*AK979/12+(AK129+AK1008)*AK979/24-AK190*AK979/24*0)*($F422&gt;=5)</f>
        <v>0</v>
      </c>
      <c r="AL422" s="189">
        <f>(SUM($N129:AK129,$N1008:AK1008)*AL979/12+(AL129+AL1008)*AL979/24-AL190*AL979/24*0)*($F422&gt;=5)</f>
        <v>0</v>
      </c>
      <c r="AM422" s="189">
        <f>(SUM($N129:AL129,$N1008:AL1008)*AM979/12+(AM129+AM1008)*AM979/24-AM190*AM979/24*0)*($F422&gt;=5)</f>
        <v>0</v>
      </c>
      <c r="AN422" s="189">
        <f>(SUM($N129:AM129,$N1008:AM1008)*AN979/12+(AN129+AN1008)*AN979/24-AN190*AN979/24*0)*($F422&gt;=5)</f>
        <v>0</v>
      </c>
      <c r="AO422" s="189">
        <f>(SUM($N129:AN129,$N1008:AN1008)*AO979/12+(AO129+AO1008)*AO979/24-AO190*AO979/24*0)*($F422&gt;=5)</f>
        <v>0</v>
      </c>
      <c r="AP422" s="189">
        <f>(SUM($N129:AO129,$N1008:AO1008)*AP979/12+(AP129+AP1008)*AP979/24-AP190*AP979/24*0)*($F422&gt;=5)</f>
        <v>0</v>
      </c>
      <c r="AQ422" s="189">
        <f>(SUM($N129:AP129,$N1008:AP1008)*AQ979/12+(AQ129+AQ1008)*AQ979/24-AQ190*AQ979/24*0)*($F422&gt;=5)</f>
        <v>0</v>
      </c>
      <c r="AR422" s="189">
        <f>(SUM($N129:AQ129,$N1008:AQ1008)*AR979/12+(AR129+AR1008)*AR979/24-AR190*AR979/24*0)*($F422&gt;=5)</f>
        <v>0</v>
      </c>
      <c r="AS422" s="189">
        <f>(SUM($N129:AR129,$N1008:AR1008)*AS979/12+(AS129+AS1008)*AS979/24-AS190*AS979/24*0)*($F422&gt;=5)</f>
        <v>0</v>
      </c>
      <c r="AT422" s="189">
        <f>(SUM($N129:AS129,$N1008:AS1008)*AT979/12+(AT129+AT1008)*AT979/24-AT190*AT979/24*0)*($F422&gt;=5)</f>
        <v>0</v>
      </c>
      <c r="AU422" s="189">
        <f>(SUM($N129:AT129,$N1008:AT1008)*AU979/12+(AU129+AU1008)*AU979/24-AU190*AU979/24*0)*($F422&gt;=5)</f>
        <v>0</v>
      </c>
      <c r="AV422" s="189">
        <f>(SUM($N129:AU129,$N1008:AU1008)*AV979/12+(AV129+AV1008)*AV979/24-AV190*AV979/24*0)*($F422&gt;=5)</f>
        <v>0</v>
      </c>
      <c r="AW422" s="189">
        <f>(SUM($N129:AV129,$N1008:AV1008)*AW979/12+(AW129+AW1008)*AW979/24-AW190*AW979/24*0)*($F422&gt;=5)</f>
        <v>0</v>
      </c>
      <c r="AX422" s="189">
        <f>(SUM($N129:AW129,$N1008:AW1008)*AX979/12+(AX129+AX1008)*AX979/24-AX190*AX979/24*0)*($F422&gt;=5)</f>
        <v>0</v>
      </c>
      <c r="AY422" s="189">
        <f>(SUM($N129:AX129,$N1008:AX1008)*AY979/12+(AY129+AY1008)*AY979/24-AY190*AY979/24*0)*($F422&gt;=5)</f>
        <v>0</v>
      </c>
      <c r="AZ422" s="189">
        <f>(SUM($N129:AY129,$N1008:AY1008)*AZ979/12+(AZ129+AZ1008)*AZ979/24-AZ190*AZ979/24*0)*($F422&gt;=5)</f>
        <v>0</v>
      </c>
      <c r="BA422" s="189">
        <f>(SUM($N129:AZ129,$N1008:AZ1008)*BA979/12+(BA129+BA1008)*BA979/24-BA190*BA979/24*0)*($F422&gt;=5)</f>
        <v>0</v>
      </c>
      <c r="BB422" s="189">
        <f>(SUM($N129:BA129,$N1008:BA1008)*BB979/12+(BB129+BB1008)*BB979/24-BB190*BB979/24*0)*($F422&gt;=5)</f>
        <v>0</v>
      </c>
      <c r="BC422" s="189">
        <f>(SUM($N129:BB129,$N1008:BB1008)*BC979/12+(BC129+BC1008)*BC979/24-BC190*BC979/24*0)*($F422&gt;=5)</f>
        <v>0</v>
      </c>
      <c r="BD422" s="189">
        <f>(SUM($N129:BC129,$N1008:BC1008)*BD979/12+(BD129+BD1008)*BD979/24-BD190*BD979/24*0)*($F422&gt;=5)</f>
        <v>0</v>
      </c>
      <c r="BE422" s="189">
        <f>(SUM($N129:BD129,$N1008:BD1008)*BE979/12+(BE129+BE1008)*BE979/24-BE190*BE979/24*0)*($F422&gt;=5)</f>
        <v>0</v>
      </c>
      <c r="BF422" s="189">
        <f>(SUM($N129:BE129,$N1008:BE1008)*BF979/12+(BF129+BF1008)*BF979/24-BF190*BF979/24*0)*($F422&gt;=5)</f>
        <v>0</v>
      </c>
      <c r="BG422" s="189">
        <f>(SUM($N129:BF129,$N1008:BF1008)*BG979/12+(BG129+BG1008)*BG979/24-BG190*BG979/24*0)*($F422&gt;=5)</f>
        <v>0</v>
      </c>
      <c r="BH422" s="189">
        <f>(SUM($N129:BG129,$N1008:BG1008)*BH979/12+(BH129+BH1008)*BH979/24-BH190*BH979/24*0)*($F422&gt;=5)</f>
        <v>0</v>
      </c>
      <c r="BI422" s="189">
        <f>(SUM($N129:BH129,$N1008:BH1008)*BI979/12+(BI129+BI1008)*BI979/24-BI190*BI979/24*0)*($F422&gt;=5)</f>
        <v>0</v>
      </c>
      <c r="BJ422" s="189">
        <f>(SUM($N129:BI129,$N1008:BI1008)*BJ979/12+(BJ129+BJ1008)*BJ979/24-BJ190*BJ979/24*0)*($F422&gt;=5)</f>
        <v>0</v>
      </c>
      <c r="BK422" s="189">
        <f>(SUM($N129:BJ129,$N1008:BJ1008)*BK979/12+(BK129+BK1008)*BK979/24-BK190*BK979/24*0)*($F422&gt;=5)</f>
        <v>0</v>
      </c>
      <c r="BL422" s="189">
        <f>(SUM($N129:BK129,$N1008:BK1008)*BL979/12+(BL129+BL1008)*BL979/24-BL190*BL979/24*0)*($F422&gt;=5)</f>
        <v>0</v>
      </c>
      <c r="BM422" s="189">
        <f>(SUM($N129:BL129,$N1008:BL1008)*BM979/12+(BM129+BM1008)*BM979/24-BM190*BM979/24*0)*($F422&gt;=5)</f>
        <v>0</v>
      </c>
    </row>
    <row r="423" spans="3:65" x14ac:dyDescent="0.2">
      <c r="C423" s="188">
        <f t="shared" si="392"/>
        <v>22</v>
      </c>
      <c r="D423" s="166" t="str">
        <f t="shared" si="391"/>
        <v>item 22</v>
      </c>
      <c r="E423" s="211" t="str">
        <f t="shared" si="391"/>
        <v>Operating Expense</v>
      </c>
      <c r="F423" s="183">
        <f t="shared" si="391"/>
        <v>2</v>
      </c>
      <c r="G423" s="183"/>
      <c r="H423" s="267">
        <f t="shared" si="395"/>
        <v>0.25345000000000001</v>
      </c>
      <c r="K423" s="202">
        <f t="shared" si="393"/>
        <v>0</v>
      </c>
      <c r="L423" s="203">
        <f t="shared" si="394"/>
        <v>0</v>
      </c>
      <c r="O423" s="189">
        <f>(SUM($N130:N130,$N1009:N1009)*O980/12+(O130+O1009)*O980/24-O191*O980/24*0)*($F423&gt;=5)</f>
        <v>0</v>
      </c>
      <c r="P423" s="189">
        <f>(SUM($N130:O130,$N1009:O1009)*P980/12+(P130+P1009)*P980/24-P191*P980/24*0)*($F423&gt;=5)</f>
        <v>0</v>
      </c>
      <c r="Q423" s="189">
        <f>(SUM($N130:P130,$N1009:P1009)*Q980/12+(Q130+Q1009)*Q980/24-Q191*Q980/24*0)*($F423&gt;=5)</f>
        <v>0</v>
      </c>
      <c r="R423" s="189">
        <f>(SUM($N130:Q130,$N1009:Q1009)*R980/12+(R130+R1009)*R980/24-R191*R980/24*0)*($F423&gt;=5)</f>
        <v>0</v>
      </c>
      <c r="S423" s="189">
        <f>(SUM($N130:R130,$N1009:R1009)*S980/12+(S130+S1009)*S980/24-S191*S980/24*0)*($F423&gt;=5)</f>
        <v>0</v>
      </c>
      <c r="T423" s="189">
        <f>(SUM($N130:S130,$N1009:S1009)*T980/12+(T130+T1009)*T980/24-T191*T980/24*0)*($F423&gt;=5)</f>
        <v>0</v>
      </c>
      <c r="U423" s="189">
        <f>(SUM($N130:T130,$N1009:T1009)*U980/12+(U130+U1009)*U980/24-U191*U980/24*0)*($F423&gt;=5)</f>
        <v>0</v>
      </c>
      <c r="V423" s="189">
        <f>(SUM($N130:U130,$N1009:U1009)*V980/12+(V130+V1009)*V980/24-V191*V980/24*0)*($F423&gt;=5)</f>
        <v>0</v>
      </c>
      <c r="W423" s="189">
        <f>(SUM($N130:V130,$N1009:V1009)*W980/12+(W130+W1009)*W980/24-W191*W980/24*0)*($F423&gt;=5)</f>
        <v>0</v>
      </c>
      <c r="X423" s="189">
        <f>(SUM($N130:W130,$N1009:W1009)*X980/12+(X130+X1009)*X980/24-X191*X980/24*0)*($F423&gt;=5)</f>
        <v>0</v>
      </c>
      <c r="Y423" s="189">
        <f>(SUM($N130:X130,$N1009:X1009)*Y980/12+(Y130+Y1009)*Y980/24-Y191*Y980/24*0)*($F423&gt;=5)</f>
        <v>0</v>
      </c>
      <c r="Z423" s="189">
        <f>(SUM($N130:Y130,$N1009:Y1009)*Z980/12+(Z130+Z1009)*Z980/24-Z191*Z980/24*0)*($F423&gt;=5)</f>
        <v>0</v>
      </c>
      <c r="AA423" s="189">
        <f>(SUM($N130:Z130,$N1009:Z1009)*AA980/12+(AA130+AA1009)*AA980/24-AA191*AA980/24*0)*($F423&gt;=5)</f>
        <v>0</v>
      </c>
      <c r="AB423" s="189">
        <f>(SUM($N130:AA130,$N1009:AA1009)*AB980/12+(AB130+AB1009)*AB980/24-AB191*AB980/24*0)*($F423&gt;=5)</f>
        <v>0</v>
      </c>
      <c r="AC423" s="189">
        <f>(SUM($N130:AB130,$N1009:AB1009)*AC980/12+(AC130+AC1009)*AC980/24-AC191*AC980/24*0)*($F423&gt;=5)</f>
        <v>0</v>
      </c>
      <c r="AD423" s="189">
        <f>(SUM($N130:AC130,$N1009:AC1009)*AD980/12+(AD130+AD1009)*AD980/24-AD191*AD980/24*0)*($F423&gt;=5)</f>
        <v>0</v>
      </c>
      <c r="AE423" s="189">
        <f>(SUM($N130:AD130,$N1009:AD1009)*AE980/12+(AE130+AE1009)*AE980/24-AE191*AE980/24*0)*($F423&gt;=5)</f>
        <v>0</v>
      </c>
      <c r="AF423" s="189">
        <f>(SUM($N130:AE130,$N1009:AE1009)*AF980/12+(AF130+AF1009)*AF980/24-AF191*AF980/24*0)*($F423&gt;=5)</f>
        <v>0</v>
      </c>
      <c r="AG423" s="189">
        <f>(SUM($N130:AF130,$N1009:AF1009)*AG980/12+(AG130+AG1009)*AG980/24-AG191*AG980/24*0)*($F423&gt;=5)</f>
        <v>0</v>
      </c>
      <c r="AH423" s="189">
        <f>(SUM($N130:AG130,$N1009:AG1009)*AH980/12+(AH130+AH1009)*AH980/24-AH191*AH980/24*0)*($F423&gt;=5)</f>
        <v>0</v>
      </c>
      <c r="AI423" s="189">
        <f>(SUM($N130:AH130,$N1009:AH1009)*AI980/12+(AI130+AI1009)*AI980/24-AI191*AI980/24*0)*($F423&gt;=5)</f>
        <v>0</v>
      </c>
      <c r="AJ423" s="189">
        <f>(SUM($N130:AI130,$N1009:AI1009)*AJ980/12+(AJ130+AJ1009)*AJ980/24-AJ191*AJ980/24*0)*($F423&gt;=5)</f>
        <v>0</v>
      </c>
      <c r="AK423" s="189">
        <f>(SUM($N130:AJ130,$N1009:AJ1009)*AK980/12+(AK130+AK1009)*AK980/24-AK191*AK980/24*0)*($F423&gt;=5)</f>
        <v>0</v>
      </c>
      <c r="AL423" s="189">
        <f>(SUM($N130:AK130,$N1009:AK1009)*AL980/12+(AL130+AL1009)*AL980/24-AL191*AL980/24*0)*($F423&gt;=5)</f>
        <v>0</v>
      </c>
      <c r="AM423" s="189">
        <f>(SUM($N130:AL130,$N1009:AL1009)*AM980/12+(AM130+AM1009)*AM980/24-AM191*AM980/24*0)*($F423&gt;=5)</f>
        <v>0</v>
      </c>
      <c r="AN423" s="189">
        <f>(SUM($N130:AM130,$N1009:AM1009)*AN980/12+(AN130+AN1009)*AN980/24-AN191*AN980/24*0)*($F423&gt;=5)</f>
        <v>0</v>
      </c>
      <c r="AO423" s="189">
        <f>(SUM($N130:AN130,$N1009:AN1009)*AO980/12+(AO130+AO1009)*AO980/24-AO191*AO980/24*0)*($F423&gt;=5)</f>
        <v>0</v>
      </c>
      <c r="AP423" s="189">
        <f>(SUM($N130:AO130,$N1009:AO1009)*AP980/12+(AP130+AP1009)*AP980/24-AP191*AP980/24*0)*($F423&gt;=5)</f>
        <v>0</v>
      </c>
      <c r="AQ423" s="189">
        <f>(SUM($N130:AP130,$N1009:AP1009)*AQ980/12+(AQ130+AQ1009)*AQ980/24-AQ191*AQ980/24*0)*($F423&gt;=5)</f>
        <v>0</v>
      </c>
      <c r="AR423" s="189">
        <f>(SUM($N130:AQ130,$N1009:AQ1009)*AR980/12+(AR130+AR1009)*AR980/24-AR191*AR980/24*0)*($F423&gt;=5)</f>
        <v>0</v>
      </c>
      <c r="AS423" s="189">
        <f>(SUM($N130:AR130,$N1009:AR1009)*AS980/12+(AS130+AS1009)*AS980/24-AS191*AS980/24*0)*($F423&gt;=5)</f>
        <v>0</v>
      </c>
      <c r="AT423" s="189">
        <f>(SUM($N130:AS130,$N1009:AS1009)*AT980/12+(AT130+AT1009)*AT980/24-AT191*AT980/24*0)*($F423&gt;=5)</f>
        <v>0</v>
      </c>
      <c r="AU423" s="189">
        <f>(SUM($N130:AT130,$N1009:AT1009)*AU980/12+(AU130+AU1009)*AU980/24-AU191*AU980/24*0)*($F423&gt;=5)</f>
        <v>0</v>
      </c>
      <c r="AV423" s="189">
        <f>(SUM($N130:AU130,$N1009:AU1009)*AV980/12+(AV130+AV1009)*AV980/24-AV191*AV980/24*0)*($F423&gt;=5)</f>
        <v>0</v>
      </c>
      <c r="AW423" s="189">
        <f>(SUM($N130:AV130,$N1009:AV1009)*AW980/12+(AW130+AW1009)*AW980/24-AW191*AW980/24*0)*($F423&gt;=5)</f>
        <v>0</v>
      </c>
      <c r="AX423" s="189">
        <f>(SUM($N130:AW130,$N1009:AW1009)*AX980/12+(AX130+AX1009)*AX980/24-AX191*AX980/24*0)*($F423&gt;=5)</f>
        <v>0</v>
      </c>
      <c r="AY423" s="189">
        <f>(SUM($N130:AX130,$N1009:AX1009)*AY980/12+(AY130+AY1009)*AY980/24-AY191*AY980/24*0)*($F423&gt;=5)</f>
        <v>0</v>
      </c>
      <c r="AZ423" s="189">
        <f>(SUM($N130:AY130,$N1009:AY1009)*AZ980/12+(AZ130+AZ1009)*AZ980/24-AZ191*AZ980/24*0)*($F423&gt;=5)</f>
        <v>0</v>
      </c>
      <c r="BA423" s="189">
        <f>(SUM($N130:AZ130,$N1009:AZ1009)*BA980/12+(BA130+BA1009)*BA980/24-BA191*BA980/24*0)*($F423&gt;=5)</f>
        <v>0</v>
      </c>
      <c r="BB423" s="189">
        <f>(SUM($N130:BA130,$N1009:BA1009)*BB980/12+(BB130+BB1009)*BB980/24-BB191*BB980/24*0)*($F423&gt;=5)</f>
        <v>0</v>
      </c>
      <c r="BC423" s="189">
        <f>(SUM($N130:BB130,$N1009:BB1009)*BC980/12+(BC130+BC1009)*BC980/24-BC191*BC980/24*0)*($F423&gt;=5)</f>
        <v>0</v>
      </c>
      <c r="BD423" s="189">
        <f>(SUM($N130:BC130,$N1009:BC1009)*BD980/12+(BD130+BD1009)*BD980/24-BD191*BD980/24*0)*($F423&gt;=5)</f>
        <v>0</v>
      </c>
      <c r="BE423" s="189">
        <f>(SUM($N130:BD130,$N1009:BD1009)*BE980/12+(BE130+BE1009)*BE980/24-BE191*BE980/24*0)*($F423&gt;=5)</f>
        <v>0</v>
      </c>
      <c r="BF423" s="189">
        <f>(SUM($N130:BE130,$N1009:BE1009)*BF980/12+(BF130+BF1009)*BF980/24-BF191*BF980/24*0)*($F423&gt;=5)</f>
        <v>0</v>
      </c>
      <c r="BG423" s="189">
        <f>(SUM($N130:BF130,$N1009:BF1009)*BG980/12+(BG130+BG1009)*BG980/24-BG191*BG980/24*0)*($F423&gt;=5)</f>
        <v>0</v>
      </c>
      <c r="BH423" s="189">
        <f>(SUM($N130:BG130,$N1009:BG1009)*BH980/12+(BH130+BH1009)*BH980/24-BH191*BH980/24*0)*($F423&gt;=5)</f>
        <v>0</v>
      </c>
      <c r="BI423" s="189">
        <f>(SUM($N130:BH130,$N1009:BH1009)*BI980/12+(BI130+BI1009)*BI980/24-BI191*BI980/24*0)*($F423&gt;=5)</f>
        <v>0</v>
      </c>
      <c r="BJ423" s="189">
        <f>(SUM($N130:BI130,$N1009:BI1009)*BJ980/12+(BJ130+BJ1009)*BJ980/24-BJ191*BJ980/24*0)*($F423&gt;=5)</f>
        <v>0</v>
      </c>
      <c r="BK423" s="189">
        <f>(SUM($N130:BJ130,$N1009:BJ1009)*BK980/12+(BK130+BK1009)*BK980/24-BK191*BK980/24*0)*($F423&gt;=5)</f>
        <v>0</v>
      </c>
      <c r="BL423" s="189">
        <f>(SUM($N130:BK130,$N1009:BK1009)*BL980/12+(BL130+BL1009)*BL980/24-BL191*BL980/24*0)*($F423&gt;=5)</f>
        <v>0</v>
      </c>
      <c r="BM423" s="189">
        <f>(SUM($N130:BL130,$N1009:BL1009)*BM980/12+(BM130+BM1009)*BM980/24-BM191*BM980/24*0)*($F423&gt;=5)</f>
        <v>0</v>
      </c>
    </row>
    <row r="424" spans="3:65" x14ac:dyDescent="0.2">
      <c r="C424" s="188">
        <f t="shared" si="392"/>
        <v>23</v>
      </c>
      <c r="D424" s="166" t="str">
        <f t="shared" si="391"/>
        <v>item 23</v>
      </c>
      <c r="E424" s="211" t="str">
        <f t="shared" si="391"/>
        <v>Operating Expense</v>
      </c>
      <c r="F424" s="183">
        <f t="shared" si="391"/>
        <v>2</v>
      </c>
      <c r="G424" s="183"/>
      <c r="H424" s="267">
        <f t="shared" si="395"/>
        <v>0.25345000000000001</v>
      </c>
      <c r="K424" s="202">
        <f t="shared" si="393"/>
        <v>0</v>
      </c>
      <c r="L424" s="203">
        <f t="shared" si="394"/>
        <v>0</v>
      </c>
      <c r="O424" s="189">
        <f>(SUM($N131:N131,$N1010:N1010)*O981/12+(O131+O1010)*O981/24-O192*O981/24*0)*($F424&gt;=5)</f>
        <v>0</v>
      </c>
      <c r="P424" s="189">
        <f>(SUM($N131:O131,$N1010:O1010)*P981/12+(P131+P1010)*P981/24-P192*P981/24*0)*($F424&gt;=5)</f>
        <v>0</v>
      </c>
      <c r="Q424" s="189">
        <f>(SUM($N131:P131,$N1010:P1010)*Q981/12+(Q131+Q1010)*Q981/24-Q192*Q981/24*0)*($F424&gt;=5)</f>
        <v>0</v>
      </c>
      <c r="R424" s="189">
        <f>(SUM($N131:Q131,$N1010:Q1010)*R981/12+(R131+R1010)*R981/24-R192*R981/24*0)*($F424&gt;=5)</f>
        <v>0</v>
      </c>
      <c r="S424" s="189">
        <f>(SUM($N131:R131,$N1010:R1010)*S981/12+(S131+S1010)*S981/24-S192*S981/24*0)*($F424&gt;=5)</f>
        <v>0</v>
      </c>
      <c r="T424" s="189">
        <f>(SUM($N131:S131,$N1010:S1010)*T981/12+(T131+T1010)*T981/24-T192*T981/24*0)*($F424&gt;=5)</f>
        <v>0</v>
      </c>
      <c r="U424" s="189">
        <f>(SUM($N131:T131,$N1010:T1010)*U981/12+(U131+U1010)*U981/24-U192*U981/24*0)*($F424&gt;=5)</f>
        <v>0</v>
      </c>
      <c r="V424" s="189">
        <f>(SUM($N131:U131,$N1010:U1010)*V981/12+(V131+V1010)*V981/24-V192*V981/24*0)*($F424&gt;=5)</f>
        <v>0</v>
      </c>
      <c r="W424" s="189">
        <f>(SUM($N131:V131,$N1010:V1010)*W981/12+(W131+W1010)*W981/24-W192*W981/24*0)*($F424&gt;=5)</f>
        <v>0</v>
      </c>
      <c r="X424" s="189">
        <f>(SUM($N131:W131,$N1010:W1010)*X981/12+(X131+X1010)*X981/24-X192*X981/24*0)*($F424&gt;=5)</f>
        <v>0</v>
      </c>
      <c r="Y424" s="189">
        <f>(SUM($N131:X131,$N1010:X1010)*Y981/12+(Y131+Y1010)*Y981/24-Y192*Y981/24*0)*($F424&gt;=5)</f>
        <v>0</v>
      </c>
      <c r="Z424" s="189">
        <f>(SUM($N131:Y131,$N1010:Y1010)*Z981/12+(Z131+Z1010)*Z981/24-Z192*Z981/24*0)*($F424&gt;=5)</f>
        <v>0</v>
      </c>
      <c r="AA424" s="189">
        <f>(SUM($N131:Z131,$N1010:Z1010)*AA981/12+(AA131+AA1010)*AA981/24-AA192*AA981/24*0)*($F424&gt;=5)</f>
        <v>0</v>
      </c>
      <c r="AB424" s="189">
        <f>(SUM($N131:AA131,$N1010:AA1010)*AB981/12+(AB131+AB1010)*AB981/24-AB192*AB981/24*0)*($F424&gt;=5)</f>
        <v>0</v>
      </c>
      <c r="AC424" s="189">
        <f>(SUM($N131:AB131,$N1010:AB1010)*AC981/12+(AC131+AC1010)*AC981/24-AC192*AC981/24*0)*($F424&gt;=5)</f>
        <v>0</v>
      </c>
      <c r="AD424" s="189">
        <f>(SUM($N131:AC131,$N1010:AC1010)*AD981/12+(AD131+AD1010)*AD981/24-AD192*AD981/24*0)*($F424&gt;=5)</f>
        <v>0</v>
      </c>
      <c r="AE424" s="189">
        <f>(SUM($N131:AD131,$N1010:AD1010)*AE981/12+(AE131+AE1010)*AE981/24-AE192*AE981/24*0)*($F424&gt;=5)</f>
        <v>0</v>
      </c>
      <c r="AF424" s="189">
        <f>(SUM($N131:AE131,$N1010:AE1010)*AF981/12+(AF131+AF1010)*AF981/24-AF192*AF981/24*0)*($F424&gt;=5)</f>
        <v>0</v>
      </c>
      <c r="AG424" s="189">
        <f>(SUM($N131:AF131,$N1010:AF1010)*AG981/12+(AG131+AG1010)*AG981/24-AG192*AG981/24*0)*($F424&gt;=5)</f>
        <v>0</v>
      </c>
      <c r="AH424" s="189">
        <f>(SUM($N131:AG131,$N1010:AG1010)*AH981/12+(AH131+AH1010)*AH981/24-AH192*AH981/24*0)*($F424&gt;=5)</f>
        <v>0</v>
      </c>
      <c r="AI424" s="189">
        <f>(SUM($N131:AH131,$N1010:AH1010)*AI981/12+(AI131+AI1010)*AI981/24-AI192*AI981/24*0)*($F424&gt;=5)</f>
        <v>0</v>
      </c>
      <c r="AJ424" s="189">
        <f>(SUM($N131:AI131,$N1010:AI1010)*AJ981/12+(AJ131+AJ1010)*AJ981/24-AJ192*AJ981/24*0)*($F424&gt;=5)</f>
        <v>0</v>
      </c>
      <c r="AK424" s="189">
        <f>(SUM($N131:AJ131,$N1010:AJ1010)*AK981/12+(AK131+AK1010)*AK981/24-AK192*AK981/24*0)*($F424&gt;=5)</f>
        <v>0</v>
      </c>
      <c r="AL424" s="189">
        <f>(SUM($N131:AK131,$N1010:AK1010)*AL981/12+(AL131+AL1010)*AL981/24-AL192*AL981/24*0)*($F424&gt;=5)</f>
        <v>0</v>
      </c>
      <c r="AM424" s="189">
        <f>(SUM($N131:AL131,$N1010:AL1010)*AM981/12+(AM131+AM1010)*AM981/24-AM192*AM981/24*0)*($F424&gt;=5)</f>
        <v>0</v>
      </c>
      <c r="AN424" s="189">
        <f>(SUM($N131:AM131,$N1010:AM1010)*AN981/12+(AN131+AN1010)*AN981/24-AN192*AN981/24*0)*($F424&gt;=5)</f>
        <v>0</v>
      </c>
      <c r="AO424" s="189">
        <f>(SUM($N131:AN131,$N1010:AN1010)*AO981/12+(AO131+AO1010)*AO981/24-AO192*AO981/24*0)*($F424&gt;=5)</f>
        <v>0</v>
      </c>
      <c r="AP424" s="189">
        <f>(SUM($N131:AO131,$N1010:AO1010)*AP981/12+(AP131+AP1010)*AP981/24-AP192*AP981/24*0)*($F424&gt;=5)</f>
        <v>0</v>
      </c>
      <c r="AQ424" s="189">
        <f>(SUM($N131:AP131,$N1010:AP1010)*AQ981/12+(AQ131+AQ1010)*AQ981/24-AQ192*AQ981/24*0)*($F424&gt;=5)</f>
        <v>0</v>
      </c>
      <c r="AR424" s="189">
        <f>(SUM($N131:AQ131,$N1010:AQ1010)*AR981/12+(AR131+AR1010)*AR981/24-AR192*AR981/24*0)*($F424&gt;=5)</f>
        <v>0</v>
      </c>
      <c r="AS424" s="189">
        <f>(SUM($N131:AR131,$N1010:AR1010)*AS981/12+(AS131+AS1010)*AS981/24-AS192*AS981/24*0)*($F424&gt;=5)</f>
        <v>0</v>
      </c>
      <c r="AT424" s="189">
        <f>(SUM($N131:AS131,$N1010:AS1010)*AT981/12+(AT131+AT1010)*AT981/24-AT192*AT981/24*0)*($F424&gt;=5)</f>
        <v>0</v>
      </c>
      <c r="AU424" s="189">
        <f>(SUM($N131:AT131,$N1010:AT1010)*AU981/12+(AU131+AU1010)*AU981/24-AU192*AU981/24*0)*($F424&gt;=5)</f>
        <v>0</v>
      </c>
      <c r="AV424" s="189">
        <f>(SUM($N131:AU131,$N1010:AU1010)*AV981/12+(AV131+AV1010)*AV981/24-AV192*AV981/24*0)*($F424&gt;=5)</f>
        <v>0</v>
      </c>
      <c r="AW424" s="189">
        <f>(SUM($N131:AV131,$N1010:AV1010)*AW981/12+(AW131+AW1010)*AW981/24-AW192*AW981/24*0)*($F424&gt;=5)</f>
        <v>0</v>
      </c>
      <c r="AX424" s="189">
        <f>(SUM($N131:AW131,$N1010:AW1010)*AX981/12+(AX131+AX1010)*AX981/24-AX192*AX981/24*0)*($F424&gt;=5)</f>
        <v>0</v>
      </c>
      <c r="AY424" s="189">
        <f>(SUM($N131:AX131,$N1010:AX1010)*AY981/12+(AY131+AY1010)*AY981/24-AY192*AY981/24*0)*($F424&gt;=5)</f>
        <v>0</v>
      </c>
      <c r="AZ424" s="189">
        <f>(SUM($N131:AY131,$N1010:AY1010)*AZ981/12+(AZ131+AZ1010)*AZ981/24-AZ192*AZ981/24*0)*($F424&gt;=5)</f>
        <v>0</v>
      </c>
      <c r="BA424" s="189">
        <f>(SUM($N131:AZ131,$N1010:AZ1010)*BA981/12+(BA131+BA1010)*BA981/24-BA192*BA981/24*0)*($F424&gt;=5)</f>
        <v>0</v>
      </c>
      <c r="BB424" s="189">
        <f>(SUM($N131:BA131,$N1010:BA1010)*BB981/12+(BB131+BB1010)*BB981/24-BB192*BB981/24*0)*($F424&gt;=5)</f>
        <v>0</v>
      </c>
      <c r="BC424" s="189">
        <f>(SUM($N131:BB131,$N1010:BB1010)*BC981/12+(BC131+BC1010)*BC981/24-BC192*BC981/24*0)*($F424&gt;=5)</f>
        <v>0</v>
      </c>
      <c r="BD424" s="189">
        <f>(SUM($N131:BC131,$N1010:BC1010)*BD981/12+(BD131+BD1010)*BD981/24-BD192*BD981/24*0)*($F424&gt;=5)</f>
        <v>0</v>
      </c>
      <c r="BE424" s="189">
        <f>(SUM($N131:BD131,$N1010:BD1010)*BE981/12+(BE131+BE1010)*BE981/24-BE192*BE981/24*0)*($F424&gt;=5)</f>
        <v>0</v>
      </c>
      <c r="BF424" s="189">
        <f>(SUM($N131:BE131,$N1010:BE1010)*BF981/12+(BF131+BF1010)*BF981/24-BF192*BF981/24*0)*($F424&gt;=5)</f>
        <v>0</v>
      </c>
      <c r="BG424" s="189">
        <f>(SUM($N131:BF131,$N1010:BF1010)*BG981/12+(BG131+BG1010)*BG981/24-BG192*BG981/24*0)*($F424&gt;=5)</f>
        <v>0</v>
      </c>
      <c r="BH424" s="189">
        <f>(SUM($N131:BG131,$N1010:BG1010)*BH981/12+(BH131+BH1010)*BH981/24-BH192*BH981/24*0)*($F424&gt;=5)</f>
        <v>0</v>
      </c>
      <c r="BI424" s="189">
        <f>(SUM($N131:BH131,$N1010:BH1010)*BI981/12+(BI131+BI1010)*BI981/24-BI192*BI981/24*0)*($F424&gt;=5)</f>
        <v>0</v>
      </c>
      <c r="BJ424" s="189">
        <f>(SUM($N131:BI131,$N1010:BI1010)*BJ981/12+(BJ131+BJ1010)*BJ981/24-BJ192*BJ981/24*0)*($F424&gt;=5)</f>
        <v>0</v>
      </c>
      <c r="BK424" s="189">
        <f>(SUM($N131:BJ131,$N1010:BJ1010)*BK981/12+(BK131+BK1010)*BK981/24-BK192*BK981/24*0)*($F424&gt;=5)</f>
        <v>0</v>
      </c>
      <c r="BL424" s="189">
        <f>(SUM($N131:BK131,$N1010:BK1010)*BL981/12+(BL131+BL1010)*BL981/24-BL192*BL981/24*0)*($F424&gt;=5)</f>
        <v>0</v>
      </c>
      <c r="BM424" s="189">
        <f>(SUM($N131:BL131,$N1010:BL1010)*BM981/12+(BM131+BM1010)*BM981/24-BM192*BM981/24*0)*($F424&gt;=5)</f>
        <v>0</v>
      </c>
    </row>
    <row r="425" spans="3:65" x14ac:dyDescent="0.2">
      <c r="C425" s="188">
        <f t="shared" si="392"/>
        <v>24</v>
      </c>
      <c r="D425" s="166" t="str">
        <f t="shared" si="391"/>
        <v>item 24</v>
      </c>
      <c r="E425" s="211" t="str">
        <f t="shared" si="391"/>
        <v>Operating Expense</v>
      </c>
      <c r="F425" s="183">
        <f t="shared" si="391"/>
        <v>2</v>
      </c>
      <c r="G425" s="183"/>
      <c r="H425" s="267">
        <f t="shared" si="395"/>
        <v>0.25345000000000001</v>
      </c>
      <c r="K425" s="202">
        <f t="shared" si="393"/>
        <v>0</v>
      </c>
      <c r="L425" s="203">
        <f t="shared" si="394"/>
        <v>0</v>
      </c>
      <c r="O425" s="189">
        <f>(SUM($N132:N132,$N1011:N1011)*O982/12+(O132+O1011)*O982/24-O193*O982/24*0)*($F425&gt;=5)</f>
        <v>0</v>
      </c>
      <c r="P425" s="189">
        <f>(SUM($N132:O132,$N1011:O1011)*P982/12+(P132+P1011)*P982/24-P193*P982/24*0)*($F425&gt;=5)</f>
        <v>0</v>
      </c>
      <c r="Q425" s="189">
        <f>(SUM($N132:P132,$N1011:P1011)*Q982/12+(Q132+Q1011)*Q982/24-Q193*Q982/24*0)*($F425&gt;=5)</f>
        <v>0</v>
      </c>
      <c r="R425" s="189">
        <f>(SUM($N132:Q132,$N1011:Q1011)*R982/12+(R132+R1011)*R982/24-R193*R982/24*0)*($F425&gt;=5)</f>
        <v>0</v>
      </c>
      <c r="S425" s="189">
        <f>(SUM($N132:R132,$N1011:R1011)*S982/12+(S132+S1011)*S982/24-S193*S982/24*0)*($F425&gt;=5)</f>
        <v>0</v>
      </c>
      <c r="T425" s="189">
        <f>(SUM($N132:S132,$N1011:S1011)*T982/12+(T132+T1011)*T982/24-T193*T982/24*0)*($F425&gt;=5)</f>
        <v>0</v>
      </c>
      <c r="U425" s="189">
        <f>(SUM($N132:T132,$N1011:T1011)*U982/12+(U132+U1011)*U982/24-U193*U982/24*0)*($F425&gt;=5)</f>
        <v>0</v>
      </c>
      <c r="V425" s="189">
        <f>(SUM($N132:U132,$N1011:U1011)*V982/12+(V132+V1011)*V982/24-V193*V982/24*0)*($F425&gt;=5)</f>
        <v>0</v>
      </c>
      <c r="W425" s="189">
        <f>(SUM($N132:V132,$N1011:V1011)*W982/12+(W132+W1011)*W982/24-W193*W982/24*0)*($F425&gt;=5)</f>
        <v>0</v>
      </c>
      <c r="X425" s="189">
        <f>(SUM($N132:W132,$N1011:W1011)*X982/12+(X132+X1011)*X982/24-X193*X982/24*0)*($F425&gt;=5)</f>
        <v>0</v>
      </c>
      <c r="Y425" s="189">
        <f>(SUM($N132:X132,$N1011:X1011)*Y982/12+(Y132+Y1011)*Y982/24-Y193*Y982/24*0)*($F425&gt;=5)</f>
        <v>0</v>
      </c>
      <c r="Z425" s="189">
        <f>(SUM($N132:Y132,$N1011:Y1011)*Z982/12+(Z132+Z1011)*Z982/24-Z193*Z982/24*0)*($F425&gt;=5)</f>
        <v>0</v>
      </c>
      <c r="AA425" s="189">
        <f>(SUM($N132:Z132,$N1011:Z1011)*AA982/12+(AA132+AA1011)*AA982/24-AA193*AA982/24*0)*($F425&gt;=5)</f>
        <v>0</v>
      </c>
      <c r="AB425" s="189">
        <f>(SUM($N132:AA132,$N1011:AA1011)*AB982/12+(AB132+AB1011)*AB982/24-AB193*AB982/24*0)*($F425&gt;=5)</f>
        <v>0</v>
      </c>
      <c r="AC425" s="189">
        <f>(SUM($N132:AB132,$N1011:AB1011)*AC982/12+(AC132+AC1011)*AC982/24-AC193*AC982/24*0)*($F425&gt;=5)</f>
        <v>0</v>
      </c>
      <c r="AD425" s="189">
        <f>(SUM($N132:AC132,$N1011:AC1011)*AD982/12+(AD132+AD1011)*AD982/24-AD193*AD982/24*0)*($F425&gt;=5)</f>
        <v>0</v>
      </c>
      <c r="AE425" s="189">
        <f>(SUM($N132:AD132,$N1011:AD1011)*AE982/12+(AE132+AE1011)*AE982/24-AE193*AE982/24*0)*($F425&gt;=5)</f>
        <v>0</v>
      </c>
      <c r="AF425" s="189">
        <f>(SUM($N132:AE132,$N1011:AE1011)*AF982/12+(AF132+AF1011)*AF982/24-AF193*AF982/24*0)*($F425&gt;=5)</f>
        <v>0</v>
      </c>
      <c r="AG425" s="189">
        <f>(SUM($N132:AF132,$N1011:AF1011)*AG982/12+(AG132+AG1011)*AG982/24-AG193*AG982/24*0)*($F425&gt;=5)</f>
        <v>0</v>
      </c>
      <c r="AH425" s="189">
        <f>(SUM($N132:AG132,$N1011:AG1011)*AH982/12+(AH132+AH1011)*AH982/24-AH193*AH982/24*0)*($F425&gt;=5)</f>
        <v>0</v>
      </c>
      <c r="AI425" s="189">
        <f>(SUM($N132:AH132,$N1011:AH1011)*AI982/12+(AI132+AI1011)*AI982/24-AI193*AI982/24*0)*($F425&gt;=5)</f>
        <v>0</v>
      </c>
      <c r="AJ425" s="189">
        <f>(SUM($N132:AI132,$N1011:AI1011)*AJ982/12+(AJ132+AJ1011)*AJ982/24-AJ193*AJ982/24*0)*($F425&gt;=5)</f>
        <v>0</v>
      </c>
      <c r="AK425" s="189">
        <f>(SUM($N132:AJ132,$N1011:AJ1011)*AK982/12+(AK132+AK1011)*AK982/24-AK193*AK982/24*0)*($F425&gt;=5)</f>
        <v>0</v>
      </c>
      <c r="AL425" s="189">
        <f>(SUM($N132:AK132,$N1011:AK1011)*AL982/12+(AL132+AL1011)*AL982/24-AL193*AL982/24*0)*($F425&gt;=5)</f>
        <v>0</v>
      </c>
      <c r="AM425" s="189">
        <f>(SUM($N132:AL132,$N1011:AL1011)*AM982/12+(AM132+AM1011)*AM982/24-AM193*AM982/24*0)*($F425&gt;=5)</f>
        <v>0</v>
      </c>
      <c r="AN425" s="189">
        <f>(SUM($N132:AM132,$N1011:AM1011)*AN982/12+(AN132+AN1011)*AN982/24-AN193*AN982/24*0)*($F425&gt;=5)</f>
        <v>0</v>
      </c>
      <c r="AO425" s="189">
        <f>(SUM($N132:AN132,$N1011:AN1011)*AO982/12+(AO132+AO1011)*AO982/24-AO193*AO982/24*0)*($F425&gt;=5)</f>
        <v>0</v>
      </c>
      <c r="AP425" s="189">
        <f>(SUM($N132:AO132,$N1011:AO1011)*AP982/12+(AP132+AP1011)*AP982/24-AP193*AP982/24*0)*($F425&gt;=5)</f>
        <v>0</v>
      </c>
      <c r="AQ425" s="189">
        <f>(SUM($N132:AP132,$N1011:AP1011)*AQ982/12+(AQ132+AQ1011)*AQ982/24-AQ193*AQ982/24*0)*($F425&gt;=5)</f>
        <v>0</v>
      </c>
      <c r="AR425" s="189">
        <f>(SUM($N132:AQ132,$N1011:AQ1011)*AR982/12+(AR132+AR1011)*AR982/24-AR193*AR982/24*0)*($F425&gt;=5)</f>
        <v>0</v>
      </c>
      <c r="AS425" s="189">
        <f>(SUM($N132:AR132,$N1011:AR1011)*AS982/12+(AS132+AS1011)*AS982/24-AS193*AS982/24*0)*($F425&gt;=5)</f>
        <v>0</v>
      </c>
      <c r="AT425" s="189">
        <f>(SUM($N132:AS132,$N1011:AS1011)*AT982/12+(AT132+AT1011)*AT982/24-AT193*AT982/24*0)*($F425&gt;=5)</f>
        <v>0</v>
      </c>
      <c r="AU425" s="189">
        <f>(SUM($N132:AT132,$N1011:AT1011)*AU982/12+(AU132+AU1011)*AU982/24-AU193*AU982/24*0)*($F425&gt;=5)</f>
        <v>0</v>
      </c>
      <c r="AV425" s="189">
        <f>(SUM($N132:AU132,$N1011:AU1011)*AV982/12+(AV132+AV1011)*AV982/24-AV193*AV982/24*0)*($F425&gt;=5)</f>
        <v>0</v>
      </c>
      <c r="AW425" s="189">
        <f>(SUM($N132:AV132,$N1011:AV1011)*AW982/12+(AW132+AW1011)*AW982/24-AW193*AW982/24*0)*($F425&gt;=5)</f>
        <v>0</v>
      </c>
      <c r="AX425" s="189">
        <f>(SUM($N132:AW132,$N1011:AW1011)*AX982/12+(AX132+AX1011)*AX982/24-AX193*AX982/24*0)*($F425&gt;=5)</f>
        <v>0</v>
      </c>
      <c r="AY425" s="189">
        <f>(SUM($N132:AX132,$N1011:AX1011)*AY982/12+(AY132+AY1011)*AY982/24-AY193*AY982/24*0)*($F425&gt;=5)</f>
        <v>0</v>
      </c>
      <c r="AZ425" s="189">
        <f>(SUM($N132:AY132,$N1011:AY1011)*AZ982/12+(AZ132+AZ1011)*AZ982/24-AZ193*AZ982/24*0)*($F425&gt;=5)</f>
        <v>0</v>
      </c>
      <c r="BA425" s="189">
        <f>(SUM($N132:AZ132,$N1011:AZ1011)*BA982/12+(BA132+BA1011)*BA982/24-BA193*BA982/24*0)*($F425&gt;=5)</f>
        <v>0</v>
      </c>
      <c r="BB425" s="189">
        <f>(SUM($N132:BA132,$N1011:BA1011)*BB982/12+(BB132+BB1011)*BB982/24-BB193*BB982/24*0)*($F425&gt;=5)</f>
        <v>0</v>
      </c>
      <c r="BC425" s="189">
        <f>(SUM($N132:BB132,$N1011:BB1011)*BC982/12+(BC132+BC1011)*BC982/24-BC193*BC982/24*0)*($F425&gt;=5)</f>
        <v>0</v>
      </c>
      <c r="BD425" s="189">
        <f>(SUM($N132:BC132,$N1011:BC1011)*BD982/12+(BD132+BD1011)*BD982/24-BD193*BD982/24*0)*($F425&gt;=5)</f>
        <v>0</v>
      </c>
      <c r="BE425" s="189">
        <f>(SUM($N132:BD132,$N1011:BD1011)*BE982/12+(BE132+BE1011)*BE982/24-BE193*BE982/24*0)*($F425&gt;=5)</f>
        <v>0</v>
      </c>
      <c r="BF425" s="189">
        <f>(SUM($N132:BE132,$N1011:BE1011)*BF982/12+(BF132+BF1011)*BF982/24-BF193*BF982/24*0)*($F425&gt;=5)</f>
        <v>0</v>
      </c>
      <c r="BG425" s="189">
        <f>(SUM($N132:BF132,$N1011:BF1011)*BG982/12+(BG132+BG1011)*BG982/24-BG193*BG982/24*0)*($F425&gt;=5)</f>
        <v>0</v>
      </c>
      <c r="BH425" s="189">
        <f>(SUM($N132:BG132,$N1011:BG1011)*BH982/12+(BH132+BH1011)*BH982/24-BH193*BH982/24*0)*($F425&gt;=5)</f>
        <v>0</v>
      </c>
      <c r="BI425" s="189">
        <f>(SUM($N132:BH132,$N1011:BH1011)*BI982/12+(BI132+BI1011)*BI982/24-BI193*BI982/24*0)*($F425&gt;=5)</f>
        <v>0</v>
      </c>
      <c r="BJ425" s="189">
        <f>(SUM($N132:BI132,$N1011:BI1011)*BJ982/12+(BJ132+BJ1011)*BJ982/24-BJ193*BJ982/24*0)*($F425&gt;=5)</f>
        <v>0</v>
      </c>
      <c r="BK425" s="189">
        <f>(SUM($N132:BJ132,$N1011:BJ1011)*BK982/12+(BK132+BK1011)*BK982/24-BK193*BK982/24*0)*($F425&gt;=5)</f>
        <v>0</v>
      </c>
      <c r="BL425" s="189">
        <f>(SUM($N132:BK132,$N1011:BK1011)*BL982/12+(BL132+BL1011)*BL982/24-BL193*BL982/24*0)*($F425&gt;=5)</f>
        <v>0</v>
      </c>
      <c r="BM425" s="189">
        <f>(SUM($N132:BL132,$N1011:BL1011)*BM982/12+(BM132+BM1011)*BM982/24-BM193*BM982/24*0)*($F425&gt;=5)</f>
        <v>0</v>
      </c>
    </row>
    <row r="426" spans="3:65" x14ac:dyDescent="0.2">
      <c r="C426" s="188">
        <f t="shared" si="392"/>
        <v>25</v>
      </c>
      <c r="D426" s="166" t="str">
        <f t="shared" si="391"/>
        <v>item 25</v>
      </c>
      <c r="E426" s="211" t="str">
        <f t="shared" si="391"/>
        <v>Operating Expense</v>
      </c>
      <c r="F426" s="183">
        <f t="shared" si="391"/>
        <v>2</v>
      </c>
      <c r="G426" s="183"/>
      <c r="H426" s="267">
        <f t="shared" si="395"/>
        <v>0.25345000000000001</v>
      </c>
      <c r="K426" s="205">
        <f t="shared" si="393"/>
        <v>0</v>
      </c>
      <c r="L426" s="206">
        <f t="shared" si="394"/>
        <v>0</v>
      </c>
      <c r="O426" s="189">
        <f>(SUM($N133:N133,$N1012:N1012)*O983/12+(O133+O1012)*O983/24-O194*O983/24*0)*($F426&gt;=5)</f>
        <v>0</v>
      </c>
      <c r="P426" s="189">
        <f>(SUM($N133:O133,$N1012:O1012)*P983/12+(P133+P1012)*P983/24-P194*P983/24*0)*($F426&gt;=5)</f>
        <v>0</v>
      </c>
      <c r="Q426" s="189">
        <f>(SUM($N133:P133,$N1012:P1012)*Q983/12+(Q133+Q1012)*Q983/24-Q194*Q983/24*0)*($F426&gt;=5)</f>
        <v>0</v>
      </c>
      <c r="R426" s="189">
        <f>(SUM($N133:Q133,$N1012:Q1012)*R983/12+(R133+R1012)*R983/24-R194*R983/24*0)*($F426&gt;=5)</f>
        <v>0</v>
      </c>
      <c r="S426" s="189">
        <f>(SUM($N133:R133,$N1012:R1012)*S983/12+(S133+S1012)*S983/24-S194*S983/24*0)*($F426&gt;=5)</f>
        <v>0</v>
      </c>
      <c r="T426" s="189">
        <f>(SUM($N133:S133,$N1012:S1012)*T983/12+(T133+T1012)*T983/24-T194*T983/24*0)*($F426&gt;=5)</f>
        <v>0</v>
      </c>
      <c r="U426" s="189">
        <f>(SUM($N133:T133,$N1012:T1012)*U983/12+(U133+U1012)*U983/24-U194*U983/24*0)*($F426&gt;=5)</f>
        <v>0</v>
      </c>
      <c r="V426" s="189">
        <f>(SUM($N133:U133,$N1012:U1012)*V983/12+(V133+V1012)*V983/24-V194*V983/24*0)*($F426&gt;=5)</f>
        <v>0</v>
      </c>
      <c r="W426" s="189">
        <f>(SUM($N133:V133,$N1012:V1012)*W983/12+(W133+W1012)*W983/24-W194*W983/24*0)*($F426&gt;=5)</f>
        <v>0</v>
      </c>
      <c r="X426" s="189">
        <f>(SUM($N133:W133,$N1012:W1012)*X983/12+(X133+X1012)*X983/24-X194*X983/24*0)*($F426&gt;=5)</f>
        <v>0</v>
      </c>
      <c r="Y426" s="189">
        <f>(SUM($N133:X133,$N1012:X1012)*Y983/12+(Y133+Y1012)*Y983/24-Y194*Y983/24*0)*($F426&gt;=5)</f>
        <v>0</v>
      </c>
      <c r="Z426" s="189">
        <f>(SUM($N133:Y133,$N1012:Y1012)*Z983/12+(Z133+Z1012)*Z983/24-Z194*Z983/24*0)*($F426&gt;=5)</f>
        <v>0</v>
      </c>
      <c r="AA426" s="189">
        <f>(SUM($N133:Z133,$N1012:Z1012)*AA983/12+(AA133+AA1012)*AA983/24-AA194*AA983/24*0)*($F426&gt;=5)</f>
        <v>0</v>
      </c>
      <c r="AB426" s="189">
        <f>(SUM($N133:AA133,$N1012:AA1012)*AB983/12+(AB133+AB1012)*AB983/24-AB194*AB983/24*0)*($F426&gt;=5)</f>
        <v>0</v>
      </c>
      <c r="AC426" s="189">
        <f>(SUM($N133:AB133,$N1012:AB1012)*AC983/12+(AC133+AC1012)*AC983/24-AC194*AC983/24*0)*($F426&gt;=5)</f>
        <v>0</v>
      </c>
      <c r="AD426" s="189">
        <f>(SUM($N133:AC133,$N1012:AC1012)*AD983/12+(AD133+AD1012)*AD983/24-AD194*AD983/24*0)*($F426&gt;=5)</f>
        <v>0</v>
      </c>
      <c r="AE426" s="189">
        <f>(SUM($N133:AD133,$N1012:AD1012)*AE983/12+(AE133+AE1012)*AE983/24-AE194*AE983/24*0)*($F426&gt;=5)</f>
        <v>0</v>
      </c>
      <c r="AF426" s="189">
        <f>(SUM($N133:AE133,$N1012:AE1012)*AF983/12+(AF133+AF1012)*AF983/24-AF194*AF983/24*0)*($F426&gt;=5)</f>
        <v>0</v>
      </c>
      <c r="AG426" s="189">
        <f>(SUM($N133:AF133,$N1012:AF1012)*AG983/12+(AG133+AG1012)*AG983/24-AG194*AG983/24*0)*($F426&gt;=5)</f>
        <v>0</v>
      </c>
      <c r="AH426" s="189">
        <f>(SUM($N133:AG133,$N1012:AG1012)*AH983/12+(AH133+AH1012)*AH983/24-AH194*AH983/24*0)*($F426&gt;=5)</f>
        <v>0</v>
      </c>
      <c r="AI426" s="189">
        <f>(SUM($N133:AH133,$N1012:AH1012)*AI983/12+(AI133+AI1012)*AI983/24-AI194*AI983/24*0)*($F426&gt;=5)</f>
        <v>0</v>
      </c>
      <c r="AJ426" s="189">
        <f>(SUM($N133:AI133,$N1012:AI1012)*AJ983/12+(AJ133+AJ1012)*AJ983/24-AJ194*AJ983/24*0)*($F426&gt;=5)</f>
        <v>0</v>
      </c>
      <c r="AK426" s="189">
        <f>(SUM($N133:AJ133,$N1012:AJ1012)*AK983/12+(AK133+AK1012)*AK983/24-AK194*AK983/24*0)*($F426&gt;=5)</f>
        <v>0</v>
      </c>
      <c r="AL426" s="189">
        <f>(SUM($N133:AK133,$N1012:AK1012)*AL983/12+(AL133+AL1012)*AL983/24-AL194*AL983/24*0)*($F426&gt;=5)</f>
        <v>0</v>
      </c>
      <c r="AM426" s="189">
        <f>(SUM($N133:AL133,$N1012:AL1012)*AM983/12+(AM133+AM1012)*AM983/24-AM194*AM983/24*0)*($F426&gt;=5)</f>
        <v>0</v>
      </c>
      <c r="AN426" s="189">
        <f>(SUM($N133:AM133,$N1012:AM1012)*AN983/12+(AN133+AN1012)*AN983/24-AN194*AN983/24*0)*($F426&gt;=5)</f>
        <v>0</v>
      </c>
      <c r="AO426" s="189">
        <f>(SUM($N133:AN133,$N1012:AN1012)*AO983/12+(AO133+AO1012)*AO983/24-AO194*AO983/24*0)*($F426&gt;=5)</f>
        <v>0</v>
      </c>
      <c r="AP426" s="189">
        <f>(SUM($N133:AO133,$N1012:AO1012)*AP983/12+(AP133+AP1012)*AP983/24-AP194*AP983/24*0)*($F426&gt;=5)</f>
        <v>0</v>
      </c>
      <c r="AQ426" s="189">
        <f>(SUM($N133:AP133,$N1012:AP1012)*AQ983/12+(AQ133+AQ1012)*AQ983/24-AQ194*AQ983/24*0)*($F426&gt;=5)</f>
        <v>0</v>
      </c>
      <c r="AR426" s="189">
        <f>(SUM($N133:AQ133,$N1012:AQ1012)*AR983/12+(AR133+AR1012)*AR983/24-AR194*AR983/24*0)*($F426&gt;=5)</f>
        <v>0</v>
      </c>
      <c r="AS426" s="189">
        <f>(SUM($N133:AR133,$N1012:AR1012)*AS983/12+(AS133+AS1012)*AS983/24-AS194*AS983/24*0)*($F426&gt;=5)</f>
        <v>0</v>
      </c>
      <c r="AT426" s="189">
        <f>(SUM($N133:AS133,$N1012:AS1012)*AT983/12+(AT133+AT1012)*AT983/24-AT194*AT983/24*0)*($F426&gt;=5)</f>
        <v>0</v>
      </c>
      <c r="AU426" s="189">
        <f>(SUM($N133:AT133,$N1012:AT1012)*AU983/12+(AU133+AU1012)*AU983/24-AU194*AU983/24*0)*($F426&gt;=5)</f>
        <v>0</v>
      </c>
      <c r="AV426" s="189">
        <f>(SUM($N133:AU133,$N1012:AU1012)*AV983/12+(AV133+AV1012)*AV983/24-AV194*AV983/24*0)*($F426&gt;=5)</f>
        <v>0</v>
      </c>
      <c r="AW426" s="189">
        <f>(SUM($N133:AV133,$N1012:AV1012)*AW983/12+(AW133+AW1012)*AW983/24-AW194*AW983/24*0)*($F426&gt;=5)</f>
        <v>0</v>
      </c>
      <c r="AX426" s="189">
        <f>(SUM($N133:AW133,$N1012:AW1012)*AX983/12+(AX133+AX1012)*AX983/24-AX194*AX983/24*0)*($F426&gt;=5)</f>
        <v>0</v>
      </c>
      <c r="AY426" s="189">
        <f>(SUM($N133:AX133,$N1012:AX1012)*AY983/12+(AY133+AY1012)*AY983/24-AY194*AY983/24*0)*($F426&gt;=5)</f>
        <v>0</v>
      </c>
      <c r="AZ426" s="189">
        <f>(SUM($N133:AY133,$N1012:AY1012)*AZ983/12+(AZ133+AZ1012)*AZ983/24-AZ194*AZ983/24*0)*($F426&gt;=5)</f>
        <v>0</v>
      </c>
      <c r="BA426" s="189">
        <f>(SUM($N133:AZ133,$N1012:AZ1012)*BA983/12+(BA133+BA1012)*BA983/24-BA194*BA983/24*0)*($F426&gt;=5)</f>
        <v>0</v>
      </c>
      <c r="BB426" s="189">
        <f>(SUM($N133:BA133,$N1012:BA1012)*BB983/12+(BB133+BB1012)*BB983/24-BB194*BB983/24*0)*($F426&gt;=5)</f>
        <v>0</v>
      </c>
      <c r="BC426" s="189">
        <f>(SUM($N133:BB133,$N1012:BB1012)*BC983/12+(BC133+BC1012)*BC983/24-BC194*BC983/24*0)*($F426&gt;=5)</f>
        <v>0</v>
      </c>
      <c r="BD426" s="189">
        <f>(SUM($N133:BC133,$N1012:BC1012)*BD983/12+(BD133+BD1012)*BD983/24-BD194*BD983/24*0)*($F426&gt;=5)</f>
        <v>0</v>
      </c>
      <c r="BE426" s="189">
        <f>(SUM($N133:BD133,$N1012:BD1012)*BE983/12+(BE133+BE1012)*BE983/24-BE194*BE983/24*0)*($F426&gt;=5)</f>
        <v>0</v>
      </c>
      <c r="BF426" s="189">
        <f>(SUM($N133:BE133,$N1012:BE1012)*BF983/12+(BF133+BF1012)*BF983/24-BF194*BF983/24*0)*($F426&gt;=5)</f>
        <v>0</v>
      </c>
      <c r="BG426" s="189">
        <f>(SUM($N133:BF133,$N1012:BF1012)*BG983/12+(BG133+BG1012)*BG983/24-BG194*BG983/24*0)*($F426&gt;=5)</f>
        <v>0</v>
      </c>
      <c r="BH426" s="189">
        <f>(SUM($N133:BG133,$N1012:BG1012)*BH983/12+(BH133+BH1012)*BH983/24-BH194*BH983/24*0)*($F426&gt;=5)</f>
        <v>0</v>
      </c>
      <c r="BI426" s="189">
        <f>(SUM($N133:BH133,$N1012:BH1012)*BI983/12+(BI133+BI1012)*BI983/24-BI194*BI983/24*0)*($F426&gt;=5)</f>
        <v>0</v>
      </c>
      <c r="BJ426" s="189">
        <f>(SUM($N133:BI133,$N1012:BI1012)*BJ983/12+(BJ133+BJ1012)*BJ983/24-BJ194*BJ983/24*0)*($F426&gt;=5)</f>
        <v>0</v>
      </c>
      <c r="BK426" s="189">
        <f>(SUM($N133:BJ133,$N1012:BJ1012)*BK983/12+(BK133+BK1012)*BK983/24-BK194*BK983/24*0)*($F426&gt;=5)</f>
        <v>0</v>
      </c>
      <c r="BL426" s="189">
        <f>(SUM($N133:BK133,$N1012:BK1012)*BL983/12+(BL133+BL1012)*BL983/24-BL194*BL983/24*0)*($F426&gt;=5)</f>
        <v>0</v>
      </c>
      <c r="BM426" s="189">
        <f>(SUM($N133:BL133,$N1012:BL1012)*BM983/12+(BM133+BM1012)*BM983/24-BM194*BM983/24*0)*($F426&gt;=5)</f>
        <v>0</v>
      </c>
    </row>
    <row r="427" spans="3:65" x14ac:dyDescent="0.2">
      <c r="D427" s="194"/>
      <c r="K427" s="207"/>
      <c r="L427" s="208"/>
      <c r="O427" s="209"/>
      <c r="P427" s="209"/>
      <c r="Q427" s="209"/>
      <c r="R427" s="209"/>
      <c r="S427" s="209"/>
      <c r="T427" s="209"/>
      <c r="U427" s="209"/>
      <c r="V427" s="209"/>
      <c r="W427" s="209"/>
      <c r="X427" s="209"/>
      <c r="Y427" s="209"/>
      <c r="Z427" s="209"/>
      <c r="AA427" s="209"/>
      <c r="AB427" s="209"/>
      <c r="AC427" s="209"/>
      <c r="AD427" s="209"/>
      <c r="AE427" s="209"/>
      <c r="AF427" s="209"/>
      <c r="AG427" s="209"/>
      <c r="AH427" s="209"/>
      <c r="AI427" s="209"/>
      <c r="AJ427" s="209"/>
      <c r="AK427" s="209"/>
      <c r="AL427" s="209"/>
      <c r="AM427" s="209"/>
      <c r="AN427" s="209"/>
      <c r="AO427" s="209"/>
      <c r="AP427" s="209"/>
      <c r="AQ427" s="209"/>
      <c r="AR427" s="209"/>
      <c r="AS427" s="209"/>
      <c r="AT427" s="209"/>
      <c r="AU427" s="209"/>
      <c r="AV427" s="209"/>
      <c r="AW427" s="209"/>
      <c r="AX427" s="209"/>
      <c r="AY427" s="209"/>
      <c r="AZ427" s="209"/>
      <c r="BA427" s="209"/>
      <c r="BB427" s="209"/>
      <c r="BC427" s="209"/>
      <c r="BD427" s="209"/>
      <c r="BE427" s="209"/>
      <c r="BF427" s="209"/>
      <c r="BG427" s="209"/>
      <c r="BH427" s="209"/>
      <c r="BI427" s="209"/>
      <c r="BJ427" s="209"/>
      <c r="BK427" s="209"/>
      <c r="BL427" s="209"/>
      <c r="BM427" s="209"/>
    </row>
    <row r="428" spans="3:65" s="189" customFormat="1" x14ac:dyDescent="0.2">
      <c r="D428" s="195"/>
      <c r="F428" s="196"/>
      <c r="G428" s="196"/>
    </row>
    <row r="429" spans="3:65" s="189" customFormat="1" x14ac:dyDescent="0.2">
      <c r="D429" s="195"/>
      <c r="F429" s="196"/>
      <c r="G429" s="196"/>
    </row>
    <row r="430" spans="3:65" s="178" customFormat="1" ht="15.75" x14ac:dyDescent="0.25">
      <c r="D430" s="161" t="s">
        <v>90</v>
      </c>
      <c r="F430" s="179"/>
      <c r="G430" s="179"/>
      <c r="O430" s="180"/>
      <c r="P430" s="180"/>
      <c r="Q430" s="180"/>
      <c r="R430" s="180"/>
    </row>
    <row r="431" spans="3:65" s="189" customFormat="1" x14ac:dyDescent="0.2">
      <c r="D431" s="195"/>
      <c r="F431" s="196"/>
      <c r="G431" s="196"/>
    </row>
    <row r="432" spans="3:65" s="189" customFormat="1" x14ac:dyDescent="0.2">
      <c r="D432" s="195"/>
      <c r="F432" s="196"/>
      <c r="G432" s="196"/>
    </row>
    <row r="433" spans="3:65" x14ac:dyDescent="0.2">
      <c r="D433" s="186" t="s">
        <v>91</v>
      </c>
      <c r="E433" s="181"/>
      <c r="F433" s="155"/>
      <c r="G433" s="155"/>
      <c r="H433" s="167" t="s">
        <v>92</v>
      </c>
      <c r="I433" s="167" t="s">
        <v>93</v>
      </c>
      <c r="K433" s="184"/>
      <c r="L433" s="184"/>
      <c r="M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4"/>
      <c r="AT433" s="184"/>
      <c r="AU433" s="184"/>
      <c r="AV433" s="184"/>
      <c r="AW433" s="184"/>
      <c r="AX433" s="184"/>
      <c r="AY433" s="184"/>
      <c r="AZ433" s="184"/>
      <c r="BA433" s="184"/>
      <c r="BB433" s="184"/>
      <c r="BC433" s="184"/>
      <c r="BD433" s="184"/>
      <c r="BE433" s="184"/>
      <c r="BF433" s="184"/>
      <c r="BG433" s="184"/>
      <c r="BH433" s="184"/>
      <c r="BI433" s="184"/>
      <c r="BJ433" s="184"/>
      <c r="BK433" s="184"/>
      <c r="BL433" s="184"/>
      <c r="BM433" s="184"/>
    </row>
    <row r="434" spans="3:65" x14ac:dyDescent="0.2">
      <c r="C434" s="188">
        <f>C433+1</f>
        <v>1</v>
      </c>
      <c r="D434" s="166" t="str">
        <f>INDEX(D$51:D$75,$C434,1)</f>
        <v xml:space="preserve">TRANSMISSION LINE  </v>
      </c>
      <c r="E434" s="211" t="str">
        <f t="shared" ref="E434:F458" si="396">INDEX(E$51:E$75,$C434,1)</f>
        <v>CWIP Capital</v>
      </c>
      <c r="F434" s="183">
        <f t="shared" si="396"/>
        <v>6</v>
      </c>
      <c r="G434" s="183"/>
      <c r="H434" s="222">
        <f>Assumptions!$C$29</f>
        <v>0.40400000000000003</v>
      </c>
      <c r="I434" s="222">
        <f>Assumptions!$D$29</f>
        <v>3.8899999999999997E-2</v>
      </c>
      <c r="J434" s="223"/>
      <c r="K434" s="202">
        <f ca="1">SUMPRODUCT(O434:BM434,$O$11:$BM$11)</f>
        <v>22744250.795546938</v>
      </c>
      <c r="L434" s="203">
        <f ca="1">SUM(O434:BM434)</f>
        <v>75998671.199073672</v>
      </c>
      <c r="O434" s="189">
        <f t="shared" ref="O434:AT434" ca="1" si="397">O373*$H434*$I434</f>
        <v>0</v>
      </c>
      <c r="P434" s="189">
        <f t="shared" ca="1" si="397"/>
        <v>0</v>
      </c>
      <c r="Q434" s="189">
        <f t="shared" ca="1" si="397"/>
        <v>335325.67949645739</v>
      </c>
      <c r="R434" s="189">
        <f t="shared" ca="1" si="397"/>
        <v>2108245.7200662624</v>
      </c>
      <c r="S434" s="189">
        <f t="shared" ca="1" si="397"/>
        <v>2864893.3067730702</v>
      </c>
      <c r="T434" s="189">
        <f t="shared" ca="1" si="397"/>
        <v>2765741.0030511213</v>
      </c>
      <c r="U434" s="189">
        <f t="shared" ca="1" si="397"/>
        <v>2673332.2602476417</v>
      </c>
      <c r="V434" s="189">
        <f t="shared" ca="1" si="397"/>
        <v>2586992.7222707858</v>
      </c>
      <c r="W434" s="189">
        <f t="shared" ca="1" si="397"/>
        <v>2506160.4257106814</v>
      </c>
      <c r="X434" s="189">
        <f t="shared" ca="1" si="397"/>
        <v>2429186.9445650349</v>
      </c>
      <c r="Y434" s="189">
        <f t="shared" ca="1" si="397"/>
        <v>2353449.782921107</v>
      </c>
      <c r="Z434" s="189">
        <f t="shared" ca="1" si="397"/>
        <v>2277675.1570498543</v>
      </c>
      <c r="AA434" s="189">
        <f t="shared" ca="1" si="397"/>
        <v>2201900.5311786029</v>
      </c>
      <c r="AB434" s="189">
        <f t="shared" ca="1" si="397"/>
        <v>2126125.9053073507</v>
      </c>
      <c r="AC434" s="189">
        <f t="shared" ca="1" si="397"/>
        <v>2050351.2794360986</v>
      </c>
      <c r="AD434" s="189">
        <f t="shared" ca="1" si="397"/>
        <v>1974576.6535648471</v>
      </c>
      <c r="AE434" s="189">
        <f t="shared" ca="1" si="397"/>
        <v>1898802.0276935946</v>
      </c>
      <c r="AF434" s="189">
        <f t="shared" ca="1" si="397"/>
        <v>1823027.4018223428</v>
      </c>
      <c r="AG434" s="189">
        <f t="shared" ca="1" si="397"/>
        <v>1758304.723011917</v>
      </c>
      <c r="AH434" s="189">
        <f t="shared" ca="1" si="397"/>
        <v>1715723.4025504696</v>
      </c>
      <c r="AI434" s="189">
        <f t="shared" ca="1" si="397"/>
        <v>1684194.0291498487</v>
      </c>
      <c r="AJ434" s="189">
        <f t="shared" ca="1" si="397"/>
        <v>1652664.6557492274</v>
      </c>
      <c r="AK434" s="189">
        <f t="shared" ca="1" si="397"/>
        <v>1621135.2823486065</v>
      </c>
      <c r="AL434" s="189">
        <f t="shared" ca="1" si="397"/>
        <v>1589605.9089479854</v>
      </c>
      <c r="AM434" s="189">
        <f t="shared" ca="1" si="397"/>
        <v>1558076.5355473643</v>
      </c>
      <c r="AN434" s="189">
        <f t="shared" ca="1" si="397"/>
        <v>1526547.1621467432</v>
      </c>
      <c r="AO434" s="189">
        <f t="shared" ca="1" si="397"/>
        <v>1495017.7887461223</v>
      </c>
      <c r="AP434" s="189">
        <f t="shared" ca="1" si="397"/>
        <v>1463488.4153455007</v>
      </c>
      <c r="AQ434" s="189">
        <f t="shared" ca="1" si="397"/>
        <v>1431959.0419448798</v>
      </c>
      <c r="AR434" s="189">
        <f t="shared" ca="1" si="397"/>
        <v>1400429.6685442582</v>
      </c>
      <c r="AS434" s="189">
        <f t="shared" ca="1" si="397"/>
        <v>1368900.2951436373</v>
      </c>
      <c r="AT434" s="189">
        <f t="shared" ca="1" si="397"/>
        <v>1337370.9217430158</v>
      </c>
      <c r="AU434" s="189">
        <f t="shared" ref="AU434:BM434" ca="1" si="398">AU373*$H434*$I434</f>
        <v>1305841.5483423949</v>
      </c>
      <c r="AV434" s="189">
        <f t="shared" ca="1" si="398"/>
        <v>1274312.1749417738</v>
      </c>
      <c r="AW434" s="189">
        <f t="shared" ca="1" si="398"/>
        <v>1242782.8015411524</v>
      </c>
      <c r="AX434" s="189">
        <f t="shared" ca="1" si="398"/>
        <v>1211253.4281405313</v>
      </c>
      <c r="AY434" s="189">
        <f t="shared" ca="1" si="398"/>
        <v>1179724.0547399104</v>
      </c>
      <c r="AZ434" s="189">
        <f t="shared" ca="1" si="398"/>
        <v>1148194.6813392893</v>
      </c>
      <c r="BA434" s="189">
        <f t="shared" ca="1" si="398"/>
        <v>1116665.3079386682</v>
      </c>
      <c r="BB434" s="189">
        <f t="shared" ca="1" si="398"/>
        <v>1085135.9345380468</v>
      </c>
      <c r="BC434" s="189">
        <f t="shared" ca="1" si="398"/>
        <v>1053606.5611374257</v>
      </c>
      <c r="BD434" s="189">
        <f t="shared" ca="1" si="398"/>
        <v>1022077.1877368046</v>
      </c>
      <c r="BE434" s="189">
        <f t="shared" ca="1" si="398"/>
        <v>990547.81433618325</v>
      </c>
      <c r="BF434" s="189">
        <f t="shared" ca="1" si="398"/>
        <v>959018.44093556225</v>
      </c>
      <c r="BG434" s="189">
        <f t="shared" ca="1" si="398"/>
        <v>927489.06753494113</v>
      </c>
      <c r="BH434" s="189">
        <f t="shared" ca="1" si="398"/>
        <v>895959.69413432002</v>
      </c>
      <c r="BI434" s="189">
        <f t="shared" ca="1" si="398"/>
        <v>864430.32073369867</v>
      </c>
      <c r="BJ434" s="189">
        <f t="shared" ca="1" si="398"/>
        <v>832900.94733307755</v>
      </c>
      <c r="BK434" s="189">
        <f t="shared" ca="1" si="398"/>
        <v>801371.57393245655</v>
      </c>
      <c r="BL434" s="189">
        <f t="shared" ca="1" si="398"/>
        <v>769842.20053183543</v>
      </c>
      <c r="BM434" s="189">
        <f t="shared" ca="1" si="398"/>
        <v>738312.82713121409</v>
      </c>
    </row>
    <row r="435" spans="3:65" x14ac:dyDescent="0.2">
      <c r="C435" s="188">
        <f t="shared" ref="C435:C458" si="399">C434+1</f>
        <v>2</v>
      </c>
      <c r="D435" s="166" t="str">
        <f t="shared" ref="D435:D458" si="400">INDEX(D$51:D$75,$C435,1)</f>
        <v xml:space="preserve">TRANSMISSION SUBSTATION  </v>
      </c>
      <c r="E435" s="211" t="str">
        <f t="shared" si="396"/>
        <v>CWIP Capital</v>
      </c>
      <c r="F435" s="183">
        <f t="shared" si="396"/>
        <v>6</v>
      </c>
      <c r="G435" s="183"/>
      <c r="H435" s="222">
        <f>Assumptions!$C$29</f>
        <v>0.40400000000000003</v>
      </c>
      <c r="I435" s="222">
        <f>Assumptions!$D$29</f>
        <v>3.8899999999999997E-2</v>
      </c>
      <c r="J435" s="223"/>
      <c r="K435" s="202">
        <f t="shared" ref="K435:K458" ca="1" si="401">SUMPRODUCT(O435:BM435,$O$11:$BM$11)</f>
        <v>487524.74738032534</v>
      </c>
      <c r="L435" s="203">
        <f t="shared" ref="L435:L458" ca="1" si="402">SUM(O435:BM435)</f>
        <v>1324811.7846822094</v>
      </c>
      <c r="O435" s="189">
        <f t="shared" ref="O435:AT435" ca="1" si="403">O374*$H435*$I435</f>
        <v>0</v>
      </c>
      <c r="P435" s="189">
        <f t="shared" ca="1" si="403"/>
        <v>0</v>
      </c>
      <c r="Q435" s="189">
        <f t="shared" ca="1" si="403"/>
        <v>7991.8086956138986</v>
      </c>
      <c r="R435" s="189">
        <f t="shared" ca="1" si="403"/>
        <v>50227.2672081739</v>
      </c>
      <c r="S435" s="189">
        <f t="shared" ca="1" si="403"/>
        <v>68019.913247717617</v>
      </c>
      <c r="T435" s="189">
        <f t="shared" ca="1" si="403"/>
        <v>65212.786816673753</v>
      </c>
      <c r="U435" s="189">
        <f t="shared" ca="1" si="403"/>
        <v>62566.379507614707</v>
      </c>
      <c r="V435" s="189">
        <f t="shared" ca="1" si="403"/>
        <v>60064.619408342012</v>
      </c>
      <c r="W435" s="189">
        <f t="shared" ca="1" si="403"/>
        <v>57694.113258690253</v>
      </c>
      <c r="X435" s="189">
        <f t="shared" ca="1" si="403"/>
        <v>55415.574162174249</v>
      </c>
      <c r="Y435" s="189">
        <f t="shared" ca="1" si="403"/>
        <v>53166.500238022127</v>
      </c>
      <c r="Z435" s="189">
        <f t="shared" ca="1" si="403"/>
        <v>50916.533429858988</v>
      </c>
      <c r="AA435" s="189">
        <f t="shared" ca="1" si="403"/>
        <v>48666.566621695834</v>
      </c>
      <c r="AB435" s="189">
        <f t="shared" ca="1" si="403"/>
        <v>46416.599813532688</v>
      </c>
      <c r="AC435" s="189">
        <f t="shared" ca="1" si="403"/>
        <v>44166.633005369542</v>
      </c>
      <c r="AD435" s="189">
        <f t="shared" ca="1" si="403"/>
        <v>41916.666197206403</v>
      </c>
      <c r="AE435" s="189">
        <f t="shared" ca="1" si="403"/>
        <v>39666.69938904325</v>
      </c>
      <c r="AF435" s="189">
        <f t="shared" ca="1" si="403"/>
        <v>37416.732580880096</v>
      </c>
      <c r="AG435" s="189">
        <f t="shared" ca="1" si="403"/>
        <v>35430.166555969845</v>
      </c>
      <c r="AH435" s="189">
        <f t="shared" ca="1" si="403"/>
        <v>33971.29498157643</v>
      </c>
      <c r="AI435" s="189">
        <f t="shared" ca="1" si="403"/>
        <v>32775.824190435909</v>
      </c>
      <c r="AJ435" s="189">
        <f t="shared" ca="1" si="403"/>
        <v>31580.353399295389</v>
      </c>
      <c r="AK435" s="189">
        <f t="shared" ca="1" si="403"/>
        <v>30384.882608154858</v>
      </c>
      <c r="AL435" s="189">
        <f t="shared" ca="1" si="403"/>
        <v>29189.411817014341</v>
      </c>
      <c r="AM435" s="189">
        <f t="shared" ca="1" si="403"/>
        <v>27993.941025873828</v>
      </c>
      <c r="AN435" s="189">
        <f t="shared" ca="1" si="403"/>
        <v>26798.470234733304</v>
      </c>
      <c r="AO435" s="189">
        <f t="shared" ca="1" si="403"/>
        <v>25602.99944359278</v>
      </c>
      <c r="AP435" s="189">
        <f t="shared" ca="1" si="403"/>
        <v>24407.528652452267</v>
      </c>
      <c r="AQ435" s="189">
        <f t="shared" ca="1" si="403"/>
        <v>23212.05786131175</v>
      </c>
      <c r="AR435" s="189">
        <f t="shared" ca="1" si="403"/>
        <v>22016.587070171234</v>
      </c>
      <c r="AS435" s="189">
        <f t="shared" ca="1" si="403"/>
        <v>20821.116279030713</v>
      </c>
      <c r="AT435" s="189">
        <f t="shared" ca="1" si="403"/>
        <v>19625.645487890197</v>
      </c>
      <c r="AU435" s="189">
        <f t="shared" ref="AU435:BM435" ca="1" si="404">AU374*$H435*$I435</f>
        <v>18430.17469674968</v>
      </c>
      <c r="AV435" s="189">
        <f t="shared" ca="1" si="404"/>
        <v>17234.703905609167</v>
      </c>
      <c r="AW435" s="189">
        <f t="shared" ca="1" si="404"/>
        <v>16039.233114468645</v>
      </c>
      <c r="AX435" s="189">
        <f t="shared" ca="1" si="404"/>
        <v>14843.76232332813</v>
      </c>
      <c r="AY435" s="189">
        <f t="shared" ca="1" si="404"/>
        <v>13648.291532187612</v>
      </c>
      <c r="AZ435" s="189">
        <f t="shared" ca="1" si="404"/>
        <v>12452.820741047095</v>
      </c>
      <c r="BA435" s="189">
        <f t="shared" ca="1" si="404"/>
        <v>11257.349949906578</v>
      </c>
      <c r="BB435" s="189">
        <f t="shared" ca="1" si="404"/>
        <v>10061.879158766062</v>
      </c>
      <c r="BC435" s="189">
        <f t="shared" ca="1" si="404"/>
        <v>8866.408367625545</v>
      </c>
      <c r="BD435" s="189">
        <f t="shared" ca="1" si="404"/>
        <v>7670.9375764850274</v>
      </c>
      <c r="BE435" s="189">
        <f t="shared" ca="1" si="404"/>
        <v>6475.4667853445089</v>
      </c>
      <c r="BF435" s="189">
        <f t="shared" ca="1" si="404"/>
        <v>5279.9959942039914</v>
      </c>
      <c r="BG435" s="189">
        <f t="shared" ca="1" si="404"/>
        <v>4084.5252030634747</v>
      </c>
      <c r="BH435" s="189">
        <f t="shared" ca="1" si="404"/>
        <v>2889.0544119229576</v>
      </c>
      <c r="BI435" s="189">
        <f t="shared" ca="1" si="404"/>
        <v>1693.5836207824327</v>
      </c>
      <c r="BJ435" s="189">
        <f t="shared" ca="1" si="404"/>
        <v>547.92411260608799</v>
      </c>
      <c r="BK435" s="189">
        <f t="shared" ca="1" si="404"/>
        <v>-4.0592844015918668E-12</v>
      </c>
      <c r="BL435" s="189">
        <f t="shared" ca="1" si="404"/>
        <v>-4.0592844015918668E-12</v>
      </c>
      <c r="BM435" s="189">
        <f t="shared" ca="1" si="404"/>
        <v>-4.0592844015918668E-12</v>
      </c>
    </row>
    <row r="436" spans="3:65" x14ac:dyDescent="0.2">
      <c r="C436" s="188">
        <f t="shared" si="399"/>
        <v>3</v>
      </c>
      <c r="D436" s="166" t="str">
        <f t="shared" si="400"/>
        <v xml:space="preserve">DISTRIBUTION SUBSTATION  </v>
      </c>
      <c r="E436" s="211" t="str">
        <f t="shared" si="396"/>
        <v>CWIP Capital</v>
      </c>
      <c r="F436" s="183">
        <f t="shared" si="396"/>
        <v>6</v>
      </c>
      <c r="G436" s="183"/>
      <c r="H436" s="222">
        <f>Assumptions!$C$29</f>
        <v>0.40400000000000003</v>
      </c>
      <c r="I436" s="222">
        <f>Assumptions!$D$29</f>
        <v>3.8899999999999997E-2</v>
      </c>
      <c r="J436" s="223"/>
      <c r="K436" s="202">
        <f t="shared" ca="1" si="401"/>
        <v>2434731.136946178</v>
      </c>
      <c r="L436" s="203">
        <f t="shared" ca="1" si="402"/>
        <v>7186929.5062814485</v>
      </c>
      <c r="O436" s="189">
        <f t="shared" ref="O436:AT436" ca="1" si="405">O375*$H436*$I436</f>
        <v>0</v>
      </c>
      <c r="P436" s="189">
        <f t="shared" ca="1" si="405"/>
        <v>0</v>
      </c>
      <c r="Q436" s="189">
        <f t="shared" ca="1" si="405"/>
        <v>37236.503895448193</v>
      </c>
      <c r="R436" s="189">
        <f t="shared" ca="1" si="405"/>
        <v>234577.48645499613</v>
      </c>
      <c r="S436" s="189">
        <f t="shared" ca="1" si="405"/>
        <v>319362.46154822578</v>
      </c>
      <c r="T436" s="189">
        <f t="shared" ca="1" si="405"/>
        <v>308775.81143436389</v>
      </c>
      <c r="U436" s="189">
        <f t="shared" ca="1" si="405"/>
        <v>298622.65880762151</v>
      </c>
      <c r="V436" s="189">
        <f t="shared" ca="1" si="405"/>
        <v>288870.55376013357</v>
      </c>
      <c r="W436" s="189">
        <f t="shared" ca="1" si="405"/>
        <v>279489.54253079399</v>
      </c>
      <c r="X436" s="189">
        <f t="shared" ca="1" si="405"/>
        <v>270451.75148079568</v>
      </c>
      <c r="Y436" s="189">
        <f t="shared" ca="1" si="405"/>
        <v>261731.3870936305</v>
      </c>
      <c r="Z436" s="189">
        <f t="shared" ca="1" si="405"/>
        <v>253188.24912634341</v>
      </c>
      <c r="AA436" s="189">
        <f t="shared" ca="1" si="405"/>
        <v>244670.4886511045</v>
      </c>
      <c r="AB436" s="189">
        <f t="shared" ca="1" si="405"/>
        <v>236152.72817586566</v>
      </c>
      <c r="AC436" s="189">
        <f t="shared" ca="1" si="405"/>
        <v>227634.96770062679</v>
      </c>
      <c r="AD436" s="189">
        <f t="shared" ca="1" si="405"/>
        <v>219117.20722538795</v>
      </c>
      <c r="AE436" s="189">
        <f t="shared" ca="1" si="405"/>
        <v>210599.44675014904</v>
      </c>
      <c r="AF436" s="189">
        <f t="shared" ca="1" si="405"/>
        <v>202081.6862749102</v>
      </c>
      <c r="AG436" s="189">
        <f t="shared" ca="1" si="405"/>
        <v>193563.92579967133</v>
      </c>
      <c r="AH436" s="189">
        <f t="shared" ca="1" si="405"/>
        <v>185046.16532443248</v>
      </c>
      <c r="AI436" s="189">
        <f t="shared" ca="1" si="405"/>
        <v>176528.40484919358</v>
      </c>
      <c r="AJ436" s="189">
        <f t="shared" ca="1" si="405"/>
        <v>168010.64437395474</v>
      </c>
      <c r="AK436" s="189">
        <f t="shared" ca="1" si="405"/>
        <v>159492.88389871587</v>
      </c>
      <c r="AL436" s="189">
        <f t="shared" ca="1" si="405"/>
        <v>151903.2739933077</v>
      </c>
      <c r="AM436" s="189">
        <f t="shared" ca="1" si="405"/>
        <v>146169.54920310108</v>
      </c>
      <c r="AN436" s="189">
        <f t="shared" ca="1" si="405"/>
        <v>141363.97498272519</v>
      </c>
      <c r="AO436" s="189">
        <f t="shared" ca="1" si="405"/>
        <v>136558.40076234922</v>
      </c>
      <c r="AP436" s="189">
        <f t="shared" ca="1" si="405"/>
        <v>131752.82654197328</v>
      </c>
      <c r="AQ436" s="189">
        <f t="shared" ca="1" si="405"/>
        <v>126947.25232159733</v>
      </c>
      <c r="AR436" s="189">
        <f t="shared" ca="1" si="405"/>
        <v>122141.67810122141</v>
      </c>
      <c r="AS436" s="189">
        <f t="shared" ca="1" si="405"/>
        <v>117336.10388084546</v>
      </c>
      <c r="AT436" s="189">
        <f t="shared" ca="1" si="405"/>
        <v>112530.52966046952</v>
      </c>
      <c r="AU436" s="189">
        <f t="shared" ref="AU436:BM436" ca="1" si="406">AU375*$H436*$I436</f>
        <v>107724.95544009359</v>
      </c>
      <c r="AV436" s="189">
        <f t="shared" ca="1" si="406"/>
        <v>102919.38121971763</v>
      </c>
      <c r="AW436" s="189">
        <f t="shared" ca="1" si="406"/>
        <v>98113.806999341701</v>
      </c>
      <c r="AX436" s="189">
        <f t="shared" ca="1" si="406"/>
        <v>93308.232778965757</v>
      </c>
      <c r="AY436" s="189">
        <f t="shared" ca="1" si="406"/>
        <v>88502.658558589828</v>
      </c>
      <c r="AZ436" s="189">
        <f t="shared" ca="1" si="406"/>
        <v>83697.084338213899</v>
      </c>
      <c r="BA436" s="189">
        <f t="shared" ca="1" si="406"/>
        <v>78891.510117837955</v>
      </c>
      <c r="BB436" s="189">
        <f t="shared" ca="1" si="406"/>
        <v>74085.935897462012</v>
      </c>
      <c r="BC436" s="189">
        <f t="shared" ca="1" si="406"/>
        <v>69280.361677086068</v>
      </c>
      <c r="BD436" s="189">
        <f t="shared" ca="1" si="406"/>
        <v>64474.787456710139</v>
      </c>
      <c r="BE436" s="189">
        <f t="shared" ca="1" si="406"/>
        <v>59669.213236334203</v>
      </c>
      <c r="BF436" s="189">
        <f t="shared" ca="1" si="406"/>
        <v>54863.639015958266</v>
      </c>
      <c r="BG436" s="189">
        <f t="shared" ca="1" si="406"/>
        <v>50058.064795582322</v>
      </c>
      <c r="BH436" s="189">
        <f t="shared" ca="1" si="406"/>
        <v>45252.490575206386</v>
      </c>
      <c r="BI436" s="189">
        <f t="shared" ca="1" si="406"/>
        <v>40446.916354830486</v>
      </c>
      <c r="BJ436" s="189">
        <f t="shared" ca="1" si="406"/>
        <v>35641.342134454571</v>
      </c>
      <c r="BK436" s="189">
        <f t="shared" ca="1" si="406"/>
        <v>30835.767914078664</v>
      </c>
      <c r="BL436" s="189">
        <f t="shared" ca="1" si="406"/>
        <v>26030.193693702753</v>
      </c>
      <c r="BM436" s="189">
        <f t="shared" ca="1" si="406"/>
        <v>21224.619473326846</v>
      </c>
    </row>
    <row r="437" spans="3:65" x14ac:dyDescent="0.2">
      <c r="C437" s="188">
        <f t="shared" si="399"/>
        <v>4</v>
      </c>
      <c r="D437" s="166" t="str">
        <f t="shared" si="400"/>
        <v/>
      </c>
      <c r="E437" s="211" t="str">
        <f t="shared" si="396"/>
        <v>Operating Expense</v>
      </c>
      <c r="F437" s="183">
        <f t="shared" si="396"/>
        <v>2</v>
      </c>
      <c r="G437" s="183"/>
      <c r="H437" s="222">
        <f>Assumptions!$C$29</f>
        <v>0.40400000000000003</v>
      </c>
      <c r="I437" s="222">
        <f>Assumptions!$D$29</f>
        <v>3.8899999999999997E-2</v>
      </c>
      <c r="J437" s="223"/>
      <c r="K437" s="202">
        <f t="shared" ca="1" si="401"/>
        <v>0</v>
      </c>
      <c r="L437" s="203">
        <f t="shared" ca="1" si="402"/>
        <v>0</v>
      </c>
      <c r="O437" s="189">
        <f t="shared" ref="O437:AT437" ca="1" si="407">O376*$H437*$I437</f>
        <v>0</v>
      </c>
      <c r="P437" s="189">
        <f t="shared" ca="1" si="407"/>
        <v>0</v>
      </c>
      <c r="Q437" s="189">
        <f t="shared" ca="1" si="407"/>
        <v>0</v>
      </c>
      <c r="R437" s="189">
        <f t="shared" ca="1" si="407"/>
        <v>0</v>
      </c>
      <c r="S437" s="189">
        <f t="shared" ca="1" si="407"/>
        <v>0</v>
      </c>
      <c r="T437" s="189">
        <f t="shared" ca="1" si="407"/>
        <v>0</v>
      </c>
      <c r="U437" s="189">
        <f t="shared" ca="1" si="407"/>
        <v>0</v>
      </c>
      <c r="V437" s="189">
        <f t="shared" ca="1" si="407"/>
        <v>0</v>
      </c>
      <c r="W437" s="189">
        <f t="shared" ca="1" si="407"/>
        <v>0</v>
      </c>
      <c r="X437" s="189">
        <f t="shared" ca="1" si="407"/>
        <v>0</v>
      </c>
      <c r="Y437" s="189">
        <f t="shared" ca="1" si="407"/>
        <v>0</v>
      </c>
      <c r="Z437" s="189">
        <f t="shared" ca="1" si="407"/>
        <v>0</v>
      </c>
      <c r="AA437" s="189">
        <f t="shared" ca="1" si="407"/>
        <v>0</v>
      </c>
      <c r="AB437" s="189">
        <f t="shared" ca="1" si="407"/>
        <v>0</v>
      </c>
      <c r="AC437" s="189">
        <f t="shared" ca="1" si="407"/>
        <v>0</v>
      </c>
      <c r="AD437" s="189">
        <f t="shared" ca="1" si="407"/>
        <v>0</v>
      </c>
      <c r="AE437" s="189">
        <f t="shared" ca="1" si="407"/>
        <v>0</v>
      </c>
      <c r="AF437" s="189">
        <f t="shared" ca="1" si="407"/>
        <v>0</v>
      </c>
      <c r="AG437" s="189">
        <f t="shared" ca="1" si="407"/>
        <v>0</v>
      </c>
      <c r="AH437" s="189">
        <f t="shared" ca="1" si="407"/>
        <v>0</v>
      </c>
      <c r="AI437" s="189">
        <f t="shared" ca="1" si="407"/>
        <v>0</v>
      </c>
      <c r="AJ437" s="189">
        <f t="shared" ca="1" si="407"/>
        <v>0</v>
      </c>
      <c r="AK437" s="189">
        <f t="shared" ca="1" si="407"/>
        <v>0</v>
      </c>
      <c r="AL437" s="189">
        <f t="shared" ca="1" si="407"/>
        <v>0</v>
      </c>
      <c r="AM437" s="189">
        <f t="shared" ca="1" si="407"/>
        <v>0</v>
      </c>
      <c r="AN437" s="189">
        <f t="shared" ca="1" si="407"/>
        <v>0</v>
      </c>
      <c r="AO437" s="189">
        <f t="shared" ca="1" si="407"/>
        <v>0</v>
      </c>
      <c r="AP437" s="189">
        <f t="shared" ca="1" si="407"/>
        <v>0</v>
      </c>
      <c r="AQ437" s="189">
        <f t="shared" ca="1" si="407"/>
        <v>0</v>
      </c>
      <c r="AR437" s="189">
        <f t="shared" ca="1" si="407"/>
        <v>0</v>
      </c>
      <c r="AS437" s="189">
        <f t="shared" ca="1" si="407"/>
        <v>0</v>
      </c>
      <c r="AT437" s="189">
        <f t="shared" ca="1" si="407"/>
        <v>0</v>
      </c>
      <c r="AU437" s="189">
        <f t="shared" ref="AU437:BM437" ca="1" si="408">AU376*$H437*$I437</f>
        <v>0</v>
      </c>
      <c r="AV437" s="189">
        <f t="shared" ca="1" si="408"/>
        <v>0</v>
      </c>
      <c r="AW437" s="189">
        <f t="shared" ca="1" si="408"/>
        <v>0</v>
      </c>
      <c r="AX437" s="189">
        <f t="shared" ca="1" si="408"/>
        <v>0</v>
      </c>
      <c r="AY437" s="189">
        <f t="shared" ca="1" si="408"/>
        <v>0</v>
      </c>
      <c r="AZ437" s="189">
        <f t="shared" ca="1" si="408"/>
        <v>0</v>
      </c>
      <c r="BA437" s="189">
        <f t="shared" ca="1" si="408"/>
        <v>0</v>
      </c>
      <c r="BB437" s="189">
        <f t="shared" ca="1" si="408"/>
        <v>0</v>
      </c>
      <c r="BC437" s="189">
        <f t="shared" ca="1" si="408"/>
        <v>0</v>
      </c>
      <c r="BD437" s="189">
        <f t="shared" ca="1" si="408"/>
        <v>0</v>
      </c>
      <c r="BE437" s="189">
        <f t="shared" ca="1" si="408"/>
        <v>0</v>
      </c>
      <c r="BF437" s="189">
        <f t="shared" ca="1" si="408"/>
        <v>0</v>
      </c>
      <c r="BG437" s="189">
        <f t="shared" ca="1" si="408"/>
        <v>0</v>
      </c>
      <c r="BH437" s="189">
        <f t="shared" ca="1" si="408"/>
        <v>0</v>
      </c>
      <c r="BI437" s="189">
        <f t="shared" ca="1" si="408"/>
        <v>0</v>
      </c>
      <c r="BJ437" s="189">
        <f t="shared" ca="1" si="408"/>
        <v>0</v>
      </c>
      <c r="BK437" s="189">
        <f t="shared" ca="1" si="408"/>
        <v>0</v>
      </c>
      <c r="BL437" s="189">
        <f t="shared" ca="1" si="408"/>
        <v>0</v>
      </c>
      <c r="BM437" s="189">
        <f t="shared" ca="1" si="408"/>
        <v>0</v>
      </c>
    </row>
    <row r="438" spans="3:65" x14ac:dyDescent="0.2">
      <c r="C438" s="188">
        <f t="shared" si="399"/>
        <v>5</v>
      </c>
      <c r="D438" s="166" t="str">
        <f t="shared" si="400"/>
        <v/>
      </c>
      <c r="E438" s="211" t="str">
        <f t="shared" si="396"/>
        <v>Operating Expense</v>
      </c>
      <c r="F438" s="183">
        <f t="shared" si="396"/>
        <v>2</v>
      </c>
      <c r="G438" s="183"/>
      <c r="H438" s="222">
        <f>Assumptions!$C$29</f>
        <v>0.40400000000000003</v>
      </c>
      <c r="I438" s="222">
        <f>Assumptions!$D$29</f>
        <v>3.8899999999999997E-2</v>
      </c>
      <c r="J438" s="223"/>
      <c r="K438" s="202">
        <f t="shared" ca="1" si="401"/>
        <v>0</v>
      </c>
      <c r="L438" s="203">
        <f t="shared" ca="1" si="402"/>
        <v>0</v>
      </c>
      <c r="O438" s="189">
        <f t="shared" ref="O438:AT438" ca="1" si="409">O377*$H438*$I438</f>
        <v>0</v>
      </c>
      <c r="P438" s="189">
        <f t="shared" ca="1" si="409"/>
        <v>0</v>
      </c>
      <c r="Q438" s="189">
        <f t="shared" ca="1" si="409"/>
        <v>0</v>
      </c>
      <c r="R438" s="189">
        <f t="shared" ca="1" si="409"/>
        <v>0</v>
      </c>
      <c r="S438" s="189">
        <f t="shared" ca="1" si="409"/>
        <v>0</v>
      </c>
      <c r="T438" s="189">
        <f t="shared" ca="1" si="409"/>
        <v>0</v>
      </c>
      <c r="U438" s="189">
        <f t="shared" ca="1" si="409"/>
        <v>0</v>
      </c>
      <c r="V438" s="189">
        <f t="shared" ca="1" si="409"/>
        <v>0</v>
      </c>
      <c r="W438" s="189">
        <f t="shared" ca="1" si="409"/>
        <v>0</v>
      </c>
      <c r="X438" s="189">
        <f t="shared" ca="1" si="409"/>
        <v>0</v>
      </c>
      <c r="Y438" s="189">
        <f t="shared" ca="1" si="409"/>
        <v>0</v>
      </c>
      <c r="Z438" s="189">
        <f t="shared" ca="1" si="409"/>
        <v>0</v>
      </c>
      <c r="AA438" s="189">
        <f t="shared" ca="1" si="409"/>
        <v>0</v>
      </c>
      <c r="AB438" s="189">
        <f t="shared" ca="1" si="409"/>
        <v>0</v>
      </c>
      <c r="AC438" s="189">
        <f t="shared" ca="1" si="409"/>
        <v>0</v>
      </c>
      <c r="AD438" s="189">
        <f t="shared" ca="1" si="409"/>
        <v>0</v>
      </c>
      <c r="AE438" s="189">
        <f t="shared" ca="1" si="409"/>
        <v>0</v>
      </c>
      <c r="AF438" s="189">
        <f t="shared" ca="1" si="409"/>
        <v>0</v>
      </c>
      <c r="AG438" s="189">
        <f t="shared" ca="1" si="409"/>
        <v>0</v>
      </c>
      <c r="AH438" s="189">
        <f t="shared" ca="1" si="409"/>
        <v>0</v>
      </c>
      <c r="AI438" s="189">
        <f t="shared" ca="1" si="409"/>
        <v>0</v>
      </c>
      <c r="AJ438" s="189">
        <f t="shared" ca="1" si="409"/>
        <v>0</v>
      </c>
      <c r="AK438" s="189">
        <f t="shared" ca="1" si="409"/>
        <v>0</v>
      </c>
      <c r="AL438" s="189">
        <f t="shared" ca="1" si="409"/>
        <v>0</v>
      </c>
      <c r="AM438" s="189">
        <f t="shared" ca="1" si="409"/>
        <v>0</v>
      </c>
      <c r="AN438" s="189">
        <f t="shared" ca="1" si="409"/>
        <v>0</v>
      </c>
      <c r="AO438" s="189">
        <f t="shared" ca="1" si="409"/>
        <v>0</v>
      </c>
      <c r="AP438" s="189">
        <f t="shared" ca="1" si="409"/>
        <v>0</v>
      </c>
      <c r="AQ438" s="189">
        <f t="shared" ca="1" si="409"/>
        <v>0</v>
      </c>
      <c r="AR438" s="189">
        <f t="shared" ca="1" si="409"/>
        <v>0</v>
      </c>
      <c r="AS438" s="189">
        <f t="shared" ca="1" si="409"/>
        <v>0</v>
      </c>
      <c r="AT438" s="189">
        <f t="shared" ca="1" si="409"/>
        <v>0</v>
      </c>
      <c r="AU438" s="189">
        <f t="shared" ref="AU438:BM438" ca="1" si="410">AU377*$H438*$I438</f>
        <v>0</v>
      </c>
      <c r="AV438" s="189">
        <f t="shared" ca="1" si="410"/>
        <v>0</v>
      </c>
      <c r="AW438" s="189">
        <f t="shared" ca="1" si="410"/>
        <v>0</v>
      </c>
      <c r="AX438" s="189">
        <f t="shared" ca="1" si="410"/>
        <v>0</v>
      </c>
      <c r="AY438" s="189">
        <f t="shared" ca="1" si="410"/>
        <v>0</v>
      </c>
      <c r="AZ438" s="189">
        <f t="shared" ca="1" si="410"/>
        <v>0</v>
      </c>
      <c r="BA438" s="189">
        <f t="shared" ca="1" si="410"/>
        <v>0</v>
      </c>
      <c r="BB438" s="189">
        <f t="shared" ca="1" si="410"/>
        <v>0</v>
      </c>
      <c r="BC438" s="189">
        <f t="shared" ca="1" si="410"/>
        <v>0</v>
      </c>
      <c r="BD438" s="189">
        <f t="shared" ca="1" si="410"/>
        <v>0</v>
      </c>
      <c r="BE438" s="189">
        <f t="shared" ca="1" si="410"/>
        <v>0</v>
      </c>
      <c r="BF438" s="189">
        <f t="shared" ca="1" si="410"/>
        <v>0</v>
      </c>
      <c r="BG438" s="189">
        <f t="shared" ca="1" si="410"/>
        <v>0</v>
      </c>
      <c r="BH438" s="189">
        <f t="shared" ca="1" si="410"/>
        <v>0</v>
      </c>
      <c r="BI438" s="189">
        <f t="shared" ca="1" si="410"/>
        <v>0</v>
      </c>
      <c r="BJ438" s="189">
        <f t="shared" ca="1" si="410"/>
        <v>0</v>
      </c>
      <c r="BK438" s="189">
        <f t="shared" ca="1" si="410"/>
        <v>0</v>
      </c>
      <c r="BL438" s="189">
        <f t="shared" ca="1" si="410"/>
        <v>0</v>
      </c>
      <c r="BM438" s="189">
        <f t="shared" ca="1" si="410"/>
        <v>0</v>
      </c>
    </row>
    <row r="439" spans="3:65" x14ac:dyDescent="0.2">
      <c r="C439" s="188">
        <f t="shared" si="399"/>
        <v>6</v>
      </c>
      <c r="D439" s="166" t="str">
        <f t="shared" si="400"/>
        <v/>
      </c>
      <c r="E439" s="211" t="str">
        <f t="shared" si="396"/>
        <v>Operating Expense</v>
      </c>
      <c r="F439" s="183">
        <f t="shared" si="396"/>
        <v>2</v>
      </c>
      <c r="G439" s="183"/>
      <c r="H439" s="222">
        <f>Assumptions!$C$29</f>
        <v>0.40400000000000003</v>
      </c>
      <c r="I439" s="222">
        <f>Assumptions!$D$29</f>
        <v>3.8899999999999997E-2</v>
      </c>
      <c r="J439" s="223"/>
      <c r="K439" s="202">
        <f t="shared" ca="1" si="401"/>
        <v>0</v>
      </c>
      <c r="L439" s="203">
        <f t="shared" ca="1" si="402"/>
        <v>0</v>
      </c>
      <c r="O439" s="189">
        <f t="shared" ref="O439:AT439" ca="1" si="411">O378*$H439*$I439</f>
        <v>0</v>
      </c>
      <c r="P439" s="189">
        <f t="shared" ca="1" si="411"/>
        <v>0</v>
      </c>
      <c r="Q439" s="189">
        <f t="shared" ca="1" si="411"/>
        <v>0</v>
      </c>
      <c r="R439" s="189">
        <f t="shared" ca="1" si="411"/>
        <v>0</v>
      </c>
      <c r="S439" s="189">
        <f t="shared" ca="1" si="411"/>
        <v>0</v>
      </c>
      <c r="T439" s="189">
        <f t="shared" ca="1" si="411"/>
        <v>0</v>
      </c>
      <c r="U439" s="189">
        <f t="shared" ca="1" si="411"/>
        <v>0</v>
      </c>
      <c r="V439" s="189">
        <f t="shared" ca="1" si="411"/>
        <v>0</v>
      </c>
      <c r="W439" s="189">
        <f t="shared" ca="1" si="411"/>
        <v>0</v>
      </c>
      <c r="X439" s="189">
        <f t="shared" ca="1" si="411"/>
        <v>0</v>
      </c>
      <c r="Y439" s="189">
        <f t="shared" ca="1" si="411"/>
        <v>0</v>
      </c>
      <c r="Z439" s="189">
        <f t="shared" ca="1" si="411"/>
        <v>0</v>
      </c>
      <c r="AA439" s="189">
        <f t="shared" ca="1" si="411"/>
        <v>0</v>
      </c>
      <c r="AB439" s="189">
        <f t="shared" ca="1" si="411"/>
        <v>0</v>
      </c>
      <c r="AC439" s="189">
        <f t="shared" ca="1" si="411"/>
        <v>0</v>
      </c>
      <c r="AD439" s="189">
        <f t="shared" ca="1" si="411"/>
        <v>0</v>
      </c>
      <c r="AE439" s="189">
        <f t="shared" ca="1" si="411"/>
        <v>0</v>
      </c>
      <c r="AF439" s="189">
        <f t="shared" ca="1" si="411"/>
        <v>0</v>
      </c>
      <c r="AG439" s="189">
        <f t="shared" ca="1" si="411"/>
        <v>0</v>
      </c>
      <c r="AH439" s="189">
        <f t="shared" ca="1" si="411"/>
        <v>0</v>
      </c>
      <c r="AI439" s="189">
        <f t="shared" ca="1" si="411"/>
        <v>0</v>
      </c>
      <c r="AJ439" s="189">
        <f t="shared" ca="1" si="411"/>
        <v>0</v>
      </c>
      <c r="AK439" s="189">
        <f t="shared" ca="1" si="411"/>
        <v>0</v>
      </c>
      <c r="AL439" s="189">
        <f t="shared" ca="1" si="411"/>
        <v>0</v>
      </c>
      <c r="AM439" s="189">
        <f t="shared" ca="1" si="411"/>
        <v>0</v>
      </c>
      <c r="AN439" s="189">
        <f t="shared" ca="1" si="411"/>
        <v>0</v>
      </c>
      <c r="AO439" s="189">
        <f t="shared" ca="1" si="411"/>
        <v>0</v>
      </c>
      <c r="AP439" s="189">
        <f t="shared" ca="1" si="411"/>
        <v>0</v>
      </c>
      <c r="AQ439" s="189">
        <f t="shared" ca="1" si="411"/>
        <v>0</v>
      </c>
      <c r="AR439" s="189">
        <f t="shared" ca="1" si="411"/>
        <v>0</v>
      </c>
      <c r="AS439" s="189">
        <f t="shared" ca="1" si="411"/>
        <v>0</v>
      </c>
      <c r="AT439" s="189">
        <f t="shared" ca="1" si="411"/>
        <v>0</v>
      </c>
      <c r="AU439" s="189">
        <f t="shared" ref="AU439:BM439" ca="1" si="412">AU378*$H439*$I439</f>
        <v>0</v>
      </c>
      <c r="AV439" s="189">
        <f t="shared" ca="1" si="412"/>
        <v>0</v>
      </c>
      <c r="AW439" s="189">
        <f t="shared" ca="1" si="412"/>
        <v>0</v>
      </c>
      <c r="AX439" s="189">
        <f t="shared" ca="1" si="412"/>
        <v>0</v>
      </c>
      <c r="AY439" s="189">
        <f t="shared" ca="1" si="412"/>
        <v>0</v>
      </c>
      <c r="AZ439" s="189">
        <f t="shared" ca="1" si="412"/>
        <v>0</v>
      </c>
      <c r="BA439" s="189">
        <f t="shared" ca="1" si="412"/>
        <v>0</v>
      </c>
      <c r="BB439" s="189">
        <f t="shared" ca="1" si="412"/>
        <v>0</v>
      </c>
      <c r="BC439" s="189">
        <f t="shared" ca="1" si="412"/>
        <v>0</v>
      </c>
      <c r="BD439" s="189">
        <f t="shared" ca="1" si="412"/>
        <v>0</v>
      </c>
      <c r="BE439" s="189">
        <f t="shared" ca="1" si="412"/>
        <v>0</v>
      </c>
      <c r="BF439" s="189">
        <f t="shared" ca="1" si="412"/>
        <v>0</v>
      </c>
      <c r="BG439" s="189">
        <f t="shared" ca="1" si="412"/>
        <v>0</v>
      </c>
      <c r="BH439" s="189">
        <f t="shared" ca="1" si="412"/>
        <v>0</v>
      </c>
      <c r="BI439" s="189">
        <f t="shared" ca="1" si="412"/>
        <v>0</v>
      </c>
      <c r="BJ439" s="189">
        <f t="shared" ca="1" si="412"/>
        <v>0</v>
      </c>
      <c r="BK439" s="189">
        <f t="shared" ca="1" si="412"/>
        <v>0</v>
      </c>
      <c r="BL439" s="189">
        <f t="shared" ca="1" si="412"/>
        <v>0</v>
      </c>
      <c r="BM439" s="189">
        <f t="shared" ca="1" si="412"/>
        <v>0</v>
      </c>
    </row>
    <row r="440" spans="3:65" x14ac:dyDescent="0.2">
      <c r="C440" s="188">
        <f t="shared" si="399"/>
        <v>7</v>
      </c>
      <c r="D440" s="166" t="str">
        <f t="shared" si="400"/>
        <v xml:space="preserve">Alt 1 - TRANSMISSION LINE  </v>
      </c>
      <c r="E440" s="211" t="str">
        <f t="shared" si="396"/>
        <v>CWIP Capital</v>
      </c>
      <c r="F440" s="183">
        <f t="shared" si="396"/>
        <v>6</v>
      </c>
      <c r="G440" s="183"/>
      <c r="H440" s="222">
        <f>Assumptions!$C$29</f>
        <v>0.40400000000000003</v>
      </c>
      <c r="I440" s="222">
        <f>Assumptions!$D$29</f>
        <v>3.8899999999999997E-2</v>
      </c>
      <c r="J440" s="223"/>
      <c r="K440" s="202">
        <f t="shared" ca="1" si="401"/>
        <v>29724458.312879506</v>
      </c>
      <c r="L440" s="203">
        <f t="shared" ca="1" si="402"/>
        <v>99322653.192577034</v>
      </c>
      <c r="O440" s="189">
        <f t="shared" ref="O440:AT440" ca="1" si="413">O379*$H440*$I440</f>
        <v>0</v>
      </c>
      <c r="P440" s="189">
        <f t="shared" ca="1" si="413"/>
        <v>0</v>
      </c>
      <c r="Q440" s="189">
        <f t="shared" ca="1" si="413"/>
        <v>438237.08553996135</v>
      </c>
      <c r="R440" s="189">
        <f t="shared" ca="1" si="413"/>
        <v>2755266.0486704446</v>
      </c>
      <c r="S440" s="189">
        <f t="shared" ca="1" si="413"/>
        <v>3744128.6782106911</v>
      </c>
      <c r="T440" s="189">
        <f t="shared" ca="1" si="413"/>
        <v>3614546.5457807188</v>
      </c>
      <c r="U440" s="189">
        <f t="shared" ca="1" si="413"/>
        <v>3493777.5722102467</v>
      </c>
      <c r="V440" s="189">
        <f t="shared" ca="1" si="413"/>
        <v>3380940.4416133221</v>
      </c>
      <c r="W440" s="189">
        <f t="shared" ca="1" si="413"/>
        <v>3275300.7240849887</v>
      </c>
      <c r="X440" s="189">
        <f t="shared" ca="1" si="413"/>
        <v>3174704.0919040358</v>
      </c>
      <c r="Y440" s="189">
        <f t="shared" ca="1" si="413"/>
        <v>3075723.20551399</v>
      </c>
      <c r="Z440" s="189">
        <f t="shared" ca="1" si="413"/>
        <v>2976693.3571302807</v>
      </c>
      <c r="AA440" s="189">
        <f t="shared" ca="1" si="413"/>
        <v>2877663.5087465714</v>
      </c>
      <c r="AB440" s="189">
        <f t="shared" ca="1" si="413"/>
        <v>2778633.6603628621</v>
      </c>
      <c r="AC440" s="189">
        <f t="shared" ca="1" si="413"/>
        <v>2679603.8119791527</v>
      </c>
      <c r="AD440" s="189">
        <f t="shared" ca="1" si="413"/>
        <v>2580573.9635954439</v>
      </c>
      <c r="AE440" s="189">
        <f t="shared" ca="1" si="413"/>
        <v>2481544.1152117345</v>
      </c>
      <c r="AF440" s="189">
        <f t="shared" ca="1" si="413"/>
        <v>2382514.2668280252</v>
      </c>
      <c r="AG440" s="189">
        <f t="shared" ca="1" si="413"/>
        <v>2297928.2065751613</v>
      </c>
      <c r="AH440" s="189">
        <f t="shared" ca="1" si="413"/>
        <v>2242278.6845776518</v>
      </c>
      <c r="AI440" s="189">
        <f t="shared" ca="1" si="413"/>
        <v>2201072.9507109877</v>
      </c>
      <c r="AJ440" s="189">
        <f t="shared" ca="1" si="413"/>
        <v>2159867.2168443231</v>
      </c>
      <c r="AK440" s="189">
        <f t="shared" ca="1" si="413"/>
        <v>2118661.482977659</v>
      </c>
      <c r="AL440" s="189">
        <f t="shared" ca="1" si="413"/>
        <v>2077455.7491109942</v>
      </c>
      <c r="AM440" s="189">
        <f t="shared" ca="1" si="413"/>
        <v>2036250.0152443303</v>
      </c>
      <c r="AN440" s="189">
        <f t="shared" ca="1" si="413"/>
        <v>1995044.2813776659</v>
      </c>
      <c r="AO440" s="189">
        <f t="shared" ca="1" si="413"/>
        <v>1953838.5475110016</v>
      </c>
      <c r="AP440" s="189">
        <f t="shared" ca="1" si="413"/>
        <v>1912632.8136443375</v>
      </c>
      <c r="AQ440" s="189">
        <f t="shared" ca="1" si="413"/>
        <v>1871427.0797776731</v>
      </c>
      <c r="AR440" s="189">
        <f t="shared" ca="1" si="413"/>
        <v>1830221.3459110092</v>
      </c>
      <c r="AS440" s="189">
        <f t="shared" ca="1" si="413"/>
        <v>1789015.6120443449</v>
      </c>
      <c r="AT440" s="189">
        <f t="shared" ca="1" si="413"/>
        <v>1747809.8781776808</v>
      </c>
      <c r="AU440" s="189">
        <f t="shared" ref="AU440:BM440" ca="1" si="414">AU379*$H440*$I440</f>
        <v>1706604.1443110164</v>
      </c>
      <c r="AV440" s="189">
        <f t="shared" ca="1" si="414"/>
        <v>1665398.4104443525</v>
      </c>
      <c r="AW440" s="189">
        <f t="shared" ca="1" si="414"/>
        <v>1624192.6765776882</v>
      </c>
      <c r="AX440" s="189">
        <f t="shared" ca="1" si="414"/>
        <v>1582986.9427110241</v>
      </c>
      <c r="AY440" s="189">
        <f t="shared" ca="1" si="414"/>
        <v>1541781.2088443597</v>
      </c>
      <c r="AZ440" s="189">
        <f t="shared" ca="1" si="414"/>
        <v>1500575.4749776958</v>
      </c>
      <c r="BA440" s="189">
        <f t="shared" ca="1" si="414"/>
        <v>1459369.7411110313</v>
      </c>
      <c r="BB440" s="189">
        <f t="shared" ca="1" si="414"/>
        <v>1418164.0072443669</v>
      </c>
      <c r="BC440" s="189">
        <f t="shared" ca="1" si="414"/>
        <v>1376958.2733777026</v>
      </c>
      <c r="BD440" s="189">
        <f t="shared" ca="1" si="414"/>
        <v>1335752.5395110387</v>
      </c>
      <c r="BE440" s="189">
        <f t="shared" ca="1" si="414"/>
        <v>1294546.8056443746</v>
      </c>
      <c r="BF440" s="189">
        <f t="shared" ca="1" si="414"/>
        <v>1253341.07177771</v>
      </c>
      <c r="BG440" s="189">
        <f t="shared" ca="1" si="414"/>
        <v>1212135.3379110459</v>
      </c>
      <c r="BH440" s="189">
        <f t="shared" ca="1" si="414"/>
        <v>1170929.6040443815</v>
      </c>
      <c r="BI440" s="189">
        <f t="shared" ca="1" si="414"/>
        <v>1129723.8701777172</v>
      </c>
      <c r="BJ440" s="189">
        <f t="shared" ca="1" si="414"/>
        <v>1088518.1363110531</v>
      </c>
      <c r="BK440" s="189">
        <f t="shared" ca="1" si="414"/>
        <v>1047312.4024443887</v>
      </c>
      <c r="BL440" s="189">
        <f t="shared" ca="1" si="414"/>
        <v>1006106.6685777247</v>
      </c>
      <c r="BM440" s="189">
        <f t="shared" ca="1" si="414"/>
        <v>964900.93471106025</v>
      </c>
    </row>
    <row r="441" spans="3:65" x14ac:dyDescent="0.2">
      <c r="C441" s="188">
        <f t="shared" si="399"/>
        <v>8</v>
      </c>
      <c r="D441" s="166" t="str">
        <f t="shared" si="400"/>
        <v xml:space="preserve">Alt 1 - TRANSMISSION SUBSTATION  </v>
      </c>
      <c r="E441" s="211" t="str">
        <f t="shared" si="396"/>
        <v>CWIP Capital</v>
      </c>
      <c r="F441" s="183">
        <f t="shared" si="396"/>
        <v>6</v>
      </c>
      <c r="G441" s="183"/>
      <c r="H441" s="222">
        <f>Assumptions!$C$29</f>
        <v>0.40400000000000003</v>
      </c>
      <c r="I441" s="222">
        <f>Assumptions!$D$29</f>
        <v>3.8899999999999997E-2</v>
      </c>
      <c r="J441" s="223"/>
      <c r="K441" s="202">
        <f t="shared" ca="1" si="401"/>
        <v>4132580.8354875138</v>
      </c>
      <c r="L441" s="203">
        <f t="shared" ca="1" si="402"/>
        <v>11229977.188695742</v>
      </c>
      <c r="O441" s="189">
        <f t="shared" ref="O441:AT441" ca="1" si="415">O380*$H441*$I441</f>
        <v>0</v>
      </c>
      <c r="P441" s="189">
        <f t="shared" ca="1" si="415"/>
        <v>0</v>
      </c>
      <c r="Q441" s="189">
        <f t="shared" ca="1" si="415"/>
        <v>67743.833792732097</v>
      </c>
      <c r="R441" s="189">
        <f t="shared" ca="1" si="415"/>
        <v>425759.3958024921</v>
      </c>
      <c r="S441" s="189">
        <f t="shared" ca="1" si="415"/>
        <v>576581.58161097905</v>
      </c>
      <c r="T441" s="189">
        <f t="shared" ca="1" si="415"/>
        <v>552786.52924890385</v>
      </c>
      <c r="U441" s="189">
        <f t="shared" ca="1" si="415"/>
        <v>530353.83801204304</v>
      </c>
      <c r="V441" s="189">
        <f t="shared" ca="1" si="415"/>
        <v>509147.27178787487</v>
      </c>
      <c r="W441" s="189">
        <f t="shared" ca="1" si="415"/>
        <v>489053.30048263189</v>
      </c>
      <c r="X441" s="189">
        <f t="shared" ca="1" si="415"/>
        <v>469738.90248792787</v>
      </c>
      <c r="Y441" s="189">
        <f t="shared" ca="1" si="415"/>
        <v>450674.27069951332</v>
      </c>
      <c r="Z441" s="189">
        <f t="shared" ca="1" si="415"/>
        <v>431602.07023818081</v>
      </c>
      <c r="AA441" s="189">
        <f t="shared" ca="1" si="415"/>
        <v>412529.86977684847</v>
      </c>
      <c r="AB441" s="189">
        <f t="shared" ca="1" si="415"/>
        <v>393457.6693155159</v>
      </c>
      <c r="AC441" s="189">
        <f t="shared" ca="1" si="415"/>
        <v>374385.46885418356</v>
      </c>
      <c r="AD441" s="189">
        <f t="shared" ca="1" si="415"/>
        <v>355313.26839285105</v>
      </c>
      <c r="AE441" s="189">
        <f t="shared" ca="1" si="415"/>
        <v>336241.06793151866</v>
      </c>
      <c r="AF441" s="189">
        <f t="shared" ca="1" si="415"/>
        <v>317168.86747018615</v>
      </c>
      <c r="AG441" s="189">
        <f t="shared" ca="1" si="415"/>
        <v>300329.42551962152</v>
      </c>
      <c r="AH441" s="189">
        <f t="shared" ca="1" si="415"/>
        <v>287963.06926351017</v>
      </c>
      <c r="AI441" s="189">
        <f t="shared" ca="1" si="415"/>
        <v>277829.47151816677</v>
      </c>
      <c r="AJ441" s="189">
        <f t="shared" ca="1" si="415"/>
        <v>267695.87377282325</v>
      </c>
      <c r="AK441" s="189">
        <f t="shared" ca="1" si="415"/>
        <v>257562.27602747982</v>
      </c>
      <c r="AL441" s="189">
        <f t="shared" ca="1" si="415"/>
        <v>247428.6782821363</v>
      </c>
      <c r="AM441" s="189">
        <f t="shared" ca="1" si="415"/>
        <v>237295.08053679281</v>
      </c>
      <c r="AN441" s="189">
        <f t="shared" ca="1" si="415"/>
        <v>227161.48279144941</v>
      </c>
      <c r="AO441" s="189">
        <f t="shared" ca="1" si="415"/>
        <v>217027.88504610589</v>
      </c>
      <c r="AP441" s="189">
        <f t="shared" ca="1" si="415"/>
        <v>206894.28730076249</v>
      </c>
      <c r="AQ441" s="189">
        <f t="shared" ca="1" si="415"/>
        <v>196760.68955541897</v>
      </c>
      <c r="AR441" s="189">
        <f t="shared" ca="1" si="415"/>
        <v>186627.09181007554</v>
      </c>
      <c r="AS441" s="189">
        <f t="shared" ca="1" si="415"/>
        <v>176493.49406473202</v>
      </c>
      <c r="AT441" s="189">
        <f t="shared" ca="1" si="415"/>
        <v>166359.89631938862</v>
      </c>
      <c r="AU441" s="189">
        <f t="shared" ref="AU441:BM441" ca="1" si="416">AU380*$H441*$I441</f>
        <v>156226.2985740451</v>
      </c>
      <c r="AV441" s="189">
        <f t="shared" ca="1" si="416"/>
        <v>146092.70082870167</v>
      </c>
      <c r="AW441" s="189">
        <f t="shared" ca="1" si="416"/>
        <v>135959.10308335818</v>
      </c>
      <c r="AX441" s="189">
        <f t="shared" ca="1" si="416"/>
        <v>125825.50533801474</v>
      </c>
      <c r="AY441" s="189">
        <f t="shared" ca="1" si="416"/>
        <v>115691.90759267127</v>
      </c>
      <c r="AZ441" s="189">
        <f t="shared" ca="1" si="416"/>
        <v>105558.30984732781</v>
      </c>
      <c r="BA441" s="189">
        <f t="shared" ca="1" si="416"/>
        <v>95424.712101984333</v>
      </c>
      <c r="BB441" s="189">
        <f t="shared" ca="1" si="416"/>
        <v>85291.114356640872</v>
      </c>
      <c r="BC441" s="189">
        <f t="shared" ca="1" si="416"/>
        <v>75157.516611297397</v>
      </c>
      <c r="BD441" s="189">
        <f t="shared" ca="1" si="416"/>
        <v>65023.918865953936</v>
      </c>
      <c r="BE441" s="189">
        <f t="shared" ca="1" si="416"/>
        <v>54890.321120610475</v>
      </c>
      <c r="BF441" s="189">
        <f t="shared" ca="1" si="416"/>
        <v>44756.723375267007</v>
      </c>
      <c r="BG441" s="189">
        <f t="shared" ca="1" si="416"/>
        <v>34623.125629923481</v>
      </c>
      <c r="BH441" s="189">
        <f t="shared" ca="1" si="416"/>
        <v>24489.527884579958</v>
      </c>
      <c r="BI441" s="189">
        <f t="shared" ca="1" si="416"/>
        <v>14355.93013923644</v>
      </c>
      <c r="BJ441" s="189">
        <f t="shared" ca="1" si="416"/>
        <v>4644.5656332820936</v>
      </c>
      <c r="BK441" s="189">
        <f t="shared" ca="1" si="416"/>
        <v>-4.1118835797533394E-10</v>
      </c>
      <c r="BL441" s="189">
        <f t="shared" ca="1" si="416"/>
        <v>-4.1118835797533394E-10</v>
      </c>
      <c r="BM441" s="189">
        <f t="shared" ca="1" si="416"/>
        <v>-4.1118835797533394E-10</v>
      </c>
    </row>
    <row r="442" spans="3:65" x14ac:dyDescent="0.2">
      <c r="C442" s="188">
        <f t="shared" si="399"/>
        <v>9</v>
      </c>
      <c r="D442" s="166" t="str">
        <f t="shared" si="400"/>
        <v xml:space="preserve">Alt 1 - DISTRIBUTION SUBSTATION  </v>
      </c>
      <c r="E442" s="211" t="str">
        <f t="shared" si="396"/>
        <v>CWIP Capital</v>
      </c>
      <c r="F442" s="183">
        <f t="shared" si="396"/>
        <v>6</v>
      </c>
      <c r="G442" s="183"/>
      <c r="H442" s="222">
        <f>Assumptions!$C$29</f>
        <v>0.40400000000000003</v>
      </c>
      <c r="I442" s="222">
        <f>Assumptions!$D$29</f>
        <v>3.8899999999999997E-2</v>
      </c>
      <c r="J442" s="223"/>
      <c r="K442" s="202">
        <f t="shared" ca="1" si="401"/>
        <v>0</v>
      </c>
      <c r="L442" s="203">
        <f t="shared" ca="1" si="402"/>
        <v>0</v>
      </c>
      <c r="O442" s="189">
        <f t="shared" ref="O442:AT442" ca="1" si="417">O381*$H442*$I442</f>
        <v>0</v>
      </c>
      <c r="P442" s="189">
        <f t="shared" ca="1" si="417"/>
        <v>0</v>
      </c>
      <c r="Q442" s="189">
        <f t="shared" ca="1" si="417"/>
        <v>0</v>
      </c>
      <c r="R442" s="189">
        <f t="shared" ca="1" si="417"/>
        <v>0</v>
      </c>
      <c r="S442" s="189">
        <f t="shared" ca="1" si="417"/>
        <v>0</v>
      </c>
      <c r="T442" s="189">
        <f t="shared" ca="1" si="417"/>
        <v>0</v>
      </c>
      <c r="U442" s="189">
        <f t="shared" ca="1" si="417"/>
        <v>0</v>
      </c>
      <c r="V442" s="189">
        <f t="shared" ca="1" si="417"/>
        <v>0</v>
      </c>
      <c r="W442" s="189">
        <f t="shared" ca="1" si="417"/>
        <v>0</v>
      </c>
      <c r="X442" s="189">
        <f t="shared" ca="1" si="417"/>
        <v>0</v>
      </c>
      <c r="Y442" s="189">
        <f t="shared" ca="1" si="417"/>
        <v>0</v>
      </c>
      <c r="Z442" s="189">
        <f t="shared" ca="1" si="417"/>
        <v>0</v>
      </c>
      <c r="AA442" s="189">
        <f t="shared" ca="1" si="417"/>
        <v>0</v>
      </c>
      <c r="AB442" s="189">
        <f t="shared" ca="1" si="417"/>
        <v>0</v>
      </c>
      <c r="AC442" s="189">
        <f t="shared" ca="1" si="417"/>
        <v>0</v>
      </c>
      <c r="AD442" s="189">
        <f t="shared" ca="1" si="417"/>
        <v>0</v>
      </c>
      <c r="AE442" s="189">
        <f t="shared" ca="1" si="417"/>
        <v>0</v>
      </c>
      <c r="AF442" s="189">
        <f t="shared" ca="1" si="417"/>
        <v>0</v>
      </c>
      <c r="AG442" s="189">
        <f t="shared" ca="1" si="417"/>
        <v>0</v>
      </c>
      <c r="AH442" s="189">
        <f t="shared" ca="1" si="417"/>
        <v>0</v>
      </c>
      <c r="AI442" s="189">
        <f t="shared" ca="1" si="417"/>
        <v>0</v>
      </c>
      <c r="AJ442" s="189">
        <f t="shared" ca="1" si="417"/>
        <v>0</v>
      </c>
      <c r="AK442" s="189">
        <f t="shared" ca="1" si="417"/>
        <v>0</v>
      </c>
      <c r="AL442" s="189">
        <f t="shared" ca="1" si="417"/>
        <v>0</v>
      </c>
      <c r="AM442" s="189">
        <f t="shared" ca="1" si="417"/>
        <v>0</v>
      </c>
      <c r="AN442" s="189">
        <f t="shared" ca="1" si="417"/>
        <v>0</v>
      </c>
      <c r="AO442" s="189">
        <f t="shared" ca="1" si="417"/>
        <v>0</v>
      </c>
      <c r="AP442" s="189">
        <f t="shared" ca="1" si="417"/>
        <v>0</v>
      </c>
      <c r="AQ442" s="189">
        <f t="shared" ca="1" si="417"/>
        <v>0</v>
      </c>
      <c r="AR442" s="189">
        <f t="shared" ca="1" si="417"/>
        <v>0</v>
      </c>
      <c r="AS442" s="189">
        <f t="shared" ca="1" si="417"/>
        <v>0</v>
      </c>
      <c r="AT442" s="189">
        <f t="shared" ca="1" si="417"/>
        <v>0</v>
      </c>
      <c r="AU442" s="189">
        <f t="shared" ref="AU442:BM442" ca="1" si="418">AU381*$H442*$I442</f>
        <v>0</v>
      </c>
      <c r="AV442" s="189">
        <f t="shared" ca="1" si="418"/>
        <v>0</v>
      </c>
      <c r="AW442" s="189">
        <f t="shared" ca="1" si="418"/>
        <v>0</v>
      </c>
      <c r="AX442" s="189">
        <f t="shared" ca="1" si="418"/>
        <v>0</v>
      </c>
      <c r="AY442" s="189">
        <f t="shared" ca="1" si="418"/>
        <v>0</v>
      </c>
      <c r="AZ442" s="189">
        <f t="shared" ca="1" si="418"/>
        <v>0</v>
      </c>
      <c r="BA442" s="189">
        <f t="shared" ca="1" si="418"/>
        <v>0</v>
      </c>
      <c r="BB442" s="189">
        <f t="shared" ca="1" si="418"/>
        <v>0</v>
      </c>
      <c r="BC442" s="189">
        <f t="shared" ca="1" si="418"/>
        <v>0</v>
      </c>
      <c r="BD442" s="189">
        <f t="shared" ca="1" si="418"/>
        <v>0</v>
      </c>
      <c r="BE442" s="189">
        <f t="shared" ca="1" si="418"/>
        <v>0</v>
      </c>
      <c r="BF442" s="189">
        <f t="shared" ca="1" si="418"/>
        <v>0</v>
      </c>
      <c r="BG442" s="189">
        <f t="shared" ca="1" si="418"/>
        <v>0</v>
      </c>
      <c r="BH442" s="189">
        <f t="shared" ca="1" si="418"/>
        <v>0</v>
      </c>
      <c r="BI442" s="189">
        <f t="shared" ca="1" si="418"/>
        <v>0</v>
      </c>
      <c r="BJ442" s="189">
        <f t="shared" ca="1" si="418"/>
        <v>0</v>
      </c>
      <c r="BK442" s="189">
        <f t="shared" ca="1" si="418"/>
        <v>0</v>
      </c>
      <c r="BL442" s="189">
        <f t="shared" ca="1" si="418"/>
        <v>0</v>
      </c>
      <c r="BM442" s="189">
        <f t="shared" ca="1" si="418"/>
        <v>0</v>
      </c>
    </row>
    <row r="443" spans="3:65" x14ac:dyDescent="0.2">
      <c r="C443" s="188">
        <f t="shared" si="399"/>
        <v>10</v>
      </c>
      <c r="D443" s="166" t="str">
        <f t="shared" si="400"/>
        <v/>
      </c>
      <c r="E443" s="211" t="str">
        <f t="shared" si="396"/>
        <v>Operating Expense</v>
      </c>
      <c r="F443" s="183">
        <f t="shared" si="396"/>
        <v>2</v>
      </c>
      <c r="G443" s="183"/>
      <c r="H443" s="222">
        <f>Assumptions!$C$29</f>
        <v>0.40400000000000003</v>
      </c>
      <c r="I443" s="222">
        <f>Assumptions!$D$29</f>
        <v>3.8899999999999997E-2</v>
      </c>
      <c r="J443" s="223"/>
      <c r="K443" s="202">
        <f t="shared" ca="1" si="401"/>
        <v>0</v>
      </c>
      <c r="L443" s="203">
        <f t="shared" ca="1" si="402"/>
        <v>0</v>
      </c>
      <c r="O443" s="189">
        <f t="shared" ref="O443:AT443" ca="1" si="419">O382*$H443*$I443</f>
        <v>0</v>
      </c>
      <c r="P443" s="189">
        <f t="shared" ca="1" si="419"/>
        <v>0</v>
      </c>
      <c r="Q443" s="189">
        <f t="shared" ca="1" si="419"/>
        <v>0</v>
      </c>
      <c r="R443" s="189">
        <f t="shared" ca="1" si="419"/>
        <v>0</v>
      </c>
      <c r="S443" s="189">
        <f t="shared" ca="1" si="419"/>
        <v>0</v>
      </c>
      <c r="T443" s="189">
        <f t="shared" ca="1" si="419"/>
        <v>0</v>
      </c>
      <c r="U443" s="189">
        <f t="shared" ca="1" si="419"/>
        <v>0</v>
      </c>
      <c r="V443" s="189">
        <f t="shared" ca="1" si="419"/>
        <v>0</v>
      </c>
      <c r="W443" s="189">
        <f t="shared" ca="1" si="419"/>
        <v>0</v>
      </c>
      <c r="X443" s="189">
        <f t="shared" ca="1" si="419"/>
        <v>0</v>
      </c>
      <c r="Y443" s="189">
        <f t="shared" ca="1" si="419"/>
        <v>0</v>
      </c>
      <c r="Z443" s="189">
        <f t="shared" ca="1" si="419"/>
        <v>0</v>
      </c>
      <c r="AA443" s="189">
        <f t="shared" ca="1" si="419"/>
        <v>0</v>
      </c>
      <c r="AB443" s="189">
        <f t="shared" ca="1" si="419"/>
        <v>0</v>
      </c>
      <c r="AC443" s="189">
        <f t="shared" ca="1" si="419"/>
        <v>0</v>
      </c>
      <c r="AD443" s="189">
        <f t="shared" ca="1" si="419"/>
        <v>0</v>
      </c>
      <c r="AE443" s="189">
        <f t="shared" ca="1" si="419"/>
        <v>0</v>
      </c>
      <c r="AF443" s="189">
        <f t="shared" ca="1" si="419"/>
        <v>0</v>
      </c>
      <c r="AG443" s="189">
        <f t="shared" ca="1" si="419"/>
        <v>0</v>
      </c>
      <c r="AH443" s="189">
        <f t="shared" ca="1" si="419"/>
        <v>0</v>
      </c>
      <c r="AI443" s="189">
        <f t="shared" ca="1" si="419"/>
        <v>0</v>
      </c>
      <c r="AJ443" s="189">
        <f t="shared" ca="1" si="419"/>
        <v>0</v>
      </c>
      <c r="AK443" s="189">
        <f t="shared" ca="1" si="419"/>
        <v>0</v>
      </c>
      <c r="AL443" s="189">
        <f t="shared" ca="1" si="419"/>
        <v>0</v>
      </c>
      <c r="AM443" s="189">
        <f t="shared" ca="1" si="419"/>
        <v>0</v>
      </c>
      <c r="AN443" s="189">
        <f t="shared" ca="1" si="419"/>
        <v>0</v>
      </c>
      <c r="AO443" s="189">
        <f t="shared" ca="1" si="419"/>
        <v>0</v>
      </c>
      <c r="AP443" s="189">
        <f t="shared" ca="1" si="419"/>
        <v>0</v>
      </c>
      <c r="AQ443" s="189">
        <f t="shared" ca="1" si="419"/>
        <v>0</v>
      </c>
      <c r="AR443" s="189">
        <f t="shared" ca="1" si="419"/>
        <v>0</v>
      </c>
      <c r="AS443" s="189">
        <f t="shared" ca="1" si="419"/>
        <v>0</v>
      </c>
      <c r="AT443" s="189">
        <f t="shared" ca="1" si="419"/>
        <v>0</v>
      </c>
      <c r="AU443" s="189">
        <f t="shared" ref="AU443:BM443" ca="1" si="420">AU382*$H443*$I443</f>
        <v>0</v>
      </c>
      <c r="AV443" s="189">
        <f t="shared" ca="1" si="420"/>
        <v>0</v>
      </c>
      <c r="AW443" s="189">
        <f t="shared" ca="1" si="420"/>
        <v>0</v>
      </c>
      <c r="AX443" s="189">
        <f t="shared" ca="1" si="420"/>
        <v>0</v>
      </c>
      <c r="AY443" s="189">
        <f t="shared" ca="1" si="420"/>
        <v>0</v>
      </c>
      <c r="AZ443" s="189">
        <f t="shared" ca="1" si="420"/>
        <v>0</v>
      </c>
      <c r="BA443" s="189">
        <f t="shared" ca="1" si="420"/>
        <v>0</v>
      </c>
      <c r="BB443" s="189">
        <f t="shared" ca="1" si="420"/>
        <v>0</v>
      </c>
      <c r="BC443" s="189">
        <f t="shared" ca="1" si="420"/>
        <v>0</v>
      </c>
      <c r="BD443" s="189">
        <f t="shared" ca="1" si="420"/>
        <v>0</v>
      </c>
      <c r="BE443" s="189">
        <f t="shared" ca="1" si="420"/>
        <v>0</v>
      </c>
      <c r="BF443" s="189">
        <f t="shared" ca="1" si="420"/>
        <v>0</v>
      </c>
      <c r="BG443" s="189">
        <f t="shared" ca="1" si="420"/>
        <v>0</v>
      </c>
      <c r="BH443" s="189">
        <f t="shared" ca="1" si="420"/>
        <v>0</v>
      </c>
      <c r="BI443" s="189">
        <f t="shared" ca="1" si="420"/>
        <v>0</v>
      </c>
      <c r="BJ443" s="189">
        <f t="shared" ca="1" si="420"/>
        <v>0</v>
      </c>
      <c r="BK443" s="189">
        <f t="shared" ca="1" si="420"/>
        <v>0</v>
      </c>
      <c r="BL443" s="189">
        <f t="shared" ca="1" si="420"/>
        <v>0</v>
      </c>
      <c r="BM443" s="189">
        <f t="shared" ca="1" si="420"/>
        <v>0</v>
      </c>
    </row>
    <row r="444" spans="3:65" x14ac:dyDescent="0.2">
      <c r="C444" s="188">
        <f t="shared" si="399"/>
        <v>11</v>
      </c>
      <c r="D444" s="166" t="str">
        <f t="shared" si="400"/>
        <v/>
      </c>
      <c r="E444" s="211" t="str">
        <f t="shared" si="396"/>
        <v>Operating Expense</v>
      </c>
      <c r="F444" s="183">
        <f t="shared" si="396"/>
        <v>2</v>
      </c>
      <c r="G444" s="183"/>
      <c r="H444" s="222">
        <f>Assumptions!$C$29</f>
        <v>0.40400000000000003</v>
      </c>
      <c r="I444" s="222">
        <f>Assumptions!$D$29</f>
        <v>3.8899999999999997E-2</v>
      </c>
      <c r="J444" s="223"/>
      <c r="K444" s="202">
        <f t="shared" ca="1" si="401"/>
        <v>0</v>
      </c>
      <c r="L444" s="203">
        <f t="shared" ca="1" si="402"/>
        <v>0</v>
      </c>
      <c r="O444" s="189">
        <f t="shared" ref="O444:AT444" ca="1" si="421">O383*$H444*$I444</f>
        <v>0</v>
      </c>
      <c r="P444" s="189">
        <f t="shared" ca="1" si="421"/>
        <v>0</v>
      </c>
      <c r="Q444" s="189">
        <f t="shared" ca="1" si="421"/>
        <v>0</v>
      </c>
      <c r="R444" s="189">
        <f t="shared" ca="1" si="421"/>
        <v>0</v>
      </c>
      <c r="S444" s="189">
        <f t="shared" ca="1" si="421"/>
        <v>0</v>
      </c>
      <c r="T444" s="189">
        <f t="shared" ca="1" si="421"/>
        <v>0</v>
      </c>
      <c r="U444" s="189">
        <f t="shared" ca="1" si="421"/>
        <v>0</v>
      </c>
      <c r="V444" s="189">
        <f t="shared" ca="1" si="421"/>
        <v>0</v>
      </c>
      <c r="W444" s="189">
        <f t="shared" ca="1" si="421"/>
        <v>0</v>
      </c>
      <c r="X444" s="189">
        <f t="shared" ca="1" si="421"/>
        <v>0</v>
      </c>
      <c r="Y444" s="189">
        <f t="shared" ca="1" si="421"/>
        <v>0</v>
      </c>
      <c r="Z444" s="189">
        <f t="shared" ca="1" si="421"/>
        <v>0</v>
      </c>
      <c r="AA444" s="189">
        <f t="shared" ca="1" si="421"/>
        <v>0</v>
      </c>
      <c r="AB444" s="189">
        <f t="shared" ca="1" si="421"/>
        <v>0</v>
      </c>
      <c r="AC444" s="189">
        <f t="shared" ca="1" si="421"/>
        <v>0</v>
      </c>
      <c r="AD444" s="189">
        <f t="shared" ca="1" si="421"/>
        <v>0</v>
      </c>
      <c r="AE444" s="189">
        <f t="shared" ca="1" si="421"/>
        <v>0</v>
      </c>
      <c r="AF444" s="189">
        <f t="shared" ca="1" si="421"/>
        <v>0</v>
      </c>
      <c r="AG444" s="189">
        <f t="shared" ca="1" si="421"/>
        <v>0</v>
      </c>
      <c r="AH444" s="189">
        <f t="shared" ca="1" si="421"/>
        <v>0</v>
      </c>
      <c r="AI444" s="189">
        <f t="shared" ca="1" si="421"/>
        <v>0</v>
      </c>
      <c r="AJ444" s="189">
        <f t="shared" ca="1" si="421"/>
        <v>0</v>
      </c>
      <c r="AK444" s="189">
        <f t="shared" ca="1" si="421"/>
        <v>0</v>
      </c>
      <c r="AL444" s="189">
        <f t="shared" ca="1" si="421"/>
        <v>0</v>
      </c>
      <c r="AM444" s="189">
        <f t="shared" ca="1" si="421"/>
        <v>0</v>
      </c>
      <c r="AN444" s="189">
        <f t="shared" ca="1" si="421"/>
        <v>0</v>
      </c>
      <c r="AO444" s="189">
        <f t="shared" ca="1" si="421"/>
        <v>0</v>
      </c>
      <c r="AP444" s="189">
        <f t="shared" ca="1" si="421"/>
        <v>0</v>
      </c>
      <c r="AQ444" s="189">
        <f t="shared" ca="1" si="421"/>
        <v>0</v>
      </c>
      <c r="AR444" s="189">
        <f t="shared" ca="1" si="421"/>
        <v>0</v>
      </c>
      <c r="AS444" s="189">
        <f t="shared" ca="1" si="421"/>
        <v>0</v>
      </c>
      <c r="AT444" s="189">
        <f t="shared" ca="1" si="421"/>
        <v>0</v>
      </c>
      <c r="AU444" s="189">
        <f t="shared" ref="AU444:BM444" ca="1" si="422">AU383*$H444*$I444</f>
        <v>0</v>
      </c>
      <c r="AV444" s="189">
        <f t="shared" ca="1" si="422"/>
        <v>0</v>
      </c>
      <c r="AW444" s="189">
        <f t="shared" ca="1" si="422"/>
        <v>0</v>
      </c>
      <c r="AX444" s="189">
        <f t="shared" ca="1" si="422"/>
        <v>0</v>
      </c>
      <c r="AY444" s="189">
        <f t="shared" ca="1" si="422"/>
        <v>0</v>
      </c>
      <c r="AZ444" s="189">
        <f t="shared" ca="1" si="422"/>
        <v>0</v>
      </c>
      <c r="BA444" s="189">
        <f t="shared" ca="1" si="422"/>
        <v>0</v>
      </c>
      <c r="BB444" s="189">
        <f t="shared" ca="1" si="422"/>
        <v>0</v>
      </c>
      <c r="BC444" s="189">
        <f t="shared" ca="1" si="422"/>
        <v>0</v>
      </c>
      <c r="BD444" s="189">
        <f t="shared" ca="1" si="422"/>
        <v>0</v>
      </c>
      <c r="BE444" s="189">
        <f t="shared" ca="1" si="422"/>
        <v>0</v>
      </c>
      <c r="BF444" s="189">
        <f t="shared" ca="1" si="422"/>
        <v>0</v>
      </c>
      <c r="BG444" s="189">
        <f t="shared" ca="1" si="422"/>
        <v>0</v>
      </c>
      <c r="BH444" s="189">
        <f t="shared" ca="1" si="422"/>
        <v>0</v>
      </c>
      <c r="BI444" s="189">
        <f t="shared" ca="1" si="422"/>
        <v>0</v>
      </c>
      <c r="BJ444" s="189">
        <f t="shared" ca="1" si="422"/>
        <v>0</v>
      </c>
      <c r="BK444" s="189">
        <f t="shared" ca="1" si="422"/>
        <v>0</v>
      </c>
      <c r="BL444" s="189">
        <f t="shared" ca="1" si="422"/>
        <v>0</v>
      </c>
      <c r="BM444" s="189">
        <f t="shared" ca="1" si="422"/>
        <v>0</v>
      </c>
    </row>
    <row r="445" spans="3:65" x14ac:dyDescent="0.2">
      <c r="C445" s="188">
        <f t="shared" si="399"/>
        <v>12</v>
      </c>
      <c r="D445" s="166" t="str">
        <f t="shared" si="400"/>
        <v/>
      </c>
      <c r="E445" s="211" t="str">
        <f t="shared" si="396"/>
        <v>Operating Expense</v>
      </c>
      <c r="F445" s="183">
        <f t="shared" si="396"/>
        <v>2</v>
      </c>
      <c r="G445" s="183"/>
      <c r="H445" s="222">
        <f>Assumptions!$C$29</f>
        <v>0.40400000000000003</v>
      </c>
      <c r="I445" s="222">
        <f>Assumptions!$D$29</f>
        <v>3.8899999999999997E-2</v>
      </c>
      <c r="J445" s="223"/>
      <c r="K445" s="202">
        <f t="shared" ca="1" si="401"/>
        <v>0</v>
      </c>
      <c r="L445" s="203">
        <f t="shared" ca="1" si="402"/>
        <v>0</v>
      </c>
      <c r="O445" s="189">
        <f t="shared" ref="O445:AT445" ca="1" si="423">O384*$H445*$I445</f>
        <v>0</v>
      </c>
      <c r="P445" s="189">
        <f t="shared" ca="1" si="423"/>
        <v>0</v>
      </c>
      <c r="Q445" s="189">
        <f t="shared" ca="1" si="423"/>
        <v>0</v>
      </c>
      <c r="R445" s="189">
        <f t="shared" ca="1" si="423"/>
        <v>0</v>
      </c>
      <c r="S445" s="189">
        <f t="shared" ca="1" si="423"/>
        <v>0</v>
      </c>
      <c r="T445" s="189">
        <f t="shared" ca="1" si="423"/>
        <v>0</v>
      </c>
      <c r="U445" s="189">
        <f t="shared" ca="1" si="423"/>
        <v>0</v>
      </c>
      <c r="V445" s="189">
        <f t="shared" ca="1" si="423"/>
        <v>0</v>
      </c>
      <c r="W445" s="189">
        <f t="shared" ca="1" si="423"/>
        <v>0</v>
      </c>
      <c r="X445" s="189">
        <f t="shared" ca="1" si="423"/>
        <v>0</v>
      </c>
      <c r="Y445" s="189">
        <f t="shared" ca="1" si="423"/>
        <v>0</v>
      </c>
      <c r="Z445" s="189">
        <f t="shared" ca="1" si="423"/>
        <v>0</v>
      </c>
      <c r="AA445" s="189">
        <f t="shared" ca="1" si="423"/>
        <v>0</v>
      </c>
      <c r="AB445" s="189">
        <f t="shared" ca="1" si="423"/>
        <v>0</v>
      </c>
      <c r="AC445" s="189">
        <f t="shared" ca="1" si="423"/>
        <v>0</v>
      </c>
      <c r="AD445" s="189">
        <f t="shared" ca="1" si="423"/>
        <v>0</v>
      </c>
      <c r="AE445" s="189">
        <f t="shared" ca="1" si="423"/>
        <v>0</v>
      </c>
      <c r="AF445" s="189">
        <f t="shared" ca="1" si="423"/>
        <v>0</v>
      </c>
      <c r="AG445" s="189">
        <f t="shared" ca="1" si="423"/>
        <v>0</v>
      </c>
      <c r="AH445" s="189">
        <f t="shared" ca="1" si="423"/>
        <v>0</v>
      </c>
      <c r="AI445" s="189">
        <f t="shared" ca="1" si="423"/>
        <v>0</v>
      </c>
      <c r="AJ445" s="189">
        <f t="shared" ca="1" si="423"/>
        <v>0</v>
      </c>
      <c r="AK445" s="189">
        <f t="shared" ca="1" si="423"/>
        <v>0</v>
      </c>
      <c r="AL445" s="189">
        <f t="shared" ca="1" si="423"/>
        <v>0</v>
      </c>
      <c r="AM445" s="189">
        <f t="shared" ca="1" si="423"/>
        <v>0</v>
      </c>
      <c r="AN445" s="189">
        <f t="shared" ca="1" si="423"/>
        <v>0</v>
      </c>
      <c r="AO445" s="189">
        <f t="shared" ca="1" si="423"/>
        <v>0</v>
      </c>
      <c r="AP445" s="189">
        <f t="shared" ca="1" si="423"/>
        <v>0</v>
      </c>
      <c r="AQ445" s="189">
        <f t="shared" ca="1" si="423"/>
        <v>0</v>
      </c>
      <c r="AR445" s="189">
        <f t="shared" ca="1" si="423"/>
        <v>0</v>
      </c>
      <c r="AS445" s="189">
        <f t="shared" ca="1" si="423"/>
        <v>0</v>
      </c>
      <c r="AT445" s="189">
        <f t="shared" ca="1" si="423"/>
        <v>0</v>
      </c>
      <c r="AU445" s="189">
        <f t="shared" ref="AU445:BM445" ca="1" si="424">AU384*$H445*$I445</f>
        <v>0</v>
      </c>
      <c r="AV445" s="189">
        <f t="shared" ca="1" si="424"/>
        <v>0</v>
      </c>
      <c r="AW445" s="189">
        <f t="shared" ca="1" si="424"/>
        <v>0</v>
      </c>
      <c r="AX445" s="189">
        <f t="shared" ca="1" si="424"/>
        <v>0</v>
      </c>
      <c r="AY445" s="189">
        <f t="shared" ca="1" si="424"/>
        <v>0</v>
      </c>
      <c r="AZ445" s="189">
        <f t="shared" ca="1" si="424"/>
        <v>0</v>
      </c>
      <c r="BA445" s="189">
        <f t="shared" ca="1" si="424"/>
        <v>0</v>
      </c>
      <c r="BB445" s="189">
        <f t="shared" ca="1" si="424"/>
        <v>0</v>
      </c>
      <c r="BC445" s="189">
        <f t="shared" ca="1" si="424"/>
        <v>0</v>
      </c>
      <c r="BD445" s="189">
        <f t="shared" ca="1" si="424"/>
        <v>0</v>
      </c>
      <c r="BE445" s="189">
        <f t="shared" ca="1" si="424"/>
        <v>0</v>
      </c>
      <c r="BF445" s="189">
        <f t="shared" ca="1" si="424"/>
        <v>0</v>
      </c>
      <c r="BG445" s="189">
        <f t="shared" ca="1" si="424"/>
        <v>0</v>
      </c>
      <c r="BH445" s="189">
        <f t="shared" ca="1" si="424"/>
        <v>0</v>
      </c>
      <c r="BI445" s="189">
        <f t="shared" ca="1" si="424"/>
        <v>0</v>
      </c>
      <c r="BJ445" s="189">
        <f t="shared" ca="1" si="424"/>
        <v>0</v>
      </c>
      <c r="BK445" s="189">
        <f t="shared" ca="1" si="424"/>
        <v>0</v>
      </c>
      <c r="BL445" s="189">
        <f t="shared" ca="1" si="424"/>
        <v>0</v>
      </c>
      <c r="BM445" s="189">
        <f t="shared" ca="1" si="424"/>
        <v>0</v>
      </c>
    </row>
    <row r="446" spans="3:65" x14ac:dyDescent="0.2">
      <c r="C446" s="188">
        <f t="shared" si="399"/>
        <v>13</v>
      </c>
      <c r="D446" s="166" t="str">
        <f t="shared" si="400"/>
        <v xml:space="preserve">Alt 2 - TRANSMISSION LINE  </v>
      </c>
      <c r="E446" s="211" t="str">
        <f t="shared" si="396"/>
        <v>CWIP Capital</v>
      </c>
      <c r="F446" s="183">
        <f t="shared" si="396"/>
        <v>6</v>
      </c>
      <c r="G446" s="183"/>
      <c r="H446" s="222">
        <f>Assumptions!$C$29</f>
        <v>0.40400000000000003</v>
      </c>
      <c r="I446" s="222">
        <f>Assumptions!$D$29</f>
        <v>3.8899999999999997E-2</v>
      </c>
      <c r="J446" s="223"/>
      <c r="K446" s="202">
        <f t="shared" ca="1" si="401"/>
        <v>26693106.734834637</v>
      </c>
      <c r="L446" s="203">
        <f t="shared" ca="1" si="402"/>
        <v>89193557.539369926</v>
      </c>
      <c r="O446" s="189">
        <f t="shared" ref="O446:AT446" ca="1" si="425">O385*$H446*$I446</f>
        <v>0</v>
      </c>
      <c r="P446" s="189">
        <f t="shared" ca="1" si="425"/>
        <v>0</v>
      </c>
      <c r="Q446" s="189">
        <f t="shared" ca="1" si="425"/>
        <v>393544.91093997116</v>
      </c>
      <c r="R446" s="189">
        <f t="shared" ca="1" si="425"/>
        <v>2474279.2600583327</v>
      </c>
      <c r="S446" s="189">
        <f t="shared" ca="1" si="425"/>
        <v>3362295.971366066</v>
      </c>
      <c r="T446" s="189">
        <f t="shared" ca="1" si="425"/>
        <v>3245928.8485249425</v>
      </c>
      <c r="U446" s="189">
        <f t="shared" ca="1" si="425"/>
        <v>3137476.1033869009</v>
      </c>
      <c r="V446" s="189">
        <f t="shared" ca="1" si="425"/>
        <v>3036146.2981816335</v>
      </c>
      <c r="W446" s="189">
        <f t="shared" ca="1" si="425"/>
        <v>2941279.9014338832</v>
      </c>
      <c r="X446" s="189">
        <f t="shared" ca="1" si="425"/>
        <v>2850942.2874828968</v>
      </c>
      <c r="Y446" s="189">
        <f t="shared" ca="1" si="425"/>
        <v>2762055.6427774755</v>
      </c>
      <c r="Z446" s="189">
        <f t="shared" ca="1" si="425"/>
        <v>2673125.0293070381</v>
      </c>
      <c r="AA446" s="189">
        <f t="shared" ca="1" si="425"/>
        <v>2584194.4158365992</v>
      </c>
      <c r="AB446" s="189">
        <f t="shared" ca="1" si="425"/>
        <v>2495263.8023661608</v>
      </c>
      <c r="AC446" s="189">
        <f t="shared" ca="1" si="425"/>
        <v>2406333.1888957219</v>
      </c>
      <c r="AD446" s="189">
        <f t="shared" ca="1" si="425"/>
        <v>2317402.575425284</v>
      </c>
      <c r="AE446" s="189">
        <f t="shared" ca="1" si="425"/>
        <v>2228471.9619548456</v>
      </c>
      <c r="AF446" s="189">
        <f t="shared" ca="1" si="425"/>
        <v>2139541.3484844072</v>
      </c>
      <c r="AG446" s="189">
        <f t="shared" ca="1" si="425"/>
        <v>2063581.5206940209</v>
      </c>
      <c r="AH446" s="189">
        <f t="shared" ca="1" si="425"/>
        <v>2013607.2330287548</v>
      </c>
      <c r="AI446" s="189">
        <f t="shared" ca="1" si="425"/>
        <v>1976603.7310435399</v>
      </c>
      <c r="AJ446" s="189">
        <f t="shared" ca="1" si="425"/>
        <v>1939600.2290583251</v>
      </c>
      <c r="AK446" s="189">
        <f t="shared" ca="1" si="425"/>
        <v>1902596.7270731109</v>
      </c>
      <c r="AL446" s="189">
        <f t="shared" ca="1" si="425"/>
        <v>1865593.225087896</v>
      </c>
      <c r="AM446" s="189">
        <f t="shared" ca="1" si="425"/>
        <v>1828589.7231026818</v>
      </c>
      <c r="AN446" s="189">
        <f t="shared" ca="1" si="425"/>
        <v>1791586.2211174672</v>
      </c>
      <c r="AO446" s="189">
        <f t="shared" ca="1" si="425"/>
        <v>1754582.7191322532</v>
      </c>
      <c r="AP446" s="189">
        <f t="shared" ca="1" si="425"/>
        <v>1717579.2171470386</v>
      </c>
      <c r="AQ446" s="189">
        <f t="shared" ca="1" si="425"/>
        <v>1680575.7151618237</v>
      </c>
      <c r="AR446" s="189">
        <f t="shared" ca="1" si="425"/>
        <v>1643572.2131766092</v>
      </c>
      <c r="AS446" s="189">
        <f t="shared" ca="1" si="425"/>
        <v>1606568.7111913958</v>
      </c>
      <c r="AT446" s="189">
        <f t="shared" ca="1" si="425"/>
        <v>1569565.2092061809</v>
      </c>
      <c r="AU446" s="189">
        <f t="shared" ref="AU446:BM446" ca="1" si="426">AU385*$H446*$I446</f>
        <v>1532561.7072209667</v>
      </c>
      <c r="AV446" s="189">
        <f t="shared" ca="1" si="426"/>
        <v>1495558.2052357518</v>
      </c>
      <c r="AW446" s="189">
        <f t="shared" ca="1" si="426"/>
        <v>1458554.7032505374</v>
      </c>
      <c r="AX446" s="189">
        <f t="shared" ca="1" si="426"/>
        <v>1421551.2012653232</v>
      </c>
      <c r="AY446" s="189">
        <f t="shared" ca="1" si="426"/>
        <v>1384547.699280109</v>
      </c>
      <c r="AZ446" s="189">
        <f t="shared" ca="1" si="426"/>
        <v>1347544.1972948941</v>
      </c>
      <c r="BA446" s="189">
        <f t="shared" ca="1" si="426"/>
        <v>1310540.69530968</v>
      </c>
      <c r="BB446" s="189">
        <f t="shared" ca="1" si="426"/>
        <v>1273537.1933244655</v>
      </c>
      <c r="BC446" s="189">
        <f t="shared" ca="1" si="426"/>
        <v>1236533.6913392514</v>
      </c>
      <c r="BD446" s="189">
        <f t="shared" ca="1" si="426"/>
        <v>1199530.1893540365</v>
      </c>
      <c r="BE446" s="189">
        <f t="shared" ca="1" si="426"/>
        <v>1162526.6873688223</v>
      </c>
      <c r="BF446" s="189">
        <f t="shared" ca="1" si="426"/>
        <v>1125523.1853836079</v>
      </c>
      <c r="BG446" s="189">
        <f t="shared" ca="1" si="426"/>
        <v>1088519.6833983934</v>
      </c>
      <c r="BH446" s="189">
        <f t="shared" ca="1" si="426"/>
        <v>1051516.1814131788</v>
      </c>
      <c r="BI446" s="189">
        <f t="shared" ca="1" si="426"/>
        <v>1014512.6794279646</v>
      </c>
      <c r="BJ446" s="189">
        <f t="shared" ca="1" si="426"/>
        <v>977509.1774427502</v>
      </c>
      <c r="BK446" s="189">
        <f t="shared" ca="1" si="426"/>
        <v>940505.67545753554</v>
      </c>
      <c r="BL446" s="189">
        <f t="shared" ca="1" si="426"/>
        <v>903502.17347232078</v>
      </c>
      <c r="BM446" s="189">
        <f t="shared" ca="1" si="426"/>
        <v>866498.67148710624</v>
      </c>
    </row>
    <row r="447" spans="3:65" x14ac:dyDescent="0.2">
      <c r="C447" s="188">
        <f t="shared" si="399"/>
        <v>14</v>
      </c>
      <c r="D447" s="166" t="str">
        <f t="shared" si="400"/>
        <v xml:space="preserve">Alt 2 - TRANSMISSION SUBSTATION  </v>
      </c>
      <c r="E447" s="211" t="str">
        <f t="shared" si="396"/>
        <v>CWIP Capital</v>
      </c>
      <c r="F447" s="183">
        <f t="shared" si="396"/>
        <v>6</v>
      </c>
      <c r="G447" s="183"/>
      <c r="H447" s="222">
        <f>Assumptions!$C$29</f>
        <v>0.40400000000000003</v>
      </c>
      <c r="I447" s="222">
        <f>Assumptions!$D$29</f>
        <v>3.8899999999999997E-2</v>
      </c>
      <c r="J447" s="223"/>
      <c r="K447" s="202">
        <f t="shared" ca="1" si="401"/>
        <v>272584.31983529439</v>
      </c>
      <c r="L447" s="203">
        <f t="shared" ca="1" si="402"/>
        <v>740727.36036036548</v>
      </c>
      <c r="O447" s="189">
        <f t="shared" ref="O447:AT447" ca="1" si="427">O386*$H447*$I447</f>
        <v>0</v>
      </c>
      <c r="P447" s="189">
        <f t="shared" ca="1" si="427"/>
        <v>0</v>
      </c>
      <c r="Q447" s="189">
        <f t="shared" ca="1" si="427"/>
        <v>4468.3716042178085</v>
      </c>
      <c r="R447" s="189">
        <f t="shared" ca="1" si="427"/>
        <v>28083.016385719988</v>
      </c>
      <c r="S447" s="189">
        <f t="shared" ca="1" si="427"/>
        <v>38031.221773898178</v>
      </c>
      <c r="T447" s="189">
        <f t="shared" ca="1" si="427"/>
        <v>36461.704220154716</v>
      </c>
      <c r="U447" s="189">
        <f t="shared" ca="1" si="427"/>
        <v>34982.047771485741</v>
      </c>
      <c r="V447" s="189">
        <f t="shared" ca="1" si="427"/>
        <v>33583.266317383823</v>
      </c>
      <c r="W447" s="189">
        <f t="shared" ca="1" si="427"/>
        <v>32257.871432426047</v>
      </c>
      <c r="X447" s="189">
        <f t="shared" ca="1" si="427"/>
        <v>30983.897068705362</v>
      </c>
      <c r="Y447" s="189">
        <f t="shared" ca="1" si="427"/>
        <v>29726.39724091499</v>
      </c>
      <c r="Z447" s="189">
        <f t="shared" ca="1" si="427"/>
        <v>28468.3981847631</v>
      </c>
      <c r="AA447" s="189">
        <f t="shared" ca="1" si="427"/>
        <v>27210.399128611203</v>
      </c>
      <c r="AB447" s="189">
        <f t="shared" ca="1" si="427"/>
        <v>25952.400072459313</v>
      </c>
      <c r="AC447" s="189">
        <f t="shared" ca="1" si="427"/>
        <v>24694.401016307413</v>
      </c>
      <c r="AD447" s="189">
        <f t="shared" ca="1" si="427"/>
        <v>23436.401960155519</v>
      </c>
      <c r="AE447" s="189">
        <f t="shared" ca="1" si="427"/>
        <v>22178.402904003626</v>
      </c>
      <c r="AF447" s="189">
        <f t="shared" ca="1" si="427"/>
        <v>20920.403847851732</v>
      </c>
      <c r="AG447" s="189">
        <f t="shared" ca="1" si="427"/>
        <v>19809.677158349696</v>
      </c>
      <c r="AH447" s="189">
        <f t="shared" ca="1" si="427"/>
        <v>18993.994430508908</v>
      </c>
      <c r="AI447" s="189">
        <f t="shared" ca="1" si="427"/>
        <v>18325.584069317974</v>
      </c>
      <c r="AJ447" s="189">
        <f t="shared" ca="1" si="427"/>
        <v>17657.173708127051</v>
      </c>
      <c r="AK447" s="189">
        <f t="shared" ca="1" si="427"/>
        <v>16988.763346936114</v>
      </c>
      <c r="AL447" s="189">
        <f t="shared" ca="1" si="427"/>
        <v>16320.35298574519</v>
      </c>
      <c r="AM447" s="189">
        <f t="shared" ca="1" si="427"/>
        <v>15651.942624554262</v>
      </c>
      <c r="AN447" s="189">
        <f t="shared" ca="1" si="427"/>
        <v>14983.532263363331</v>
      </c>
      <c r="AO447" s="189">
        <f t="shared" ca="1" si="427"/>
        <v>14315.121902172401</v>
      </c>
      <c r="AP447" s="189">
        <f t="shared" ca="1" si="427"/>
        <v>13646.711540981471</v>
      </c>
      <c r="AQ447" s="189">
        <f t="shared" ca="1" si="427"/>
        <v>12978.301179790542</v>
      </c>
      <c r="AR447" s="189">
        <f t="shared" ca="1" si="427"/>
        <v>12309.890818599612</v>
      </c>
      <c r="AS447" s="189">
        <f t="shared" ca="1" si="427"/>
        <v>11641.480457408683</v>
      </c>
      <c r="AT447" s="189">
        <f t="shared" ca="1" si="427"/>
        <v>10973.070096217751</v>
      </c>
      <c r="AU447" s="189">
        <f t="shared" ref="AU447:BM447" ca="1" si="428">AU386*$H447*$I447</f>
        <v>10304.659735026822</v>
      </c>
      <c r="AV447" s="189">
        <f t="shared" ca="1" si="428"/>
        <v>9636.2493738358935</v>
      </c>
      <c r="AW447" s="189">
        <f t="shared" ca="1" si="428"/>
        <v>8967.8390126449631</v>
      </c>
      <c r="AX447" s="189">
        <f t="shared" ca="1" si="428"/>
        <v>8299.4286514540308</v>
      </c>
      <c r="AY447" s="189">
        <f t="shared" ca="1" si="428"/>
        <v>7631.0182902631022</v>
      </c>
      <c r="AZ447" s="189">
        <f t="shared" ca="1" si="428"/>
        <v>6962.6079290721718</v>
      </c>
      <c r="BA447" s="189">
        <f t="shared" ca="1" si="428"/>
        <v>6294.1975678812423</v>
      </c>
      <c r="BB447" s="189">
        <f t="shared" ca="1" si="428"/>
        <v>5625.7872066903128</v>
      </c>
      <c r="BC447" s="189">
        <f t="shared" ca="1" si="428"/>
        <v>4957.3768454993824</v>
      </c>
      <c r="BD447" s="189">
        <f t="shared" ca="1" si="428"/>
        <v>4288.9664843084529</v>
      </c>
      <c r="BE447" s="189">
        <f t="shared" ca="1" si="428"/>
        <v>3620.5561231175261</v>
      </c>
      <c r="BF447" s="189">
        <f t="shared" ca="1" si="428"/>
        <v>2952.1457619265998</v>
      </c>
      <c r="BG447" s="189">
        <f t="shared" ca="1" si="428"/>
        <v>2283.7354007356735</v>
      </c>
      <c r="BH447" s="189">
        <f t="shared" ca="1" si="428"/>
        <v>1615.3250395447476</v>
      </c>
      <c r="BI447" s="189">
        <f t="shared" ca="1" si="428"/>
        <v>946.9146783538215</v>
      </c>
      <c r="BJ447" s="189">
        <f t="shared" ca="1" si="428"/>
        <v>306.35474887917525</v>
      </c>
      <c r="BK447" s="189">
        <f t="shared" ca="1" si="428"/>
        <v>-1.2320785754127428E-11</v>
      </c>
      <c r="BL447" s="189">
        <f t="shared" ca="1" si="428"/>
        <v>-1.2320785754127428E-11</v>
      </c>
      <c r="BM447" s="189">
        <f t="shared" ca="1" si="428"/>
        <v>-1.2320785754127428E-11</v>
      </c>
    </row>
    <row r="448" spans="3:65" x14ac:dyDescent="0.2">
      <c r="C448" s="188">
        <f t="shared" si="399"/>
        <v>15</v>
      </c>
      <c r="D448" s="166" t="str">
        <f t="shared" si="400"/>
        <v xml:space="preserve">Alt 2 - DISTRIBUTION SUBSTATION  </v>
      </c>
      <c r="E448" s="211" t="str">
        <f t="shared" si="396"/>
        <v>CWIP Capital</v>
      </c>
      <c r="F448" s="183">
        <f t="shared" si="396"/>
        <v>6</v>
      </c>
      <c r="G448" s="183"/>
      <c r="H448" s="222">
        <f>Assumptions!$C$29</f>
        <v>0.40400000000000003</v>
      </c>
      <c r="I448" s="222">
        <f>Assumptions!$D$29</f>
        <v>3.8899999999999997E-2</v>
      </c>
      <c r="J448" s="223"/>
      <c r="K448" s="202">
        <f t="shared" ca="1" si="401"/>
        <v>0</v>
      </c>
      <c r="L448" s="203">
        <f t="shared" ca="1" si="402"/>
        <v>0</v>
      </c>
      <c r="O448" s="189">
        <f t="shared" ref="O448:AT448" ca="1" si="429">O387*$H448*$I448</f>
        <v>0</v>
      </c>
      <c r="P448" s="189">
        <f t="shared" ca="1" si="429"/>
        <v>0</v>
      </c>
      <c r="Q448" s="189">
        <f t="shared" ca="1" si="429"/>
        <v>0</v>
      </c>
      <c r="R448" s="189">
        <f t="shared" ca="1" si="429"/>
        <v>0</v>
      </c>
      <c r="S448" s="189">
        <f t="shared" ca="1" si="429"/>
        <v>0</v>
      </c>
      <c r="T448" s="189">
        <f t="shared" ca="1" si="429"/>
        <v>0</v>
      </c>
      <c r="U448" s="189">
        <f t="shared" ca="1" si="429"/>
        <v>0</v>
      </c>
      <c r="V448" s="189">
        <f t="shared" ca="1" si="429"/>
        <v>0</v>
      </c>
      <c r="W448" s="189">
        <f t="shared" ca="1" si="429"/>
        <v>0</v>
      </c>
      <c r="X448" s="189">
        <f t="shared" ca="1" si="429"/>
        <v>0</v>
      </c>
      <c r="Y448" s="189">
        <f t="shared" ca="1" si="429"/>
        <v>0</v>
      </c>
      <c r="Z448" s="189">
        <f t="shared" ca="1" si="429"/>
        <v>0</v>
      </c>
      <c r="AA448" s="189">
        <f t="shared" ca="1" si="429"/>
        <v>0</v>
      </c>
      <c r="AB448" s="189">
        <f t="shared" ca="1" si="429"/>
        <v>0</v>
      </c>
      <c r="AC448" s="189">
        <f t="shared" ca="1" si="429"/>
        <v>0</v>
      </c>
      <c r="AD448" s="189">
        <f t="shared" ca="1" si="429"/>
        <v>0</v>
      </c>
      <c r="AE448" s="189">
        <f t="shared" ca="1" si="429"/>
        <v>0</v>
      </c>
      <c r="AF448" s="189">
        <f t="shared" ca="1" si="429"/>
        <v>0</v>
      </c>
      <c r="AG448" s="189">
        <f t="shared" ca="1" si="429"/>
        <v>0</v>
      </c>
      <c r="AH448" s="189">
        <f t="shared" ca="1" si="429"/>
        <v>0</v>
      </c>
      <c r="AI448" s="189">
        <f t="shared" ca="1" si="429"/>
        <v>0</v>
      </c>
      <c r="AJ448" s="189">
        <f t="shared" ca="1" si="429"/>
        <v>0</v>
      </c>
      <c r="AK448" s="189">
        <f t="shared" ca="1" si="429"/>
        <v>0</v>
      </c>
      <c r="AL448" s="189">
        <f t="shared" ca="1" si="429"/>
        <v>0</v>
      </c>
      <c r="AM448" s="189">
        <f t="shared" ca="1" si="429"/>
        <v>0</v>
      </c>
      <c r="AN448" s="189">
        <f t="shared" ca="1" si="429"/>
        <v>0</v>
      </c>
      <c r="AO448" s="189">
        <f t="shared" ca="1" si="429"/>
        <v>0</v>
      </c>
      <c r="AP448" s="189">
        <f t="shared" ca="1" si="429"/>
        <v>0</v>
      </c>
      <c r="AQ448" s="189">
        <f t="shared" ca="1" si="429"/>
        <v>0</v>
      </c>
      <c r="AR448" s="189">
        <f t="shared" ca="1" si="429"/>
        <v>0</v>
      </c>
      <c r="AS448" s="189">
        <f t="shared" ca="1" si="429"/>
        <v>0</v>
      </c>
      <c r="AT448" s="189">
        <f t="shared" ca="1" si="429"/>
        <v>0</v>
      </c>
      <c r="AU448" s="189">
        <f t="shared" ref="AU448:BM448" ca="1" si="430">AU387*$H448*$I448</f>
        <v>0</v>
      </c>
      <c r="AV448" s="189">
        <f t="shared" ca="1" si="430"/>
        <v>0</v>
      </c>
      <c r="AW448" s="189">
        <f t="shared" ca="1" si="430"/>
        <v>0</v>
      </c>
      <c r="AX448" s="189">
        <f t="shared" ca="1" si="430"/>
        <v>0</v>
      </c>
      <c r="AY448" s="189">
        <f t="shared" ca="1" si="430"/>
        <v>0</v>
      </c>
      <c r="AZ448" s="189">
        <f t="shared" ca="1" si="430"/>
        <v>0</v>
      </c>
      <c r="BA448" s="189">
        <f t="shared" ca="1" si="430"/>
        <v>0</v>
      </c>
      <c r="BB448" s="189">
        <f t="shared" ca="1" si="430"/>
        <v>0</v>
      </c>
      <c r="BC448" s="189">
        <f t="shared" ca="1" si="430"/>
        <v>0</v>
      </c>
      <c r="BD448" s="189">
        <f t="shared" ca="1" si="430"/>
        <v>0</v>
      </c>
      <c r="BE448" s="189">
        <f t="shared" ca="1" si="430"/>
        <v>0</v>
      </c>
      <c r="BF448" s="189">
        <f t="shared" ca="1" si="430"/>
        <v>0</v>
      </c>
      <c r="BG448" s="189">
        <f t="shared" ca="1" si="430"/>
        <v>0</v>
      </c>
      <c r="BH448" s="189">
        <f t="shared" ca="1" si="430"/>
        <v>0</v>
      </c>
      <c r="BI448" s="189">
        <f t="shared" ca="1" si="430"/>
        <v>0</v>
      </c>
      <c r="BJ448" s="189">
        <f t="shared" ca="1" si="430"/>
        <v>0</v>
      </c>
      <c r="BK448" s="189">
        <f t="shared" ca="1" si="430"/>
        <v>0</v>
      </c>
      <c r="BL448" s="189">
        <f t="shared" ca="1" si="430"/>
        <v>0</v>
      </c>
      <c r="BM448" s="189">
        <f t="shared" ca="1" si="430"/>
        <v>0</v>
      </c>
    </row>
    <row r="449" spans="3:65" x14ac:dyDescent="0.2">
      <c r="C449" s="188">
        <f t="shared" si="399"/>
        <v>16</v>
      </c>
      <c r="D449" s="166" t="str">
        <f t="shared" si="400"/>
        <v>item 16</v>
      </c>
      <c r="E449" s="211" t="str">
        <f t="shared" si="396"/>
        <v>Operating Expense</v>
      </c>
      <c r="F449" s="183">
        <f t="shared" si="396"/>
        <v>2</v>
      </c>
      <c r="G449" s="183"/>
      <c r="H449" s="222">
        <f>Assumptions!$C$29</f>
        <v>0.40400000000000003</v>
      </c>
      <c r="I449" s="222">
        <f>Assumptions!$D$29</f>
        <v>3.8899999999999997E-2</v>
      </c>
      <c r="J449" s="223"/>
      <c r="K449" s="202">
        <f t="shared" ca="1" si="401"/>
        <v>0</v>
      </c>
      <c r="L449" s="203">
        <f t="shared" ca="1" si="402"/>
        <v>0</v>
      </c>
      <c r="O449" s="189">
        <f t="shared" ref="O449:AT449" ca="1" si="431">O388*$H449*$I449</f>
        <v>0</v>
      </c>
      <c r="P449" s="189">
        <f t="shared" ca="1" si="431"/>
        <v>0</v>
      </c>
      <c r="Q449" s="189">
        <f t="shared" ca="1" si="431"/>
        <v>0</v>
      </c>
      <c r="R449" s="189">
        <f t="shared" ca="1" si="431"/>
        <v>0</v>
      </c>
      <c r="S449" s="189">
        <f t="shared" ca="1" si="431"/>
        <v>0</v>
      </c>
      <c r="T449" s="189">
        <f t="shared" ca="1" si="431"/>
        <v>0</v>
      </c>
      <c r="U449" s="189">
        <f t="shared" ca="1" si="431"/>
        <v>0</v>
      </c>
      <c r="V449" s="189">
        <f t="shared" ca="1" si="431"/>
        <v>0</v>
      </c>
      <c r="W449" s="189">
        <f t="shared" ca="1" si="431"/>
        <v>0</v>
      </c>
      <c r="X449" s="189">
        <f t="shared" ca="1" si="431"/>
        <v>0</v>
      </c>
      <c r="Y449" s="189">
        <f t="shared" ca="1" si="431"/>
        <v>0</v>
      </c>
      <c r="Z449" s="189">
        <f t="shared" ca="1" si="431"/>
        <v>0</v>
      </c>
      <c r="AA449" s="189">
        <f t="shared" ca="1" si="431"/>
        <v>0</v>
      </c>
      <c r="AB449" s="189">
        <f t="shared" ca="1" si="431"/>
        <v>0</v>
      </c>
      <c r="AC449" s="189">
        <f t="shared" ca="1" si="431"/>
        <v>0</v>
      </c>
      <c r="AD449" s="189">
        <f t="shared" ca="1" si="431"/>
        <v>0</v>
      </c>
      <c r="AE449" s="189">
        <f t="shared" ca="1" si="431"/>
        <v>0</v>
      </c>
      <c r="AF449" s="189">
        <f t="shared" ca="1" si="431"/>
        <v>0</v>
      </c>
      <c r="AG449" s="189">
        <f t="shared" ca="1" si="431"/>
        <v>0</v>
      </c>
      <c r="AH449" s="189">
        <f t="shared" ca="1" si="431"/>
        <v>0</v>
      </c>
      <c r="AI449" s="189">
        <f t="shared" ca="1" si="431"/>
        <v>0</v>
      </c>
      <c r="AJ449" s="189">
        <f t="shared" ca="1" si="431"/>
        <v>0</v>
      </c>
      <c r="AK449" s="189">
        <f t="shared" ca="1" si="431"/>
        <v>0</v>
      </c>
      <c r="AL449" s="189">
        <f t="shared" ca="1" si="431"/>
        <v>0</v>
      </c>
      <c r="AM449" s="189">
        <f t="shared" ca="1" si="431"/>
        <v>0</v>
      </c>
      <c r="AN449" s="189">
        <f t="shared" ca="1" si="431"/>
        <v>0</v>
      </c>
      <c r="AO449" s="189">
        <f t="shared" ca="1" si="431"/>
        <v>0</v>
      </c>
      <c r="AP449" s="189">
        <f t="shared" ca="1" si="431"/>
        <v>0</v>
      </c>
      <c r="AQ449" s="189">
        <f t="shared" ca="1" si="431"/>
        <v>0</v>
      </c>
      <c r="AR449" s="189">
        <f t="shared" ca="1" si="431"/>
        <v>0</v>
      </c>
      <c r="AS449" s="189">
        <f t="shared" ca="1" si="431"/>
        <v>0</v>
      </c>
      <c r="AT449" s="189">
        <f t="shared" ca="1" si="431"/>
        <v>0</v>
      </c>
      <c r="AU449" s="189">
        <f t="shared" ref="AU449:BM449" ca="1" si="432">AU388*$H449*$I449</f>
        <v>0</v>
      </c>
      <c r="AV449" s="189">
        <f t="shared" ca="1" si="432"/>
        <v>0</v>
      </c>
      <c r="AW449" s="189">
        <f t="shared" ca="1" si="432"/>
        <v>0</v>
      </c>
      <c r="AX449" s="189">
        <f t="shared" ca="1" si="432"/>
        <v>0</v>
      </c>
      <c r="AY449" s="189">
        <f t="shared" ca="1" si="432"/>
        <v>0</v>
      </c>
      <c r="AZ449" s="189">
        <f t="shared" ca="1" si="432"/>
        <v>0</v>
      </c>
      <c r="BA449" s="189">
        <f t="shared" ca="1" si="432"/>
        <v>0</v>
      </c>
      <c r="BB449" s="189">
        <f t="shared" ca="1" si="432"/>
        <v>0</v>
      </c>
      <c r="BC449" s="189">
        <f t="shared" ca="1" si="432"/>
        <v>0</v>
      </c>
      <c r="BD449" s="189">
        <f t="shared" ca="1" si="432"/>
        <v>0</v>
      </c>
      <c r="BE449" s="189">
        <f t="shared" ca="1" si="432"/>
        <v>0</v>
      </c>
      <c r="BF449" s="189">
        <f t="shared" ca="1" si="432"/>
        <v>0</v>
      </c>
      <c r="BG449" s="189">
        <f t="shared" ca="1" si="432"/>
        <v>0</v>
      </c>
      <c r="BH449" s="189">
        <f t="shared" ca="1" si="432"/>
        <v>0</v>
      </c>
      <c r="BI449" s="189">
        <f t="shared" ca="1" si="432"/>
        <v>0</v>
      </c>
      <c r="BJ449" s="189">
        <f t="shared" ca="1" si="432"/>
        <v>0</v>
      </c>
      <c r="BK449" s="189">
        <f t="shared" ca="1" si="432"/>
        <v>0</v>
      </c>
      <c r="BL449" s="189">
        <f t="shared" ca="1" si="432"/>
        <v>0</v>
      </c>
      <c r="BM449" s="189">
        <f t="shared" ca="1" si="432"/>
        <v>0</v>
      </c>
    </row>
    <row r="450" spans="3:65" x14ac:dyDescent="0.2">
      <c r="C450" s="188">
        <f t="shared" si="399"/>
        <v>17</v>
      </c>
      <c r="D450" s="166" t="str">
        <f t="shared" si="400"/>
        <v>item 17</v>
      </c>
      <c r="E450" s="211" t="str">
        <f t="shared" si="396"/>
        <v>Operating Expense</v>
      </c>
      <c r="F450" s="183">
        <f t="shared" si="396"/>
        <v>2</v>
      </c>
      <c r="G450" s="183"/>
      <c r="H450" s="222">
        <f>Assumptions!$C$29</f>
        <v>0.40400000000000003</v>
      </c>
      <c r="I450" s="222">
        <f>Assumptions!$D$29</f>
        <v>3.8899999999999997E-2</v>
      </c>
      <c r="J450" s="223"/>
      <c r="K450" s="202">
        <f t="shared" ca="1" si="401"/>
        <v>0</v>
      </c>
      <c r="L450" s="203">
        <f t="shared" ca="1" si="402"/>
        <v>0</v>
      </c>
      <c r="O450" s="189">
        <f t="shared" ref="O450:AT450" ca="1" si="433">O389*$H450*$I450</f>
        <v>0</v>
      </c>
      <c r="P450" s="189">
        <f t="shared" ca="1" si="433"/>
        <v>0</v>
      </c>
      <c r="Q450" s="189">
        <f t="shared" ca="1" si="433"/>
        <v>0</v>
      </c>
      <c r="R450" s="189">
        <f t="shared" ca="1" si="433"/>
        <v>0</v>
      </c>
      <c r="S450" s="189">
        <f t="shared" ca="1" si="433"/>
        <v>0</v>
      </c>
      <c r="T450" s="189">
        <f t="shared" ca="1" si="433"/>
        <v>0</v>
      </c>
      <c r="U450" s="189">
        <f t="shared" ca="1" si="433"/>
        <v>0</v>
      </c>
      <c r="V450" s="189">
        <f t="shared" ca="1" si="433"/>
        <v>0</v>
      </c>
      <c r="W450" s="189">
        <f t="shared" ca="1" si="433"/>
        <v>0</v>
      </c>
      <c r="X450" s="189">
        <f t="shared" ca="1" si="433"/>
        <v>0</v>
      </c>
      <c r="Y450" s="189">
        <f t="shared" ca="1" si="433"/>
        <v>0</v>
      </c>
      <c r="Z450" s="189">
        <f t="shared" ca="1" si="433"/>
        <v>0</v>
      </c>
      <c r="AA450" s="189">
        <f t="shared" ca="1" si="433"/>
        <v>0</v>
      </c>
      <c r="AB450" s="189">
        <f t="shared" ca="1" si="433"/>
        <v>0</v>
      </c>
      <c r="AC450" s="189">
        <f t="shared" ca="1" si="433"/>
        <v>0</v>
      </c>
      <c r="AD450" s="189">
        <f t="shared" ca="1" si="433"/>
        <v>0</v>
      </c>
      <c r="AE450" s="189">
        <f t="shared" ca="1" si="433"/>
        <v>0</v>
      </c>
      <c r="AF450" s="189">
        <f t="shared" ca="1" si="433"/>
        <v>0</v>
      </c>
      <c r="AG450" s="189">
        <f t="shared" ca="1" si="433"/>
        <v>0</v>
      </c>
      <c r="AH450" s="189">
        <f t="shared" ca="1" si="433"/>
        <v>0</v>
      </c>
      <c r="AI450" s="189">
        <f t="shared" ca="1" si="433"/>
        <v>0</v>
      </c>
      <c r="AJ450" s="189">
        <f t="shared" ca="1" si="433"/>
        <v>0</v>
      </c>
      <c r="AK450" s="189">
        <f t="shared" ca="1" si="433"/>
        <v>0</v>
      </c>
      <c r="AL450" s="189">
        <f t="shared" ca="1" si="433"/>
        <v>0</v>
      </c>
      <c r="AM450" s="189">
        <f t="shared" ca="1" si="433"/>
        <v>0</v>
      </c>
      <c r="AN450" s="189">
        <f t="shared" ca="1" si="433"/>
        <v>0</v>
      </c>
      <c r="AO450" s="189">
        <f t="shared" ca="1" si="433"/>
        <v>0</v>
      </c>
      <c r="AP450" s="189">
        <f t="shared" ca="1" si="433"/>
        <v>0</v>
      </c>
      <c r="AQ450" s="189">
        <f t="shared" ca="1" si="433"/>
        <v>0</v>
      </c>
      <c r="AR450" s="189">
        <f t="shared" ca="1" si="433"/>
        <v>0</v>
      </c>
      <c r="AS450" s="189">
        <f t="shared" ca="1" si="433"/>
        <v>0</v>
      </c>
      <c r="AT450" s="189">
        <f t="shared" ca="1" si="433"/>
        <v>0</v>
      </c>
      <c r="AU450" s="189">
        <f t="shared" ref="AU450:BM450" ca="1" si="434">AU389*$H450*$I450</f>
        <v>0</v>
      </c>
      <c r="AV450" s="189">
        <f t="shared" ca="1" si="434"/>
        <v>0</v>
      </c>
      <c r="AW450" s="189">
        <f t="shared" ca="1" si="434"/>
        <v>0</v>
      </c>
      <c r="AX450" s="189">
        <f t="shared" ca="1" si="434"/>
        <v>0</v>
      </c>
      <c r="AY450" s="189">
        <f t="shared" ca="1" si="434"/>
        <v>0</v>
      </c>
      <c r="AZ450" s="189">
        <f t="shared" ca="1" si="434"/>
        <v>0</v>
      </c>
      <c r="BA450" s="189">
        <f t="shared" ca="1" si="434"/>
        <v>0</v>
      </c>
      <c r="BB450" s="189">
        <f t="shared" ca="1" si="434"/>
        <v>0</v>
      </c>
      <c r="BC450" s="189">
        <f t="shared" ca="1" si="434"/>
        <v>0</v>
      </c>
      <c r="BD450" s="189">
        <f t="shared" ca="1" si="434"/>
        <v>0</v>
      </c>
      <c r="BE450" s="189">
        <f t="shared" ca="1" si="434"/>
        <v>0</v>
      </c>
      <c r="BF450" s="189">
        <f t="shared" ca="1" si="434"/>
        <v>0</v>
      </c>
      <c r="BG450" s="189">
        <f t="shared" ca="1" si="434"/>
        <v>0</v>
      </c>
      <c r="BH450" s="189">
        <f t="shared" ca="1" si="434"/>
        <v>0</v>
      </c>
      <c r="BI450" s="189">
        <f t="shared" ca="1" si="434"/>
        <v>0</v>
      </c>
      <c r="BJ450" s="189">
        <f t="shared" ca="1" si="434"/>
        <v>0</v>
      </c>
      <c r="BK450" s="189">
        <f t="shared" ca="1" si="434"/>
        <v>0</v>
      </c>
      <c r="BL450" s="189">
        <f t="shared" ca="1" si="434"/>
        <v>0</v>
      </c>
      <c r="BM450" s="189">
        <f t="shared" ca="1" si="434"/>
        <v>0</v>
      </c>
    </row>
    <row r="451" spans="3:65" x14ac:dyDescent="0.2">
      <c r="C451" s="188">
        <f t="shared" si="399"/>
        <v>18</v>
      </c>
      <c r="D451" s="166" t="str">
        <f t="shared" si="400"/>
        <v>item 18</v>
      </c>
      <c r="E451" s="211" t="str">
        <f t="shared" si="396"/>
        <v>Operating Expense</v>
      </c>
      <c r="F451" s="183">
        <f t="shared" si="396"/>
        <v>2</v>
      </c>
      <c r="G451" s="183"/>
      <c r="H451" s="222">
        <f>Assumptions!$C$29</f>
        <v>0.40400000000000003</v>
      </c>
      <c r="I451" s="222">
        <f>Assumptions!$D$29</f>
        <v>3.8899999999999997E-2</v>
      </c>
      <c r="J451" s="223"/>
      <c r="K451" s="202">
        <f t="shared" ca="1" si="401"/>
        <v>0</v>
      </c>
      <c r="L451" s="203">
        <f t="shared" ca="1" si="402"/>
        <v>0</v>
      </c>
      <c r="O451" s="189">
        <f t="shared" ref="O451:AT451" ca="1" si="435">O390*$H451*$I451</f>
        <v>0</v>
      </c>
      <c r="P451" s="189">
        <f t="shared" ca="1" si="435"/>
        <v>0</v>
      </c>
      <c r="Q451" s="189">
        <f t="shared" ca="1" si="435"/>
        <v>0</v>
      </c>
      <c r="R451" s="189">
        <f t="shared" ca="1" si="435"/>
        <v>0</v>
      </c>
      <c r="S451" s="189">
        <f t="shared" ca="1" si="435"/>
        <v>0</v>
      </c>
      <c r="T451" s="189">
        <f t="shared" ca="1" si="435"/>
        <v>0</v>
      </c>
      <c r="U451" s="189">
        <f t="shared" ca="1" si="435"/>
        <v>0</v>
      </c>
      <c r="V451" s="189">
        <f t="shared" ca="1" si="435"/>
        <v>0</v>
      </c>
      <c r="W451" s="189">
        <f t="shared" ca="1" si="435"/>
        <v>0</v>
      </c>
      <c r="X451" s="189">
        <f t="shared" ca="1" si="435"/>
        <v>0</v>
      </c>
      <c r="Y451" s="189">
        <f t="shared" ca="1" si="435"/>
        <v>0</v>
      </c>
      <c r="Z451" s="189">
        <f t="shared" ca="1" si="435"/>
        <v>0</v>
      </c>
      <c r="AA451" s="189">
        <f t="shared" ca="1" si="435"/>
        <v>0</v>
      </c>
      <c r="AB451" s="189">
        <f t="shared" ca="1" si="435"/>
        <v>0</v>
      </c>
      <c r="AC451" s="189">
        <f t="shared" ca="1" si="435"/>
        <v>0</v>
      </c>
      <c r="AD451" s="189">
        <f t="shared" ca="1" si="435"/>
        <v>0</v>
      </c>
      <c r="AE451" s="189">
        <f t="shared" ca="1" si="435"/>
        <v>0</v>
      </c>
      <c r="AF451" s="189">
        <f t="shared" ca="1" si="435"/>
        <v>0</v>
      </c>
      <c r="AG451" s="189">
        <f t="shared" ca="1" si="435"/>
        <v>0</v>
      </c>
      <c r="AH451" s="189">
        <f t="shared" ca="1" si="435"/>
        <v>0</v>
      </c>
      <c r="AI451" s="189">
        <f t="shared" ca="1" si="435"/>
        <v>0</v>
      </c>
      <c r="AJ451" s="189">
        <f t="shared" ca="1" si="435"/>
        <v>0</v>
      </c>
      <c r="AK451" s="189">
        <f t="shared" ca="1" si="435"/>
        <v>0</v>
      </c>
      <c r="AL451" s="189">
        <f t="shared" ca="1" si="435"/>
        <v>0</v>
      </c>
      <c r="AM451" s="189">
        <f t="shared" ca="1" si="435"/>
        <v>0</v>
      </c>
      <c r="AN451" s="189">
        <f t="shared" ca="1" si="435"/>
        <v>0</v>
      </c>
      <c r="AO451" s="189">
        <f t="shared" ca="1" si="435"/>
        <v>0</v>
      </c>
      <c r="AP451" s="189">
        <f t="shared" ca="1" si="435"/>
        <v>0</v>
      </c>
      <c r="AQ451" s="189">
        <f t="shared" ca="1" si="435"/>
        <v>0</v>
      </c>
      <c r="AR451" s="189">
        <f t="shared" ca="1" si="435"/>
        <v>0</v>
      </c>
      <c r="AS451" s="189">
        <f t="shared" ca="1" si="435"/>
        <v>0</v>
      </c>
      <c r="AT451" s="189">
        <f t="shared" ca="1" si="435"/>
        <v>0</v>
      </c>
      <c r="AU451" s="189">
        <f t="shared" ref="AU451:BM451" ca="1" si="436">AU390*$H451*$I451</f>
        <v>0</v>
      </c>
      <c r="AV451" s="189">
        <f t="shared" ca="1" si="436"/>
        <v>0</v>
      </c>
      <c r="AW451" s="189">
        <f t="shared" ca="1" si="436"/>
        <v>0</v>
      </c>
      <c r="AX451" s="189">
        <f t="shared" ca="1" si="436"/>
        <v>0</v>
      </c>
      <c r="AY451" s="189">
        <f t="shared" ca="1" si="436"/>
        <v>0</v>
      </c>
      <c r="AZ451" s="189">
        <f t="shared" ca="1" si="436"/>
        <v>0</v>
      </c>
      <c r="BA451" s="189">
        <f t="shared" ca="1" si="436"/>
        <v>0</v>
      </c>
      <c r="BB451" s="189">
        <f t="shared" ca="1" si="436"/>
        <v>0</v>
      </c>
      <c r="BC451" s="189">
        <f t="shared" ca="1" si="436"/>
        <v>0</v>
      </c>
      <c r="BD451" s="189">
        <f t="shared" ca="1" si="436"/>
        <v>0</v>
      </c>
      <c r="BE451" s="189">
        <f t="shared" ca="1" si="436"/>
        <v>0</v>
      </c>
      <c r="BF451" s="189">
        <f t="shared" ca="1" si="436"/>
        <v>0</v>
      </c>
      <c r="BG451" s="189">
        <f t="shared" ca="1" si="436"/>
        <v>0</v>
      </c>
      <c r="BH451" s="189">
        <f t="shared" ca="1" si="436"/>
        <v>0</v>
      </c>
      <c r="BI451" s="189">
        <f t="shared" ca="1" si="436"/>
        <v>0</v>
      </c>
      <c r="BJ451" s="189">
        <f t="shared" ca="1" si="436"/>
        <v>0</v>
      </c>
      <c r="BK451" s="189">
        <f t="shared" ca="1" si="436"/>
        <v>0</v>
      </c>
      <c r="BL451" s="189">
        <f t="shared" ca="1" si="436"/>
        <v>0</v>
      </c>
      <c r="BM451" s="189">
        <f t="shared" ca="1" si="436"/>
        <v>0</v>
      </c>
    </row>
    <row r="452" spans="3:65" x14ac:dyDescent="0.2">
      <c r="C452" s="188">
        <f t="shared" si="399"/>
        <v>19</v>
      </c>
      <c r="D452" s="166" t="str">
        <f t="shared" si="400"/>
        <v>item 19</v>
      </c>
      <c r="E452" s="211" t="str">
        <f t="shared" si="396"/>
        <v>Operating Expense</v>
      </c>
      <c r="F452" s="183">
        <f t="shared" si="396"/>
        <v>2</v>
      </c>
      <c r="G452" s="183"/>
      <c r="H452" s="222">
        <f>Assumptions!$C$29</f>
        <v>0.40400000000000003</v>
      </c>
      <c r="I452" s="222">
        <f>Assumptions!$D$29</f>
        <v>3.8899999999999997E-2</v>
      </c>
      <c r="J452" s="223"/>
      <c r="K452" s="202">
        <f t="shared" ca="1" si="401"/>
        <v>0</v>
      </c>
      <c r="L452" s="203">
        <f t="shared" ca="1" si="402"/>
        <v>0</v>
      </c>
      <c r="O452" s="189">
        <f t="shared" ref="O452:AT452" ca="1" si="437">O391*$H452*$I452</f>
        <v>0</v>
      </c>
      <c r="P452" s="189">
        <f t="shared" ca="1" si="437"/>
        <v>0</v>
      </c>
      <c r="Q452" s="189">
        <f t="shared" ca="1" si="437"/>
        <v>0</v>
      </c>
      <c r="R452" s="189">
        <f t="shared" ca="1" si="437"/>
        <v>0</v>
      </c>
      <c r="S452" s="189">
        <f t="shared" ca="1" si="437"/>
        <v>0</v>
      </c>
      <c r="T452" s="189">
        <f t="shared" ca="1" si="437"/>
        <v>0</v>
      </c>
      <c r="U452" s="189">
        <f t="shared" ca="1" si="437"/>
        <v>0</v>
      </c>
      <c r="V452" s="189">
        <f t="shared" ca="1" si="437"/>
        <v>0</v>
      </c>
      <c r="W452" s="189">
        <f t="shared" ca="1" si="437"/>
        <v>0</v>
      </c>
      <c r="X452" s="189">
        <f t="shared" ca="1" si="437"/>
        <v>0</v>
      </c>
      <c r="Y452" s="189">
        <f t="shared" ca="1" si="437"/>
        <v>0</v>
      </c>
      <c r="Z452" s="189">
        <f t="shared" ca="1" si="437"/>
        <v>0</v>
      </c>
      <c r="AA452" s="189">
        <f t="shared" ca="1" si="437"/>
        <v>0</v>
      </c>
      <c r="AB452" s="189">
        <f t="shared" ca="1" si="437"/>
        <v>0</v>
      </c>
      <c r="AC452" s="189">
        <f t="shared" ca="1" si="437"/>
        <v>0</v>
      </c>
      <c r="AD452" s="189">
        <f t="shared" ca="1" si="437"/>
        <v>0</v>
      </c>
      <c r="AE452" s="189">
        <f t="shared" ca="1" si="437"/>
        <v>0</v>
      </c>
      <c r="AF452" s="189">
        <f t="shared" ca="1" si="437"/>
        <v>0</v>
      </c>
      <c r="AG452" s="189">
        <f t="shared" ca="1" si="437"/>
        <v>0</v>
      </c>
      <c r="AH452" s="189">
        <f t="shared" ca="1" si="437"/>
        <v>0</v>
      </c>
      <c r="AI452" s="189">
        <f t="shared" ca="1" si="437"/>
        <v>0</v>
      </c>
      <c r="AJ452" s="189">
        <f t="shared" ca="1" si="437"/>
        <v>0</v>
      </c>
      <c r="AK452" s="189">
        <f t="shared" ca="1" si="437"/>
        <v>0</v>
      </c>
      <c r="AL452" s="189">
        <f t="shared" ca="1" si="437"/>
        <v>0</v>
      </c>
      <c r="AM452" s="189">
        <f t="shared" ca="1" si="437"/>
        <v>0</v>
      </c>
      <c r="AN452" s="189">
        <f t="shared" ca="1" si="437"/>
        <v>0</v>
      </c>
      <c r="AO452" s="189">
        <f t="shared" ca="1" si="437"/>
        <v>0</v>
      </c>
      <c r="AP452" s="189">
        <f t="shared" ca="1" si="437"/>
        <v>0</v>
      </c>
      <c r="AQ452" s="189">
        <f t="shared" ca="1" si="437"/>
        <v>0</v>
      </c>
      <c r="AR452" s="189">
        <f t="shared" ca="1" si="437"/>
        <v>0</v>
      </c>
      <c r="AS452" s="189">
        <f t="shared" ca="1" si="437"/>
        <v>0</v>
      </c>
      <c r="AT452" s="189">
        <f t="shared" ca="1" si="437"/>
        <v>0</v>
      </c>
      <c r="AU452" s="189">
        <f t="shared" ref="AU452:BM452" ca="1" si="438">AU391*$H452*$I452</f>
        <v>0</v>
      </c>
      <c r="AV452" s="189">
        <f t="shared" ca="1" si="438"/>
        <v>0</v>
      </c>
      <c r="AW452" s="189">
        <f t="shared" ca="1" si="438"/>
        <v>0</v>
      </c>
      <c r="AX452" s="189">
        <f t="shared" ca="1" si="438"/>
        <v>0</v>
      </c>
      <c r="AY452" s="189">
        <f t="shared" ca="1" si="438"/>
        <v>0</v>
      </c>
      <c r="AZ452" s="189">
        <f t="shared" ca="1" si="438"/>
        <v>0</v>
      </c>
      <c r="BA452" s="189">
        <f t="shared" ca="1" si="438"/>
        <v>0</v>
      </c>
      <c r="BB452" s="189">
        <f t="shared" ca="1" si="438"/>
        <v>0</v>
      </c>
      <c r="BC452" s="189">
        <f t="shared" ca="1" si="438"/>
        <v>0</v>
      </c>
      <c r="BD452" s="189">
        <f t="shared" ca="1" si="438"/>
        <v>0</v>
      </c>
      <c r="BE452" s="189">
        <f t="shared" ca="1" si="438"/>
        <v>0</v>
      </c>
      <c r="BF452" s="189">
        <f t="shared" ca="1" si="438"/>
        <v>0</v>
      </c>
      <c r="BG452" s="189">
        <f t="shared" ca="1" si="438"/>
        <v>0</v>
      </c>
      <c r="BH452" s="189">
        <f t="shared" ca="1" si="438"/>
        <v>0</v>
      </c>
      <c r="BI452" s="189">
        <f t="shared" ca="1" si="438"/>
        <v>0</v>
      </c>
      <c r="BJ452" s="189">
        <f t="shared" ca="1" si="438"/>
        <v>0</v>
      </c>
      <c r="BK452" s="189">
        <f t="shared" ca="1" si="438"/>
        <v>0</v>
      </c>
      <c r="BL452" s="189">
        <f t="shared" ca="1" si="438"/>
        <v>0</v>
      </c>
      <c r="BM452" s="189">
        <f t="shared" ca="1" si="438"/>
        <v>0</v>
      </c>
    </row>
    <row r="453" spans="3:65" x14ac:dyDescent="0.2">
      <c r="C453" s="188">
        <f t="shared" si="399"/>
        <v>20</v>
      </c>
      <c r="D453" s="166" t="str">
        <f t="shared" si="400"/>
        <v>item 20</v>
      </c>
      <c r="E453" s="211" t="str">
        <f t="shared" si="396"/>
        <v>Operating Expense</v>
      </c>
      <c r="F453" s="183">
        <f t="shared" si="396"/>
        <v>2</v>
      </c>
      <c r="G453" s="183"/>
      <c r="H453" s="222">
        <f>Assumptions!$C$29</f>
        <v>0.40400000000000003</v>
      </c>
      <c r="I453" s="222">
        <f>Assumptions!$D$29</f>
        <v>3.8899999999999997E-2</v>
      </c>
      <c r="J453" s="223"/>
      <c r="K453" s="202">
        <f t="shared" ca="1" si="401"/>
        <v>0</v>
      </c>
      <c r="L453" s="203">
        <f t="shared" ca="1" si="402"/>
        <v>0</v>
      </c>
      <c r="O453" s="189">
        <f t="shared" ref="O453:AT453" ca="1" si="439">O392*$H453*$I453</f>
        <v>0</v>
      </c>
      <c r="P453" s="189">
        <f t="shared" ca="1" si="439"/>
        <v>0</v>
      </c>
      <c r="Q453" s="189">
        <f t="shared" ca="1" si="439"/>
        <v>0</v>
      </c>
      <c r="R453" s="189">
        <f t="shared" ca="1" si="439"/>
        <v>0</v>
      </c>
      <c r="S453" s="189">
        <f t="shared" ca="1" si="439"/>
        <v>0</v>
      </c>
      <c r="T453" s="189">
        <f t="shared" ca="1" si="439"/>
        <v>0</v>
      </c>
      <c r="U453" s="189">
        <f t="shared" ca="1" si="439"/>
        <v>0</v>
      </c>
      <c r="V453" s="189">
        <f t="shared" ca="1" si="439"/>
        <v>0</v>
      </c>
      <c r="W453" s="189">
        <f t="shared" ca="1" si="439"/>
        <v>0</v>
      </c>
      <c r="X453" s="189">
        <f t="shared" ca="1" si="439"/>
        <v>0</v>
      </c>
      <c r="Y453" s="189">
        <f t="shared" ca="1" si="439"/>
        <v>0</v>
      </c>
      <c r="Z453" s="189">
        <f t="shared" ca="1" si="439"/>
        <v>0</v>
      </c>
      <c r="AA453" s="189">
        <f t="shared" ca="1" si="439"/>
        <v>0</v>
      </c>
      <c r="AB453" s="189">
        <f t="shared" ca="1" si="439"/>
        <v>0</v>
      </c>
      <c r="AC453" s="189">
        <f t="shared" ca="1" si="439"/>
        <v>0</v>
      </c>
      <c r="AD453" s="189">
        <f t="shared" ca="1" si="439"/>
        <v>0</v>
      </c>
      <c r="AE453" s="189">
        <f t="shared" ca="1" si="439"/>
        <v>0</v>
      </c>
      <c r="AF453" s="189">
        <f t="shared" ca="1" si="439"/>
        <v>0</v>
      </c>
      <c r="AG453" s="189">
        <f t="shared" ca="1" si="439"/>
        <v>0</v>
      </c>
      <c r="AH453" s="189">
        <f t="shared" ca="1" si="439"/>
        <v>0</v>
      </c>
      <c r="AI453" s="189">
        <f t="shared" ca="1" si="439"/>
        <v>0</v>
      </c>
      <c r="AJ453" s="189">
        <f t="shared" ca="1" si="439"/>
        <v>0</v>
      </c>
      <c r="AK453" s="189">
        <f t="shared" ca="1" si="439"/>
        <v>0</v>
      </c>
      <c r="AL453" s="189">
        <f t="shared" ca="1" si="439"/>
        <v>0</v>
      </c>
      <c r="AM453" s="189">
        <f t="shared" ca="1" si="439"/>
        <v>0</v>
      </c>
      <c r="AN453" s="189">
        <f t="shared" ca="1" si="439"/>
        <v>0</v>
      </c>
      <c r="AO453" s="189">
        <f t="shared" ca="1" si="439"/>
        <v>0</v>
      </c>
      <c r="AP453" s="189">
        <f t="shared" ca="1" si="439"/>
        <v>0</v>
      </c>
      <c r="AQ453" s="189">
        <f t="shared" ca="1" si="439"/>
        <v>0</v>
      </c>
      <c r="AR453" s="189">
        <f t="shared" ca="1" si="439"/>
        <v>0</v>
      </c>
      <c r="AS453" s="189">
        <f t="shared" ca="1" si="439"/>
        <v>0</v>
      </c>
      <c r="AT453" s="189">
        <f t="shared" ca="1" si="439"/>
        <v>0</v>
      </c>
      <c r="AU453" s="189">
        <f t="shared" ref="AU453:BM453" ca="1" si="440">AU392*$H453*$I453</f>
        <v>0</v>
      </c>
      <c r="AV453" s="189">
        <f t="shared" ca="1" si="440"/>
        <v>0</v>
      </c>
      <c r="AW453" s="189">
        <f t="shared" ca="1" si="440"/>
        <v>0</v>
      </c>
      <c r="AX453" s="189">
        <f t="shared" ca="1" si="440"/>
        <v>0</v>
      </c>
      <c r="AY453" s="189">
        <f t="shared" ca="1" si="440"/>
        <v>0</v>
      </c>
      <c r="AZ453" s="189">
        <f t="shared" ca="1" si="440"/>
        <v>0</v>
      </c>
      <c r="BA453" s="189">
        <f t="shared" ca="1" si="440"/>
        <v>0</v>
      </c>
      <c r="BB453" s="189">
        <f t="shared" ca="1" si="440"/>
        <v>0</v>
      </c>
      <c r="BC453" s="189">
        <f t="shared" ca="1" si="440"/>
        <v>0</v>
      </c>
      <c r="BD453" s="189">
        <f t="shared" ca="1" si="440"/>
        <v>0</v>
      </c>
      <c r="BE453" s="189">
        <f t="shared" ca="1" si="440"/>
        <v>0</v>
      </c>
      <c r="BF453" s="189">
        <f t="shared" ca="1" si="440"/>
        <v>0</v>
      </c>
      <c r="BG453" s="189">
        <f t="shared" ca="1" si="440"/>
        <v>0</v>
      </c>
      <c r="BH453" s="189">
        <f t="shared" ca="1" si="440"/>
        <v>0</v>
      </c>
      <c r="BI453" s="189">
        <f t="shared" ca="1" si="440"/>
        <v>0</v>
      </c>
      <c r="BJ453" s="189">
        <f t="shared" ca="1" si="440"/>
        <v>0</v>
      </c>
      <c r="BK453" s="189">
        <f t="shared" ca="1" si="440"/>
        <v>0</v>
      </c>
      <c r="BL453" s="189">
        <f t="shared" ca="1" si="440"/>
        <v>0</v>
      </c>
      <c r="BM453" s="189">
        <f t="shared" ca="1" si="440"/>
        <v>0</v>
      </c>
    </row>
    <row r="454" spans="3:65" x14ac:dyDescent="0.2">
      <c r="C454" s="188">
        <f t="shared" si="399"/>
        <v>21</v>
      </c>
      <c r="D454" s="166" t="str">
        <f t="shared" si="400"/>
        <v>item 21</v>
      </c>
      <c r="E454" s="211" t="str">
        <f t="shared" si="396"/>
        <v>Operating Expense</v>
      </c>
      <c r="F454" s="183">
        <f t="shared" si="396"/>
        <v>2</v>
      </c>
      <c r="G454" s="183"/>
      <c r="H454" s="222">
        <f>Assumptions!$C$29</f>
        <v>0.40400000000000003</v>
      </c>
      <c r="I454" s="222">
        <f>Assumptions!$D$29</f>
        <v>3.8899999999999997E-2</v>
      </c>
      <c r="J454" s="223"/>
      <c r="K454" s="202">
        <f t="shared" ca="1" si="401"/>
        <v>0</v>
      </c>
      <c r="L454" s="203">
        <f t="shared" ca="1" si="402"/>
        <v>0</v>
      </c>
      <c r="O454" s="189">
        <f t="shared" ref="O454:AT454" ca="1" si="441">O393*$H454*$I454</f>
        <v>0</v>
      </c>
      <c r="P454" s="189">
        <f t="shared" ca="1" si="441"/>
        <v>0</v>
      </c>
      <c r="Q454" s="189">
        <f t="shared" ca="1" si="441"/>
        <v>0</v>
      </c>
      <c r="R454" s="189">
        <f t="shared" ca="1" si="441"/>
        <v>0</v>
      </c>
      <c r="S454" s="189">
        <f t="shared" ca="1" si="441"/>
        <v>0</v>
      </c>
      <c r="T454" s="189">
        <f t="shared" ca="1" si="441"/>
        <v>0</v>
      </c>
      <c r="U454" s="189">
        <f t="shared" ca="1" si="441"/>
        <v>0</v>
      </c>
      <c r="V454" s="189">
        <f t="shared" ca="1" si="441"/>
        <v>0</v>
      </c>
      <c r="W454" s="189">
        <f t="shared" ca="1" si="441"/>
        <v>0</v>
      </c>
      <c r="X454" s="189">
        <f t="shared" ca="1" si="441"/>
        <v>0</v>
      </c>
      <c r="Y454" s="189">
        <f t="shared" ca="1" si="441"/>
        <v>0</v>
      </c>
      <c r="Z454" s="189">
        <f t="shared" ca="1" si="441"/>
        <v>0</v>
      </c>
      <c r="AA454" s="189">
        <f t="shared" ca="1" si="441"/>
        <v>0</v>
      </c>
      <c r="AB454" s="189">
        <f t="shared" ca="1" si="441"/>
        <v>0</v>
      </c>
      <c r="AC454" s="189">
        <f t="shared" ca="1" si="441"/>
        <v>0</v>
      </c>
      <c r="AD454" s="189">
        <f t="shared" ca="1" si="441"/>
        <v>0</v>
      </c>
      <c r="AE454" s="189">
        <f t="shared" ca="1" si="441"/>
        <v>0</v>
      </c>
      <c r="AF454" s="189">
        <f t="shared" ca="1" si="441"/>
        <v>0</v>
      </c>
      <c r="AG454" s="189">
        <f t="shared" ca="1" si="441"/>
        <v>0</v>
      </c>
      <c r="AH454" s="189">
        <f t="shared" ca="1" si="441"/>
        <v>0</v>
      </c>
      <c r="AI454" s="189">
        <f t="shared" ca="1" si="441"/>
        <v>0</v>
      </c>
      <c r="AJ454" s="189">
        <f t="shared" ca="1" si="441"/>
        <v>0</v>
      </c>
      <c r="AK454" s="189">
        <f t="shared" ca="1" si="441"/>
        <v>0</v>
      </c>
      <c r="AL454" s="189">
        <f t="shared" ca="1" si="441"/>
        <v>0</v>
      </c>
      <c r="AM454" s="189">
        <f t="shared" ca="1" si="441"/>
        <v>0</v>
      </c>
      <c r="AN454" s="189">
        <f t="shared" ca="1" si="441"/>
        <v>0</v>
      </c>
      <c r="AO454" s="189">
        <f t="shared" ca="1" si="441"/>
        <v>0</v>
      </c>
      <c r="AP454" s="189">
        <f t="shared" ca="1" si="441"/>
        <v>0</v>
      </c>
      <c r="AQ454" s="189">
        <f t="shared" ca="1" si="441"/>
        <v>0</v>
      </c>
      <c r="AR454" s="189">
        <f t="shared" ca="1" si="441"/>
        <v>0</v>
      </c>
      <c r="AS454" s="189">
        <f t="shared" ca="1" si="441"/>
        <v>0</v>
      </c>
      <c r="AT454" s="189">
        <f t="shared" ca="1" si="441"/>
        <v>0</v>
      </c>
      <c r="AU454" s="189">
        <f t="shared" ref="AU454:BM454" ca="1" si="442">AU393*$H454*$I454</f>
        <v>0</v>
      </c>
      <c r="AV454" s="189">
        <f t="shared" ca="1" si="442"/>
        <v>0</v>
      </c>
      <c r="AW454" s="189">
        <f t="shared" ca="1" si="442"/>
        <v>0</v>
      </c>
      <c r="AX454" s="189">
        <f t="shared" ca="1" si="442"/>
        <v>0</v>
      </c>
      <c r="AY454" s="189">
        <f t="shared" ca="1" si="442"/>
        <v>0</v>
      </c>
      <c r="AZ454" s="189">
        <f t="shared" ca="1" si="442"/>
        <v>0</v>
      </c>
      <c r="BA454" s="189">
        <f t="shared" ca="1" si="442"/>
        <v>0</v>
      </c>
      <c r="BB454" s="189">
        <f t="shared" ca="1" si="442"/>
        <v>0</v>
      </c>
      <c r="BC454" s="189">
        <f t="shared" ca="1" si="442"/>
        <v>0</v>
      </c>
      <c r="BD454" s="189">
        <f t="shared" ca="1" si="442"/>
        <v>0</v>
      </c>
      <c r="BE454" s="189">
        <f t="shared" ca="1" si="442"/>
        <v>0</v>
      </c>
      <c r="BF454" s="189">
        <f t="shared" ca="1" si="442"/>
        <v>0</v>
      </c>
      <c r="BG454" s="189">
        <f t="shared" ca="1" si="442"/>
        <v>0</v>
      </c>
      <c r="BH454" s="189">
        <f t="shared" ca="1" si="442"/>
        <v>0</v>
      </c>
      <c r="BI454" s="189">
        <f t="shared" ca="1" si="442"/>
        <v>0</v>
      </c>
      <c r="BJ454" s="189">
        <f t="shared" ca="1" si="442"/>
        <v>0</v>
      </c>
      <c r="BK454" s="189">
        <f t="shared" ca="1" si="442"/>
        <v>0</v>
      </c>
      <c r="BL454" s="189">
        <f t="shared" ca="1" si="442"/>
        <v>0</v>
      </c>
      <c r="BM454" s="189">
        <f t="shared" ca="1" si="442"/>
        <v>0</v>
      </c>
    </row>
    <row r="455" spans="3:65" x14ac:dyDescent="0.2">
      <c r="C455" s="188">
        <f t="shared" si="399"/>
        <v>22</v>
      </c>
      <c r="D455" s="166" t="str">
        <f t="shared" si="400"/>
        <v>item 22</v>
      </c>
      <c r="E455" s="211" t="str">
        <f t="shared" si="396"/>
        <v>Operating Expense</v>
      </c>
      <c r="F455" s="183">
        <f t="shared" si="396"/>
        <v>2</v>
      </c>
      <c r="G455" s="183"/>
      <c r="H455" s="222">
        <f>Assumptions!$C$29</f>
        <v>0.40400000000000003</v>
      </c>
      <c r="I455" s="222">
        <f>Assumptions!$D$29</f>
        <v>3.8899999999999997E-2</v>
      </c>
      <c r="J455" s="223"/>
      <c r="K455" s="202">
        <f t="shared" ca="1" si="401"/>
        <v>0</v>
      </c>
      <c r="L455" s="203">
        <f t="shared" ca="1" si="402"/>
        <v>0</v>
      </c>
      <c r="O455" s="189">
        <f t="shared" ref="O455:AT455" ca="1" si="443">O394*$H455*$I455</f>
        <v>0</v>
      </c>
      <c r="P455" s="189">
        <f t="shared" ca="1" si="443"/>
        <v>0</v>
      </c>
      <c r="Q455" s="189">
        <f t="shared" ca="1" si="443"/>
        <v>0</v>
      </c>
      <c r="R455" s="189">
        <f t="shared" ca="1" si="443"/>
        <v>0</v>
      </c>
      <c r="S455" s="189">
        <f t="shared" ca="1" si="443"/>
        <v>0</v>
      </c>
      <c r="T455" s="189">
        <f t="shared" ca="1" si="443"/>
        <v>0</v>
      </c>
      <c r="U455" s="189">
        <f t="shared" ca="1" si="443"/>
        <v>0</v>
      </c>
      <c r="V455" s="189">
        <f t="shared" ca="1" si="443"/>
        <v>0</v>
      </c>
      <c r="W455" s="189">
        <f t="shared" ca="1" si="443"/>
        <v>0</v>
      </c>
      <c r="X455" s="189">
        <f t="shared" ca="1" si="443"/>
        <v>0</v>
      </c>
      <c r="Y455" s="189">
        <f t="shared" ca="1" si="443"/>
        <v>0</v>
      </c>
      <c r="Z455" s="189">
        <f t="shared" ca="1" si="443"/>
        <v>0</v>
      </c>
      <c r="AA455" s="189">
        <f t="shared" ca="1" si="443"/>
        <v>0</v>
      </c>
      <c r="AB455" s="189">
        <f t="shared" ca="1" si="443"/>
        <v>0</v>
      </c>
      <c r="AC455" s="189">
        <f t="shared" ca="1" si="443"/>
        <v>0</v>
      </c>
      <c r="AD455" s="189">
        <f t="shared" ca="1" si="443"/>
        <v>0</v>
      </c>
      <c r="AE455" s="189">
        <f t="shared" ca="1" si="443"/>
        <v>0</v>
      </c>
      <c r="AF455" s="189">
        <f t="shared" ca="1" si="443"/>
        <v>0</v>
      </c>
      <c r="AG455" s="189">
        <f t="shared" ca="1" si="443"/>
        <v>0</v>
      </c>
      <c r="AH455" s="189">
        <f t="shared" ca="1" si="443"/>
        <v>0</v>
      </c>
      <c r="AI455" s="189">
        <f t="shared" ca="1" si="443"/>
        <v>0</v>
      </c>
      <c r="AJ455" s="189">
        <f t="shared" ca="1" si="443"/>
        <v>0</v>
      </c>
      <c r="AK455" s="189">
        <f t="shared" ca="1" si="443"/>
        <v>0</v>
      </c>
      <c r="AL455" s="189">
        <f t="shared" ca="1" si="443"/>
        <v>0</v>
      </c>
      <c r="AM455" s="189">
        <f t="shared" ca="1" si="443"/>
        <v>0</v>
      </c>
      <c r="AN455" s="189">
        <f t="shared" ca="1" si="443"/>
        <v>0</v>
      </c>
      <c r="AO455" s="189">
        <f t="shared" ca="1" si="443"/>
        <v>0</v>
      </c>
      <c r="AP455" s="189">
        <f t="shared" ca="1" si="443"/>
        <v>0</v>
      </c>
      <c r="AQ455" s="189">
        <f t="shared" ca="1" si="443"/>
        <v>0</v>
      </c>
      <c r="AR455" s="189">
        <f t="shared" ca="1" si="443"/>
        <v>0</v>
      </c>
      <c r="AS455" s="189">
        <f t="shared" ca="1" si="443"/>
        <v>0</v>
      </c>
      <c r="AT455" s="189">
        <f t="shared" ca="1" si="443"/>
        <v>0</v>
      </c>
      <c r="AU455" s="189">
        <f t="shared" ref="AU455:BM455" ca="1" si="444">AU394*$H455*$I455</f>
        <v>0</v>
      </c>
      <c r="AV455" s="189">
        <f t="shared" ca="1" si="444"/>
        <v>0</v>
      </c>
      <c r="AW455" s="189">
        <f t="shared" ca="1" si="444"/>
        <v>0</v>
      </c>
      <c r="AX455" s="189">
        <f t="shared" ca="1" si="444"/>
        <v>0</v>
      </c>
      <c r="AY455" s="189">
        <f t="shared" ca="1" si="444"/>
        <v>0</v>
      </c>
      <c r="AZ455" s="189">
        <f t="shared" ca="1" si="444"/>
        <v>0</v>
      </c>
      <c r="BA455" s="189">
        <f t="shared" ca="1" si="444"/>
        <v>0</v>
      </c>
      <c r="BB455" s="189">
        <f t="shared" ca="1" si="444"/>
        <v>0</v>
      </c>
      <c r="BC455" s="189">
        <f t="shared" ca="1" si="444"/>
        <v>0</v>
      </c>
      <c r="BD455" s="189">
        <f t="shared" ca="1" si="444"/>
        <v>0</v>
      </c>
      <c r="BE455" s="189">
        <f t="shared" ca="1" si="444"/>
        <v>0</v>
      </c>
      <c r="BF455" s="189">
        <f t="shared" ca="1" si="444"/>
        <v>0</v>
      </c>
      <c r="BG455" s="189">
        <f t="shared" ca="1" si="444"/>
        <v>0</v>
      </c>
      <c r="BH455" s="189">
        <f t="shared" ca="1" si="444"/>
        <v>0</v>
      </c>
      <c r="BI455" s="189">
        <f t="shared" ca="1" si="444"/>
        <v>0</v>
      </c>
      <c r="BJ455" s="189">
        <f t="shared" ca="1" si="444"/>
        <v>0</v>
      </c>
      <c r="BK455" s="189">
        <f t="shared" ca="1" si="444"/>
        <v>0</v>
      </c>
      <c r="BL455" s="189">
        <f t="shared" ca="1" si="444"/>
        <v>0</v>
      </c>
      <c r="BM455" s="189">
        <f t="shared" ca="1" si="444"/>
        <v>0</v>
      </c>
    </row>
    <row r="456" spans="3:65" x14ac:dyDescent="0.2">
      <c r="C456" s="188">
        <f t="shared" si="399"/>
        <v>23</v>
      </c>
      <c r="D456" s="166" t="str">
        <f t="shared" si="400"/>
        <v>item 23</v>
      </c>
      <c r="E456" s="211" t="str">
        <f t="shared" si="396"/>
        <v>Operating Expense</v>
      </c>
      <c r="F456" s="183">
        <f t="shared" si="396"/>
        <v>2</v>
      </c>
      <c r="G456" s="183"/>
      <c r="H456" s="222">
        <f>Assumptions!$C$29</f>
        <v>0.40400000000000003</v>
      </c>
      <c r="I456" s="222">
        <f>Assumptions!$D$29</f>
        <v>3.8899999999999997E-2</v>
      </c>
      <c r="J456" s="223"/>
      <c r="K456" s="202">
        <f t="shared" ca="1" si="401"/>
        <v>0</v>
      </c>
      <c r="L456" s="203">
        <f t="shared" ca="1" si="402"/>
        <v>0</v>
      </c>
      <c r="O456" s="189">
        <f t="shared" ref="O456:AT456" ca="1" si="445">O395*$H456*$I456</f>
        <v>0</v>
      </c>
      <c r="P456" s="189">
        <f t="shared" ca="1" si="445"/>
        <v>0</v>
      </c>
      <c r="Q456" s="189">
        <f t="shared" ca="1" si="445"/>
        <v>0</v>
      </c>
      <c r="R456" s="189">
        <f t="shared" ca="1" si="445"/>
        <v>0</v>
      </c>
      <c r="S456" s="189">
        <f t="shared" ca="1" si="445"/>
        <v>0</v>
      </c>
      <c r="T456" s="189">
        <f t="shared" ca="1" si="445"/>
        <v>0</v>
      </c>
      <c r="U456" s="189">
        <f t="shared" ca="1" si="445"/>
        <v>0</v>
      </c>
      <c r="V456" s="189">
        <f t="shared" ca="1" si="445"/>
        <v>0</v>
      </c>
      <c r="W456" s="189">
        <f t="shared" ca="1" si="445"/>
        <v>0</v>
      </c>
      <c r="X456" s="189">
        <f t="shared" ca="1" si="445"/>
        <v>0</v>
      </c>
      <c r="Y456" s="189">
        <f t="shared" ca="1" si="445"/>
        <v>0</v>
      </c>
      <c r="Z456" s="189">
        <f t="shared" ca="1" si="445"/>
        <v>0</v>
      </c>
      <c r="AA456" s="189">
        <f t="shared" ca="1" si="445"/>
        <v>0</v>
      </c>
      <c r="AB456" s="189">
        <f t="shared" ca="1" si="445"/>
        <v>0</v>
      </c>
      <c r="AC456" s="189">
        <f t="shared" ca="1" si="445"/>
        <v>0</v>
      </c>
      <c r="AD456" s="189">
        <f t="shared" ca="1" si="445"/>
        <v>0</v>
      </c>
      <c r="AE456" s="189">
        <f t="shared" ca="1" si="445"/>
        <v>0</v>
      </c>
      <c r="AF456" s="189">
        <f t="shared" ca="1" si="445"/>
        <v>0</v>
      </c>
      <c r="AG456" s="189">
        <f t="shared" ca="1" si="445"/>
        <v>0</v>
      </c>
      <c r="AH456" s="189">
        <f t="shared" ca="1" si="445"/>
        <v>0</v>
      </c>
      <c r="AI456" s="189">
        <f t="shared" ca="1" si="445"/>
        <v>0</v>
      </c>
      <c r="AJ456" s="189">
        <f t="shared" ca="1" si="445"/>
        <v>0</v>
      </c>
      <c r="AK456" s="189">
        <f t="shared" ca="1" si="445"/>
        <v>0</v>
      </c>
      <c r="AL456" s="189">
        <f t="shared" ca="1" si="445"/>
        <v>0</v>
      </c>
      <c r="AM456" s="189">
        <f t="shared" ca="1" si="445"/>
        <v>0</v>
      </c>
      <c r="AN456" s="189">
        <f t="shared" ca="1" si="445"/>
        <v>0</v>
      </c>
      <c r="AO456" s="189">
        <f t="shared" ca="1" si="445"/>
        <v>0</v>
      </c>
      <c r="AP456" s="189">
        <f t="shared" ca="1" si="445"/>
        <v>0</v>
      </c>
      <c r="AQ456" s="189">
        <f t="shared" ca="1" si="445"/>
        <v>0</v>
      </c>
      <c r="AR456" s="189">
        <f t="shared" ca="1" si="445"/>
        <v>0</v>
      </c>
      <c r="AS456" s="189">
        <f t="shared" ca="1" si="445"/>
        <v>0</v>
      </c>
      <c r="AT456" s="189">
        <f t="shared" ca="1" si="445"/>
        <v>0</v>
      </c>
      <c r="AU456" s="189">
        <f t="shared" ref="AU456:BM456" ca="1" si="446">AU395*$H456*$I456</f>
        <v>0</v>
      </c>
      <c r="AV456" s="189">
        <f t="shared" ca="1" si="446"/>
        <v>0</v>
      </c>
      <c r="AW456" s="189">
        <f t="shared" ca="1" si="446"/>
        <v>0</v>
      </c>
      <c r="AX456" s="189">
        <f t="shared" ca="1" si="446"/>
        <v>0</v>
      </c>
      <c r="AY456" s="189">
        <f t="shared" ca="1" si="446"/>
        <v>0</v>
      </c>
      <c r="AZ456" s="189">
        <f t="shared" ca="1" si="446"/>
        <v>0</v>
      </c>
      <c r="BA456" s="189">
        <f t="shared" ca="1" si="446"/>
        <v>0</v>
      </c>
      <c r="BB456" s="189">
        <f t="shared" ca="1" si="446"/>
        <v>0</v>
      </c>
      <c r="BC456" s="189">
        <f t="shared" ca="1" si="446"/>
        <v>0</v>
      </c>
      <c r="BD456" s="189">
        <f t="shared" ca="1" si="446"/>
        <v>0</v>
      </c>
      <c r="BE456" s="189">
        <f t="shared" ca="1" si="446"/>
        <v>0</v>
      </c>
      <c r="BF456" s="189">
        <f t="shared" ca="1" si="446"/>
        <v>0</v>
      </c>
      <c r="BG456" s="189">
        <f t="shared" ca="1" si="446"/>
        <v>0</v>
      </c>
      <c r="BH456" s="189">
        <f t="shared" ca="1" si="446"/>
        <v>0</v>
      </c>
      <c r="BI456" s="189">
        <f t="shared" ca="1" si="446"/>
        <v>0</v>
      </c>
      <c r="BJ456" s="189">
        <f t="shared" ca="1" si="446"/>
        <v>0</v>
      </c>
      <c r="BK456" s="189">
        <f t="shared" ca="1" si="446"/>
        <v>0</v>
      </c>
      <c r="BL456" s="189">
        <f t="shared" ca="1" si="446"/>
        <v>0</v>
      </c>
      <c r="BM456" s="189">
        <f t="shared" ca="1" si="446"/>
        <v>0</v>
      </c>
    </row>
    <row r="457" spans="3:65" x14ac:dyDescent="0.2">
      <c r="C457" s="188">
        <f t="shared" si="399"/>
        <v>24</v>
      </c>
      <c r="D457" s="166" t="str">
        <f t="shared" si="400"/>
        <v>item 24</v>
      </c>
      <c r="E457" s="211" t="str">
        <f t="shared" si="396"/>
        <v>Operating Expense</v>
      </c>
      <c r="F457" s="183">
        <f t="shared" si="396"/>
        <v>2</v>
      </c>
      <c r="G457" s="183"/>
      <c r="H457" s="222">
        <f>Assumptions!$C$29</f>
        <v>0.40400000000000003</v>
      </c>
      <c r="I457" s="222">
        <f>Assumptions!$D$29</f>
        <v>3.8899999999999997E-2</v>
      </c>
      <c r="J457" s="223"/>
      <c r="K457" s="202">
        <f t="shared" ca="1" si="401"/>
        <v>0</v>
      </c>
      <c r="L457" s="203">
        <f t="shared" ca="1" si="402"/>
        <v>0</v>
      </c>
      <c r="O457" s="189">
        <f t="shared" ref="O457:AT457" ca="1" si="447">O396*$H457*$I457</f>
        <v>0</v>
      </c>
      <c r="P457" s="189">
        <f t="shared" ca="1" si="447"/>
        <v>0</v>
      </c>
      <c r="Q457" s="189">
        <f t="shared" ca="1" si="447"/>
        <v>0</v>
      </c>
      <c r="R457" s="189">
        <f t="shared" ca="1" si="447"/>
        <v>0</v>
      </c>
      <c r="S457" s="189">
        <f t="shared" ca="1" si="447"/>
        <v>0</v>
      </c>
      <c r="T457" s="189">
        <f t="shared" ca="1" si="447"/>
        <v>0</v>
      </c>
      <c r="U457" s="189">
        <f t="shared" ca="1" si="447"/>
        <v>0</v>
      </c>
      <c r="V457" s="189">
        <f t="shared" ca="1" si="447"/>
        <v>0</v>
      </c>
      <c r="W457" s="189">
        <f t="shared" ca="1" si="447"/>
        <v>0</v>
      </c>
      <c r="X457" s="189">
        <f t="shared" ca="1" si="447"/>
        <v>0</v>
      </c>
      <c r="Y457" s="189">
        <f t="shared" ca="1" si="447"/>
        <v>0</v>
      </c>
      <c r="Z457" s="189">
        <f t="shared" ca="1" si="447"/>
        <v>0</v>
      </c>
      <c r="AA457" s="189">
        <f t="shared" ca="1" si="447"/>
        <v>0</v>
      </c>
      <c r="AB457" s="189">
        <f t="shared" ca="1" si="447"/>
        <v>0</v>
      </c>
      <c r="AC457" s="189">
        <f t="shared" ca="1" si="447"/>
        <v>0</v>
      </c>
      <c r="AD457" s="189">
        <f t="shared" ca="1" si="447"/>
        <v>0</v>
      </c>
      <c r="AE457" s="189">
        <f t="shared" ca="1" si="447"/>
        <v>0</v>
      </c>
      <c r="AF457" s="189">
        <f t="shared" ca="1" si="447"/>
        <v>0</v>
      </c>
      <c r="AG457" s="189">
        <f t="shared" ca="1" si="447"/>
        <v>0</v>
      </c>
      <c r="AH457" s="189">
        <f t="shared" ca="1" si="447"/>
        <v>0</v>
      </c>
      <c r="AI457" s="189">
        <f t="shared" ca="1" si="447"/>
        <v>0</v>
      </c>
      <c r="AJ457" s="189">
        <f t="shared" ca="1" si="447"/>
        <v>0</v>
      </c>
      <c r="AK457" s="189">
        <f t="shared" ca="1" si="447"/>
        <v>0</v>
      </c>
      <c r="AL457" s="189">
        <f t="shared" ca="1" si="447"/>
        <v>0</v>
      </c>
      <c r="AM457" s="189">
        <f t="shared" ca="1" si="447"/>
        <v>0</v>
      </c>
      <c r="AN457" s="189">
        <f t="shared" ca="1" si="447"/>
        <v>0</v>
      </c>
      <c r="AO457" s="189">
        <f t="shared" ca="1" si="447"/>
        <v>0</v>
      </c>
      <c r="AP457" s="189">
        <f t="shared" ca="1" si="447"/>
        <v>0</v>
      </c>
      <c r="AQ457" s="189">
        <f t="shared" ca="1" si="447"/>
        <v>0</v>
      </c>
      <c r="AR457" s="189">
        <f t="shared" ca="1" si="447"/>
        <v>0</v>
      </c>
      <c r="AS457" s="189">
        <f t="shared" ca="1" si="447"/>
        <v>0</v>
      </c>
      <c r="AT457" s="189">
        <f t="shared" ca="1" si="447"/>
        <v>0</v>
      </c>
      <c r="AU457" s="189">
        <f t="shared" ref="AU457:BM457" ca="1" si="448">AU396*$H457*$I457</f>
        <v>0</v>
      </c>
      <c r="AV457" s="189">
        <f t="shared" ca="1" si="448"/>
        <v>0</v>
      </c>
      <c r="AW457" s="189">
        <f t="shared" ca="1" si="448"/>
        <v>0</v>
      </c>
      <c r="AX457" s="189">
        <f t="shared" ca="1" si="448"/>
        <v>0</v>
      </c>
      <c r="AY457" s="189">
        <f t="shared" ca="1" si="448"/>
        <v>0</v>
      </c>
      <c r="AZ457" s="189">
        <f t="shared" ca="1" si="448"/>
        <v>0</v>
      </c>
      <c r="BA457" s="189">
        <f t="shared" ca="1" si="448"/>
        <v>0</v>
      </c>
      <c r="BB457" s="189">
        <f t="shared" ca="1" si="448"/>
        <v>0</v>
      </c>
      <c r="BC457" s="189">
        <f t="shared" ca="1" si="448"/>
        <v>0</v>
      </c>
      <c r="BD457" s="189">
        <f t="shared" ca="1" si="448"/>
        <v>0</v>
      </c>
      <c r="BE457" s="189">
        <f t="shared" ca="1" si="448"/>
        <v>0</v>
      </c>
      <c r="BF457" s="189">
        <f t="shared" ca="1" si="448"/>
        <v>0</v>
      </c>
      <c r="BG457" s="189">
        <f t="shared" ca="1" si="448"/>
        <v>0</v>
      </c>
      <c r="BH457" s="189">
        <f t="shared" ca="1" si="448"/>
        <v>0</v>
      </c>
      <c r="BI457" s="189">
        <f t="shared" ca="1" si="448"/>
        <v>0</v>
      </c>
      <c r="BJ457" s="189">
        <f t="shared" ca="1" si="448"/>
        <v>0</v>
      </c>
      <c r="BK457" s="189">
        <f t="shared" ca="1" si="448"/>
        <v>0</v>
      </c>
      <c r="BL457" s="189">
        <f t="shared" ca="1" si="448"/>
        <v>0</v>
      </c>
      <c r="BM457" s="189">
        <f t="shared" ca="1" si="448"/>
        <v>0</v>
      </c>
    </row>
    <row r="458" spans="3:65" x14ac:dyDescent="0.2">
      <c r="C458" s="188">
        <f t="shared" si="399"/>
        <v>25</v>
      </c>
      <c r="D458" s="166" t="str">
        <f t="shared" si="400"/>
        <v>item 25</v>
      </c>
      <c r="E458" s="211" t="str">
        <f t="shared" si="396"/>
        <v>Operating Expense</v>
      </c>
      <c r="F458" s="183">
        <f t="shared" si="396"/>
        <v>2</v>
      </c>
      <c r="G458" s="183"/>
      <c r="H458" s="222">
        <f>Assumptions!$C$29</f>
        <v>0.40400000000000003</v>
      </c>
      <c r="I458" s="222">
        <f>Assumptions!$D$29</f>
        <v>3.8899999999999997E-2</v>
      </c>
      <c r="J458" s="223"/>
      <c r="K458" s="205">
        <f t="shared" ca="1" si="401"/>
        <v>0</v>
      </c>
      <c r="L458" s="206">
        <f t="shared" ca="1" si="402"/>
        <v>0</v>
      </c>
      <c r="O458" s="189">
        <f t="shared" ref="O458:AT458" ca="1" si="449">O397*$H458*$I458</f>
        <v>0</v>
      </c>
      <c r="P458" s="189">
        <f t="shared" ca="1" si="449"/>
        <v>0</v>
      </c>
      <c r="Q458" s="189">
        <f t="shared" ca="1" si="449"/>
        <v>0</v>
      </c>
      <c r="R458" s="189">
        <f t="shared" ca="1" si="449"/>
        <v>0</v>
      </c>
      <c r="S458" s="189">
        <f t="shared" ca="1" si="449"/>
        <v>0</v>
      </c>
      <c r="T458" s="189">
        <f t="shared" ca="1" si="449"/>
        <v>0</v>
      </c>
      <c r="U458" s="189">
        <f t="shared" ca="1" si="449"/>
        <v>0</v>
      </c>
      <c r="V458" s="189">
        <f t="shared" ca="1" si="449"/>
        <v>0</v>
      </c>
      <c r="W458" s="189">
        <f t="shared" ca="1" si="449"/>
        <v>0</v>
      </c>
      <c r="X458" s="189">
        <f t="shared" ca="1" si="449"/>
        <v>0</v>
      </c>
      <c r="Y458" s="189">
        <f t="shared" ca="1" si="449"/>
        <v>0</v>
      </c>
      <c r="Z458" s="189">
        <f t="shared" ca="1" si="449"/>
        <v>0</v>
      </c>
      <c r="AA458" s="189">
        <f t="shared" ca="1" si="449"/>
        <v>0</v>
      </c>
      <c r="AB458" s="189">
        <f t="shared" ca="1" si="449"/>
        <v>0</v>
      </c>
      <c r="AC458" s="189">
        <f t="shared" ca="1" si="449"/>
        <v>0</v>
      </c>
      <c r="AD458" s="189">
        <f t="shared" ca="1" si="449"/>
        <v>0</v>
      </c>
      <c r="AE458" s="189">
        <f t="shared" ca="1" si="449"/>
        <v>0</v>
      </c>
      <c r="AF458" s="189">
        <f t="shared" ca="1" si="449"/>
        <v>0</v>
      </c>
      <c r="AG458" s="189">
        <f t="shared" ca="1" si="449"/>
        <v>0</v>
      </c>
      <c r="AH458" s="189">
        <f t="shared" ca="1" si="449"/>
        <v>0</v>
      </c>
      <c r="AI458" s="189">
        <f t="shared" ca="1" si="449"/>
        <v>0</v>
      </c>
      <c r="AJ458" s="189">
        <f t="shared" ca="1" si="449"/>
        <v>0</v>
      </c>
      <c r="AK458" s="189">
        <f t="shared" ca="1" si="449"/>
        <v>0</v>
      </c>
      <c r="AL458" s="189">
        <f t="shared" ca="1" si="449"/>
        <v>0</v>
      </c>
      <c r="AM458" s="189">
        <f t="shared" ca="1" si="449"/>
        <v>0</v>
      </c>
      <c r="AN458" s="189">
        <f t="shared" ca="1" si="449"/>
        <v>0</v>
      </c>
      <c r="AO458" s="189">
        <f t="shared" ca="1" si="449"/>
        <v>0</v>
      </c>
      <c r="AP458" s="189">
        <f t="shared" ca="1" si="449"/>
        <v>0</v>
      </c>
      <c r="AQ458" s="189">
        <f t="shared" ca="1" si="449"/>
        <v>0</v>
      </c>
      <c r="AR458" s="189">
        <f t="shared" ca="1" si="449"/>
        <v>0</v>
      </c>
      <c r="AS458" s="189">
        <f t="shared" ca="1" si="449"/>
        <v>0</v>
      </c>
      <c r="AT458" s="189">
        <f t="shared" ca="1" si="449"/>
        <v>0</v>
      </c>
      <c r="AU458" s="189">
        <f t="shared" ref="AU458:BM458" ca="1" si="450">AU397*$H458*$I458</f>
        <v>0</v>
      </c>
      <c r="AV458" s="189">
        <f t="shared" ca="1" si="450"/>
        <v>0</v>
      </c>
      <c r="AW458" s="189">
        <f t="shared" ca="1" si="450"/>
        <v>0</v>
      </c>
      <c r="AX458" s="189">
        <f t="shared" ca="1" si="450"/>
        <v>0</v>
      </c>
      <c r="AY458" s="189">
        <f t="shared" ca="1" si="450"/>
        <v>0</v>
      </c>
      <c r="AZ458" s="189">
        <f t="shared" ca="1" si="450"/>
        <v>0</v>
      </c>
      <c r="BA458" s="189">
        <f t="shared" ca="1" si="450"/>
        <v>0</v>
      </c>
      <c r="BB458" s="189">
        <f t="shared" ca="1" si="450"/>
        <v>0</v>
      </c>
      <c r="BC458" s="189">
        <f t="shared" ca="1" si="450"/>
        <v>0</v>
      </c>
      <c r="BD458" s="189">
        <f t="shared" ca="1" si="450"/>
        <v>0</v>
      </c>
      <c r="BE458" s="189">
        <f t="shared" ca="1" si="450"/>
        <v>0</v>
      </c>
      <c r="BF458" s="189">
        <f t="shared" ca="1" si="450"/>
        <v>0</v>
      </c>
      <c r="BG458" s="189">
        <f t="shared" ca="1" si="450"/>
        <v>0</v>
      </c>
      <c r="BH458" s="189">
        <f t="shared" ca="1" si="450"/>
        <v>0</v>
      </c>
      <c r="BI458" s="189">
        <f t="shared" ca="1" si="450"/>
        <v>0</v>
      </c>
      <c r="BJ458" s="189">
        <f t="shared" ca="1" si="450"/>
        <v>0</v>
      </c>
      <c r="BK458" s="189">
        <f t="shared" ca="1" si="450"/>
        <v>0</v>
      </c>
      <c r="BL458" s="189">
        <f t="shared" ca="1" si="450"/>
        <v>0</v>
      </c>
      <c r="BM458" s="189">
        <f t="shared" ca="1" si="450"/>
        <v>0</v>
      </c>
    </row>
    <row r="459" spans="3:65" x14ac:dyDescent="0.2">
      <c r="D459" s="194"/>
      <c r="K459" s="207"/>
      <c r="L459" s="208"/>
      <c r="O459" s="209"/>
      <c r="P459" s="209"/>
      <c r="Q459" s="209"/>
      <c r="R459" s="209"/>
      <c r="S459" s="209"/>
      <c r="T459" s="209"/>
      <c r="U459" s="209"/>
      <c r="V459" s="209"/>
      <c r="W459" s="209"/>
      <c r="X459" s="209"/>
      <c r="Y459" s="209"/>
      <c r="Z459" s="209"/>
      <c r="AA459" s="209"/>
      <c r="AB459" s="209"/>
      <c r="AC459" s="209"/>
      <c r="AD459" s="209"/>
      <c r="AE459" s="209"/>
      <c r="AF459" s="209"/>
      <c r="AG459" s="209"/>
      <c r="AH459" s="209"/>
      <c r="AI459" s="209"/>
      <c r="AJ459" s="209"/>
      <c r="AK459" s="209"/>
      <c r="AL459" s="209"/>
      <c r="AM459" s="209"/>
      <c r="AN459" s="209"/>
      <c r="AO459" s="209"/>
      <c r="AP459" s="209"/>
      <c r="AQ459" s="209"/>
      <c r="AR459" s="209"/>
      <c r="AS459" s="209"/>
      <c r="AT459" s="209"/>
      <c r="AU459" s="209"/>
      <c r="AV459" s="209"/>
      <c r="AW459" s="209"/>
      <c r="AX459" s="209"/>
      <c r="AY459" s="209"/>
      <c r="AZ459" s="209"/>
      <c r="BA459" s="209"/>
      <c r="BB459" s="209"/>
      <c r="BC459" s="209"/>
      <c r="BD459" s="209"/>
      <c r="BE459" s="209"/>
      <c r="BF459" s="209"/>
      <c r="BG459" s="209"/>
      <c r="BH459" s="209"/>
      <c r="BI459" s="209"/>
      <c r="BJ459" s="209"/>
      <c r="BK459" s="209"/>
      <c r="BL459" s="209"/>
      <c r="BM459" s="209"/>
    </row>
    <row r="460" spans="3:65" s="189" customFormat="1" x14ac:dyDescent="0.2">
      <c r="D460" s="195"/>
      <c r="F460" s="196"/>
      <c r="G460" s="196"/>
    </row>
    <row r="461" spans="3:65" s="189" customFormat="1" x14ac:dyDescent="0.2">
      <c r="D461" s="195"/>
      <c r="F461" s="196"/>
      <c r="G461" s="196"/>
    </row>
    <row r="462" spans="3:65" x14ac:dyDescent="0.2">
      <c r="D462" s="186" t="s">
        <v>94</v>
      </c>
      <c r="E462" s="181"/>
      <c r="F462" s="155"/>
      <c r="G462" s="155"/>
      <c r="H462" s="167" t="s">
        <v>140</v>
      </c>
      <c r="I462" s="167" t="s">
        <v>95</v>
      </c>
      <c r="K462" s="184"/>
      <c r="L462" s="184"/>
      <c r="M462" s="184"/>
      <c r="O462" s="184"/>
      <c r="P462" s="184"/>
      <c r="Q462" s="184"/>
      <c r="R462" s="184"/>
      <c r="S462" s="184"/>
      <c r="T462" s="184"/>
      <c r="U462" s="184"/>
      <c r="V462" s="184"/>
      <c r="W462" s="184"/>
      <c r="X462" s="184"/>
      <c r="Y462" s="184"/>
      <c r="Z462" s="184"/>
      <c r="AA462" s="184"/>
      <c r="AB462" s="184"/>
      <c r="AC462" s="184"/>
      <c r="AD462" s="184"/>
      <c r="AE462" s="184"/>
      <c r="AF462" s="184"/>
      <c r="AG462" s="184"/>
      <c r="AH462" s="184"/>
      <c r="AI462" s="184"/>
      <c r="AJ462" s="184"/>
      <c r="AK462" s="184"/>
      <c r="AL462" s="184"/>
      <c r="AM462" s="184"/>
      <c r="AN462" s="184"/>
      <c r="AO462" s="184"/>
      <c r="AP462" s="184"/>
      <c r="AQ462" s="184"/>
      <c r="AR462" s="184"/>
      <c r="AS462" s="184"/>
      <c r="AT462" s="184"/>
      <c r="AU462" s="184"/>
      <c r="AV462" s="184"/>
      <c r="AW462" s="184"/>
      <c r="AX462" s="184"/>
      <c r="AY462" s="184"/>
      <c r="AZ462" s="184"/>
      <c r="BA462" s="184"/>
      <c r="BB462" s="184"/>
      <c r="BC462" s="184"/>
      <c r="BD462" s="184"/>
      <c r="BE462" s="184"/>
      <c r="BF462" s="184"/>
      <c r="BG462" s="184"/>
      <c r="BH462" s="184"/>
      <c r="BI462" s="184"/>
      <c r="BJ462" s="184"/>
      <c r="BK462" s="184"/>
      <c r="BL462" s="184"/>
      <c r="BM462" s="184"/>
    </row>
    <row r="463" spans="3:65" x14ac:dyDescent="0.2">
      <c r="C463" s="188">
        <f>C462+1</f>
        <v>1</v>
      </c>
      <c r="D463" s="166" t="str">
        <f>INDEX(D$51:D$75,$C463,1)</f>
        <v xml:space="preserve">TRANSMISSION LINE  </v>
      </c>
      <c r="E463" s="211" t="str">
        <f t="shared" ref="E463:F487" si="451">INDEX(E$51:E$75,$C463,1)</f>
        <v>CWIP Capital</v>
      </c>
      <c r="F463" s="183">
        <f t="shared" si="451"/>
        <v>6</v>
      </c>
      <c r="G463" s="183"/>
      <c r="H463" s="222">
        <f>Assumptions!$C$30</f>
        <v>0.59599999999999997</v>
      </c>
      <c r="I463" s="222">
        <f>Assumptions!$D$30</f>
        <v>0.106</v>
      </c>
      <c r="J463" s="223"/>
      <c r="K463" s="202">
        <f ca="1">SUMPRODUCT(O463:BM463,$O$11:$BM$11)</f>
        <v>91430857.762953594</v>
      </c>
      <c r="L463" s="203">
        <f ca="1">SUM(O463:BM463)</f>
        <v>305511215.077546</v>
      </c>
      <c r="O463" s="189">
        <f t="shared" ref="O463:AT463" ca="1" si="452">O373*$H463*$I463</f>
        <v>0</v>
      </c>
      <c r="P463" s="189">
        <f t="shared" ca="1" si="452"/>
        <v>0</v>
      </c>
      <c r="Q463" s="189">
        <f t="shared" ca="1" si="452"/>
        <v>1347994.0395446683</v>
      </c>
      <c r="R463" s="189">
        <f t="shared" ca="1" si="452"/>
        <v>8475052.2799578868</v>
      </c>
      <c r="S463" s="189">
        <f t="shared" ca="1" si="452"/>
        <v>11516741.298372028</v>
      </c>
      <c r="T463" s="189">
        <f t="shared" ca="1" si="452"/>
        <v>11118153.529534834</v>
      </c>
      <c r="U463" s="189">
        <f t="shared" ca="1" si="452"/>
        <v>10746674.570070824</v>
      </c>
      <c r="V463" s="189">
        <f t="shared" ca="1" si="452"/>
        <v>10399593.539042681</v>
      </c>
      <c r="W463" s="189">
        <f t="shared" ca="1" si="452"/>
        <v>10074651.369002646</v>
      </c>
      <c r="X463" s="189">
        <f t="shared" ca="1" si="452"/>
        <v>9765221.4621039368</v>
      </c>
      <c r="Y463" s="189">
        <f t="shared" ca="1" si="452"/>
        <v>9460761.5035903081</v>
      </c>
      <c r="Z463" s="189">
        <f t="shared" ca="1" si="452"/>
        <v>9156150.9405801632</v>
      </c>
      <c r="AA463" s="189">
        <f t="shared" ca="1" si="452"/>
        <v>8851540.37757002</v>
      </c>
      <c r="AB463" s="189">
        <f t="shared" ca="1" si="452"/>
        <v>8546929.8145598751</v>
      </c>
      <c r="AC463" s="189">
        <f t="shared" ca="1" si="452"/>
        <v>8242319.251549731</v>
      </c>
      <c r="AD463" s="189">
        <f t="shared" ca="1" si="452"/>
        <v>7937708.6885395888</v>
      </c>
      <c r="AE463" s="189">
        <f t="shared" ca="1" si="452"/>
        <v>7633098.1255294438</v>
      </c>
      <c r="AF463" s="189">
        <f t="shared" ca="1" si="452"/>
        <v>7328487.5625193017</v>
      </c>
      <c r="AG463" s="189">
        <f t="shared" ca="1" si="452"/>
        <v>7068305.3259818833</v>
      </c>
      <c r="AH463" s="189">
        <f t="shared" ca="1" si="452"/>
        <v>6897130.3468864355</v>
      </c>
      <c r="AI463" s="189">
        <f t="shared" ca="1" si="452"/>
        <v>6770383.6942637144</v>
      </c>
      <c r="AJ463" s="189">
        <f t="shared" ca="1" si="452"/>
        <v>6643637.0416409932</v>
      </c>
      <c r="AK463" s="189">
        <f t="shared" ca="1" si="452"/>
        <v>6516890.389018272</v>
      </c>
      <c r="AL463" s="189">
        <f t="shared" ca="1" si="452"/>
        <v>6390143.7363955509</v>
      </c>
      <c r="AM463" s="189">
        <f t="shared" ca="1" si="452"/>
        <v>6263397.0837728288</v>
      </c>
      <c r="AN463" s="189">
        <f t="shared" ca="1" si="452"/>
        <v>6136650.4311501086</v>
      </c>
      <c r="AO463" s="189">
        <f t="shared" ca="1" si="452"/>
        <v>6009903.7785273865</v>
      </c>
      <c r="AP463" s="189">
        <f t="shared" ca="1" si="452"/>
        <v>5883157.1259046653</v>
      </c>
      <c r="AQ463" s="189">
        <f t="shared" ca="1" si="452"/>
        <v>5756410.4732819432</v>
      </c>
      <c r="AR463" s="189">
        <f t="shared" ca="1" si="452"/>
        <v>5629663.8206592221</v>
      </c>
      <c r="AS463" s="189">
        <f t="shared" ca="1" si="452"/>
        <v>5502917.1680365</v>
      </c>
      <c r="AT463" s="189">
        <f t="shared" ca="1" si="452"/>
        <v>5376170.5154137788</v>
      </c>
      <c r="AU463" s="189">
        <f t="shared" ref="AU463:BM463" ca="1" si="453">AU373*$H463*$I463</f>
        <v>5249423.8627910567</v>
      </c>
      <c r="AV463" s="189">
        <f t="shared" ca="1" si="453"/>
        <v>5122677.2101683356</v>
      </c>
      <c r="AW463" s="189">
        <f t="shared" ca="1" si="453"/>
        <v>4995930.5575456135</v>
      </c>
      <c r="AX463" s="189">
        <f t="shared" ca="1" si="453"/>
        <v>4869183.9049228923</v>
      </c>
      <c r="AY463" s="189">
        <f t="shared" ca="1" si="453"/>
        <v>4742437.2523001712</v>
      </c>
      <c r="AZ463" s="189">
        <f t="shared" ca="1" si="453"/>
        <v>4615690.59967745</v>
      </c>
      <c r="BA463" s="189">
        <f t="shared" ca="1" si="453"/>
        <v>4488943.9470547289</v>
      </c>
      <c r="BB463" s="189">
        <f t="shared" ca="1" si="453"/>
        <v>4362197.2944320058</v>
      </c>
      <c r="BC463" s="189">
        <f t="shared" ca="1" si="453"/>
        <v>4235450.6418092847</v>
      </c>
      <c r="BD463" s="189">
        <f t="shared" ca="1" si="453"/>
        <v>4108703.9891865645</v>
      </c>
      <c r="BE463" s="189">
        <f t="shared" ca="1" si="453"/>
        <v>3981957.3365638419</v>
      </c>
      <c r="BF463" s="189">
        <f t="shared" ca="1" si="453"/>
        <v>3855210.6839411203</v>
      </c>
      <c r="BG463" s="189">
        <f t="shared" ca="1" si="453"/>
        <v>3728464.0313183991</v>
      </c>
      <c r="BH463" s="189">
        <f t="shared" ca="1" si="453"/>
        <v>3601717.3786956784</v>
      </c>
      <c r="BI463" s="189">
        <f t="shared" ca="1" si="453"/>
        <v>3474970.7260729559</v>
      </c>
      <c r="BJ463" s="189">
        <f t="shared" ca="1" si="453"/>
        <v>3348224.0734502347</v>
      </c>
      <c r="BK463" s="189">
        <f t="shared" ca="1" si="453"/>
        <v>3221477.4208275136</v>
      </c>
      <c r="BL463" s="189">
        <f t="shared" ca="1" si="453"/>
        <v>3094730.7682047924</v>
      </c>
      <c r="BM463" s="189">
        <f t="shared" ca="1" si="453"/>
        <v>2967984.1155820703</v>
      </c>
    </row>
    <row r="464" spans="3:65" x14ac:dyDescent="0.2">
      <c r="C464" s="188">
        <f t="shared" ref="C464:C487" si="454">C463+1</f>
        <v>2</v>
      </c>
      <c r="D464" s="166" t="str">
        <f t="shared" ref="D464:D487" si="455">INDEX(D$51:D$75,$C464,1)</f>
        <v xml:space="preserve">TRANSMISSION SUBSTATION  </v>
      </c>
      <c r="E464" s="211" t="str">
        <f t="shared" si="451"/>
        <v>CWIP Capital</v>
      </c>
      <c r="F464" s="183">
        <f t="shared" si="451"/>
        <v>6</v>
      </c>
      <c r="G464" s="183"/>
      <c r="H464" s="222">
        <f>Assumptions!$C$30</f>
        <v>0.59599999999999997</v>
      </c>
      <c r="I464" s="222">
        <f>Assumptions!$D$30</f>
        <v>0.106</v>
      </c>
      <c r="J464" s="223"/>
      <c r="K464" s="202">
        <f t="shared" ref="K464:K487" ca="1" si="456">SUMPRODUCT(O464:BM464,$O$11:$BM$11)</f>
        <v>1959827.3970131229</v>
      </c>
      <c r="L464" s="203">
        <f t="shared" ref="L464:L487" ca="1" si="457">SUM(O464:BM464)</f>
        <v>5325683.3534248276</v>
      </c>
      <c r="O464" s="189">
        <f t="shared" ref="O464:AT464" ca="1" si="458">O374*$H464*$I464</f>
        <v>0</v>
      </c>
      <c r="P464" s="189">
        <f t="shared" ca="1" si="458"/>
        <v>0</v>
      </c>
      <c r="Q464" s="189">
        <f t="shared" ca="1" si="458"/>
        <v>32126.708885063486</v>
      </c>
      <c r="R464" s="189">
        <f t="shared" ca="1" si="458"/>
        <v>201911.33861536274</v>
      </c>
      <c r="S464" s="189">
        <f t="shared" ca="1" si="458"/>
        <v>273436.96959313087</v>
      </c>
      <c r="T464" s="189">
        <f t="shared" ca="1" si="458"/>
        <v>262152.44851804455</v>
      </c>
      <c r="U464" s="189">
        <f t="shared" ca="1" si="458"/>
        <v>251514.01103190883</v>
      </c>
      <c r="V464" s="189">
        <f t="shared" ca="1" si="458"/>
        <v>241457.04877582879</v>
      </c>
      <c r="W464" s="189">
        <f t="shared" ca="1" si="458"/>
        <v>231927.72145072508</v>
      </c>
      <c r="X464" s="189">
        <f t="shared" ca="1" si="458"/>
        <v>222768.09751263206</v>
      </c>
      <c r="Y464" s="189">
        <f t="shared" ca="1" si="458"/>
        <v>213726.92223251329</v>
      </c>
      <c r="Z464" s="189">
        <f t="shared" ca="1" si="458"/>
        <v>204682.15759912258</v>
      </c>
      <c r="AA464" s="189">
        <f t="shared" ca="1" si="458"/>
        <v>195637.39296573188</v>
      </c>
      <c r="AB464" s="189">
        <f t="shared" ca="1" si="458"/>
        <v>186592.62833234115</v>
      </c>
      <c r="AC464" s="189">
        <f t="shared" ca="1" si="458"/>
        <v>177547.86369895044</v>
      </c>
      <c r="AD464" s="189">
        <f t="shared" ca="1" si="458"/>
        <v>168503.09906555977</v>
      </c>
      <c r="AE464" s="189">
        <f t="shared" ca="1" si="458"/>
        <v>159458.33443216907</v>
      </c>
      <c r="AF464" s="189">
        <f t="shared" ca="1" si="458"/>
        <v>150413.56979877834</v>
      </c>
      <c r="AG464" s="189">
        <f t="shared" ca="1" si="458"/>
        <v>142427.66438061232</v>
      </c>
      <c r="AH464" s="189">
        <f t="shared" ca="1" si="458"/>
        <v>136563.06674616763</v>
      </c>
      <c r="AI464" s="189">
        <f t="shared" ca="1" si="458"/>
        <v>131757.3283269477</v>
      </c>
      <c r="AJ464" s="189">
        <f t="shared" ca="1" si="458"/>
        <v>126951.5899077277</v>
      </c>
      <c r="AK464" s="189">
        <f t="shared" ca="1" si="458"/>
        <v>122145.85148850767</v>
      </c>
      <c r="AL464" s="189">
        <f t="shared" ca="1" si="458"/>
        <v>117340.11306928772</v>
      </c>
      <c r="AM464" s="189">
        <f t="shared" ca="1" si="458"/>
        <v>112534.37465006777</v>
      </c>
      <c r="AN464" s="189">
        <f t="shared" ca="1" si="458"/>
        <v>107728.63623084777</v>
      </c>
      <c r="AO464" s="189">
        <f t="shared" ca="1" si="458"/>
        <v>102922.89781162777</v>
      </c>
      <c r="AP464" s="189">
        <f t="shared" ca="1" si="458"/>
        <v>98117.159392407804</v>
      </c>
      <c r="AQ464" s="189">
        <f t="shared" ca="1" si="458"/>
        <v>93311.420973187851</v>
      </c>
      <c r="AR464" s="189">
        <f t="shared" ca="1" si="458"/>
        <v>88505.682553967898</v>
      </c>
      <c r="AS464" s="189">
        <f t="shared" ca="1" si="458"/>
        <v>83699.944134747915</v>
      </c>
      <c r="AT464" s="189">
        <f t="shared" ca="1" si="458"/>
        <v>78894.205715527947</v>
      </c>
      <c r="AU464" s="189">
        <f t="shared" ref="AU464:BM464" ca="1" si="459">AU374*$H464*$I464</f>
        <v>74088.467296307979</v>
      </c>
      <c r="AV464" s="189">
        <f t="shared" ca="1" si="459"/>
        <v>69282.728877088026</v>
      </c>
      <c r="AW464" s="189">
        <f t="shared" ca="1" si="459"/>
        <v>64476.990457868051</v>
      </c>
      <c r="AX464" s="189">
        <f t="shared" ca="1" si="459"/>
        <v>59671.252038648083</v>
      </c>
      <c r="AY464" s="189">
        <f t="shared" ca="1" si="459"/>
        <v>54865.513619428122</v>
      </c>
      <c r="AZ464" s="189">
        <f t="shared" ca="1" si="459"/>
        <v>50059.775200208154</v>
      </c>
      <c r="BA464" s="189">
        <f t="shared" ca="1" si="459"/>
        <v>45254.036780988186</v>
      </c>
      <c r="BB464" s="189">
        <f t="shared" ca="1" si="459"/>
        <v>40448.298361768218</v>
      </c>
      <c r="BC464" s="189">
        <f t="shared" ca="1" si="459"/>
        <v>35642.559942548251</v>
      </c>
      <c r="BD464" s="189">
        <f t="shared" ca="1" si="459"/>
        <v>30836.821523328283</v>
      </c>
      <c r="BE464" s="189">
        <f t="shared" ca="1" si="459"/>
        <v>26031.083104108318</v>
      </c>
      <c r="BF464" s="189">
        <f t="shared" ca="1" si="459"/>
        <v>21225.344684888354</v>
      </c>
      <c r="BG464" s="189">
        <f t="shared" ca="1" si="459"/>
        <v>16419.606265668386</v>
      </c>
      <c r="BH464" s="189">
        <f t="shared" ca="1" si="459"/>
        <v>11613.867846448416</v>
      </c>
      <c r="BI464" s="189">
        <f t="shared" ca="1" si="459"/>
        <v>6808.1294272284194</v>
      </c>
      <c r="BJ464" s="189">
        <f t="shared" ca="1" si="459"/>
        <v>2202.6301088092223</v>
      </c>
      <c r="BK464" s="189">
        <f t="shared" ca="1" si="459"/>
        <v>-1.6318139387294648E-11</v>
      </c>
      <c r="BL464" s="189">
        <f t="shared" ca="1" si="459"/>
        <v>-1.6318139387294648E-11</v>
      </c>
      <c r="BM464" s="189">
        <f t="shared" ca="1" si="459"/>
        <v>-1.6318139387294648E-11</v>
      </c>
    </row>
    <row r="465" spans="3:65" x14ac:dyDescent="0.2">
      <c r="C465" s="188">
        <f t="shared" si="454"/>
        <v>3</v>
      </c>
      <c r="D465" s="166" t="str">
        <f t="shared" si="455"/>
        <v xml:space="preserve">DISTRIBUTION SUBSTATION  </v>
      </c>
      <c r="E465" s="211" t="str">
        <f t="shared" si="451"/>
        <v>CWIP Capital</v>
      </c>
      <c r="F465" s="183">
        <f t="shared" si="451"/>
        <v>6</v>
      </c>
      <c r="G465" s="183"/>
      <c r="H465" s="222">
        <f>Assumptions!$C$30</f>
        <v>0.59599999999999997</v>
      </c>
      <c r="I465" s="222">
        <f>Assumptions!$D$30</f>
        <v>0.106</v>
      </c>
      <c r="J465" s="223"/>
      <c r="K465" s="202">
        <f t="shared" ca="1" si="456"/>
        <v>9787508.864294827</v>
      </c>
      <c r="L465" s="203">
        <f t="shared" ca="1" si="457"/>
        <v>28891131.009241562</v>
      </c>
      <c r="O465" s="189">
        <f t="shared" ref="O465:AT465" ca="1" si="460">O375*$H465*$I465</f>
        <v>0</v>
      </c>
      <c r="P465" s="189">
        <f t="shared" ca="1" si="460"/>
        <v>0</v>
      </c>
      <c r="Q465" s="189">
        <f t="shared" ca="1" si="460"/>
        <v>149689.05864865705</v>
      </c>
      <c r="R465" s="189">
        <f t="shared" ca="1" si="460"/>
        <v>942990.86794527958</v>
      </c>
      <c r="S465" s="189">
        <f t="shared" ca="1" si="460"/>
        <v>1283822.6266111834</v>
      </c>
      <c r="T465" s="189">
        <f t="shared" ca="1" si="460"/>
        <v>1241264.7727848364</v>
      </c>
      <c r="U465" s="189">
        <f t="shared" ca="1" si="460"/>
        <v>1200449.5592169752</v>
      </c>
      <c r="V465" s="189">
        <f t="shared" ca="1" si="460"/>
        <v>1161246.5387481353</v>
      </c>
      <c r="W465" s="189">
        <f t="shared" ca="1" si="460"/>
        <v>1123535.2986157346</v>
      </c>
      <c r="X465" s="189">
        <f t="shared" ca="1" si="460"/>
        <v>1087203.788054592</v>
      </c>
      <c r="Y465" s="189">
        <f t="shared" ca="1" si="460"/>
        <v>1052148.318296928</v>
      </c>
      <c r="Z465" s="189">
        <f t="shared" ca="1" si="460"/>
        <v>1017805.2907178771</v>
      </c>
      <c r="AA465" s="189">
        <f t="shared" ca="1" si="460"/>
        <v>983564.27950712526</v>
      </c>
      <c r="AB465" s="189">
        <f t="shared" ca="1" si="460"/>
        <v>949323.26829637366</v>
      </c>
      <c r="AC465" s="189">
        <f t="shared" ca="1" si="460"/>
        <v>915082.25708562171</v>
      </c>
      <c r="AD465" s="189">
        <f t="shared" ca="1" si="460"/>
        <v>880841.2458748701</v>
      </c>
      <c r="AE465" s="189">
        <f t="shared" ca="1" si="460"/>
        <v>846600.23466411827</v>
      </c>
      <c r="AF465" s="189">
        <f t="shared" ca="1" si="460"/>
        <v>812359.22345336655</v>
      </c>
      <c r="AG465" s="189">
        <f t="shared" ca="1" si="460"/>
        <v>778118.21224261483</v>
      </c>
      <c r="AH465" s="189">
        <f t="shared" ca="1" si="460"/>
        <v>743877.20103186287</v>
      </c>
      <c r="AI465" s="189">
        <f t="shared" ca="1" si="460"/>
        <v>709636.18982111104</v>
      </c>
      <c r="AJ465" s="189">
        <f t="shared" ca="1" si="460"/>
        <v>675395.17861035943</v>
      </c>
      <c r="AK465" s="189">
        <f t="shared" ca="1" si="460"/>
        <v>641154.1673996076</v>
      </c>
      <c r="AL465" s="189">
        <f t="shared" ca="1" si="460"/>
        <v>610644.27942943352</v>
      </c>
      <c r="AM465" s="189">
        <f t="shared" ca="1" si="460"/>
        <v>587594.9655409347</v>
      </c>
      <c r="AN465" s="189">
        <f t="shared" ca="1" si="460"/>
        <v>568276.77489301364</v>
      </c>
      <c r="AO465" s="189">
        <f t="shared" ca="1" si="460"/>
        <v>548958.58424509247</v>
      </c>
      <c r="AP465" s="189">
        <f t="shared" ca="1" si="460"/>
        <v>529640.39359717129</v>
      </c>
      <c r="AQ465" s="189">
        <f t="shared" ca="1" si="460"/>
        <v>510322.20294924994</v>
      </c>
      <c r="AR465" s="189">
        <f t="shared" ca="1" si="460"/>
        <v>491004.01230132877</v>
      </c>
      <c r="AS465" s="189">
        <f t="shared" ca="1" si="460"/>
        <v>471685.82165340759</v>
      </c>
      <c r="AT465" s="189">
        <f t="shared" ca="1" si="460"/>
        <v>452367.63100548642</v>
      </c>
      <c r="AU465" s="189">
        <f t="shared" ref="AU465:BM465" ca="1" si="461">AU375*$H465*$I465</f>
        <v>433049.44035756518</v>
      </c>
      <c r="AV465" s="189">
        <f t="shared" ca="1" si="461"/>
        <v>413731.24970964401</v>
      </c>
      <c r="AW465" s="189">
        <f t="shared" ca="1" si="461"/>
        <v>394413.05906172277</v>
      </c>
      <c r="AX465" s="189">
        <f t="shared" ca="1" si="461"/>
        <v>375094.8684138016</v>
      </c>
      <c r="AY465" s="189">
        <f t="shared" ca="1" si="461"/>
        <v>355776.67776588048</v>
      </c>
      <c r="AZ465" s="189">
        <f t="shared" ca="1" si="461"/>
        <v>336458.48711795924</v>
      </c>
      <c r="BA465" s="189">
        <f t="shared" ca="1" si="461"/>
        <v>317140.29647003807</v>
      </c>
      <c r="BB465" s="189">
        <f t="shared" ca="1" si="461"/>
        <v>297822.10582211684</v>
      </c>
      <c r="BC465" s="189">
        <f t="shared" ca="1" si="461"/>
        <v>278503.91517419566</v>
      </c>
      <c r="BD465" s="189">
        <f t="shared" ca="1" si="461"/>
        <v>259185.72452627451</v>
      </c>
      <c r="BE465" s="189">
        <f t="shared" ca="1" si="461"/>
        <v>239867.53387835328</v>
      </c>
      <c r="BF465" s="189">
        <f t="shared" ca="1" si="461"/>
        <v>220549.3432304321</v>
      </c>
      <c r="BG465" s="189">
        <f t="shared" ca="1" si="461"/>
        <v>201231.15258251096</v>
      </c>
      <c r="BH465" s="189">
        <f t="shared" ca="1" si="461"/>
        <v>181912.96193458975</v>
      </c>
      <c r="BI465" s="189">
        <f t="shared" ca="1" si="461"/>
        <v>162594.77128666869</v>
      </c>
      <c r="BJ465" s="189">
        <f t="shared" ca="1" si="461"/>
        <v>143276.5806387476</v>
      </c>
      <c r="BK465" s="189">
        <f t="shared" ca="1" si="461"/>
        <v>123958.38999082653</v>
      </c>
      <c r="BL465" s="189">
        <f t="shared" ca="1" si="461"/>
        <v>104640.19934290544</v>
      </c>
      <c r="BM465" s="189">
        <f t="shared" ca="1" si="461"/>
        <v>85322.008694984368</v>
      </c>
    </row>
    <row r="466" spans="3:65" x14ac:dyDescent="0.2">
      <c r="C466" s="188">
        <f t="shared" si="454"/>
        <v>4</v>
      </c>
      <c r="D466" s="166" t="str">
        <f t="shared" si="455"/>
        <v/>
      </c>
      <c r="E466" s="211" t="str">
        <f t="shared" si="451"/>
        <v>Operating Expense</v>
      </c>
      <c r="F466" s="183">
        <f t="shared" si="451"/>
        <v>2</v>
      </c>
      <c r="G466" s="183"/>
      <c r="H466" s="222">
        <f>Assumptions!$C$30</f>
        <v>0.59599999999999997</v>
      </c>
      <c r="I466" s="222">
        <f>Assumptions!$D$30</f>
        <v>0.106</v>
      </c>
      <c r="J466" s="223"/>
      <c r="K466" s="202">
        <f t="shared" ca="1" si="456"/>
        <v>0</v>
      </c>
      <c r="L466" s="203">
        <f t="shared" ca="1" si="457"/>
        <v>0</v>
      </c>
      <c r="O466" s="189">
        <f t="shared" ref="O466:AT466" ca="1" si="462">O376*$H466*$I466</f>
        <v>0</v>
      </c>
      <c r="P466" s="189">
        <f t="shared" ca="1" si="462"/>
        <v>0</v>
      </c>
      <c r="Q466" s="189">
        <f t="shared" ca="1" si="462"/>
        <v>0</v>
      </c>
      <c r="R466" s="189">
        <f t="shared" ca="1" si="462"/>
        <v>0</v>
      </c>
      <c r="S466" s="189">
        <f t="shared" ca="1" si="462"/>
        <v>0</v>
      </c>
      <c r="T466" s="189">
        <f t="shared" ca="1" si="462"/>
        <v>0</v>
      </c>
      <c r="U466" s="189">
        <f t="shared" ca="1" si="462"/>
        <v>0</v>
      </c>
      <c r="V466" s="189">
        <f t="shared" ca="1" si="462"/>
        <v>0</v>
      </c>
      <c r="W466" s="189">
        <f t="shared" ca="1" si="462"/>
        <v>0</v>
      </c>
      <c r="X466" s="189">
        <f t="shared" ca="1" si="462"/>
        <v>0</v>
      </c>
      <c r="Y466" s="189">
        <f t="shared" ca="1" si="462"/>
        <v>0</v>
      </c>
      <c r="Z466" s="189">
        <f t="shared" ca="1" si="462"/>
        <v>0</v>
      </c>
      <c r="AA466" s="189">
        <f t="shared" ca="1" si="462"/>
        <v>0</v>
      </c>
      <c r="AB466" s="189">
        <f t="shared" ca="1" si="462"/>
        <v>0</v>
      </c>
      <c r="AC466" s="189">
        <f t="shared" ca="1" si="462"/>
        <v>0</v>
      </c>
      <c r="AD466" s="189">
        <f t="shared" ca="1" si="462"/>
        <v>0</v>
      </c>
      <c r="AE466" s="189">
        <f t="shared" ca="1" si="462"/>
        <v>0</v>
      </c>
      <c r="AF466" s="189">
        <f t="shared" ca="1" si="462"/>
        <v>0</v>
      </c>
      <c r="AG466" s="189">
        <f t="shared" ca="1" si="462"/>
        <v>0</v>
      </c>
      <c r="AH466" s="189">
        <f t="shared" ca="1" si="462"/>
        <v>0</v>
      </c>
      <c r="AI466" s="189">
        <f t="shared" ca="1" si="462"/>
        <v>0</v>
      </c>
      <c r="AJ466" s="189">
        <f t="shared" ca="1" si="462"/>
        <v>0</v>
      </c>
      <c r="AK466" s="189">
        <f t="shared" ca="1" si="462"/>
        <v>0</v>
      </c>
      <c r="AL466" s="189">
        <f t="shared" ca="1" si="462"/>
        <v>0</v>
      </c>
      <c r="AM466" s="189">
        <f t="shared" ca="1" si="462"/>
        <v>0</v>
      </c>
      <c r="AN466" s="189">
        <f t="shared" ca="1" si="462"/>
        <v>0</v>
      </c>
      <c r="AO466" s="189">
        <f t="shared" ca="1" si="462"/>
        <v>0</v>
      </c>
      <c r="AP466" s="189">
        <f t="shared" ca="1" si="462"/>
        <v>0</v>
      </c>
      <c r="AQ466" s="189">
        <f t="shared" ca="1" si="462"/>
        <v>0</v>
      </c>
      <c r="AR466" s="189">
        <f t="shared" ca="1" si="462"/>
        <v>0</v>
      </c>
      <c r="AS466" s="189">
        <f t="shared" ca="1" si="462"/>
        <v>0</v>
      </c>
      <c r="AT466" s="189">
        <f t="shared" ca="1" si="462"/>
        <v>0</v>
      </c>
      <c r="AU466" s="189">
        <f t="shared" ref="AU466:BM466" ca="1" si="463">AU376*$H466*$I466</f>
        <v>0</v>
      </c>
      <c r="AV466" s="189">
        <f t="shared" ca="1" si="463"/>
        <v>0</v>
      </c>
      <c r="AW466" s="189">
        <f t="shared" ca="1" si="463"/>
        <v>0</v>
      </c>
      <c r="AX466" s="189">
        <f t="shared" ca="1" si="463"/>
        <v>0</v>
      </c>
      <c r="AY466" s="189">
        <f t="shared" ca="1" si="463"/>
        <v>0</v>
      </c>
      <c r="AZ466" s="189">
        <f t="shared" ca="1" si="463"/>
        <v>0</v>
      </c>
      <c r="BA466" s="189">
        <f t="shared" ca="1" si="463"/>
        <v>0</v>
      </c>
      <c r="BB466" s="189">
        <f t="shared" ca="1" si="463"/>
        <v>0</v>
      </c>
      <c r="BC466" s="189">
        <f t="shared" ca="1" si="463"/>
        <v>0</v>
      </c>
      <c r="BD466" s="189">
        <f t="shared" ca="1" si="463"/>
        <v>0</v>
      </c>
      <c r="BE466" s="189">
        <f t="shared" ca="1" si="463"/>
        <v>0</v>
      </c>
      <c r="BF466" s="189">
        <f t="shared" ca="1" si="463"/>
        <v>0</v>
      </c>
      <c r="BG466" s="189">
        <f t="shared" ca="1" si="463"/>
        <v>0</v>
      </c>
      <c r="BH466" s="189">
        <f t="shared" ca="1" si="463"/>
        <v>0</v>
      </c>
      <c r="BI466" s="189">
        <f t="shared" ca="1" si="463"/>
        <v>0</v>
      </c>
      <c r="BJ466" s="189">
        <f t="shared" ca="1" si="463"/>
        <v>0</v>
      </c>
      <c r="BK466" s="189">
        <f t="shared" ca="1" si="463"/>
        <v>0</v>
      </c>
      <c r="BL466" s="189">
        <f t="shared" ca="1" si="463"/>
        <v>0</v>
      </c>
      <c r="BM466" s="189">
        <f t="shared" ca="1" si="463"/>
        <v>0</v>
      </c>
    </row>
    <row r="467" spans="3:65" x14ac:dyDescent="0.2">
      <c r="C467" s="188">
        <f t="shared" si="454"/>
        <v>5</v>
      </c>
      <c r="D467" s="166" t="str">
        <f t="shared" si="455"/>
        <v/>
      </c>
      <c r="E467" s="211" t="str">
        <f t="shared" si="451"/>
        <v>Operating Expense</v>
      </c>
      <c r="F467" s="183">
        <f t="shared" si="451"/>
        <v>2</v>
      </c>
      <c r="G467" s="183"/>
      <c r="H467" s="222">
        <f>Assumptions!$C$30</f>
        <v>0.59599999999999997</v>
      </c>
      <c r="I467" s="222">
        <f>Assumptions!$D$30</f>
        <v>0.106</v>
      </c>
      <c r="J467" s="223"/>
      <c r="K467" s="202">
        <f t="shared" ca="1" si="456"/>
        <v>0</v>
      </c>
      <c r="L467" s="203">
        <f t="shared" ca="1" si="457"/>
        <v>0</v>
      </c>
      <c r="O467" s="189">
        <f t="shared" ref="O467:AT467" ca="1" si="464">O377*$H467*$I467</f>
        <v>0</v>
      </c>
      <c r="P467" s="189">
        <f t="shared" ca="1" si="464"/>
        <v>0</v>
      </c>
      <c r="Q467" s="189">
        <f t="shared" ca="1" si="464"/>
        <v>0</v>
      </c>
      <c r="R467" s="189">
        <f t="shared" ca="1" si="464"/>
        <v>0</v>
      </c>
      <c r="S467" s="189">
        <f t="shared" ca="1" si="464"/>
        <v>0</v>
      </c>
      <c r="T467" s="189">
        <f t="shared" ca="1" si="464"/>
        <v>0</v>
      </c>
      <c r="U467" s="189">
        <f t="shared" ca="1" si="464"/>
        <v>0</v>
      </c>
      <c r="V467" s="189">
        <f t="shared" ca="1" si="464"/>
        <v>0</v>
      </c>
      <c r="W467" s="189">
        <f t="shared" ca="1" si="464"/>
        <v>0</v>
      </c>
      <c r="X467" s="189">
        <f t="shared" ca="1" si="464"/>
        <v>0</v>
      </c>
      <c r="Y467" s="189">
        <f t="shared" ca="1" si="464"/>
        <v>0</v>
      </c>
      <c r="Z467" s="189">
        <f t="shared" ca="1" si="464"/>
        <v>0</v>
      </c>
      <c r="AA467" s="189">
        <f t="shared" ca="1" si="464"/>
        <v>0</v>
      </c>
      <c r="AB467" s="189">
        <f t="shared" ca="1" si="464"/>
        <v>0</v>
      </c>
      <c r="AC467" s="189">
        <f t="shared" ca="1" si="464"/>
        <v>0</v>
      </c>
      <c r="AD467" s="189">
        <f t="shared" ca="1" si="464"/>
        <v>0</v>
      </c>
      <c r="AE467" s="189">
        <f t="shared" ca="1" si="464"/>
        <v>0</v>
      </c>
      <c r="AF467" s="189">
        <f t="shared" ca="1" si="464"/>
        <v>0</v>
      </c>
      <c r="AG467" s="189">
        <f t="shared" ca="1" si="464"/>
        <v>0</v>
      </c>
      <c r="AH467" s="189">
        <f t="shared" ca="1" si="464"/>
        <v>0</v>
      </c>
      <c r="AI467" s="189">
        <f t="shared" ca="1" si="464"/>
        <v>0</v>
      </c>
      <c r="AJ467" s="189">
        <f t="shared" ca="1" si="464"/>
        <v>0</v>
      </c>
      <c r="AK467" s="189">
        <f t="shared" ca="1" si="464"/>
        <v>0</v>
      </c>
      <c r="AL467" s="189">
        <f t="shared" ca="1" si="464"/>
        <v>0</v>
      </c>
      <c r="AM467" s="189">
        <f t="shared" ca="1" si="464"/>
        <v>0</v>
      </c>
      <c r="AN467" s="189">
        <f t="shared" ca="1" si="464"/>
        <v>0</v>
      </c>
      <c r="AO467" s="189">
        <f t="shared" ca="1" si="464"/>
        <v>0</v>
      </c>
      <c r="AP467" s="189">
        <f t="shared" ca="1" si="464"/>
        <v>0</v>
      </c>
      <c r="AQ467" s="189">
        <f t="shared" ca="1" si="464"/>
        <v>0</v>
      </c>
      <c r="AR467" s="189">
        <f t="shared" ca="1" si="464"/>
        <v>0</v>
      </c>
      <c r="AS467" s="189">
        <f t="shared" ca="1" si="464"/>
        <v>0</v>
      </c>
      <c r="AT467" s="189">
        <f t="shared" ca="1" si="464"/>
        <v>0</v>
      </c>
      <c r="AU467" s="189">
        <f t="shared" ref="AU467:BM467" ca="1" si="465">AU377*$H467*$I467</f>
        <v>0</v>
      </c>
      <c r="AV467" s="189">
        <f t="shared" ca="1" si="465"/>
        <v>0</v>
      </c>
      <c r="AW467" s="189">
        <f t="shared" ca="1" si="465"/>
        <v>0</v>
      </c>
      <c r="AX467" s="189">
        <f t="shared" ca="1" si="465"/>
        <v>0</v>
      </c>
      <c r="AY467" s="189">
        <f t="shared" ca="1" si="465"/>
        <v>0</v>
      </c>
      <c r="AZ467" s="189">
        <f t="shared" ca="1" si="465"/>
        <v>0</v>
      </c>
      <c r="BA467" s="189">
        <f t="shared" ca="1" si="465"/>
        <v>0</v>
      </c>
      <c r="BB467" s="189">
        <f t="shared" ca="1" si="465"/>
        <v>0</v>
      </c>
      <c r="BC467" s="189">
        <f t="shared" ca="1" si="465"/>
        <v>0</v>
      </c>
      <c r="BD467" s="189">
        <f t="shared" ca="1" si="465"/>
        <v>0</v>
      </c>
      <c r="BE467" s="189">
        <f t="shared" ca="1" si="465"/>
        <v>0</v>
      </c>
      <c r="BF467" s="189">
        <f t="shared" ca="1" si="465"/>
        <v>0</v>
      </c>
      <c r="BG467" s="189">
        <f t="shared" ca="1" si="465"/>
        <v>0</v>
      </c>
      <c r="BH467" s="189">
        <f t="shared" ca="1" si="465"/>
        <v>0</v>
      </c>
      <c r="BI467" s="189">
        <f t="shared" ca="1" si="465"/>
        <v>0</v>
      </c>
      <c r="BJ467" s="189">
        <f t="shared" ca="1" si="465"/>
        <v>0</v>
      </c>
      <c r="BK467" s="189">
        <f t="shared" ca="1" si="465"/>
        <v>0</v>
      </c>
      <c r="BL467" s="189">
        <f t="shared" ca="1" si="465"/>
        <v>0</v>
      </c>
      <c r="BM467" s="189">
        <f t="shared" ca="1" si="465"/>
        <v>0</v>
      </c>
    </row>
    <row r="468" spans="3:65" x14ac:dyDescent="0.2">
      <c r="C468" s="188">
        <f t="shared" si="454"/>
        <v>6</v>
      </c>
      <c r="D468" s="166" t="str">
        <f t="shared" si="455"/>
        <v/>
      </c>
      <c r="E468" s="211" t="str">
        <f t="shared" si="451"/>
        <v>Operating Expense</v>
      </c>
      <c r="F468" s="183">
        <f t="shared" si="451"/>
        <v>2</v>
      </c>
      <c r="G468" s="183"/>
      <c r="H468" s="222">
        <f>Assumptions!$C$30</f>
        <v>0.59599999999999997</v>
      </c>
      <c r="I468" s="222">
        <f>Assumptions!$D$30</f>
        <v>0.106</v>
      </c>
      <c r="J468" s="223"/>
      <c r="K468" s="202">
        <f t="shared" ca="1" si="456"/>
        <v>0</v>
      </c>
      <c r="L468" s="203">
        <f t="shared" ca="1" si="457"/>
        <v>0</v>
      </c>
      <c r="O468" s="189">
        <f t="shared" ref="O468:AT468" ca="1" si="466">O378*$H468*$I468</f>
        <v>0</v>
      </c>
      <c r="P468" s="189">
        <f t="shared" ca="1" si="466"/>
        <v>0</v>
      </c>
      <c r="Q468" s="189">
        <f t="shared" ca="1" si="466"/>
        <v>0</v>
      </c>
      <c r="R468" s="189">
        <f t="shared" ca="1" si="466"/>
        <v>0</v>
      </c>
      <c r="S468" s="189">
        <f t="shared" ca="1" si="466"/>
        <v>0</v>
      </c>
      <c r="T468" s="189">
        <f t="shared" ca="1" si="466"/>
        <v>0</v>
      </c>
      <c r="U468" s="189">
        <f t="shared" ca="1" si="466"/>
        <v>0</v>
      </c>
      <c r="V468" s="189">
        <f t="shared" ca="1" si="466"/>
        <v>0</v>
      </c>
      <c r="W468" s="189">
        <f t="shared" ca="1" si="466"/>
        <v>0</v>
      </c>
      <c r="X468" s="189">
        <f t="shared" ca="1" si="466"/>
        <v>0</v>
      </c>
      <c r="Y468" s="189">
        <f t="shared" ca="1" si="466"/>
        <v>0</v>
      </c>
      <c r="Z468" s="189">
        <f t="shared" ca="1" si="466"/>
        <v>0</v>
      </c>
      <c r="AA468" s="189">
        <f t="shared" ca="1" si="466"/>
        <v>0</v>
      </c>
      <c r="AB468" s="189">
        <f t="shared" ca="1" si="466"/>
        <v>0</v>
      </c>
      <c r="AC468" s="189">
        <f t="shared" ca="1" si="466"/>
        <v>0</v>
      </c>
      <c r="AD468" s="189">
        <f t="shared" ca="1" si="466"/>
        <v>0</v>
      </c>
      <c r="AE468" s="189">
        <f t="shared" ca="1" si="466"/>
        <v>0</v>
      </c>
      <c r="AF468" s="189">
        <f t="shared" ca="1" si="466"/>
        <v>0</v>
      </c>
      <c r="AG468" s="189">
        <f t="shared" ca="1" si="466"/>
        <v>0</v>
      </c>
      <c r="AH468" s="189">
        <f t="shared" ca="1" si="466"/>
        <v>0</v>
      </c>
      <c r="AI468" s="189">
        <f t="shared" ca="1" si="466"/>
        <v>0</v>
      </c>
      <c r="AJ468" s="189">
        <f t="shared" ca="1" si="466"/>
        <v>0</v>
      </c>
      <c r="AK468" s="189">
        <f t="shared" ca="1" si="466"/>
        <v>0</v>
      </c>
      <c r="AL468" s="189">
        <f t="shared" ca="1" si="466"/>
        <v>0</v>
      </c>
      <c r="AM468" s="189">
        <f t="shared" ca="1" si="466"/>
        <v>0</v>
      </c>
      <c r="AN468" s="189">
        <f t="shared" ca="1" si="466"/>
        <v>0</v>
      </c>
      <c r="AO468" s="189">
        <f t="shared" ca="1" si="466"/>
        <v>0</v>
      </c>
      <c r="AP468" s="189">
        <f t="shared" ca="1" si="466"/>
        <v>0</v>
      </c>
      <c r="AQ468" s="189">
        <f t="shared" ca="1" si="466"/>
        <v>0</v>
      </c>
      <c r="AR468" s="189">
        <f t="shared" ca="1" si="466"/>
        <v>0</v>
      </c>
      <c r="AS468" s="189">
        <f t="shared" ca="1" si="466"/>
        <v>0</v>
      </c>
      <c r="AT468" s="189">
        <f t="shared" ca="1" si="466"/>
        <v>0</v>
      </c>
      <c r="AU468" s="189">
        <f t="shared" ref="AU468:BM468" ca="1" si="467">AU378*$H468*$I468</f>
        <v>0</v>
      </c>
      <c r="AV468" s="189">
        <f t="shared" ca="1" si="467"/>
        <v>0</v>
      </c>
      <c r="AW468" s="189">
        <f t="shared" ca="1" si="467"/>
        <v>0</v>
      </c>
      <c r="AX468" s="189">
        <f t="shared" ca="1" si="467"/>
        <v>0</v>
      </c>
      <c r="AY468" s="189">
        <f t="shared" ca="1" si="467"/>
        <v>0</v>
      </c>
      <c r="AZ468" s="189">
        <f t="shared" ca="1" si="467"/>
        <v>0</v>
      </c>
      <c r="BA468" s="189">
        <f t="shared" ca="1" si="467"/>
        <v>0</v>
      </c>
      <c r="BB468" s="189">
        <f t="shared" ca="1" si="467"/>
        <v>0</v>
      </c>
      <c r="BC468" s="189">
        <f t="shared" ca="1" si="467"/>
        <v>0</v>
      </c>
      <c r="BD468" s="189">
        <f t="shared" ca="1" si="467"/>
        <v>0</v>
      </c>
      <c r="BE468" s="189">
        <f t="shared" ca="1" si="467"/>
        <v>0</v>
      </c>
      <c r="BF468" s="189">
        <f t="shared" ca="1" si="467"/>
        <v>0</v>
      </c>
      <c r="BG468" s="189">
        <f t="shared" ca="1" si="467"/>
        <v>0</v>
      </c>
      <c r="BH468" s="189">
        <f t="shared" ca="1" si="467"/>
        <v>0</v>
      </c>
      <c r="BI468" s="189">
        <f t="shared" ca="1" si="467"/>
        <v>0</v>
      </c>
      <c r="BJ468" s="189">
        <f t="shared" ca="1" si="467"/>
        <v>0</v>
      </c>
      <c r="BK468" s="189">
        <f t="shared" ca="1" si="467"/>
        <v>0</v>
      </c>
      <c r="BL468" s="189">
        <f t="shared" ca="1" si="467"/>
        <v>0</v>
      </c>
      <c r="BM468" s="189">
        <f t="shared" ca="1" si="467"/>
        <v>0</v>
      </c>
    </row>
    <row r="469" spans="3:65" x14ac:dyDescent="0.2">
      <c r="C469" s="188">
        <f t="shared" si="454"/>
        <v>7</v>
      </c>
      <c r="D469" s="166" t="str">
        <f t="shared" si="455"/>
        <v xml:space="preserve">Alt 1 - TRANSMISSION LINE  </v>
      </c>
      <c r="E469" s="211" t="str">
        <f t="shared" si="451"/>
        <v>CWIP Capital</v>
      </c>
      <c r="F469" s="183">
        <f t="shared" si="451"/>
        <v>6</v>
      </c>
      <c r="G469" s="183"/>
      <c r="H469" s="222">
        <f>Assumptions!$C$30</f>
        <v>0.59599999999999997</v>
      </c>
      <c r="I469" s="222">
        <f>Assumptions!$D$30</f>
        <v>0.106</v>
      </c>
      <c r="J469" s="223"/>
      <c r="K469" s="202">
        <f t="shared" ca="1" si="456"/>
        <v>119490975.74222268</v>
      </c>
      <c r="L469" s="203">
        <f t="shared" ca="1" si="457"/>
        <v>399272565.99138731</v>
      </c>
      <c r="O469" s="189">
        <f t="shared" ref="O469:AT469" ca="1" si="468">O379*$H469*$I469</f>
        <v>0</v>
      </c>
      <c r="P469" s="189">
        <f t="shared" ca="1" si="468"/>
        <v>0</v>
      </c>
      <c r="Q469" s="189">
        <f t="shared" ca="1" si="468"/>
        <v>1761693.2294072513</v>
      </c>
      <c r="R469" s="189">
        <f t="shared" ca="1" si="468"/>
        <v>11076044.687495481</v>
      </c>
      <c r="S469" s="189">
        <f t="shared" ca="1" si="468"/>
        <v>15051227.657527464</v>
      </c>
      <c r="T469" s="189">
        <f t="shared" ca="1" si="468"/>
        <v>14530313.355916584</v>
      </c>
      <c r="U469" s="189">
        <f t="shared" ca="1" si="468"/>
        <v>14044827.553638075</v>
      </c>
      <c r="V469" s="189">
        <f t="shared" ca="1" si="468"/>
        <v>13591227.400758686</v>
      </c>
      <c r="W469" s="189">
        <f t="shared" ca="1" si="468"/>
        <v>13166560.522334065</v>
      </c>
      <c r="X469" s="189">
        <f t="shared" ca="1" si="468"/>
        <v>12762166.618527407</v>
      </c>
      <c r="Y469" s="189">
        <f t="shared" ca="1" si="468"/>
        <v>12364267.939598352</v>
      </c>
      <c r="Z469" s="189">
        <f t="shared" ca="1" si="468"/>
        <v>11966172.435672998</v>
      </c>
      <c r="AA469" s="189">
        <f t="shared" ca="1" si="468"/>
        <v>11568076.931747651</v>
      </c>
      <c r="AB469" s="189">
        <f t="shared" ca="1" si="468"/>
        <v>11169981.427822303</v>
      </c>
      <c r="AC469" s="189">
        <f t="shared" ca="1" si="468"/>
        <v>10771885.923896953</v>
      </c>
      <c r="AD469" s="189">
        <f t="shared" ca="1" si="468"/>
        <v>10373790.419971604</v>
      </c>
      <c r="AE469" s="189">
        <f t="shared" ca="1" si="468"/>
        <v>9975694.9160462543</v>
      </c>
      <c r="AF469" s="189">
        <f t="shared" ca="1" si="468"/>
        <v>9577599.4121209066</v>
      </c>
      <c r="AG469" s="189">
        <f t="shared" ca="1" si="468"/>
        <v>9237567.282101376</v>
      </c>
      <c r="AH469" s="189">
        <f t="shared" ca="1" si="468"/>
        <v>9013858.7248897739</v>
      </c>
      <c r="AI469" s="189">
        <f t="shared" ca="1" si="468"/>
        <v>8848213.5415839907</v>
      </c>
      <c r="AJ469" s="189">
        <f t="shared" ca="1" si="468"/>
        <v>8682568.3582782056</v>
      </c>
      <c r="AK469" s="189">
        <f t="shared" ca="1" si="468"/>
        <v>8516923.1749724206</v>
      </c>
      <c r="AL469" s="189">
        <f t="shared" ca="1" si="468"/>
        <v>8351277.9916666346</v>
      </c>
      <c r="AM469" s="189">
        <f t="shared" ca="1" si="468"/>
        <v>8185632.8083608514</v>
      </c>
      <c r="AN469" s="189">
        <f t="shared" ca="1" si="468"/>
        <v>8019987.6250550672</v>
      </c>
      <c r="AO469" s="189">
        <f t="shared" ca="1" si="468"/>
        <v>7854342.441749284</v>
      </c>
      <c r="AP469" s="189">
        <f t="shared" ca="1" si="468"/>
        <v>7688697.2584434999</v>
      </c>
      <c r="AQ469" s="189">
        <f t="shared" ca="1" si="468"/>
        <v>7523052.0751377149</v>
      </c>
      <c r="AR469" s="189">
        <f t="shared" ca="1" si="468"/>
        <v>7357406.8918319326</v>
      </c>
      <c r="AS469" s="189">
        <f t="shared" ca="1" si="468"/>
        <v>7191761.7085261475</v>
      </c>
      <c r="AT469" s="189">
        <f t="shared" ca="1" si="468"/>
        <v>7026116.5252203643</v>
      </c>
      <c r="AU469" s="189">
        <f t="shared" ref="AU469:BM469" ca="1" si="469">AU379*$H469*$I469</f>
        <v>6860471.3419145802</v>
      </c>
      <c r="AV469" s="189">
        <f t="shared" ca="1" si="469"/>
        <v>6694826.1586087961</v>
      </c>
      <c r="AW469" s="189">
        <f t="shared" ca="1" si="469"/>
        <v>6529180.9753030119</v>
      </c>
      <c r="AX469" s="189">
        <f t="shared" ca="1" si="469"/>
        <v>6363535.7919972287</v>
      </c>
      <c r="AY469" s="189">
        <f t="shared" ca="1" si="469"/>
        <v>6197890.6086914446</v>
      </c>
      <c r="AZ469" s="189">
        <f t="shared" ca="1" si="469"/>
        <v>6032245.4253856605</v>
      </c>
      <c r="BA469" s="189">
        <f t="shared" ca="1" si="469"/>
        <v>5866600.2420798764</v>
      </c>
      <c r="BB469" s="189">
        <f t="shared" ca="1" si="469"/>
        <v>5700955.0587740922</v>
      </c>
      <c r="BC469" s="189">
        <f t="shared" ca="1" si="469"/>
        <v>5535309.875468309</v>
      </c>
      <c r="BD469" s="189">
        <f t="shared" ca="1" si="469"/>
        <v>5369664.692162524</v>
      </c>
      <c r="BE469" s="189">
        <f t="shared" ca="1" si="469"/>
        <v>5204019.5088567408</v>
      </c>
      <c r="BF469" s="189">
        <f t="shared" ca="1" si="469"/>
        <v>5038374.3255509557</v>
      </c>
      <c r="BG469" s="189">
        <f t="shared" ca="1" si="469"/>
        <v>4872729.1422451716</v>
      </c>
      <c r="BH469" s="189">
        <f t="shared" ca="1" si="469"/>
        <v>4707083.9589393884</v>
      </c>
      <c r="BI469" s="189">
        <f t="shared" ca="1" si="469"/>
        <v>4541438.7756336033</v>
      </c>
      <c r="BJ469" s="189">
        <f t="shared" ca="1" si="469"/>
        <v>4375793.5923278201</v>
      </c>
      <c r="BK469" s="189">
        <f t="shared" ca="1" si="469"/>
        <v>4210148.4090220351</v>
      </c>
      <c r="BL469" s="189">
        <f t="shared" ca="1" si="469"/>
        <v>4044503.2257162519</v>
      </c>
      <c r="BM469" s="189">
        <f t="shared" ca="1" si="469"/>
        <v>3878858.0424104673</v>
      </c>
    </row>
    <row r="470" spans="3:65" x14ac:dyDescent="0.2">
      <c r="C470" s="188">
        <f t="shared" si="454"/>
        <v>8</v>
      </c>
      <c r="D470" s="166" t="str">
        <f t="shared" si="455"/>
        <v xml:space="preserve">Alt 1 - TRANSMISSION SUBSTATION  </v>
      </c>
      <c r="E470" s="211" t="str">
        <f t="shared" si="451"/>
        <v>CWIP Capital</v>
      </c>
      <c r="F470" s="183">
        <f t="shared" si="451"/>
        <v>6</v>
      </c>
      <c r="G470" s="183"/>
      <c r="H470" s="222">
        <f>Assumptions!$C$30</f>
        <v>0.59599999999999997</v>
      </c>
      <c r="I470" s="222">
        <f>Assumptions!$D$30</f>
        <v>0.106</v>
      </c>
      <c r="J470" s="223"/>
      <c r="K470" s="202">
        <f t="shared" ca="1" si="456"/>
        <v>16612787.730838101</v>
      </c>
      <c r="L470" s="203">
        <f t="shared" ca="1" si="457"/>
        <v>45143999.521051824</v>
      </c>
      <c r="O470" s="189">
        <f t="shared" ref="O470:AT470" ca="1" si="470">O380*$H470*$I470</f>
        <v>0</v>
      </c>
      <c r="P470" s="189">
        <f t="shared" ca="1" si="470"/>
        <v>0</v>
      </c>
      <c r="Q470" s="189">
        <f t="shared" ca="1" si="470"/>
        <v>272327.14269195218</v>
      </c>
      <c r="R470" s="189">
        <f t="shared" ca="1" si="470"/>
        <v>1711533.4819681235</v>
      </c>
      <c r="S470" s="189">
        <f t="shared" ca="1" si="470"/>
        <v>2317831.8358736043</v>
      </c>
      <c r="T470" s="189">
        <f t="shared" ca="1" si="470"/>
        <v>2222176.8034200887</v>
      </c>
      <c r="U470" s="189">
        <f t="shared" ca="1" si="470"/>
        <v>2131998.4009677535</v>
      </c>
      <c r="V470" s="189">
        <f t="shared" ca="1" si="470"/>
        <v>2046748.9655164795</v>
      </c>
      <c r="W470" s="189">
        <f t="shared" ca="1" si="470"/>
        <v>1965972.1112328353</v>
      </c>
      <c r="X470" s="189">
        <f t="shared" ca="1" si="470"/>
        <v>1888329.1063387543</v>
      </c>
      <c r="Y470" s="189">
        <f t="shared" ca="1" si="470"/>
        <v>1811690.1502782239</v>
      </c>
      <c r="Z470" s="189">
        <f t="shared" ca="1" si="470"/>
        <v>1735020.7684954638</v>
      </c>
      <c r="AA470" s="189">
        <f t="shared" ca="1" si="470"/>
        <v>1658351.3867127041</v>
      </c>
      <c r="AB470" s="189">
        <f t="shared" ca="1" si="470"/>
        <v>1581682.0049299444</v>
      </c>
      <c r="AC470" s="189">
        <f t="shared" ca="1" si="470"/>
        <v>1505012.6231471847</v>
      </c>
      <c r="AD470" s="189">
        <f t="shared" ca="1" si="470"/>
        <v>1428343.2413644248</v>
      </c>
      <c r="AE470" s="189">
        <f t="shared" ca="1" si="470"/>
        <v>1351673.8595816654</v>
      </c>
      <c r="AF470" s="189">
        <f t="shared" ca="1" si="470"/>
        <v>1275004.4777989055</v>
      </c>
      <c r="AG470" s="189">
        <f t="shared" ca="1" si="470"/>
        <v>1207310.6840736342</v>
      </c>
      <c r="AH470" s="189">
        <f t="shared" ca="1" si="470"/>
        <v>1157598.4921855684</v>
      </c>
      <c r="AI470" s="189">
        <f t="shared" ca="1" si="470"/>
        <v>1116861.8883549913</v>
      </c>
      <c r="AJ470" s="189">
        <f t="shared" ca="1" si="470"/>
        <v>1076125.284524414</v>
      </c>
      <c r="AK470" s="189">
        <f t="shared" ca="1" si="470"/>
        <v>1035388.680693837</v>
      </c>
      <c r="AL470" s="189">
        <f t="shared" ca="1" si="470"/>
        <v>994652.07686325978</v>
      </c>
      <c r="AM470" s="189">
        <f t="shared" ca="1" si="470"/>
        <v>953915.47303268244</v>
      </c>
      <c r="AN470" s="189">
        <f t="shared" ca="1" si="470"/>
        <v>913178.86920210521</v>
      </c>
      <c r="AO470" s="189">
        <f t="shared" ca="1" si="470"/>
        <v>872442.26537152799</v>
      </c>
      <c r="AP470" s="189">
        <f t="shared" ca="1" si="470"/>
        <v>831705.66154095088</v>
      </c>
      <c r="AQ470" s="189">
        <f t="shared" ca="1" si="470"/>
        <v>790969.05771037366</v>
      </c>
      <c r="AR470" s="189">
        <f t="shared" ca="1" si="470"/>
        <v>750232.45387979655</v>
      </c>
      <c r="AS470" s="189">
        <f t="shared" ca="1" si="470"/>
        <v>709495.85004921933</v>
      </c>
      <c r="AT470" s="189">
        <f t="shared" ca="1" si="470"/>
        <v>668759.24621864222</v>
      </c>
      <c r="AU470" s="189">
        <f t="shared" ref="AU470:BM470" ca="1" si="471">AU380*$H470*$I470</f>
        <v>628022.642388065</v>
      </c>
      <c r="AV470" s="189">
        <f t="shared" ca="1" si="471"/>
        <v>587286.03855748789</v>
      </c>
      <c r="AW470" s="189">
        <f t="shared" ca="1" si="471"/>
        <v>546549.43472691055</v>
      </c>
      <c r="AX470" s="189">
        <f t="shared" ca="1" si="471"/>
        <v>505812.8308963335</v>
      </c>
      <c r="AY470" s="189">
        <f t="shared" ca="1" si="471"/>
        <v>465076.22706575633</v>
      </c>
      <c r="AZ470" s="189">
        <f t="shared" ca="1" si="471"/>
        <v>424339.62323517911</v>
      </c>
      <c r="BA470" s="189">
        <f t="shared" ca="1" si="471"/>
        <v>383603.01940460195</v>
      </c>
      <c r="BB470" s="189">
        <f t="shared" ca="1" si="471"/>
        <v>342866.41557402478</v>
      </c>
      <c r="BC470" s="189">
        <f t="shared" ca="1" si="471"/>
        <v>302129.81174344756</v>
      </c>
      <c r="BD470" s="189">
        <f t="shared" ca="1" si="471"/>
        <v>261393.20791287039</v>
      </c>
      <c r="BE470" s="189">
        <f t="shared" ca="1" si="471"/>
        <v>220656.6040822932</v>
      </c>
      <c r="BF470" s="189">
        <f t="shared" ca="1" si="471"/>
        <v>179920.000251716</v>
      </c>
      <c r="BG470" s="189">
        <f t="shared" ca="1" si="471"/>
        <v>139183.3964211386</v>
      </c>
      <c r="BH470" s="189">
        <f t="shared" ca="1" si="471"/>
        <v>98446.792590561177</v>
      </c>
      <c r="BI470" s="189">
        <f t="shared" ca="1" si="471"/>
        <v>57710.188759983794</v>
      </c>
      <c r="BJ470" s="189">
        <f t="shared" ca="1" si="471"/>
        <v>18670.943422346558</v>
      </c>
      <c r="BK470" s="189">
        <f t="shared" ca="1" si="471"/>
        <v>-1.6529585700482129E-9</v>
      </c>
      <c r="BL470" s="189">
        <f t="shared" ca="1" si="471"/>
        <v>-1.6529585700482129E-9</v>
      </c>
      <c r="BM470" s="189">
        <f t="shared" ca="1" si="471"/>
        <v>-1.6529585700482129E-9</v>
      </c>
    </row>
    <row r="471" spans="3:65" x14ac:dyDescent="0.2">
      <c r="C471" s="188">
        <f t="shared" si="454"/>
        <v>9</v>
      </c>
      <c r="D471" s="166" t="str">
        <f t="shared" si="455"/>
        <v xml:space="preserve">Alt 1 - DISTRIBUTION SUBSTATION  </v>
      </c>
      <c r="E471" s="211" t="str">
        <f t="shared" si="451"/>
        <v>CWIP Capital</v>
      </c>
      <c r="F471" s="183">
        <f t="shared" si="451"/>
        <v>6</v>
      </c>
      <c r="G471" s="183"/>
      <c r="H471" s="222">
        <f>Assumptions!$C$30</f>
        <v>0.59599999999999997</v>
      </c>
      <c r="I471" s="222">
        <f>Assumptions!$D$30</f>
        <v>0.106</v>
      </c>
      <c r="J471" s="223"/>
      <c r="K471" s="202">
        <f t="shared" ca="1" si="456"/>
        <v>0</v>
      </c>
      <c r="L471" s="203">
        <f t="shared" ca="1" si="457"/>
        <v>0</v>
      </c>
      <c r="O471" s="189">
        <f t="shared" ref="O471:AT471" ca="1" si="472">O381*$H471*$I471</f>
        <v>0</v>
      </c>
      <c r="P471" s="189">
        <f t="shared" ca="1" si="472"/>
        <v>0</v>
      </c>
      <c r="Q471" s="189">
        <f t="shared" ca="1" si="472"/>
        <v>0</v>
      </c>
      <c r="R471" s="189">
        <f t="shared" ca="1" si="472"/>
        <v>0</v>
      </c>
      <c r="S471" s="189">
        <f t="shared" ca="1" si="472"/>
        <v>0</v>
      </c>
      <c r="T471" s="189">
        <f t="shared" ca="1" si="472"/>
        <v>0</v>
      </c>
      <c r="U471" s="189">
        <f t="shared" ca="1" si="472"/>
        <v>0</v>
      </c>
      <c r="V471" s="189">
        <f t="shared" ca="1" si="472"/>
        <v>0</v>
      </c>
      <c r="W471" s="189">
        <f t="shared" ca="1" si="472"/>
        <v>0</v>
      </c>
      <c r="X471" s="189">
        <f t="shared" ca="1" si="472"/>
        <v>0</v>
      </c>
      <c r="Y471" s="189">
        <f t="shared" ca="1" si="472"/>
        <v>0</v>
      </c>
      <c r="Z471" s="189">
        <f t="shared" ca="1" si="472"/>
        <v>0</v>
      </c>
      <c r="AA471" s="189">
        <f t="shared" ca="1" si="472"/>
        <v>0</v>
      </c>
      <c r="AB471" s="189">
        <f t="shared" ca="1" si="472"/>
        <v>0</v>
      </c>
      <c r="AC471" s="189">
        <f t="shared" ca="1" si="472"/>
        <v>0</v>
      </c>
      <c r="AD471" s="189">
        <f t="shared" ca="1" si="472"/>
        <v>0</v>
      </c>
      <c r="AE471" s="189">
        <f t="shared" ca="1" si="472"/>
        <v>0</v>
      </c>
      <c r="AF471" s="189">
        <f t="shared" ca="1" si="472"/>
        <v>0</v>
      </c>
      <c r="AG471" s="189">
        <f t="shared" ca="1" si="472"/>
        <v>0</v>
      </c>
      <c r="AH471" s="189">
        <f t="shared" ca="1" si="472"/>
        <v>0</v>
      </c>
      <c r="AI471" s="189">
        <f t="shared" ca="1" si="472"/>
        <v>0</v>
      </c>
      <c r="AJ471" s="189">
        <f t="shared" ca="1" si="472"/>
        <v>0</v>
      </c>
      <c r="AK471" s="189">
        <f t="shared" ca="1" si="472"/>
        <v>0</v>
      </c>
      <c r="AL471" s="189">
        <f t="shared" ca="1" si="472"/>
        <v>0</v>
      </c>
      <c r="AM471" s="189">
        <f t="shared" ca="1" si="472"/>
        <v>0</v>
      </c>
      <c r="AN471" s="189">
        <f t="shared" ca="1" si="472"/>
        <v>0</v>
      </c>
      <c r="AO471" s="189">
        <f t="shared" ca="1" si="472"/>
        <v>0</v>
      </c>
      <c r="AP471" s="189">
        <f t="shared" ca="1" si="472"/>
        <v>0</v>
      </c>
      <c r="AQ471" s="189">
        <f t="shared" ca="1" si="472"/>
        <v>0</v>
      </c>
      <c r="AR471" s="189">
        <f t="shared" ca="1" si="472"/>
        <v>0</v>
      </c>
      <c r="AS471" s="189">
        <f t="shared" ca="1" si="472"/>
        <v>0</v>
      </c>
      <c r="AT471" s="189">
        <f t="shared" ca="1" si="472"/>
        <v>0</v>
      </c>
      <c r="AU471" s="189">
        <f t="shared" ref="AU471:BM471" ca="1" si="473">AU381*$H471*$I471</f>
        <v>0</v>
      </c>
      <c r="AV471" s="189">
        <f t="shared" ca="1" si="473"/>
        <v>0</v>
      </c>
      <c r="AW471" s="189">
        <f t="shared" ca="1" si="473"/>
        <v>0</v>
      </c>
      <c r="AX471" s="189">
        <f t="shared" ca="1" si="473"/>
        <v>0</v>
      </c>
      <c r="AY471" s="189">
        <f t="shared" ca="1" si="473"/>
        <v>0</v>
      </c>
      <c r="AZ471" s="189">
        <f t="shared" ca="1" si="473"/>
        <v>0</v>
      </c>
      <c r="BA471" s="189">
        <f t="shared" ca="1" si="473"/>
        <v>0</v>
      </c>
      <c r="BB471" s="189">
        <f t="shared" ca="1" si="473"/>
        <v>0</v>
      </c>
      <c r="BC471" s="189">
        <f t="shared" ca="1" si="473"/>
        <v>0</v>
      </c>
      <c r="BD471" s="189">
        <f t="shared" ca="1" si="473"/>
        <v>0</v>
      </c>
      <c r="BE471" s="189">
        <f t="shared" ca="1" si="473"/>
        <v>0</v>
      </c>
      <c r="BF471" s="189">
        <f t="shared" ca="1" si="473"/>
        <v>0</v>
      </c>
      <c r="BG471" s="189">
        <f t="shared" ca="1" si="473"/>
        <v>0</v>
      </c>
      <c r="BH471" s="189">
        <f t="shared" ca="1" si="473"/>
        <v>0</v>
      </c>
      <c r="BI471" s="189">
        <f t="shared" ca="1" si="473"/>
        <v>0</v>
      </c>
      <c r="BJ471" s="189">
        <f t="shared" ca="1" si="473"/>
        <v>0</v>
      </c>
      <c r="BK471" s="189">
        <f t="shared" ca="1" si="473"/>
        <v>0</v>
      </c>
      <c r="BL471" s="189">
        <f t="shared" ca="1" si="473"/>
        <v>0</v>
      </c>
      <c r="BM471" s="189">
        <f t="shared" ca="1" si="473"/>
        <v>0</v>
      </c>
    </row>
    <row r="472" spans="3:65" x14ac:dyDescent="0.2">
      <c r="C472" s="188">
        <f t="shared" si="454"/>
        <v>10</v>
      </c>
      <c r="D472" s="166" t="str">
        <f t="shared" si="455"/>
        <v/>
      </c>
      <c r="E472" s="211" t="str">
        <f t="shared" si="451"/>
        <v>Operating Expense</v>
      </c>
      <c r="F472" s="183">
        <f t="shared" si="451"/>
        <v>2</v>
      </c>
      <c r="G472" s="183"/>
      <c r="H472" s="222">
        <f>Assumptions!$C$30</f>
        <v>0.59599999999999997</v>
      </c>
      <c r="I472" s="222">
        <f>Assumptions!$D$30</f>
        <v>0.106</v>
      </c>
      <c r="J472" s="223"/>
      <c r="K472" s="202">
        <f t="shared" ca="1" si="456"/>
        <v>0</v>
      </c>
      <c r="L472" s="203">
        <f t="shared" ca="1" si="457"/>
        <v>0</v>
      </c>
      <c r="O472" s="189">
        <f t="shared" ref="O472:AT472" ca="1" si="474">O382*$H472*$I472</f>
        <v>0</v>
      </c>
      <c r="P472" s="189">
        <f t="shared" ca="1" si="474"/>
        <v>0</v>
      </c>
      <c r="Q472" s="189">
        <f t="shared" ca="1" si="474"/>
        <v>0</v>
      </c>
      <c r="R472" s="189">
        <f t="shared" ca="1" si="474"/>
        <v>0</v>
      </c>
      <c r="S472" s="189">
        <f t="shared" ca="1" si="474"/>
        <v>0</v>
      </c>
      <c r="T472" s="189">
        <f t="shared" ca="1" si="474"/>
        <v>0</v>
      </c>
      <c r="U472" s="189">
        <f t="shared" ca="1" si="474"/>
        <v>0</v>
      </c>
      <c r="V472" s="189">
        <f t="shared" ca="1" si="474"/>
        <v>0</v>
      </c>
      <c r="W472" s="189">
        <f t="shared" ca="1" si="474"/>
        <v>0</v>
      </c>
      <c r="X472" s="189">
        <f t="shared" ca="1" si="474"/>
        <v>0</v>
      </c>
      <c r="Y472" s="189">
        <f t="shared" ca="1" si="474"/>
        <v>0</v>
      </c>
      <c r="Z472" s="189">
        <f t="shared" ca="1" si="474"/>
        <v>0</v>
      </c>
      <c r="AA472" s="189">
        <f t="shared" ca="1" si="474"/>
        <v>0</v>
      </c>
      <c r="AB472" s="189">
        <f t="shared" ca="1" si="474"/>
        <v>0</v>
      </c>
      <c r="AC472" s="189">
        <f t="shared" ca="1" si="474"/>
        <v>0</v>
      </c>
      <c r="AD472" s="189">
        <f t="shared" ca="1" si="474"/>
        <v>0</v>
      </c>
      <c r="AE472" s="189">
        <f t="shared" ca="1" si="474"/>
        <v>0</v>
      </c>
      <c r="AF472" s="189">
        <f t="shared" ca="1" si="474"/>
        <v>0</v>
      </c>
      <c r="AG472" s="189">
        <f t="shared" ca="1" si="474"/>
        <v>0</v>
      </c>
      <c r="AH472" s="189">
        <f t="shared" ca="1" si="474"/>
        <v>0</v>
      </c>
      <c r="AI472" s="189">
        <f t="shared" ca="1" si="474"/>
        <v>0</v>
      </c>
      <c r="AJ472" s="189">
        <f t="shared" ca="1" si="474"/>
        <v>0</v>
      </c>
      <c r="AK472" s="189">
        <f t="shared" ca="1" si="474"/>
        <v>0</v>
      </c>
      <c r="AL472" s="189">
        <f t="shared" ca="1" si="474"/>
        <v>0</v>
      </c>
      <c r="AM472" s="189">
        <f t="shared" ca="1" si="474"/>
        <v>0</v>
      </c>
      <c r="AN472" s="189">
        <f t="shared" ca="1" si="474"/>
        <v>0</v>
      </c>
      <c r="AO472" s="189">
        <f t="shared" ca="1" si="474"/>
        <v>0</v>
      </c>
      <c r="AP472" s="189">
        <f t="shared" ca="1" si="474"/>
        <v>0</v>
      </c>
      <c r="AQ472" s="189">
        <f t="shared" ca="1" si="474"/>
        <v>0</v>
      </c>
      <c r="AR472" s="189">
        <f t="shared" ca="1" si="474"/>
        <v>0</v>
      </c>
      <c r="AS472" s="189">
        <f t="shared" ca="1" si="474"/>
        <v>0</v>
      </c>
      <c r="AT472" s="189">
        <f t="shared" ca="1" si="474"/>
        <v>0</v>
      </c>
      <c r="AU472" s="189">
        <f t="shared" ref="AU472:BM472" ca="1" si="475">AU382*$H472*$I472</f>
        <v>0</v>
      </c>
      <c r="AV472" s="189">
        <f t="shared" ca="1" si="475"/>
        <v>0</v>
      </c>
      <c r="AW472" s="189">
        <f t="shared" ca="1" si="475"/>
        <v>0</v>
      </c>
      <c r="AX472" s="189">
        <f t="shared" ca="1" si="475"/>
        <v>0</v>
      </c>
      <c r="AY472" s="189">
        <f t="shared" ca="1" si="475"/>
        <v>0</v>
      </c>
      <c r="AZ472" s="189">
        <f t="shared" ca="1" si="475"/>
        <v>0</v>
      </c>
      <c r="BA472" s="189">
        <f t="shared" ca="1" si="475"/>
        <v>0</v>
      </c>
      <c r="BB472" s="189">
        <f t="shared" ca="1" si="475"/>
        <v>0</v>
      </c>
      <c r="BC472" s="189">
        <f t="shared" ca="1" si="475"/>
        <v>0</v>
      </c>
      <c r="BD472" s="189">
        <f t="shared" ca="1" si="475"/>
        <v>0</v>
      </c>
      <c r="BE472" s="189">
        <f t="shared" ca="1" si="475"/>
        <v>0</v>
      </c>
      <c r="BF472" s="189">
        <f t="shared" ca="1" si="475"/>
        <v>0</v>
      </c>
      <c r="BG472" s="189">
        <f t="shared" ca="1" si="475"/>
        <v>0</v>
      </c>
      <c r="BH472" s="189">
        <f t="shared" ca="1" si="475"/>
        <v>0</v>
      </c>
      <c r="BI472" s="189">
        <f t="shared" ca="1" si="475"/>
        <v>0</v>
      </c>
      <c r="BJ472" s="189">
        <f t="shared" ca="1" si="475"/>
        <v>0</v>
      </c>
      <c r="BK472" s="189">
        <f t="shared" ca="1" si="475"/>
        <v>0</v>
      </c>
      <c r="BL472" s="189">
        <f t="shared" ca="1" si="475"/>
        <v>0</v>
      </c>
      <c r="BM472" s="189">
        <f t="shared" ca="1" si="475"/>
        <v>0</v>
      </c>
    </row>
    <row r="473" spans="3:65" x14ac:dyDescent="0.2">
      <c r="C473" s="188">
        <f t="shared" si="454"/>
        <v>11</v>
      </c>
      <c r="D473" s="166" t="str">
        <f t="shared" si="455"/>
        <v/>
      </c>
      <c r="E473" s="211" t="str">
        <f t="shared" si="451"/>
        <v>Operating Expense</v>
      </c>
      <c r="F473" s="183">
        <f t="shared" si="451"/>
        <v>2</v>
      </c>
      <c r="G473" s="183"/>
      <c r="H473" s="222">
        <f>Assumptions!$C$30</f>
        <v>0.59599999999999997</v>
      </c>
      <c r="I473" s="222">
        <f>Assumptions!$D$30</f>
        <v>0.106</v>
      </c>
      <c r="J473" s="223"/>
      <c r="K473" s="202">
        <f t="shared" ca="1" si="456"/>
        <v>0</v>
      </c>
      <c r="L473" s="203">
        <f t="shared" ca="1" si="457"/>
        <v>0</v>
      </c>
      <c r="O473" s="189">
        <f t="shared" ref="O473:AT473" ca="1" si="476">O383*$H473*$I473</f>
        <v>0</v>
      </c>
      <c r="P473" s="189">
        <f t="shared" ca="1" si="476"/>
        <v>0</v>
      </c>
      <c r="Q473" s="189">
        <f t="shared" ca="1" si="476"/>
        <v>0</v>
      </c>
      <c r="R473" s="189">
        <f t="shared" ca="1" si="476"/>
        <v>0</v>
      </c>
      <c r="S473" s="189">
        <f t="shared" ca="1" si="476"/>
        <v>0</v>
      </c>
      <c r="T473" s="189">
        <f t="shared" ca="1" si="476"/>
        <v>0</v>
      </c>
      <c r="U473" s="189">
        <f t="shared" ca="1" si="476"/>
        <v>0</v>
      </c>
      <c r="V473" s="189">
        <f t="shared" ca="1" si="476"/>
        <v>0</v>
      </c>
      <c r="W473" s="189">
        <f t="shared" ca="1" si="476"/>
        <v>0</v>
      </c>
      <c r="X473" s="189">
        <f t="shared" ca="1" si="476"/>
        <v>0</v>
      </c>
      <c r="Y473" s="189">
        <f t="shared" ca="1" si="476"/>
        <v>0</v>
      </c>
      <c r="Z473" s="189">
        <f t="shared" ca="1" si="476"/>
        <v>0</v>
      </c>
      <c r="AA473" s="189">
        <f t="shared" ca="1" si="476"/>
        <v>0</v>
      </c>
      <c r="AB473" s="189">
        <f t="shared" ca="1" si="476"/>
        <v>0</v>
      </c>
      <c r="AC473" s="189">
        <f t="shared" ca="1" si="476"/>
        <v>0</v>
      </c>
      <c r="AD473" s="189">
        <f t="shared" ca="1" si="476"/>
        <v>0</v>
      </c>
      <c r="AE473" s="189">
        <f t="shared" ca="1" si="476"/>
        <v>0</v>
      </c>
      <c r="AF473" s="189">
        <f t="shared" ca="1" si="476"/>
        <v>0</v>
      </c>
      <c r="AG473" s="189">
        <f t="shared" ca="1" si="476"/>
        <v>0</v>
      </c>
      <c r="AH473" s="189">
        <f t="shared" ca="1" si="476"/>
        <v>0</v>
      </c>
      <c r="AI473" s="189">
        <f t="shared" ca="1" si="476"/>
        <v>0</v>
      </c>
      <c r="AJ473" s="189">
        <f t="shared" ca="1" si="476"/>
        <v>0</v>
      </c>
      <c r="AK473" s="189">
        <f t="shared" ca="1" si="476"/>
        <v>0</v>
      </c>
      <c r="AL473" s="189">
        <f t="shared" ca="1" si="476"/>
        <v>0</v>
      </c>
      <c r="AM473" s="189">
        <f t="shared" ca="1" si="476"/>
        <v>0</v>
      </c>
      <c r="AN473" s="189">
        <f t="shared" ca="1" si="476"/>
        <v>0</v>
      </c>
      <c r="AO473" s="189">
        <f t="shared" ca="1" si="476"/>
        <v>0</v>
      </c>
      <c r="AP473" s="189">
        <f t="shared" ca="1" si="476"/>
        <v>0</v>
      </c>
      <c r="AQ473" s="189">
        <f t="shared" ca="1" si="476"/>
        <v>0</v>
      </c>
      <c r="AR473" s="189">
        <f t="shared" ca="1" si="476"/>
        <v>0</v>
      </c>
      <c r="AS473" s="189">
        <f t="shared" ca="1" si="476"/>
        <v>0</v>
      </c>
      <c r="AT473" s="189">
        <f t="shared" ca="1" si="476"/>
        <v>0</v>
      </c>
      <c r="AU473" s="189">
        <f t="shared" ref="AU473:BM473" ca="1" si="477">AU383*$H473*$I473</f>
        <v>0</v>
      </c>
      <c r="AV473" s="189">
        <f t="shared" ca="1" si="477"/>
        <v>0</v>
      </c>
      <c r="AW473" s="189">
        <f t="shared" ca="1" si="477"/>
        <v>0</v>
      </c>
      <c r="AX473" s="189">
        <f t="shared" ca="1" si="477"/>
        <v>0</v>
      </c>
      <c r="AY473" s="189">
        <f t="shared" ca="1" si="477"/>
        <v>0</v>
      </c>
      <c r="AZ473" s="189">
        <f t="shared" ca="1" si="477"/>
        <v>0</v>
      </c>
      <c r="BA473" s="189">
        <f t="shared" ca="1" si="477"/>
        <v>0</v>
      </c>
      <c r="BB473" s="189">
        <f t="shared" ca="1" si="477"/>
        <v>0</v>
      </c>
      <c r="BC473" s="189">
        <f t="shared" ca="1" si="477"/>
        <v>0</v>
      </c>
      <c r="BD473" s="189">
        <f t="shared" ca="1" si="477"/>
        <v>0</v>
      </c>
      <c r="BE473" s="189">
        <f t="shared" ca="1" si="477"/>
        <v>0</v>
      </c>
      <c r="BF473" s="189">
        <f t="shared" ca="1" si="477"/>
        <v>0</v>
      </c>
      <c r="BG473" s="189">
        <f t="shared" ca="1" si="477"/>
        <v>0</v>
      </c>
      <c r="BH473" s="189">
        <f t="shared" ca="1" si="477"/>
        <v>0</v>
      </c>
      <c r="BI473" s="189">
        <f t="shared" ca="1" si="477"/>
        <v>0</v>
      </c>
      <c r="BJ473" s="189">
        <f t="shared" ca="1" si="477"/>
        <v>0</v>
      </c>
      <c r="BK473" s="189">
        <f t="shared" ca="1" si="477"/>
        <v>0</v>
      </c>
      <c r="BL473" s="189">
        <f t="shared" ca="1" si="477"/>
        <v>0</v>
      </c>
      <c r="BM473" s="189">
        <f t="shared" ca="1" si="477"/>
        <v>0</v>
      </c>
    </row>
    <row r="474" spans="3:65" x14ac:dyDescent="0.2">
      <c r="C474" s="188">
        <f t="shared" si="454"/>
        <v>12</v>
      </c>
      <c r="D474" s="166" t="str">
        <f t="shared" si="455"/>
        <v/>
      </c>
      <c r="E474" s="211" t="str">
        <f t="shared" si="451"/>
        <v>Operating Expense</v>
      </c>
      <c r="F474" s="183">
        <f t="shared" si="451"/>
        <v>2</v>
      </c>
      <c r="G474" s="183"/>
      <c r="H474" s="222">
        <f>Assumptions!$C$30</f>
        <v>0.59599999999999997</v>
      </c>
      <c r="I474" s="222">
        <f>Assumptions!$D$30</f>
        <v>0.106</v>
      </c>
      <c r="J474" s="223"/>
      <c r="K474" s="202">
        <f t="shared" ca="1" si="456"/>
        <v>0</v>
      </c>
      <c r="L474" s="203">
        <f t="shared" ca="1" si="457"/>
        <v>0</v>
      </c>
      <c r="O474" s="189">
        <f t="shared" ref="O474:AT474" ca="1" si="478">O384*$H474*$I474</f>
        <v>0</v>
      </c>
      <c r="P474" s="189">
        <f t="shared" ca="1" si="478"/>
        <v>0</v>
      </c>
      <c r="Q474" s="189">
        <f t="shared" ca="1" si="478"/>
        <v>0</v>
      </c>
      <c r="R474" s="189">
        <f t="shared" ca="1" si="478"/>
        <v>0</v>
      </c>
      <c r="S474" s="189">
        <f t="shared" ca="1" si="478"/>
        <v>0</v>
      </c>
      <c r="T474" s="189">
        <f t="shared" ca="1" si="478"/>
        <v>0</v>
      </c>
      <c r="U474" s="189">
        <f t="shared" ca="1" si="478"/>
        <v>0</v>
      </c>
      <c r="V474" s="189">
        <f t="shared" ca="1" si="478"/>
        <v>0</v>
      </c>
      <c r="W474" s="189">
        <f t="shared" ca="1" si="478"/>
        <v>0</v>
      </c>
      <c r="X474" s="189">
        <f t="shared" ca="1" si="478"/>
        <v>0</v>
      </c>
      <c r="Y474" s="189">
        <f t="shared" ca="1" si="478"/>
        <v>0</v>
      </c>
      <c r="Z474" s="189">
        <f t="shared" ca="1" si="478"/>
        <v>0</v>
      </c>
      <c r="AA474" s="189">
        <f t="shared" ca="1" si="478"/>
        <v>0</v>
      </c>
      <c r="AB474" s="189">
        <f t="shared" ca="1" si="478"/>
        <v>0</v>
      </c>
      <c r="AC474" s="189">
        <f t="shared" ca="1" si="478"/>
        <v>0</v>
      </c>
      <c r="AD474" s="189">
        <f t="shared" ca="1" si="478"/>
        <v>0</v>
      </c>
      <c r="AE474" s="189">
        <f t="shared" ca="1" si="478"/>
        <v>0</v>
      </c>
      <c r="AF474" s="189">
        <f t="shared" ca="1" si="478"/>
        <v>0</v>
      </c>
      <c r="AG474" s="189">
        <f t="shared" ca="1" si="478"/>
        <v>0</v>
      </c>
      <c r="AH474" s="189">
        <f t="shared" ca="1" si="478"/>
        <v>0</v>
      </c>
      <c r="AI474" s="189">
        <f t="shared" ca="1" si="478"/>
        <v>0</v>
      </c>
      <c r="AJ474" s="189">
        <f t="shared" ca="1" si="478"/>
        <v>0</v>
      </c>
      <c r="AK474" s="189">
        <f t="shared" ca="1" si="478"/>
        <v>0</v>
      </c>
      <c r="AL474" s="189">
        <f t="shared" ca="1" si="478"/>
        <v>0</v>
      </c>
      <c r="AM474" s="189">
        <f t="shared" ca="1" si="478"/>
        <v>0</v>
      </c>
      <c r="AN474" s="189">
        <f t="shared" ca="1" si="478"/>
        <v>0</v>
      </c>
      <c r="AO474" s="189">
        <f t="shared" ca="1" si="478"/>
        <v>0</v>
      </c>
      <c r="AP474" s="189">
        <f t="shared" ca="1" si="478"/>
        <v>0</v>
      </c>
      <c r="AQ474" s="189">
        <f t="shared" ca="1" si="478"/>
        <v>0</v>
      </c>
      <c r="AR474" s="189">
        <f t="shared" ca="1" si="478"/>
        <v>0</v>
      </c>
      <c r="AS474" s="189">
        <f t="shared" ca="1" si="478"/>
        <v>0</v>
      </c>
      <c r="AT474" s="189">
        <f t="shared" ca="1" si="478"/>
        <v>0</v>
      </c>
      <c r="AU474" s="189">
        <f t="shared" ref="AU474:BM474" ca="1" si="479">AU384*$H474*$I474</f>
        <v>0</v>
      </c>
      <c r="AV474" s="189">
        <f t="shared" ca="1" si="479"/>
        <v>0</v>
      </c>
      <c r="AW474" s="189">
        <f t="shared" ca="1" si="479"/>
        <v>0</v>
      </c>
      <c r="AX474" s="189">
        <f t="shared" ca="1" si="479"/>
        <v>0</v>
      </c>
      <c r="AY474" s="189">
        <f t="shared" ca="1" si="479"/>
        <v>0</v>
      </c>
      <c r="AZ474" s="189">
        <f t="shared" ca="1" si="479"/>
        <v>0</v>
      </c>
      <c r="BA474" s="189">
        <f t="shared" ca="1" si="479"/>
        <v>0</v>
      </c>
      <c r="BB474" s="189">
        <f t="shared" ca="1" si="479"/>
        <v>0</v>
      </c>
      <c r="BC474" s="189">
        <f t="shared" ca="1" si="479"/>
        <v>0</v>
      </c>
      <c r="BD474" s="189">
        <f t="shared" ca="1" si="479"/>
        <v>0</v>
      </c>
      <c r="BE474" s="189">
        <f t="shared" ca="1" si="479"/>
        <v>0</v>
      </c>
      <c r="BF474" s="189">
        <f t="shared" ca="1" si="479"/>
        <v>0</v>
      </c>
      <c r="BG474" s="189">
        <f t="shared" ca="1" si="479"/>
        <v>0</v>
      </c>
      <c r="BH474" s="189">
        <f t="shared" ca="1" si="479"/>
        <v>0</v>
      </c>
      <c r="BI474" s="189">
        <f t="shared" ca="1" si="479"/>
        <v>0</v>
      </c>
      <c r="BJ474" s="189">
        <f t="shared" ca="1" si="479"/>
        <v>0</v>
      </c>
      <c r="BK474" s="189">
        <f t="shared" ca="1" si="479"/>
        <v>0</v>
      </c>
      <c r="BL474" s="189">
        <f t="shared" ca="1" si="479"/>
        <v>0</v>
      </c>
      <c r="BM474" s="189">
        <f t="shared" ca="1" si="479"/>
        <v>0</v>
      </c>
    </row>
    <row r="475" spans="3:65" x14ac:dyDescent="0.2">
      <c r="C475" s="188">
        <f t="shared" si="454"/>
        <v>13</v>
      </c>
      <c r="D475" s="166" t="str">
        <f t="shared" si="455"/>
        <v xml:space="preserve">Alt 2 - TRANSMISSION LINE  </v>
      </c>
      <c r="E475" s="211" t="str">
        <f t="shared" si="451"/>
        <v>CWIP Capital</v>
      </c>
      <c r="F475" s="183">
        <f t="shared" si="451"/>
        <v>6</v>
      </c>
      <c r="G475" s="183"/>
      <c r="H475" s="222">
        <f>Assumptions!$C$30</f>
        <v>0.59599999999999997</v>
      </c>
      <c r="I475" s="222">
        <f>Assumptions!$D$30</f>
        <v>0.106</v>
      </c>
      <c r="J475" s="223"/>
      <c r="K475" s="202">
        <f t="shared" ca="1" si="456"/>
        <v>107305079.73478022</v>
      </c>
      <c r="L475" s="203">
        <f t="shared" ca="1" si="457"/>
        <v>358554060.3672297</v>
      </c>
      <c r="O475" s="189">
        <f t="shared" ref="O475:AT475" ca="1" si="480">O385*$H475*$I475</f>
        <v>0</v>
      </c>
      <c r="P475" s="189">
        <f t="shared" ca="1" si="480"/>
        <v>0</v>
      </c>
      <c r="Q475" s="189">
        <f t="shared" ca="1" si="480"/>
        <v>1582032.7123077463</v>
      </c>
      <c r="R475" s="189">
        <f t="shared" ca="1" si="480"/>
        <v>9946490.5274660364</v>
      </c>
      <c r="S475" s="189">
        <f t="shared" ca="1" si="480"/>
        <v>13516277.475058066</v>
      </c>
      <c r="T475" s="189">
        <f t="shared" ca="1" si="480"/>
        <v>13048486.913284363</v>
      </c>
      <c r="U475" s="189">
        <f t="shared" ca="1" si="480"/>
        <v>12612511.791313779</v>
      </c>
      <c r="V475" s="189">
        <f t="shared" ca="1" si="480"/>
        <v>12205170.565166002</v>
      </c>
      <c r="W475" s="189">
        <f t="shared" ca="1" si="480"/>
        <v>11823811.948190778</v>
      </c>
      <c r="X475" s="189">
        <f t="shared" ca="1" si="480"/>
        <v>11460658.832880672</v>
      </c>
      <c r="Y475" s="189">
        <f t="shared" ca="1" si="480"/>
        <v>11103338.548201138</v>
      </c>
      <c r="Z475" s="189">
        <f t="shared" ca="1" si="480"/>
        <v>10745841.511078253</v>
      </c>
      <c r="AA475" s="189">
        <f t="shared" ca="1" si="480"/>
        <v>10388344.473955369</v>
      </c>
      <c r="AB475" s="189">
        <f t="shared" ca="1" si="480"/>
        <v>10030847.436832482</v>
      </c>
      <c r="AC475" s="189">
        <f t="shared" ca="1" si="480"/>
        <v>9673350.3997095954</v>
      </c>
      <c r="AD475" s="189">
        <f t="shared" ca="1" si="480"/>
        <v>9315853.3625867125</v>
      </c>
      <c r="AE475" s="189">
        <f t="shared" ca="1" si="480"/>
        <v>8958356.3254638258</v>
      </c>
      <c r="AF475" s="189">
        <f t="shared" ca="1" si="480"/>
        <v>8600859.2883409429</v>
      </c>
      <c r="AG475" s="189">
        <f t="shared" ca="1" si="480"/>
        <v>8295504.2220065054</v>
      </c>
      <c r="AH475" s="189">
        <f t="shared" ca="1" si="480"/>
        <v>8094609.8496923195</v>
      </c>
      <c r="AI475" s="189">
        <f t="shared" ca="1" si="480"/>
        <v>7945857.4481665781</v>
      </c>
      <c r="AJ475" s="189">
        <f t="shared" ca="1" si="480"/>
        <v>7797105.0466408376</v>
      </c>
      <c r="AK475" s="189">
        <f t="shared" ca="1" si="480"/>
        <v>7648352.6451150989</v>
      </c>
      <c r="AL475" s="189">
        <f t="shared" ca="1" si="480"/>
        <v>7499600.2435893584</v>
      </c>
      <c r="AM475" s="189">
        <f t="shared" ca="1" si="480"/>
        <v>7350847.8420636198</v>
      </c>
      <c r="AN475" s="189">
        <f t="shared" ca="1" si="480"/>
        <v>7202095.4405378792</v>
      </c>
      <c r="AO475" s="189">
        <f t="shared" ca="1" si="480"/>
        <v>7053343.0390121425</v>
      </c>
      <c r="AP475" s="189">
        <f t="shared" ca="1" si="480"/>
        <v>6904590.6374864019</v>
      </c>
      <c r="AQ475" s="189">
        <f t="shared" ca="1" si="480"/>
        <v>6755838.2359606614</v>
      </c>
      <c r="AR475" s="189">
        <f t="shared" ca="1" si="480"/>
        <v>6607085.8344349228</v>
      </c>
      <c r="AS475" s="189">
        <f t="shared" ca="1" si="480"/>
        <v>6458333.432909186</v>
      </c>
      <c r="AT475" s="189">
        <f t="shared" ca="1" si="480"/>
        <v>6309581.0313834455</v>
      </c>
      <c r="AU475" s="189">
        <f t="shared" ref="AU475:BM475" ca="1" si="481">AU385*$H475*$I475</f>
        <v>6160828.6298577068</v>
      </c>
      <c r="AV475" s="189">
        <f t="shared" ca="1" si="481"/>
        <v>6012076.2283319663</v>
      </c>
      <c r="AW475" s="189">
        <f t="shared" ca="1" si="481"/>
        <v>5863323.8268062277</v>
      </c>
      <c r="AX475" s="189">
        <f t="shared" ca="1" si="481"/>
        <v>5714571.425280489</v>
      </c>
      <c r="AY475" s="189">
        <f t="shared" ca="1" si="481"/>
        <v>5565819.0237547494</v>
      </c>
      <c r="AZ475" s="189">
        <f t="shared" ca="1" si="481"/>
        <v>5417066.6222290099</v>
      </c>
      <c r="BA475" s="189">
        <f t="shared" ca="1" si="481"/>
        <v>5268314.2207032703</v>
      </c>
      <c r="BB475" s="189">
        <f t="shared" ca="1" si="481"/>
        <v>5119561.8191775326</v>
      </c>
      <c r="BC475" s="189">
        <f t="shared" ca="1" si="481"/>
        <v>4970809.4176517939</v>
      </c>
      <c r="BD475" s="189">
        <f t="shared" ca="1" si="481"/>
        <v>4822057.0161260525</v>
      </c>
      <c r="BE475" s="189">
        <f t="shared" ca="1" si="481"/>
        <v>4673304.6146003148</v>
      </c>
      <c r="BF475" s="189">
        <f t="shared" ca="1" si="481"/>
        <v>4524552.2130745761</v>
      </c>
      <c r="BG475" s="189">
        <f t="shared" ca="1" si="481"/>
        <v>4375799.8115488375</v>
      </c>
      <c r="BH475" s="189">
        <f t="shared" ca="1" si="481"/>
        <v>4227047.4100230969</v>
      </c>
      <c r="BI475" s="189">
        <f t="shared" ca="1" si="481"/>
        <v>4078295.0084973583</v>
      </c>
      <c r="BJ475" s="189">
        <f t="shared" ca="1" si="481"/>
        <v>3929542.6069716192</v>
      </c>
      <c r="BK475" s="189">
        <f t="shared" ca="1" si="481"/>
        <v>3780790.2054458791</v>
      </c>
      <c r="BL475" s="189">
        <f t="shared" ca="1" si="481"/>
        <v>3632037.8039201396</v>
      </c>
      <c r="BM475" s="189">
        <f t="shared" ca="1" si="481"/>
        <v>3483285.402394399</v>
      </c>
    </row>
    <row r="476" spans="3:65" x14ac:dyDescent="0.2">
      <c r="C476" s="188">
        <f t="shared" si="454"/>
        <v>14</v>
      </c>
      <c r="D476" s="166" t="str">
        <f t="shared" si="455"/>
        <v xml:space="preserve">Alt 2 - TRANSMISSION SUBSTATION  </v>
      </c>
      <c r="E476" s="211" t="str">
        <f t="shared" si="451"/>
        <v>CWIP Capital</v>
      </c>
      <c r="F476" s="183">
        <f t="shared" si="451"/>
        <v>6</v>
      </c>
      <c r="G476" s="183"/>
      <c r="H476" s="222">
        <f>Assumptions!$C$30</f>
        <v>0.59599999999999997</v>
      </c>
      <c r="I476" s="222">
        <f>Assumptions!$D$30</f>
        <v>0.106</v>
      </c>
      <c r="J476" s="223"/>
      <c r="K476" s="202">
        <f t="shared" ca="1" si="456"/>
        <v>1095776.6162230233</v>
      </c>
      <c r="L476" s="203">
        <f t="shared" ca="1" si="457"/>
        <v>2977690.4297721027</v>
      </c>
      <c r="O476" s="189">
        <f t="shared" ref="O476:AT476" ca="1" si="482">O386*$H476*$I476</f>
        <v>0</v>
      </c>
      <c r="P476" s="189">
        <f t="shared" ca="1" si="482"/>
        <v>0</v>
      </c>
      <c r="Q476" s="189">
        <f t="shared" ca="1" si="482"/>
        <v>17962.651408031783</v>
      </c>
      <c r="R476" s="189">
        <f t="shared" ca="1" si="482"/>
        <v>112892.45356106326</v>
      </c>
      <c r="S476" s="189">
        <f t="shared" ca="1" si="482"/>
        <v>152883.78851509272</v>
      </c>
      <c r="T476" s="189">
        <f t="shared" ca="1" si="482"/>
        <v>146574.39905651036</v>
      </c>
      <c r="U476" s="189">
        <f t="shared" ca="1" si="482"/>
        <v>140626.24716914297</v>
      </c>
      <c r="V476" s="189">
        <f t="shared" ca="1" si="482"/>
        <v>135003.2090958691</v>
      </c>
      <c r="W476" s="189">
        <f t="shared" ca="1" si="482"/>
        <v>129675.18170575403</v>
      </c>
      <c r="X476" s="189">
        <f t="shared" ca="1" si="482"/>
        <v>124553.86248138984</v>
      </c>
      <c r="Y476" s="189">
        <f t="shared" ca="1" si="482"/>
        <v>119498.77014508165</v>
      </c>
      <c r="Z476" s="189">
        <f t="shared" ca="1" si="482"/>
        <v>114441.67093337789</v>
      </c>
      <c r="AA476" s="189">
        <f t="shared" ca="1" si="482"/>
        <v>109384.57172167409</v>
      </c>
      <c r="AB476" s="189">
        <f t="shared" ca="1" si="482"/>
        <v>104327.47250997031</v>
      </c>
      <c r="AC476" s="189">
        <f t="shared" ca="1" si="482"/>
        <v>99270.373298266495</v>
      </c>
      <c r="AD476" s="189">
        <f t="shared" ca="1" si="482"/>
        <v>94213.274086562727</v>
      </c>
      <c r="AE476" s="189">
        <f t="shared" ca="1" si="482"/>
        <v>89156.174874858931</v>
      </c>
      <c r="AF476" s="189">
        <f t="shared" ca="1" si="482"/>
        <v>84099.075663155134</v>
      </c>
      <c r="AG476" s="189">
        <f t="shared" ca="1" si="482"/>
        <v>79634.004693164767</v>
      </c>
      <c r="AH476" s="189">
        <f t="shared" ca="1" si="482"/>
        <v>76354.997081996917</v>
      </c>
      <c r="AI476" s="189">
        <f t="shared" ca="1" si="482"/>
        <v>73668.017712542467</v>
      </c>
      <c r="AJ476" s="189">
        <f t="shared" ca="1" si="482"/>
        <v>70981.038343088047</v>
      </c>
      <c r="AK476" s="189">
        <f t="shared" ca="1" si="482"/>
        <v>68294.058973633582</v>
      </c>
      <c r="AL476" s="189">
        <f t="shared" ca="1" si="482"/>
        <v>65607.079604179162</v>
      </c>
      <c r="AM476" s="189">
        <f t="shared" ca="1" si="482"/>
        <v>62920.100234724727</v>
      </c>
      <c r="AN476" s="189">
        <f t="shared" ca="1" si="482"/>
        <v>60233.120865270292</v>
      </c>
      <c r="AO476" s="189">
        <f t="shared" ca="1" si="482"/>
        <v>57546.141495815842</v>
      </c>
      <c r="AP476" s="189">
        <f t="shared" ca="1" si="482"/>
        <v>54859.162126361407</v>
      </c>
      <c r="AQ476" s="189">
        <f t="shared" ca="1" si="482"/>
        <v>52172.182756906972</v>
      </c>
      <c r="AR476" s="189">
        <f t="shared" ca="1" si="482"/>
        <v>49485.203387452537</v>
      </c>
      <c r="AS476" s="189">
        <f t="shared" ca="1" si="482"/>
        <v>46798.224017998087</v>
      </c>
      <c r="AT476" s="189">
        <f t="shared" ca="1" si="482"/>
        <v>44111.244648543652</v>
      </c>
      <c r="AU476" s="189">
        <f t="shared" ref="AU476:BM476" ca="1" si="483">AU386*$H476*$I476</f>
        <v>41424.265279089217</v>
      </c>
      <c r="AV476" s="189">
        <f t="shared" ca="1" si="483"/>
        <v>38737.285909634782</v>
      </c>
      <c r="AW476" s="189">
        <f t="shared" ca="1" si="483"/>
        <v>36050.306540180332</v>
      </c>
      <c r="AX476" s="189">
        <f t="shared" ca="1" si="483"/>
        <v>33363.32717072589</v>
      </c>
      <c r="AY476" s="189">
        <f t="shared" ca="1" si="483"/>
        <v>30676.347801271459</v>
      </c>
      <c r="AZ476" s="189">
        <f t="shared" ca="1" si="483"/>
        <v>27989.36843181702</v>
      </c>
      <c r="BA476" s="189">
        <f t="shared" ca="1" si="483"/>
        <v>25302.389062362578</v>
      </c>
      <c r="BB476" s="189">
        <f t="shared" ca="1" si="483"/>
        <v>22615.409692908139</v>
      </c>
      <c r="BC476" s="189">
        <f t="shared" ca="1" si="483"/>
        <v>19928.4303234537</v>
      </c>
      <c r="BD476" s="189">
        <f t="shared" ca="1" si="483"/>
        <v>17241.450953999261</v>
      </c>
      <c r="BE476" s="189">
        <f t="shared" ca="1" si="483"/>
        <v>14554.471584544835</v>
      </c>
      <c r="BF476" s="189">
        <f t="shared" ca="1" si="483"/>
        <v>11867.492215090411</v>
      </c>
      <c r="BG476" s="189">
        <f t="shared" ca="1" si="483"/>
        <v>9180.5128456359853</v>
      </c>
      <c r="BH476" s="189">
        <f t="shared" ca="1" si="483"/>
        <v>6493.533476181562</v>
      </c>
      <c r="BI476" s="189">
        <f t="shared" ca="1" si="483"/>
        <v>3806.5541067271388</v>
      </c>
      <c r="BJ476" s="189">
        <f t="shared" ca="1" si="483"/>
        <v>1231.5322109999474</v>
      </c>
      <c r="BK476" s="189">
        <f t="shared" ca="1" si="483"/>
        <v>-4.952900053467601E-11</v>
      </c>
      <c r="BL476" s="189">
        <f t="shared" ca="1" si="483"/>
        <v>-4.952900053467601E-11</v>
      </c>
      <c r="BM476" s="189">
        <f t="shared" ca="1" si="483"/>
        <v>-4.952900053467601E-11</v>
      </c>
    </row>
    <row r="477" spans="3:65" x14ac:dyDescent="0.2">
      <c r="C477" s="188">
        <f t="shared" si="454"/>
        <v>15</v>
      </c>
      <c r="D477" s="166" t="str">
        <f t="shared" si="455"/>
        <v xml:space="preserve">Alt 2 - DISTRIBUTION SUBSTATION  </v>
      </c>
      <c r="E477" s="211" t="str">
        <f t="shared" si="451"/>
        <v>CWIP Capital</v>
      </c>
      <c r="F477" s="183">
        <f t="shared" si="451"/>
        <v>6</v>
      </c>
      <c r="G477" s="183"/>
      <c r="H477" s="222">
        <f>Assumptions!$C$30</f>
        <v>0.59599999999999997</v>
      </c>
      <c r="I477" s="222">
        <f>Assumptions!$D$30</f>
        <v>0.106</v>
      </c>
      <c r="J477" s="223"/>
      <c r="K477" s="202">
        <f t="shared" ca="1" si="456"/>
        <v>0</v>
      </c>
      <c r="L477" s="203">
        <f t="shared" ca="1" si="457"/>
        <v>0</v>
      </c>
      <c r="O477" s="189">
        <f t="shared" ref="O477:AT477" ca="1" si="484">O387*$H477*$I477</f>
        <v>0</v>
      </c>
      <c r="P477" s="189">
        <f t="shared" ca="1" si="484"/>
        <v>0</v>
      </c>
      <c r="Q477" s="189">
        <f t="shared" ca="1" si="484"/>
        <v>0</v>
      </c>
      <c r="R477" s="189">
        <f t="shared" ca="1" si="484"/>
        <v>0</v>
      </c>
      <c r="S477" s="189">
        <f t="shared" ca="1" si="484"/>
        <v>0</v>
      </c>
      <c r="T477" s="189">
        <f t="shared" ca="1" si="484"/>
        <v>0</v>
      </c>
      <c r="U477" s="189">
        <f t="shared" ca="1" si="484"/>
        <v>0</v>
      </c>
      <c r="V477" s="189">
        <f t="shared" ca="1" si="484"/>
        <v>0</v>
      </c>
      <c r="W477" s="189">
        <f t="shared" ca="1" si="484"/>
        <v>0</v>
      </c>
      <c r="X477" s="189">
        <f t="shared" ca="1" si="484"/>
        <v>0</v>
      </c>
      <c r="Y477" s="189">
        <f t="shared" ca="1" si="484"/>
        <v>0</v>
      </c>
      <c r="Z477" s="189">
        <f t="shared" ca="1" si="484"/>
        <v>0</v>
      </c>
      <c r="AA477" s="189">
        <f t="shared" ca="1" si="484"/>
        <v>0</v>
      </c>
      <c r="AB477" s="189">
        <f t="shared" ca="1" si="484"/>
        <v>0</v>
      </c>
      <c r="AC477" s="189">
        <f t="shared" ca="1" si="484"/>
        <v>0</v>
      </c>
      <c r="AD477" s="189">
        <f t="shared" ca="1" si="484"/>
        <v>0</v>
      </c>
      <c r="AE477" s="189">
        <f t="shared" ca="1" si="484"/>
        <v>0</v>
      </c>
      <c r="AF477" s="189">
        <f t="shared" ca="1" si="484"/>
        <v>0</v>
      </c>
      <c r="AG477" s="189">
        <f t="shared" ca="1" si="484"/>
        <v>0</v>
      </c>
      <c r="AH477" s="189">
        <f t="shared" ca="1" si="484"/>
        <v>0</v>
      </c>
      <c r="AI477" s="189">
        <f t="shared" ca="1" si="484"/>
        <v>0</v>
      </c>
      <c r="AJ477" s="189">
        <f t="shared" ca="1" si="484"/>
        <v>0</v>
      </c>
      <c r="AK477" s="189">
        <f t="shared" ca="1" si="484"/>
        <v>0</v>
      </c>
      <c r="AL477" s="189">
        <f t="shared" ca="1" si="484"/>
        <v>0</v>
      </c>
      <c r="AM477" s="189">
        <f t="shared" ca="1" si="484"/>
        <v>0</v>
      </c>
      <c r="AN477" s="189">
        <f t="shared" ca="1" si="484"/>
        <v>0</v>
      </c>
      <c r="AO477" s="189">
        <f t="shared" ca="1" si="484"/>
        <v>0</v>
      </c>
      <c r="AP477" s="189">
        <f t="shared" ca="1" si="484"/>
        <v>0</v>
      </c>
      <c r="AQ477" s="189">
        <f t="shared" ca="1" si="484"/>
        <v>0</v>
      </c>
      <c r="AR477" s="189">
        <f t="shared" ca="1" si="484"/>
        <v>0</v>
      </c>
      <c r="AS477" s="189">
        <f t="shared" ca="1" si="484"/>
        <v>0</v>
      </c>
      <c r="AT477" s="189">
        <f t="shared" ca="1" si="484"/>
        <v>0</v>
      </c>
      <c r="AU477" s="189">
        <f t="shared" ref="AU477:BM477" ca="1" si="485">AU387*$H477*$I477</f>
        <v>0</v>
      </c>
      <c r="AV477" s="189">
        <f t="shared" ca="1" si="485"/>
        <v>0</v>
      </c>
      <c r="AW477" s="189">
        <f t="shared" ca="1" si="485"/>
        <v>0</v>
      </c>
      <c r="AX477" s="189">
        <f t="shared" ca="1" si="485"/>
        <v>0</v>
      </c>
      <c r="AY477" s="189">
        <f t="shared" ca="1" si="485"/>
        <v>0</v>
      </c>
      <c r="AZ477" s="189">
        <f t="shared" ca="1" si="485"/>
        <v>0</v>
      </c>
      <c r="BA477" s="189">
        <f t="shared" ca="1" si="485"/>
        <v>0</v>
      </c>
      <c r="BB477" s="189">
        <f t="shared" ca="1" si="485"/>
        <v>0</v>
      </c>
      <c r="BC477" s="189">
        <f t="shared" ca="1" si="485"/>
        <v>0</v>
      </c>
      <c r="BD477" s="189">
        <f t="shared" ca="1" si="485"/>
        <v>0</v>
      </c>
      <c r="BE477" s="189">
        <f t="shared" ca="1" si="485"/>
        <v>0</v>
      </c>
      <c r="BF477" s="189">
        <f t="shared" ca="1" si="485"/>
        <v>0</v>
      </c>
      <c r="BG477" s="189">
        <f t="shared" ca="1" si="485"/>
        <v>0</v>
      </c>
      <c r="BH477" s="189">
        <f t="shared" ca="1" si="485"/>
        <v>0</v>
      </c>
      <c r="BI477" s="189">
        <f t="shared" ca="1" si="485"/>
        <v>0</v>
      </c>
      <c r="BJ477" s="189">
        <f t="shared" ca="1" si="485"/>
        <v>0</v>
      </c>
      <c r="BK477" s="189">
        <f t="shared" ca="1" si="485"/>
        <v>0</v>
      </c>
      <c r="BL477" s="189">
        <f t="shared" ca="1" si="485"/>
        <v>0</v>
      </c>
      <c r="BM477" s="189">
        <f t="shared" ca="1" si="485"/>
        <v>0</v>
      </c>
    </row>
    <row r="478" spans="3:65" x14ac:dyDescent="0.2">
      <c r="C478" s="188">
        <f t="shared" si="454"/>
        <v>16</v>
      </c>
      <c r="D478" s="166" t="str">
        <f t="shared" si="455"/>
        <v>item 16</v>
      </c>
      <c r="E478" s="211" t="str">
        <f t="shared" si="451"/>
        <v>Operating Expense</v>
      </c>
      <c r="F478" s="183">
        <f t="shared" si="451"/>
        <v>2</v>
      </c>
      <c r="G478" s="183"/>
      <c r="H478" s="222">
        <f>Assumptions!$C$30</f>
        <v>0.59599999999999997</v>
      </c>
      <c r="I478" s="222">
        <f>Assumptions!$D$30</f>
        <v>0.106</v>
      </c>
      <c r="J478" s="223"/>
      <c r="K478" s="202">
        <f t="shared" ca="1" si="456"/>
        <v>0</v>
      </c>
      <c r="L478" s="203">
        <f t="shared" ca="1" si="457"/>
        <v>0</v>
      </c>
      <c r="O478" s="189">
        <f t="shared" ref="O478:AT478" ca="1" si="486">O388*$H478*$I478</f>
        <v>0</v>
      </c>
      <c r="P478" s="189">
        <f t="shared" ca="1" si="486"/>
        <v>0</v>
      </c>
      <c r="Q478" s="189">
        <f t="shared" ca="1" si="486"/>
        <v>0</v>
      </c>
      <c r="R478" s="189">
        <f t="shared" ca="1" si="486"/>
        <v>0</v>
      </c>
      <c r="S478" s="189">
        <f t="shared" ca="1" si="486"/>
        <v>0</v>
      </c>
      <c r="T478" s="189">
        <f t="shared" ca="1" si="486"/>
        <v>0</v>
      </c>
      <c r="U478" s="189">
        <f t="shared" ca="1" si="486"/>
        <v>0</v>
      </c>
      <c r="V478" s="189">
        <f t="shared" ca="1" si="486"/>
        <v>0</v>
      </c>
      <c r="W478" s="189">
        <f t="shared" ca="1" si="486"/>
        <v>0</v>
      </c>
      <c r="X478" s="189">
        <f t="shared" ca="1" si="486"/>
        <v>0</v>
      </c>
      <c r="Y478" s="189">
        <f t="shared" ca="1" si="486"/>
        <v>0</v>
      </c>
      <c r="Z478" s="189">
        <f t="shared" ca="1" si="486"/>
        <v>0</v>
      </c>
      <c r="AA478" s="189">
        <f t="shared" ca="1" si="486"/>
        <v>0</v>
      </c>
      <c r="AB478" s="189">
        <f t="shared" ca="1" si="486"/>
        <v>0</v>
      </c>
      <c r="AC478" s="189">
        <f t="shared" ca="1" si="486"/>
        <v>0</v>
      </c>
      <c r="AD478" s="189">
        <f t="shared" ca="1" si="486"/>
        <v>0</v>
      </c>
      <c r="AE478" s="189">
        <f t="shared" ca="1" si="486"/>
        <v>0</v>
      </c>
      <c r="AF478" s="189">
        <f t="shared" ca="1" si="486"/>
        <v>0</v>
      </c>
      <c r="AG478" s="189">
        <f t="shared" ca="1" si="486"/>
        <v>0</v>
      </c>
      <c r="AH478" s="189">
        <f t="shared" ca="1" si="486"/>
        <v>0</v>
      </c>
      <c r="AI478" s="189">
        <f t="shared" ca="1" si="486"/>
        <v>0</v>
      </c>
      <c r="AJ478" s="189">
        <f t="shared" ca="1" si="486"/>
        <v>0</v>
      </c>
      <c r="AK478" s="189">
        <f t="shared" ca="1" si="486"/>
        <v>0</v>
      </c>
      <c r="AL478" s="189">
        <f t="shared" ca="1" si="486"/>
        <v>0</v>
      </c>
      <c r="AM478" s="189">
        <f t="shared" ca="1" si="486"/>
        <v>0</v>
      </c>
      <c r="AN478" s="189">
        <f t="shared" ca="1" si="486"/>
        <v>0</v>
      </c>
      <c r="AO478" s="189">
        <f t="shared" ca="1" si="486"/>
        <v>0</v>
      </c>
      <c r="AP478" s="189">
        <f t="shared" ca="1" si="486"/>
        <v>0</v>
      </c>
      <c r="AQ478" s="189">
        <f t="shared" ca="1" si="486"/>
        <v>0</v>
      </c>
      <c r="AR478" s="189">
        <f t="shared" ca="1" si="486"/>
        <v>0</v>
      </c>
      <c r="AS478" s="189">
        <f t="shared" ca="1" si="486"/>
        <v>0</v>
      </c>
      <c r="AT478" s="189">
        <f t="shared" ca="1" si="486"/>
        <v>0</v>
      </c>
      <c r="AU478" s="189">
        <f t="shared" ref="AU478:BM478" ca="1" si="487">AU388*$H478*$I478</f>
        <v>0</v>
      </c>
      <c r="AV478" s="189">
        <f t="shared" ca="1" si="487"/>
        <v>0</v>
      </c>
      <c r="AW478" s="189">
        <f t="shared" ca="1" si="487"/>
        <v>0</v>
      </c>
      <c r="AX478" s="189">
        <f t="shared" ca="1" si="487"/>
        <v>0</v>
      </c>
      <c r="AY478" s="189">
        <f t="shared" ca="1" si="487"/>
        <v>0</v>
      </c>
      <c r="AZ478" s="189">
        <f t="shared" ca="1" si="487"/>
        <v>0</v>
      </c>
      <c r="BA478" s="189">
        <f t="shared" ca="1" si="487"/>
        <v>0</v>
      </c>
      <c r="BB478" s="189">
        <f t="shared" ca="1" si="487"/>
        <v>0</v>
      </c>
      <c r="BC478" s="189">
        <f t="shared" ca="1" si="487"/>
        <v>0</v>
      </c>
      <c r="BD478" s="189">
        <f t="shared" ca="1" si="487"/>
        <v>0</v>
      </c>
      <c r="BE478" s="189">
        <f t="shared" ca="1" si="487"/>
        <v>0</v>
      </c>
      <c r="BF478" s="189">
        <f t="shared" ca="1" si="487"/>
        <v>0</v>
      </c>
      <c r="BG478" s="189">
        <f t="shared" ca="1" si="487"/>
        <v>0</v>
      </c>
      <c r="BH478" s="189">
        <f t="shared" ca="1" si="487"/>
        <v>0</v>
      </c>
      <c r="BI478" s="189">
        <f t="shared" ca="1" si="487"/>
        <v>0</v>
      </c>
      <c r="BJ478" s="189">
        <f t="shared" ca="1" si="487"/>
        <v>0</v>
      </c>
      <c r="BK478" s="189">
        <f t="shared" ca="1" si="487"/>
        <v>0</v>
      </c>
      <c r="BL478" s="189">
        <f t="shared" ca="1" si="487"/>
        <v>0</v>
      </c>
      <c r="BM478" s="189">
        <f t="shared" ca="1" si="487"/>
        <v>0</v>
      </c>
    </row>
    <row r="479" spans="3:65" x14ac:dyDescent="0.2">
      <c r="C479" s="188">
        <f t="shared" si="454"/>
        <v>17</v>
      </c>
      <c r="D479" s="166" t="str">
        <f t="shared" si="455"/>
        <v>item 17</v>
      </c>
      <c r="E479" s="211" t="str">
        <f t="shared" si="451"/>
        <v>Operating Expense</v>
      </c>
      <c r="F479" s="183">
        <f t="shared" si="451"/>
        <v>2</v>
      </c>
      <c r="G479" s="183"/>
      <c r="H479" s="222">
        <f>Assumptions!$C$30</f>
        <v>0.59599999999999997</v>
      </c>
      <c r="I479" s="222">
        <f>Assumptions!$D$30</f>
        <v>0.106</v>
      </c>
      <c r="J479" s="223"/>
      <c r="K479" s="202">
        <f t="shared" ca="1" si="456"/>
        <v>0</v>
      </c>
      <c r="L479" s="203">
        <f t="shared" ca="1" si="457"/>
        <v>0</v>
      </c>
      <c r="O479" s="189">
        <f t="shared" ref="O479:AT479" ca="1" si="488">O389*$H479*$I479</f>
        <v>0</v>
      </c>
      <c r="P479" s="189">
        <f t="shared" ca="1" si="488"/>
        <v>0</v>
      </c>
      <c r="Q479" s="189">
        <f t="shared" ca="1" si="488"/>
        <v>0</v>
      </c>
      <c r="R479" s="189">
        <f t="shared" ca="1" si="488"/>
        <v>0</v>
      </c>
      <c r="S479" s="189">
        <f t="shared" ca="1" si="488"/>
        <v>0</v>
      </c>
      <c r="T479" s="189">
        <f t="shared" ca="1" si="488"/>
        <v>0</v>
      </c>
      <c r="U479" s="189">
        <f t="shared" ca="1" si="488"/>
        <v>0</v>
      </c>
      <c r="V479" s="189">
        <f t="shared" ca="1" si="488"/>
        <v>0</v>
      </c>
      <c r="W479" s="189">
        <f t="shared" ca="1" si="488"/>
        <v>0</v>
      </c>
      <c r="X479" s="189">
        <f t="shared" ca="1" si="488"/>
        <v>0</v>
      </c>
      <c r="Y479" s="189">
        <f t="shared" ca="1" si="488"/>
        <v>0</v>
      </c>
      <c r="Z479" s="189">
        <f t="shared" ca="1" si="488"/>
        <v>0</v>
      </c>
      <c r="AA479" s="189">
        <f t="shared" ca="1" si="488"/>
        <v>0</v>
      </c>
      <c r="AB479" s="189">
        <f t="shared" ca="1" si="488"/>
        <v>0</v>
      </c>
      <c r="AC479" s="189">
        <f t="shared" ca="1" si="488"/>
        <v>0</v>
      </c>
      <c r="AD479" s="189">
        <f t="shared" ca="1" si="488"/>
        <v>0</v>
      </c>
      <c r="AE479" s="189">
        <f t="shared" ca="1" si="488"/>
        <v>0</v>
      </c>
      <c r="AF479" s="189">
        <f t="shared" ca="1" si="488"/>
        <v>0</v>
      </c>
      <c r="AG479" s="189">
        <f t="shared" ca="1" si="488"/>
        <v>0</v>
      </c>
      <c r="AH479" s="189">
        <f t="shared" ca="1" si="488"/>
        <v>0</v>
      </c>
      <c r="AI479" s="189">
        <f t="shared" ca="1" si="488"/>
        <v>0</v>
      </c>
      <c r="AJ479" s="189">
        <f t="shared" ca="1" si="488"/>
        <v>0</v>
      </c>
      <c r="AK479" s="189">
        <f t="shared" ca="1" si="488"/>
        <v>0</v>
      </c>
      <c r="AL479" s="189">
        <f t="shared" ca="1" si="488"/>
        <v>0</v>
      </c>
      <c r="AM479" s="189">
        <f t="shared" ca="1" si="488"/>
        <v>0</v>
      </c>
      <c r="AN479" s="189">
        <f t="shared" ca="1" si="488"/>
        <v>0</v>
      </c>
      <c r="AO479" s="189">
        <f t="shared" ca="1" si="488"/>
        <v>0</v>
      </c>
      <c r="AP479" s="189">
        <f t="shared" ca="1" si="488"/>
        <v>0</v>
      </c>
      <c r="AQ479" s="189">
        <f t="shared" ca="1" si="488"/>
        <v>0</v>
      </c>
      <c r="AR479" s="189">
        <f t="shared" ca="1" si="488"/>
        <v>0</v>
      </c>
      <c r="AS479" s="189">
        <f t="shared" ca="1" si="488"/>
        <v>0</v>
      </c>
      <c r="AT479" s="189">
        <f t="shared" ca="1" si="488"/>
        <v>0</v>
      </c>
      <c r="AU479" s="189">
        <f t="shared" ref="AU479:BM479" ca="1" si="489">AU389*$H479*$I479</f>
        <v>0</v>
      </c>
      <c r="AV479" s="189">
        <f t="shared" ca="1" si="489"/>
        <v>0</v>
      </c>
      <c r="AW479" s="189">
        <f t="shared" ca="1" si="489"/>
        <v>0</v>
      </c>
      <c r="AX479" s="189">
        <f t="shared" ca="1" si="489"/>
        <v>0</v>
      </c>
      <c r="AY479" s="189">
        <f t="shared" ca="1" si="489"/>
        <v>0</v>
      </c>
      <c r="AZ479" s="189">
        <f t="shared" ca="1" si="489"/>
        <v>0</v>
      </c>
      <c r="BA479" s="189">
        <f t="shared" ca="1" si="489"/>
        <v>0</v>
      </c>
      <c r="BB479" s="189">
        <f t="shared" ca="1" si="489"/>
        <v>0</v>
      </c>
      <c r="BC479" s="189">
        <f t="shared" ca="1" si="489"/>
        <v>0</v>
      </c>
      <c r="BD479" s="189">
        <f t="shared" ca="1" si="489"/>
        <v>0</v>
      </c>
      <c r="BE479" s="189">
        <f t="shared" ca="1" si="489"/>
        <v>0</v>
      </c>
      <c r="BF479" s="189">
        <f t="shared" ca="1" si="489"/>
        <v>0</v>
      </c>
      <c r="BG479" s="189">
        <f t="shared" ca="1" si="489"/>
        <v>0</v>
      </c>
      <c r="BH479" s="189">
        <f t="shared" ca="1" si="489"/>
        <v>0</v>
      </c>
      <c r="BI479" s="189">
        <f t="shared" ca="1" si="489"/>
        <v>0</v>
      </c>
      <c r="BJ479" s="189">
        <f t="shared" ca="1" si="489"/>
        <v>0</v>
      </c>
      <c r="BK479" s="189">
        <f t="shared" ca="1" si="489"/>
        <v>0</v>
      </c>
      <c r="BL479" s="189">
        <f t="shared" ca="1" si="489"/>
        <v>0</v>
      </c>
      <c r="BM479" s="189">
        <f t="shared" ca="1" si="489"/>
        <v>0</v>
      </c>
    </row>
    <row r="480" spans="3:65" x14ac:dyDescent="0.2">
      <c r="C480" s="188">
        <f t="shared" si="454"/>
        <v>18</v>
      </c>
      <c r="D480" s="166" t="str">
        <f t="shared" si="455"/>
        <v>item 18</v>
      </c>
      <c r="E480" s="211" t="str">
        <f t="shared" si="451"/>
        <v>Operating Expense</v>
      </c>
      <c r="F480" s="183">
        <f t="shared" si="451"/>
        <v>2</v>
      </c>
      <c r="G480" s="183"/>
      <c r="H480" s="222">
        <f>Assumptions!$C$30</f>
        <v>0.59599999999999997</v>
      </c>
      <c r="I480" s="222">
        <f>Assumptions!$D$30</f>
        <v>0.106</v>
      </c>
      <c r="J480" s="223"/>
      <c r="K480" s="202">
        <f t="shared" ca="1" si="456"/>
        <v>0</v>
      </c>
      <c r="L480" s="203">
        <f t="shared" ca="1" si="457"/>
        <v>0</v>
      </c>
      <c r="O480" s="189">
        <f t="shared" ref="O480:AT480" ca="1" si="490">O390*$H480*$I480</f>
        <v>0</v>
      </c>
      <c r="P480" s="189">
        <f t="shared" ca="1" si="490"/>
        <v>0</v>
      </c>
      <c r="Q480" s="189">
        <f t="shared" ca="1" si="490"/>
        <v>0</v>
      </c>
      <c r="R480" s="189">
        <f t="shared" ca="1" si="490"/>
        <v>0</v>
      </c>
      <c r="S480" s="189">
        <f t="shared" ca="1" si="490"/>
        <v>0</v>
      </c>
      <c r="T480" s="189">
        <f t="shared" ca="1" si="490"/>
        <v>0</v>
      </c>
      <c r="U480" s="189">
        <f t="shared" ca="1" si="490"/>
        <v>0</v>
      </c>
      <c r="V480" s="189">
        <f t="shared" ca="1" si="490"/>
        <v>0</v>
      </c>
      <c r="W480" s="189">
        <f t="shared" ca="1" si="490"/>
        <v>0</v>
      </c>
      <c r="X480" s="189">
        <f t="shared" ca="1" si="490"/>
        <v>0</v>
      </c>
      <c r="Y480" s="189">
        <f t="shared" ca="1" si="490"/>
        <v>0</v>
      </c>
      <c r="Z480" s="189">
        <f t="shared" ca="1" si="490"/>
        <v>0</v>
      </c>
      <c r="AA480" s="189">
        <f t="shared" ca="1" si="490"/>
        <v>0</v>
      </c>
      <c r="AB480" s="189">
        <f t="shared" ca="1" si="490"/>
        <v>0</v>
      </c>
      <c r="AC480" s="189">
        <f t="shared" ca="1" si="490"/>
        <v>0</v>
      </c>
      <c r="AD480" s="189">
        <f t="shared" ca="1" si="490"/>
        <v>0</v>
      </c>
      <c r="AE480" s="189">
        <f t="shared" ca="1" si="490"/>
        <v>0</v>
      </c>
      <c r="AF480" s="189">
        <f t="shared" ca="1" si="490"/>
        <v>0</v>
      </c>
      <c r="AG480" s="189">
        <f t="shared" ca="1" si="490"/>
        <v>0</v>
      </c>
      <c r="AH480" s="189">
        <f t="shared" ca="1" si="490"/>
        <v>0</v>
      </c>
      <c r="AI480" s="189">
        <f t="shared" ca="1" si="490"/>
        <v>0</v>
      </c>
      <c r="AJ480" s="189">
        <f t="shared" ca="1" si="490"/>
        <v>0</v>
      </c>
      <c r="AK480" s="189">
        <f t="shared" ca="1" si="490"/>
        <v>0</v>
      </c>
      <c r="AL480" s="189">
        <f t="shared" ca="1" si="490"/>
        <v>0</v>
      </c>
      <c r="AM480" s="189">
        <f t="shared" ca="1" si="490"/>
        <v>0</v>
      </c>
      <c r="AN480" s="189">
        <f t="shared" ca="1" si="490"/>
        <v>0</v>
      </c>
      <c r="AO480" s="189">
        <f t="shared" ca="1" si="490"/>
        <v>0</v>
      </c>
      <c r="AP480" s="189">
        <f t="shared" ca="1" si="490"/>
        <v>0</v>
      </c>
      <c r="AQ480" s="189">
        <f t="shared" ca="1" si="490"/>
        <v>0</v>
      </c>
      <c r="AR480" s="189">
        <f t="shared" ca="1" si="490"/>
        <v>0</v>
      </c>
      <c r="AS480" s="189">
        <f t="shared" ca="1" si="490"/>
        <v>0</v>
      </c>
      <c r="AT480" s="189">
        <f t="shared" ca="1" si="490"/>
        <v>0</v>
      </c>
      <c r="AU480" s="189">
        <f t="shared" ref="AU480:BM480" ca="1" si="491">AU390*$H480*$I480</f>
        <v>0</v>
      </c>
      <c r="AV480" s="189">
        <f t="shared" ca="1" si="491"/>
        <v>0</v>
      </c>
      <c r="AW480" s="189">
        <f t="shared" ca="1" si="491"/>
        <v>0</v>
      </c>
      <c r="AX480" s="189">
        <f t="shared" ca="1" si="491"/>
        <v>0</v>
      </c>
      <c r="AY480" s="189">
        <f t="shared" ca="1" si="491"/>
        <v>0</v>
      </c>
      <c r="AZ480" s="189">
        <f t="shared" ca="1" si="491"/>
        <v>0</v>
      </c>
      <c r="BA480" s="189">
        <f t="shared" ca="1" si="491"/>
        <v>0</v>
      </c>
      <c r="BB480" s="189">
        <f t="shared" ca="1" si="491"/>
        <v>0</v>
      </c>
      <c r="BC480" s="189">
        <f t="shared" ca="1" si="491"/>
        <v>0</v>
      </c>
      <c r="BD480" s="189">
        <f t="shared" ca="1" si="491"/>
        <v>0</v>
      </c>
      <c r="BE480" s="189">
        <f t="shared" ca="1" si="491"/>
        <v>0</v>
      </c>
      <c r="BF480" s="189">
        <f t="shared" ca="1" si="491"/>
        <v>0</v>
      </c>
      <c r="BG480" s="189">
        <f t="shared" ca="1" si="491"/>
        <v>0</v>
      </c>
      <c r="BH480" s="189">
        <f t="shared" ca="1" si="491"/>
        <v>0</v>
      </c>
      <c r="BI480" s="189">
        <f t="shared" ca="1" si="491"/>
        <v>0</v>
      </c>
      <c r="BJ480" s="189">
        <f t="shared" ca="1" si="491"/>
        <v>0</v>
      </c>
      <c r="BK480" s="189">
        <f t="shared" ca="1" si="491"/>
        <v>0</v>
      </c>
      <c r="BL480" s="189">
        <f t="shared" ca="1" si="491"/>
        <v>0</v>
      </c>
      <c r="BM480" s="189">
        <f t="shared" ca="1" si="491"/>
        <v>0</v>
      </c>
    </row>
    <row r="481" spans="3:65" x14ac:dyDescent="0.2">
      <c r="C481" s="188">
        <f t="shared" si="454"/>
        <v>19</v>
      </c>
      <c r="D481" s="166" t="str">
        <f t="shared" si="455"/>
        <v>item 19</v>
      </c>
      <c r="E481" s="211" t="str">
        <f t="shared" si="451"/>
        <v>Operating Expense</v>
      </c>
      <c r="F481" s="183">
        <f t="shared" si="451"/>
        <v>2</v>
      </c>
      <c r="G481" s="183"/>
      <c r="H481" s="222">
        <f>Assumptions!$C$30</f>
        <v>0.59599999999999997</v>
      </c>
      <c r="I481" s="222">
        <f>Assumptions!$D$30</f>
        <v>0.106</v>
      </c>
      <c r="J481" s="223"/>
      <c r="K481" s="202">
        <f t="shared" ca="1" si="456"/>
        <v>0</v>
      </c>
      <c r="L481" s="203">
        <f t="shared" ca="1" si="457"/>
        <v>0</v>
      </c>
      <c r="O481" s="189">
        <f t="shared" ref="O481:AT481" ca="1" si="492">O391*$H481*$I481</f>
        <v>0</v>
      </c>
      <c r="P481" s="189">
        <f t="shared" ca="1" si="492"/>
        <v>0</v>
      </c>
      <c r="Q481" s="189">
        <f t="shared" ca="1" si="492"/>
        <v>0</v>
      </c>
      <c r="R481" s="189">
        <f t="shared" ca="1" si="492"/>
        <v>0</v>
      </c>
      <c r="S481" s="189">
        <f t="shared" ca="1" si="492"/>
        <v>0</v>
      </c>
      <c r="T481" s="189">
        <f t="shared" ca="1" si="492"/>
        <v>0</v>
      </c>
      <c r="U481" s="189">
        <f t="shared" ca="1" si="492"/>
        <v>0</v>
      </c>
      <c r="V481" s="189">
        <f t="shared" ca="1" si="492"/>
        <v>0</v>
      </c>
      <c r="W481" s="189">
        <f t="shared" ca="1" si="492"/>
        <v>0</v>
      </c>
      <c r="X481" s="189">
        <f t="shared" ca="1" si="492"/>
        <v>0</v>
      </c>
      <c r="Y481" s="189">
        <f t="shared" ca="1" si="492"/>
        <v>0</v>
      </c>
      <c r="Z481" s="189">
        <f t="shared" ca="1" si="492"/>
        <v>0</v>
      </c>
      <c r="AA481" s="189">
        <f t="shared" ca="1" si="492"/>
        <v>0</v>
      </c>
      <c r="AB481" s="189">
        <f t="shared" ca="1" si="492"/>
        <v>0</v>
      </c>
      <c r="AC481" s="189">
        <f t="shared" ca="1" si="492"/>
        <v>0</v>
      </c>
      <c r="AD481" s="189">
        <f t="shared" ca="1" si="492"/>
        <v>0</v>
      </c>
      <c r="AE481" s="189">
        <f t="shared" ca="1" si="492"/>
        <v>0</v>
      </c>
      <c r="AF481" s="189">
        <f t="shared" ca="1" si="492"/>
        <v>0</v>
      </c>
      <c r="AG481" s="189">
        <f t="shared" ca="1" si="492"/>
        <v>0</v>
      </c>
      <c r="AH481" s="189">
        <f t="shared" ca="1" si="492"/>
        <v>0</v>
      </c>
      <c r="AI481" s="189">
        <f t="shared" ca="1" si="492"/>
        <v>0</v>
      </c>
      <c r="AJ481" s="189">
        <f t="shared" ca="1" si="492"/>
        <v>0</v>
      </c>
      <c r="AK481" s="189">
        <f t="shared" ca="1" si="492"/>
        <v>0</v>
      </c>
      <c r="AL481" s="189">
        <f t="shared" ca="1" si="492"/>
        <v>0</v>
      </c>
      <c r="AM481" s="189">
        <f t="shared" ca="1" si="492"/>
        <v>0</v>
      </c>
      <c r="AN481" s="189">
        <f t="shared" ca="1" si="492"/>
        <v>0</v>
      </c>
      <c r="AO481" s="189">
        <f t="shared" ca="1" si="492"/>
        <v>0</v>
      </c>
      <c r="AP481" s="189">
        <f t="shared" ca="1" si="492"/>
        <v>0</v>
      </c>
      <c r="AQ481" s="189">
        <f t="shared" ca="1" si="492"/>
        <v>0</v>
      </c>
      <c r="AR481" s="189">
        <f t="shared" ca="1" si="492"/>
        <v>0</v>
      </c>
      <c r="AS481" s="189">
        <f t="shared" ca="1" si="492"/>
        <v>0</v>
      </c>
      <c r="AT481" s="189">
        <f t="shared" ca="1" si="492"/>
        <v>0</v>
      </c>
      <c r="AU481" s="189">
        <f t="shared" ref="AU481:BM481" ca="1" si="493">AU391*$H481*$I481</f>
        <v>0</v>
      </c>
      <c r="AV481" s="189">
        <f t="shared" ca="1" si="493"/>
        <v>0</v>
      </c>
      <c r="AW481" s="189">
        <f t="shared" ca="1" si="493"/>
        <v>0</v>
      </c>
      <c r="AX481" s="189">
        <f t="shared" ca="1" si="493"/>
        <v>0</v>
      </c>
      <c r="AY481" s="189">
        <f t="shared" ca="1" si="493"/>
        <v>0</v>
      </c>
      <c r="AZ481" s="189">
        <f t="shared" ca="1" si="493"/>
        <v>0</v>
      </c>
      <c r="BA481" s="189">
        <f t="shared" ca="1" si="493"/>
        <v>0</v>
      </c>
      <c r="BB481" s="189">
        <f t="shared" ca="1" si="493"/>
        <v>0</v>
      </c>
      <c r="BC481" s="189">
        <f t="shared" ca="1" si="493"/>
        <v>0</v>
      </c>
      <c r="BD481" s="189">
        <f t="shared" ca="1" si="493"/>
        <v>0</v>
      </c>
      <c r="BE481" s="189">
        <f t="shared" ca="1" si="493"/>
        <v>0</v>
      </c>
      <c r="BF481" s="189">
        <f t="shared" ca="1" si="493"/>
        <v>0</v>
      </c>
      <c r="BG481" s="189">
        <f t="shared" ca="1" si="493"/>
        <v>0</v>
      </c>
      <c r="BH481" s="189">
        <f t="shared" ca="1" si="493"/>
        <v>0</v>
      </c>
      <c r="BI481" s="189">
        <f t="shared" ca="1" si="493"/>
        <v>0</v>
      </c>
      <c r="BJ481" s="189">
        <f t="shared" ca="1" si="493"/>
        <v>0</v>
      </c>
      <c r="BK481" s="189">
        <f t="shared" ca="1" si="493"/>
        <v>0</v>
      </c>
      <c r="BL481" s="189">
        <f t="shared" ca="1" si="493"/>
        <v>0</v>
      </c>
      <c r="BM481" s="189">
        <f t="shared" ca="1" si="493"/>
        <v>0</v>
      </c>
    </row>
    <row r="482" spans="3:65" x14ac:dyDescent="0.2">
      <c r="C482" s="188">
        <f t="shared" si="454"/>
        <v>20</v>
      </c>
      <c r="D482" s="166" t="str">
        <f t="shared" si="455"/>
        <v>item 20</v>
      </c>
      <c r="E482" s="211" t="str">
        <f t="shared" si="451"/>
        <v>Operating Expense</v>
      </c>
      <c r="F482" s="183">
        <f t="shared" si="451"/>
        <v>2</v>
      </c>
      <c r="G482" s="183"/>
      <c r="H482" s="222">
        <f>Assumptions!$C$30</f>
        <v>0.59599999999999997</v>
      </c>
      <c r="I482" s="222">
        <f>Assumptions!$D$30</f>
        <v>0.106</v>
      </c>
      <c r="J482" s="223"/>
      <c r="K482" s="202">
        <f t="shared" ca="1" si="456"/>
        <v>0</v>
      </c>
      <c r="L482" s="203">
        <f t="shared" ca="1" si="457"/>
        <v>0</v>
      </c>
      <c r="O482" s="189">
        <f t="shared" ref="O482:AT482" ca="1" si="494">O392*$H482*$I482</f>
        <v>0</v>
      </c>
      <c r="P482" s="189">
        <f t="shared" ca="1" si="494"/>
        <v>0</v>
      </c>
      <c r="Q482" s="189">
        <f t="shared" ca="1" si="494"/>
        <v>0</v>
      </c>
      <c r="R482" s="189">
        <f t="shared" ca="1" si="494"/>
        <v>0</v>
      </c>
      <c r="S482" s="189">
        <f t="shared" ca="1" si="494"/>
        <v>0</v>
      </c>
      <c r="T482" s="189">
        <f t="shared" ca="1" si="494"/>
        <v>0</v>
      </c>
      <c r="U482" s="189">
        <f t="shared" ca="1" si="494"/>
        <v>0</v>
      </c>
      <c r="V482" s="189">
        <f t="shared" ca="1" si="494"/>
        <v>0</v>
      </c>
      <c r="W482" s="189">
        <f t="shared" ca="1" si="494"/>
        <v>0</v>
      </c>
      <c r="X482" s="189">
        <f t="shared" ca="1" si="494"/>
        <v>0</v>
      </c>
      <c r="Y482" s="189">
        <f t="shared" ca="1" si="494"/>
        <v>0</v>
      </c>
      <c r="Z482" s="189">
        <f t="shared" ca="1" si="494"/>
        <v>0</v>
      </c>
      <c r="AA482" s="189">
        <f t="shared" ca="1" si="494"/>
        <v>0</v>
      </c>
      <c r="AB482" s="189">
        <f t="shared" ca="1" si="494"/>
        <v>0</v>
      </c>
      <c r="AC482" s="189">
        <f t="shared" ca="1" si="494"/>
        <v>0</v>
      </c>
      <c r="AD482" s="189">
        <f t="shared" ca="1" si="494"/>
        <v>0</v>
      </c>
      <c r="AE482" s="189">
        <f t="shared" ca="1" si="494"/>
        <v>0</v>
      </c>
      <c r="AF482" s="189">
        <f t="shared" ca="1" si="494"/>
        <v>0</v>
      </c>
      <c r="AG482" s="189">
        <f t="shared" ca="1" si="494"/>
        <v>0</v>
      </c>
      <c r="AH482" s="189">
        <f t="shared" ca="1" si="494"/>
        <v>0</v>
      </c>
      <c r="AI482" s="189">
        <f t="shared" ca="1" si="494"/>
        <v>0</v>
      </c>
      <c r="AJ482" s="189">
        <f t="shared" ca="1" si="494"/>
        <v>0</v>
      </c>
      <c r="AK482" s="189">
        <f t="shared" ca="1" si="494"/>
        <v>0</v>
      </c>
      <c r="AL482" s="189">
        <f t="shared" ca="1" si="494"/>
        <v>0</v>
      </c>
      <c r="AM482" s="189">
        <f t="shared" ca="1" si="494"/>
        <v>0</v>
      </c>
      <c r="AN482" s="189">
        <f t="shared" ca="1" si="494"/>
        <v>0</v>
      </c>
      <c r="AO482" s="189">
        <f t="shared" ca="1" si="494"/>
        <v>0</v>
      </c>
      <c r="AP482" s="189">
        <f t="shared" ca="1" si="494"/>
        <v>0</v>
      </c>
      <c r="AQ482" s="189">
        <f t="shared" ca="1" si="494"/>
        <v>0</v>
      </c>
      <c r="AR482" s="189">
        <f t="shared" ca="1" si="494"/>
        <v>0</v>
      </c>
      <c r="AS482" s="189">
        <f t="shared" ca="1" si="494"/>
        <v>0</v>
      </c>
      <c r="AT482" s="189">
        <f t="shared" ca="1" si="494"/>
        <v>0</v>
      </c>
      <c r="AU482" s="189">
        <f t="shared" ref="AU482:BM482" ca="1" si="495">AU392*$H482*$I482</f>
        <v>0</v>
      </c>
      <c r="AV482" s="189">
        <f t="shared" ca="1" si="495"/>
        <v>0</v>
      </c>
      <c r="AW482" s="189">
        <f t="shared" ca="1" si="495"/>
        <v>0</v>
      </c>
      <c r="AX482" s="189">
        <f t="shared" ca="1" si="495"/>
        <v>0</v>
      </c>
      <c r="AY482" s="189">
        <f t="shared" ca="1" si="495"/>
        <v>0</v>
      </c>
      <c r="AZ482" s="189">
        <f t="shared" ca="1" si="495"/>
        <v>0</v>
      </c>
      <c r="BA482" s="189">
        <f t="shared" ca="1" si="495"/>
        <v>0</v>
      </c>
      <c r="BB482" s="189">
        <f t="shared" ca="1" si="495"/>
        <v>0</v>
      </c>
      <c r="BC482" s="189">
        <f t="shared" ca="1" si="495"/>
        <v>0</v>
      </c>
      <c r="BD482" s="189">
        <f t="shared" ca="1" si="495"/>
        <v>0</v>
      </c>
      <c r="BE482" s="189">
        <f t="shared" ca="1" si="495"/>
        <v>0</v>
      </c>
      <c r="BF482" s="189">
        <f t="shared" ca="1" si="495"/>
        <v>0</v>
      </c>
      <c r="BG482" s="189">
        <f t="shared" ca="1" si="495"/>
        <v>0</v>
      </c>
      <c r="BH482" s="189">
        <f t="shared" ca="1" si="495"/>
        <v>0</v>
      </c>
      <c r="BI482" s="189">
        <f t="shared" ca="1" si="495"/>
        <v>0</v>
      </c>
      <c r="BJ482" s="189">
        <f t="shared" ca="1" si="495"/>
        <v>0</v>
      </c>
      <c r="BK482" s="189">
        <f t="shared" ca="1" si="495"/>
        <v>0</v>
      </c>
      <c r="BL482" s="189">
        <f t="shared" ca="1" si="495"/>
        <v>0</v>
      </c>
      <c r="BM482" s="189">
        <f t="shared" ca="1" si="495"/>
        <v>0</v>
      </c>
    </row>
    <row r="483" spans="3:65" x14ac:dyDescent="0.2">
      <c r="C483" s="188">
        <f t="shared" si="454"/>
        <v>21</v>
      </c>
      <c r="D483" s="166" t="str">
        <f t="shared" si="455"/>
        <v>item 21</v>
      </c>
      <c r="E483" s="211" t="str">
        <f t="shared" si="451"/>
        <v>Operating Expense</v>
      </c>
      <c r="F483" s="183">
        <f t="shared" si="451"/>
        <v>2</v>
      </c>
      <c r="G483" s="183"/>
      <c r="H483" s="222">
        <f>Assumptions!$C$30</f>
        <v>0.59599999999999997</v>
      </c>
      <c r="I483" s="222">
        <f>Assumptions!$D$30</f>
        <v>0.106</v>
      </c>
      <c r="J483" s="223"/>
      <c r="K483" s="202">
        <f t="shared" ca="1" si="456"/>
        <v>0</v>
      </c>
      <c r="L483" s="203">
        <f t="shared" ca="1" si="457"/>
        <v>0</v>
      </c>
      <c r="O483" s="189">
        <f t="shared" ref="O483:AT483" ca="1" si="496">O393*$H483*$I483</f>
        <v>0</v>
      </c>
      <c r="P483" s="189">
        <f t="shared" ca="1" si="496"/>
        <v>0</v>
      </c>
      <c r="Q483" s="189">
        <f t="shared" ca="1" si="496"/>
        <v>0</v>
      </c>
      <c r="R483" s="189">
        <f t="shared" ca="1" si="496"/>
        <v>0</v>
      </c>
      <c r="S483" s="189">
        <f t="shared" ca="1" si="496"/>
        <v>0</v>
      </c>
      <c r="T483" s="189">
        <f t="shared" ca="1" si="496"/>
        <v>0</v>
      </c>
      <c r="U483" s="189">
        <f t="shared" ca="1" si="496"/>
        <v>0</v>
      </c>
      <c r="V483" s="189">
        <f t="shared" ca="1" si="496"/>
        <v>0</v>
      </c>
      <c r="W483" s="189">
        <f t="shared" ca="1" si="496"/>
        <v>0</v>
      </c>
      <c r="X483" s="189">
        <f t="shared" ca="1" si="496"/>
        <v>0</v>
      </c>
      <c r="Y483" s="189">
        <f t="shared" ca="1" si="496"/>
        <v>0</v>
      </c>
      <c r="Z483" s="189">
        <f t="shared" ca="1" si="496"/>
        <v>0</v>
      </c>
      <c r="AA483" s="189">
        <f t="shared" ca="1" si="496"/>
        <v>0</v>
      </c>
      <c r="AB483" s="189">
        <f t="shared" ca="1" si="496"/>
        <v>0</v>
      </c>
      <c r="AC483" s="189">
        <f t="shared" ca="1" si="496"/>
        <v>0</v>
      </c>
      <c r="AD483" s="189">
        <f t="shared" ca="1" si="496"/>
        <v>0</v>
      </c>
      <c r="AE483" s="189">
        <f t="shared" ca="1" si="496"/>
        <v>0</v>
      </c>
      <c r="AF483" s="189">
        <f t="shared" ca="1" si="496"/>
        <v>0</v>
      </c>
      <c r="AG483" s="189">
        <f t="shared" ca="1" si="496"/>
        <v>0</v>
      </c>
      <c r="AH483" s="189">
        <f t="shared" ca="1" si="496"/>
        <v>0</v>
      </c>
      <c r="AI483" s="189">
        <f t="shared" ca="1" si="496"/>
        <v>0</v>
      </c>
      <c r="AJ483" s="189">
        <f t="shared" ca="1" si="496"/>
        <v>0</v>
      </c>
      <c r="AK483" s="189">
        <f t="shared" ca="1" si="496"/>
        <v>0</v>
      </c>
      <c r="AL483" s="189">
        <f t="shared" ca="1" si="496"/>
        <v>0</v>
      </c>
      <c r="AM483" s="189">
        <f t="shared" ca="1" si="496"/>
        <v>0</v>
      </c>
      <c r="AN483" s="189">
        <f t="shared" ca="1" si="496"/>
        <v>0</v>
      </c>
      <c r="AO483" s="189">
        <f t="shared" ca="1" si="496"/>
        <v>0</v>
      </c>
      <c r="AP483" s="189">
        <f t="shared" ca="1" si="496"/>
        <v>0</v>
      </c>
      <c r="AQ483" s="189">
        <f t="shared" ca="1" si="496"/>
        <v>0</v>
      </c>
      <c r="AR483" s="189">
        <f t="shared" ca="1" si="496"/>
        <v>0</v>
      </c>
      <c r="AS483" s="189">
        <f t="shared" ca="1" si="496"/>
        <v>0</v>
      </c>
      <c r="AT483" s="189">
        <f t="shared" ca="1" si="496"/>
        <v>0</v>
      </c>
      <c r="AU483" s="189">
        <f t="shared" ref="AU483:BM483" ca="1" si="497">AU393*$H483*$I483</f>
        <v>0</v>
      </c>
      <c r="AV483" s="189">
        <f t="shared" ca="1" si="497"/>
        <v>0</v>
      </c>
      <c r="AW483" s="189">
        <f t="shared" ca="1" si="497"/>
        <v>0</v>
      </c>
      <c r="AX483" s="189">
        <f t="shared" ca="1" si="497"/>
        <v>0</v>
      </c>
      <c r="AY483" s="189">
        <f t="shared" ca="1" si="497"/>
        <v>0</v>
      </c>
      <c r="AZ483" s="189">
        <f t="shared" ca="1" si="497"/>
        <v>0</v>
      </c>
      <c r="BA483" s="189">
        <f t="shared" ca="1" si="497"/>
        <v>0</v>
      </c>
      <c r="BB483" s="189">
        <f t="shared" ca="1" si="497"/>
        <v>0</v>
      </c>
      <c r="BC483" s="189">
        <f t="shared" ca="1" si="497"/>
        <v>0</v>
      </c>
      <c r="BD483" s="189">
        <f t="shared" ca="1" si="497"/>
        <v>0</v>
      </c>
      <c r="BE483" s="189">
        <f t="shared" ca="1" si="497"/>
        <v>0</v>
      </c>
      <c r="BF483" s="189">
        <f t="shared" ca="1" si="497"/>
        <v>0</v>
      </c>
      <c r="BG483" s="189">
        <f t="shared" ca="1" si="497"/>
        <v>0</v>
      </c>
      <c r="BH483" s="189">
        <f t="shared" ca="1" si="497"/>
        <v>0</v>
      </c>
      <c r="BI483" s="189">
        <f t="shared" ca="1" si="497"/>
        <v>0</v>
      </c>
      <c r="BJ483" s="189">
        <f t="shared" ca="1" si="497"/>
        <v>0</v>
      </c>
      <c r="BK483" s="189">
        <f t="shared" ca="1" si="497"/>
        <v>0</v>
      </c>
      <c r="BL483" s="189">
        <f t="shared" ca="1" si="497"/>
        <v>0</v>
      </c>
      <c r="BM483" s="189">
        <f t="shared" ca="1" si="497"/>
        <v>0</v>
      </c>
    </row>
    <row r="484" spans="3:65" x14ac:dyDescent="0.2">
      <c r="C484" s="188">
        <f t="shared" si="454"/>
        <v>22</v>
      </c>
      <c r="D484" s="166" t="str">
        <f t="shared" si="455"/>
        <v>item 22</v>
      </c>
      <c r="E484" s="211" t="str">
        <f t="shared" si="451"/>
        <v>Operating Expense</v>
      </c>
      <c r="F484" s="183">
        <f t="shared" si="451"/>
        <v>2</v>
      </c>
      <c r="G484" s="183"/>
      <c r="H484" s="222">
        <f>Assumptions!$C$30</f>
        <v>0.59599999999999997</v>
      </c>
      <c r="I484" s="222">
        <f>Assumptions!$D$30</f>
        <v>0.106</v>
      </c>
      <c r="J484" s="223"/>
      <c r="K484" s="202">
        <f t="shared" ca="1" si="456"/>
        <v>0</v>
      </c>
      <c r="L484" s="203">
        <f t="shared" ca="1" si="457"/>
        <v>0</v>
      </c>
      <c r="O484" s="189">
        <f t="shared" ref="O484:AT484" ca="1" si="498">O394*$H484*$I484</f>
        <v>0</v>
      </c>
      <c r="P484" s="189">
        <f t="shared" ca="1" si="498"/>
        <v>0</v>
      </c>
      <c r="Q484" s="189">
        <f t="shared" ca="1" si="498"/>
        <v>0</v>
      </c>
      <c r="R484" s="189">
        <f t="shared" ca="1" si="498"/>
        <v>0</v>
      </c>
      <c r="S484" s="189">
        <f t="shared" ca="1" si="498"/>
        <v>0</v>
      </c>
      <c r="T484" s="189">
        <f t="shared" ca="1" si="498"/>
        <v>0</v>
      </c>
      <c r="U484" s="189">
        <f t="shared" ca="1" si="498"/>
        <v>0</v>
      </c>
      <c r="V484" s="189">
        <f t="shared" ca="1" si="498"/>
        <v>0</v>
      </c>
      <c r="W484" s="189">
        <f t="shared" ca="1" si="498"/>
        <v>0</v>
      </c>
      <c r="X484" s="189">
        <f t="shared" ca="1" si="498"/>
        <v>0</v>
      </c>
      <c r="Y484" s="189">
        <f t="shared" ca="1" si="498"/>
        <v>0</v>
      </c>
      <c r="Z484" s="189">
        <f t="shared" ca="1" si="498"/>
        <v>0</v>
      </c>
      <c r="AA484" s="189">
        <f t="shared" ca="1" si="498"/>
        <v>0</v>
      </c>
      <c r="AB484" s="189">
        <f t="shared" ca="1" si="498"/>
        <v>0</v>
      </c>
      <c r="AC484" s="189">
        <f t="shared" ca="1" si="498"/>
        <v>0</v>
      </c>
      <c r="AD484" s="189">
        <f t="shared" ca="1" si="498"/>
        <v>0</v>
      </c>
      <c r="AE484" s="189">
        <f t="shared" ca="1" si="498"/>
        <v>0</v>
      </c>
      <c r="AF484" s="189">
        <f t="shared" ca="1" si="498"/>
        <v>0</v>
      </c>
      <c r="AG484" s="189">
        <f t="shared" ca="1" si="498"/>
        <v>0</v>
      </c>
      <c r="AH484" s="189">
        <f t="shared" ca="1" si="498"/>
        <v>0</v>
      </c>
      <c r="AI484" s="189">
        <f t="shared" ca="1" si="498"/>
        <v>0</v>
      </c>
      <c r="AJ484" s="189">
        <f t="shared" ca="1" si="498"/>
        <v>0</v>
      </c>
      <c r="AK484" s="189">
        <f t="shared" ca="1" si="498"/>
        <v>0</v>
      </c>
      <c r="AL484" s="189">
        <f t="shared" ca="1" si="498"/>
        <v>0</v>
      </c>
      <c r="AM484" s="189">
        <f t="shared" ca="1" si="498"/>
        <v>0</v>
      </c>
      <c r="AN484" s="189">
        <f t="shared" ca="1" si="498"/>
        <v>0</v>
      </c>
      <c r="AO484" s="189">
        <f t="shared" ca="1" si="498"/>
        <v>0</v>
      </c>
      <c r="AP484" s="189">
        <f t="shared" ca="1" si="498"/>
        <v>0</v>
      </c>
      <c r="AQ484" s="189">
        <f t="shared" ca="1" si="498"/>
        <v>0</v>
      </c>
      <c r="AR484" s="189">
        <f t="shared" ca="1" si="498"/>
        <v>0</v>
      </c>
      <c r="AS484" s="189">
        <f t="shared" ca="1" si="498"/>
        <v>0</v>
      </c>
      <c r="AT484" s="189">
        <f t="shared" ca="1" si="498"/>
        <v>0</v>
      </c>
      <c r="AU484" s="189">
        <f t="shared" ref="AU484:BM484" ca="1" si="499">AU394*$H484*$I484</f>
        <v>0</v>
      </c>
      <c r="AV484" s="189">
        <f t="shared" ca="1" si="499"/>
        <v>0</v>
      </c>
      <c r="AW484" s="189">
        <f t="shared" ca="1" si="499"/>
        <v>0</v>
      </c>
      <c r="AX484" s="189">
        <f t="shared" ca="1" si="499"/>
        <v>0</v>
      </c>
      <c r="AY484" s="189">
        <f t="shared" ca="1" si="499"/>
        <v>0</v>
      </c>
      <c r="AZ484" s="189">
        <f t="shared" ca="1" si="499"/>
        <v>0</v>
      </c>
      <c r="BA484" s="189">
        <f t="shared" ca="1" si="499"/>
        <v>0</v>
      </c>
      <c r="BB484" s="189">
        <f t="shared" ca="1" si="499"/>
        <v>0</v>
      </c>
      <c r="BC484" s="189">
        <f t="shared" ca="1" si="499"/>
        <v>0</v>
      </c>
      <c r="BD484" s="189">
        <f t="shared" ca="1" si="499"/>
        <v>0</v>
      </c>
      <c r="BE484" s="189">
        <f t="shared" ca="1" si="499"/>
        <v>0</v>
      </c>
      <c r="BF484" s="189">
        <f t="shared" ca="1" si="499"/>
        <v>0</v>
      </c>
      <c r="BG484" s="189">
        <f t="shared" ca="1" si="499"/>
        <v>0</v>
      </c>
      <c r="BH484" s="189">
        <f t="shared" ca="1" si="499"/>
        <v>0</v>
      </c>
      <c r="BI484" s="189">
        <f t="shared" ca="1" si="499"/>
        <v>0</v>
      </c>
      <c r="BJ484" s="189">
        <f t="shared" ca="1" si="499"/>
        <v>0</v>
      </c>
      <c r="BK484" s="189">
        <f t="shared" ca="1" si="499"/>
        <v>0</v>
      </c>
      <c r="BL484" s="189">
        <f t="shared" ca="1" si="499"/>
        <v>0</v>
      </c>
      <c r="BM484" s="189">
        <f t="shared" ca="1" si="499"/>
        <v>0</v>
      </c>
    </row>
    <row r="485" spans="3:65" x14ac:dyDescent="0.2">
      <c r="C485" s="188">
        <f t="shared" si="454"/>
        <v>23</v>
      </c>
      <c r="D485" s="166" t="str">
        <f t="shared" si="455"/>
        <v>item 23</v>
      </c>
      <c r="E485" s="211" t="str">
        <f t="shared" si="451"/>
        <v>Operating Expense</v>
      </c>
      <c r="F485" s="183">
        <f t="shared" si="451"/>
        <v>2</v>
      </c>
      <c r="G485" s="183"/>
      <c r="H485" s="222">
        <f>Assumptions!$C$30</f>
        <v>0.59599999999999997</v>
      </c>
      <c r="I485" s="222">
        <f>Assumptions!$D$30</f>
        <v>0.106</v>
      </c>
      <c r="J485" s="223"/>
      <c r="K485" s="202">
        <f t="shared" ca="1" si="456"/>
        <v>0</v>
      </c>
      <c r="L485" s="203">
        <f t="shared" ca="1" si="457"/>
        <v>0</v>
      </c>
      <c r="O485" s="189">
        <f t="shared" ref="O485:AT485" ca="1" si="500">O395*$H485*$I485</f>
        <v>0</v>
      </c>
      <c r="P485" s="189">
        <f t="shared" ca="1" si="500"/>
        <v>0</v>
      </c>
      <c r="Q485" s="189">
        <f t="shared" ca="1" si="500"/>
        <v>0</v>
      </c>
      <c r="R485" s="189">
        <f t="shared" ca="1" si="500"/>
        <v>0</v>
      </c>
      <c r="S485" s="189">
        <f t="shared" ca="1" si="500"/>
        <v>0</v>
      </c>
      <c r="T485" s="189">
        <f t="shared" ca="1" si="500"/>
        <v>0</v>
      </c>
      <c r="U485" s="189">
        <f t="shared" ca="1" si="500"/>
        <v>0</v>
      </c>
      <c r="V485" s="189">
        <f t="shared" ca="1" si="500"/>
        <v>0</v>
      </c>
      <c r="W485" s="189">
        <f t="shared" ca="1" si="500"/>
        <v>0</v>
      </c>
      <c r="X485" s="189">
        <f t="shared" ca="1" si="500"/>
        <v>0</v>
      </c>
      <c r="Y485" s="189">
        <f t="shared" ca="1" si="500"/>
        <v>0</v>
      </c>
      <c r="Z485" s="189">
        <f t="shared" ca="1" si="500"/>
        <v>0</v>
      </c>
      <c r="AA485" s="189">
        <f t="shared" ca="1" si="500"/>
        <v>0</v>
      </c>
      <c r="AB485" s="189">
        <f t="shared" ca="1" si="500"/>
        <v>0</v>
      </c>
      <c r="AC485" s="189">
        <f t="shared" ca="1" si="500"/>
        <v>0</v>
      </c>
      <c r="AD485" s="189">
        <f t="shared" ca="1" si="500"/>
        <v>0</v>
      </c>
      <c r="AE485" s="189">
        <f t="shared" ca="1" si="500"/>
        <v>0</v>
      </c>
      <c r="AF485" s="189">
        <f t="shared" ca="1" si="500"/>
        <v>0</v>
      </c>
      <c r="AG485" s="189">
        <f t="shared" ca="1" si="500"/>
        <v>0</v>
      </c>
      <c r="AH485" s="189">
        <f t="shared" ca="1" si="500"/>
        <v>0</v>
      </c>
      <c r="AI485" s="189">
        <f t="shared" ca="1" si="500"/>
        <v>0</v>
      </c>
      <c r="AJ485" s="189">
        <f t="shared" ca="1" si="500"/>
        <v>0</v>
      </c>
      <c r="AK485" s="189">
        <f t="shared" ca="1" si="500"/>
        <v>0</v>
      </c>
      <c r="AL485" s="189">
        <f t="shared" ca="1" si="500"/>
        <v>0</v>
      </c>
      <c r="AM485" s="189">
        <f t="shared" ca="1" si="500"/>
        <v>0</v>
      </c>
      <c r="AN485" s="189">
        <f t="shared" ca="1" si="500"/>
        <v>0</v>
      </c>
      <c r="AO485" s="189">
        <f t="shared" ca="1" si="500"/>
        <v>0</v>
      </c>
      <c r="AP485" s="189">
        <f t="shared" ca="1" si="500"/>
        <v>0</v>
      </c>
      <c r="AQ485" s="189">
        <f t="shared" ca="1" si="500"/>
        <v>0</v>
      </c>
      <c r="AR485" s="189">
        <f t="shared" ca="1" si="500"/>
        <v>0</v>
      </c>
      <c r="AS485" s="189">
        <f t="shared" ca="1" si="500"/>
        <v>0</v>
      </c>
      <c r="AT485" s="189">
        <f t="shared" ca="1" si="500"/>
        <v>0</v>
      </c>
      <c r="AU485" s="189">
        <f t="shared" ref="AU485:BM485" ca="1" si="501">AU395*$H485*$I485</f>
        <v>0</v>
      </c>
      <c r="AV485" s="189">
        <f t="shared" ca="1" si="501"/>
        <v>0</v>
      </c>
      <c r="AW485" s="189">
        <f t="shared" ca="1" si="501"/>
        <v>0</v>
      </c>
      <c r="AX485" s="189">
        <f t="shared" ca="1" si="501"/>
        <v>0</v>
      </c>
      <c r="AY485" s="189">
        <f t="shared" ca="1" si="501"/>
        <v>0</v>
      </c>
      <c r="AZ485" s="189">
        <f t="shared" ca="1" si="501"/>
        <v>0</v>
      </c>
      <c r="BA485" s="189">
        <f t="shared" ca="1" si="501"/>
        <v>0</v>
      </c>
      <c r="BB485" s="189">
        <f t="shared" ca="1" si="501"/>
        <v>0</v>
      </c>
      <c r="BC485" s="189">
        <f t="shared" ca="1" si="501"/>
        <v>0</v>
      </c>
      <c r="BD485" s="189">
        <f t="shared" ca="1" si="501"/>
        <v>0</v>
      </c>
      <c r="BE485" s="189">
        <f t="shared" ca="1" si="501"/>
        <v>0</v>
      </c>
      <c r="BF485" s="189">
        <f t="shared" ca="1" si="501"/>
        <v>0</v>
      </c>
      <c r="BG485" s="189">
        <f t="shared" ca="1" si="501"/>
        <v>0</v>
      </c>
      <c r="BH485" s="189">
        <f t="shared" ca="1" si="501"/>
        <v>0</v>
      </c>
      <c r="BI485" s="189">
        <f t="shared" ca="1" si="501"/>
        <v>0</v>
      </c>
      <c r="BJ485" s="189">
        <f t="shared" ca="1" si="501"/>
        <v>0</v>
      </c>
      <c r="BK485" s="189">
        <f t="shared" ca="1" si="501"/>
        <v>0</v>
      </c>
      <c r="BL485" s="189">
        <f t="shared" ca="1" si="501"/>
        <v>0</v>
      </c>
      <c r="BM485" s="189">
        <f t="shared" ca="1" si="501"/>
        <v>0</v>
      </c>
    </row>
    <row r="486" spans="3:65" x14ac:dyDescent="0.2">
      <c r="C486" s="188">
        <f t="shared" si="454"/>
        <v>24</v>
      </c>
      <c r="D486" s="166" t="str">
        <f t="shared" si="455"/>
        <v>item 24</v>
      </c>
      <c r="E486" s="211" t="str">
        <f t="shared" si="451"/>
        <v>Operating Expense</v>
      </c>
      <c r="F486" s="183">
        <f t="shared" si="451"/>
        <v>2</v>
      </c>
      <c r="G486" s="183"/>
      <c r="H486" s="222">
        <f>Assumptions!$C$30</f>
        <v>0.59599999999999997</v>
      </c>
      <c r="I486" s="222">
        <f>Assumptions!$D$30</f>
        <v>0.106</v>
      </c>
      <c r="J486" s="223"/>
      <c r="K486" s="202">
        <f t="shared" ca="1" si="456"/>
        <v>0</v>
      </c>
      <c r="L486" s="203">
        <f t="shared" ca="1" si="457"/>
        <v>0</v>
      </c>
      <c r="O486" s="189">
        <f t="shared" ref="O486:AT486" ca="1" si="502">O396*$H486*$I486</f>
        <v>0</v>
      </c>
      <c r="P486" s="189">
        <f t="shared" ca="1" si="502"/>
        <v>0</v>
      </c>
      <c r="Q486" s="189">
        <f t="shared" ca="1" si="502"/>
        <v>0</v>
      </c>
      <c r="R486" s="189">
        <f t="shared" ca="1" si="502"/>
        <v>0</v>
      </c>
      <c r="S486" s="189">
        <f t="shared" ca="1" si="502"/>
        <v>0</v>
      </c>
      <c r="T486" s="189">
        <f t="shared" ca="1" si="502"/>
        <v>0</v>
      </c>
      <c r="U486" s="189">
        <f t="shared" ca="1" si="502"/>
        <v>0</v>
      </c>
      <c r="V486" s="189">
        <f t="shared" ca="1" si="502"/>
        <v>0</v>
      </c>
      <c r="W486" s="189">
        <f t="shared" ca="1" si="502"/>
        <v>0</v>
      </c>
      <c r="X486" s="189">
        <f t="shared" ca="1" si="502"/>
        <v>0</v>
      </c>
      <c r="Y486" s="189">
        <f t="shared" ca="1" si="502"/>
        <v>0</v>
      </c>
      <c r="Z486" s="189">
        <f t="shared" ca="1" si="502"/>
        <v>0</v>
      </c>
      <c r="AA486" s="189">
        <f t="shared" ca="1" si="502"/>
        <v>0</v>
      </c>
      <c r="AB486" s="189">
        <f t="shared" ca="1" si="502"/>
        <v>0</v>
      </c>
      <c r="AC486" s="189">
        <f t="shared" ca="1" si="502"/>
        <v>0</v>
      </c>
      <c r="AD486" s="189">
        <f t="shared" ca="1" si="502"/>
        <v>0</v>
      </c>
      <c r="AE486" s="189">
        <f t="shared" ca="1" si="502"/>
        <v>0</v>
      </c>
      <c r="AF486" s="189">
        <f t="shared" ca="1" si="502"/>
        <v>0</v>
      </c>
      <c r="AG486" s="189">
        <f t="shared" ca="1" si="502"/>
        <v>0</v>
      </c>
      <c r="AH486" s="189">
        <f t="shared" ca="1" si="502"/>
        <v>0</v>
      </c>
      <c r="AI486" s="189">
        <f t="shared" ca="1" si="502"/>
        <v>0</v>
      </c>
      <c r="AJ486" s="189">
        <f t="shared" ca="1" si="502"/>
        <v>0</v>
      </c>
      <c r="AK486" s="189">
        <f t="shared" ca="1" si="502"/>
        <v>0</v>
      </c>
      <c r="AL486" s="189">
        <f t="shared" ca="1" si="502"/>
        <v>0</v>
      </c>
      <c r="AM486" s="189">
        <f t="shared" ca="1" si="502"/>
        <v>0</v>
      </c>
      <c r="AN486" s="189">
        <f t="shared" ca="1" si="502"/>
        <v>0</v>
      </c>
      <c r="AO486" s="189">
        <f t="shared" ca="1" si="502"/>
        <v>0</v>
      </c>
      <c r="AP486" s="189">
        <f t="shared" ca="1" si="502"/>
        <v>0</v>
      </c>
      <c r="AQ486" s="189">
        <f t="shared" ca="1" si="502"/>
        <v>0</v>
      </c>
      <c r="AR486" s="189">
        <f t="shared" ca="1" si="502"/>
        <v>0</v>
      </c>
      <c r="AS486" s="189">
        <f t="shared" ca="1" si="502"/>
        <v>0</v>
      </c>
      <c r="AT486" s="189">
        <f t="shared" ca="1" si="502"/>
        <v>0</v>
      </c>
      <c r="AU486" s="189">
        <f t="shared" ref="AU486:BM486" ca="1" si="503">AU396*$H486*$I486</f>
        <v>0</v>
      </c>
      <c r="AV486" s="189">
        <f t="shared" ca="1" si="503"/>
        <v>0</v>
      </c>
      <c r="AW486" s="189">
        <f t="shared" ca="1" si="503"/>
        <v>0</v>
      </c>
      <c r="AX486" s="189">
        <f t="shared" ca="1" si="503"/>
        <v>0</v>
      </c>
      <c r="AY486" s="189">
        <f t="shared" ca="1" si="503"/>
        <v>0</v>
      </c>
      <c r="AZ486" s="189">
        <f t="shared" ca="1" si="503"/>
        <v>0</v>
      </c>
      <c r="BA486" s="189">
        <f t="shared" ca="1" si="503"/>
        <v>0</v>
      </c>
      <c r="BB486" s="189">
        <f t="shared" ca="1" si="503"/>
        <v>0</v>
      </c>
      <c r="BC486" s="189">
        <f t="shared" ca="1" si="503"/>
        <v>0</v>
      </c>
      <c r="BD486" s="189">
        <f t="shared" ca="1" si="503"/>
        <v>0</v>
      </c>
      <c r="BE486" s="189">
        <f t="shared" ca="1" si="503"/>
        <v>0</v>
      </c>
      <c r="BF486" s="189">
        <f t="shared" ca="1" si="503"/>
        <v>0</v>
      </c>
      <c r="BG486" s="189">
        <f t="shared" ca="1" si="503"/>
        <v>0</v>
      </c>
      <c r="BH486" s="189">
        <f t="shared" ca="1" si="503"/>
        <v>0</v>
      </c>
      <c r="BI486" s="189">
        <f t="shared" ca="1" si="503"/>
        <v>0</v>
      </c>
      <c r="BJ486" s="189">
        <f t="shared" ca="1" si="503"/>
        <v>0</v>
      </c>
      <c r="BK486" s="189">
        <f t="shared" ca="1" si="503"/>
        <v>0</v>
      </c>
      <c r="BL486" s="189">
        <f t="shared" ca="1" si="503"/>
        <v>0</v>
      </c>
      <c r="BM486" s="189">
        <f t="shared" ca="1" si="503"/>
        <v>0</v>
      </c>
    </row>
    <row r="487" spans="3:65" x14ac:dyDescent="0.2">
      <c r="C487" s="188">
        <f t="shared" si="454"/>
        <v>25</v>
      </c>
      <c r="D487" s="166" t="str">
        <f t="shared" si="455"/>
        <v>item 25</v>
      </c>
      <c r="E487" s="211" t="str">
        <f t="shared" si="451"/>
        <v>Operating Expense</v>
      </c>
      <c r="F487" s="183">
        <f t="shared" si="451"/>
        <v>2</v>
      </c>
      <c r="G487" s="183"/>
      <c r="H487" s="222">
        <f>Assumptions!$C$30</f>
        <v>0.59599999999999997</v>
      </c>
      <c r="I487" s="222">
        <f>Assumptions!$D$30</f>
        <v>0.106</v>
      </c>
      <c r="J487" s="223"/>
      <c r="K487" s="205">
        <f t="shared" ca="1" si="456"/>
        <v>0</v>
      </c>
      <c r="L487" s="206">
        <f t="shared" ca="1" si="457"/>
        <v>0</v>
      </c>
      <c r="O487" s="189">
        <f t="shared" ref="O487:AT487" ca="1" si="504">O397*$H487*$I487</f>
        <v>0</v>
      </c>
      <c r="P487" s="189">
        <f t="shared" ca="1" si="504"/>
        <v>0</v>
      </c>
      <c r="Q487" s="189">
        <f t="shared" ca="1" si="504"/>
        <v>0</v>
      </c>
      <c r="R487" s="189">
        <f t="shared" ca="1" si="504"/>
        <v>0</v>
      </c>
      <c r="S487" s="189">
        <f t="shared" ca="1" si="504"/>
        <v>0</v>
      </c>
      <c r="T487" s="189">
        <f t="shared" ca="1" si="504"/>
        <v>0</v>
      </c>
      <c r="U487" s="189">
        <f t="shared" ca="1" si="504"/>
        <v>0</v>
      </c>
      <c r="V487" s="189">
        <f t="shared" ca="1" si="504"/>
        <v>0</v>
      </c>
      <c r="W487" s="189">
        <f t="shared" ca="1" si="504"/>
        <v>0</v>
      </c>
      <c r="X487" s="189">
        <f t="shared" ca="1" si="504"/>
        <v>0</v>
      </c>
      <c r="Y487" s="189">
        <f t="shared" ca="1" si="504"/>
        <v>0</v>
      </c>
      <c r="Z487" s="189">
        <f t="shared" ca="1" si="504"/>
        <v>0</v>
      </c>
      <c r="AA487" s="189">
        <f t="shared" ca="1" si="504"/>
        <v>0</v>
      </c>
      <c r="AB487" s="189">
        <f t="shared" ca="1" si="504"/>
        <v>0</v>
      </c>
      <c r="AC487" s="189">
        <f t="shared" ca="1" si="504"/>
        <v>0</v>
      </c>
      <c r="AD487" s="189">
        <f t="shared" ca="1" si="504"/>
        <v>0</v>
      </c>
      <c r="AE487" s="189">
        <f t="shared" ca="1" si="504"/>
        <v>0</v>
      </c>
      <c r="AF487" s="189">
        <f t="shared" ca="1" si="504"/>
        <v>0</v>
      </c>
      <c r="AG487" s="189">
        <f t="shared" ca="1" si="504"/>
        <v>0</v>
      </c>
      <c r="AH487" s="189">
        <f t="shared" ca="1" si="504"/>
        <v>0</v>
      </c>
      <c r="AI487" s="189">
        <f t="shared" ca="1" si="504"/>
        <v>0</v>
      </c>
      <c r="AJ487" s="189">
        <f t="shared" ca="1" si="504"/>
        <v>0</v>
      </c>
      <c r="AK487" s="189">
        <f t="shared" ca="1" si="504"/>
        <v>0</v>
      </c>
      <c r="AL487" s="189">
        <f t="shared" ca="1" si="504"/>
        <v>0</v>
      </c>
      <c r="AM487" s="189">
        <f t="shared" ca="1" si="504"/>
        <v>0</v>
      </c>
      <c r="AN487" s="189">
        <f t="shared" ca="1" si="504"/>
        <v>0</v>
      </c>
      <c r="AO487" s="189">
        <f t="shared" ca="1" si="504"/>
        <v>0</v>
      </c>
      <c r="AP487" s="189">
        <f t="shared" ca="1" si="504"/>
        <v>0</v>
      </c>
      <c r="AQ487" s="189">
        <f t="shared" ca="1" si="504"/>
        <v>0</v>
      </c>
      <c r="AR487" s="189">
        <f t="shared" ca="1" si="504"/>
        <v>0</v>
      </c>
      <c r="AS487" s="189">
        <f t="shared" ca="1" si="504"/>
        <v>0</v>
      </c>
      <c r="AT487" s="189">
        <f t="shared" ca="1" si="504"/>
        <v>0</v>
      </c>
      <c r="AU487" s="189">
        <f t="shared" ref="AU487:BM487" ca="1" si="505">AU397*$H487*$I487</f>
        <v>0</v>
      </c>
      <c r="AV487" s="189">
        <f t="shared" ca="1" si="505"/>
        <v>0</v>
      </c>
      <c r="AW487" s="189">
        <f t="shared" ca="1" si="505"/>
        <v>0</v>
      </c>
      <c r="AX487" s="189">
        <f t="shared" ca="1" si="505"/>
        <v>0</v>
      </c>
      <c r="AY487" s="189">
        <f t="shared" ca="1" si="505"/>
        <v>0</v>
      </c>
      <c r="AZ487" s="189">
        <f t="shared" ca="1" si="505"/>
        <v>0</v>
      </c>
      <c r="BA487" s="189">
        <f t="shared" ca="1" si="505"/>
        <v>0</v>
      </c>
      <c r="BB487" s="189">
        <f t="shared" ca="1" si="505"/>
        <v>0</v>
      </c>
      <c r="BC487" s="189">
        <f t="shared" ca="1" si="505"/>
        <v>0</v>
      </c>
      <c r="BD487" s="189">
        <f t="shared" ca="1" si="505"/>
        <v>0</v>
      </c>
      <c r="BE487" s="189">
        <f t="shared" ca="1" si="505"/>
        <v>0</v>
      </c>
      <c r="BF487" s="189">
        <f t="shared" ca="1" si="505"/>
        <v>0</v>
      </c>
      <c r="BG487" s="189">
        <f t="shared" ca="1" si="505"/>
        <v>0</v>
      </c>
      <c r="BH487" s="189">
        <f t="shared" ca="1" si="505"/>
        <v>0</v>
      </c>
      <c r="BI487" s="189">
        <f t="shared" ca="1" si="505"/>
        <v>0</v>
      </c>
      <c r="BJ487" s="189">
        <f t="shared" ca="1" si="505"/>
        <v>0</v>
      </c>
      <c r="BK487" s="189">
        <f t="shared" ca="1" si="505"/>
        <v>0</v>
      </c>
      <c r="BL487" s="189">
        <f t="shared" ca="1" si="505"/>
        <v>0</v>
      </c>
      <c r="BM487" s="189">
        <f t="shared" ca="1" si="505"/>
        <v>0</v>
      </c>
    </row>
    <row r="488" spans="3:65" x14ac:dyDescent="0.2">
      <c r="D488" s="194"/>
      <c r="K488" s="207"/>
      <c r="L488" s="208"/>
      <c r="O488" s="209"/>
      <c r="P488" s="209"/>
      <c r="Q488" s="209"/>
      <c r="R488" s="209"/>
      <c r="S488" s="209"/>
      <c r="T488" s="209"/>
      <c r="U488" s="209"/>
      <c r="V488" s="209"/>
      <c r="W488" s="209"/>
      <c r="X488" s="209"/>
      <c r="Y488" s="209"/>
      <c r="Z488" s="209"/>
      <c r="AA488" s="209"/>
      <c r="AB488" s="209"/>
      <c r="AC488" s="209"/>
      <c r="AD488" s="209"/>
      <c r="AE488" s="209"/>
      <c r="AF488" s="209"/>
      <c r="AG488" s="209"/>
      <c r="AH488" s="209"/>
      <c r="AI488" s="209"/>
      <c r="AJ488" s="209"/>
      <c r="AK488" s="209"/>
      <c r="AL488" s="209"/>
      <c r="AM488" s="209"/>
      <c r="AN488" s="209"/>
      <c r="AO488" s="209"/>
      <c r="AP488" s="209"/>
      <c r="AQ488" s="209"/>
      <c r="AR488" s="209"/>
      <c r="AS488" s="209"/>
      <c r="AT488" s="209"/>
      <c r="AU488" s="209"/>
      <c r="AV488" s="209"/>
      <c r="AW488" s="209"/>
      <c r="AX488" s="209"/>
      <c r="AY488" s="209"/>
      <c r="AZ488" s="209"/>
      <c r="BA488" s="209"/>
      <c r="BB488" s="209"/>
      <c r="BC488" s="209"/>
      <c r="BD488" s="209"/>
      <c r="BE488" s="209"/>
      <c r="BF488" s="209"/>
      <c r="BG488" s="209"/>
      <c r="BH488" s="209"/>
      <c r="BI488" s="209"/>
      <c r="BJ488" s="209"/>
      <c r="BK488" s="209"/>
      <c r="BL488" s="209"/>
      <c r="BM488" s="209"/>
    </row>
    <row r="489" spans="3:65" s="189" customFormat="1" x14ac:dyDescent="0.2">
      <c r="D489" s="195"/>
      <c r="F489" s="196"/>
      <c r="G489" s="196"/>
    </row>
    <row r="490" spans="3:65" s="189" customFormat="1" x14ac:dyDescent="0.2">
      <c r="D490" s="195"/>
      <c r="F490" s="196"/>
      <c r="G490" s="196"/>
    </row>
    <row r="491" spans="3:65" x14ac:dyDescent="0.2">
      <c r="D491" s="186" t="s">
        <v>96</v>
      </c>
      <c r="E491" s="181"/>
      <c r="F491" s="155"/>
      <c r="G491" s="155"/>
      <c r="H491" s="167" t="s">
        <v>74</v>
      </c>
      <c r="I491" s="167"/>
      <c r="K491" s="184"/>
      <c r="L491" s="184"/>
      <c r="M491" s="184"/>
      <c r="O491" s="184"/>
      <c r="P491" s="184"/>
      <c r="Q491" s="184"/>
      <c r="R491" s="184"/>
      <c r="S491" s="184"/>
      <c r="T491" s="184"/>
      <c r="U491" s="184"/>
      <c r="V491" s="184"/>
      <c r="W491" s="184"/>
      <c r="X491" s="184"/>
      <c r="Y491" s="184"/>
      <c r="Z491" s="184"/>
      <c r="AA491" s="184"/>
      <c r="AB491" s="184"/>
      <c r="AC491" s="184"/>
      <c r="AD491" s="184"/>
      <c r="AE491" s="184"/>
      <c r="AF491" s="184"/>
      <c r="AG491" s="184"/>
      <c r="AH491" s="184"/>
      <c r="AI491" s="184"/>
      <c r="AJ491" s="184"/>
      <c r="AK491" s="184"/>
      <c r="AL491" s="184"/>
      <c r="AM491" s="184"/>
      <c r="AN491" s="184"/>
      <c r="AO491" s="184"/>
      <c r="AP491" s="184"/>
      <c r="AQ491" s="184"/>
      <c r="AR491" s="184"/>
      <c r="AS491" s="184"/>
      <c r="AT491" s="184"/>
      <c r="AU491" s="184"/>
      <c r="AV491" s="184"/>
      <c r="AW491" s="184"/>
      <c r="AX491" s="184"/>
      <c r="AY491" s="184"/>
      <c r="AZ491" s="184"/>
      <c r="BA491" s="184"/>
      <c r="BB491" s="184"/>
      <c r="BC491" s="184"/>
      <c r="BD491" s="184"/>
      <c r="BE491" s="184"/>
      <c r="BF491" s="184"/>
      <c r="BG491" s="184"/>
      <c r="BH491" s="184"/>
      <c r="BI491" s="184"/>
      <c r="BJ491" s="184"/>
      <c r="BK491" s="184"/>
      <c r="BL491" s="184"/>
      <c r="BM491" s="184"/>
    </row>
    <row r="492" spans="3:65" x14ac:dyDescent="0.2">
      <c r="C492" s="188">
        <f>C491+1</f>
        <v>1</v>
      </c>
      <c r="D492" s="166" t="str">
        <f>INDEX(D$51:D$75,$C492,1)</f>
        <v xml:space="preserve">TRANSMISSION LINE  </v>
      </c>
      <c r="E492" s="211" t="str">
        <f t="shared" ref="E492:F516" si="506">INDEX(E$51:E$75,$C492,1)</f>
        <v>CWIP Capital</v>
      </c>
      <c r="F492" s="183">
        <f t="shared" si="506"/>
        <v>6</v>
      </c>
      <c r="G492" s="183"/>
      <c r="H492" s="222">
        <f>Assumptions!$E$22</f>
        <v>0.25345000000000001</v>
      </c>
      <c r="I492" s="222"/>
      <c r="J492" s="223"/>
      <c r="K492" s="202">
        <f ca="1">SUMPRODUCT(O492:BM492,$O$11:$BM$11)</f>
        <v>31040320.005385559</v>
      </c>
      <c r="L492" s="203">
        <f ca="1">SUM(O492:BM492)</f>
        <v>103719533.13428976</v>
      </c>
      <c r="O492" s="189">
        <f ca="1">O463*(1/(1-$H492)-1)</f>
        <v>0</v>
      </c>
      <c r="P492" s="189">
        <f t="shared" ref="P492:BM492" ca="1" si="507">P463*(1/(1-$H492)-1)</f>
        <v>0</v>
      </c>
      <c r="Q492" s="189">
        <f t="shared" ca="1" si="507"/>
        <v>457637.25044885965</v>
      </c>
      <c r="R492" s="189">
        <f t="shared" ca="1" si="507"/>
        <v>2877237.9617645522</v>
      </c>
      <c r="S492" s="189">
        <f t="shared" ca="1" si="507"/>
        <v>3909876.2066470971</v>
      </c>
      <c r="T492" s="189">
        <f t="shared" ca="1" si="507"/>
        <v>3774557.6479279399</v>
      </c>
      <c r="U492" s="189">
        <f t="shared" ca="1" si="507"/>
        <v>3648442.3947283505</v>
      </c>
      <c r="V492" s="189">
        <f t="shared" ca="1" si="507"/>
        <v>3530610.1164963734</v>
      </c>
      <c r="W492" s="189">
        <f t="shared" ca="1" si="507"/>
        <v>3420293.8711053785</v>
      </c>
      <c r="X492" s="189">
        <f t="shared" ca="1" si="507"/>
        <v>3315243.961650583</v>
      </c>
      <c r="Y492" s="189">
        <f t="shared" ca="1" si="507"/>
        <v>3211881.3248743736</v>
      </c>
      <c r="Z492" s="189">
        <f t="shared" ca="1" si="507"/>
        <v>3108467.5586230559</v>
      </c>
      <c r="AA492" s="189">
        <f t="shared" ca="1" si="507"/>
        <v>3005053.7923717387</v>
      </c>
      <c r="AB492" s="189">
        <f t="shared" ca="1" si="507"/>
        <v>2901640.026120421</v>
      </c>
      <c r="AC492" s="189">
        <f t="shared" ca="1" si="507"/>
        <v>2798226.2598691033</v>
      </c>
      <c r="AD492" s="189">
        <f t="shared" ca="1" si="507"/>
        <v>2694812.4936177866</v>
      </c>
      <c r="AE492" s="189">
        <f t="shared" ca="1" si="507"/>
        <v>2591398.7273664689</v>
      </c>
      <c r="AF492" s="189">
        <f t="shared" ca="1" si="507"/>
        <v>2487984.9611151521</v>
      </c>
      <c r="AG492" s="189">
        <f t="shared" ca="1" si="507"/>
        <v>2399654.3900209074</v>
      </c>
      <c r="AH492" s="189">
        <f t="shared" ca="1" si="507"/>
        <v>2341541.338715916</v>
      </c>
      <c r="AI492" s="189">
        <f t="shared" ca="1" si="507"/>
        <v>2298511.4825679972</v>
      </c>
      <c r="AJ492" s="189">
        <f t="shared" ca="1" si="507"/>
        <v>2255481.6264200783</v>
      </c>
      <c r="AK492" s="189">
        <f t="shared" ca="1" si="507"/>
        <v>2212451.7702721599</v>
      </c>
      <c r="AL492" s="189">
        <f t="shared" ca="1" si="507"/>
        <v>2169421.9141242411</v>
      </c>
      <c r="AM492" s="189">
        <f t="shared" ca="1" si="507"/>
        <v>2126392.0579763222</v>
      </c>
      <c r="AN492" s="189">
        <f t="shared" ca="1" si="507"/>
        <v>2083362.2018284039</v>
      </c>
      <c r="AO492" s="189">
        <f t="shared" ca="1" si="507"/>
        <v>2040332.345680485</v>
      </c>
      <c r="AP492" s="189">
        <f t="shared" ca="1" si="507"/>
        <v>1997302.4895325664</v>
      </c>
      <c r="AQ492" s="189">
        <f t="shared" ca="1" si="507"/>
        <v>1954272.6333846473</v>
      </c>
      <c r="AR492" s="189">
        <f t="shared" ca="1" si="507"/>
        <v>1911242.7772367287</v>
      </c>
      <c r="AS492" s="189">
        <f t="shared" ca="1" si="507"/>
        <v>1868212.9210888096</v>
      </c>
      <c r="AT492" s="189">
        <f t="shared" ca="1" si="507"/>
        <v>1825183.064940891</v>
      </c>
      <c r="AU492" s="189">
        <f t="shared" ca="1" si="507"/>
        <v>1782153.2087929721</v>
      </c>
      <c r="AV492" s="189">
        <f t="shared" ca="1" si="507"/>
        <v>1739123.3526450533</v>
      </c>
      <c r="AW492" s="189">
        <f t="shared" ca="1" si="507"/>
        <v>1696093.4964971344</v>
      </c>
      <c r="AX492" s="189">
        <f t="shared" ca="1" si="507"/>
        <v>1653063.6403492158</v>
      </c>
      <c r="AY492" s="189">
        <f t="shared" ca="1" si="507"/>
        <v>1610033.784201297</v>
      </c>
      <c r="AZ492" s="189">
        <f t="shared" ca="1" si="507"/>
        <v>1567003.9280533784</v>
      </c>
      <c r="BA492" s="189">
        <f t="shared" ca="1" si="507"/>
        <v>1523974.0719054597</v>
      </c>
      <c r="BB492" s="189">
        <f t="shared" ca="1" si="507"/>
        <v>1480944.2157575404</v>
      </c>
      <c r="BC492" s="189">
        <f t="shared" ca="1" si="507"/>
        <v>1437914.3596096218</v>
      </c>
      <c r="BD492" s="189">
        <f t="shared" ca="1" si="507"/>
        <v>1394884.5034617034</v>
      </c>
      <c r="BE492" s="189">
        <f t="shared" ca="1" si="507"/>
        <v>1351854.6473137843</v>
      </c>
      <c r="BF492" s="189">
        <f t="shared" ca="1" si="507"/>
        <v>1308824.7911658655</v>
      </c>
      <c r="BG492" s="189">
        <f t="shared" ca="1" si="507"/>
        <v>1265794.9350179469</v>
      </c>
      <c r="BH492" s="189">
        <f t="shared" ca="1" si="507"/>
        <v>1222765.0788700283</v>
      </c>
      <c r="BI492" s="189">
        <f t="shared" ca="1" si="507"/>
        <v>1179735.2227221092</v>
      </c>
      <c r="BJ492" s="189">
        <f t="shared" ca="1" si="507"/>
        <v>1136705.3665741906</v>
      </c>
      <c r="BK492" s="189">
        <f t="shared" ca="1" si="507"/>
        <v>1093675.5104262719</v>
      </c>
      <c r="BL492" s="189">
        <f t="shared" ca="1" si="507"/>
        <v>1050645.6542783533</v>
      </c>
      <c r="BM492" s="189">
        <f t="shared" ca="1" si="507"/>
        <v>1007615.7981304342</v>
      </c>
    </row>
    <row r="493" spans="3:65" x14ac:dyDescent="0.2">
      <c r="C493" s="188">
        <f t="shared" ref="C493:C516" si="508">C492+1</f>
        <v>2</v>
      </c>
      <c r="D493" s="166" t="str">
        <f t="shared" ref="D493:D516" si="509">INDEX(D$51:D$75,$C493,1)</f>
        <v xml:space="preserve">TRANSMISSION SUBSTATION  </v>
      </c>
      <c r="E493" s="211" t="str">
        <f t="shared" si="506"/>
        <v>CWIP Capital</v>
      </c>
      <c r="F493" s="183">
        <f t="shared" si="506"/>
        <v>6</v>
      </c>
      <c r="G493" s="183"/>
      <c r="H493" s="222">
        <f>Assumptions!$E$22</f>
        <v>0.25345000000000001</v>
      </c>
      <c r="I493" s="222"/>
      <c r="J493" s="223"/>
      <c r="K493" s="202">
        <f t="shared" ref="K493:K516" ca="1" si="510">SUMPRODUCT(O493:BM493,$O$11:$BM$11)</f>
        <v>665351.62249410746</v>
      </c>
      <c r="L493" s="203">
        <f t="shared" ref="L493:L516" ca="1" si="511">SUM(O493:BM493)</f>
        <v>1808042.9253573406</v>
      </c>
      <c r="O493" s="189">
        <f t="shared" ref="O493:BM493" ca="1" si="512">O464*(1/(1-$H493)-1)</f>
        <v>0</v>
      </c>
      <c r="P493" s="189">
        <f t="shared" ca="1" si="512"/>
        <v>0</v>
      </c>
      <c r="Q493" s="189">
        <f t="shared" ca="1" si="512"/>
        <v>10906.857366444767</v>
      </c>
      <c r="R493" s="189">
        <f t="shared" ca="1" si="512"/>
        <v>68547.891999281608</v>
      </c>
      <c r="S493" s="189">
        <f t="shared" ca="1" si="512"/>
        <v>92830.486830592752</v>
      </c>
      <c r="T493" s="189">
        <f t="shared" ca="1" si="512"/>
        <v>88999.448231060727</v>
      </c>
      <c r="U493" s="189">
        <f t="shared" ca="1" si="512"/>
        <v>85387.751786266541</v>
      </c>
      <c r="V493" s="189">
        <f t="shared" ca="1" si="512"/>
        <v>81973.463280736454</v>
      </c>
      <c r="W493" s="189">
        <f t="shared" ca="1" si="512"/>
        <v>78738.304201575607</v>
      </c>
      <c r="X493" s="189">
        <f t="shared" ca="1" si="512"/>
        <v>75628.657577625869</v>
      </c>
      <c r="Y493" s="189">
        <f t="shared" ca="1" si="512"/>
        <v>72559.223682044729</v>
      </c>
      <c r="Z493" s="189">
        <f t="shared" ca="1" si="512"/>
        <v>69488.571218937272</v>
      </c>
      <c r="AA493" s="189">
        <f t="shared" ca="1" si="512"/>
        <v>66417.918755829814</v>
      </c>
      <c r="AB493" s="189">
        <f t="shared" ca="1" si="512"/>
        <v>63347.266292722335</v>
      </c>
      <c r="AC493" s="189">
        <f t="shared" ca="1" si="512"/>
        <v>60276.613829614878</v>
      </c>
      <c r="AD493" s="189">
        <f t="shared" ca="1" si="512"/>
        <v>57205.961366507428</v>
      </c>
      <c r="AE493" s="189">
        <f t="shared" ca="1" si="512"/>
        <v>54135.308903399971</v>
      </c>
      <c r="AF493" s="189">
        <f t="shared" ca="1" si="512"/>
        <v>51064.6564402925</v>
      </c>
      <c r="AG493" s="189">
        <f t="shared" ca="1" si="512"/>
        <v>48353.481397449854</v>
      </c>
      <c r="AH493" s="189">
        <f t="shared" ca="1" si="512"/>
        <v>46362.479762663163</v>
      </c>
      <c r="AI493" s="189">
        <f t="shared" ca="1" si="512"/>
        <v>44730.955548141304</v>
      </c>
      <c r="AJ493" s="189">
        <f t="shared" ca="1" si="512"/>
        <v>43099.431333619425</v>
      </c>
      <c r="AK493" s="189">
        <f t="shared" ca="1" si="512"/>
        <v>41467.907119097537</v>
      </c>
      <c r="AL493" s="189">
        <f t="shared" ca="1" si="512"/>
        <v>39836.382904575679</v>
      </c>
      <c r="AM493" s="189">
        <f t="shared" ca="1" si="512"/>
        <v>38204.858690053814</v>
      </c>
      <c r="AN493" s="189">
        <f t="shared" ca="1" si="512"/>
        <v>36573.334475531934</v>
      </c>
      <c r="AO493" s="189">
        <f t="shared" ca="1" si="512"/>
        <v>34941.810261010054</v>
      </c>
      <c r="AP493" s="189">
        <f t="shared" ca="1" si="512"/>
        <v>33310.286046488189</v>
      </c>
      <c r="AQ493" s="189">
        <f t="shared" ca="1" si="512"/>
        <v>31678.761831966323</v>
      </c>
      <c r="AR493" s="189">
        <f t="shared" ca="1" si="512"/>
        <v>30047.237617444462</v>
      </c>
      <c r="AS493" s="189">
        <f t="shared" ca="1" si="512"/>
        <v>28415.713402922589</v>
      </c>
      <c r="AT493" s="189">
        <f t="shared" ca="1" si="512"/>
        <v>26784.18918840072</v>
      </c>
      <c r="AU493" s="189">
        <f t="shared" ca="1" si="512"/>
        <v>25152.664973878851</v>
      </c>
      <c r="AV493" s="189">
        <f t="shared" ca="1" si="512"/>
        <v>23521.140759356989</v>
      </c>
      <c r="AW493" s="189">
        <f t="shared" ca="1" si="512"/>
        <v>21889.616544835117</v>
      </c>
      <c r="AX493" s="189">
        <f t="shared" ca="1" si="512"/>
        <v>20258.092330313248</v>
      </c>
      <c r="AY493" s="189">
        <f t="shared" ca="1" si="512"/>
        <v>18626.568115791382</v>
      </c>
      <c r="AZ493" s="189">
        <f t="shared" ca="1" si="512"/>
        <v>16995.043901269513</v>
      </c>
      <c r="BA493" s="189">
        <f t="shared" ca="1" si="512"/>
        <v>15363.519686747646</v>
      </c>
      <c r="BB493" s="189">
        <f t="shared" ca="1" si="512"/>
        <v>13731.995472225777</v>
      </c>
      <c r="BC493" s="189">
        <f t="shared" ca="1" si="512"/>
        <v>12100.47125770391</v>
      </c>
      <c r="BD493" s="189">
        <f t="shared" ca="1" si="512"/>
        <v>10468.947043182041</v>
      </c>
      <c r="BE493" s="189">
        <f t="shared" ca="1" si="512"/>
        <v>8837.4228286601738</v>
      </c>
      <c r="BF493" s="189">
        <f t="shared" ca="1" si="512"/>
        <v>7205.8986141383066</v>
      </c>
      <c r="BG493" s="189">
        <f t="shared" ca="1" si="512"/>
        <v>5574.3743996164385</v>
      </c>
      <c r="BH493" s="189">
        <f t="shared" ca="1" si="512"/>
        <v>3942.8501850945695</v>
      </c>
      <c r="BI493" s="189">
        <f t="shared" ca="1" si="512"/>
        <v>2311.3259705726914</v>
      </c>
      <c r="BJ493" s="189">
        <f t="shared" ca="1" si="512"/>
        <v>747.78193165588016</v>
      </c>
      <c r="BK493" s="189">
        <f t="shared" ca="1" si="512"/>
        <v>-5.5399269006896102E-12</v>
      </c>
      <c r="BL493" s="189">
        <f t="shared" ca="1" si="512"/>
        <v>-5.5399269006896102E-12</v>
      </c>
      <c r="BM493" s="189">
        <f t="shared" ca="1" si="512"/>
        <v>-5.5399269006896102E-12</v>
      </c>
    </row>
    <row r="494" spans="3:65" x14ac:dyDescent="0.2">
      <c r="C494" s="188">
        <f t="shared" si="508"/>
        <v>3</v>
      </c>
      <c r="D494" s="166" t="str">
        <f t="shared" si="509"/>
        <v xml:space="preserve">DISTRIBUTION SUBSTATION  </v>
      </c>
      <c r="E494" s="211" t="str">
        <f t="shared" si="506"/>
        <v>CWIP Capital</v>
      </c>
      <c r="F494" s="183">
        <f t="shared" si="506"/>
        <v>6</v>
      </c>
      <c r="G494" s="183"/>
      <c r="H494" s="222">
        <f>Assumptions!$E$22</f>
        <v>0.25345000000000001</v>
      </c>
      <c r="I494" s="222"/>
      <c r="J494" s="223"/>
      <c r="K494" s="202">
        <f t="shared" ca="1" si="510"/>
        <v>3322810.4234887459</v>
      </c>
      <c r="L494" s="203">
        <f t="shared" ca="1" si="511"/>
        <v>9808394.8219037894</v>
      </c>
      <c r="O494" s="189">
        <f t="shared" ref="O494:BM494" ca="1" si="513">O465*(1/(1-$H494)-1)</f>
        <v>0</v>
      </c>
      <c r="P494" s="189">
        <f t="shared" ca="1" si="513"/>
        <v>0</v>
      </c>
      <c r="Q494" s="189">
        <f t="shared" ca="1" si="513"/>
        <v>50818.688519860865</v>
      </c>
      <c r="R494" s="189">
        <f t="shared" ca="1" si="513"/>
        <v>320140.69450235227</v>
      </c>
      <c r="S494" s="189">
        <f t="shared" ca="1" si="513"/>
        <v>435851.3759488372</v>
      </c>
      <c r="T494" s="189">
        <f t="shared" ca="1" si="513"/>
        <v>421403.19692226476</v>
      </c>
      <c r="U494" s="189">
        <f t="shared" ca="1" si="513"/>
        <v>407546.63556833751</v>
      </c>
      <c r="V494" s="189">
        <f t="shared" ca="1" si="513"/>
        <v>394237.40572729876</v>
      </c>
      <c r="W494" s="189">
        <f t="shared" ca="1" si="513"/>
        <v>381434.62786706572</v>
      </c>
      <c r="X494" s="189">
        <f t="shared" ca="1" si="513"/>
        <v>369100.26131195005</v>
      </c>
      <c r="Y494" s="189">
        <f t="shared" ca="1" si="513"/>
        <v>357199.10424265807</v>
      </c>
      <c r="Z494" s="189">
        <f t="shared" ca="1" si="513"/>
        <v>345539.81773819024</v>
      </c>
      <c r="AA494" s="189">
        <f t="shared" ca="1" si="513"/>
        <v>333915.16528173717</v>
      </c>
      <c r="AB494" s="189">
        <f t="shared" ca="1" si="513"/>
        <v>322290.51282528415</v>
      </c>
      <c r="AC494" s="189">
        <f t="shared" ca="1" si="513"/>
        <v>310665.86036883102</v>
      </c>
      <c r="AD494" s="189">
        <f t="shared" ca="1" si="513"/>
        <v>299041.20791237801</v>
      </c>
      <c r="AE494" s="189">
        <f t="shared" ca="1" si="513"/>
        <v>287416.55545592494</v>
      </c>
      <c r="AF494" s="189">
        <f t="shared" ca="1" si="513"/>
        <v>275791.90299947187</v>
      </c>
      <c r="AG494" s="189">
        <f t="shared" ca="1" si="513"/>
        <v>264167.25054301886</v>
      </c>
      <c r="AH494" s="189">
        <f t="shared" ca="1" si="513"/>
        <v>252542.5980865657</v>
      </c>
      <c r="AI494" s="189">
        <f t="shared" ca="1" si="513"/>
        <v>240917.94563011263</v>
      </c>
      <c r="AJ494" s="189">
        <f t="shared" ca="1" si="513"/>
        <v>229293.29317365962</v>
      </c>
      <c r="AK494" s="189">
        <f t="shared" ca="1" si="513"/>
        <v>217668.64071720652</v>
      </c>
      <c r="AL494" s="189">
        <f t="shared" ca="1" si="513"/>
        <v>207310.68598404652</v>
      </c>
      <c r="AM494" s="189">
        <f t="shared" ca="1" si="513"/>
        <v>199485.55892619368</v>
      </c>
      <c r="AN494" s="189">
        <f t="shared" ca="1" si="513"/>
        <v>192927.12959163391</v>
      </c>
      <c r="AO494" s="189">
        <f t="shared" ca="1" si="513"/>
        <v>186368.70025707412</v>
      </c>
      <c r="AP494" s="189">
        <f t="shared" ca="1" si="513"/>
        <v>179810.27092251432</v>
      </c>
      <c r="AQ494" s="189">
        <f t="shared" ca="1" si="513"/>
        <v>173251.84158795443</v>
      </c>
      <c r="AR494" s="189">
        <f t="shared" ca="1" si="513"/>
        <v>166693.41225339464</v>
      </c>
      <c r="AS494" s="189">
        <f t="shared" ca="1" si="513"/>
        <v>160134.98291883484</v>
      </c>
      <c r="AT494" s="189">
        <f t="shared" ca="1" si="513"/>
        <v>153576.55358427504</v>
      </c>
      <c r="AU494" s="189">
        <f t="shared" ca="1" si="513"/>
        <v>147018.12424971521</v>
      </c>
      <c r="AV494" s="189">
        <f t="shared" ca="1" si="513"/>
        <v>140459.69491515541</v>
      </c>
      <c r="AW494" s="189">
        <f t="shared" ca="1" si="513"/>
        <v>133901.26558059559</v>
      </c>
      <c r="AX494" s="189">
        <f t="shared" ca="1" si="513"/>
        <v>127342.83624603577</v>
      </c>
      <c r="AY494" s="189">
        <f t="shared" ca="1" si="513"/>
        <v>120784.40691147599</v>
      </c>
      <c r="AZ494" s="189">
        <f t="shared" ca="1" si="513"/>
        <v>114225.97757691616</v>
      </c>
      <c r="BA494" s="189">
        <f t="shared" ca="1" si="513"/>
        <v>107667.54824235637</v>
      </c>
      <c r="BB494" s="189">
        <f t="shared" ca="1" si="513"/>
        <v>101109.11890779654</v>
      </c>
      <c r="BC494" s="189">
        <f t="shared" ca="1" si="513"/>
        <v>94550.689573236741</v>
      </c>
      <c r="BD494" s="189">
        <f t="shared" ca="1" si="513"/>
        <v>87992.260238676943</v>
      </c>
      <c r="BE494" s="189">
        <f t="shared" ca="1" si="513"/>
        <v>81433.830904117116</v>
      </c>
      <c r="BF494" s="189">
        <f t="shared" ca="1" si="513"/>
        <v>74875.401569557318</v>
      </c>
      <c r="BG494" s="189">
        <f t="shared" ca="1" si="513"/>
        <v>68316.97223499752</v>
      </c>
      <c r="BH494" s="189">
        <f t="shared" ca="1" si="513"/>
        <v>61758.542900437707</v>
      </c>
      <c r="BI494" s="189">
        <f t="shared" ca="1" si="513"/>
        <v>55200.113565877946</v>
      </c>
      <c r="BJ494" s="189">
        <f t="shared" ca="1" si="513"/>
        <v>48641.68423131817</v>
      </c>
      <c r="BK494" s="189">
        <f t="shared" ca="1" si="513"/>
        <v>42083.254896758401</v>
      </c>
      <c r="BL494" s="189">
        <f t="shared" ca="1" si="513"/>
        <v>35524.825562198625</v>
      </c>
      <c r="BM494" s="189">
        <f t="shared" ca="1" si="513"/>
        <v>28966.396227638856</v>
      </c>
    </row>
    <row r="495" spans="3:65" x14ac:dyDescent="0.2">
      <c r="C495" s="188">
        <f t="shared" si="508"/>
        <v>4</v>
      </c>
      <c r="D495" s="166" t="str">
        <f t="shared" si="509"/>
        <v/>
      </c>
      <c r="E495" s="211" t="str">
        <f t="shared" si="506"/>
        <v>Operating Expense</v>
      </c>
      <c r="F495" s="183">
        <f t="shared" si="506"/>
        <v>2</v>
      </c>
      <c r="G495" s="183"/>
      <c r="H495" s="222">
        <f>Assumptions!$E$22</f>
        <v>0.25345000000000001</v>
      </c>
      <c r="I495" s="222"/>
      <c r="J495" s="223"/>
      <c r="K495" s="202">
        <f t="shared" ca="1" si="510"/>
        <v>0</v>
      </c>
      <c r="L495" s="203">
        <f t="shared" ca="1" si="511"/>
        <v>0</v>
      </c>
      <c r="O495" s="189">
        <f t="shared" ref="O495:BM495" ca="1" si="514">O466*(1/(1-$H495)-1)</f>
        <v>0</v>
      </c>
      <c r="P495" s="189">
        <f t="shared" ca="1" si="514"/>
        <v>0</v>
      </c>
      <c r="Q495" s="189">
        <f t="shared" ca="1" si="514"/>
        <v>0</v>
      </c>
      <c r="R495" s="189">
        <f t="shared" ca="1" si="514"/>
        <v>0</v>
      </c>
      <c r="S495" s="189">
        <f t="shared" ca="1" si="514"/>
        <v>0</v>
      </c>
      <c r="T495" s="189">
        <f t="shared" ca="1" si="514"/>
        <v>0</v>
      </c>
      <c r="U495" s="189">
        <f t="shared" ca="1" si="514"/>
        <v>0</v>
      </c>
      <c r="V495" s="189">
        <f t="shared" ca="1" si="514"/>
        <v>0</v>
      </c>
      <c r="W495" s="189">
        <f t="shared" ca="1" si="514"/>
        <v>0</v>
      </c>
      <c r="X495" s="189">
        <f t="shared" ca="1" si="514"/>
        <v>0</v>
      </c>
      <c r="Y495" s="189">
        <f t="shared" ca="1" si="514"/>
        <v>0</v>
      </c>
      <c r="Z495" s="189">
        <f t="shared" ca="1" si="514"/>
        <v>0</v>
      </c>
      <c r="AA495" s="189">
        <f t="shared" ca="1" si="514"/>
        <v>0</v>
      </c>
      <c r="AB495" s="189">
        <f t="shared" ca="1" si="514"/>
        <v>0</v>
      </c>
      <c r="AC495" s="189">
        <f t="shared" ca="1" si="514"/>
        <v>0</v>
      </c>
      <c r="AD495" s="189">
        <f t="shared" ca="1" si="514"/>
        <v>0</v>
      </c>
      <c r="AE495" s="189">
        <f t="shared" ca="1" si="514"/>
        <v>0</v>
      </c>
      <c r="AF495" s="189">
        <f t="shared" ca="1" si="514"/>
        <v>0</v>
      </c>
      <c r="AG495" s="189">
        <f t="shared" ca="1" si="514"/>
        <v>0</v>
      </c>
      <c r="AH495" s="189">
        <f t="shared" ca="1" si="514"/>
        <v>0</v>
      </c>
      <c r="AI495" s="189">
        <f t="shared" ca="1" si="514"/>
        <v>0</v>
      </c>
      <c r="AJ495" s="189">
        <f t="shared" ca="1" si="514"/>
        <v>0</v>
      </c>
      <c r="AK495" s="189">
        <f t="shared" ca="1" si="514"/>
        <v>0</v>
      </c>
      <c r="AL495" s="189">
        <f t="shared" ca="1" si="514"/>
        <v>0</v>
      </c>
      <c r="AM495" s="189">
        <f t="shared" ca="1" si="514"/>
        <v>0</v>
      </c>
      <c r="AN495" s="189">
        <f t="shared" ca="1" si="514"/>
        <v>0</v>
      </c>
      <c r="AO495" s="189">
        <f t="shared" ca="1" si="514"/>
        <v>0</v>
      </c>
      <c r="AP495" s="189">
        <f t="shared" ca="1" si="514"/>
        <v>0</v>
      </c>
      <c r="AQ495" s="189">
        <f t="shared" ca="1" si="514"/>
        <v>0</v>
      </c>
      <c r="AR495" s="189">
        <f t="shared" ca="1" si="514"/>
        <v>0</v>
      </c>
      <c r="AS495" s="189">
        <f t="shared" ca="1" si="514"/>
        <v>0</v>
      </c>
      <c r="AT495" s="189">
        <f t="shared" ca="1" si="514"/>
        <v>0</v>
      </c>
      <c r="AU495" s="189">
        <f t="shared" ca="1" si="514"/>
        <v>0</v>
      </c>
      <c r="AV495" s="189">
        <f t="shared" ca="1" si="514"/>
        <v>0</v>
      </c>
      <c r="AW495" s="189">
        <f t="shared" ca="1" si="514"/>
        <v>0</v>
      </c>
      <c r="AX495" s="189">
        <f t="shared" ca="1" si="514"/>
        <v>0</v>
      </c>
      <c r="AY495" s="189">
        <f t="shared" ca="1" si="514"/>
        <v>0</v>
      </c>
      <c r="AZ495" s="189">
        <f t="shared" ca="1" si="514"/>
        <v>0</v>
      </c>
      <c r="BA495" s="189">
        <f t="shared" ca="1" si="514"/>
        <v>0</v>
      </c>
      <c r="BB495" s="189">
        <f t="shared" ca="1" si="514"/>
        <v>0</v>
      </c>
      <c r="BC495" s="189">
        <f t="shared" ca="1" si="514"/>
        <v>0</v>
      </c>
      <c r="BD495" s="189">
        <f t="shared" ca="1" si="514"/>
        <v>0</v>
      </c>
      <c r="BE495" s="189">
        <f t="shared" ca="1" si="514"/>
        <v>0</v>
      </c>
      <c r="BF495" s="189">
        <f t="shared" ca="1" si="514"/>
        <v>0</v>
      </c>
      <c r="BG495" s="189">
        <f t="shared" ca="1" si="514"/>
        <v>0</v>
      </c>
      <c r="BH495" s="189">
        <f t="shared" ca="1" si="514"/>
        <v>0</v>
      </c>
      <c r="BI495" s="189">
        <f t="shared" ca="1" si="514"/>
        <v>0</v>
      </c>
      <c r="BJ495" s="189">
        <f t="shared" ca="1" si="514"/>
        <v>0</v>
      </c>
      <c r="BK495" s="189">
        <f t="shared" ca="1" si="514"/>
        <v>0</v>
      </c>
      <c r="BL495" s="189">
        <f t="shared" ca="1" si="514"/>
        <v>0</v>
      </c>
      <c r="BM495" s="189">
        <f t="shared" ca="1" si="514"/>
        <v>0</v>
      </c>
    </row>
    <row r="496" spans="3:65" x14ac:dyDescent="0.2">
      <c r="C496" s="188">
        <f t="shared" si="508"/>
        <v>5</v>
      </c>
      <c r="D496" s="166" t="str">
        <f t="shared" si="509"/>
        <v/>
      </c>
      <c r="E496" s="211" t="str">
        <f t="shared" si="506"/>
        <v>Operating Expense</v>
      </c>
      <c r="F496" s="183">
        <f t="shared" si="506"/>
        <v>2</v>
      </c>
      <c r="G496" s="183"/>
      <c r="H496" s="222">
        <f>Assumptions!$E$22</f>
        <v>0.25345000000000001</v>
      </c>
      <c r="I496" s="222"/>
      <c r="J496" s="223"/>
      <c r="K496" s="202">
        <f t="shared" ca="1" si="510"/>
        <v>0</v>
      </c>
      <c r="L496" s="203">
        <f t="shared" ca="1" si="511"/>
        <v>0</v>
      </c>
      <c r="O496" s="189">
        <f t="shared" ref="O496:BM496" ca="1" si="515">O467*(1/(1-$H496)-1)</f>
        <v>0</v>
      </c>
      <c r="P496" s="189">
        <f t="shared" ca="1" si="515"/>
        <v>0</v>
      </c>
      <c r="Q496" s="189">
        <f t="shared" ca="1" si="515"/>
        <v>0</v>
      </c>
      <c r="R496" s="189">
        <f t="shared" ca="1" si="515"/>
        <v>0</v>
      </c>
      <c r="S496" s="189">
        <f t="shared" ca="1" si="515"/>
        <v>0</v>
      </c>
      <c r="T496" s="189">
        <f t="shared" ca="1" si="515"/>
        <v>0</v>
      </c>
      <c r="U496" s="189">
        <f t="shared" ca="1" si="515"/>
        <v>0</v>
      </c>
      <c r="V496" s="189">
        <f t="shared" ca="1" si="515"/>
        <v>0</v>
      </c>
      <c r="W496" s="189">
        <f t="shared" ca="1" si="515"/>
        <v>0</v>
      </c>
      <c r="X496" s="189">
        <f t="shared" ca="1" si="515"/>
        <v>0</v>
      </c>
      <c r="Y496" s="189">
        <f t="shared" ca="1" si="515"/>
        <v>0</v>
      </c>
      <c r="Z496" s="189">
        <f t="shared" ca="1" si="515"/>
        <v>0</v>
      </c>
      <c r="AA496" s="189">
        <f t="shared" ca="1" si="515"/>
        <v>0</v>
      </c>
      <c r="AB496" s="189">
        <f t="shared" ca="1" si="515"/>
        <v>0</v>
      </c>
      <c r="AC496" s="189">
        <f t="shared" ca="1" si="515"/>
        <v>0</v>
      </c>
      <c r="AD496" s="189">
        <f t="shared" ca="1" si="515"/>
        <v>0</v>
      </c>
      <c r="AE496" s="189">
        <f t="shared" ca="1" si="515"/>
        <v>0</v>
      </c>
      <c r="AF496" s="189">
        <f t="shared" ca="1" si="515"/>
        <v>0</v>
      </c>
      <c r="AG496" s="189">
        <f t="shared" ca="1" si="515"/>
        <v>0</v>
      </c>
      <c r="AH496" s="189">
        <f t="shared" ca="1" si="515"/>
        <v>0</v>
      </c>
      <c r="AI496" s="189">
        <f t="shared" ca="1" si="515"/>
        <v>0</v>
      </c>
      <c r="AJ496" s="189">
        <f t="shared" ca="1" si="515"/>
        <v>0</v>
      </c>
      <c r="AK496" s="189">
        <f t="shared" ca="1" si="515"/>
        <v>0</v>
      </c>
      <c r="AL496" s="189">
        <f t="shared" ca="1" si="515"/>
        <v>0</v>
      </c>
      <c r="AM496" s="189">
        <f t="shared" ca="1" si="515"/>
        <v>0</v>
      </c>
      <c r="AN496" s="189">
        <f t="shared" ca="1" si="515"/>
        <v>0</v>
      </c>
      <c r="AO496" s="189">
        <f t="shared" ca="1" si="515"/>
        <v>0</v>
      </c>
      <c r="AP496" s="189">
        <f t="shared" ca="1" si="515"/>
        <v>0</v>
      </c>
      <c r="AQ496" s="189">
        <f t="shared" ca="1" si="515"/>
        <v>0</v>
      </c>
      <c r="AR496" s="189">
        <f t="shared" ca="1" si="515"/>
        <v>0</v>
      </c>
      <c r="AS496" s="189">
        <f t="shared" ca="1" si="515"/>
        <v>0</v>
      </c>
      <c r="AT496" s="189">
        <f t="shared" ca="1" si="515"/>
        <v>0</v>
      </c>
      <c r="AU496" s="189">
        <f t="shared" ca="1" si="515"/>
        <v>0</v>
      </c>
      <c r="AV496" s="189">
        <f t="shared" ca="1" si="515"/>
        <v>0</v>
      </c>
      <c r="AW496" s="189">
        <f t="shared" ca="1" si="515"/>
        <v>0</v>
      </c>
      <c r="AX496" s="189">
        <f t="shared" ca="1" si="515"/>
        <v>0</v>
      </c>
      <c r="AY496" s="189">
        <f t="shared" ca="1" si="515"/>
        <v>0</v>
      </c>
      <c r="AZ496" s="189">
        <f t="shared" ca="1" si="515"/>
        <v>0</v>
      </c>
      <c r="BA496" s="189">
        <f t="shared" ca="1" si="515"/>
        <v>0</v>
      </c>
      <c r="BB496" s="189">
        <f t="shared" ca="1" si="515"/>
        <v>0</v>
      </c>
      <c r="BC496" s="189">
        <f t="shared" ca="1" si="515"/>
        <v>0</v>
      </c>
      <c r="BD496" s="189">
        <f t="shared" ca="1" si="515"/>
        <v>0</v>
      </c>
      <c r="BE496" s="189">
        <f t="shared" ca="1" si="515"/>
        <v>0</v>
      </c>
      <c r="BF496" s="189">
        <f t="shared" ca="1" si="515"/>
        <v>0</v>
      </c>
      <c r="BG496" s="189">
        <f t="shared" ca="1" si="515"/>
        <v>0</v>
      </c>
      <c r="BH496" s="189">
        <f t="shared" ca="1" si="515"/>
        <v>0</v>
      </c>
      <c r="BI496" s="189">
        <f t="shared" ca="1" si="515"/>
        <v>0</v>
      </c>
      <c r="BJ496" s="189">
        <f t="shared" ca="1" si="515"/>
        <v>0</v>
      </c>
      <c r="BK496" s="189">
        <f t="shared" ca="1" si="515"/>
        <v>0</v>
      </c>
      <c r="BL496" s="189">
        <f t="shared" ca="1" si="515"/>
        <v>0</v>
      </c>
      <c r="BM496" s="189">
        <f t="shared" ca="1" si="515"/>
        <v>0</v>
      </c>
    </row>
    <row r="497" spans="3:65" x14ac:dyDescent="0.2">
      <c r="C497" s="188">
        <f t="shared" si="508"/>
        <v>6</v>
      </c>
      <c r="D497" s="166" t="str">
        <f t="shared" si="509"/>
        <v/>
      </c>
      <c r="E497" s="211" t="str">
        <f t="shared" si="506"/>
        <v>Operating Expense</v>
      </c>
      <c r="F497" s="183">
        <f t="shared" si="506"/>
        <v>2</v>
      </c>
      <c r="G497" s="183"/>
      <c r="H497" s="222">
        <f>Assumptions!$E$22</f>
        <v>0.25345000000000001</v>
      </c>
      <c r="I497" s="222"/>
      <c r="J497" s="223"/>
      <c r="K497" s="202">
        <f t="shared" ca="1" si="510"/>
        <v>0</v>
      </c>
      <c r="L497" s="203">
        <f t="shared" ca="1" si="511"/>
        <v>0</v>
      </c>
      <c r="O497" s="189">
        <f t="shared" ref="O497:BM497" ca="1" si="516">O468*(1/(1-$H497)-1)</f>
        <v>0</v>
      </c>
      <c r="P497" s="189">
        <f t="shared" ca="1" si="516"/>
        <v>0</v>
      </c>
      <c r="Q497" s="189">
        <f t="shared" ca="1" si="516"/>
        <v>0</v>
      </c>
      <c r="R497" s="189">
        <f t="shared" ca="1" si="516"/>
        <v>0</v>
      </c>
      <c r="S497" s="189">
        <f t="shared" ca="1" si="516"/>
        <v>0</v>
      </c>
      <c r="T497" s="189">
        <f t="shared" ca="1" si="516"/>
        <v>0</v>
      </c>
      <c r="U497" s="189">
        <f t="shared" ca="1" si="516"/>
        <v>0</v>
      </c>
      <c r="V497" s="189">
        <f t="shared" ca="1" si="516"/>
        <v>0</v>
      </c>
      <c r="W497" s="189">
        <f t="shared" ca="1" si="516"/>
        <v>0</v>
      </c>
      <c r="X497" s="189">
        <f t="shared" ca="1" si="516"/>
        <v>0</v>
      </c>
      <c r="Y497" s="189">
        <f t="shared" ca="1" si="516"/>
        <v>0</v>
      </c>
      <c r="Z497" s="189">
        <f t="shared" ca="1" si="516"/>
        <v>0</v>
      </c>
      <c r="AA497" s="189">
        <f t="shared" ca="1" si="516"/>
        <v>0</v>
      </c>
      <c r="AB497" s="189">
        <f t="shared" ca="1" si="516"/>
        <v>0</v>
      </c>
      <c r="AC497" s="189">
        <f t="shared" ca="1" si="516"/>
        <v>0</v>
      </c>
      <c r="AD497" s="189">
        <f t="shared" ca="1" si="516"/>
        <v>0</v>
      </c>
      <c r="AE497" s="189">
        <f t="shared" ca="1" si="516"/>
        <v>0</v>
      </c>
      <c r="AF497" s="189">
        <f t="shared" ca="1" si="516"/>
        <v>0</v>
      </c>
      <c r="AG497" s="189">
        <f t="shared" ca="1" si="516"/>
        <v>0</v>
      </c>
      <c r="AH497" s="189">
        <f t="shared" ca="1" si="516"/>
        <v>0</v>
      </c>
      <c r="AI497" s="189">
        <f t="shared" ca="1" si="516"/>
        <v>0</v>
      </c>
      <c r="AJ497" s="189">
        <f t="shared" ca="1" si="516"/>
        <v>0</v>
      </c>
      <c r="AK497" s="189">
        <f t="shared" ca="1" si="516"/>
        <v>0</v>
      </c>
      <c r="AL497" s="189">
        <f t="shared" ca="1" si="516"/>
        <v>0</v>
      </c>
      <c r="AM497" s="189">
        <f t="shared" ca="1" si="516"/>
        <v>0</v>
      </c>
      <c r="AN497" s="189">
        <f t="shared" ca="1" si="516"/>
        <v>0</v>
      </c>
      <c r="AO497" s="189">
        <f t="shared" ca="1" si="516"/>
        <v>0</v>
      </c>
      <c r="AP497" s="189">
        <f t="shared" ca="1" si="516"/>
        <v>0</v>
      </c>
      <c r="AQ497" s="189">
        <f t="shared" ca="1" si="516"/>
        <v>0</v>
      </c>
      <c r="AR497" s="189">
        <f t="shared" ca="1" si="516"/>
        <v>0</v>
      </c>
      <c r="AS497" s="189">
        <f t="shared" ca="1" si="516"/>
        <v>0</v>
      </c>
      <c r="AT497" s="189">
        <f t="shared" ca="1" si="516"/>
        <v>0</v>
      </c>
      <c r="AU497" s="189">
        <f t="shared" ca="1" si="516"/>
        <v>0</v>
      </c>
      <c r="AV497" s="189">
        <f t="shared" ca="1" si="516"/>
        <v>0</v>
      </c>
      <c r="AW497" s="189">
        <f t="shared" ca="1" si="516"/>
        <v>0</v>
      </c>
      <c r="AX497" s="189">
        <f t="shared" ca="1" si="516"/>
        <v>0</v>
      </c>
      <c r="AY497" s="189">
        <f t="shared" ca="1" si="516"/>
        <v>0</v>
      </c>
      <c r="AZ497" s="189">
        <f t="shared" ca="1" si="516"/>
        <v>0</v>
      </c>
      <c r="BA497" s="189">
        <f t="shared" ca="1" si="516"/>
        <v>0</v>
      </c>
      <c r="BB497" s="189">
        <f t="shared" ca="1" si="516"/>
        <v>0</v>
      </c>
      <c r="BC497" s="189">
        <f t="shared" ca="1" si="516"/>
        <v>0</v>
      </c>
      <c r="BD497" s="189">
        <f t="shared" ca="1" si="516"/>
        <v>0</v>
      </c>
      <c r="BE497" s="189">
        <f t="shared" ca="1" si="516"/>
        <v>0</v>
      </c>
      <c r="BF497" s="189">
        <f t="shared" ca="1" si="516"/>
        <v>0</v>
      </c>
      <c r="BG497" s="189">
        <f t="shared" ca="1" si="516"/>
        <v>0</v>
      </c>
      <c r="BH497" s="189">
        <f t="shared" ca="1" si="516"/>
        <v>0</v>
      </c>
      <c r="BI497" s="189">
        <f t="shared" ca="1" si="516"/>
        <v>0</v>
      </c>
      <c r="BJ497" s="189">
        <f t="shared" ca="1" si="516"/>
        <v>0</v>
      </c>
      <c r="BK497" s="189">
        <f t="shared" ca="1" si="516"/>
        <v>0</v>
      </c>
      <c r="BL497" s="189">
        <f t="shared" ca="1" si="516"/>
        <v>0</v>
      </c>
      <c r="BM497" s="189">
        <f t="shared" ca="1" si="516"/>
        <v>0</v>
      </c>
    </row>
    <row r="498" spans="3:65" x14ac:dyDescent="0.2">
      <c r="C498" s="188">
        <f t="shared" si="508"/>
        <v>7</v>
      </c>
      <c r="D498" s="166" t="str">
        <f t="shared" si="509"/>
        <v xml:space="preserve">Alt 1 - TRANSMISSION LINE  </v>
      </c>
      <c r="E498" s="211" t="str">
        <f t="shared" si="506"/>
        <v>CWIP Capital</v>
      </c>
      <c r="F498" s="183">
        <f t="shared" si="506"/>
        <v>6</v>
      </c>
      <c r="G498" s="183"/>
      <c r="H498" s="222">
        <f>Assumptions!$E$22</f>
        <v>0.25345000000000001</v>
      </c>
      <c r="I498" s="222"/>
      <c r="J498" s="223"/>
      <c r="K498" s="202">
        <f t="shared" ca="1" si="510"/>
        <v>40566590.050052054</v>
      </c>
      <c r="L498" s="203">
        <f t="shared" ca="1" si="511"/>
        <v>135551043.93612897</v>
      </c>
      <c r="O498" s="189">
        <f t="shared" ref="O498:BM498" ca="1" si="517">O469*(1/(1-$H498)-1)</f>
        <v>0</v>
      </c>
      <c r="P498" s="189">
        <f t="shared" ca="1" si="517"/>
        <v>0</v>
      </c>
      <c r="Q498" s="189">
        <f t="shared" ca="1" si="517"/>
        <v>598086.06120590423</v>
      </c>
      <c r="R498" s="189">
        <f t="shared" ca="1" si="517"/>
        <v>3760261.9061626545</v>
      </c>
      <c r="S498" s="189">
        <f t="shared" ca="1" si="517"/>
        <v>5109816.6898403801</v>
      </c>
      <c r="T498" s="189">
        <f t="shared" ca="1" si="517"/>
        <v>4932968.8836073382</v>
      </c>
      <c r="U498" s="189">
        <f t="shared" ca="1" si="517"/>
        <v>4768148.8761229254</v>
      </c>
      <c r="V498" s="189">
        <f t="shared" ca="1" si="517"/>
        <v>4614153.887512275</v>
      </c>
      <c r="W498" s="189">
        <f t="shared" ca="1" si="517"/>
        <v>4469981.6012130044</v>
      </c>
      <c r="X498" s="189">
        <f t="shared" ca="1" si="517"/>
        <v>4332691.8886421155</v>
      </c>
      <c r="Y498" s="189">
        <f t="shared" ca="1" si="517"/>
        <v>4197607.272508475</v>
      </c>
      <c r="Z498" s="189">
        <f t="shared" ca="1" si="517"/>
        <v>4062455.8352706735</v>
      </c>
      <c r="AA498" s="189">
        <f t="shared" ca="1" si="517"/>
        <v>3927304.3980328739</v>
      </c>
      <c r="AB498" s="189">
        <f t="shared" ca="1" si="517"/>
        <v>3792152.9607950742</v>
      </c>
      <c r="AC498" s="189">
        <f t="shared" ca="1" si="517"/>
        <v>3657001.5235572737</v>
      </c>
      <c r="AD498" s="189">
        <f t="shared" ca="1" si="517"/>
        <v>3521850.0863194736</v>
      </c>
      <c r="AE498" s="189">
        <f t="shared" ca="1" si="517"/>
        <v>3386698.649081673</v>
      </c>
      <c r="AF498" s="189">
        <f t="shared" ca="1" si="517"/>
        <v>3251547.2118438734</v>
      </c>
      <c r="AG498" s="189">
        <f t="shared" ca="1" si="517"/>
        <v>3136108.0003329897</v>
      </c>
      <c r="AH498" s="189">
        <f t="shared" ca="1" si="517"/>
        <v>3060160.061380099</v>
      </c>
      <c r="AI498" s="189">
        <f t="shared" ca="1" si="517"/>
        <v>3003924.3481541253</v>
      </c>
      <c r="AJ498" s="189">
        <f t="shared" ca="1" si="517"/>
        <v>2947688.634928151</v>
      </c>
      <c r="AK498" s="189">
        <f t="shared" ca="1" si="517"/>
        <v>2891452.9217021763</v>
      </c>
      <c r="AL498" s="189">
        <f t="shared" ca="1" si="517"/>
        <v>2835217.2084762016</v>
      </c>
      <c r="AM498" s="189">
        <f t="shared" ca="1" si="517"/>
        <v>2778981.4952502279</v>
      </c>
      <c r="AN498" s="189">
        <f t="shared" ca="1" si="517"/>
        <v>2722745.7820242536</v>
      </c>
      <c r="AO498" s="189">
        <f t="shared" ca="1" si="517"/>
        <v>2666510.0687982799</v>
      </c>
      <c r="AP498" s="189">
        <f t="shared" ca="1" si="517"/>
        <v>2610274.3555723061</v>
      </c>
      <c r="AQ498" s="189">
        <f t="shared" ca="1" si="517"/>
        <v>2554038.6423463314</v>
      </c>
      <c r="AR498" s="189">
        <f t="shared" ca="1" si="517"/>
        <v>2497802.9291203581</v>
      </c>
      <c r="AS498" s="189">
        <f t="shared" ca="1" si="517"/>
        <v>2441567.2158943834</v>
      </c>
      <c r="AT498" s="189">
        <f t="shared" ca="1" si="517"/>
        <v>2385331.5026684096</v>
      </c>
      <c r="AU498" s="189">
        <f t="shared" ca="1" si="517"/>
        <v>2329095.7894424354</v>
      </c>
      <c r="AV498" s="189">
        <f t="shared" ca="1" si="517"/>
        <v>2272860.0762164616</v>
      </c>
      <c r="AW498" s="189">
        <f t="shared" ca="1" si="517"/>
        <v>2216624.3629904874</v>
      </c>
      <c r="AX498" s="189">
        <f t="shared" ca="1" si="517"/>
        <v>2160388.6497645136</v>
      </c>
      <c r="AY498" s="189">
        <f t="shared" ca="1" si="517"/>
        <v>2104152.9365385394</v>
      </c>
      <c r="AZ498" s="189">
        <f t="shared" ca="1" si="517"/>
        <v>2047917.2233125654</v>
      </c>
      <c r="BA498" s="189">
        <f t="shared" ca="1" si="517"/>
        <v>1991681.5100865911</v>
      </c>
      <c r="BB498" s="189">
        <f t="shared" ca="1" si="517"/>
        <v>1935445.7968606169</v>
      </c>
      <c r="BC498" s="189">
        <f t="shared" ca="1" si="517"/>
        <v>1879210.0836346431</v>
      </c>
      <c r="BD498" s="189">
        <f t="shared" ca="1" si="517"/>
        <v>1822974.3704086686</v>
      </c>
      <c r="BE498" s="189">
        <f t="shared" ca="1" si="517"/>
        <v>1766738.6571826949</v>
      </c>
      <c r="BF498" s="189">
        <f t="shared" ca="1" si="517"/>
        <v>1710502.9439567204</v>
      </c>
      <c r="BG498" s="189">
        <f t="shared" ca="1" si="517"/>
        <v>1654267.2307307464</v>
      </c>
      <c r="BH498" s="189">
        <f t="shared" ca="1" si="517"/>
        <v>1598031.5175047726</v>
      </c>
      <c r="BI498" s="189">
        <f t="shared" ca="1" si="517"/>
        <v>1541795.8042787982</v>
      </c>
      <c r="BJ498" s="189">
        <f t="shared" ca="1" si="517"/>
        <v>1485560.0910528242</v>
      </c>
      <c r="BK498" s="189">
        <f t="shared" ca="1" si="517"/>
        <v>1429324.3778268499</v>
      </c>
      <c r="BL498" s="189">
        <f t="shared" ca="1" si="517"/>
        <v>1373088.6646008759</v>
      </c>
      <c r="BM498" s="189">
        <f t="shared" ca="1" si="517"/>
        <v>1316852.9513749017</v>
      </c>
    </row>
    <row r="499" spans="3:65" x14ac:dyDescent="0.2">
      <c r="C499" s="188">
        <f t="shared" si="508"/>
        <v>8</v>
      </c>
      <c r="D499" s="166" t="str">
        <f t="shared" si="509"/>
        <v xml:space="preserve">Alt 1 - TRANSMISSION SUBSTATION  </v>
      </c>
      <c r="E499" s="211" t="str">
        <f t="shared" si="506"/>
        <v>CWIP Capital</v>
      </c>
      <c r="F499" s="183">
        <f t="shared" si="506"/>
        <v>6</v>
      </c>
      <c r="G499" s="183"/>
      <c r="H499" s="222">
        <f>Assumptions!$E$22</f>
        <v>0.25345000000000001</v>
      </c>
      <c r="I499" s="222"/>
      <c r="J499" s="223"/>
      <c r="K499" s="202">
        <f t="shared" ca="1" si="510"/>
        <v>5639958.5431396635</v>
      </c>
      <c r="L499" s="203">
        <f t="shared" ca="1" si="511"/>
        <v>15326162.586043244</v>
      </c>
      <c r="O499" s="189">
        <f t="shared" ref="O499:BM499" ca="1" si="518">O470*(1/(1-$H499)-1)</f>
        <v>0</v>
      </c>
      <c r="P499" s="189">
        <f t="shared" ca="1" si="518"/>
        <v>0</v>
      </c>
      <c r="Q499" s="189">
        <f t="shared" ca="1" si="518"/>
        <v>92453.706135255881</v>
      </c>
      <c r="R499" s="189">
        <f t="shared" ca="1" si="518"/>
        <v>581057.07722834486</v>
      </c>
      <c r="S499" s="189">
        <f t="shared" ca="1" si="518"/>
        <v>786892.34318152163</v>
      </c>
      <c r="T499" s="189">
        <f t="shared" ca="1" si="518"/>
        <v>754417.93694571219</v>
      </c>
      <c r="U499" s="189">
        <f t="shared" ca="1" si="518"/>
        <v>723802.81926900684</v>
      </c>
      <c r="V499" s="189">
        <f t="shared" ca="1" si="518"/>
        <v>694861.0612954949</v>
      </c>
      <c r="W499" s="189">
        <f t="shared" ca="1" si="518"/>
        <v>667437.72231191758</v>
      </c>
      <c r="X499" s="189">
        <f t="shared" ca="1" si="518"/>
        <v>641078.30955938285</v>
      </c>
      <c r="Y499" s="189">
        <f t="shared" ca="1" si="518"/>
        <v>615059.76637601748</v>
      </c>
      <c r="Z499" s="189">
        <f t="shared" ca="1" si="518"/>
        <v>589030.8938117678</v>
      </c>
      <c r="AA499" s="189">
        <f t="shared" ca="1" si="518"/>
        <v>563002.02124751837</v>
      </c>
      <c r="AB499" s="189">
        <f t="shared" ca="1" si="518"/>
        <v>536973.14868326893</v>
      </c>
      <c r="AC499" s="189">
        <f t="shared" ca="1" si="518"/>
        <v>510944.27611901943</v>
      </c>
      <c r="AD499" s="189">
        <f t="shared" ca="1" si="518"/>
        <v>484915.40355476987</v>
      </c>
      <c r="AE499" s="189">
        <f t="shared" ca="1" si="518"/>
        <v>458886.53099052049</v>
      </c>
      <c r="AF499" s="189">
        <f t="shared" ca="1" si="518"/>
        <v>432857.65842627094</v>
      </c>
      <c r="AG499" s="189">
        <f t="shared" ca="1" si="518"/>
        <v>409875.95322277484</v>
      </c>
      <c r="AH499" s="189">
        <f t="shared" ca="1" si="518"/>
        <v>392998.91212166945</v>
      </c>
      <c r="AI499" s="189">
        <f t="shared" ca="1" si="518"/>
        <v>379169.03838131746</v>
      </c>
      <c r="AJ499" s="189">
        <f t="shared" ca="1" si="518"/>
        <v>365339.16464096541</v>
      </c>
      <c r="AK499" s="189">
        <f t="shared" ca="1" si="518"/>
        <v>351509.29090061347</v>
      </c>
      <c r="AL499" s="189">
        <f t="shared" ca="1" si="518"/>
        <v>337679.41716026142</v>
      </c>
      <c r="AM499" s="189">
        <f t="shared" ca="1" si="518"/>
        <v>323849.54341990937</v>
      </c>
      <c r="AN499" s="189">
        <f t="shared" ca="1" si="518"/>
        <v>310019.66967955738</v>
      </c>
      <c r="AO499" s="189">
        <f t="shared" ca="1" si="518"/>
        <v>296189.79593920533</v>
      </c>
      <c r="AP499" s="189">
        <f t="shared" ca="1" si="518"/>
        <v>282359.9221988534</v>
      </c>
      <c r="AQ499" s="189">
        <f t="shared" ca="1" si="518"/>
        <v>268530.04845850135</v>
      </c>
      <c r="AR499" s="189">
        <f t="shared" ca="1" si="518"/>
        <v>254700.17471814938</v>
      </c>
      <c r="AS499" s="189">
        <f t="shared" ca="1" si="518"/>
        <v>240870.30097779736</v>
      </c>
      <c r="AT499" s="189">
        <f t="shared" ca="1" si="518"/>
        <v>227040.4272374454</v>
      </c>
      <c r="AU499" s="189">
        <f t="shared" ca="1" si="518"/>
        <v>213210.55349709338</v>
      </c>
      <c r="AV499" s="189">
        <f t="shared" ca="1" si="518"/>
        <v>199380.67975674142</v>
      </c>
      <c r="AW499" s="189">
        <f t="shared" ca="1" si="518"/>
        <v>185550.80601638937</v>
      </c>
      <c r="AX499" s="189">
        <f t="shared" ca="1" si="518"/>
        <v>171720.93227603741</v>
      </c>
      <c r="AY499" s="189">
        <f t="shared" ca="1" si="518"/>
        <v>157891.05853568541</v>
      </c>
      <c r="AZ499" s="189">
        <f t="shared" ca="1" si="518"/>
        <v>144061.18479533339</v>
      </c>
      <c r="BA499" s="189">
        <f t="shared" ca="1" si="518"/>
        <v>130231.31105498139</v>
      </c>
      <c r="BB499" s="189">
        <f t="shared" ca="1" si="518"/>
        <v>116401.43731462939</v>
      </c>
      <c r="BC499" s="189">
        <f t="shared" ca="1" si="518"/>
        <v>102571.56357427739</v>
      </c>
      <c r="BD499" s="189">
        <f t="shared" ca="1" si="518"/>
        <v>88741.689833925382</v>
      </c>
      <c r="BE499" s="189">
        <f t="shared" ca="1" si="518"/>
        <v>74911.816093573376</v>
      </c>
      <c r="BF499" s="189">
        <f t="shared" ca="1" si="518"/>
        <v>61081.942353221377</v>
      </c>
      <c r="BG499" s="189">
        <f t="shared" ca="1" si="518"/>
        <v>47252.068612869305</v>
      </c>
      <c r="BH499" s="189">
        <f t="shared" ca="1" si="518"/>
        <v>33422.194872517219</v>
      </c>
      <c r="BI499" s="189">
        <f t="shared" ca="1" si="518"/>
        <v>19592.321132165151</v>
      </c>
      <c r="BJ499" s="189">
        <f t="shared" ca="1" si="518"/>
        <v>6338.69213099422</v>
      </c>
      <c r="BK499" s="189">
        <f t="shared" ca="1" si="518"/>
        <v>-5.6117118689802365E-10</v>
      </c>
      <c r="BL499" s="189">
        <f t="shared" ca="1" si="518"/>
        <v>-5.6117118689802365E-10</v>
      </c>
      <c r="BM499" s="189">
        <f t="shared" ca="1" si="518"/>
        <v>-5.6117118689802365E-10</v>
      </c>
    </row>
    <row r="500" spans="3:65" x14ac:dyDescent="0.2">
      <c r="C500" s="188">
        <f t="shared" si="508"/>
        <v>9</v>
      </c>
      <c r="D500" s="166" t="str">
        <f t="shared" si="509"/>
        <v xml:space="preserve">Alt 1 - DISTRIBUTION SUBSTATION  </v>
      </c>
      <c r="E500" s="211" t="str">
        <f t="shared" si="506"/>
        <v>CWIP Capital</v>
      </c>
      <c r="F500" s="183">
        <f t="shared" si="506"/>
        <v>6</v>
      </c>
      <c r="G500" s="183"/>
      <c r="H500" s="222">
        <f>Assumptions!$E$22</f>
        <v>0.25345000000000001</v>
      </c>
      <c r="I500" s="222"/>
      <c r="J500" s="223"/>
      <c r="K500" s="202">
        <f t="shared" ca="1" si="510"/>
        <v>0</v>
      </c>
      <c r="L500" s="203">
        <f t="shared" ca="1" si="511"/>
        <v>0</v>
      </c>
      <c r="O500" s="189">
        <f t="shared" ref="O500:BM500" ca="1" si="519">O471*(1/(1-$H500)-1)</f>
        <v>0</v>
      </c>
      <c r="P500" s="189">
        <f t="shared" ca="1" si="519"/>
        <v>0</v>
      </c>
      <c r="Q500" s="189">
        <f t="shared" ca="1" si="519"/>
        <v>0</v>
      </c>
      <c r="R500" s="189">
        <f t="shared" ca="1" si="519"/>
        <v>0</v>
      </c>
      <c r="S500" s="189">
        <f t="shared" ca="1" si="519"/>
        <v>0</v>
      </c>
      <c r="T500" s="189">
        <f t="shared" ca="1" si="519"/>
        <v>0</v>
      </c>
      <c r="U500" s="189">
        <f t="shared" ca="1" si="519"/>
        <v>0</v>
      </c>
      <c r="V500" s="189">
        <f t="shared" ca="1" si="519"/>
        <v>0</v>
      </c>
      <c r="W500" s="189">
        <f t="shared" ca="1" si="519"/>
        <v>0</v>
      </c>
      <c r="X500" s="189">
        <f t="shared" ca="1" si="519"/>
        <v>0</v>
      </c>
      <c r="Y500" s="189">
        <f t="shared" ca="1" si="519"/>
        <v>0</v>
      </c>
      <c r="Z500" s="189">
        <f t="shared" ca="1" si="519"/>
        <v>0</v>
      </c>
      <c r="AA500" s="189">
        <f t="shared" ca="1" si="519"/>
        <v>0</v>
      </c>
      <c r="AB500" s="189">
        <f t="shared" ca="1" si="519"/>
        <v>0</v>
      </c>
      <c r="AC500" s="189">
        <f t="shared" ca="1" si="519"/>
        <v>0</v>
      </c>
      <c r="AD500" s="189">
        <f t="shared" ca="1" si="519"/>
        <v>0</v>
      </c>
      <c r="AE500" s="189">
        <f t="shared" ca="1" si="519"/>
        <v>0</v>
      </c>
      <c r="AF500" s="189">
        <f t="shared" ca="1" si="519"/>
        <v>0</v>
      </c>
      <c r="AG500" s="189">
        <f t="shared" ca="1" si="519"/>
        <v>0</v>
      </c>
      <c r="AH500" s="189">
        <f t="shared" ca="1" si="519"/>
        <v>0</v>
      </c>
      <c r="AI500" s="189">
        <f t="shared" ca="1" si="519"/>
        <v>0</v>
      </c>
      <c r="AJ500" s="189">
        <f t="shared" ca="1" si="519"/>
        <v>0</v>
      </c>
      <c r="AK500" s="189">
        <f t="shared" ca="1" si="519"/>
        <v>0</v>
      </c>
      <c r="AL500" s="189">
        <f t="shared" ca="1" si="519"/>
        <v>0</v>
      </c>
      <c r="AM500" s="189">
        <f t="shared" ca="1" si="519"/>
        <v>0</v>
      </c>
      <c r="AN500" s="189">
        <f t="shared" ca="1" si="519"/>
        <v>0</v>
      </c>
      <c r="AO500" s="189">
        <f t="shared" ca="1" si="519"/>
        <v>0</v>
      </c>
      <c r="AP500" s="189">
        <f t="shared" ca="1" si="519"/>
        <v>0</v>
      </c>
      <c r="AQ500" s="189">
        <f t="shared" ca="1" si="519"/>
        <v>0</v>
      </c>
      <c r="AR500" s="189">
        <f t="shared" ca="1" si="519"/>
        <v>0</v>
      </c>
      <c r="AS500" s="189">
        <f t="shared" ca="1" si="519"/>
        <v>0</v>
      </c>
      <c r="AT500" s="189">
        <f t="shared" ca="1" si="519"/>
        <v>0</v>
      </c>
      <c r="AU500" s="189">
        <f t="shared" ca="1" si="519"/>
        <v>0</v>
      </c>
      <c r="AV500" s="189">
        <f t="shared" ca="1" si="519"/>
        <v>0</v>
      </c>
      <c r="AW500" s="189">
        <f t="shared" ca="1" si="519"/>
        <v>0</v>
      </c>
      <c r="AX500" s="189">
        <f t="shared" ca="1" si="519"/>
        <v>0</v>
      </c>
      <c r="AY500" s="189">
        <f t="shared" ca="1" si="519"/>
        <v>0</v>
      </c>
      <c r="AZ500" s="189">
        <f t="shared" ca="1" si="519"/>
        <v>0</v>
      </c>
      <c r="BA500" s="189">
        <f t="shared" ca="1" si="519"/>
        <v>0</v>
      </c>
      <c r="BB500" s="189">
        <f t="shared" ca="1" si="519"/>
        <v>0</v>
      </c>
      <c r="BC500" s="189">
        <f t="shared" ca="1" si="519"/>
        <v>0</v>
      </c>
      <c r="BD500" s="189">
        <f t="shared" ca="1" si="519"/>
        <v>0</v>
      </c>
      <c r="BE500" s="189">
        <f t="shared" ca="1" si="519"/>
        <v>0</v>
      </c>
      <c r="BF500" s="189">
        <f t="shared" ca="1" si="519"/>
        <v>0</v>
      </c>
      <c r="BG500" s="189">
        <f t="shared" ca="1" si="519"/>
        <v>0</v>
      </c>
      <c r="BH500" s="189">
        <f t="shared" ca="1" si="519"/>
        <v>0</v>
      </c>
      <c r="BI500" s="189">
        <f t="shared" ca="1" si="519"/>
        <v>0</v>
      </c>
      <c r="BJ500" s="189">
        <f t="shared" ca="1" si="519"/>
        <v>0</v>
      </c>
      <c r="BK500" s="189">
        <f t="shared" ca="1" si="519"/>
        <v>0</v>
      </c>
      <c r="BL500" s="189">
        <f t="shared" ca="1" si="519"/>
        <v>0</v>
      </c>
      <c r="BM500" s="189">
        <f t="shared" ca="1" si="519"/>
        <v>0</v>
      </c>
    </row>
    <row r="501" spans="3:65" x14ac:dyDescent="0.2">
      <c r="C501" s="188">
        <f t="shared" si="508"/>
        <v>10</v>
      </c>
      <c r="D501" s="166" t="str">
        <f t="shared" si="509"/>
        <v/>
      </c>
      <c r="E501" s="211" t="str">
        <f t="shared" si="506"/>
        <v>Operating Expense</v>
      </c>
      <c r="F501" s="183">
        <f t="shared" si="506"/>
        <v>2</v>
      </c>
      <c r="G501" s="183"/>
      <c r="H501" s="222">
        <f>Assumptions!$E$22</f>
        <v>0.25345000000000001</v>
      </c>
      <c r="I501" s="222"/>
      <c r="J501" s="223"/>
      <c r="K501" s="202">
        <f t="shared" ca="1" si="510"/>
        <v>0</v>
      </c>
      <c r="L501" s="203">
        <f t="shared" ca="1" si="511"/>
        <v>0</v>
      </c>
      <c r="O501" s="189">
        <f t="shared" ref="O501:BM501" ca="1" si="520">O472*(1/(1-$H501)-1)</f>
        <v>0</v>
      </c>
      <c r="P501" s="189">
        <f t="shared" ca="1" si="520"/>
        <v>0</v>
      </c>
      <c r="Q501" s="189">
        <f t="shared" ca="1" si="520"/>
        <v>0</v>
      </c>
      <c r="R501" s="189">
        <f t="shared" ca="1" si="520"/>
        <v>0</v>
      </c>
      <c r="S501" s="189">
        <f t="shared" ca="1" si="520"/>
        <v>0</v>
      </c>
      <c r="T501" s="189">
        <f t="shared" ca="1" si="520"/>
        <v>0</v>
      </c>
      <c r="U501" s="189">
        <f t="shared" ca="1" si="520"/>
        <v>0</v>
      </c>
      <c r="V501" s="189">
        <f t="shared" ca="1" si="520"/>
        <v>0</v>
      </c>
      <c r="W501" s="189">
        <f t="shared" ca="1" si="520"/>
        <v>0</v>
      </c>
      <c r="X501" s="189">
        <f t="shared" ca="1" si="520"/>
        <v>0</v>
      </c>
      <c r="Y501" s="189">
        <f t="shared" ca="1" si="520"/>
        <v>0</v>
      </c>
      <c r="Z501" s="189">
        <f t="shared" ca="1" si="520"/>
        <v>0</v>
      </c>
      <c r="AA501" s="189">
        <f t="shared" ca="1" si="520"/>
        <v>0</v>
      </c>
      <c r="AB501" s="189">
        <f t="shared" ca="1" si="520"/>
        <v>0</v>
      </c>
      <c r="AC501" s="189">
        <f t="shared" ca="1" si="520"/>
        <v>0</v>
      </c>
      <c r="AD501" s="189">
        <f t="shared" ca="1" si="520"/>
        <v>0</v>
      </c>
      <c r="AE501" s="189">
        <f t="shared" ca="1" si="520"/>
        <v>0</v>
      </c>
      <c r="AF501" s="189">
        <f t="shared" ca="1" si="520"/>
        <v>0</v>
      </c>
      <c r="AG501" s="189">
        <f t="shared" ca="1" si="520"/>
        <v>0</v>
      </c>
      <c r="AH501" s="189">
        <f t="shared" ca="1" si="520"/>
        <v>0</v>
      </c>
      <c r="AI501" s="189">
        <f t="shared" ca="1" si="520"/>
        <v>0</v>
      </c>
      <c r="AJ501" s="189">
        <f t="shared" ca="1" si="520"/>
        <v>0</v>
      </c>
      <c r="AK501" s="189">
        <f t="shared" ca="1" si="520"/>
        <v>0</v>
      </c>
      <c r="AL501" s="189">
        <f t="shared" ca="1" si="520"/>
        <v>0</v>
      </c>
      <c r="AM501" s="189">
        <f t="shared" ca="1" si="520"/>
        <v>0</v>
      </c>
      <c r="AN501" s="189">
        <f t="shared" ca="1" si="520"/>
        <v>0</v>
      </c>
      <c r="AO501" s="189">
        <f t="shared" ca="1" si="520"/>
        <v>0</v>
      </c>
      <c r="AP501" s="189">
        <f t="shared" ca="1" si="520"/>
        <v>0</v>
      </c>
      <c r="AQ501" s="189">
        <f t="shared" ca="1" si="520"/>
        <v>0</v>
      </c>
      <c r="AR501" s="189">
        <f t="shared" ca="1" si="520"/>
        <v>0</v>
      </c>
      <c r="AS501" s="189">
        <f t="shared" ca="1" si="520"/>
        <v>0</v>
      </c>
      <c r="AT501" s="189">
        <f t="shared" ca="1" si="520"/>
        <v>0</v>
      </c>
      <c r="AU501" s="189">
        <f t="shared" ca="1" si="520"/>
        <v>0</v>
      </c>
      <c r="AV501" s="189">
        <f t="shared" ca="1" si="520"/>
        <v>0</v>
      </c>
      <c r="AW501" s="189">
        <f t="shared" ca="1" si="520"/>
        <v>0</v>
      </c>
      <c r="AX501" s="189">
        <f t="shared" ca="1" si="520"/>
        <v>0</v>
      </c>
      <c r="AY501" s="189">
        <f t="shared" ca="1" si="520"/>
        <v>0</v>
      </c>
      <c r="AZ501" s="189">
        <f t="shared" ca="1" si="520"/>
        <v>0</v>
      </c>
      <c r="BA501" s="189">
        <f t="shared" ca="1" si="520"/>
        <v>0</v>
      </c>
      <c r="BB501" s="189">
        <f t="shared" ca="1" si="520"/>
        <v>0</v>
      </c>
      <c r="BC501" s="189">
        <f t="shared" ca="1" si="520"/>
        <v>0</v>
      </c>
      <c r="BD501" s="189">
        <f t="shared" ca="1" si="520"/>
        <v>0</v>
      </c>
      <c r="BE501" s="189">
        <f t="shared" ca="1" si="520"/>
        <v>0</v>
      </c>
      <c r="BF501" s="189">
        <f t="shared" ca="1" si="520"/>
        <v>0</v>
      </c>
      <c r="BG501" s="189">
        <f t="shared" ca="1" si="520"/>
        <v>0</v>
      </c>
      <c r="BH501" s="189">
        <f t="shared" ca="1" si="520"/>
        <v>0</v>
      </c>
      <c r="BI501" s="189">
        <f t="shared" ca="1" si="520"/>
        <v>0</v>
      </c>
      <c r="BJ501" s="189">
        <f t="shared" ca="1" si="520"/>
        <v>0</v>
      </c>
      <c r="BK501" s="189">
        <f t="shared" ca="1" si="520"/>
        <v>0</v>
      </c>
      <c r="BL501" s="189">
        <f t="shared" ca="1" si="520"/>
        <v>0</v>
      </c>
      <c r="BM501" s="189">
        <f t="shared" ca="1" si="520"/>
        <v>0</v>
      </c>
    </row>
    <row r="502" spans="3:65" x14ac:dyDescent="0.2">
      <c r="C502" s="188">
        <f t="shared" si="508"/>
        <v>11</v>
      </c>
      <c r="D502" s="166" t="str">
        <f t="shared" si="509"/>
        <v/>
      </c>
      <c r="E502" s="211" t="str">
        <f t="shared" si="506"/>
        <v>Operating Expense</v>
      </c>
      <c r="F502" s="183">
        <f t="shared" si="506"/>
        <v>2</v>
      </c>
      <c r="G502" s="183"/>
      <c r="H502" s="222">
        <f>Assumptions!$E$22</f>
        <v>0.25345000000000001</v>
      </c>
      <c r="I502" s="222"/>
      <c r="J502" s="223"/>
      <c r="K502" s="202">
        <f t="shared" ca="1" si="510"/>
        <v>0</v>
      </c>
      <c r="L502" s="203">
        <f t="shared" ca="1" si="511"/>
        <v>0</v>
      </c>
      <c r="O502" s="189">
        <f t="shared" ref="O502:BM502" ca="1" si="521">O473*(1/(1-$H502)-1)</f>
        <v>0</v>
      </c>
      <c r="P502" s="189">
        <f t="shared" ca="1" si="521"/>
        <v>0</v>
      </c>
      <c r="Q502" s="189">
        <f t="shared" ca="1" si="521"/>
        <v>0</v>
      </c>
      <c r="R502" s="189">
        <f t="shared" ca="1" si="521"/>
        <v>0</v>
      </c>
      <c r="S502" s="189">
        <f t="shared" ca="1" si="521"/>
        <v>0</v>
      </c>
      <c r="T502" s="189">
        <f t="shared" ca="1" si="521"/>
        <v>0</v>
      </c>
      <c r="U502" s="189">
        <f t="shared" ca="1" si="521"/>
        <v>0</v>
      </c>
      <c r="V502" s="189">
        <f t="shared" ca="1" si="521"/>
        <v>0</v>
      </c>
      <c r="W502" s="189">
        <f t="shared" ca="1" si="521"/>
        <v>0</v>
      </c>
      <c r="X502" s="189">
        <f t="shared" ca="1" si="521"/>
        <v>0</v>
      </c>
      <c r="Y502" s="189">
        <f t="shared" ca="1" si="521"/>
        <v>0</v>
      </c>
      <c r="Z502" s="189">
        <f t="shared" ca="1" si="521"/>
        <v>0</v>
      </c>
      <c r="AA502" s="189">
        <f t="shared" ca="1" si="521"/>
        <v>0</v>
      </c>
      <c r="AB502" s="189">
        <f t="shared" ca="1" si="521"/>
        <v>0</v>
      </c>
      <c r="AC502" s="189">
        <f t="shared" ca="1" si="521"/>
        <v>0</v>
      </c>
      <c r="AD502" s="189">
        <f t="shared" ca="1" si="521"/>
        <v>0</v>
      </c>
      <c r="AE502" s="189">
        <f t="shared" ca="1" si="521"/>
        <v>0</v>
      </c>
      <c r="AF502" s="189">
        <f t="shared" ca="1" si="521"/>
        <v>0</v>
      </c>
      <c r="AG502" s="189">
        <f t="shared" ca="1" si="521"/>
        <v>0</v>
      </c>
      <c r="AH502" s="189">
        <f t="shared" ca="1" si="521"/>
        <v>0</v>
      </c>
      <c r="AI502" s="189">
        <f t="shared" ca="1" si="521"/>
        <v>0</v>
      </c>
      <c r="AJ502" s="189">
        <f t="shared" ca="1" si="521"/>
        <v>0</v>
      </c>
      <c r="AK502" s="189">
        <f t="shared" ca="1" si="521"/>
        <v>0</v>
      </c>
      <c r="AL502" s="189">
        <f t="shared" ca="1" si="521"/>
        <v>0</v>
      </c>
      <c r="AM502" s="189">
        <f t="shared" ca="1" si="521"/>
        <v>0</v>
      </c>
      <c r="AN502" s="189">
        <f t="shared" ca="1" si="521"/>
        <v>0</v>
      </c>
      <c r="AO502" s="189">
        <f t="shared" ca="1" si="521"/>
        <v>0</v>
      </c>
      <c r="AP502" s="189">
        <f t="shared" ca="1" si="521"/>
        <v>0</v>
      </c>
      <c r="AQ502" s="189">
        <f t="shared" ca="1" si="521"/>
        <v>0</v>
      </c>
      <c r="AR502" s="189">
        <f t="shared" ca="1" si="521"/>
        <v>0</v>
      </c>
      <c r="AS502" s="189">
        <f t="shared" ca="1" si="521"/>
        <v>0</v>
      </c>
      <c r="AT502" s="189">
        <f t="shared" ca="1" si="521"/>
        <v>0</v>
      </c>
      <c r="AU502" s="189">
        <f t="shared" ca="1" si="521"/>
        <v>0</v>
      </c>
      <c r="AV502" s="189">
        <f t="shared" ca="1" si="521"/>
        <v>0</v>
      </c>
      <c r="AW502" s="189">
        <f t="shared" ca="1" si="521"/>
        <v>0</v>
      </c>
      <c r="AX502" s="189">
        <f t="shared" ca="1" si="521"/>
        <v>0</v>
      </c>
      <c r="AY502" s="189">
        <f t="shared" ca="1" si="521"/>
        <v>0</v>
      </c>
      <c r="AZ502" s="189">
        <f t="shared" ca="1" si="521"/>
        <v>0</v>
      </c>
      <c r="BA502" s="189">
        <f t="shared" ca="1" si="521"/>
        <v>0</v>
      </c>
      <c r="BB502" s="189">
        <f t="shared" ca="1" si="521"/>
        <v>0</v>
      </c>
      <c r="BC502" s="189">
        <f t="shared" ca="1" si="521"/>
        <v>0</v>
      </c>
      <c r="BD502" s="189">
        <f t="shared" ca="1" si="521"/>
        <v>0</v>
      </c>
      <c r="BE502" s="189">
        <f t="shared" ca="1" si="521"/>
        <v>0</v>
      </c>
      <c r="BF502" s="189">
        <f t="shared" ca="1" si="521"/>
        <v>0</v>
      </c>
      <c r="BG502" s="189">
        <f t="shared" ca="1" si="521"/>
        <v>0</v>
      </c>
      <c r="BH502" s="189">
        <f t="shared" ca="1" si="521"/>
        <v>0</v>
      </c>
      <c r="BI502" s="189">
        <f t="shared" ca="1" si="521"/>
        <v>0</v>
      </c>
      <c r="BJ502" s="189">
        <f t="shared" ca="1" si="521"/>
        <v>0</v>
      </c>
      <c r="BK502" s="189">
        <f t="shared" ca="1" si="521"/>
        <v>0</v>
      </c>
      <c r="BL502" s="189">
        <f t="shared" ca="1" si="521"/>
        <v>0</v>
      </c>
      <c r="BM502" s="189">
        <f t="shared" ca="1" si="521"/>
        <v>0</v>
      </c>
    </row>
    <row r="503" spans="3:65" x14ac:dyDescent="0.2">
      <c r="C503" s="188">
        <f t="shared" si="508"/>
        <v>12</v>
      </c>
      <c r="D503" s="166" t="str">
        <f t="shared" si="509"/>
        <v/>
      </c>
      <c r="E503" s="211" t="str">
        <f t="shared" si="506"/>
        <v>Operating Expense</v>
      </c>
      <c r="F503" s="183">
        <f t="shared" si="506"/>
        <v>2</v>
      </c>
      <c r="G503" s="183"/>
      <c r="H503" s="222">
        <f>Assumptions!$E$22</f>
        <v>0.25345000000000001</v>
      </c>
      <c r="I503" s="222"/>
      <c r="J503" s="223"/>
      <c r="K503" s="202">
        <f t="shared" ca="1" si="510"/>
        <v>0</v>
      </c>
      <c r="L503" s="203">
        <f t="shared" ca="1" si="511"/>
        <v>0</v>
      </c>
      <c r="O503" s="189">
        <f t="shared" ref="O503:BM503" ca="1" si="522">O474*(1/(1-$H503)-1)</f>
        <v>0</v>
      </c>
      <c r="P503" s="189">
        <f t="shared" ca="1" si="522"/>
        <v>0</v>
      </c>
      <c r="Q503" s="189">
        <f t="shared" ca="1" si="522"/>
        <v>0</v>
      </c>
      <c r="R503" s="189">
        <f t="shared" ca="1" si="522"/>
        <v>0</v>
      </c>
      <c r="S503" s="189">
        <f t="shared" ca="1" si="522"/>
        <v>0</v>
      </c>
      <c r="T503" s="189">
        <f t="shared" ca="1" si="522"/>
        <v>0</v>
      </c>
      <c r="U503" s="189">
        <f t="shared" ca="1" si="522"/>
        <v>0</v>
      </c>
      <c r="V503" s="189">
        <f t="shared" ca="1" si="522"/>
        <v>0</v>
      </c>
      <c r="W503" s="189">
        <f t="shared" ca="1" si="522"/>
        <v>0</v>
      </c>
      <c r="X503" s="189">
        <f t="shared" ca="1" si="522"/>
        <v>0</v>
      </c>
      <c r="Y503" s="189">
        <f t="shared" ca="1" si="522"/>
        <v>0</v>
      </c>
      <c r="Z503" s="189">
        <f t="shared" ca="1" si="522"/>
        <v>0</v>
      </c>
      <c r="AA503" s="189">
        <f t="shared" ca="1" si="522"/>
        <v>0</v>
      </c>
      <c r="AB503" s="189">
        <f t="shared" ca="1" si="522"/>
        <v>0</v>
      </c>
      <c r="AC503" s="189">
        <f t="shared" ca="1" si="522"/>
        <v>0</v>
      </c>
      <c r="AD503" s="189">
        <f t="shared" ca="1" si="522"/>
        <v>0</v>
      </c>
      <c r="AE503" s="189">
        <f t="shared" ca="1" si="522"/>
        <v>0</v>
      </c>
      <c r="AF503" s="189">
        <f t="shared" ca="1" si="522"/>
        <v>0</v>
      </c>
      <c r="AG503" s="189">
        <f t="shared" ca="1" si="522"/>
        <v>0</v>
      </c>
      <c r="AH503" s="189">
        <f t="shared" ca="1" si="522"/>
        <v>0</v>
      </c>
      <c r="AI503" s="189">
        <f t="shared" ca="1" si="522"/>
        <v>0</v>
      </c>
      <c r="AJ503" s="189">
        <f t="shared" ca="1" si="522"/>
        <v>0</v>
      </c>
      <c r="AK503" s="189">
        <f t="shared" ca="1" si="522"/>
        <v>0</v>
      </c>
      <c r="AL503" s="189">
        <f t="shared" ca="1" si="522"/>
        <v>0</v>
      </c>
      <c r="AM503" s="189">
        <f t="shared" ca="1" si="522"/>
        <v>0</v>
      </c>
      <c r="AN503" s="189">
        <f t="shared" ca="1" si="522"/>
        <v>0</v>
      </c>
      <c r="AO503" s="189">
        <f t="shared" ca="1" si="522"/>
        <v>0</v>
      </c>
      <c r="AP503" s="189">
        <f t="shared" ca="1" si="522"/>
        <v>0</v>
      </c>
      <c r="AQ503" s="189">
        <f t="shared" ca="1" si="522"/>
        <v>0</v>
      </c>
      <c r="AR503" s="189">
        <f t="shared" ca="1" si="522"/>
        <v>0</v>
      </c>
      <c r="AS503" s="189">
        <f t="shared" ca="1" si="522"/>
        <v>0</v>
      </c>
      <c r="AT503" s="189">
        <f t="shared" ca="1" si="522"/>
        <v>0</v>
      </c>
      <c r="AU503" s="189">
        <f t="shared" ca="1" si="522"/>
        <v>0</v>
      </c>
      <c r="AV503" s="189">
        <f t="shared" ca="1" si="522"/>
        <v>0</v>
      </c>
      <c r="AW503" s="189">
        <f t="shared" ca="1" si="522"/>
        <v>0</v>
      </c>
      <c r="AX503" s="189">
        <f t="shared" ca="1" si="522"/>
        <v>0</v>
      </c>
      <c r="AY503" s="189">
        <f t="shared" ca="1" si="522"/>
        <v>0</v>
      </c>
      <c r="AZ503" s="189">
        <f t="shared" ca="1" si="522"/>
        <v>0</v>
      </c>
      <c r="BA503" s="189">
        <f t="shared" ca="1" si="522"/>
        <v>0</v>
      </c>
      <c r="BB503" s="189">
        <f t="shared" ca="1" si="522"/>
        <v>0</v>
      </c>
      <c r="BC503" s="189">
        <f t="shared" ca="1" si="522"/>
        <v>0</v>
      </c>
      <c r="BD503" s="189">
        <f t="shared" ca="1" si="522"/>
        <v>0</v>
      </c>
      <c r="BE503" s="189">
        <f t="shared" ca="1" si="522"/>
        <v>0</v>
      </c>
      <c r="BF503" s="189">
        <f t="shared" ca="1" si="522"/>
        <v>0</v>
      </c>
      <c r="BG503" s="189">
        <f t="shared" ca="1" si="522"/>
        <v>0</v>
      </c>
      <c r="BH503" s="189">
        <f t="shared" ca="1" si="522"/>
        <v>0</v>
      </c>
      <c r="BI503" s="189">
        <f t="shared" ca="1" si="522"/>
        <v>0</v>
      </c>
      <c r="BJ503" s="189">
        <f t="shared" ca="1" si="522"/>
        <v>0</v>
      </c>
      <c r="BK503" s="189">
        <f t="shared" ca="1" si="522"/>
        <v>0</v>
      </c>
      <c r="BL503" s="189">
        <f t="shared" ca="1" si="522"/>
        <v>0</v>
      </c>
      <c r="BM503" s="189">
        <f t="shared" ca="1" si="522"/>
        <v>0</v>
      </c>
    </row>
    <row r="504" spans="3:65" x14ac:dyDescent="0.2">
      <c r="C504" s="188">
        <f t="shared" si="508"/>
        <v>13</v>
      </c>
      <c r="D504" s="166" t="str">
        <f t="shared" si="509"/>
        <v xml:space="preserve">Alt 2 - TRANSMISSION LINE  </v>
      </c>
      <c r="E504" s="211" t="str">
        <f t="shared" si="506"/>
        <v>CWIP Capital</v>
      </c>
      <c r="F504" s="183">
        <f t="shared" si="506"/>
        <v>6</v>
      </c>
      <c r="G504" s="183"/>
      <c r="H504" s="222">
        <f>Assumptions!$E$22</f>
        <v>0.25345000000000001</v>
      </c>
      <c r="I504" s="222"/>
      <c r="J504" s="223"/>
      <c r="K504" s="202">
        <f t="shared" ca="1" si="510"/>
        <v>36429539.158502534</v>
      </c>
      <c r="L504" s="203">
        <f t="shared" ca="1" si="511"/>
        <v>121727314.44655332</v>
      </c>
      <c r="O504" s="189">
        <f t="shared" ref="O504:BM504" ca="1" si="523">O475*(1/(1-$H504)-1)</f>
        <v>0</v>
      </c>
      <c r="P504" s="189">
        <f t="shared" ca="1" si="523"/>
        <v>0</v>
      </c>
      <c r="Q504" s="189">
        <f t="shared" ca="1" si="523"/>
        <v>537092.21208813647</v>
      </c>
      <c r="R504" s="189">
        <f t="shared" ca="1" si="523"/>
        <v>3376783.9048774587</v>
      </c>
      <c r="S504" s="189">
        <f t="shared" ca="1" si="523"/>
        <v>4588708.7617084812</v>
      </c>
      <c r="T504" s="189">
        <f t="shared" ca="1" si="523"/>
        <v>4429896.2000829438</v>
      </c>
      <c r="U504" s="189">
        <f t="shared" ca="1" si="523"/>
        <v>4281884.821523645</v>
      </c>
      <c r="V504" s="189">
        <f t="shared" ca="1" si="523"/>
        <v>4143594.507723961</v>
      </c>
      <c r="W504" s="189">
        <f t="shared" ca="1" si="523"/>
        <v>4014125.1600950407</v>
      </c>
      <c r="X504" s="189">
        <f t="shared" ca="1" si="523"/>
        <v>3890836.4894429124</v>
      </c>
      <c r="Y504" s="189">
        <f t="shared" ca="1" si="523"/>
        <v>3769528.035686261</v>
      </c>
      <c r="Z504" s="189">
        <f t="shared" ca="1" si="523"/>
        <v>3648159.5753570199</v>
      </c>
      <c r="AA504" s="189">
        <f t="shared" ca="1" si="523"/>
        <v>3526791.1150277783</v>
      </c>
      <c r="AB504" s="189">
        <f t="shared" ca="1" si="523"/>
        <v>3405422.6546985367</v>
      </c>
      <c r="AC504" s="189">
        <f t="shared" ca="1" si="523"/>
        <v>3284054.1943692947</v>
      </c>
      <c r="AD504" s="189">
        <f t="shared" ca="1" si="523"/>
        <v>3162685.734040054</v>
      </c>
      <c r="AE504" s="189">
        <f t="shared" ca="1" si="523"/>
        <v>3041317.273710812</v>
      </c>
      <c r="AF504" s="189">
        <f t="shared" ca="1" si="523"/>
        <v>2919948.8133815709</v>
      </c>
      <c r="AG504" s="189">
        <f t="shared" ca="1" si="523"/>
        <v>2816282.2919664439</v>
      </c>
      <c r="AH504" s="189">
        <f t="shared" ca="1" si="523"/>
        <v>2748079.6549521377</v>
      </c>
      <c r="AI504" s="189">
        <f t="shared" ca="1" si="523"/>
        <v>2697578.9568519443</v>
      </c>
      <c r="AJ504" s="189">
        <f t="shared" ca="1" si="523"/>
        <v>2647078.2587517519</v>
      </c>
      <c r="AK504" s="189">
        <f t="shared" ca="1" si="523"/>
        <v>2596577.5606515594</v>
      </c>
      <c r="AL504" s="189">
        <f t="shared" ca="1" si="523"/>
        <v>2546076.8625513669</v>
      </c>
      <c r="AM504" s="189">
        <f t="shared" ca="1" si="523"/>
        <v>2495576.1644511744</v>
      </c>
      <c r="AN504" s="189">
        <f t="shared" ca="1" si="523"/>
        <v>2445075.4663509815</v>
      </c>
      <c r="AO504" s="189">
        <f t="shared" ca="1" si="523"/>
        <v>2394574.7682507904</v>
      </c>
      <c r="AP504" s="189">
        <f t="shared" ca="1" si="523"/>
        <v>2344074.0701505975</v>
      </c>
      <c r="AQ504" s="189">
        <f t="shared" ca="1" si="523"/>
        <v>2293573.3720504045</v>
      </c>
      <c r="AR504" s="189">
        <f t="shared" ca="1" si="523"/>
        <v>2243072.6739502125</v>
      </c>
      <c r="AS504" s="189">
        <f t="shared" ca="1" si="523"/>
        <v>2192571.975850021</v>
      </c>
      <c r="AT504" s="189">
        <f t="shared" ca="1" si="523"/>
        <v>2142071.2777498281</v>
      </c>
      <c r="AU504" s="189">
        <f t="shared" ca="1" si="523"/>
        <v>2091570.5796496361</v>
      </c>
      <c r="AV504" s="189">
        <f t="shared" ca="1" si="523"/>
        <v>2041069.8815494431</v>
      </c>
      <c r="AW504" s="189">
        <f t="shared" ca="1" si="523"/>
        <v>1990569.1834492511</v>
      </c>
      <c r="AX504" s="189">
        <f t="shared" ca="1" si="523"/>
        <v>1940068.4853490589</v>
      </c>
      <c r="AY504" s="189">
        <f t="shared" ca="1" si="523"/>
        <v>1889567.7872488664</v>
      </c>
      <c r="AZ504" s="189">
        <f t="shared" ca="1" si="523"/>
        <v>1839067.0891486739</v>
      </c>
      <c r="BA504" s="189">
        <f t="shared" ca="1" si="523"/>
        <v>1788566.3910484815</v>
      </c>
      <c r="BB504" s="189">
        <f t="shared" ca="1" si="523"/>
        <v>1738065.6929482894</v>
      </c>
      <c r="BC504" s="189">
        <f t="shared" ca="1" si="523"/>
        <v>1687564.9948480974</v>
      </c>
      <c r="BD504" s="189">
        <f t="shared" ca="1" si="523"/>
        <v>1637064.2967479043</v>
      </c>
      <c r="BE504" s="189">
        <f t="shared" ca="1" si="523"/>
        <v>1586563.5986477125</v>
      </c>
      <c r="BF504" s="189">
        <f t="shared" ca="1" si="523"/>
        <v>1536062.9005475203</v>
      </c>
      <c r="BG504" s="189">
        <f t="shared" ca="1" si="523"/>
        <v>1485562.202447328</v>
      </c>
      <c r="BH504" s="189">
        <f t="shared" ca="1" si="523"/>
        <v>1435061.5043471353</v>
      </c>
      <c r="BI504" s="189">
        <f t="shared" ca="1" si="523"/>
        <v>1384560.8062469431</v>
      </c>
      <c r="BJ504" s="189">
        <f t="shared" ca="1" si="523"/>
        <v>1334060.1081467508</v>
      </c>
      <c r="BK504" s="189">
        <f t="shared" ca="1" si="523"/>
        <v>1283559.4100465581</v>
      </c>
      <c r="BL504" s="189">
        <f t="shared" ca="1" si="523"/>
        <v>1233058.7119463657</v>
      </c>
      <c r="BM504" s="189">
        <f t="shared" ca="1" si="523"/>
        <v>1182558.013846173</v>
      </c>
    </row>
    <row r="505" spans="3:65" x14ac:dyDescent="0.2">
      <c r="C505" s="188">
        <f t="shared" si="508"/>
        <v>14</v>
      </c>
      <c r="D505" s="166" t="str">
        <f t="shared" si="509"/>
        <v xml:space="preserve">Alt 2 - TRANSMISSION SUBSTATION  </v>
      </c>
      <c r="E505" s="211" t="str">
        <f t="shared" si="506"/>
        <v>CWIP Capital</v>
      </c>
      <c r="F505" s="183">
        <f t="shared" si="506"/>
        <v>6</v>
      </c>
      <c r="G505" s="183"/>
      <c r="H505" s="222">
        <f>Assumptions!$E$22</f>
        <v>0.25345000000000001</v>
      </c>
      <c r="I505" s="222"/>
      <c r="J505" s="223"/>
      <c r="K505" s="202">
        <f t="shared" ca="1" si="510"/>
        <v>372010.69369998726</v>
      </c>
      <c r="L505" s="203">
        <f t="shared" ca="1" si="511"/>
        <v>1010911.0433671412</v>
      </c>
      <c r="O505" s="189">
        <f t="shared" ref="O505:BM505" ca="1" si="524">O476*(1/(1-$H505)-1)</f>
        <v>0</v>
      </c>
      <c r="P505" s="189">
        <f t="shared" ca="1" si="524"/>
        <v>0</v>
      </c>
      <c r="Q505" s="189">
        <f t="shared" ca="1" si="524"/>
        <v>6098.2305262415848</v>
      </c>
      <c r="R505" s="189">
        <f t="shared" ca="1" si="524"/>
        <v>38326.424693659479</v>
      </c>
      <c r="S505" s="189">
        <f t="shared" ca="1" si="524"/>
        <v>51903.283369031204</v>
      </c>
      <c r="T505" s="189">
        <f t="shared" ca="1" si="524"/>
        <v>49761.277129291469</v>
      </c>
      <c r="U505" s="189">
        <f t="shared" ca="1" si="524"/>
        <v>47741.909242541398</v>
      </c>
      <c r="V505" s="189">
        <f t="shared" ca="1" si="524"/>
        <v>45832.915873482045</v>
      </c>
      <c r="W505" s="189">
        <f t="shared" ca="1" si="524"/>
        <v>44024.07715936422</v>
      </c>
      <c r="X505" s="189">
        <f t="shared" ca="1" si="524"/>
        <v>42285.41483612384</v>
      </c>
      <c r="Y505" s="189">
        <f t="shared" ca="1" si="524"/>
        <v>40569.236210931544</v>
      </c>
      <c r="Z505" s="189">
        <f t="shared" ca="1" si="524"/>
        <v>38852.37626155599</v>
      </c>
      <c r="AA505" s="189">
        <f t="shared" ca="1" si="524"/>
        <v>37135.516312180422</v>
      </c>
      <c r="AB505" s="189">
        <f t="shared" ca="1" si="524"/>
        <v>35418.656362804868</v>
      </c>
      <c r="AC505" s="189">
        <f t="shared" ca="1" si="524"/>
        <v>33701.7964134293</v>
      </c>
      <c r="AD505" s="189">
        <f t="shared" ca="1" si="524"/>
        <v>31984.936464053742</v>
      </c>
      <c r="AE505" s="189">
        <f t="shared" ca="1" si="524"/>
        <v>30268.076514678178</v>
      </c>
      <c r="AF505" s="189">
        <f t="shared" ca="1" si="524"/>
        <v>28551.216565302617</v>
      </c>
      <c r="AG505" s="189">
        <f t="shared" ca="1" si="524"/>
        <v>27035.347249993451</v>
      </c>
      <c r="AH505" s="189">
        <f t="shared" ca="1" si="524"/>
        <v>25922.14052700036</v>
      </c>
      <c r="AI505" s="189">
        <f t="shared" ca="1" si="524"/>
        <v>25009.924438073656</v>
      </c>
      <c r="AJ505" s="189">
        <f t="shared" ca="1" si="524"/>
        <v>24097.708349146964</v>
      </c>
      <c r="AK505" s="189">
        <f t="shared" ca="1" si="524"/>
        <v>23185.492260220253</v>
      </c>
      <c r="AL505" s="189">
        <f t="shared" ca="1" si="524"/>
        <v>22273.276171293561</v>
      </c>
      <c r="AM505" s="189">
        <f t="shared" ca="1" si="524"/>
        <v>21361.060082366861</v>
      </c>
      <c r="AN505" s="189">
        <f t="shared" ca="1" si="524"/>
        <v>20448.843993440165</v>
      </c>
      <c r="AO505" s="189">
        <f t="shared" ca="1" si="524"/>
        <v>19536.627904513462</v>
      </c>
      <c r="AP505" s="189">
        <f t="shared" ca="1" si="524"/>
        <v>18624.411815586762</v>
      </c>
      <c r="AQ505" s="189">
        <f t="shared" ca="1" si="524"/>
        <v>17712.195726660066</v>
      </c>
      <c r="AR505" s="189">
        <f t="shared" ca="1" si="524"/>
        <v>16799.979637733366</v>
      </c>
      <c r="AS505" s="189">
        <f t="shared" ca="1" si="524"/>
        <v>15887.763548806664</v>
      </c>
      <c r="AT505" s="189">
        <f t="shared" ca="1" si="524"/>
        <v>14975.547459879965</v>
      </c>
      <c r="AU505" s="189">
        <f t="shared" ca="1" si="524"/>
        <v>14063.331370953267</v>
      </c>
      <c r="AV505" s="189">
        <f t="shared" ca="1" si="524"/>
        <v>13151.115282026569</v>
      </c>
      <c r="AW505" s="189">
        <f t="shared" ca="1" si="524"/>
        <v>12238.899193099865</v>
      </c>
      <c r="AX505" s="189">
        <f t="shared" ca="1" si="524"/>
        <v>11326.683104173166</v>
      </c>
      <c r="AY505" s="189">
        <f t="shared" ca="1" si="524"/>
        <v>10414.467015246468</v>
      </c>
      <c r="AZ505" s="189">
        <f t="shared" ca="1" si="524"/>
        <v>9502.250926319768</v>
      </c>
      <c r="BA505" s="189">
        <f t="shared" ca="1" si="524"/>
        <v>8590.0348373930683</v>
      </c>
      <c r="BB505" s="189">
        <f t="shared" ca="1" si="524"/>
        <v>7677.8187484663686</v>
      </c>
      <c r="BC505" s="189">
        <f t="shared" ca="1" si="524"/>
        <v>6765.6026595396688</v>
      </c>
      <c r="BD505" s="189">
        <f t="shared" ca="1" si="524"/>
        <v>5853.38657061297</v>
      </c>
      <c r="BE505" s="189">
        <f t="shared" ca="1" si="524"/>
        <v>4941.1704816862748</v>
      </c>
      <c r="BF505" s="189">
        <f t="shared" ca="1" si="524"/>
        <v>4028.9543927595801</v>
      </c>
      <c r="BG505" s="189">
        <f t="shared" ca="1" si="524"/>
        <v>3116.7383038328849</v>
      </c>
      <c r="BH505" s="189">
        <f t="shared" ca="1" si="524"/>
        <v>2204.522214906191</v>
      </c>
      <c r="BI505" s="189">
        <f t="shared" ca="1" si="524"/>
        <v>1292.3061259794968</v>
      </c>
      <c r="BJ505" s="189">
        <f t="shared" ca="1" si="524"/>
        <v>418.09904075806935</v>
      </c>
      <c r="BK505" s="189">
        <f t="shared" ca="1" si="524"/>
        <v>-1.681484855068466E-11</v>
      </c>
      <c r="BL505" s="189">
        <f t="shared" ca="1" si="524"/>
        <v>-1.681484855068466E-11</v>
      </c>
      <c r="BM505" s="189">
        <f t="shared" ca="1" si="524"/>
        <v>-1.681484855068466E-11</v>
      </c>
    </row>
    <row r="506" spans="3:65" x14ac:dyDescent="0.2">
      <c r="C506" s="188">
        <f t="shared" si="508"/>
        <v>15</v>
      </c>
      <c r="D506" s="166" t="str">
        <f t="shared" si="509"/>
        <v xml:space="preserve">Alt 2 - DISTRIBUTION SUBSTATION  </v>
      </c>
      <c r="E506" s="211" t="str">
        <f t="shared" si="506"/>
        <v>CWIP Capital</v>
      </c>
      <c r="F506" s="183">
        <f t="shared" si="506"/>
        <v>6</v>
      </c>
      <c r="G506" s="183"/>
      <c r="H506" s="222">
        <f>Assumptions!$E$22</f>
        <v>0.25345000000000001</v>
      </c>
      <c r="I506" s="222"/>
      <c r="J506" s="223"/>
      <c r="K506" s="202">
        <f t="shared" ca="1" si="510"/>
        <v>0</v>
      </c>
      <c r="L506" s="203">
        <f t="shared" ca="1" si="511"/>
        <v>0</v>
      </c>
      <c r="O506" s="189">
        <f t="shared" ref="O506:BM506" ca="1" si="525">O477*(1/(1-$H506)-1)</f>
        <v>0</v>
      </c>
      <c r="P506" s="189">
        <f t="shared" ca="1" si="525"/>
        <v>0</v>
      </c>
      <c r="Q506" s="189">
        <f t="shared" ca="1" si="525"/>
        <v>0</v>
      </c>
      <c r="R506" s="189">
        <f t="shared" ca="1" si="525"/>
        <v>0</v>
      </c>
      <c r="S506" s="189">
        <f t="shared" ca="1" si="525"/>
        <v>0</v>
      </c>
      <c r="T506" s="189">
        <f t="shared" ca="1" si="525"/>
        <v>0</v>
      </c>
      <c r="U506" s="189">
        <f t="shared" ca="1" si="525"/>
        <v>0</v>
      </c>
      <c r="V506" s="189">
        <f t="shared" ca="1" si="525"/>
        <v>0</v>
      </c>
      <c r="W506" s="189">
        <f t="shared" ca="1" si="525"/>
        <v>0</v>
      </c>
      <c r="X506" s="189">
        <f t="shared" ca="1" si="525"/>
        <v>0</v>
      </c>
      <c r="Y506" s="189">
        <f t="shared" ca="1" si="525"/>
        <v>0</v>
      </c>
      <c r="Z506" s="189">
        <f t="shared" ca="1" si="525"/>
        <v>0</v>
      </c>
      <c r="AA506" s="189">
        <f t="shared" ca="1" si="525"/>
        <v>0</v>
      </c>
      <c r="AB506" s="189">
        <f t="shared" ca="1" si="525"/>
        <v>0</v>
      </c>
      <c r="AC506" s="189">
        <f t="shared" ca="1" si="525"/>
        <v>0</v>
      </c>
      <c r="AD506" s="189">
        <f t="shared" ca="1" si="525"/>
        <v>0</v>
      </c>
      <c r="AE506" s="189">
        <f t="shared" ca="1" si="525"/>
        <v>0</v>
      </c>
      <c r="AF506" s="189">
        <f t="shared" ca="1" si="525"/>
        <v>0</v>
      </c>
      <c r="AG506" s="189">
        <f t="shared" ca="1" si="525"/>
        <v>0</v>
      </c>
      <c r="AH506" s="189">
        <f t="shared" ca="1" si="525"/>
        <v>0</v>
      </c>
      <c r="AI506" s="189">
        <f t="shared" ca="1" si="525"/>
        <v>0</v>
      </c>
      <c r="AJ506" s="189">
        <f t="shared" ca="1" si="525"/>
        <v>0</v>
      </c>
      <c r="AK506" s="189">
        <f t="shared" ca="1" si="525"/>
        <v>0</v>
      </c>
      <c r="AL506" s="189">
        <f t="shared" ca="1" si="525"/>
        <v>0</v>
      </c>
      <c r="AM506" s="189">
        <f t="shared" ca="1" si="525"/>
        <v>0</v>
      </c>
      <c r="AN506" s="189">
        <f t="shared" ca="1" si="525"/>
        <v>0</v>
      </c>
      <c r="AO506" s="189">
        <f t="shared" ca="1" si="525"/>
        <v>0</v>
      </c>
      <c r="AP506" s="189">
        <f t="shared" ca="1" si="525"/>
        <v>0</v>
      </c>
      <c r="AQ506" s="189">
        <f t="shared" ca="1" si="525"/>
        <v>0</v>
      </c>
      <c r="AR506" s="189">
        <f t="shared" ca="1" si="525"/>
        <v>0</v>
      </c>
      <c r="AS506" s="189">
        <f t="shared" ca="1" si="525"/>
        <v>0</v>
      </c>
      <c r="AT506" s="189">
        <f t="shared" ca="1" si="525"/>
        <v>0</v>
      </c>
      <c r="AU506" s="189">
        <f t="shared" ca="1" si="525"/>
        <v>0</v>
      </c>
      <c r="AV506" s="189">
        <f t="shared" ca="1" si="525"/>
        <v>0</v>
      </c>
      <c r="AW506" s="189">
        <f t="shared" ca="1" si="525"/>
        <v>0</v>
      </c>
      <c r="AX506" s="189">
        <f t="shared" ca="1" si="525"/>
        <v>0</v>
      </c>
      <c r="AY506" s="189">
        <f t="shared" ca="1" si="525"/>
        <v>0</v>
      </c>
      <c r="AZ506" s="189">
        <f t="shared" ca="1" si="525"/>
        <v>0</v>
      </c>
      <c r="BA506" s="189">
        <f t="shared" ca="1" si="525"/>
        <v>0</v>
      </c>
      <c r="BB506" s="189">
        <f t="shared" ca="1" si="525"/>
        <v>0</v>
      </c>
      <c r="BC506" s="189">
        <f t="shared" ca="1" si="525"/>
        <v>0</v>
      </c>
      <c r="BD506" s="189">
        <f t="shared" ca="1" si="525"/>
        <v>0</v>
      </c>
      <c r="BE506" s="189">
        <f t="shared" ca="1" si="525"/>
        <v>0</v>
      </c>
      <c r="BF506" s="189">
        <f t="shared" ca="1" si="525"/>
        <v>0</v>
      </c>
      <c r="BG506" s="189">
        <f t="shared" ca="1" si="525"/>
        <v>0</v>
      </c>
      <c r="BH506" s="189">
        <f t="shared" ca="1" si="525"/>
        <v>0</v>
      </c>
      <c r="BI506" s="189">
        <f t="shared" ca="1" si="525"/>
        <v>0</v>
      </c>
      <c r="BJ506" s="189">
        <f t="shared" ca="1" si="525"/>
        <v>0</v>
      </c>
      <c r="BK506" s="189">
        <f t="shared" ca="1" si="525"/>
        <v>0</v>
      </c>
      <c r="BL506" s="189">
        <f t="shared" ca="1" si="525"/>
        <v>0</v>
      </c>
      <c r="BM506" s="189">
        <f t="shared" ca="1" si="525"/>
        <v>0</v>
      </c>
    </row>
    <row r="507" spans="3:65" x14ac:dyDescent="0.2">
      <c r="C507" s="188">
        <f t="shared" si="508"/>
        <v>16</v>
      </c>
      <c r="D507" s="166" t="str">
        <f t="shared" si="509"/>
        <v>item 16</v>
      </c>
      <c r="E507" s="211" t="str">
        <f t="shared" si="506"/>
        <v>Operating Expense</v>
      </c>
      <c r="F507" s="183">
        <f t="shared" si="506"/>
        <v>2</v>
      </c>
      <c r="G507" s="183"/>
      <c r="H507" s="222">
        <f>Assumptions!$E$22</f>
        <v>0.25345000000000001</v>
      </c>
      <c r="I507" s="222"/>
      <c r="J507" s="223"/>
      <c r="K507" s="202">
        <f t="shared" ca="1" si="510"/>
        <v>0</v>
      </c>
      <c r="L507" s="203">
        <f t="shared" ca="1" si="511"/>
        <v>0</v>
      </c>
      <c r="O507" s="189">
        <f t="shared" ref="O507:BM507" ca="1" si="526">O478*(1/(1-$H507)-1)</f>
        <v>0</v>
      </c>
      <c r="P507" s="189">
        <f t="shared" ca="1" si="526"/>
        <v>0</v>
      </c>
      <c r="Q507" s="189">
        <f t="shared" ca="1" si="526"/>
        <v>0</v>
      </c>
      <c r="R507" s="189">
        <f t="shared" ca="1" si="526"/>
        <v>0</v>
      </c>
      <c r="S507" s="189">
        <f t="shared" ca="1" si="526"/>
        <v>0</v>
      </c>
      <c r="T507" s="189">
        <f t="shared" ca="1" si="526"/>
        <v>0</v>
      </c>
      <c r="U507" s="189">
        <f t="shared" ca="1" si="526"/>
        <v>0</v>
      </c>
      <c r="V507" s="189">
        <f t="shared" ca="1" si="526"/>
        <v>0</v>
      </c>
      <c r="W507" s="189">
        <f t="shared" ca="1" si="526"/>
        <v>0</v>
      </c>
      <c r="X507" s="189">
        <f t="shared" ca="1" si="526"/>
        <v>0</v>
      </c>
      <c r="Y507" s="189">
        <f t="shared" ca="1" si="526"/>
        <v>0</v>
      </c>
      <c r="Z507" s="189">
        <f t="shared" ca="1" si="526"/>
        <v>0</v>
      </c>
      <c r="AA507" s="189">
        <f t="shared" ca="1" si="526"/>
        <v>0</v>
      </c>
      <c r="AB507" s="189">
        <f t="shared" ca="1" si="526"/>
        <v>0</v>
      </c>
      <c r="AC507" s="189">
        <f t="shared" ca="1" si="526"/>
        <v>0</v>
      </c>
      <c r="AD507" s="189">
        <f t="shared" ca="1" si="526"/>
        <v>0</v>
      </c>
      <c r="AE507" s="189">
        <f t="shared" ca="1" si="526"/>
        <v>0</v>
      </c>
      <c r="AF507" s="189">
        <f t="shared" ca="1" si="526"/>
        <v>0</v>
      </c>
      <c r="AG507" s="189">
        <f t="shared" ca="1" si="526"/>
        <v>0</v>
      </c>
      <c r="AH507" s="189">
        <f t="shared" ca="1" si="526"/>
        <v>0</v>
      </c>
      <c r="AI507" s="189">
        <f t="shared" ca="1" si="526"/>
        <v>0</v>
      </c>
      <c r="AJ507" s="189">
        <f t="shared" ca="1" si="526"/>
        <v>0</v>
      </c>
      <c r="AK507" s="189">
        <f t="shared" ca="1" si="526"/>
        <v>0</v>
      </c>
      <c r="AL507" s="189">
        <f t="shared" ca="1" si="526"/>
        <v>0</v>
      </c>
      <c r="AM507" s="189">
        <f t="shared" ca="1" si="526"/>
        <v>0</v>
      </c>
      <c r="AN507" s="189">
        <f t="shared" ca="1" si="526"/>
        <v>0</v>
      </c>
      <c r="AO507" s="189">
        <f t="shared" ca="1" si="526"/>
        <v>0</v>
      </c>
      <c r="AP507" s="189">
        <f t="shared" ca="1" si="526"/>
        <v>0</v>
      </c>
      <c r="AQ507" s="189">
        <f t="shared" ca="1" si="526"/>
        <v>0</v>
      </c>
      <c r="AR507" s="189">
        <f t="shared" ca="1" si="526"/>
        <v>0</v>
      </c>
      <c r="AS507" s="189">
        <f t="shared" ca="1" si="526"/>
        <v>0</v>
      </c>
      <c r="AT507" s="189">
        <f t="shared" ca="1" si="526"/>
        <v>0</v>
      </c>
      <c r="AU507" s="189">
        <f t="shared" ca="1" si="526"/>
        <v>0</v>
      </c>
      <c r="AV507" s="189">
        <f t="shared" ca="1" si="526"/>
        <v>0</v>
      </c>
      <c r="AW507" s="189">
        <f t="shared" ca="1" si="526"/>
        <v>0</v>
      </c>
      <c r="AX507" s="189">
        <f t="shared" ca="1" si="526"/>
        <v>0</v>
      </c>
      <c r="AY507" s="189">
        <f t="shared" ca="1" si="526"/>
        <v>0</v>
      </c>
      <c r="AZ507" s="189">
        <f t="shared" ca="1" si="526"/>
        <v>0</v>
      </c>
      <c r="BA507" s="189">
        <f t="shared" ca="1" si="526"/>
        <v>0</v>
      </c>
      <c r="BB507" s="189">
        <f t="shared" ca="1" si="526"/>
        <v>0</v>
      </c>
      <c r="BC507" s="189">
        <f t="shared" ca="1" si="526"/>
        <v>0</v>
      </c>
      <c r="BD507" s="189">
        <f t="shared" ca="1" si="526"/>
        <v>0</v>
      </c>
      <c r="BE507" s="189">
        <f t="shared" ca="1" si="526"/>
        <v>0</v>
      </c>
      <c r="BF507" s="189">
        <f t="shared" ca="1" si="526"/>
        <v>0</v>
      </c>
      <c r="BG507" s="189">
        <f t="shared" ca="1" si="526"/>
        <v>0</v>
      </c>
      <c r="BH507" s="189">
        <f t="shared" ca="1" si="526"/>
        <v>0</v>
      </c>
      <c r="BI507" s="189">
        <f t="shared" ca="1" si="526"/>
        <v>0</v>
      </c>
      <c r="BJ507" s="189">
        <f t="shared" ca="1" si="526"/>
        <v>0</v>
      </c>
      <c r="BK507" s="189">
        <f t="shared" ca="1" si="526"/>
        <v>0</v>
      </c>
      <c r="BL507" s="189">
        <f t="shared" ca="1" si="526"/>
        <v>0</v>
      </c>
      <c r="BM507" s="189">
        <f t="shared" ca="1" si="526"/>
        <v>0</v>
      </c>
    </row>
    <row r="508" spans="3:65" x14ac:dyDescent="0.2">
      <c r="C508" s="188">
        <f t="shared" si="508"/>
        <v>17</v>
      </c>
      <c r="D508" s="166" t="str">
        <f t="shared" si="509"/>
        <v>item 17</v>
      </c>
      <c r="E508" s="211" t="str">
        <f t="shared" si="506"/>
        <v>Operating Expense</v>
      </c>
      <c r="F508" s="183">
        <f t="shared" si="506"/>
        <v>2</v>
      </c>
      <c r="G508" s="183"/>
      <c r="H508" s="222">
        <f>Assumptions!$E$22</f>
        <v>0.25345000000000001</v>
      </c>
      <c r="I508" s="222"/>
      <c r="J508" s="223"/>
      <c r="K508" s="202">
        <f t="shared" ca="1" si="510"/>
        <v>0</v>
      </c>
      <c r="L508" s="203">
        <f t="shared" ca="1" si="511"/>
        <v>0</v>
      </c>
      <c r="O508" s="189">
        <f t="shared" ref="O508:BM508" ca="1" si="527">O479*(1/(1-$H508)-1)</f>
        <v>0</v>
      </c>
      <c r="P508" s="189">
        <f t="shared" ca="1" si="527"/>
        <v>0</v>
      </c>
      <c r="Q508" s="189">
        <f t="shared" ca="1" si="527"/>
        <v>0</v>
      </c>
      <c r="R508" s="189">
        <f t="shared" ca="1" si="527"/>
        <v>0</v>
      </c>
      <c r="S508" s="189">
        <f t="shared" ca="1" si="527"/>
        <v>0</v>
      </c>
      <c r="T508" s="189">
        <f t="shared" ca="1" si="527"/>
        <v>0</v>
      </c>
      <c r="U508" s="189">
        <f t="shared" ca="1" si="527"/>
        <v>0</v>
      </c>
      <c r="V508" s="189">
        <f t="shared" ca="1" si="527"/>
        <v>0</v>
      </c>
      <c r="W508" s="189">
        <f t="shared" ca="1" si="527"/>
        <v>0</v>
      </c>
      <c r="X508" s="189">
        <f t="shared" ca="1" si="527"/>
        <v>0</v>
      </c>
      <c r="Y508" s="189">
        <f t="shared" ca="1" si="527"/>
        <v>0</v>
      </c>
      <c r="Z508" s="189">
        <f t="shared" ca="1" si="527"/>
        <v>0</v>
      </c>
      <c r="AA508" s="189">
        <f t="shared" ca="1" si="527"/>
        <v>0</v>
      </c>
      <c r="AB508" s="189">
        <f t="shared" ca="1" si="527"/>
        <v>0</v>
      </c>
      <c r="AC508" s="189">
        <f t="shared" ca="1" si="527"/>
        <v>0</v>
      </c>
      <c r="AD508" s="189">
        <f t="shared" ca="1" si="527"/>
        <v>0</v>
      </c>
      <c r="AE508" s="189">
        <f t="shared" ca="1" si="527"/>
        <v>0</v>
      </c>
      <c r="AF508" s="189">
        <f t="shared" ca="1" si="527"/>
        <v>0</v>
      </c>
      <c r="AG508" s="189">
        <f t="shared" ca="1" si="527"/>
        <v>0</v>
      </c>
      <c r="AH508" s="189">
        <f t="shared" ca="1" si="527"/>
        <v>0</v>
      </c>
      <c r="AI508" s="189">
        <f t="shared" ca="1" si="527"/>
        <v>0</v>
      </c>
      <c r="AJ508" s="189">
        <f t="shared" ca="1" si="527"/>
        <v>0</v>
      </c>
      <c r="AK508" s="189">
        <f t="shared" ca="1" si="527"/>
        <v>0</v>
      </c>
      <c r="AL508" s="189">
        <f t="shared" ca="1" si="527"/>
        <v>0</v>
      </c>
      <c r="AM508" s="189">
        <f t="shared" ca="1" si="527"/>
        <v>0</v>
      </c>
      <c r="AN508" s="189">
        <f t="shared" ca="1" si="527"/>
        <v>0</v>
      </c>
      <c r="AO508" s="189">
        <f t="shared" ca="1" si="527"/>
        <v>0</v>
      </c>
      <c r="AP508" s="189">
        <f t="shared" ca="1" si="527"/>
        <v>0</v>
      </c>
      <c r="AQ508" s="189">
        <f t="shared" ca="1" si="527"/>
        <v>0</v>
      </c>
      <c r="AR508" s="189">
        <f t="shared" ca="1" si="527"/>
        <v>0</v>
      </c>
      <c r="AS508" s="189">
        <f t="shared" ca="1" si="527"/>
        <v>0</v>
      </c>
      <c r="AT508" s="189">
        <f t="shared" ca="1" si="527"/>
        <v>0</v>
      </c>
      <c r="AU508" s="189">
        <f t="shared" ca="1" si="527"/>
        <v>0</v>
      </c>
      <c r="AV508" s="189">
        <f t="shared" ca="1" si="527"/>
        <v>0</v>
      </c>
      <c r="AW508" s="189">
        <f t="shared" ca="1" si="527"/>
        <v>0</v>
      </c>
      <c r="AX508" s="189">
        <f t="shared" ca="1" si="527"/>
        <v>0</v>
      </c>
      <c r="AY508" s="189">
        <f t="shared" ca="1" si="527"/>
        <v>0</v>
      </c>
      <c r="AZ508" s="189">
        <f t="shared" ca="1" si="527"/>
        <v>0</v>
      </c>
      <c r="BA508" s="189">
        <f t="shared" ca="1" si="527"/>
        <v>0</v>
      </c>
      <c r="BB508" s="189">
        <f t="shared" ca="1" si="527"/>
        <v>0</v>
      </c>
      <c r="BC508" s="189">
        <f t="shared" ca="1" si="527"/>
        <v>0</v>
      </c>
      <c r="BD508" s="189">
        <f t="shared" ca="1" si="527"/>
        <v>0</v>
      </c>
      <c r="BE508" s="189">
        <f t="shared" ca="1" si="527"/>
        <v>0</v>
      </c>
      <c r="BF508" s="189">
        <f t="shared" ca="1" si="527"/>
        <v>0</v>
      </c>
      <c r="BG508" s="189">
        <f t="shared" ca="1" si="527"/>
        <v>0</v>
      </c>
      <c r="BH508" s="189">
        <f t="shared" ca="1" si="527"/>
        <v>0</v>
      </c>
      <c r="BI508" s="189">
        <f t="shared" ca="1" si="527"/>
        <v>0</v>
      </c>
      <c r="BJ508" s="189">
        <f t="shared" ca="1" si="527"/>
        <v>0</v>
      </c>
      <c r="BK508" s="189">
        <f t="shared" ca="1" si="527"/>
        <v>0</v>
      </c>
      <c r="BL508" s="189">
        <f t="shared" ca="1" si="527"/>
        <v>0</v>
      </c>
      <c r="BM508" s="189">
        <f t="shared" ca="1" si="527"/>
        <v>0</v>
      </c>
    </row>
    <row r="509" spans="3:65" x14ac:dyDescent="0.2">
      <c r="C509" s="188">
        <f t="shared" si="508"/>
        <v>18</v>
      </c>
      <c r="D509" s="166" t="str">
        <f t="shared" si="509"/>
        <v>item 18</v>
      </c>
      <c r="E509" s="211" t="str">
        <f t="shared" si="506"/>
        <v>Operating Expense</v>
      </c>
      <c r="F509" s="183">
        <f t="shared" si="506"/>
        <v>2</v>
      </c>
      <c r="G509" s="183"/>
      <c r="H509" s="222">
        <f>Assumptions!$E$22</f>
        <v>0.25345000000000001</v>
      </c>
      <c r="I509" s="222"/>
      <c r="J509" s="223"/>
      <c r="K509" s="202">
        <f t="shared" ca="1" si="510"/>
        <v>0</v>
      </c>
      <c r="L509" s="203">
        <f t="shared" ca="1" si="511"/>
        <v>0</v>
      </c>
      <c r="O509" s="189">
        <f t="shared" ref="O509:BM509" ca="1" si="528">O480*(1/(1-$H509)-1)</f>
        <v>0</v>
      </c>
      <c r="P509" s="189">
        <f t="shared" ca="1" si="528"/>
        <v>0</v>
      </c>
      <c r="Q509" s="189">
        <f t="shared" ca="1" si="528"/>
        <v>0</v>
      </c>
      <c r="R509" s="189">
        <f t="shared" ca="1" si="528"/>
        <v>0</v>
      </c>
      <c r="S509" s="189">
        <f t="shared" ca="1" si="528"/>
        <v>0</v>
      </c>
      <c r="T509" s="189">
        <f t="shared" ca="1" si="528"/>
        <v>0</v>
      </c>
      <c r="U509" s="189">
        <f t="shared" ca="1" si="528"/>
        <v>0</v>
      </c>
      <c r="V509" s="189">
        <f t="shared" ca="1" si="528"/>
        <v>0</v>
      </c>
      <c r="W509" s="189">
        <f t="shared" ca="1" si="528"/>
        <v>0</v>
      </c>
      <c r="X509" s="189">
        <f t="shared" ca="1" si="528"/>
        <v>0</v>
      </c>
      <c r="Y509" s="189">
        <f t="shared" ca="1" si="528"/>
        <v>0</v>
      </c>
      <c r="Z509" s="189">
        <f t="shared" ca="1" si="528"/>
        <v>0</v>
      </c>
      <c r="AA509" s="189">
        <f t="shared" ca="1" si="528"/>
        <v>0</v>
      </c>
      <c r="AB509" s="189">
        <f t="shared" ca="1" si="528"/>
        <v>0</v>
      </c>
      <c r="AC509" s="189">
        <f t="shared" ca="1" si="528"/>
        <v>0</v>
      </c>
      <c r="AD509" s="189">
        <f t="shared" ca="1" si="528"/>
        <v>0</v>
      </c>
      <c r="AE509" s="189">
        <f t="shared" ca="1" si="528"/>
        <v>0</v>
      </c>
      <c r="AF509" s="189">
        <f t="shared" ca="1" si="528"/>
        <v>0</v>
      </c>
      <c r="AG509" s="189">
        <f t="shared" ca="1" si="528"/>
        <v>0</v>
      </c>
      <c r="AH509" s="189">
        <f t="shared" ca="1" si="528"/>
        <v>0</v>
      </c>
      <c r="AI509" s="189">
        <f t="shared" ca="1" si="528"/>
        <v>0</v>
      </c>
      <c r="AJ509" s="189">
        <f t="shared" ca="1" si="528"/>
        <v>0</v>
      </c>
      <c r="AK509" s="189">
        <f t="shared" ca="1" si="528"/>
        <v>0</v>
      </c>
      <c r="AL509" s="189">
        <f t="shared" ca="1" si="528"/>
        <v>0</v>
      </c>
      <c r="AM509" s="189">
        <f t="shared" ca="1" si="528"/>
        <v>0</v>
      </c>
      <c r="AN509" s="189">
        <f t="shared" ca="1" si="528"/>
        <v>0</v>
      </c>
      <c r="AO509" s="189">
        <f t="shared" ca="1" si="528"/>
        <v>0</v>
      </c>
      <c r="AP509" s="189">
        <f t="shared" ca="1" si="528"/>
        <v>0</v>
      </c>
      <c r="AQ509" s="189">
        <f t="shared" ca="1" si="528"/>
        <v>0</v>
      </c>
      <c r="AR509" s="189">
        <f t="shared" ca="1" si="528"/>
        <v>0</v>
      </c>
      <c r="AS509" s="189">
        <f t="shared" ca="1" si="528"/>
        <v>0</v>
      </c>
      <c r="AT509" s="189">
        <f t="shared" ca="1" si="528"/>
        <v>0</v>
      </c>
      <c r="AU509" s="189">
        <f t="shared" ca="1" si="528"/>
        <v>0</v>
      </c>
      <c r="AV509" s="189">
        <f t="shared" ca="1" si="528"/>
        <v>0</v>
      </c>
      <c r="AW509" s="189">
        <f t="shared" ca="1" si="528"/>
        <v>0</v>
      </c>
      <c r="AX509" s="189">
        <f t="shared" ca="1" si="528"/>
        <v>0</v>
      </c>
      <c r="AY509" s="189">
        <f t="shared" ca="1" si="528"/>
        <v>0</v>
      </c>
      <c r="AZ509" s="189">
        <f t="shared" ca="1" si="528"/>
        <v>0</v>
      </c>
      <c r="BA509" s="189">
        <f t="shared" ca="1" si="528"/>
        <v>0</v>
      </c>
      <c r="BB509" s="189">
        <f t="shared" ca="1" si="528"/>
        <v>0</v>
      </c>
      <c r="BC509" s="189">
        <f t="shared" ca="1" si="528"/>
        <v>0</v>
      </c>
      <c r="BD509" s="189">
        <f t="shared" ca="1" si="528"/>
        <v>0</v>
      </c>
      <c r="BE509" s="189">
        <f t="shared" ca="1" si="528"/>
        <v>0</v>
      </c>
      <c r="BF509" s="189">
        <f t="shared" ca="1" si="528"/>
        <v>0</v>
      </c>
      <c r="BG509" s="189">
        <f t="shared" ca="1" si="528"/>
        <v>0</v>
      </c>
      <c r="BH509" s="189">
        <f t="shared" ca="1" si="528"/>
        <v>0</v>
      </c>
      <c r="BI509" s="189">
        <f t="shared" ca="1" si="528"/>
        <v>0</v>
      </c>
      <c r="BJ509" s="189">
        <f t="shared" ca="1" si="528"/>
        <v>0</v>
      </c>
      <c r="BK509" s="189">
        <f t="shared" ca="1" si="528"/>
        <v>0</v>
      </c>
      <c r="BL509" s="189">
        <f t="shared" ca="1" si="528"/>
        <v>0</v>
      </c>
      <c r="BM509" s="189">
        <f t="shared" ca="1" si="528"/>
        <v>0</v>
      </c>
    </row>
    <row r="510" spans="3:65" x14ac:dyDescent="0.2">
      <c r="C510" s="188">
        <f t="shared" si="508"/>
        <v>19</v>
      </c>
      <c r="D510" s="166" t="str">
        <f t="shared" si="509"/>
        <v>item 19</v>
      </c>
      <c r="E510" s="211" t="str">
        <f t="shared" si="506"/>
        <v>Operating Expense</v>
      </c>
      <c r="F510" s="183">
        <f t="shared" si="506"/>
        <v>2</v>
      </c>
      <c r="G510" s="183"/>
      <c r="H510" s="222">
        <f>Assumptions!$E$22</f>
        <v>0.25345000000000001</v>
      </c>
      <c r="I510" s="222"/>
      <c r="J510" s="223"/>
      <c r="K510" s="202">
        <f t="shared" ca="1" si="510"/>
        <v>0</v>
      </c>
      <c r="L510" s="203">
        <f t="shared" ca="1" si="511"/>
        <v>0</v>
      </c>
      <c r="O510" s="189">
        <f t="shared" ref="O510:BM510" ca="1" si="529">O481*(1/(1-$H510)-1)</f>
        <v>0</v>
      </c>
      <c r="P510" s="189">
        <f t="shared" ca="1" si="529"/>
        <v>0</v>
      </c>
      <c r="Q510" s="189">
        <f t="shared" ca="1" si="529"/>
        <v>0</v>
      </c>
      <c r="R510" s="189">
        <f t="shared" ca="1" si="529"/>
        <v>0</v>
      </c>
      <c r="S510" s="189">
        <f t="shared" ca="1" si="529"/>
        <v>0</v>
      </c>
      <c r="T510" s="189">
        <f t="shared" ca="1" si="529"/>
        <v>0</v>
      </c>
      <c r="U510" s="189">
        <f t="shared" ca="1" si="529"/>
        <v>0</v>
      </c>
      <c r="V510" s="189">
        <f t="shared" ca="1" si="529"/>
        <v>0</v>
      </c>
      <c r="W510" s="189">
        <f t="shared" ca="1" si="529"/>
        <v>0</v>
      </c>
      <c r="X510" s="189">
        <f t="shared" ca="1" si="529"/>
        <v>0</v>
      </c>
      <c r="Y510" s="189">
        <f t="shared" ca="1" si="529"/>
        <v>0</v>
      </c>
      <c r="Z510" s="189">
        <f t="shared" ca="1" si="529"/>
        <v>0</v>
      </c>
      <c r="AA510" s="189">
        <f t="shared" ca="1" si="529"/>
        <v>0</v>
      </c>
      <c r="AB510" s="189">
        <f t="shared" ca="1" si="529"/>
        <v>0</v>
      </c>
      <c r="AC510" s="189">
        <f t="shared" ca="1" si="529"/>
        <v>0</v>
      </c>
      <c r="AD510" s="189">
        <f t="shared" ca="1" si="529"/>
        <v>0</v>
      </c>
      <c r="AE510" s="189">
        <f t="shared" ca="1" si="529"/>
        <v>0</v>
      </c>
      <c r="AF510" s="189">
        <f t="shared" ca="1" si="529"/>
        <v>0</v>
      </c>
      <c r="AG510" s="189">
        <f t="shared" ca="1" si="529"/>
        <v>0</v>
      </c>
      <c r="AH510" s="189">
        <f t="shared" ca="1" si="529"/>
        <v>0</v>
      </c>
      <c r="AI510" s="189">
        <f t="shared" ca="1" si="529"/>
        <v>0</v>
      </c>
      <c r="AJ510" s="189">
        <f t="shared" ca="1" si="529"/>
        <v>0</v>
      </c>
      <c r="AK510" s="189">
        <f t="shared" ca="1" si="529"/>
        <v>0</v>
      </c>
      <c r="AL510" s="189">
        <f t="shared" ca="1" si="529"/>
        <v>0</v>
      </c>
      <c r="AM510" s="189">
        <f t="shared" ca="1" si="529"/>
        <v>0</v>
      </c>
      <c r="AN510" s="189">
        <f t="shared" ca="1" si="529"/>
        <v>0</v>
      </c>
      <c r="AO510" s="189">
        <f t="shared" ca="1" si="529"/>
        <v>0</v>
      </c>
      <c r="AP510" s="189">
        <f t="shared" ca="1" si="529"/>
        <v>0</v>
      </c>
      <c r="AQ510" s="189">
        <f t="shared" ca="1" si="529"/>
        <v>0</v>
      </c>
      <c r="AR510" s="189">
        <f t="shared" ca="1" si="529"/>
        <v>0</v>
      </c>
      <c r="AS510" s="189">
        <f t="shared" ca="1" si="529"/>
        <v>0</v>
      </c>
      <c r="AT510" s="189">
        <f t="shared" ca="1" si="529"/>
        <v>0</v>
      </c>
      <c r="AU510" s="189">
        <f t="shared" ca="1" si="529"/>
        <v>0</v>
      </c>
      <c r="AV510" s="189">
        <f t="shared" ca="1" si="529"/>
        <v>0</v>
      </c>
      <c r="AW510" s="189">
        <f t="shared" ca="1" si="529"/>
        <v>0</v>
      </c>
      <c r="AX510" s="189">
        <f t="shared" ca="1" si="529"/>
        <v>0</v>
      </c>
      <c r="AY510" s="189">
        <f t="shared" ca="1" si="529"/>
        <v>0</v>
      </c>
      <c r="AZ510" s="189">
        <f t="shared" ca="1" si="529"/>
        <v>0</v>
      </c>
      <c r="BA510" s="189">
        <f t="shared" ca="1" si="529"/>
        <v>0</v>
      </c>
      <c r="BB510" s="189">
        <f t="shared" ca="1" si="529"/>
        <v>0</v>
      </c>
      <c r="BC510" s="189">
        <f t="shared" ca="1" si="529"/>
        <v>0</v>
      </c>
      <c r="BD510" s="189">
        <f t="shared" ca="1" si="529"/>
        <v>0</v>
      </c>
      <c r="BE510" s="189">
        <f t="shared" ca="1" si="529"/>
        <v>0</v>
      </c>
      <c r="BF510" s="189">
        <f t="shared" ca="1" si="529"/>
        <v>0</v>
      </c>
      <c r="BG510" s="189">
        <f t="shared" ca="1" si="529"/>
        <v>0</v>
      </c>
      <c r="BH510" s="189">
        <f t="shared" ca="1" si="529"/>
        <v>0</v>
      </c>
      <c r="BI510" s="189">
        <f t="shared" ca="1" si="529"/>
        <v>0</v>
      </c>
      <c r="BJ510" s="189">
        <f t="shared" ca="1" si="529"/>
        <v>0</v>
      </c>
      <c r="BK510" s="189">
        <f t="shared" ca="1" si="529"/>
        <v>0</v>
      </c>
      <c r="BL510" s="189">
        <f t="shared" ca="1" si="529"/>
        <v>0</v>
      </c>
      <c r="BM510" s="189">
        <f t="shared" ca="1" si="529"/>
        <v>0</v>
      </c>
    </row>
    <row r="511" spans="3:65" x14ac:dyDescent="0.2">
      <c r="C511" s="188">
        <f t="shared" si="508"/>
        <v>20</v>
      </c>
      <c r="D511" s="166" t="str">
        <f t="shared" si="509"/>
        <v>item 20</v>
      </c>
      <c r="E511" s="211" t="str">
        <f t="shared" si="506"/>
        <v>Operating Expense</v>
      </c>
      <c r="F511" s="183">
        <f t="shared" si="506"/>
        <v>2</v>
      </c>
      <c r="G511" s="183"/>
      <c r="H511" s="222">
        <f>Assumptions!$E$22</f>
        <v>0.25345000000000001</v>
      </c>
      <c r="I511" s="222"/>
      <c r="J511" s="223"/>
      <c r="K511" s="202">
        <f t="shared" ca="1" si="510"/>
        <v>0</v>
      </c>
      <c r="L511" s="203">
        <f t="shared" ca="1" si="511"/>
        <v>0</v>
      </c>
      <c r="O511" s="189">
        <f t="shared" ref="O511:BM511" ca="1" si="530">O482*(1/(1-$H511)-1)</f>
        <v>0</v>
      </c>
      <c r="P511" s="189">
        <f t="shared" ca="1" si="530"/>
        <v>0</v>
      </c>
      <c r="Q511" s="189">
        <f t="shared" ca="1" si="530"/>
        <v>0</v>
      </c>
      <c r="R511" s="189">
        <f t="shared" ca="1" si="530"/>
        <v>0</v>
      </c>
      <c r="S511" s="189">
        <f t="shared" ca="1" si="530"/>
        <v>0</v>
      </c>
      <c r="T511" s="189">
        <f t="shared" ca="1" si="530"/>
        <v>0</v>
      </c>
      <c r="U511" s="189">
        <f t="shared" ca="1" si="530"/>
        <v>0</v>
      </c>
      <c r="V511" s="189">
        <f t="shared" ca="1" si="530"/>
        <v>0</v>
      </c>
      <c r="W511" s="189">
        <f t="shared" ca="1" si="530"/>
        <v>0</v>
      </c>
      <c r="X511" s="189">
        <f t="shared" ca="1" si="530"/>
        <v>0</v>
      </c>
      <c r="Y511" s="189">
        <f t="shared" ca="1" si="530"/>
        <v>0</v>
      </c>
      <c r="Z511" s="189">
        <f t="shared" ca="1" si="530"/>
        <v>0</v>
      </c>
      <c r="AA511" s="189">
        <f t="shared" ca="1" si="530"/>
        <v>0</v>
      </c>
      <c r="AB511" s="189">
        <f t="shared" ca="1" si="530"/>
        <v>0</v>
      </c>
      <c r="AC511" s="189">
        <f t="shared" ca="1" si="530"/>
        <v>0</v>
      </c>
      <c r="AD511" s="189">
        <f t="shared" ca="1" si="530"/>
        <v>0</v>
      </c>
      <c r="AE511" s="189">
        <f t="shared" ca="1" si="530"/>
        <v>0</v>
      </c>
      <c r="AF511" s="189">
        <f t="shared" ca="1" si="530"/>
        <v>0</v>
      </c>
      <c r="AG511" s="189">
        <f t="shared" ca="1" si="530"/>
        <v>0</v>
      </c>
      <c r="AH511" s="189">
        <f t="shared" ca="1" si="530"/>
        <v>0</v>
      </c>
      <c r="AI511" s="189">
        <f t="shared" ca="1" si="530"/>
        <v>0</v>
      </c>
      <c r="AJ511" s="189">
        <f t="shared" ca="1" si="530"/>
        <v>0</v>
      </c>
      <c r="AK511" s="189">
        <f t="shared" ca="1" si="530"/>
        <v>0</v>
      </c>
      <c r="AL511" s="189">
        <f t="shared" ca="1" si="530"/>
        <v>0</v>
      </c>
      <c r="AM511" s="189">
        <f t="shared" ca="1" si="530"/>
        <v>0</v>
      </c>
      <c r="AN511" s="189">
        <f t="shared" ca="1" si="530"/>
        <v>0</v>
      </c>
      <c r="AO511" s="189">
        <f t="shared" ca="1" si="530"/>
        <v>0</v>
      </c>
      <c r="AP511" s="189">
        <f t="shared" ca="1" si="530"/>
        <v>0</v>
      </c>
      <c r="AQ511" s="189">
        <f t="shared" ca="1" si="530"/>
        <v>0</v>
      </c>
      <c r="AR511" s="189">
        <f t="shared" ca="1" si="530"/>
        <v>0</v>
      </c>
      <c r="AS511" s="189">
        <f t="shared" ca="1" si="530"/>
        <v>0</v>
      </c>
      <c r="AT511" s="189">
        <f t="shared" ca="1" si="530"/>
        <v>0</v>
      </c>
      <c r="AU511" s="189">
        <f t="shared" ca="1" si="530"/>
        <v>0</v>
      </c>
      <c r="AV511" s="189">
        <f t="shared" ca="1" si="530"/>
        <v>0</v>
      </c>
      <c r="AW511" s="189">
        <f t="shared" ca="1" si="530"/>
        <v>0</v>
      </c>
      <c r="AX511" s="189">
        <f t="shared" ca="1" si="530"/>
        <v>0</v>
      </c>
      <c r="AY511" s="189">
        <f t="shared" ca="1" si="530"/>
        <v>0</v>
      </c>
      <c r="AZ511" s="189">
        <f t="shared" ca="1" si="530"/>
        <v>0</v>
      </c>
      <c r="BA511" s="189">
        <f t="shared" ca="1" si="530"/>
        <v>0</v>
      </c>
      <c r="BB511" s="189">
        <f t="shared" ca="1" si="530"/>
        <v>0</v>
      </c>
      <c r="BC511" s="189">
        <f t="shared" ca="1" si="530"/>
        <v>0</v>
      </c>
      <c r="BD511" s="189">
        <f t="shared" ca="1" si="530"/>
        <v>0</v>
      </c>
      <c r="BE511" s="189">
        <f t="shared" ca="1" si="530"/>
        <v>0</v>
      </c>
      <c r="BF511" s="189">
        <f t="shared" ca="1" si="530"/>
        <v>0</v>
      </c>
      <c r="BG511" s="189">
        <f t="shared" ca="1" si="530"/>
        <v>0</v>
      </c>
      <c r="BH511" s="189">
        <f t="shared" ca="1" si="530"/>
        <v>0</v>
      </c>
      <c r="BI511" s="189">
        <f t="shared" ca="1" si="530"/>
        <v>0</v>
      </c>
      <c r="BJ511" s="189">
        <f t="shared" ca="1" si="530"/>
        <v>0</v>
      </c>
      <c r="BK511" s="189">
        <f t="shared" ca="1" si="530"/>
        <v>0</v>
      </c>
      <c r="BL511" s="189">
        <f t="shared" ca="1" si="530"/>
        <v>0</v>
      </c>
      <c r="BM511" s="189">
        <f t="shared" ca="1" si="530"/>
        <v>0</v>
      </c>
    </row>
    <row r="512" spans="3:65" x14ac:dyDescent="0.2">
      <c r="C512" s="188">
        <f t="shared" si="508"/>
        <v>21</v>
      </c>
      <c r="D512" s="166" t="str">
        <f t="shared" si="509"/>
        <v>item 21</v>
      </c>
      <c r="E512" s="211" t="str">
        <f t="shared" si="506"/>
        <v>Operating Expense</v>
      </c>
      <c r="F512" s="183">
        <f t="shared" si="506"/>
        <v>2</v>
      </c>
      <c r="G512" s="183"/>
      <c r="H512" s="222">
        <f>Assumptions!$E$22</f>
        <v>0.25345000000000001</v>
      </c>
      <c r="I512" s="222"/>
      <c r="J512" s="223"/>
      <c r="K512" s="202">
        <f t="shared" ca="1" si="510"/>
        <v>0</v>
      </c>
      <c r="L512" s="203">
        <f t="shared" ca="1" si="511"/>
        <v>0</v>
      </c>
      <c r="O512" s="189">
        <f t="shared" ref="O512:BM512" ca="1" si="531">O483*(1/(1-$H512)-1)</f>
        <v>0</v>
      </c>
      <c r="P512" s="189">
        <f t="shared" ca="1" si="531"/>
        <v>0</v>
      </c>
      <c r="Q512" s="189">
        <f t="shared" ca="1" si="531"/>
        <v>0</v>
      </c>
      <c r="R512" s="189">
        <f t="shared" ca="1" si="531"/>
        <v>0</v>
      </c>
      <c r="S512" s="189">
        <f t="shared" ca="1" si="531"/>
        <v>0</v>
      </c>
      <c r="T512" s="189">
        <f t="shared" ca="1" si="531"/>
        <v>0</v>
      </c>
      <c r="U512" s="189">
        <f t="shared" ca="1" si="531"/>
        <v>0</v>
      </c>
      <c r="V512" s="189">
        <f t="shared" ca="1" si="531"/>
        <v>0</v>
      </c>
      <c r="W512" s="189">
        <f t="shared" ca="1" si="531"/>
        <v>0</v>
      </c>
      <c r="X512" s="189">
        <f t="shared" ca="1" si="531"/>
        <v>0</v>
      </c>
      <c r="Y512" s="189">
        <f t="shared" ca="1" si="531"/>
        <v>0</v>
      </c>
      <c r="Z512" s="189">
        <f t="shared" ca="1" si="531"/>
        <v>0</v>
      </c>
      <c r="AA512" s="189">
        <f t="shared" ca="1" si="531"/>
        <v>0</v>
      </c>
      <c r="AB512" s="189">
        <f t="shared" ca="1" si="531"/>
        <v>0</v>
      </c>
      <c r="AC512" s="189">
        <f t="shared" ca="1" si="531"/>
        <v>0</v>
      </c>
      <c r="AD512" s="189">
        <f t="shared" ca="1" si="531"/>
        <v>0</v>
      </c>
      <c r="AE512" s="189">
        <f t="shared" ca="1" si="531"/>
        <v>0</v>
      </c>
      <c r="AF512" s="189">
        <f t="shared" ca="1" si="531"/>
        <v>0</v>
      </c>
      <c r="AG512" s="189">
        <f t="shared" ca="1" si="531"/>
        <v>0</v>
      </c>
      <c r="AH512" s="189">
        <f t="shared" ca="1" si="531"/>
        <v>0</v>
      </c>
      <c r="AI512" s="189">
        <f t="shared" ca="1" si="531"/>
        <v>0</v>
      </c>
      <c r="AJ512" s="189">
        <f t="shared" ca="1" si="531"/>
        <v>0</v>
      </c>
      <c r="AK512" s="189">
        <f t="shared" ca="1" si="531"/>
        <v>0</v>
      </c>
      <c r="AL512" s="189">
        <f t="shared" ca="1" si="531"/>
        <v>0</v>
      </c>
      <c r="AM512" s="189">
        <f t="shared" ca="1" si="531"/>
        <v>0</v>
      </c>
      <c r="AN512" s="189">
        <f t="shared" ca="1" si="531"/>
        <v>0</v>
      </c>
      <c r="AO512" s="189">
        <f t="shared" ca="1" si="531"/>
        <v>0</v>
      </c>
      <c r="AP512" s="189">
        <f t="shared" ca="1" si="531"/>
        <v>0</v>
      </c>
      <c r="AQ512" s="189">
        <f t="shared" ca="1" si="531"/>
        <v>0</v>
      </c>
      <c r="AR512" s="189">
        <f t="shared" ca="1" si="531"/>
        <v>0</v>
      </c>
      <c r="AS512" s="189">
        <f t="shared" ca="1" si="531"/>
        <v>0</v>
      </c>
      <c r="AT512" s="189">
        <f t="shared" ca="1" si="531"/>
        <v>0</v>
      </c>
      <c r="AU512" s="189">
        <f t="shared" ca="1" si="531"/>
        <v>0</v>
      </c>
      <c r="AV512" s="189">
        <f t="shared" ca="1" si="531"/>
        <v>0</v>
      </c>
      <c r="AW512" s="189">
        <f t="shared" ca="1" si="531"/>
        <v>0</v>
      </c>
      <c r="AX512" s="189">
        <f t="shared" ca="1" si="531"/>
        <v>0</v>
      </c>
      <c r="AY512" s="189">
        <f t="shared" ca="1" si="531"/>
        <v>0</v>
      </c>
      <c r="AZ512" s="189">
        <f t="shared" ca="1" si="531"/>
        <v>0</v>
      </c>
      <c r="BA512" s="189">
        <f t="shared" ca="1" si="531"/>
        <v>0</v>
      </c>
      <c r="BB512" s="189">
        <f t="shared" ca="1" si="531"/>
        <v>0</v>
      </c>
      <c r="BC512" s="189">
        <f t="shared" ca="1" si="531"/>
        <v>0</v>
      </c>
      <c r="BD512" s="189">
        <f t="shared" ca="1" si="531"/>
        <v>0</v>
      </c>
      <c r="BE512" s="189">
        <f t="shared" ca="1" si="531"/>
        <v>0</v>
      </c>
      <c r="BF512" s="189">
        <f t="shared" ca="1" si="531"/>
        <v>0</v>
      </c>
      <c r="BG512" s="189">
        <f t="shared" ca="1" si="531"/>
        <v>0</v>
      </c>
      <c r="BH512" s="189">
        <f t="shared" ca="1" si="531"/>
        <v>0</v>
      </c>
      <c r="BI512" s="189">
        <f t="shared" ca="1" si="531"/>
        <v>0</v>
      </c>
      <c r="BJ512" s="189">
        <f t="shared" ca="1" si="531"/>
        <v>0</v>
      </c>
      <c r="BK512" s="189">
        <f t="shared" ca="1" si="531"/>
        <v>0</v>
      </c>
      <c r="BL512" s="189">
        <f t="shared" ca="1" si="531"/>
        <v>0</v>
      </c>
      <c r="BM512" s="189">
        <f t="shared" ca="1" si="531"/>
        <v>0</v>
      </c>
    </row>
    <row r="513" spans="3:65" x14ac:dyDescent="0.2">
      <c r="C513" s="188">
        <f t="shared" si="508"/>
        <v>22</v>
      </c>
      <c r="D513" s="166" t="str">
        <f t="shared" si="509"/>
        <v>item 22</v>
      </c>
      <c r="E513" s="211" t="str">
        <f t="shared" si="506"/>
        <v>Operating Expense</v>
      </c>
      <c r="F513" s="183">
        <f t="shared" si="506"/>
        <v>2</v>
      </c>
      <c r="G513" s="183"/>
      <c r="H513" s="222">
        <f>Assumptions!$E$22</f>
        <v>0.25345000000000001</v>
      </c>
      <c r="I513" s="222"/>
      <c r="J513" s="223"/>
      <c r="K513" s="202">
        <f t="shared" ca="1" si="510"/>
        <v>0</v>
      </c>
      <c r="L513" s="203">
        <f t="shared" ca="1" si="511"/>
        <v>0</v>
      </c>
      <c r="O513" s="189">
        <f t="shared" ref="O513:BM513" ca="1" si="532">O484*(1/(1-$H513)-1)</f>
        <v>0</v>
      </c>
      <c r="P513" s="189">
        <f t="shared" ca="1" si="532"/>
        <v>0</v>
      </c>
      <c r="Q513" s="189">
        <f t="shared" ca="1" si="532"/>
        <v>0</v>
      </c>
      <c r="R513" s="189">
        <f t="shared" ca="1" si="532"/>
        <v>0</v>
      </c>
      <c r="S513" s="189">
        <f t="shared" ca="1" si="532"/>
        <v>0</v>
      </c>
      <c r="T513" s="189">
        <f t="shared" ca="1" si="532"/>
        <v>0</v>
      </c>
      <c r="U513" s="189">
        <f t="shared" ca="1" si="532"/>
        <v>0</v>
      </c>
      <c r="V513" s="189">
        <f t="shared" ca="1" si="532"/>
        <v>0</v>
      </c>
      <c r="W513" s="189">
        <f t="shared" ca="1" si="532"/>
        <v>0</v>
      </c>
      <c r="X513" s="189">
        <f t="shared" ca="1" si="532"/>
        <v>0</v>
      </c>
      <c r="Y513" s="189">
        <f t="shared" ca="1" si="532"/>
        <v>0</v>
      </c>
      <c r="Z513" s="189">
        <f t="shared" ca="1" si="532"/>
        <v>0</v>
      </c>
      <c r="AA513" s="189">
        <f t="shared" ca="1" si="532"/>
        <v>0</v>
      </c>
      <c r="AB513" s="189">
        <f t="shared" ca="1" si="532"/>
        <v>0</v>
      </c>
      <c r="AC513" s="189">
        <f t="shared" ca="1" si="532"/>
        <v>0</v>
      </c>
      <c r="AD513" s="189">
        <f t="shared" ca="1" si="532"/>
        <v>0</v>
      </c>
      <c r="AE513" s="189">
        <f t="shared" ca="1" si="532"/>
        <v>0</v>
      </c>
      <c r="AF513" s="189">
        <f t="shared" ca="1" si="532"/>
        <v>0</v>
      </c>
      <c r="AG513" s="189">
        <f t="shared" ca="1" si="532"/>
        <v>0</v>
      </c>
      <c r="AH513" s="189">
        <f t="shared" ca="1" si="532"/>
        <v>0</v>
      </c>
      <c r="AI513" s="189">
        <f t="shared" ca="1" si="532"/>
        <v>0</v>
      </c>
      <c r="AJ513" s="189">
        <f t="shared" ca="1" si="532"/>
        <v>0</v>
      </c>
      <c r="AK513" s="189">
        <f t="shared" ca="1" si="532"/>
        <v>0</v>
      </c>
      <c r="AL513" s="189">
        <f t="shared" ca="1" si="532"/>
        <v>0</v>
      </c>
      <c r="AM513" s="189">
        <f t="shared" ca="1" si="532"/>
        <v>0</v>
      </c>
      <c r="AN513" s="189">
        <f t="shared" ca="1" si="532"/>
        <v>0</v>
      </c>
      <c r="AO513" s="189">
        <f t="shared" ca="1" si="532"/>
        <v>0</v>
      </c>
      <c r="AP513" s="189">
        <f t="shared" ca="1" si="532"/>
        <v>0</v>
      </c>
      <c r="AQ513" s="189">
        <f t="shared" ca="1" si="532"/>
        <v>0</v>
      </c>
      <c r="AR513" s="189">
        <f t="shared" ca="1" si="532"/>
        <v>0</v>
      </c>
      <c r="AS513" s="189">
        <f t="shared" ca="1" si="532"/>
        <v>0</v>
      </c>
      <c r="AT513" s="189">
        <f t="shared" ca="1" si="532"/>
        <v>0</v>
      </c>
      <c r="AU513" s="189">
        <f t="shared" ca="1" si="532"/>
        <v>0</v>
      </c>
      <c r="AV513" s="189">
        <f t="shared" ca="1" si="532"/>
        <v>0</v>
      </c>
      <c r="AW513" s="189">
        <f t="shared" ca="1" si="532"/>
        <v>0</v>
      </c>
      <c r="AX513" s="189">
        <f t="shared" ca="1" si="532"/>
        <v>0</v>
      </c>
      <c r="AY513" s="189">
        <f t="shared" ca="1" si="532"/>
        <v>0</v>
      </c>
      <c r="AZ513" s="189">
        <f t="shared" ca="1" si="532"/>
        <v>0</v>
      </c>
      <c r="BA513" s="189">
        <f t="shared" ca="1" si="532"/>
        <v>0</v>
      </c>
      <c r="BB513" s="189">
        <f t="shared" ca="1" si="532"/>
        <v>0</v>
      </c>
      <c r="BC513" s="189">
        <f t="shared" ca="1" si="532"/>
        <v>0</v>
      </c>
      <c r="BD513" s="189">
        <f t="shared" ca="1" si="532"/>
        <v>0</v>
      </c>
      <c r="BE513" s="189">
        <f t="shared" ca="1" si="532"/>
        <v>0</v>
      </c>
      <c r="BF513" s="189">
        <f t="shared" ca="1" si="532"/>
        <v>0</v>
      </c>
      <c r="BG513" s="189">
        <f t="shared" ca="1" si="532"/>
        <v>0</v>
      </c>
      <c r="BH513" s="189">
        <f t="shared" ca="1" si="532"/>
        <v>0</v>
      </c>
      <c r="BI513" s="189">
        <f t="shared" ca="1" si="532"/>
        <v>0</v>
      </c>
      <c r="BJ513" s="189">
        <f t="shared" ca="1" si="532"/>
        <v>0</v>
      </c>
      <c r="BK513" s="189">
        <f t="shared" ca="1" si="532"/>
        <v>0</v>
      </c>
      <c r="BL513" s="189">
        <f t="shared" ca="1" si="532"/>
        <v>0</v>
      </c>
      <c r="BM513" s="189">
        <f t="shared" ca="1" si="532"/>
        <v>0</v>
      </c>
    </row>
    <row r="514" spans="3:65" x14ac:dyDescent="0.2">
      <c r="C514" s="188">
        <f t="shared" si="508"/>
        <v>23</v>
      </c>
      <c r="D514" s="166" t="str">
        <f t="shared" si="509"/>
        <v>item 23</v>
      </c>
      <c r="E514" s="211" t="str">
        <f t="shared" si="506"/>
        <v>Operating Expense</v>
      </c>
      <c r="F514" s="183">
        <f t="shared" si="506"/>
        <v>2</v>
      </c>
      <c r="G514" s="183"/>
      <c r="H514" s="222">
        <f>Assumptions!$E$22</f>
        <v>0.25345000000000001</v>
      </c>
      <c r="I514" s="222"/>
      <c r="J514" s="223"/>
      <c r="K514" s="202">
        <f t="shared" ca="1" si="510"/>
        <v>0</v>
      </c>
      <c r="L514" s="203">
        <f t="shared" ca="1" si="511"/>
        <v>0</v>
      </c>
      <c r="O514" s="189">
        <f t="shared" ref="O514:BM514" ca="1" si="533">O485*(1/(1-$H514)-1)</f>
        <v>0</v>
      </c>
      <c r="P514" s="189">
        <f t="shared" ca="1" si="533"/>
        <v>0</v>
      </c>
      <c r="Q514" s="189">
        <f t="shared" ca="1" si="533"/>
        <v>0</v>
      </c>
      <c r="R514" s="189">
        <f t="shared" ca="1" si="533"/>
        <v>0</v>
      </c>
      <c r="S514" s="189">
        <f t="shared" ca="1" si="533"/>
        <v>0</v>
      </c>
      <c r="T514" s="189">
        <f t="shared" ca="1" si="533"/>
        <v>0</v>
      </c>
      <c r="U514" s="189">
        <f t="shared" ca="1" si="533"/>
        <v>0</v>
      </c>
      <c r="V514" s="189">
        <f t="shared" ca="1" si="533"/>
        <v>0</v>
      </c>
      <c r="W514" s="189">
        <f t="shared" ca="1" si="533"/>
        <v>0</v>
      </c>
      <c r="X514" s="189">
        <f t="shared" ca="1" si="533"/>
        <v>0</v>
      </c>
      <c r="Y514" s="189">
        <f t="shared" ca="1" si="533"/>
        <v>0</v>
      </c>
      <c r="Z514" s="189">
        <f t="shared" ca="1" si="533"/>
        <v>0</v>
      </c>
      <c r="AA514" s="189">
        <f t="shared" ca="1" si="533"/>
        <v>0</v>
      </c>
      <c r="AB514" s="189">
        <f t="shared" ca="1" si="533"/>
        <v>0</v>
      </c>
      <c r="AC514" s="189">
        <f t="shared" ca="1" si="533"/>
        <v>0</v>
      </c>
      <c r="AD514" s="189">
        <f t="shared" ca="1" si="533"/>
        <v>0</v>
      </c>
      <c r="AE514" s="189">
        <f t="shared" ca="1" si="533"/>
        <v>0</v>
      </c>
      <c r="AF514" s="189">
        <f t="shared" ca="1" si="533"/>
        <v>0</v>
      </c>
      <c r="AG514" s="189">
        <f t="shared" ca="1" si="533"/>
        <v>0</v>
      </c>
      <c r="AH514" s="189">
        <f t="shared" ca="1" si="533"/>
        <v>0</v>
      </c>
      <c r="AI514" s="189">
        <f t="shared" ca="1" si="533"/>
        <v>0</v>
      </c>
      <c r="AJ514" s="189">
        <f t="shared" ca="1" si="533"/>
        <v>0</v>
      </c>
      <c r="AK514" s="189">
        <f t="shared" ca="1" si="533"/>
        <v>0</v>
      </c>
      <c r="AL514" s="189">
        <f t="shared" ca="1" si="533"/>
        <v>0</v>
      </c>
      <c r="AM514" s="189">
        <f t="shared" ca="1" si="533"/>
        <v>0</v>
      </c>
      <c r="AN514" s="189">
        <f t="shared" ca="1" si="533"/>
        <v>0</v>
      </c>
      <c r="AO514" s="189">
        <f t="shared" ca="1" si="533"/>
        <v>0</v>
      </c>
      <c r="AP514" s="189">
        <f t="shared" ca="1" si="533"/>
        <v>0</v>
      </c>
      <c r="AQ514" s="189">
        <f t="shared" ca="1" si="533"/>
        <v>0</v>
      </c>
      <c r="AR514" s="189">
        <f t="shared" ca="1" si="533"/>
        <v>0</v>
      </c>
      <c r="AS514" s="189">
        <f t="shared" ca="1" si="533"/>
        <v>0</v>
      </c>
      <c r="AT514" s="189">
        <f t="shared" ca="1" si="533"/>
        <v>0</v>
      </c>
      <c r="AU514" s="189">
        <f t="shared" ca="1" si="533"/>
        <v>0</v>
      </c>
      <c r="AV514" s="189">
        <f t="shared" ca="1" si="533"/>
        <v>0</v>
      </c>
      <c r="AW514" s="189">
        <f t="shared" ca="1" si="533"/>
        <v>0</v>
      </c>
      <c r="AX514" s="189">
        <f t="shared" ca="1" si="533"/>
        <v>0</v>
      </c>
      <c r="AY514" s="189">
        <f t="shared" ca="1" si="533"/>
        <v>0</v>
      </c>
      <c r="AZ514" s="189">
        <f t="shared" ca="1" si="533"/>
        <v>0</v>
      </c>
      <c r="BA514" s="189">
        <f t="shared" ca="1" si="533"/>
        <v>0</v>
      </c>
      <c r="BB514" s="189">
        <f t="shared" ca="1" si="533"/>
        <v>0</v>
      </c>
      <c r="BC514" s="189">
        <f t="shared" ca="1" si="533"/>
        <v>0</v>
      </c>
      <c r="BD514" s="189">
        <f t="shared" ca="1" si="533"/>
        <v>0</v>
      </c>
      <c r="BE514" s="189">
        <f t="shared" ca="1" si="533"/>
        <v>0</v>
      </c>
      <c r="BF514" s="189">
        <f t="shared" ca="1" si="533"/>
        <v>0</v>
      </c>
      <c r="BG514" s="189">
        <f t="shared" ca="1" si="533"/>
        <v>0</v>
      </c>
      <c r="BH514" s="189">
        <f t="shared" ca="1" si="533"/>
        <v>0</v>
      </c>
      <c r="BI514" s="189">
        <f t="shared" ca="1" si="533"/>
        <v>0</v>
      </c>
      <c r="BJ514" s="189">
        <f t="shared" ca="1" si="533"/>
        <v>0</v>
      </c>
      <c r="BK514" s="189">
        <f t="shared" ca="1" si="533"/>
        <v>0</v>
      </c>
      <c r="BL514" s="189">
        <f t="shared" ca="1" si="533"/>
        <v>0</v>
      </c>
      <c r="BM514" s="189">
        <f t="shared" ca="1" si="533"/>
        <v>0</v>
      </c>
    </row>
    <row r="515" spans="3:65" x14ac:dyDescent="0.2">
      <c r="C515" s="188">
        <f t="shared" si="508"/>
        <v>24</v>
      </c>
      <c r="D515" s="166" t="str">
        <f t="shared" si="509"/>
        <v>item 24</v>
      </c>
      <c r="E515" s="211" t="str">
        <f t="shared" si="506"/>
        <v>Operating Expense</v>
      </c>
      <c r="F515" s="183">
        <f t="shared" si="506"/>
        <v>2</v>
      </c>
      <c r="G515" s="183"/>
      <c r="H515" s="222">
        <f>Assumptions!$E$22</f>
        <v>0.25345000000000001</v>
      </c>
      <c r="I515" s="222"/>
      <c r="J515" s="223"/>
      <c r="K515" s="202">
        <f t="shared" ca="1" si="510"/>
        <v>0</v>
      </c>
      <c r="L515" s="203">
        <f t="shared" ca="1" si="511"/>
        <v>0</v>
      </c>
      <c r="O515" s="189">
        <f t="shared" ref="O515:BM515" ca="1" si="534">O486*(1/(1-$H515)-1)</f>
        <v>0</v>
      </c>
      <c r="P515" s="189">
        <f t="shared" ca="1" si="534"/>
        <v>0</v>
      </c>
      <c r="Q515" s="189">
        <f t="shared" ca="1" si="534"/>
        <v>0</v>
      </c>
      <c r="R515" s="189">
        <f t="shared" ca="1" si="534"/>
        <v>0</v>
      </c>
      <c r="S515" s="189">
        <f t="shared" ca="1" si="534"/>
        <v>0</v>
      </c>
      <c r="T515" s="189">
        <f t="shared" ca="1" si="534"/>
        <v>0</v>
      </c>
      <c r="U515" s="189">
        <f t="shared" ca="1" si="534"/>
        <v>0</v>
      </c>
      <c r="V515" s="189">
        <f t="shared" ca="1" si="534"/>
        <v>0</v>
      </c>
      <c r="W515" s="189">
        <f t="shared" ca="1" si="534"/>
        <v>0</v>
      </c>
      <c r="X515" s="189">
        <f t="shared" ca="1" si="534"/>
        <v>0</v>
      </c>
      <c r="Y515" s="189">
        <f t="shared" ca="1" si="534"/>
        <v>0</v>
      </c>
      <c r="Z515" s="189">
        <f t="shared" ca="1" si="534"/>
        <v>0</v>
      </c>
      <c r="AA515" s="189">
        <f t="shared" ca="1" si="534"/>
        <v>0</v>
      </c>
      <c r="AB515" s="189">
        <f t="shared" ca="1" si="534"/>
        <v>0</v>
      </c>
      <c r="AC515" s="189">
        <f t="shared" ca="1" si="534"/>
        <v>0</v>
      </c>
      <c r="AD515" s="189">
        <f t="shared" ca="1" si="534"/>
        <v>0</v>
      </c>
      <c r="AE515" s="189">
        <f t="shared" ca="1" si="534"/>
        <v>0</v>
      </c>
      <c r="AF515" s="189">
        <f t="shared" ca="1" si="534"/>
        <v>0</v>
      </c>
      <c r="AG515" s="189">
        <f t="shared" ca="1" si="534"/>
        <v>0</v>
      </c>
      <c r="AH515" s="189">
        <f t="shared" ca="1" si="534"/>
        <v>0</v>
      </c>
      <c r="AI515" s="189">
        <f t="shared" ca="1" si="534"/>
        <v>0</v>
      </c>
      <c r="AJ515" s="189">
        <f t="shared" ca="1" si="534"/>
        <v>0</v>
      </c>
      <c r="AK515" s="189">
        <f t="shared" ca="1" si="534"/>
        <v>0</v>
      </c>
      <c r="AL515" s="189">
        <f t="shared" ca="1" si="534"/>
        <v>0</v>
      </c>
      <c r="AM515" s="189">
        <f t="shared" ca="1" si="534"/>
        <v>0</v>
      </c>
      <c r="AN515" s="189">
        <f t="shared" ca="1" si="534"/>
        <v>0</v>
      </c>
      <c r="AO515" s="189">
        <f t="shared" ca="1" si="534"/>
        <v>0</v>
      </c>
      <c r="AP515" s="189">
        <f t="shared" ca="1" si="534"/>
        <v>0</v>
      </c>
      <c r="AQ515" s="189">
        <f t="shared" ca="1" si="534"/>
        <v>0</v>
      </c>
      <c r="AR515" s="189">
        <f t="shared" ca="1" si="534"/>
        <v>0</v>
      </c>
      <c r="AS515" s="189">
        <f t="shared" ca="1" si="534"/>
        <v>0</v>
      </c>
      <c r="AT515" s="189">
        <f t="shared" ca="1" si="534"/>
        <v>0</v>
      </c>
      <c r="AU515" s="189">
        <f t="shared" ca="1" si="534"/>
        <v>0</v>
      </c>
      <c r="AV515" s="189">
        <f t="shared" ca="1" si="534"/>
        <v>0</v>
      </c>
      <c r="AW515" s="189">
        <f t="shared" ca="1" si="534"/>
        <v>0</v>
      </c>
      <c r="AX515" s="189">
        <f t="shared" ca="1" si="534"/>
        <v>0</v>
      </c>
      <c r="AY515" s="189">
        <f t="shared" ca="1" si="534"/>
        <v>0</v>
      </c>
      <c r="AZ515" s="189">
        <f t="shared" ca="1" si="534"/>
        <v>0</v>
      </c>
      <c r="BA515" s="189">
        <f t="shared" ca="1" si="534"/>
        <v>0</v>
      </c>
      <c r="BB515" s="189">
        <f t="shared" ca="1" si="534"/>
        <v>0</v>
      </c>
      <c r="BC515" s="189">
        <f t="shared" ca="1" si="534"/>
        <v>0</v>
      </c>
      <c r="BD515" s="189">
        <f t="shared" ca="1" si="534"/>
        <v>0</v>
      </c>
      <c r="BE515" s="189">
        <f t="shared" ca="1" si="534"/>
        <v>0</v>
      </c>
      <c r="BF515" s="189">
        <f t="shared" ca="1" si="534"/>
        <v>0</v>
      </c>
      <c r="BG515" s="189">
        <f t="shared" ca="1" si="534"/>
        <v>0</v>
      </c>
      <c r="BH515" s="189">
        <f t="shared" ca="1" si="534"/>
        <v>0</v>
      </c>
      <c r="BI515" s="189">
        <f t="shared" ca="1" si="534"/>
        <v>0</v>
      </c>
      <c r="BJ515" s="189">
        <f t="shared" ca="1" si="534"/>
        <v>0</v>
      </c>
      <c r="BK515" s="189">
        <f t="shared" ca="1" si="534"/>
        <v>0</v>
      </c>
      <c r="BL515" s="189">
        <f t="shared" ca="1" si="534"/>
        <v>0</v>
      </c>
      <c r="BM515" s="189">
        <f t="shared" ca="1" si="534"/>
        <v>0</v>
      </c>
    </row>
    <row r="516" spans="3:65" x14ac:dyDescent="0.2">
      <c r="C516" s="188">
        <f t="shared" si="508"/>
        <v>25</v>
      </c>
      <c r="D516" s="166" t="str">
        <f t="shared" si="509"/>
        <v>item 25</v>
      </c>
      <c r="E516" s="211" t="str">
        <f t="shared" si="506"/>
        <v>Operating Expense</v>
      </c>
      <c r="F516" s="183">
        <f t="shared" si="506"/>
        <v>2</v>
      </c>
      <c r="G516" s="183"/>
      <c r="H516" s="222">
        <f>Assumptions!$E$22</f>
        <v>0.25345000000000001</v>
      </c>
      <c r="I516" s="222"/>
      <c r="J516" s="223"/>
      <c r="K516" s="205">
        <f t="shared" ca="1" si="510"/>
        <v>0</v>
      </c>
      <c r="L516" s="206">
        <f t="shared" ca="1" si="511"/>
        <v>0</v>
      </c>
      <c r="O516" s="189">
        <f t="shared" ref="O516:BM516" ca="1" si="535">O487*(1/(1-$H516)-1)</f>
        <v>0</v>
      </c>
      <c r="P516" s="189">
        <f t="shared" ca="1" si="535"/>
        <v>0</v>
      </c>
      <c r="Q516" s="189">
        <f t="shared" ca="1" si="535"/>
        <v>0</v>
      </c>
      <c r="R516" s="189">
        <f t="shared" ca="1" si="535"/>
        <v>0</v>
      </c>
      <c r="S516" s="189">
        <f t="shared" ca="1" si="535"/>
        <v>0</v>
      </c>
      <c r="T516" s="189">
        <f t="shared" ca="1" si="535"/>
        <v>0</v>
      </c>
      <c r="U516" s="189">
        <f t="shared" ca="1" si="535"/>
        <v>0</v>
      </c>
      <c r="V516" s="189">
        <f t="shared" ca="1" si="535"/>
        <v>0</v>
      </c>
      <c r="W516" s="189">
        <f t="shared" ca="1" si="535"/>
        <v>0</v>
      </c>
      <c r="X516" s="189">
        <f t="shared" ca="1" si="535"/>
        <v>0</v>
      </c>
      <c r="Y516" s="189">
        <f t="shared" ca="1" si="535"/>
        <v>0</v>
      </c>
      <c r="Z516" s="189">
        <f t="shared" ca="1" si="535"/>
        <v>0</v>
      </c>
      <c r="AA516" s="189">
        <f t="shared" ca="1" si="535"/>
        <v>0</v>
      </c>
      <c r="AB516" s="189">
        <f t="shared" ca="1" si="535"/>
        <v>0</v>
      </c>
      <c r="AC516" s="189">
        <f t="shared" ca="1" si="535"/>
        <v>0</v>
      </c>
      <c r="AD516" s="189">
        <f t="shared" ca="1" si="535"/>
        <v>0</v>
      </c>
      <c r="AE516" s="189">
        <f t="shared" ca="1" si="535"/>
        <v>0</v>
      </c>
      <c r="AF516" s="189">
        <f t="shared" ca="1" si="535"/>
        <v>0</v>
      </c>
      <c r="AG516" s="189">
        <f t="shared" ca="1" si="535"/>
        <v>0</v>
      </c>
      <c r="AH516" s="189">
        <f t="shared" ca="1" si="535"/>
        <v>0</v>
      </c>
      <c r="AI516" s="189">
        <f t="shared" ca="1" si="535"/>
        <v>0</v>
      </c>
      <c r="AJ516" s="189">
        <f t="shared" ca="1" si="535"/>
        <v>0</v>
      </c>
      <c r="AK516" s="189">
        <f t="shared" ca="1" si="535"/>
        <v>0</v>
      </c>
      <c r="AL516" s="189">
        <f t="shared" ca="1" si="535"/>
        <v>0</v>
      </c>
      <c r="AM516" s="189">
        <f t="shared" ca="1" si="535"/>
        <v>0</v>
      </c>
      <c r="AN516" s="189">
        <f t="shared" ca="1" si="535"/>
        <v>0</v>
      </c>
      <c r="AO516" s="189">
        <f t="shared" ca="1" si="535"/>
        <v>0</v>
      </c>
      <c r="AP516" s="189">
        <f t="shared" ca="1" si="535"/>
        <v>0</v>
      </c>
      <c r="AQ516" s="189">
        <f t="shared" ca="1" si="535"/>
        <v>0</v>
      </c>
      <c r="AR516" s="189">
        <f t="shared" ca="1" si="535"/>
        <v>0</v>
      </c>
      <c r="AS516" s="189">
        <f t="shared" ca="1" si="535"/>
        <v>0</v>
      </c>
      <c r="AT516" s="189">
        <f t="shared" ca="1" si="535"/>
        <v>0</v>
      </c>
      <c r="AU516" s="189">
        <f t="shared" ca="1" si="535"/>
        <v>0</v>
      </c>
      <c r="AV516" s="189">
        <f t="shared" ca="1" si="535"/>
        <v>0</v>
      </c>
      <c r="AW516" s="189">
        <f t="shared" ca="1" si="535"/>
        <v>0</v>
      </c>
      <c r="AX516" s="189">
        <f t="shared" ca="1" si="535"/>
        <v>0</v>
      </c>
      <c r="AY516" s="189">
        <f t="shared" ca="1" si="535"/>
        <v>0</v>
      </c>
      <c r="AZ516" s="189">
        <f t="shared" ca="1" si="535"/>
        <v>0</v>
      </c>
      <c r="BA516" s="189">
        <f t="shared" ca="1" si="535"/>
        <v>0</v>
      </c>
      <c r="BB516" s="189">
        <f t="shared" ca="1" si="535"/>
        <v>0</v>
      </c>
      <c r="BC516" s="189">
        <f t="shared" ca="1" si="535"/>
        <v>0</v>
      </c>
      <c r="BD516" s="189">
        <f t="shared" ca="1" si="535"/>
        <v>0</v>
      </c>
      <c r="BE516" s="189">
        <f t="shared" ca="1" si="535"/>
        <v>0</v>
      </c>
      <c r="BF516" s="189">
        <f t="shared" ca="1" si="535"/>
        <v>0</v>
      </c>
      <c r="BG516" s="189">
        <f t="shared" ca="1" si="535"/>
        <v>0</v>
      </c>
      <c r="BH516" s="189">
        <f t="shared" ca="1" si="535"/>
        <v>0</v>
      </c>
      <c r="BI516" s="189">
        <f t="shared" ca="1" si="535"/>
        <v>0</v>
      </c>
      <c r="BJ516" s="189">
        <f t="shared" ca="1" si="535"/>
        <v>0</v>
      </c>
      <c r="BK516" s="189">
        <f t="shared" ca="1" si="535"/>
        <v>0</v>
      </c>
      <c r="BL516" s="189">
        <f t="shared" ca="1" si="535"/>
        <v>0</v>
      </c>
      <c r="BM516" s="189">
        <f t="shared" ca="1" si="535"/>
        <v>0</v>
      </c>
    </row>
    <row r="517" spans="3:65" x14ac:dyDescent="0.2">
      <c r="D517" s="194"/>
      <c r="K517" s="207"/>
      <c r="L517" s="208"/>
      <c r="O517" s="209"/>
      <c r="P517" s="209"/>
      <c r="Q517" s="209"/>
      <c r="R517" s="209"/>
      <c r="S517" s="209"/>
      <c r="T517" s="209"/>
      <c r="U517" s="209"/>
      <c r="V517" s="209"/>
      <c r="W517" s="209"/>
      <c r="X517" s="209"/>
      <c r="Y517" s="209"/>
      <c r="Z517" s="209"/>
      <c r="AA517" s="209"/>
      <c r="AB517" s="209"/>
      <c r="AC517" s="209"/>
      <c r="AD517" s="209"/>
      <c r="AE517" s="209"/>
      <c r="AF517" s="209"/>
      <c r="AG517" s="209"/>
      <c r="AH517" s="209"/>
      <c r="AI517" s="209"/>
      <c r="AJ517" s="209"/>
      <c r="AK517" s="209"/>
      <c r="AL517" s="209"/>
      <c r="AM517" s="209"/>
      <c r="AN517" s="209"/>
      <c r="AO517" s="209"/>
      <c r="AP517" s="209"/>
      <c r="AQ517" s="209"/>
      <c r="AR517" s="209"/>
      <c r="AS517" s="209"/>
      <c r="AT517" s="209"/>
      <c r="AU517" s="209"/>
      <c r="AV517" s="209"/>
      <c r="AW517" s="209"/>
      <c r="AX517" s="209"/>
      <c r="AY517" s="209"/>
      <c r="AZ517" s="209"/>
      <c r="BA517" s="209"/>
      <c r="BB517" s="209"/>
      <c r="BC517" s="209"/>
      <c r="BD517" s="209"/>
      <c r="BE517" s="209"/>
      <c r="BF517" s="209"/>
      <c r="BG517" s="209"/>
      <c r="BH517" s="209"/>
      <c r="BI517" s="209"/>
      <c r="BJ517" s="209"/>
      <c r="BK517" s="209"/>
      <c r="BL517" s="209"/>
      <c r="BM517" s="209"/>
    </row>
    <row r="518" spans="3:65" s="189" customFormat="1" x14ac:dyDescent="0.2">
      <c r="D518" s="195"/>
      <c r="F518" s="196"/>
      <c r="G518" s="196"/>
    </row>
    <row r="519" spans="3:65" s="189" customFormat="1" x14ac:dyDescent="0.2">
      <c r="D519" s="195"/>
      <c r="F519" s="196"/>
      <c r="G519" s="196"/>
    </row>
    <row r="520" spans="3:65" x14ac:dyDescent="0.2">
      <c r="D520" s="186" t="s">
        <v>97</v>
      </c>
      <c r="E520" s="181"/>
      <c r="F520" s="155"/>
      <c r="G520" s="155"/>
      <c r="H520" s="167" t="s">
        <v>98</v>
      </c>
      <c r="I520" s="167"/>
      <c r="K520" s="184"/>
      <c r="L520" s="184"/>
      <c r="M520" s="184"/>
      <c r="O520" s="184"/>
      <c r="P520" s="184"/>
      <c r="Q520" s="184"/>
      <c r="R520" s="184"/>
      <c r="S520" s="184"/>
      <c r="T520" s="184"/>
      <c r="U520" s="184"/>
      <c r="V520" s="184"/>
      <c r="W520" s="184"/>
      <c r="X520" s="184"/>
      <c r="Y520" s="184"/>
      <c r="Z520" s="184"/>
      <c r="AA520" s="184"/>
      <c r="AB520" s="184"/>
      <c r="AC520" s="184"/>
      <c r="AD520" s="184"/>
      <c r="AE520" s="184"/>
      <c r="AF520" s="184"/>
      <c r="AG520" s="184"/>
      <c r="AH520" s="184"/>
      <c r="AI520" s="184"/>
      <c r="AJ520" s="184"/>
      <c r="AK520" s="184"/>
      <c r="AL520" s="184"/>
      <c r="AM520" s="184"/>
      <c r="AN520" s="184"/>
      <c r="AO520" s="184"/>
      <c r="AP520" s="184"/>
      <c r="AQ520" s="184"/>
      <c r="AR520" s="184"/>
      <c r="AS520" s="184"/>
      <c r="AT520" s="184"/>
      <c r="AU520" s="184"/>
      <c r="AV520" s="184"/>
      <c r="AW520" s="184"/>
      <c r="AX520" s="184"/>
      <c r="AY520" s="184"/>
      <c r="AZ520" s="184"/>
      <c r="BA520" s="184"/>
      <c r="BB520" s="184"/>
      <c r="BC520" s="184"/>
      <c r="BD520" s="184"/>
      <c r="BE520" s="184"/>
      <c r="BF520" s="184"/>
      <c r="BG520" s="184"/>
      <c r="BH520" s="184"/>
      <c r="BI520" s="184"/>
      <c r="BJ520" s="184"/>
      <c r="BK520" s="184"/>
      <c r="BL520" s="184"/>
      <c r="BM520" s="184"/>
    </row>
    <row r="521" spans="3:65" x14ac:dyDescent="0.2">
      <c r="C521" s="188">
        <f>C520+1</f>
        <v>1</v>
      </c>
      <c r="D521" s="166" t="str">
        <f>INDEX(D$51:D$75,$C521,1)</f>
        <v xml:space="preserve">TRANSMISSION LINE  </v>
      </c>
      <c r="E521" s="211" t="str">
        <f t="shared" ref="E521:F545" si="536">INDEX(E$51:E$75,$C521,1)</f>
        <v>CWIP Capital</v>
      </c>
      <c r="F521" s="183">
        <f t="shared" si="536"/>
        <v>6</v>
      </c>
      <c r="G521" s="183"/>
      <c r="H521" s="222">
        <f>Assumptions!$H$31</f>
        <v>0.1003395367758355</v>
      </c>
      <c r="I521" s="222"/>
      <c r="J521" s="223"/>
      <c r="K521" s="202">
        <f ca="1">SUMPRODUCT(O521:BM521,$O$11:$BM$11)</f>
        <v>145215428.56388611</v>
      </c>
      <c r="L521" s="203">
        <f ca="1">SUM(O521:BM521)</f>
        <v>485229419.41090947</v>
      </c>
      <c r="O521" s="189">
        <f ca="1">O434+O463+O492</f>
        <v>0</v>
      </c>
      <c r="P521" s="189">
        <f t="shared" ref="P521:BM521" ca="1" si="537">P434+P463+P492</f>
        <v>0</v>
      </c>
      <c r="Q521" s="189">
        <f t="shared" ca="1" si="537"/>
        <v>2140956.9694899851</v>
      </c>
      <c r="R521" s="189">
        <f t="shared" ca="1" si="537"/>
        <v>13460535.961788701</v>
      </c>
      <c r="S521" s="189">
        <f t="shared" ca="1" si="537"/>
        <v>18291510.811792195</v>
      </c>
      <c r="T521" s="189">
        <f t="shared" ca="1" si="537"/>
        <v>17658452.180513896</v>
      </c>
      <c r="U521" s="189">
        <f t="shared" ca="1" si="537"/>
        <v>17068449.225046817</v>
      </c>
      <c r="V521" s="189">
        <f t="shared" ca="1" si="537"/>
        <v>16517196.377809841</v>
      </c>
      <c r="W521" s="189">
        <f t="shared" ca="1" si="537"/>
        <v>16001105.665818706</v>
      </c>
      <c r="X521" s="189">
        <f t="shared" ca="1" si="537"/>
        <v>15509652.368319556</v>
      </c>
      <c r="Y521" s="189">
        <f t="shared" ca="1" si="537"/>
        <v>15026092.611385789</v>
      </c>
      <c r="Z521" s="189">
        <f t="shared" ca="1" si="537"/>
        <v>14542293.656253073</v>
      </c>
      <c r="AA521" s="189">
        <f t="shared" ca="1" si="537"/>
        <v>14058494.701120362</v>
      </c>
      <c r="AB521" s="189">
        <f t="shared" ca="1" si="537"/>
        <v>13574695.745987646</v>
      </c>
      <c r="AC521" s="189">
        <f t="shared" ca="1" si="537"/>
        <v>13090896.790854935</v>
      </c>
      <c r="AD521" s="189">
        <f t="shared" ca="1" si="537"/>
        <v>12607097.835722221</v>
      </c>
      <c r="AE521" s="189">
        <f t="shared" ca="1" si="537"/>
        <v>12123298.880589508</v>
      </c>
      <c r="AF521" s="189">
        <f t="shared" ca="1" si="537"/>
        <v>11639499.925456796</v>
      </c>
      <c r="AG521" s="189">
        <f t="shared" ca="1" si="537"/>
        <v>11226264.439014707</v>
      </c>
      <c r="AH521" s="189">
        <f t="shared" ca="1" si="537"/>
        <v>10954395.088152822</v>
      </c>
      <c r="AI521" s="189">
        <f t="shared" ca="1" si="537"/>
        <v>10753089.20598156</v>
      </c>
      <c r="AJ521" s="189">
        <f t="shared" ca="1" si="537"/>
        <v>10551783.3238103</v>
      </c>
      <c r="AK521" s="189">
        <f t="shared" ca="1" si="537"/>
        <v>10350477.44163904</v>
      </c>
      <c r="AL521" s="189">
        <f t="shared" ca="1" si="537"/>
        <v>10149171.559467778</v>
      </c>
      <c r="AM521" s="189">
        <f t="shared" ca="1" si="537"/>
        <v>9947865.6772965156</v>
      </c>
      <c r="AN521" s="189">
        <f t="shared" ca="1" si="537"/>
        <v>9746559.7951252554</v>
      </c>
      <c r="AO521" s="189">
        <f t="shared" ca="1" si="537"/>
        <v>9545253.9129539933</v>
      </c>
      <c r="AP521" s="189">
        <f t="shared" ca="1" si="537"/>
        <v>9343948.0307827312</v>
      </c>
      <c r="AQ521" s="189">
        <f t="shared" ca="1" si="537"/>
        <v>9142642.1486114711</v>
      </c>
      <c r="AR521" s="189">
        <f t="shared" ca="1" si="537"/>
        <v>8941336.266440209</v>
      </c>
      <c r="AS521" s="189">
        <f t="shared" ca="1" si="537"/>
        <v>8740030.3842689469</v>
      </c>
      <c r="AT521" s="189">
        <f t="shared" ca="1" si="537"/>
        <v>8538724.5020976849</v>
      </c>
      <c r="AU521" s="189">
        <f t="shared" ca="1" si="537"/>
        <v>8337418.6199264238</v>
      </c>
      <c r="AV521" s="189">
        <f t="shared" ca="1" si="537"/>
        <v>8136112.7377551626</v>
      </c>
      <c r="AW521" s="189">
        <f t="shared" ca="1" si="537"/>
        <v>7934806.8555839006</v>
      </c>
      <c r="AX521" s="189">
        <f t="shared" ca="1" si="537"/>
        <v>7733500.9734126395</v>
      </c>
      <c r="AY521" s="189">
        <f t="shared" ca="1" si="537"/>
        <v>7532195.0912413783</v>
      </c>
      <c r="AZ521" s="189">
        <f t="shared" ca="1" si="537"/>
        <v>7330889.2090701172</v>
      </c>
      <c r="BA521" s="189">
        <f t="shared" ca="1" si="537"/>
        <v>7129583.3268988561</v>
      </c>
      <c r="BB521" s="189">
        <f t="shared" ca="1" si="537"/>
        <v>6928277.4447275931</v>
      </c>
      <c r="BC521" s="189">
        <f t="shared" ca="1" si="537"/>
        <v>6726971.562556332</v>
      </c>
      <c r="BD521" s="189">
        <f t="shared" ca="1" si="537"/>
        <v>6525665.6803850727</v>
      </c>
      <c r="BE521" s="189">
        <f t="shared" ca="1" si="537"/>
        <v>6324359.7982138097</v>
      </c>
      <c r="BF521" s="189">
        <f t="shared" ca="1" si="537"/>
        <v>6123053.9160425477</v>
      </c>
      <c r="BG521" s="189">
        <f t="shared" ca="1" si="537"/>
        <v>5921748.0338712875</v>
      </c>
      <c r="BH521" s="189">
        <f t="shared" ca="1" si="537"/>
        <v>5720442.1517000264</v>
      </c>
      <c r="BI521" s="189">
        <f t="shared" ca="1" si="537"/>
        <v>5519136.2695287643</v>
      </c>
      <c r="BJ521" s="189">
        <f t="shared" ca="1" si="537"/>
        <v>5317830.3873575032</v>
      </c>
      <c r="BK521" s="189">
        <f t="shared" ca="1" si="537"/>
        <v>5116524.5051862421</v>
      </c>
      <c r="BL521" s="189">
        <f t="shared" ca="1" si="537"/>
        <v>4915218.6230149809</v>
      </c>
      <c r="BM521" s="189">
        <f t="shared" ca="1" si="537"/>
        <v>4713912.7408437189</v>
      </c>
    </row>
    <row r="522" spans="3:65" x14ac:dyDescent="0.2">
      <c r="C522" s="188">
        <f t="shared" ref="C522:C545" si="538">C521+1</f>
        <v>2</v>
      </c>
      <c r="D522" s="166" t="str">
        <f t="shared" ref="D522:D545" si="539">INDEX(D$51:D$75,$C522,1)</f>
        <v xml:space="preserve">TRANSMISSION SUBSTATION  </v>
      </c>
      <c r="E522" s="211" t="str">
        <f t="shared" si="536"/>
        <v>CWIP Capital</v>
      </c>
      <c r="F522" s="183">
        <f t="shared" si="536"/>
        <v>6</v>
      </c>
      <c r="G522" s="183"/>
      <c r="H522" s="222">
        <f>Assumptions!$H$31</f>
        <v>0.1003395367758355</v>
      </c>
      <c r="I522" s="222"/>
      <c r="J522" s="223"/>
      <c r="K522" s="202">
        <f t="shared" ref="K522:K545" ca="1" si="540">SUMPRODUCT(O522:BM522,$O$11:$BM$11)</f>
        <v>3112703.7668875568</v>
      </c>
      <c r="L522" s="203">
        <f t="shared" ref="L522:L545" ca="1" si="541">SUM(O522:BM522)</f>
        <v>8458538.0634643808</v>
      </c>
      <c r="O522" s="189">
        <f t="shared" ref="O522:BM522" ca="1" si="542">O435+O464+O493</f>
        <v>0</v>
      </c>
      <c r="P522" s="189">
        <f t="shared" ca="1" si="542"/>
        <v>0</v>
      </c>
      <c r="Q522" s="189">
        <f t="shared" ca="1" si="542"/>
        <v>51025.374947122153</v>
      </c>
      <c r="R522" s="189">
        <f t="shared" ca="1" si="542"/>
        <v>320686.49782281823</v>
      </c>
      <c r="S522" s="189">
        <f t="shared" ca="1" si="542"/>
        <v>434287.36967144121</v>
      </c>
      <c r="T522" s="189">
        <f t="shared" ca="1" si="542"/>
        <v>416364.68356577901</v>
      </c>
      <c r="U522" s="189">
        <f t="shared" ca="1" si="542"/>
        <v>399468.14232579013</v>
      </c>
      <c r="V522" s="189">
        <f t="shared" ca="1" si="542"/>
        <v>383495.13146490726</v>
      </c>
      <c r="W522" s="189">
        <f t="shared" ca="1" si="542"/>
        <v>368360.13891099091</v>
      </c>
      <c r="X522" s="189">
        <f t="shared" ca="1" si="542"/>
        <v>353812.32925243216</v>
      </c>
      <c r="Y522" s="189">
        <f t="shared" ca="1" si="542"/>
        <v>339452.6461525801</v>
      </c>
      <c r="Z522" s="189">
        <f t="shared" ca="1" si="542"/>
        <v>325087.26224791887</v>
      </c>
      <c r="AA522" s="189">
        <f t="shared" ca="1" si="542"/>
        <v>310721.87834325753</v>
      </c>
      <c r="AB522" s="189">
        <f t="shared" ca="1" si="542"/>
        <v>296356.49443859619</v>
      </c>
      <c r="AC522" s="189">
        <f t="shared" ca="1" si="542"/>
        <v>281991.11053393484</v>
      </c>
      <c r="AD522" s="189">
        <f t="shared" ca="1" si="542"/>
        <v>267625.72662927362</v>
      </c>
      <c r="AE522" s="189">
        <f t="shared" ca="1" si="542"/>
        <v>253260.34272461227</v>
      </c>
      <c r="AF522" s="189">
        <f t="shared" ca="1" si="542"/>
        <v>238894.95881995093</v>
      </c>
      <c r="AG522" s="189">
        <f t="shared" ca="1" si="542"/>
        <v>226211.31233403203</v>
      </c>
      <c r="AH522" s="189">
        <f t="shared" ca="1" si="542"/>
        <v>216896.84149040721</v>
      </c>
      <c r="AI522" s="189">
        <f t="shared" ca="1" si="542"/>
        <v>209264.1080655249</v>
      </c>
      <c r="AJ522" s="189">
        <f t="shared" ca="1" si="542"/>
        <v>201631.37464064252</v>
      </c>
      <c r="AK522" s="189">
        <f t="shared" ca="1" si="542"/>
        <v>193998.64121576006</v>
      </c>
      <c r="AL522" s="189">
        <f t="shared" ca="1" si="542"/>
        <v>186365.90779087774</v>
      </c>
      <c r="AM522" s="189">
        <f t="shared" ca="1" si="542"/>
        <v>178733.17436599539</v>
      </c>
      <c r="AN522" s="189">
        <f t="shared" ca="1" si="542"/>
        <v>171100.44094111302</v>
      </c>
      <c r="AO522" s="189">
        <f t="shared" ca="1" si="542"/>
        <v>163467.70751623061</v>
      </c>
      <c r="AP522" s="189">
        <f t="shared" ca="1" si="542"/>
        <v>155834.97409134827</v>
      </c>
      <c r="AQ522" s="189">
        <f t="shared" ca="1" si="542"/>
        <v>148202.24066646592</v>
      </c>
      <c r="AR522" s="189">
        <f t="shared" ca="1" si="542"/>
        <v>140569.50724158357</v>
      </c>
      <c r="AS522" s="189">
        <f t="shared" ca="1" si="542"/>
        <v>132936.77381670123</v>
      </c>
      <c r="AT522" s="189">
        <f t="shared" ca="1" si="542"/>
        <v>125304.04039181887</v>
      </c>
      <c r="AU522" s="189">
        <f t="shared" ca="1" si="542"/>
        <v>117671.30696693651</v>
      </c>
      <c r="AV522" s="189">
        <f t="shared" ca="1" si="542"/>
        <v>110038.57354205419</v>
      </c>
      <c r="AW522" s="189">
        <f t="shared" ca="1" si="542"/>
        <v>102405.84011717181</v>
      </c>
      <c r="AX522" s="189">
        <f t="shared" ca="1" si="542"/>
        <v>94773.106692289453</v>
      </c>
      <c r="AY522" s="189">
        <f t="shared" ca="1" si="542"/>
        <v>87140.373267407107</v>
      </c>
      <c r="AZ522" s="189">
        <f t="shared" ca="1" si="542"/>
        <v>79507.639842524761</v>
      </c>
      <c r="BA522" s="189">
        <f t="shared" ca="1" si="542"/>
        <v>71874.906417642414</v>
      </c>
      <c r="BB522" s="189">
        <f t="shared" ca="1" si="542"/>
        <v>64242.172992760054</v>
      </c>
      <c r="BC522" s="189">
        <f t="shared" ca="1" si="542"/>
        <v>56609.439567877707</v>
      </c>
      <c r="BD522" s="189">
        <f t="shared" ca="1" si="542"/>
        <v>48976.706142995346</v>
      </c>
      <c r="BE522" s="189">
        <f t="shared" ca="1" si="542"/>
        <v>41343.972718113</v>
      </c>
      <c r="BF522" s="189">
        <f t="shared" ca="1" si="542"/>
        <v>33711.239293230654</v>
      </c>
      <c r="BG522" s="189">
        <f t="shared" ca="1" si="542"/>
        <v>26078.505868348297</v>
      </c>
      <c r="BH522" s="189">
        <f t="shared" ca="1" si="542"/>
        <v>18445.772443465943</v>
      </c>
      <c r="BI522" s="189">
        <f t="shared" ca="1" si="542"/>
        <v>10813.039018583542</v>
      </c>
      <c r="BJ522" s="189">
        <f t="shared" ca="1" si="542"/>
        <v>3498.3361530711904</v>
      </c>
      <c r="BK522" s="189">
        <f t="shared" ca="1" si="542"/>
        <v>-2.5917350689576127E-11</v>
      </c>
      <c r="BL522" s="189">
        <f t="shared" ca="1" si="542"/>
        <v>-2.5917350689576127E-11</v>
      </c>
      <c r="BM522" s="189">
        <f t="shared" ca="1" si="542"/>
        <v>-2.5917350689576127E-11</v>
      </c>
    </row>
    <row r="523" spans="3:65" x14ac:dyDescent="0.2">
      <c r="C523" s="188">
        <f t="shared" si="538"/>
        <v>3</v>
      </c>
      <c r="D523" s="166" t="str">
        <f t="shared" si="539"/>
        <v xml:space="preserve">DISTRIBUTION SUBSTATION  </v>
      </c>
      <c r="E523" s="211" t="str">
        <f t="shared" si="536"/>
        <v>CWIP Capital</v>
      </c>
      <c r="F523" s="183">
        <f t="shared" si="536"/>
        <v>6</v>
      </c>
      <c r="G523" s="183"/>
      <c r="H523" s="222">
        <f>Assumptions!$H$31</f>
        <v>0.1003395367758355</v>
      </c>
      <c r="I523" s="222"/>
      <c r="J523" s="223"/>
      <c r="K523" s="202">
        <f t="shared" ca="1" si="540"/>
        <v>15545050.424729746</v>
      </c>
      <c r="L523" s="203">
        <f t="shared" ca="1" si="541"/>
        <v>45886455.337426797</v>
      </c>
      <c r="O523" s="189">
        <f ca="1">O436+O465+O494</f>
        <v>0</v>
      </c>
      <c r="P523" s="189">
        <f t="shared" ref="P523:BM523" ca="1" si="543">P436+P465+P494</f>
        <v>0</v>
      </c>
      <c r="Q523" s="189">
        <f t="shared" ca="1" si="543"/>
        <v>237744.25106396613</v>
      </c>
      <c r="R523" s="189">
        <f t="shared" ca="1" si="543"/>
        <v>1497709.048902628</v>
      </c>
      <c r="S523" s="189">
        <f t="shared" ca="1" si="543"/>
        <v>2039036.4641082464</v>
      </c>
      <c r="T523" s="189">
        <f t="shared" ca="1" si="543"/>
        <v>1971443.7811414651</v>
      </c>
      <c r="U523" s="189">
        <f t="shared" ca="1" si="543"/>
        <v>1906618.8535929343</v>
      </c>
      <c r="V523" s="189">
        <f t="shared" ca="1" si="543"/>
        <v>1844354.4982355677</v>
      </c>
      <c r="W523" s="189">
        <f t="shared" ca="1" si="543"/>
        <v>1784459.4690135941</v>
      </c>
      <c r="X523" s="189">
        <f t="shared" ca="1" si="543"/>
        <v>1726755.8008473376</v>
      </c>
      <c r="Y523" s="189">
        <f t="shared" ca="1" si="543"/>
        <v>1671078.8096332166</v>
      </c>
      <c r="Z523" s="189">
        <f t="shared" ca="1" si="543"/>
        <v>1616533.3575824108</v>
      </c>
      <c r="AA523" s="189">
        <f t="shared" ca="1" si="543"/>
        <v>1562149.933439967</v>
      </c>
      <c r="AB523" s="189">
        <f t="shared" ca="1" si="543"/>
        <v>1507766.5092975234</v>
      </c>
      <c r="AC523" s="189">
        <f t="shared" ca="1" si="543"/>
        <v>1453383.0851550796</v>
      </c>
      <c r="AD523" s="189">
        <f t="shared" ca="1" si="543"/>
        <v>1398999.661012636</v>
      </c>
      <c r="AE523" s="189">
        <f t="shared" ca="1" si="543"/>
        <v>1344616.2368701922</v>
      </c>
      <c r="AF523" s="189">
        <f t="shared" ca="1" si="543"/>
        <v>1290232.8127277486</v>
      </c>
      <c r="AG523" s="189">
        <f t="shared" ca="1" si="543"/>
        <v>1235849.3885853051</v>
      </c>
      <c r="AH523" s="189">
        <f t="shared" ca="1" si="543"/>
        <v>1181465.964442861</v>
      </c>
      <c r="AI523" s="189">
        <f t="shared" ca="1" si="543"/>
        <v>1127082.5403004172</v>
      </c>
      <c r="AJ523" s="189">
        <f t="shared" ca="1" si="543"/>
        <v>1072699.1161579739</v>
      </c>
      <c r="AK523" s="189">
        <f t="shared" ca="1" si="543"/>
        <v>1018315.69201553</v>
      </c>
      <c r="AL523" s="189">
        <f t="shared" ca="1" si="543"/>
        <v>969858.23940678779</v>
      </c>
      <c r="AM523" s="189">
        <f t="shared" ca="1" si="543"/>
        <v>933250.07367022941</v>
      </c>
      <c r="AN523" s="189">
        <f t="shared" ca="1" si="543"/>
        <v>902567.87946737278</v>
      </c>
      <c r="AO523" s="189">
        <f t="shared" ca="1" si="543"/>
        <v>871885.68526451581</v>
      </c>
      <c r="AP523" s="189">
        <f t="shared" ca="1" si="543"/>
        <v>841203.49106165883</v>
      </c>
      <c r="AQ523" s="189">
        <f t="shared" ca="1" si="543"/>
        <v>810521.29685880174</v>
      </c>
      <c r="AR523" s="189">
        <f t="shared" ca="1" si="543"/>
        <v>779839.10265594476</v>
      </c>
      <c r="AS523" s="189">
        <f t="shared" ca="1" si="543"/>
        <v>749156.90845308779</v>
      </c>
      <c r="AT523" s="189">
        <f t="shared" ca="1" si="543"/>
        <v>718474.71425023105</v>
      </c>
      <c r="AU523" s="189">
        <f t="shared" ca="1" si="543"/>
        <v>687792.52004737395</v>
      </c>
      <c r="AV523" s="189">
        <f t="shared" ca="1" si="543"/>
        <v>657110.32584451698</v>
      </c>
      <c r="AW523" s="189">
        <f t="shared" ca="1" si="543"/>
        <v>626428.13164166012</v>
      </c>
      <c r="AX523" s="189">
        <f t="shared" ca="1" si="543"/>
        <v>595745.93743880314</v>
      </c>
      <c r="AY523" s="189">
        <f t="shared" ca="1" si="543"/>
        <v>565063.74323594628</v>
      </c>
      <c r="AZ523" s="189">
        <f t="shared" ca="1" si="543"/>
        <v>534381.54903308931</v>
      </c>
      <c r="BA523" s="189">
        <f t="shared" ca="1" si="543"/>
        <v>503699.35483023245</v>
      </c>
      <c r="BB523" s="189">
        <f t="shared" ca="1" si="543"/>
        <v>473017.16062737536</v>
      </c>
      <c r="BC523" s="189">
        <f t="shared" ca="1" si="543"/>
        <v>442334.9664245185</v>
      </c>
      <c r="BD523" s="189">
        <f t="shared" ca="1" si="543"/>
        <v>411652.77222166164</v>
      </c>
      <c r="BE523" s="189">
        <f t="shared" ca="1" si="543"/>
        <v>380970.57801880455</v>
      </c>
      <c r="BF523" s="189">
        <f t="shared" ca="1" si="543"/>
        <v>350288.38381594769</v>
      </c>
      <c r="BG523" s="189">
        <f t="shared" ca="1" si="543"/>
        <v>319606.18961309083</v>
      </c>
      <c r="BH523" s="189">
        <f t="shared" ca="1" si="543"/>
        <v>288923.99541023385</v>
      </c>
      <c r="BI523" s="189">
        <f t="shared" ca="1" si="543"/>
        <v>258241.80120737714</v>
      </c>
      <c r="BJ523" s="189">
        <f t="shared" ca="1" si="543"/>
        <v>227559.60700452037</v>
      </c>
      <c r="BK523" s="189">
        <f t="shared" ca="1" si="543"/>
        <v>196877.41280166362</v>
      </c>
      <c r="BL523" s="189">
        <f t="shared" ca="1" si="543"/>
        <v>166195.21859880682</v>
      </c>
      <c r="BM523" s="189">
        <f t="shared" ca="1" si="543"/>
        <v>135513.02439595008</v>
      </c>
    </row>
    <row r="524" spans="3:65" x14ac:dyDescent="0.2">
      <c r="C524" s="188">
        <f t="shared" si="538"/>
        <v>4</v>
      </c>
      <c r="D524" s="166" t="str">
        <f t="shared" si="539"/>
        <v/>
      </c>
      <c r="E524" s="211" t="str">
        <f t="shared" si="536"/>
        <v>Operating Expense</v>
      </c>
      <c r="F524" s="183">
        <f t="shared" si="536"/>
        <v>2</v>
      </c>
      <c r="G524" s="183"/>
      <c r="H524" s="222">
        <f>Assumptions!$H$31</f>
        <v>0.1003395367758355</v>
      </c>
      <c r="I524" s="222"/>
      <c r="J524" s="223"/>
      <c r="K524" s="202">
        <f t="shared" ca="1" si="540"/>
        <v>0</v>
      </c>
      <c r="L524" s="203">
        <f t="shared" ca="1" si="541"/>
        <v>0</v>
      </c>
      <c r="O524" s="189">
        <f t="shared" ref="O524:BM524" ca="1" si="544">O437+O466+O495</f>
        <v>0</v>
      </c>
      <c r="P524" s="189">
        <f t="shared" ca="1" si="544"/>
        <v>0</v>
      </c>
      <c r="Q524" s="189">
        <f t="shared" ca="1" si="544"/>
        <v>0</v>
      </c>
      <c r="R524" s="189">
        <f t="shared" ca="1" si="544"/>
        <v>0</v>
      </c>
      <c r="S524" s="189">
        <f t="shared" ca="1" si="544"/>
        <v>0</v>
      </c>
      <c r="T524" s="189">
        <f t="shared" ca="1" si="544"/>
        <v>0</v>
      </c>
      <c r="U524" s="189">
        <f t="shared" ca="1" si="544"/>
        <v>0</v>
      </c>
      <c r="V524" s="189">
        <f t="shared" ca="1" si="544"/>
        <v>0</v>
      </c>
      <c r="W524" s="189">
        <f t="shared" ca="1" si="544"/>
        <v>0</v>
      </c>
      <c r="X524" s="189">
        <f t="shared" ca="1" si="544"/>
        <v>0</v>
      </c>
      <c r="Y524" s="189">
        <f t="shared" ca="1" si="544"/>
        <v>0</v>
      </c>
      <c r="Z524" s="189">
        <f t="shared" ca="1" si="544"/>
        <v>0</v>
      </c>
      <c r="AA524" s="189">
        <f t="shared" ca="1" si="544"/>
        <v>0</v>
      </c>
      <c r="AB524" s="189">
        <f t="shared" ca="1" si="544"/>
        <v>0</v>
      </c>
      <c r="AC524" s="189">
        <f t="shared" ca="1" si="544"/>
        <v>0</v>
      </c>
      <c r="AD524" s="189">
        <f t="shared" ca="1" si="544"/>
        <v>0</v>
      </c>
      <c r="AE524" s="189">
        <f t="shared" ca="1" si="544"/>
        <v>0</v>
      </c>
      <c r="AF524" s="189">
        <f t="shared" ca="1" si="544"/>
        <v>0</v>
      </c>
      <c r="AG524" s="189">
        <f t="shared" ca="1" si="544"/>
        <v>0</v>
      </c>
      <c r="AH524" s="189">
        <f t="shared" ca="1" si="544"/>
        <v>0</v>
      </c>
      <c r="AI524" s="189">
        <f t="shared" ca="1" si="544"/>
        <v>0</v>
      </c>
      <c r="AJ524" s="189">
        <f t="shared" ca="1" si="544"/>
        <v>0</v>
      </c>
      <c r="AK524" s="189">
        <f t="shared" ca="1" si="544"/>
        <v>0</v>
      </c>
      <c r="AL524" s="189">
        <f t="shared" ca="1" si="544"/>
        <v>0</v>
      </c>
      <c r="AM524" s="189">
        <f t="shared" ca="1" si="544"/>
        <v>0</v>
      </c>
      <c r="AN524" s="189">
        <f t="shared" ca="1" si="544"/>
        <v>0</v>
      </c>
      <c r="AO524" s="189">
        <f t="shared" ca="1" si="544"/>
        <v>0</v>
      </c>
      <c r="AP524" s="189">
        <f t="shared" ca="1" si="544"/>
        <v>0</v>
      </c>
      <c r="AQ524" s="189">
        <f t="shared" ca="1" si="544"/>
        <v>0</v>
      </c>
      <c r="AR524" s="189">
        <f t="shared" ca="1" si="544"/>
        <v>0</v>
      </c>
      <c r="AS524" s="189">
        <f t="shared" ca="1" si="544"/>
        <v>0</v>
      </c>
      <c r="AT524" s="189">
        <f t="shared" ca="1" si="544"/>
        <v>0</v>
      </c>
      <c r="AU524" s="189">
        <f t="shared" ca="1" si="544"/>
        <v>0</v>
      </c>
      <c r="AV524" s="189">
        <f t="shared" ca="1" si="544"/>
        <v>0</v>
      </c>
      <c r="AW524" s="189">
        <f t="shared" ca="1" si="544"/>
        <v>0</v>
      </c>
      <c r="AX524" s="189">
        <f t="shared" ca="1" si="544"/>
        <v>0</v>
      </c>
      <c r="AY524" s="189">
        <f t="shared" ca="1" si="544"/>
        <v>0</v>
      </c>
      <c r="AZ524" s="189">
        <f t="shared" ca="1" si="544"/>
        <v>0</v>
      </c>
      <c r="BA524" s="189">
        <f t="shared" ca="1" si="544"/>
        <v>0</v>
      </c>
      <c r="BB524" s="189">
        <f t="shared" ca="1" si="544"/>
        <v>0</v>
      </c>
      <c r="BC524" s="189">
        <f t="shared" ca="1" si="544"/>
        <v>0</v>
      </c>
      <c r="BD524" s="189">
        <f t="shared" ca="1" si="544"/>
        <v>0</v>
      </c>
      <c r="BE524" s="189">
        <f t="shared" ca="1" si="544"/>
        <v>0</v>
      </c>
      <c r="BF524" s="189">
        <f t="shared" ca="1" si="544"/>
        <v>0</v>
      </c>
      <c r="BG524" s="189">
        <f t="shared" ca="1" si="544"/>
        <v>0</v>
      </c>
      <c r="BH524" s="189">
        <f t="shared" ca="1" si="544"/>
        <v>0</v>
      </c>
      <c r="BI524" s="189">
        <f t="shared" ca="1" si="544"/>
        <v>0</v>
      </c>
      <c r="BJ524" s="189">
        <f t="shared" ca="1" si="544"/>
        <v>0</v>
      </c>
      <c r="BK524" s="189">
        <f t="shared" ca="1" si="544"/>
        <v>0</v>
      </c>
      <c r="BL524" s="189">
        <f t="shared" ca="1" si="544"/>
        <v>0</v>
      </c>
      <c r="BM524" s="189">
        <f t="shared" ca="1" si="544"/>
        <v>0</v>
      </c>
    </row>
    <row r="525" spans="3:65" x14ac:dyDescent="0.2">
      <c r="C525" s="188">
        <f t="shared" si="538"/>
        <v>5</v>
      </c>
      <c r="D525" s="166" t="str">
        <f t="shared" si="539"/>
        <v/>
      </c>
      <c r="E525" s="211" t="str">
        <f t="shared" si="536"/>
        <v>Operating Expense</v>
      </c>
      <c r="F525" s="183">
        <f t="shared" si="536"/>
        <v>2</v>
      </c>
      <c r="G525" s="183"/>
      <c r="H525" s="222">
        <f>Assumptions!$H$31</f>
        <v>0.1003395367758355</v>
      </c>
      <c r="I525" s="222"/>
      <c r="J525" s="223"/>
      <c r="K525" s="202">
        <f t="shared" ca="1" si="540"/>
        <v>0</v>
      </c>
      <c r="L525" s="203">
        <f t="shared" ca="1" si="541"/>
        <v>0</v>
      </c>
      <c r="O525" s="189">
        <f t="shared" ref="O525:BM525" ca="1" si="545">O438+O467+O496</f>
        <v>0</v>
      </c>
      <c r="P525" s="189">
        <f t="shared" ca="1" si="545"/>
        <v>0</v>
      </c>
      <c r="Q525" s="189">
        <f t="shared" ca="1" si="545"/>
        <v>0</v>
      </c>
      <c r="R525" s="189">
        <f t="shared" ca="1" si="545"/>
        <v>0</v>
      </c>
      <c r="S525" s="189">
        <f t="shared" ca="1" si="545"/>
        <v>0</v>
      </c>
      <c r="T525" s="189">
        <f t="shared" ca="1" si="545"/>
        <v>0</v>
      </c>
      <c r="U525" s="189">
        <f t="shared" ca="1" si="545"/>
        <v>0</v>
      </c>
      <c r="V525" s="189">
        <f t="shared" ca="1" si="545"/>
        <v>0</v>
      </c>
      <c r="W525" s="189">
        <f t="shared" ca="1" si="545"/>
        <v>0</v>
      </c>
      <c r="X525" s="189">
        <f t="shared" ca="1" si="545"/>
        <v>0</v>
      </c>
      <c r="Y525" s="189">
        <f t="shared" ca="1" si="545"/>
        <v>0</v>
      </c>
      <c r="Z525" s="189">
        <f t="shared" ca="1" si="545"/>
        <v>0</v>
      </c>
      <c r="AA525" s="189">
        <f t="shared" ca="1" si="545"/>
        <v>0</v>
      </c>
      <c r="AB525" s="189">
        <f t="shared" ca="1" si="545"/>
        <v>0</v>
      </c>
      <c r="AC525" s="189">
        <f t="shared" ca="1" si="545"/>
        <v>0</v>
      </c>
      <c r="AD525" s="189">
        <f t="shared" ca="1" si="545"/>
        <v>0</v>
      </c>
      <c r="AE525" s="189">
        <f t="shared" ca="1" si="545"/>
        <v>0</v>
      </c>
      <c r="AF525" s="189">
        <f t="shared" ca="1" si="545"/>
        <v>0</v>
      </c>
      <c r="AG525" s="189">
        <f t="shared" ca="1" si="545"/>
        <v>0</v>
      </c>
      <c r="AH525" s="189">
        <f t="shared" ca="1" si="545"/>
        <v>0</v>
      </c>
      <c r="AI525" s="189">
        <f t="shared" ca="1" si="545"/>
        <v>0</v>
      </c>
      <c r="AJ525" s="189">
        <f t="shared" ca="1" si="545"/>
        <v>0</v>
      </c>
      <c r="AK525" s="189">
        <f t="shared" ca="1" si="545"/>
        <v>0</v>
      </c>
      <c r="AL525" s="189">
        <f t="shared" ca="1" si="545"/>
        <v>0</v>
      </c>
      <c r="AM525" s="189">
        <f t="shared" ca="1" si="545"/>
        <v>0</v>
      </c>
      <c r="AN525" s="189">
        <f t="shared" ca="1" si="545"/>
        <v>0</v>
      </c>
      <c r="AO525" s="189">
        <f t="shared" ca="1" si="545"/>
        <v>0</v>
      </c>
      <c r="AP525" s="189">
        <f t="shared" ca="1" si="545"/>
        <v>0</v>
      </c>
      <c r="AQ525" s="189">
        <f t="shared" ca="1" si="545"/>
        <v>0</v>
      </c>
      <c r="AR525" s="189">
        <f t="shared" ca="1" si="545"/>
        <v>0</v>
      </c>
      <c r="AS525" s="189">
        <f t="shared" ca="1" si="545"/>
        <v>0</v>
      </c>
      <c r="AT525" s="189">
        <f t="shared" ca="1" si="545"/>
        <v>0</v>
      </c>
      <c r="AU525" s="189">
        <f t="shared" ca="1" si="545"/>
        <v>0</v>
      </c>
      <c r="AV525" s="189">
        <f t="shared" ca="1" si="545"/>
        <v>0</v>
      </c>
      <c r="AW525" s="189">
        <f t="shared" ca="1" si="545"/>
        <v>0</v>
      </c>
      <c r="AX525" s="189">
        <f t="shared" ca="1" si="545"/>
        <v>0</v>
      </c>
      <c r="AY525" s="189">
        <f t="shared" ca="1" si="545"/>
        <v>0</v>
      </c>
      <c r="AZ525" s="189">
        <f t="shared" ca="1" si="545"/>
        <v>0</v>
      </c>
      <c r="BA525" s="189">
        <f t="shared" ca="1" si="545"/>
        <v>0</v>
      </c>
      <c r="BB525" s="189">
        <f t="shared" ca="1" si="545"/>
        <v>0</v>
      </c>
      <c r="BC525" s="189">
        <f t="shared" ca="1" si="545"/>
        <v>0</v>
      </c>
      <c r="BD525" s="189">
        <f t="shared" ca="1" si="545"/>
        <v>0</v>
      </c>
      <c r="BE525" s="189">
        <f t="shared" ca="1" si="545"/>
        <v>0</v>
      </c>
      <c r="BF525" s="189">
        <f t="shared" ca="1" si="545"/>
        <v>0</v>
      </c>
      <c r="BG525" s="189">
        <f t="shared" ca="1" si="545"/>
        <v>0</v>
      </c>
      <c r="BH525" s="189">
        <f t="shared" ca="1" si="545"/>
        <v>0</v>
      </c>
      <c r="BI525" s="189">
        <f t="shared" ca="1" si="545"/>
        <v>0</v>
      </c>
      <c r="BJ525" s="189">
        <f t="shared" ca="1" si="545"/>
        <v>0</v>
      </c>
      <c r="BK525" s="189">
        <f t="shared" ca="1" si="545"/>
        <v>0</v>
      </c>
      <c r="BL525" s="189">
        <f t="shared" ca="1" si="545"/>
        <v>0</v>
      </c>
      <c r="BM525" s="189">
        <f t="shared" ca="1" si="545"/>
        <v>0</v>
      </c>
    </row>
    <row r="526" spans="3:65" x14ac:dyDescent="0.2">
      <c r="C526" s="188">
        <f t="shared" si="538"/>
        <v>6</v>
      </c>
      <c r="D526" s="166" t="str">
        <f t="shared" si="539"/>
        <v/>
      </c>
      <c r="E526" s="211" t="str">
        <f t="shared" si="536"/>
        <v>Operating Expense</v>
      </c>
      <c r="F526" s="183">
        <f t="shared" si="536"/>
        <v>2</v>
      </c>
      <c r="G526" s="183"/>
      <c r="H526" s="222">
        <f>Assumptions!$H$31</f>
        <v>0.1003395367758355</v>
      </c>
      <c r="I526" s="222"/>
      <c r="J526" s="223"/>
      <c r="K526" s="202">
        <f t="shared" ca="1" si="540"/>
        <v>0</v>
      </c>
      <c r="L526" s="203">
        <f t="shared" ca="1" si="541"/>
        <v>0</v>
      </c>
      <c r="O526" s="189">
        <f t="shared" ref="O526:BM526" ca="1" si="546">O439+O468+O497</f>
        <v>0</v>
      </c>
      <c r="P526" s="189">
        <f t="shared" ca="1" si="546"/>
        <v>0</v>
      </c>
      <c r="Q526" s="189">
        <f t="shared" ca="1" si="546"/>
        <v>0</v>
      </c>
      <c r="R526" s="189">
        <f t="shared" ca="1" si="546"/>
        <v>0</v>
      </c>
      <c r="S526" s="189">
        <f t="shared" ca="1" si="546"/>
        <v>0</v>
      </c>
      <c r="T526" s="189">
        <f t="shared" ca="1" si="546"/>
        <v>0</v>
      </c>
      <c r="U526" s="189">
        <f t="shared" ca="1" si="546"/>
        <v>0</v>
      </c>
      <c r="V526" s="189">
        <f t="shared" ca="1" si="546"/>
        <v>0</v>
      </c>
      <c r="W526" s="189">
        <f t="shared" ca="1" si="546"/>
        <v>0</v>
      </c>
      <c r="X526" s="189">
        <f t="shared" ca="1" si="546"/>
        <v>0</v>
      </c>
      <c r="Y526" s="189">
        <f t="shared" ca="1" si="546"/>
        <v>0</v>
      </c>
      <c r="Z526" s="189">
        <f t="shared" ca="1" si="546"/>
        <v>0</v>
      </c>
      <c r="AA526" s="189">
        <f t="shared" ca="1" si="546"/>
        <v>0</v>
      </c>
      <c r="AB526" s="189">
        <f t="shared" ca="1" si="546"/>
        <v>0</v>
      </c>
      <c r="AC526" s="189">
        <f t="shared" ca="1" si="546"/>
        <v>0</v>
      </c>
      <c r="AD526" s="189">
        <f t="shared" ca="1" si="546"/>
        <v>0</v>
      </c>
      <c r="AE526" s="189">
        <f t="shared" ca="1" si="546"/>
        <v>0</v>
      </c>
      <c r="AF526" s="189">
        <f t="shared" ca="1" si="546"/>
        <v>0</v>
      </c>
      <c r="AG526" s="189">
        <f t="shared" ca="1" si="546"/>
        <v>0</v>
      </c>
      <c r="AH526" s="189">
        <f t="shared" ca="1" si="546"/>
        <v>0</v>
      </c>
      <c r="AI526" s="189">
        <f t="shared" ca="1" si="546"/>
        <v>0</v>
      </c>
      <c r="AJ526" s="189">
        <f t="shared" ca="1" si="546"/>
        <v>0</v>
      </c>
      <c r="AK526" s="189">
        <f t="shared" ca="1" si="546"/>
        <v>0</v>
      </c>
      <c r="AL526" s="189">
        <f t="shared" ca="1" si="546"/>
        <v>0</v>
      </c>
      <c r="AM526" s="189">
        <f t="shared" ca="1" si="546"/>
        <v>0</v>
      </c>
      <c r="AN526" s="189">
        <f t="shared" ca="1" si="546"/>
        <v>0</v>
      </c>
      <c r="AO526" s="189">
        <f t="shared" ca="1" si="546"/>
        <v>0</v>
      </c>
      <c r="AP526" s="189">
        <f t="shared" ca="1" si="546"/>
        <v>0</v>
      </c>
      <c r="AQ526" s="189">
        <f t="shared" ca="1" si="546"/>
        <v>0</v>
      </c>
      <c r="AR526" s="189">
        <f t="shared" ca="1" si="546"/>
        <v>0</v>
      </c>
      <c r="AS526" s="189">
        <f t="shared" ca="1" si="546"/>
        <v>0</v>
      </c>
      <c r="AT526" s="189">
        <f t="shared" ca="1" si="546"/>
        <v>0</v>
      </c>
      <c r="AU526" s="189">
        <f t="shared" ca="1" si="546"/>
        <v>0</v>
      </c>
      <c r="AV526" s="189">
        <f t="shared" ca="1" si="546"/>
        <v>0</v>
      </c>
      <c r="AW526" s="189">
        <f t="shared" ca="1" si="546"/>
        <v>0</v>
      </c>
      <c r="AX526" s="189">
        <f t="shared" ca="1" si="546"/>
        <v>0</v>
      </c>
      <c r="AY526" s="189">
        <f t="shared" ca="1" si="546"/>
        <v>0</v>
      </c>
      <c r="AZ526" s="189">
        <f t="shared" ca="1" si="546"/>
        <v>0</v>
      </c>
      <c r="BA526" s="189">
        <f t="shared" ca="1" si="546"/>
        <v>0</v>
      </c>
      <c r="BB526" s="189">
        <f t="shared" ca="1" si="546"/>
        <v>0</v>
      </c>
      <c r="BC526" s="189">
        <f t="shared" ca="1" si="546"/>
        <v>0</v>
      </c>
      <c r="BD526" s="189">
        <f t="shared" ca="1" si="546"/>
        <v>0</v>
      </c>
      <c r="BE526" s="189">
        <f t="shared" ca="1" si="546"/>
        <v>0</v>
      </c>
      <c r="BF526" s="189">
        <f t="shared" ca="1" si="546"/>
        <v>0</v>
      </c>
      <c r="BG526" s="189">
        <f t="shared" ca="1" si="546"/>
        <v>0</v>
      </c>
      <c r="BH526" s="189">
        <f t="shared" ca="1" si="546"/>
        <v>0</v>
      </c>
      <c r="BI526" s="189">
        <f t="shared" ca="1" si="546"/>
        <v>0</v>
      </c>
      <c r="BJ526" s="189">
        <f t="shared" ca="1" si="546"/>
        <v>0</v>
      </c>
      <c r="BK526" s="189">
        <f t="shared" ca="1" si="546"/>
        <v>0</v>
      </c>
      <c r="BL526" s="189">
        <f t="shared" ca="1" si="546"/>
        <v>0</v>
      </c>
      <c r="BM526" s="189">
        <f t="shared" ca="1" si="546"/>
        <v>0</v>
      </c>
    </row>
    <row r="527" spans="3:65" x14ac:dyDescent="0.2">
      <c r="C527" s="188">
        <f t="shared" si="538"/>
        <v>7</v>
      </c>
      <c r="D527" s="166" t="str">
        <f t="shared" si="539"/>
        <v xml:space="preserve">Alt 1 - TRANSMISSION LINE  </v>
      </c>
      <c r="E527" s="211" t="str">
        <f t="shared" si="536"/>
        <v>CWIP Capital</v>
      </c>
      <c r="F527" s="183">
        <f t="shared" si="536"/>
        <v>6</v>
      </c>
      <c r="G527" s="183"/>
      <c r="H527" s="222">
        <f>Assumptions!$H$31</f>
        <v>0.1003395367758355</v>
      </c>
      <c r="I527" s="222"/>
      <c r="J527" s="223"/>
      <c r="K527" s="202">
        <f t="shared" ca="1" si="540"/>
        <v>189782024.10515416</v>
      </c>
      <c r="L527" s="203">
        <f t="shared" ca="1" si="541"/>
        <v>634146263.12009346</v>
      </c>
      <c r="O527" s="189">
        <f t="shared" ref="O527:BM527" ca="1" si="547">O440+O469+O498</f>
        <v>0</v>
      </c>
      <c r="P527" s="189">
        <f t="shared" ca="1" si="547"/>
        <v>0</v>
      </c>
      <c r="Q527" s="189">
        <f t="shared" ca="1" si="547"/>
        <v>2798016.376153117</v>
      </c>
      <c r="R527" s="189">
        <f t="shared" ca="1" si="547"/>
        <v>17591572.642328579</v>
      </c>
      <c r="S527" s="189">
        <f t="shared" ca="1" si="547"/>
        <v>23905173.025578536</v>
      </c>
      <c r="T527" s="189">
        <f t="shared" ca="1" si="547"/>
        <v>23077828.785304643</v>
      </c>
      <c r="U527" s="189">
        <f t="shared" ca="1" si="547"/>
        <v>22306754.001971249</v>
      </c>
      <c r="V527" s="189">
        <f t="shared" ca="1" si="547"/>
        <v>21586321.729884282</v>
      </c>
      <c r="W527" s="189">
        <f t="shared" ca="1" si="547"/>
        <v>20911842.847632058</v>
      </c>
      <c r="X527" s="189">
        <f t="shared" ca="1" si="547"/>
        <v>20269562.599073559</v>
      </c>
      <c r="Y527" s="189">
        <f t="shared" ca="1" si="547"/>
        <v>19637598.417620815</v>
      </c>
      <c r="Z527" s="189">
        <f t="shared" ca="1" si="547"/>
        <v>19005321.628073953</v>
      </c>
      <c r="AA527" s="189">
        <f t="shared" ca="1" si="547"/>
        <v>18373044.838527098</v>
      </c>
      <c r="AB527" s="189">
        <f t="shared" ca="1" si="547"/>
        <v>17740768.04898024</v>
      </c>
      <c r="AC527" s="189">
        <f t="shared" ca="1" si="547"/>
        <v>17108491.259433381</v>
      </c>
      <c r="AD527" s="189">
        <f t="shared" ca="1" si="547"/>
        <v>16476214.469886523</v>
      </c>
      <c r="AE527" s="189">
        <f t="shared" ca="1" si="547"/>
        <v>15843937.680339662</v>
      </c>
      <c r="AF527" s="189">
        <f t="shared" ca="1" si="547"/>
        <v>15211660.890792806</v>
      </c>
      <c r="AG527" s="189">
        <f t="shared" ca="1" si="547"/>
        <v>14671603.489009526</v>
      </c>
      <c r="AH527" s="189">
        <f t="shared" ca="1" si="547"/>
        <v>14316297.470847525</v>
      </c>
      <c r="AI527" s="189">
        <f t="shared" ca="1" si="547"/>
        <v>14053210.840449104</v>
      </c>
      <c r="AJ527" s="189">
        <f t="shared" ca="1" si="547"/>
        <v>13790124.21005068</v>
      </c>
      <c r="AK527" s="189">
        <f t="shared" ca="1" si="547"/>
        <v>13527037.579652255</v>
      </c>
      <c r="AL527" s="189">
        <f t="shared" ca="1" si="547"/>
        <v>13263950.949253831</v>
      </c>
      <c r="AM527" s="189">
        <f t="shared" ca="1" si="547"/>
        <v>13000864.318855409</v>
      </c>
      <c r="AN527" s="189">
        <f t="shared" ca="1" si="547"/>
        <v>12737777.688456986</v>
      </c>
      <c r="AO527" s="189">
        <f t="shared" ca="1" si="547"/>
        <v>12474691.058058565</v>
      </c>
      <c r="AP527" s="189">
        <f t="shared" ca="1" si="547"/>
        <v>12211604.427660143</v>
      </c>
      <c r="AQ527" s="189">
        <f t="shared" ca="1" si="547"/>
        <v>11948517.797261721</v>
      </c>
      <c r="AR527" s="189">
        <f t="shared" ca="1" si="547"/>
        <v>11685431.1668633</v>
      </c>
      <c r="AS527" s="189">
        <f t="shared" ca="1" si="547"/>
        <v>11422344.536464877</v>
      </c>
      <c r="AT527" s="189">
        <f t="shared" ca="1" si="547"/>
        <v>11159257.906066455</v>
      </c>
      <c r="AU527" s="189">
        <f t="shared" ca="1" si="547"/>
        <v>10896171.275668032</v>
      </c>
      <c r="AV527" s="189">
        <f t="shared" ca="1" si="547"/>
        <v>10633084.64526961</v>
      </c>
      <c r="AW527" s="189">
        <f t="shared" ca="1" si="547"/>
        <v>10369998.014871188</v>
      </c>
      <c r="AX527" s="189">
        <f t="shared" ca="1" si="547"/>
        <v>10106911.384472767</v>
      </c>
      <c r="AY527" s="189">
        <f t="shared" ca="1" si="547"/>
        <v>9843824.7540743444</v>
      </c>
      <c r="AZ527" s="189">
        <f t="shared" ca="1" si="547"/>
        <v>9580738.1236759219</v>
      </c>
      <c r="BA527" s="189">
        <f t="shared" ca="1" si="547"/>
        <v>9317651.4932774976</v>
      </c>
      <c r="BB527" s="189">
        <f t="shared" ca="1" si="547"/>
        <v>9054564.862879077</v>
      </c>
      <c r="BC527" s="189">
        <f t="shared" ca="1" si="547"/>
        <v>8791478.2324806545</v>
      </c>
      <c r="BD527" s="189">
        <f t="shared" ca="1" si="547"/>
        <v>8528391.602082232</v>
      </c>
      <c r="BE527" s="189">
        <f t="shared" ca="1" si="547"/>
        <v>8265304.9716838095</v>
      </c>
      <c r="BF527" s="189">
        <f t="shared" ca="1" si="547"/>
        <v>8002218.3412853861</v>
      </c>
      <c r="BG527" s="189">
        <f t="shared" ca="1" si="547"/>
        <v>7739131.7108869646</v>
      </c>
      <c r="BH527" s="189">
        <f t="shared" ca="1" si="547"/>
        <v>7476045.0804885421</v>
      </c>
      <c r="BI527" s="189">
        <f t="shared" ca="1" si="547"/>
        <v>7212958.4500901187</v>
      </c>
      <c r="BJ527" s="189">
        <f t="shared" ca="1" si="547"/>
        <v>6949871.8196916971</v>
      </c>
      <c r="BK527" s="189">
        <f t="shared" ca="1" si="547"/>
        <v>6686785.1892932737</v>
      </c>
      <c r="BL527" s="189">
        <f t="shared" ca="1" si="547"/>
        <v>6423698.5588948531</v>
      </c>
      <c r="BM527" s="189">
        <f t="shared" ca="1" si="547"/>
        <v>6160611.9284964288</v>
      </c>
    </row>
    <row r="528" spans="3:65" x14ac:dyDescent="0.2">
      <c r="C528" s="188">
        <f t="shared" si="538"/>
        <v>8</v>
      </c>
      <c r="D528" s="166" t="str">
        <f t="shared" si="539"/>
        <v xml:space="preserve">Alt 1 - TRANSMISSION SUBSTATION  </v>
      </c>
      <c r="E528" s="211" t="str">
        <f t="shared" si="536"/>
        <v>CWIP Capital</v>
      </c>
      <c r="F528" s="183">
        <f t="shared" si="536"/>
        <v>6</v>
      </c>
      <c r="G528" s="183"/>
      <c r="H528" s="222">
        <f>Assumptions!$H$31</f>
        <v>0.1003395367758355</v>
      </c>
      <c r="I528" s="222"/>
      <c r="J528" s="223"/>
      <c r="K528" s="202">
        <f t="shared" ca="1" si="540"/>
        <v>26385327.109465279</v>
      </c>
      <c r="L528" s="203">
        <f t="shared" ca="1" si="541"/>
        <v>71700139.295790806</v>
      </c>
      <c r="O528" s="189">
        <f t="shared" ref="O528:BM528" ca="1" si="548">O441+O470+O499</f>
        <v>0</v>
      </c>
      <c r="P528" s="189">
        <f t="shared" ca="1" si="548"/>
        <v>0</v>
      </c>
      <c r="Q528" s="189">
        <f t="shared" ca="1" si="548"/>
        <v>432524.68261994014</v>
      </c>
      <c r="R528" s="189">
        <f t="shared" ca="1" si="548"/>
        <v>2718349.9549989607</v>
      </c>
      <c r="S528" s="189">
        <f t="shared" ca="1" si="548"/>
        <v>3681305.760666105</v>
      </c>
      <c r="T528" s="189">
        <f t="shared" ca="1" si="548"/>
        <v>3529381.2696147049</v>
      </c>
      <c r="U528" s="189">
        <f t="shared" ca="1" si="548"/>
        <v>3386155.058248803</v>
      </c>
      <c r="V528" s="189">
        <f t="shared" ca="1" si="548"/>
        <v>3250757.298599849</v>
      </c>
      <c r="W528" s="189">
        <f t="shared" ca="1" si="548"/>
        <v>3122463.1340273852</v>
      </c>
      <c r="X528" s="189">
        <f t="shared" ca="1" si="548"/>
        <v>2999146.3183860653</v>
      </c>
      <c r="Y528" s="189">
        <f t="shared" ca="1" si="548"/>
        <v>2877424.1873537549</v>
      </c>
      <c r="Z528" s="189">
        <f t="shared" ca="1" si="548"/>
        <v>2755653.7325454126</v>
      </c>
      <c r="AA528" s="189">
        <f t="shared" ca="1" si="548"/>
        <v>2633883.2777370708</v>
      </c>
      <c r="AB528" s="189">
        <f t="shared" ca="1" si="548"/>
        <v>2512112.8229287295</v>
      </c>
      <c r="AC528" s="189">
        <f t="shared" ca="1" si="548"/>
        <v>2390342.3681203877</v>
      </c>
      <c r="AD528" s="189">
        <f t="shared" ca="1" si="548"/>
        <v>2268571.9133120459</v>
      </c>
      <c r="AE528" s="189">
        <f t="shared" ca="1" si="548"/>
        <v>2146801.4585037045</v>
      </c>
      <c r="AF528" s="189">
        <f t="shared" ca="1" si="548"/>
        <v>2025031.0036953627</v>
      </c>
      <c r="AG528" s="189">
        <f t="shared" ca="1" si="548"/>
        <v>1917516.0628160306</v>
      </c>
      <c r="AH528" s="189">
        <f t="shared" ca="1" si="548"/>
        <v>1838560.473570748</v>
      </c>
      <c r="AI528" s="189">
        <f t="shared" ca="1" si="548"/>
        <v>1773860.3982544756</v>
      </c>
      <c r="AJ528" s="189">
        <f t="shared" ca="1" si="548"/>
        <v>1709160.3229382026</v>
      </c>
      <c r="AK528" s="189">
        <f t="shared" ca="1" si="548"/>
        <v>1644460.2476219302</v>
      </c>
      <c r="AL528" s="189">
        <f t="shared" ca="1" si="548"/>
        <v>1579760.1723056575</v>
      </c>
      <c r="AM528" s="189">
        <f t="shared" ca="1" si="548"/>
        <v>1515060.0969893846</v>
      </c>
      <c r="AN528" s="189">
        <f t="shared" ca="1" si="548"/>
        <v>1450360.0216731122</v>
      </c>
      <c r="AO528" s="189">
        <f t="shared" ca="1" si="548"/>
        <v>1385659.946356839</v>
      </c>
      <c r="AP528" s="189">
        <f t="shared" ca="1" si="548"/>
        <v>1320959.8710405668</v>
      </c>
      <c r="AQ528" s="189">
        <f t="shared" ca="1" si="548"/>
        <v>1256259.7957242941</v>
      </c>
      <c r="AR528" s="189">
        <f t="shared" ca="1" si="548"/>
        <v>1191559.7204080215</v>
      </c>
      <c r="AS528" s="189">
        <f t="shared" ca="1" si="548"/>
        <v>1126859.6450917488</v>
      </c>
      <c r="AT528" s="189">
        <f t="shared" ca="1" si="548"/>
        <v>1062159.5697754764</v>
      </c>
      <c r="AU528" s="189">
        <f t="shared" ca="1" si="548"/>
        <v>997459.49445920344</v>
      </c>
      <c r="AV528" s="189">
        <f t="shared" ca="1" si="548"/>
        <v>932759.41914293088</v>
      </c>
      <c r="AW528" s="189">
        <f t="shared" ca="1" si="548"/>
        <v>868059.34382665809</v>
      </c>
      <c r="AX528" s="189">
        <f t="shared" ca="1" si="548"/>
        <v>803359.26851038565</v>
      </c>
      <c r="AY528" s="189">
        <f t="shared" ca="1" si="548"/>
        <v>738659.19319411297</v>
      </c>
      <c r="AZ528" s="189">
        <f t="shared" ca="1" si="548"/>
        <v>673959.1178778403</v>
      </c>
      <c r="BA528" s="189">
        <f t="shared" ca="1" si="548"/>
        <v>609259.04256156774</v>
      </c>
      <c r="BB528" s="189">
        <f t="shared" ca="1" si="548"/>
        <v>544558.96724529506</v>
      </c>
      <c r="BC528" s="189">
        <f t="shared" ca="1" si="548"/>
        <v>479858.89192902233</v>
      </c>
      <c r="BD528" s="189">
        <f t="shared" ca="1" si="548"/>
        <v>415158.81661274971</v>
      </c>
      <c r="BE528" s="189">
        <f t="shared" ca="1" si="548"/>
        <v>350458.74129647703</v>
      </c>
      <c r="BF528" s="189">
        <f t="shared" ca="1" si="548"/>
        <v>285758.66598020436</v>
      </c>
      <c r="BG528" s="189">
        <f t="shared" ca="1" si="548"/>
        <v>221058.59066393139</v>
      </c>
      <c r="BH528" s="189">
        <f t="shared" ca="1" si="548"/>
        <v>156358.51534765837</v>
      </c>
      <c r="BI528" s="189">
        <f t="shared" ca="1" si="548"/>
        <v>91658.440031385384</v>
      </c>
      <c r="BJ528" s="189">
        <f t="shared" ca="1" si="548"/>
        <v>29654.201186622871</v>
      </c>
      <c r="BK528" s="189">
        <f t="shared" ca="1" si="548"/>
        <v>-2.6253181149215706E-9</v>
      </c>
      <c r="BL528" s="189">
        <f t="shared" ca="1" si="548"/>
        <v>-2.6253181149215706E-9</v>
      </c>
      <c r="BM528" s="189">
        <f t="shared" ca="1" si="548"/>
        <v>-2.6253181149215706E-9</v>
      </c>
    </row>
    <row r="529" spans="3:65" x14ac:dyDescent="0.2">
      <c r="C529" s="188">
        <f t="shared" si="538"/>
        <v>9</v>
      </c>
      <c r="D529" s="166" t="str">
        <f t="shared" si="539"/>
        <v xml:space="preserve">Alt 1 - DISTRIBUTION SUBSTATION  </v>
      </c>
      <c r="E529" s="211" t="str">
        <f t="shared" si="536"/>
        <v>CWIP Capital</v>
      </c>
      <c r="F529" s="183">
        <f t="shared" si="536"/>
        <v>6</v>
      </c>
      <c r="G529" s="183"/>
      <c r="H529" s="222">
        <f>Assumptions!$H$31</f>
        <v>0.1003395367758355</v>
      </c>
      <c r="I529" s="222"/>
      <c r="J529" s="223"/>
      <c r="K529" s="202">
        <f t="shared" ca="1" si="540"/>
        <v>0</v>
      </c>
      <c r="L529" s="203">
        <f t="shared" ca="1" si="541"/>
        <v>0</v>
      </c>
      <c r="O529" s="189">
        <f t="shared" ref="O529:BM529" ca="1" si="549">O442+O471+O500</f>
        <v>0</v>
      </c>
      <c r="P529" s="189">
        <f t="shared" ca="1" si="549"/>
        <v>0</v>
      </c>
      <c r="Q529" s="189">
        <f t="shared" ca="1" si="549"/>
        <v>0</v>
      </c>
      <c r="R529" s="189">
        <f t="shared" ca="1" si="549"/>
        <v>0</v>
      </c>
      <c r="S529" s="189">
        <f t="shared" ca="1" si="549"/>
        <v>0</v>
      </c>
      <c r="T529" s="189">
        <f t="shared" ca="1" si="549"/>
        <v>0</v>
      </c>
      <c r="U529" s="189">
        <f t="shared" ca="1" si="549"/>
        <v>0</v>
      </c>
      <c r="V529" s="189">
        <f t="shared" ca="1" si="549"/>
        <v>0</v>
      </c>
      <c r="W529" s="189">
        <f t="shared" ca="1" si="549"/>
        <v>0</v>
      </c>
      <c r="X529" s="189">
        <f t="shared" ca="1" si="549"/>
        <v>0</v>
      </c>
      <c r="Y529" s="189">
        <f t="shared" ca="1" si="549"/>
        <v>0</v>
      </c>
      <c r="Z529" s="189">
        <f t="shared" ca="1" si="549"/>
        <v>0</v>
      </c>
      <c r="AA529" s="189">
        <f t="shared" ca="1" si="549"/>
        <v>0</v>
      </c>
      <c r="AB529" s="189">
        <f t="shared" ca="1" si="549"/>
        <v>0</v>
      </c>
      <c r="AC529" s="189">
        <f t="shared" ca="1" si="549"/>
        <v>0</v>
      </c>
      <c r="AD529" s="189">
        <f t="shared" ca="1" si="549"/>
        <v>0</v>
      </c>
      <c r="AE529" s="189">
        <f t="shared" ca="1" si="549"/>
        <v>0</v>
      </c>
      <c r="AF529" s="189">
        <f t="shared" ca="1" si="549"/>
        <v>0</v>
      </c>
      <c r="AG529" s="189">
        <f t="shared" ca="1" si="549"/>
        <v>0</v>
      </c>
      <c r="AH529" s="189">
        <f t="shared" ca="1" si="549"/>
        <v>0</v>
      </c>
      <c r="AI529" s="189">
        <f t="shared" ca="1" si="549"/>
        <v>0</v>
      </c>
      <c r="AJ529" s="189">
        <f t="shared" ca="1" si="549"/>
        <v>0</v>
      </c>
      <c r="AK529" s="189">
        <f t="shared" ca="1" si="549"/>
        <v>0</v>
      </c>
      <c r="AL529" s="189">
        <f t="shared" ca="1" si="549"/>
        <v>0</v>
      </c>
      <c r="AM529" s="189">
        <f t="shared" ca="1" si="549"/>
        <v>0</v>
      </c>
      <c r="AN529" s="189">
        <f t="shared" ca="1" si="549"/>
        <v>0</v>
      </c>
      <c r="AO529" s="189">
        <f t="shared" ca="1" si="549"/>
        <v>0</v>
      </c>
      <c r="AP529" s="189">
        <f t="shared" ca="1" si="549"/>
        <v>0</v>
      </c>
      <c r="AQ529" s="189">
        <f t="shared" ca="1" si="549"/>
        <v>0</v>
      </c>
      <c r="AR529" s="189">
        <f t="shared" ca="1" si="549"/>
        <v>0</v>
      </c>
      <c r="AS529" s="189">
        <f t="shared" ca="1" si="549"/>
        <v>0</v>
      </c>
      <c r="AT529" s="189">
        <f t="shared" ca="1" si="549"/>
        <v>0</v>
      </c>
      <c r="AU529" s="189">
        <f t="shared" ca="1" si="549"/>
        <v>0</v>
      </c>
      <c r="AV529" s="189">
        <f t="shared" ca="1" si="549"/>
        <v>0</v>
      </c>
      <c r="AW529" s="189">
        <f t="shared" ca="1" si="549"/>
        <v>0</v>
      </c>
      <c r="AX529" s="189">
        <f t="shared" ca="1" si="549"/>
        <v>0</v>
      </c>
      <c r="AY529" s="189">
        <f t="shared" ca="1" si="549"/>
        <v>0</v>
      </c>
      <c r="AZ529" s="189">
        <f t="shared" ca="1" si="549"/>
        <v>0</v>
      </c>
      <c r="BA529" s="189">
        <f t="shared" ca="1" si="549"/>
        <v>0</v>
      </c>
      <c r="BB529" s="189">
        <f t="shared" ca="1" si="549"/>
        <v>0</v>
      </c>
      <c r="BC529" s="189">
        <f t="shared" ca="1" si="549"/>
        <v>0</v>
      </c>
      <c r="BD529" s="189">
        <f t="shared" ca="1" si="549"/>
        <v>0</v>
      </c>
      <c r="BE529" s="189">
        <f t="shared" ca="1" si="549"/>
        <v>0</v>
      </c>
      <c r="BF529" s="189">
        <f t="shared" ca="1" si="549"/>
        <v>0</v>
      </c>
      <c r="BG529" s="189">
        <f t="shared" ca="1" si="549"/>
        <v>0</v>
      </c>
      <c r="BH529" s="189">
        <f t="shared" ca="1" si="549"/>
        <v>0</v>
      </c>
      <c r="BI529" s="189">
        <f t="shared" ca="1" si="549"/>
        <v>0</v>
      </c>
      <c r="BJ529" s="189">
        <f t="shared" ca="1" si="549"/>
        <v>0</v>
      </c>
      <c r="BK529" s="189">
        <f t="shared" ca="1" si="549"/>
        <v>0</v>
      </c>
      <c r="BL529" s="189">
        <f t="shared" ca="1" si="549"/>
        <v>0</v>
      </c>
      <c r="BM529" s="189">
        <f t="shared" ca="1" si="549"/>
        <v>0</v>
      </c>
    </row>
    <row r="530" spans="3:65" x14ac:dyDescent="0.2">
      <c r="C530" s="188">
        <f t="shared" si="538"/>
        <v>10</v>
      </c>
      <c r="D530" s="166" t="str">
        <f t="shared" si="539"/>
        <v/>
      </c>
      <c r="E530" s="211" t="str">
        <f t="shared" si="536"/>
        <v>Operating Expense</v>
      </c>
      <c r="F530" s="183">
        <f t="shared" si="536"/>
        <v>2</v>
      </c>
      <c r="G530" s="183"/>
      <c r="H530" s="222">
        <f>Assumptions!$H$31</f>
        <v>0.1003395367758355</v>
      </c>
      <c r="I530" s="222"/>
      <c r="J530" s="223"/>
      <c r="K530" s="202">
        <f t="shared" ca="1" si="540"/>
        <v>0</v>
      </c>
      <c r="L530" s="203">
        <f t="shared" ca="1" si="541"/>
        <v>0</v>
      </c>
      <c r="O530" s="189">
        <f t="shared" ref="O530:BM530" ca="1" si="550">O443+O472+O501</f>
        <v>0</v>
      </c>
      <c r="P530" s="189">
        <f t="shared" ca="1" si="550"/>
        <v>0</v>
      </c>
      <c r="Q530" s="189">
        <f t="shared" ca="1" si="550"/>
        <v>0</v>
      </c>
      <c r="R530" s="189">
        <f t="shared" ca="1" si="550"/>
        <v>0</v>
      </c>
      <c r="S530" s="189">
        <f t="shared" ca="1" si="550"/>
        <v>0</v>
      </c>
      <c r="T530" s="189">
        <f t="shared" ca="1" si="550"/>
        <v>0</v>
      </c>
      <c r="U530" s="189">
        <f t="shared" ca="1" si="550"/>
        <v>0</v>
      </c>
      <c r="V530" s="189">
        <f t="shared" ca="1" si="550"/>
        <v>0</v>
      </c>
      <c r="W530" s="189">
        <f t="shared" ca="1" si="550"/>
        <v>0</v>
      </c>
      <c r="X530" s="189">
        <f t="shared" ca="1" si="550"/>
        <v>0</v>
      </c>
      <c r="Y530" s="189">
        <f t="shared" ca="1" si="550"/>
        <v>0</v>
      </c>
      <c r="Z530" s="189">
        <f t="shared" ca="1" si="550"/>
        <v>0</v>
      </c>
      <c r="AA530" s="189">
        <f t="shared" ca="1" si="550"/>
        <v>0</v>
      </c>
      <c r="AB530" s="189">
        <f t="shared" ca="1" si="550"/>
        <v>0</v>
      </c>
      <c r="AC530" s="189">
        <f t="shared" ca="1" si="550"/>
        <v>0</v>
      </c>
      <c r="AD530" s="189">
        <f t="shared" ca="1" si="550"/>
        <v>0</v>
      </c>
      <c r="AE530" s="189">
        <f t="shared" ca="1" si="550"/>
        <v>0</v>
      </c>
      <c r="AF530" s="189">
        <f t="shared" ca="1" si="550"/>
        <v>0</v>
      </c>
      <c r="AG530" s="189">
        <f t="shared" ca="1" si="550"/>
        <v>0</v>
      </c>
      <c r="AH530" s="189">
        <f t="shared" ca="1" si="550"/>
        <v>0</v>
      </c>
      <c r="AI530" s="189">
        <f t="shared" ca="1" si="550"/>
        <v>0</v>
      </c>
      <c r="AJ530" s="189">
        <f t="shared" ca="1" si="550"/>
        <v>0</v>
      </c>
      <c r="AK530" s="189">
        <f t="shared" ca="1" si="550"/>
        <v>0</v>
      </c>
      <c r="AL530" s="189">
        <f t="shared" ca="1" si="550"/>
        <v>0</v>
      </c>
      <c r="AM530" s="189">
        <f t="shared" ca="1" si="550"/>
        <v>0</v>
      </c>
      <c r="AN530" s="189">
        <f t="shared" ca="1" si="550"/>
        <v>0</v>
      </c>
      <c r="AO530" s="189">
        <f t="shared" ca="1" si="550"/>
        <v>0</v>
      </c>
      <c r="AP530" s="189">
        <f t="shared" ca="1" si="550"/>
        <v>0</v>
      </c>
      <c r="AQ530" s="189">
        <f t="shared" ca="1" si="550"/>
        <v>0</v>
      </c>
      <c r="AR530" s="189">
        <f t="shared" ca="1" si="550"/>
        <v>0</v>
      </c>
      <c r="AS530" s="189">
        <f t="shared" ca="1" si="550"/>
        <v>0</v>
      </c>
      <c r="AT530" s="189">
        <f t="shared" ca="1" si="550"/>
        <v>0</v>
      </c>
      <c r="AU530" s="189">
        <f t="shared" ca="1" si="550"/>
        <v>0</v>
      </c>
      <c r="AV530" s="189">
        <f t="shared" ca="1" si="550"/>
        <v>0</v>
      </c>
      <c r="AW530" s="189">
        <f t="shared" ca="1" si="550"/>
        <v>0</v>
      </c>
      <c r="AX530" s="189">
        <f t="shared" ca="1" si="550"/>
        <v>0</v>
      </c>
      <c r="AY530" s="189">
        <f t="shared" ca="1" si="550"/>
        <v>0</v>
      </c>
      <c r="AZ530" s="189">
        <f t="shared" ca="1" si="550"/>
        <v>0</v>
      </c>
      <c r="BA530" s="189">
        <f t="shared" ca="1" si="550"/>
        <v>0</v>
      </c>
      <c r="BB530" s="189">
        <f t="shared" ca="1" si="550"/>
        <v>0</v>
      </c>
      <c r="BC530" s="189">
        <f t="shared" ca="1" si="550"/>
        <v>0</v>
      </c>
      <c r="BD530" s="189">
        <f t="shared" ca="1" si="550"/>
        <v>0</v>
      </c>
      <c r="BE530" s="189">
        <f t="shared" ca="1" si="550"/>
        <v>0</v>
      </c>
      <c r="BF530" s="189">
        <f t="shared" ca="1" si="550"/>
        <v>0</v>
      </c>
      <c r="BG530" s="189">
        <f t="shared" ca="1" si="550"/>
        <v>0</v>
      </c>
      <c r="BH530" s="189">
        <f t="shared" ca="1" si="550"/>
        <v>0</v>
      </c>
      <c r="BI530" s="189">
        <f t="shared" ca="1" si="550"/>
        <v>0</v>
      </c>
      <c r="BJ530" s="189">
        <f t="shared" ca="1" si="550"/>
        <v>0</v>
      </c>
      <c r="BK530" s="189">
        <f t="shared" ca="1" si="550"/>
        <v>0</v>
      </c>
      <c r="BL530" s="189">
        <f t="shared" ca="1" si="550"/>
        <v>0</v>
      </c>
      <c r="BM530" s="189">
        <f t="shared" ca="1" si="550"/>
        <v>0</v>
      </c>
    </row>
    <row r="531" spans="3:65" x14ac:dyDescent="0.2">
      <c r="C531" s="188">
        <f t="shared" si="538"/>
        <v>11</v>
      </c>
      <c r="D531" s="166" t="str">
        <f t="shared" si="539"/>
        <v/>
      </c>
      <c r="E531" s="211" t="str">
        <f t="shared" si="536"/>
        <v>Operating Expense</v>
      </c>
      <c r="F531" s="183">
        <f t="shared" si="536"/>
        <v>2</v>
      </c>
      <c r="G531" s="183"/>
      <c r="H531" s="222">
        <f>Assumptions!$H$31</f>
        <v>0.1003395367758355</v>
      </c>
      <c r="I531" s="222"/>
      <c r="J531" s="223"/>
      <c r="K531" s="202">
        <f t="shared" ca="1" si="540"/>
        <v>0</v>
      </c>
      <c r="L531" s="203">
        <f t="shared" ca="1" si="541"/>
        <v>0</v>
      </c>
      <c r="O531" s="189">
        <f t="shared" ref="O531:BM531" ca="1" si="551">O444+O473+O502</f>
        <v>0</v>
      </c>
      <c r="P531" s="189">
        <f t="shared" ca="1" si="551"/>
        <v>0</v>
      </c>
      <c r="Q531" s="189">
        <f t="shared" ca="1" si="551"/>
        <v>0</v>
      </c>
      <c r="R531" s="189">
        <f t="shared" ca="1" si="551"/>
        <v>0</v>
      </c>
      <c r="S531" s="189">
        <f t="shared" ca="1" si="551"/>
        <v>0</v>
      </c>
      <c r="T531" s="189">
        <f t="shared" ca="1" si="551"/>
        <v>0</v>
      </c>
      <c r="U531" s="189">
        <f t="shared" ca="1" si="551"/>
        <v>0</v>
      </c>
      <c r="V531" s="189">
        <f t="shared" ca="1" si="551"/>
        <v>0</v>
      </c>
      <c r="W531" s="189">
        <f t="shared" ca="1" si="551"/>
        <v>0</v>
      </c>
      <c r="X531" s="189">
        <f t="shared" ca="1" si="551"/>
        <v>0</v>
      </c>
      <c r="Y531" s="189">
        <f t="shared" ca="1" si="551"/>
        <v>0</v>
      </c>
      <c r="Z531" s="189">
        <f t="shared" ca="1" si="551"/>
        <v>0</v>
      </c>
      <c r="AA531" s="189">
        <f t="shared" ca="1" si="551"/>
        <v>0</v>
      </c>
      <c r="AB531" s="189">
        <f t="shared" ca="1" si="551"/>
        <v>0</v>
      </c>
      <c r="AC531" s="189">
        <f t="shared" ca="1" si="551"/>
        <v>0</v>
      </c>
      <c r="AD531" s="189">
        <f t="shared" ca="1" si="551"/>
        <v>0</v>
      </c>
      <c r="AE531" s="189">
        <f t="shared" ca="1" si="551"/>
        <v>0</v>
      </c>
      <c r="AF531" s="189">
        <f t="shared" ca="1" si="551"/>
        <v>0</v>
      </c>
      <c r="AG531" s="189">
        <f t="shared" ca="1" si="551"/>
        <v>0</v>
      </c>
      <c r="AH531" s="189">
        <f t="shared" ca="1" si="551"/>
        <v>0</v>
      </c>
      <c r="AI531" s="189">
        <f t="shared" ca="1" si="551"/>
        <v>0</v>
      </c>
      <c r="AJ531" s="189">
        <f t="shared" ca="1" si="551"/>
        <v>0</v>
      </c>
      <c r="AK531" s="189">
        <f t="shared" ca="1" si="551"/>
        <v>0</v>
      </c>
      <c r="AL531" s="189">
        <f t="shared" ca="1" si="551"/>
        <v>0</v>
      </c>
      <c r="AM531" s="189">
        <f t="shared" ca="1" si="551"/>
        <v>0</v>
      </c>
      <c r="AN531" s="189">
        <f t="shared" ca="1" si="551"/>
        <v>0</v>
      </c>
      <c r="AO531" s="189">
        <f t="shared" ca="1" si="551"/>
        <v>0</v>
      </c>
      <c r="AP531" s="189">
        <f t="shared" ca="1" si="551"/>
        <v>0</v>
      </c>
      <c r="AQ531" s="189">
        <f t="shared" ca="1" si="551"/>
        <v>0</v>
      </c>
      <c r="AR531" s="189">
        <f t="shared" ca="1" si="551"/>
        <v>0</v>
      </c>
      <c r="AS531" s="189">
        <f t="shared" ca="1" si="551"/>
        <v>0</v>
      </c>
      <c r="AT531" s="189">
        <f t="shared" ca="1" si="551"/>
        <v>0</v>
      </c>
      <c r="AU531" s="189">
        <f t="shared" ca="1" si="551"/>
        <v>0</v>
      </c>
      <c r="AV531" s="189">
        <f t="shared" ca="1" si="551"/>
        <v>0</v>
      </c>
      <c r="AW531" s="189">
        <f t="shared" ca="1" si="551"/>
        <v>0</v>
      </c>
      <c r="AX531" s="189">
        <f t="shared" ca="1" si="551"/>
        <v>0</v>
      </c>
      <c r="AY531" s="189">
        <f t="shared" ca="1" si="551"/>
        <v>0</v>
      </c>
      <c r="AZ531" s="189">
        <f t="shared" ca="1" si="551"/>
        <v>0</v>
      </c>
      <c r="BA531" s="189">
        <f t="shared" ca="1" si="551"/>
        <v>0</v>
      </c>
      <c r="BB531" s="189">
        <f t="shared" ca="1" si="551"/>
        <v>0</v>
      </c>
      <c r="BC531" s="189">
        <f t="shared" ca="1" si="551"/>
        <v>0</v>
      </c>
      <c r="BD531" s="189">
        <f t="shared" ca="1" si="551"/>
        <v>0</v>
      </c>
      <c r="BE531" s="189">
        <f t="shared" ca="1" si="551"/>
        <v>0</v>
      </c>
      <c r="BF531" s="189">
        <f t="shared" ca="1" si="551"/>
        <v>0</v>
      </c>
      <c r="BG531" s="189">
        <f t="shared" ca="1" si="551"/>
        <v>0</v>
      </c>
      <c r="BH531" s="189">
        <f t="shared" ca="1" si="551"/>
        <v>0</v>
      </c>
      <c r="BI531" s="189">
        <f t="shared" ca="1" si="551"/>
        <v>0</v>
      </c>
      <c r="BJ531" s="189">
        <f t="shared" ca="1" si="551"/>
        <v>0</v>
      </c>
      <c r="BK531" s="189">
        <f t="shared" ca="1" si="551"/>
        <v>0</v>
      </c>
      <c r="BL531" s="189">
        <f t="shared" ca="1" si="551"/>
        <v>0</v>
      </c>
      <c r="BM531" s="189">
        <f t="shared" ca="1" si="551"/>
        <v>0</v>
      </c>
    </row>
    <row r="532" spans="3:65" x14ac:dyDescent="0.2">
      <c r="C532" s="188">
        <f t="shared" si="538"/>
        <v>12</v>
      </c>
      <c r="D532" s="166" t="str">
        <f t="shared" si="539"/>
        <v/>
      </c>
      <c r="E532" s="211" t="str">
        <f t="shared" si="536"/>
        <v>Operating Expense</v>
      </c>
      <c r="F532" s="183">
        <f t="shared" si="536"/>
        <v>2</v>
      </c>
      <c r="G532" s="183"/>
      <c r="H532" s="222">
        <f>Assumptions!$H$31</f>
        <v>0.1003395367758355</v>
      </c>
      <c r="I532" s="222"/>
      <c r="J532" s="223"/>
      <c r="K532" s="202">
        <f t="shared" ca="1" si="540"/>
        <v>0</v>
      </c>
      <c r="L532" s="203">
        <f t="shared" ca="1" si="541"/>
        <v>0</v>
      </c>
      <c r="O532" s="189">
        <f t="shared" ref="O532:BM532" ca="1" si="552">O445+O474+O503</f>
        <v>0</v>
      </c>
      <c r="P532" s="189">
        <f t="shared" ca="1" si="552"/>
        <v>0</v>
      </c>
      <c r="Q532" s="189">
        <f t="shared" ca="1" si="552"/>
        <v>0</v>
      </c>
      <c r="R532" s="189">
        <f t="shared" ca="1" si="552"/>
        <v>0</v>
      </c>
      <c r="S532" s="189">
        <f t="shared" ca="1" si="552"/>
        <v>0</v>
      </c>
      <c r="T532" s="189">
        <f t="shared" ca="1" si="552"/>
        <v>0</v>
      </c>
      <c r="U532" s="189">
        <f t="shared" ca="1" si="552"/>
        <v>0</v>
      </c>
      <c r="V532" s="189">
        <f t="shared" ca="1" si="552"/>
        <v>0</v>
      </c>
      <c r="W532" s="189">
        <f t="shared" ca="1" si="552"/>
        <v>0</v>
      </c>
      <c r="X532" s="189">
        <f t="shared" ca="1" si="552"/>
        <v>0</v>
      </c>
      <c r="Y532" s="189">
        <f t="shared" ca="1" si="552"/>
        <v>0</v>
      </c>
      <c r="Z532" s="189">
        <f t="shared" ca="1" si="552"/>
        <v>0</v>
      </c>
      <c r="AA532" s="189">
        <f t="shared" ca="1" si="552"/>
        <v>0</v>
      </c>
      <c r="AB532" s="189">
        <f t="shared" ca="1" si="552"/>
        <v>0</v>
      </c>
      <c r="AC532" s="189">
        <f t="shared" ca="1" si="552"/>
        <v>0</v>
      </c>
      <c r="AD532" s="189">
        <f t="shared" ca="1" si="552"/>
        <v>0</v>
      </c>
      <c r="AE532" s="189">
        <f t="shared" ca="1" si="552"/>
        <v>0</v>
      </c>
      <c r="AF532" s="189">
        <f t="shared" ca="1" si="552"/>
        <v>0</v>
      </c>
      <c r="AG532" s="189">
        <f t="shared" ca="1" si="552"/>
        <v>0</v>
      </c>
      <c r="AH532" s="189">
        <f t="shared" ca="1" si="552"/>
        <v>0</v>
      </c>
      <c r="AI532" s="189">
        <f t="shared" ca="1" si="552"/>
        <v>0</v>
      </c>
      <c r="AJ532" s="189">
        <f t="shared" ca="1" si="552"/>
        <v>0</v>
      </c>
      <c r="AK532" s="189">
        <f t="shared" ca="1" si="552"/>
        <v>0</v>
      </c>
      <c r="AL532" s="189">
        <f t="shared" ca="1" si="552"/>
        <v>0</v>
      </c>
      <c r="AM532" s="189">
        <f t="shared" ca="1" si="552"/>
        <v>0</v>
      </c>
      <c r="AN532" s="189">
        <f t="shared" ca="1" si="552"/>
        <v>0</v>
      </c>
      <c r="AO532" s="189">
        <f t="shared" ca="1" si="552"/>
        <v>0</v>
      </c>
      <c r="AP532" s="189">
        <f t="shared" ca="1" si="552"/>
        <v>0</v>
      </c>
      <c r="AQ532" s="189">
        <f t="shared" ca="1" si="552"/>
        <v>0</v>
      </c>
      <c r="AR532" s="189">
        <f t="shared" ca="1" si="552"/>
        <v>0</v>
      </c>
      <c r="AS532" s="189">
        <f t="shared" ca="1" si="552"/>
        <v>0</v>
      </c>
      <c r="AT532" s="189">
        <f t="shared" ca="1" si="552"/>
        <v>0</v>
      </c>
      <c r="AU532" s="189">
        <f t="shared" ca="1" si="552"/>
        <v>0</v>
      </c>
      <c r="AV532" s="189">
        <f t="shared" ca="1" si="552"/>
        <v>0</v>
      </c>
      <c r="AW532" s="189">
        <f t="shared" ca="1" si="552"/>
        <v>0</v>
      </c>
      <c r="AX532" s="189">
        <f t="shared" ca="1" si="552"/>
        <v>0</v>
      </c>
      <c r="AY532" s="189">
        <f t="shared" ca="1" si="552"/>
        <v>0</v>
      </c>
      <c r="AZ532" s="189">
        <f t="shared" ca="1" si="552"/>
        <v>0</v>
      </c>
      <c r="BA532" s="189">
        <f t="shared" ca="1" si="552"/>
        <v>0</v>
      </c>
      <c r="BB532" s="189">
        <f t="shared" ca="1" si="552"/>
        <v>0</v>
      </c>
      <c r="BC532" s="189">
        <f t="shared" ca="1" si="552"/>
        <v>0</v>
      </c>
      <c r="BD532" s="189">
        <f t="shared" ca="1" si="552"/>
        <v>0</v>
      </c>
      <c r="BE532" s="189">
        <f t="shared" ca="1" si="552"/>
        <v>0</v>
      </c>
      <c r="BF532" s="189">
        <f t="shared" ca="1" si="552"/>
        <v>0</v>
      </c>
      <c r="BG532" s="189">
        <f t="shared" ca="1" si="552"/>
        <v>0</v>
      </c>
      <c r="BH532" s="189">
        <f t="shared" ca="1" si="552"/>
        <v>0</v>
      </c>
      <c r="BI532" s="189">
        <f t="shared" ca="1" si="552"/>
        <v>0</v>
      </c>
      <c r="BJ532" s="189">
        <f t="shared" ca="1" si="552"/>
        <v>0</v>
      </c>
      <c r="BK532" s="189">
        <f t="shared" ca="1" si="552"/>
        <v>0</v>
      </c>
      <c r="BL532" s="189">
        <f t="shared" ca="1" si="552"/>
        <v>0</v>
      </c>
      <c r="BM532" s="189">
        <f t="shared" ca="1" si="552"/>
        <v>0</v>
      </c>
    </row>
    <row r="533" spans="3:65" x14ac:dyDescent="0.2">
      <c r="C533" s="188">
        <f t="shared" si="538"/>
        <v>13</v>
      </c>
      <c r="D533" s="166" t="str">
        <f t="shared" si="539"/>
        <v xml:space="preserve">Alt 2 - TRANSMISSION LINE  </v>
      </c>
      <c r="E533" s="211" t="str">
        <f t="shared" si="536"/>
        <v>CWIP Capital</v>
      </c>
      <c r="F533" s="183">
        <f t="shared" si="536"/>
        <v>6</v>
      </c>
      <c r="G533" s="183"/>
      <c r="H533" s="222">
        <f>Assumptions!$H$31</f>
        <v>0.1003395367758355</v>
      </c>
      <c r="I533" s="222"/>
      <c r="J533" s="223"/>
      <c r="K533" s="202">
        <f t="shared" ca="1" si="540"/>
        <v>170427725.62811747</v>
      </c>
      <c r="L533" s="203">
        <f t="shared" ca="1" si="541"/>
        <v>569474932.35315275</v>
      </c>
      <c r="O533" s="189">
        <f t="shared" ref="O533:BM533" ca="1" si="553">O446+O475+O504</f>
        <v>0</v>
      </c>
      <c r="P533" s="189">
        <f t="shared" ca="1" si="553"/>
        <v>0</v>
      </c>
      <c r="Q533" s="189">
        <f t="shared" ca="1" si="553"/>
        <v>2512669.835335854</v>
      </c>
      <c r="R533" s="189">
        <f t="shared" ca="1" si="553"/>
        <v>15797553.692401826</v>
      </c>
      <c r="S533" s="189">
        <f t="shared" ca="1" si="553"/>
        <v>21467282.20813261</v>
      </c>
      <c r="T533" s="189">
        <f t="shared" ca="1" si="553"/>
        <v>20724311.961892251</v>
      </c>
      <c r="U533" s="189">
        <f t="shared" ca="1" si="553"/>
        <v>20031872.716224324</v>
      </c>
      <c r="V533" s="189">
        <f t="shared" ca="1" si="553"/>
        <v>19384911.371071596</v>
      </c>
      <c r="W533" s="189">
        <f t="shared" ca="1" si="553"/>
        <v>18779217.009719703</v>
      </c>
      <c r="X533" s="189">
        <f t="shared" ca="1" si="553"/>
        <v>18202437.609806482</v>
      </c>
      <c r="Y533" s="189">
        <f t="shared" ca="1" si="553"/>
        <v>17634922.226664875</v>
      </c>
      <c r="Z533" s="189">
        <f t="shared" ca="1" si="553"/>
        <v>17067126.115742311</v>
      </c>
      <c r="AA533" s="189">
        <f t="shared" ca="1" si="553"/>
        <v>16499330.004819745</v>
      </c>
      <c r="AB533" s="189">
        <f t="shared" ca="1" si="553"/>
        <v>15931533.89389718</v>
      </c>
      <c r="AC533" s="189">
        <f t="shared" ca="1" si="553"/>
        <v>15363737.782974612</v>
      </c>
      <c r="AD533" s="189">
        <f t="shared" ca="1" si="553"/>
        <v>14795941.67205205</v>
      </c>
      <c r="AE533" s="189">
        <f t="shared" ca="1" si="553"/>
        <v>14228145.561129482</v>
      </c>
      <c r="AF533" s="189">
        <f t="shared" ca="1" si="553"/>
        <v>13660349.450206921</v>
      </c>
      <c r="AG533" s="189">
        <f t="shared" ca="1" si="553"/>
        <v>13175368.03466697</v>
      </c>
      <c r="AH533" s="189">
        <f t="shared" ca="1" si="553"/>
        <v>12856296.737673212</v>
      </c>
      <c r="AI533" s="189">
        <f t="shared" ca="1" si="553"/>
        <v>12620040.136062063</v>
      </c>
      <c r="AJ533" s="189">
        <f t="shared" ca="1" si="553"/>
        <v>12383783.534450915</v>
      </c>
      <c r="AK533" s="189">
        <f t="shared" ca="1" si="553"/>
        <v>12147526.93283977</v>
      </c>
      <c r="AL533" s="189">
        <f t="shared" ca="1" si="553"/>
        <v>11911270.331228621</v>
      </c>
      <c r="AM533" s="189">
        <f t="shared" ca="1" si="553"/>
        <v>11675013.729617476</v>
      </c>
      <c r="AN533" s="189">
        <f t="shared" ca="1" si="553"/>
        <v>11438757.128006328</v>
      </c>
      <c r="AO533" s="189">
        <f t="shared" ca="1" si="553"/>
        <v>11202500.526395187</v>
      </c>
      <c r="AP533" s="189">
        <f t="shared" ca="1" si="553"/>
        <v>10966243.924784038</v>
      </c>
      <c r="AQ533" s="189">
        <f t="shared" ca="1" si="553"/>
        <v>10729987.32317289</v>
      </c>
      <c r="AR533" s="189">
        <f t="shared" ca="1" si="553"/>
        <v>10493730.721561745</v>
      </c>
      <c r="AS533" s="189">
        <f t="shared" ca="1" si="553"/>
        <v>10257474.119950604</v>
      </c>
      <c r="AT533" s="189">
        <f t="shared" ca="1" si="553"/>
        <v>10021217.518339455</v>
      </c>
      <c r="AU533" s="189">
        <f t="shared" ca="1" si="553"/>
        <v>9784960.9167283103</v>
      </c>
      <c r="AV533" s="189">
        <f t="shared" ca="1" si="553"/>
        <v>9548704.3151171617</v>
      </c>
      <c r="AW533" s="189">
        <f t="shared" ca="1" si="553"/>
        <v>9312447.7135060169</v>
      </c>
      <c r="AX533" s="189">
        <f t="shared" ca="1" si="553"/>
        <v>9076191.1118948702</v>
      </c>
      <c r="AY533" s="189">
        <f t="shared" ca="1" si="553"/>
        <v>8839934.5102837253</v>
      </c>
      <c r="AZ533" s="189">
        <f t="shared" ca="1" si="553"/>
        <v>8603677.9086725786</v>
      </c>
      <c r="BA533" s="189">
        <f t="shared" ca="1" si="553"/>
        <v>8367421.3070614319</v>
      </c>
      <c r="BB533" s="189">
        <f t="shared" ca="1" si="553"/>
        <v>8131164.7054502871</v>
      </c>
      <c r="BC533" s="189">
        <f t="shared" ca="1" si="553"/>
        <v>7894908.1038391432</v>
      </c>
      <c r="BD533" s="189">
        <f t="shared" ca="1" si="553"/>
        <v>7658651.5022279937</v>
      </c>
      <c r="BE533" s="189">
        <f t="shared" ca="1" si="553"/>
        <v>7422394.9006168498</v>
      </c>
      <c r="BF533" s="189">
        <f t="shared" ca="1" si="553"/>
        <v>7186138.299005704</v>
      </c>
      <c r="BG533" s="189">
        <f t="shared" ca="1" si="553"/>
        <v>6949881.6973945582</v>
      </c>
      <c r="BH533" s="189">
        <f t="shared" ca="1" si="553"/>
        <v>6713625.0957834115</v>
      </c>
      <c r="BI533" s="189">
        <f t="shared" ca="1" si="553"/>
        <v>6477368.4941722658</v>
      </c>
      <c r="BJ533" s="189">
        <f t="shared" ca="1" si="553"/>
        <v>6241111.8925611209</v>
      </c>
      <c r="BK533" s="189">
        <f t="shared" ca="1" si="553"/>
        <v>6004855.2909499723</v>
      </c>
      <c r="BL533" s="189">
        <f t="shared" ca="1" si="553"/>
        <v>5768598.6893388256</v>
      </c>
      <c r="BM533" s="189">
        <f t="shared" ca="1" si="553"/>
        <v>5532342.087727678</v>
      </c>
    </row>
    <row r="534" spans="3:65" x14ac:dyDescent="0.2">
      <c r="C534" s="188">
        <f t="shared" si="538"/>
        <v>14</v>
      </c>
      <c r="D534" s="166" t="str">
        <f t="shared" si="539"/>
        <v xml:space="preserve">Alt 2 - TRANSMISSION SUBSTATION  </v>
      </c>
      <c r="E534" s="211" t="str">
        <f t="shared" si="536"/>
        <v>CWIP Capital</v>
      </c>
      <c r="F534" s="183">
        <f t="shared" si="536"/>
        <v>6</v>
      </c>
      <c r="G534" s="183"/>
      <c r="H534" s="222">
        <f>Assumptions!$H$31</f>
        <v>0.1003395367758355</v>
      </c>
      <c r="I534" s="222"/>
      <c r="J534" s="223"/>
      <c r="K534" s="202">
        <f t="shared" ca="1" si="540"/>
        <v>1740371.6297583061</v>
      </c>
      <c r="L534" s="203">
        <f t="shared" ca="1" si="541"/>
        <v>4729328.8334996086</v>
      </c>
      <c r="O534" s="189">
        <f t="shared" ref="O534:BM534" ca="1" si="554">O447+O476+O505</f>
        <v>0</v>
      </c>
      <c r="P534" s="189">
        <f t="shared" ca="1" si="554"/>
        <v>0</v>
      </c>
      <c r="Q534" s="189">
        <f t="shared" ca="1" si="554"/>
        <v>28529.253538491175</v>
      </c>
      <c r="R534" s="189">
        <f t="shared" ca="1" si="554"/>
        <v>179301.89464044271</v>
      </c>
      <c r="S534" s="189">
        <f t="shared" ca="1" si="554"/>
        <v>242818.2936580221</v>
      </c>
      <c r="T534" s="189">
        <f t="shared" ca="1" si="554"/>
        <v>232797.38040595656</v>
      </c>
      <c r="U534" s="189">
        <f t="shared" ca="1" si="554"/>
        <v>223350.20418317011</v>
      </c>
      <c r="V534" s="189">
        <f t="shared" ca="1" si="554"/>
        <v>214419.39128673496</v>
      </c>
      <c r="W534" s="189">
        <f t="shared" ca="1" si="554"/>
        <v>205957.1302975443</v>
      </c>
      <c r="X534" s="189">
        <f t="shared" ca="1" si="554"/>
        <v>197823.17438621903</v>
      </c>
      <c r="Y534" s="189">
        <f t="shared" ca="1" si="554"/>
        <v>189794.40359692817</v>
      </c>
      <c r="Z534" s="189">
        <f t="shared" ca="1" si="554"/>
        <v>181762.44537969699</v>
      </c>
      <c r="AA534" s="189">
        <f t="shared" ca="1" si="554"/>
        <v>173730.4871624657</v>
      </c>
      <c r="AB534" s="189">
        <f t="shared" ca="1" si="554"/>
        <v>165698.52894523449</v>
      </c>
      <c r="AC534" s="189">
        <f t="shared" ca="1" si="554"/>
        <v>157666.57072800322</v>
      </c>
      <c r="AD534" s="189">
        <f t="shared" ca="1" si="554"/>
        <v>149634.61251077199</v>
      </c>
      <c r="AE534" s="189">
        <f t="shared" ca="1" si="554"/>
        <v>141602.65429354075</v>
      </c>
      <c r="AF534" s="189">
        <f t="shared" ca="1" si="554"/>
        <v>133570.69607630948</v>
      </c>
      <c r="AG534" s="189">
        <f t="shared" ca="1" si="554"/>
        <v>126479.02910150791</v>
      </c>
      <c r="AH534" s="189">
        <f t="shared" ca="1" si="554"/>
        <v>121271.13203950619</v>
      </c>
      <c r="AI534" s="189">
        <f t="shared" ca="1" si="554"/>
        <v>117003.52621993411</v>
      </c>
      <c r="AJ534" s="189">
        <f t="shared" ca="1" si="554"/>
        <v>112735.92040036207</v>
      </c>
      <c r="AK534" s="189">
        <f t="shared" ca="1" si="554"/>
        <v>108468.31458078996</v>
      </c>
      <c r="AL534" s="189">
        <f t="shared" ca="1" si="554"/>
        <v>104200.70876121792</v>
      </c>
      <c r="AM534" s="189">
        <f t="shared" ca="1" si="554"/>
        <v>99933.102941645848</v>
      </c>
      <c r="AN534" s="189">
        <f t="shared" ca="1" si="554"/>
        <v>95665.497122073793</v>
      </c>
      <c r="AO534" s="189">
        <f t="shared" ca="1" si="554"/>
        <v>91397.891302501695</v>
      </c>
      <c r="AP534" s="189">
        <f t="shared" ca="1" si="554"/>
        <v>87130.285482929641</v>
      </c>
      <c r="AQ534" s="189">
        <f t="shared" ca="1" si="554"/>
        <v>82862.679663357587</v>
      </c>
      <c r="AR534" s="189">
        <f t="shared" ca="1" si="554"/>
        <v>78595.073843785518</v>
      </c>
      <c r="AS534" s="189">
        <f t="shared" ca="1" si="554"/>
        <v>74327.468024213435</v>
      </c>
      <c r="AT534" s="189">
        <f t="shared" ca="1" si="554"/>
        <v>70059.862204641366</v>
      </c>
      <c r="AU534" s="189">
        <f t="shared" ca="1" si="554"/>
        <v>65792.256385069311</v>
      </c>
      <c r="AV534" s="189">
        <f t="shared" ca="1" si="554"/>
        <v>61524.650565497242</v>
      </c>
      <c r="AW534" s="189">
        <f t="shared" ca="1" si="554"/>
        <v>57257.044745925166</v>
      </c>
      <c r="AX534" s="189">
        <f t="shared" ca="1" si="554"/>
        <v>52989.438926353083</v>
      </c>
      <c r="AY534" s="189">
        <f t="shared" ca="1" si="554"/>
        <v>48721.833106781029</v>
      </c>
      <c r="AZ534" s="189">
        <f t="shared" ca="1" si="554"/>
        <v>44454.227287208967</v>
      </c>
      <c r="BA534" s="189">
        <f t="shared" ca="1" si="554"/>
        <v>40186.621467636884</v>
      </c>
      <c r="BB534" s="189">
        <f t="shared" ca="1" si="554"/>
        <v>35919.015648064815</v>
      </c>
      <c r="BC534" s="189">
        <f t="shared" ca="1" si="554"/>
        <v>31651.409828492753</v>
      </c>
      <c r="BD534" s="189">
        <f t="shared" ca="1" si="554"/>
        <v>27383.804008920684</v>
      </c>
      <c r="BE534" s="189">
        <f t="shared" ca="1" si="554"/>
        <v>23116.198189348637</v>
      </c>
      <c r="BF534" s="189">
        <f t="shared" ca="1" si="554"/>
        <v>18848.59236977659</v>
      </c>
      <c r="BG534" s="189">
        <f t="shared" ca="1" si="554"/>
        <v>14580.986550204543</v>
      </c>
      <c r="BH534" s="189">
        <f t="shared" ca="1" si="554"/>
        <v>10313.3807306325</v>
      </c>
      <c r="BI534" s="189">
        <f t="shared" ca="1" si="554"/>
        <v>6045.7749110604573</v>
      </c>
      <c r="BJ534" s="189">
        <f t="shared" ca="1" si="554"/>
        <v>1955.9860006371921</v>
      </c>
      <c r="BK534" s="189">
        <f t="shared" ca="1" si="554"/>
        <v>-7.8664634839488093E-11</v>
      </c>
      <c r="BL534" s="189">
        <f t="shared" ca="1" si="554"/>
        <v>-7.8664634839488093E-11</v>
      </c>
      <c r="BM534" s="189">
        <f t="shared" ca="1" si="554"/>
        <v>-7.8664634839488093E-11</v>
      </c>
    </row>
    <row r="535" spans="3:65" x14ac:dyDescent="0.2">
      <c r="C535" s="188">
        <f t="shared" si="538"/>
        <v>15</v>
      </c>
      <c r="D535" s="166" t="str">
        <f t="shared" si="539"/>
        <v xml:space="preserve">Alt 2 - DISTRIBUTION SUBSTATION  </v>
      </c>
      <c r="E535" s="211" t="str">
        <f t="shared" si="536"/>
        <v>CWIP Capital</v>
      </c>
      <c r="F535" s="183">
        <f t="shared" si="536"/>
        <v>6</v>
      </c>
      <c r="G535" s="183"/>
      <c r="H535" s="222">
        <f>Assumptions!$H$31</f>
        <v>0.1003395367758355</v>
      </c>
      <c r="I535" s="222"/>
      <c r="J535" s="223"/>
      <c r="K535" s="202">
        <f t="shared" ca="1" si="540"/>
        <v>0</v>
      </c>
      <c r="L535" s="203">
        <f t="shared" ca="1" si="541"/>
        <v>0</v>
      </c>
      <c r="O535" s="189">
        <f t="shared" ref="O535:BM535" ca="1" si="555">O448+O477+O506</f>
        <v>0</v>
      </c>
      <c r="P535" s="189">
        <f t="shared" ca="1" si="555"/>
        <v>0</v>
      </c>
      <c r="Q535" s="189">
        <f t="shared" ca="1" si="555"/>
        <v>0</v>
      </c>
      <c r="R535" s="189">
        <f t="shared" ca="1" si="555"/>
        <v>0</v>
      </c>
      <c r="S535" s="189">
        <f t="shared" ca="1" si="555"/>
        <v>0</v>
      </c>
      <c r="T535" s="189">
        <f t="shared" ca="1" si="555"/>
        <v>0</v>
      </c>
      <c r="U535" s="189">
        <f t="shared" ca="1" si="555"/>
        <v>0</v>
      </c>
      <c r="V535" s="189">
        <f t="shared" ca="1" si="555"/>
        <v>0</v>
      </c>
      <c r="W535" s="189">
        <f t="shared" ca="1" si="555"/>
        <v>0</v>
      </c>
      <c r="X535" s="189">
        <f t="shared" ca="1" si="555"/>
        <v>0</v>
      </c>
      <c r="Y535" s="189">
        <f t="shared" ca="1" si="555"/>
        <v>0</v>
      </c>
      <c r="Z535" s="189">
        <f t="shared" ca="1" si="555"/>
        <v>0</v>
      </c>
      <c r="AA535" s="189">
        <f t="shared" ca="1" si="555"/>
        <v>0</v>
      </c>
      <c r="AB535" s="189">
        <f t="shared" ca="1" si="555"/>
        <v>0</v>
      </c>
      <c r="AC535" s="189">
        <f t="shared" ca="1" si="555"/>
        <v>0</v>
      </c>
      <c r="AD535" s="189">
        <f t="shared" ca="1" si="555"/>
        <v>0</v>
      </c>
      <c r="AE535" s="189">
        <f t="shared" ca="1" si="555"/>
        <v>0</v>
      </c>
      <c r="AF535" s="189">
        <f t="shared" ca="1" si="555"/>
        <v>0</v>
      </c>
      <c r="AG535" s="189">
        <f t="shared" ca="1" si="555"/>
        <v>0</v>
      </c>
      <c r="AH535" s="189">
        <f t="shared" ca="1" si="555"/>
        <v>0</v>
      </c>
      <c r="AI535" s="189">
        <f t="shared" ca="1" si="555"/>
        <v>0</v>
      </c>
      <c r="AJ535" s="189">
        <f t="shared" ca="1" si="555"/>
        <v>0</v>
      </c>
      <c r="AK535" s="189">
        <f t="shared" ca="1" si="555"/>
        <v>0</v>
      </c>
      <c r="AL535" s="189">
        <f t="shared" ca="1" si="555"/>
        <v>0</v>
      </c>
      <c r="AM535" s="189">
        <f t="shared" ca="1" si="555"/>
        <v>0</v>
      </c>
      <c r="AN535" s="189">
        <f t="shared" ca="1" si="555"/>
        <v>0</v>
      </c>
      <c r="AO535" s="189">
        <f t="shared" ca="1" si="555"/>
        <v>0</v>
      </c>
      <c r="AP535" s="189">
        <f t="shared" ca="1" si="555"/>
        <v>0</v>
      </c>
      <c r="AQ535" s="189">
        <f t="shared" ca="1" si="555"/>
        <v>0</v>
      </c>
      <c r="AR535" s="189">
        <f t="shared" ca="1" si="555"/>
        <v>0</v>
      </c>
      <c r="AS535" s="189">
        <f t="shared" ca="1" si="555"/>
        <v>0</v>
      </c>
      <c r="AT535" s="189">
        <f t="shared" ca="1" si="555"/>
        <v>0</v>
      </c>
      <c r="AU535" s="189">
        <f t="shared" ca="1" si="555"/>
        <v>0</v>
      </c>
      <c r="AV535" s="189">
        <f t="shared" ca="1" si="555"/>
        <v>0</v>
      </c>
      <c r="AW535" s="189">
        <f t="shared" ca="1" si="555"/>
        <v>0</v>
      </c>
      <c r="AX535" s="189">
        <f t="shared" ca="1" si="555"/>
        <v>0</v>
      </c>
      <c r="AY535" s="189">
        <f t="shared" ca="1" si="555"/>
        <v>0</v>
      </c>
      <c r="AZ535" s="189">
        <f t="shared" ca="1" si="555"/>
        <v>0</v>
      </c>
      <c r="BA535" s="189">
        <f t="shared" ca="1" si="555"/>
        <v>0</v>
      </c>
      <c r="BB535" s="189">
        <f t="shared" ca="1" si="555"/>
        <v>0</v>
      </c>
      <c r="BC535" s="189">
        <f t="shared" ca="1" si="555"/>
        <v>0</v>
      </c>
      <c r="BD535" s="189">
        <f t="shared" ca="1" si="555"/>
        <v>0</v>
      </c>
      <c r="BE535" s="189">
        <f t="shared" ca="1" si="555"/>
        <v>0</v>
      </c>
      <c r="BF535" s="189">
        <f t="shared" ca="1" si="555"/>
        <v>0</v>
      </c>
      <c r="BG535" s="189">
        <f t="shared" ca="1" si="555"/>
        <v>0</v>
      </c>
      <c r="BH535" s="189">
        <f t="shared" ca="1" si="555"/>
        <v>0</v>
      </c>
      <c r="BI535" s="189">
        <f t="shared" ca="1" si="555"/>
        <v>0</v>
      </c>
      <c r="BJ535" s="189">
        <f t="shared" ca="1" si="555"/>
        <v>0</v>
      </c>
      <c r="BK535" s="189">
        <f t="shared" ca="1" si="555"/>
        <v>0</v>
      </c>
      <c r="BL535" s="189">
        <f t="shared" ca="1" si="555"/>
        <v>0</v>
      </c>
      <c r="BM535" s="189">
        <f t="shared" ca="1" si="555"/>
        <v>0</v>
      </c>
    </row>
    <row r="536" spans="3:65" x14ac:dyDescent="0.2">
      <c r="C536" s="188">
        <f t="shared" si="538"/>
        <v>16</v>
      </c>
      <c r="D536" s="166" t="str">
        <f t="shared" si="539"/>
        <v>item 16</v>
      </c>
      <c r="E536" s="211" t="str">
        <f t="shared" si="536"/>
        <v>Operating Expense</v>
      </c>
      <c r="F536" s="183">
        <f t="shared" si="536"/>
        <v>2</v>
      </c>
      <c r="G536" s="183"/>
      <c r="H536" s="222">
        <f>Assumptions!$H$31</f>
        <v>0.1003395367758355</v>
      </c>
      <c r="I536" s="222"/>
      <c r="J536" s="223"/>
      <c r="K536" s="202">
        <f t="shared" ca="1" si="540"/>
        <v>0</v>
      </c>
      <c r="L536" s="203">
        <f t="shared" ca="1" si="541"/>
        <v>0</v>
      </c>
      <c r="O536" s="189">
        <f t="shared" ref="O536:BM536" ca="1" si="556">O449+O478+O507</f>
        <v>0</v>
      </c>
      <c r="P536" s="189">
        <f t="shared" ca="1" si="556"/>
        <v>0</v>
      </c>
      <c r="Q536" s="189">
        <f t="shared" ca="1" si="556"/>
        <v>0</v>
      </c>
      <c r="R536" s="189">
        <f t="shared" ca="1" si="556"/>
        <v>0</v>
      </c>
      <c r="S536" s="189">
        <f t="shared" ca="1" si="556"/>
        <v>0</v>
      </c>
      <c r="T536" s="189">
        <f t="shared" ca="1" si="556"/>
        <v>0</v>
      </c>
      <c r="U536" s="189">
        <f t="shared" ca="1" si="556"/>
        <v>0</v>
      </c>
      <c r="V536" s="189">
        <f t="shared" ca="1" si="556"/>
        <v>0</v>
      </c>
      <c r="W536" s="189">
        <f t="shared" ca="1" si="556"/>
        <v>0</v>
      </c>
      <c r="X536" s="189">
        <f t="shared" ca="1" si="556"/>
        <v>0</v>
      </c>
      <c r="Y536" s="189">
        <f t="shared" ca="1" si="556"/>
        <v>0</v>
      </c>
      <c r="Z536" s="189">
        <f t="shared" ca="1" si="556"/>
        <v>0</v>
      </c>
      <c r="AA536" s="189">
        <f t="shared" ca="1" si="556"/>
        <v>0</v>
      </c>
      <c r="AB536" s="189">
        <f t="shared" ca="1" si="556"/>
        <v>0</v>
      </c>
      <c r="AC536" s="189">
        <f t="shared" ca="1" si="556"/>
        <v>0</v>
      </c>
      <c r="AD536" s="189">
        <f t="shared" ca="1" si="556"/>
        <v>0</v>
      </c>
      <c r="AE536" s="189">
        <f t="shared" ca="1" si="556"/>
        <v>0</v>
      </c>
      <c r="AF536" s="189">
        <f t="shared" ca="1" si="556"/>
        <v>0</v>
      </c>
      <c r="AG536" s="189">
        <f t="shared" ca="1" si="556"/>
        <v>0</v>
      </c>
      <c r="AH536" s="189">
        <f t="shared" ca="1" si="556"/>
        <v>0</v>
      </c>
      <c r="AI536" s="189">
        <f t="shared" ca="1" si="556"/>
        <v>0</v>
      </c>
      <c r="AJ536" s="189">
        <f t="shared" ca="1" si="556"/>
        <v>0</v>
      </c>
      <c r="AK536" s="189">
        <f t="shared" ca="1" si="556"/>
        <v>0</v>
      </c>
      <c r="AL536" s="189">
        <f t="shared" ca="1" si="556"/>
        <v>0</v>
      </c>
      <c r="AM536" s="189">
        <f t="shared" ca="1" si="556"/>
        <v>0</v>
      </c>
      <c r="AN536" s="189">
        <f t="shared" ca="1" si="556"/>
        <v>0</v>
      </c>
      <c r="AO536" s="189">
        <f t="shared" ca="1" si="556"/>
        <v>0</v>
      </c>
      <c r="AP536" s="189">
        <f t="shared" ca="1" si="556"/>
        <v>0</v>
      </c>
      <c r="AQ536" s="189">
        <f t="shared" ca="1" si="556"/>
        <v>0</v>
      </c>
      <c r="AR536" s="189">
        <f t="shared" ca="1" si="556"/>
        <v>0</v>
      </c>
      <c r="AS536" s="189">
        <f t="shared" ca="1" si="556"/>
        <v>0</v>
      </c>
      <c r="AT536" s="189">
        <f t="shared" ca="1" si="556"/>
        <v>0</v>
      </c>
      <c r="AU536" s="189">
        <f t="shared" ca="1" si="556"/>
        <v>0</v>
      </c>
      <c r="AV536" s="189">
        <f t="shared" ca="1" si="556"/>
        <v>0</v>
      </c>
      <c r="AW536" s="189">
        <f t="shared" ca="1" si="556"/>
        <v>0</v>
      </c>
      <c r="AX536" s="189">
        <f t="shared" ca="1" si="556"/>
        <v>0</v>
      </c>
      <c r="AY536" s="189">
        <f t="shared" ca="1" si="556"/>
        <v>0</v>
      </c>
      <c r="AZ536" s="189">
        <f t="shared" ca="1" si="556"/>
        <v>0</v>
      </c>
      <c r="BA536" s="189">
        <f t="shared" ca="1" si="556"/>
        <v>0</v>
      </c>
      <c r="BB536" s="189">
        <f t="shared" ca="1" si="556"/>
        <v>0</v>
      </c>
      <c r="BC536" s="189">
        <f t="shared" ca="1" si="556"/>
        <v>0</v>
      </c>
      <c r="BD536" s="189">
        <f t="shared" ca="1" si="556"/>
        <v>0</v>
      </c>
      <c r="BE536" s="189">
        <f t="shared" ca="1" si="556"/>
        <v>0</v>
      </c>
      <c r="BF536" s="189">
        <f t="shared" ca="1" si="556"/>
        <v>0</v>
      </c>
      <c r="BG536" s="189">
        <f t="shared" ca="1" si="556"/>
        <v>0</v>
      </c>
      <c r="BH536" s="189">
        <f t="shared" ca="1" si="556"/>
        <v>0</v>
      </c>
      <c r="BI536" s="189">
        <f t="shared" ca="1" si="556"/>
        <v>0</v>
      </c>
      <c r="BJ536" s="189">
        <f t="shared" ca="1" si="556"/>
        <v>0</v>
      </c>
      <c r="BK536" s="189">
        <f t="shared" ca="1" si="556"/>
        <v>0</v>
      </c>
      <c r="BL536" s="189">
        <f t="shared" ca="1" si="556"/>
        <v>0</v>
      </c>
      <c r="BM536" s="189">
        <f t="shared" ca="1" si="556"/>
        <v>0</v>
      </c>
    </row>
    <row r="537" spans="3:65" x14ac:dyDescent="0.2">
      <c r="C537" s="188">
        <f t="shared" si="538"/>
        <v>17</v>
      </c>
      <c r="D537" s="166" t="str">
        <f t="shared" si="539"/>
        <v>item 17</v>
      </c>
      <c r="E537" s="211" t="str">
        <f t="shared" si="536"/>
        <v>Operating Expense</v>
      </c>
      <c r="F537" s="183">
        <f t="shared" si="536"/>
        <v>2</v>
      </c>
      <c r="G537" s="183"/>
      <c r="H537" s="222">
        <f>Assumptions!$H$31</f>
        <v>0.1003395367758355</v>
      </c>
      <c r="I537" s="222"/>
      <c r="J537" s="223"/>
      <c r="K537" s="202">
        <f t="shared" ca="1" si="540"/>
        <v>0</v>
      </c>
      <c r="L537" s="203">
        <f t="shared" ca="1" si="541"/>
        <v>0</v>
      </c>
      <c r="O537" s="189">
        <f t="shared" ref="O537:BM537" ca="1" si="557">O450+O479+O508</f>
        <v>0</v>
      </c>
      <c r="P537" s="189">
        <f t="shared" ca="1" si="557"/>
        <v>0</v>
      </c>
      <c r="Q537" s="189">
        <f t="shared" ca="1" si="557"/>
        <v>0</v>
      </c>
      <c r="R537" s="189">
        <f t="shared" ca="1" si="557"/>
        <v>0</v>
      </c>
      <c r="S537" s="189">
        <f t="shared" ca="1" si="557"/>
        <v>0</v>
      </c>
      <c r="T537" s="189">
        <f t="shared" ca="1" si="557"/>
        <v>0</v>
      </c>
      <c r="U537" s="189">
        <f t="shared" ca="1" si="557"/>
        <v>0</v>
      </c>
      <c r="V537" s="189">
        <f t="shared" ca="1" si="557"/>
        <v>0</v>
      </c>
      <c r="W537" s="189">
        <f t="shared" ca="1" si="557"/>
        <v>0</v>
      </c>
      <c r="X537" s="189">
        <f t="shared" ca="1" si="557"/>
        <v>0</v>
      </c>
      <c r="Y537" s="189">
        <f t="shared" ca="1" si="557"/>
        <v>0</v>
      </c>
      <c r="Z537" s="189">
        <f t="shared" ca="1" si="557"/>
        <v>0</v>
      </c>
      <c r="AA537" s="189">
        <f t="shared" ca="1" si="557"/>
        <v>0</v>
      </c>
      <c r="AB537" s="189">
        <f t="shared" ca="1" si="557"/>
        <v>0</v>
      </c>
      <c r="AC537" s="189">
        <f t="shared" ca="1" si="557"/>
        <v>0</v>
      </c>
      <c r="AD537" s="189">
        <f t="shared" ca="1" si="557"/>
        <v>0</v>
      </c>
      <c r="AE537" s="189">
        <f t="shared" ca="1" si="557"/>
        <v>0</v>
      </c>
      <c r="AF537" s="189">
        <f t="shared" ca="1" si="557"/>
        <v>0</v>
      </c>
      <c r="AG537" s="189">
        <f t="shared" ca="1" si="557"/>
        <v>0</v>
      </c>
      <c r="AH537" s="189">
        <f t="shared" ca="1" si="557"/>
        <v>0</v>
      </c>
      <c r="AI537" s="189">
        <f t="shared" ca="1" si="557"/>
        <v>0</v>
      </c>
      <c r="AJ537" s="189">
        <f t="shared" ca="1" si="557"/>
        <v>0</v>
      </c>
      <c r="AK537" s="189">
        <f t="shared" ca="1" si="557"/>
        <v>0</v>
      </c>
      <c r="AL537" s="189">
        <f t="shared" ca="1" si="557"/>
        <v>0</v>
      </c>
      <c r="AM537" s="189">
        <f t="shared" ca="1" si="557"/>
        <v>0</v>
      </c>
      <c r="AN537" s="189">
        <f t="shared" ca="1" si="557"/>
        <v>0</v>
      </c>
      <c r="AO537" s="189">
        <f t="shared" ca="1" si="557"/>
        <v>0</v>
      </c>
      <c r="AP537" s="189">
        <f t="shared" ca="1" si="557"/>
        <v>0</v>
      </c>
      <c r="AQ537" s="189">
        <f t="shared" ca="1" si="557"/>
        <v>0</v>
      </c>
      <c r="AR537" s="189">
        <f t="shared" ca="1" si="557"/>
        <v>0</v>
      </c>
      <c r="AS537" s="189">
        <f t="shared" ca="1" si="557"/>
        <v>0</v>
      </c>
      <c r="AT537" s="189">
        <f t="shared" ca="1" si="557"/>
        <v>0</v>
      </c>
      <c r="AU537" s="189">
        <f t="shared" ca="1" si="557"/>
        <v>0</v>
      </c>
      <c r="AV537" s="189">
        <f t="shared" ca="1" si="557"/>
        <v>0</v>
      </c>
      <c r="AW537" s="189">
        <f t="shared" ca="1" si="557"/>
        <v>0</v>
      </c>
      <c r="AX537" s="189">
        <f t="shared" ca="1" si="557"/>
        <v>0</v>
      </c>
      <c r="AY537" s="189">
        <f t="shared" ca="1" si="557"/>
        <v>0</v>
      </c>
      <c r="AZ537" s="189">
        <f t="shared" ca="1" si="557"/>
        <v>0</v>
      </c>
      <c r="BA537" s="189">
        <f t="shared" ca="1" si="557"/>
        <v>0</v>
      </c>
      <c r="BB537" s="189">
        <f t="shared" ca="1" si="557"/>
        <v>0</v>
      </c>
      <c r="BC537" s="189">
        <f t="shared" ca="1" si="557"/>
        <v>0</v>
      </c>
      <c r="BD537" s="189">
        <f t="shared" ca="1" si="557"/>
        <v>0</v>
      </c>
      <c r="BE537" s="189">
        <f t="shared" ca="1" si="557"/>
        <v>0</v>
      </c>
      <c r="BF537" s="189">
        <f t="shared" ca="1" si="557"/>
        <v>0</v>
      </c>
      <c r="BG537" s="189">
        <f t="shared" ca="1" si="557"/>
        <v>0</v>
      </c>
      <c r="BH537" s="189">
        <f t="shared" ca="1" si="557"/>
        <v>0</v>
      </c>
      <c r="BI537" s="189">
        <f t="shared" ca="1" si="557"/>
        <v>0</v>
      </c>
      <c r="BJ537" s="189">
        <f t="shared" ca="1" si="557"/>
        <v>0</v>
      </c>
      <c r="BK537" s="189">
        <f t="shared" ca="1" si="557"/>
        <v>0</v>
      </c>
      <c r="BL537" s="189">
        <f t="shared" ca="1" si="557"/>
        <v>0</v>
      </c>
      <c r="BM537" s="189">
        <f t="shared" ca="1" si="557"/>
        <v>0</v>
      </c>
    </row>
    <row r="538" spans="3:65" x14ac:dyDescent="0.2">
      <c r="C538" s="188">
        <f t="shared" si="538"/>
        <v>18</v>
      </c>
      <c r="D538" s="166" t="str">
        <f t="shared" si="539"/>
        <v>item 18</v>
      </c>
      <c r="E538" s="211" t="str">
        <f t="shared" si="536"/>
        <v>Operating Expense</v>
      </c>
      <c r="F538" s="183">
        <f t="shared" si="536"/>
        <v>2</v>
      </c>
      <c r="G538" s="183"/>
      <c r="H538" s="222">
        <f>Assumptions!$H$31</f>
        <v>0.1003395367758355</v>
      </c>
      <c r="I538" s="222"/>
      <c r="J538" s="223"/>
      <c r="K538" s="202">
        <f t="shared" ca="1" si="540"/>
        <v>0</v>
      </c>
      <c r="L538" s="203">
        <f t="shared" ca="1" si="541"/>
        <v>0</v>
      </c>
      <c r="O538" s="189">
        <f t="shared" ref="O538:BM538" ca="1" si="558">O451+O480+O509</f>
        <v>0</v>
      </c>
      <c r="P538" s="189">
        <f t="shared" ca="1" si="558"/>
        <v>0</v>
      </c>
      <c r="Q538" s="189">
        <f t="shared" ca="1" si="558"/>
        <v>0</v>
      </c>
      <c r="R538" s="189">
        <f t="shared" ca="1" si="558"/>
        <v>0</v>
      </c>
      <c r="S538" s="189">
        <f t="shared" ca="1" si="558"/>
        <v>0</v>
      </c>
      <c r="T538" s="189">
        <f t="shared" ca="1" si="558"/>
        <v>0</v>
      </c>
      <c r="U538" s="189">
        <f t="shared" ca="1" si="558"/>
        <v>0</v>
      </c>
      <c r="V538" s="189">
        <f t="shared" ca="1" si="558"/>
        <v>0</v>
      </c>
      <c r="W538" s="189">
        <f t="shared" ca="1" si="558"/>
        <v>0</v>
      </c>
      <c r="X538" s="189">
        <f t="shared" ca="1" si="558"/>
        <v>0</v>
      </c>
      <c r="Y538" s="189">
        <f t="shared" ca="1" si="558"/>
        <v>0</v>
      </c>
      <c r="Z538" s="189">
        <f t="shared" ca="1" si="558"/>
        <v>0</v>
      </c>
      <c r="AA538" s="189">
        <f t="shared" ca="1" si="558"/>
        <v>0</v>
      </c>
      <c r="AB538" s="189">
        <f t="shared" ca="1" si="558"/>
        <v>0</v>
      </c>
      <c r="AC538" s="189">
        <f t="shared" ca="1" si="558"/>
        <v>0</v>
      </c>
      <c r="AD538" s="189">
        <f t="shared" ca="1" si="558"/>
        <v>0</v>
      </c>
      <c r="AE538" s="189">
        <f t="shared" ca="1" si="558"/>
        <v>0</v>
      </c>
      <c r="AF538" s="189">
        <f t="shared" ca="1" si="558"/>
        <v>0</v>
      </c>
      <c r="AG538" s="189">
        <f t="shared" ca="1" si="558"/>
        <v>0</v>
      </c>
      <c r="AH538" s="189">
        <f t="shared" ca="1" si="558"/>
        <v>0</v>
      </c>
      <c r="AI538" s="189">
        <f t="shared" ca="1" si="558"/>
        <v>0</v>
      </c>
      <c r="AJ538" s="189">
        <f t="shared" ca="1" si="558"/>
        <v>0</v>
      </c>
      <c r="AK538" s="189">
        <f t="shared" ca="1" si="558"/>
        <v>0</v>
      </c>
      <c r="AL538" s="189">
        <f t="shared" ca="1" si="558"/>
        <v>0</v>
      </c>
      <c r="AM538" s="189">
        <f t="shared" ca="1" si="558"/>
        <v>0</v>
      </c>
      <c r="AN538" s="189">
        <f t="shared" ca="1" si="558"/>
        <v>0</v>
      </c>
      <c r="AO538" s="189">
        <f t="shared" ca="1" si="558"/>
        <v>0</v>
      </c>
      <c r="AP538" s="189">
        <f t="shared" ca="1" si="558"/>
        <v>0</v>
      </c>
      <c r="AQ538" s="189">
        <f t="shared" ca="1" si="558"/>
        <v>0</v>
      </c>
      <c r="AR538" s="189">
        <f t="shared" ca="1" si="558"/>
        <v>0</v>
      </c>
      <c r="AS538" s="189">
        <f t="shared" ca="1" si="558"/>
        <v>0</v>
      </c>
      <c r="AT538" s="189">
        <f t="shared" ca="1" si="558"/>
        <v>0</v>
      </c>
      <c r="AU538" s="189">
        <f t="shared" ca="1" si="558"/>
        <v>0</v>
      </c>
      <c r="AV538" s="189">
        <f t="shared" ca="1" si="558"/>
        <v>0</v>
      </c>
      <c r="AW538" s="189">
        <f t="shared" ca="1" si="558"/>
        <v>0</v>
      </c>
      <c r="AX538" s="189">
        <f t="shared" ca="1" si="558"/>
        <v>0</v>
      </c>
      <c r="AY538" s="189">
        <f t="shared" ca="1" si="558"/>
        <v>0</v>
      </c>
      <c r="AZ538" s="189">
        <f t="shared" ca="1" si="558"/>
        <v>0</v>
      </c>
      <c r="BA538" s="189">
        <f t="shared" ca="1" si="558"/>
        <v>0</v>
      </c>
      <c r="BB538" s="189">
        <f t="shared" ca="1" si="558"/>
        <v>0</v>
      </c>
      <c r="BC538" s="189">
        <f t="shared" ca="1" si="558"/>
        <v>0</v>
      </c>
      <c r="BD538" s="189">
        <f t="shared" ca="1" si="558"/>
        <v>0</v>
      </c>
      <c r="BE538" s="189">
        <f t="shared" ca="1" si="558"/>
        <v>0</v>
      </c>
      <c r="BF538" s="189">
        <f t="shared" ca="1" si="558"/>
        <v>0</v>
      </c>
      <c r="BG538" s="189">
        <f t="shared" ca="1" si="558"/>
        <v>0</v>
      </c>
      <c r="BH538" s="189">
        <f t="shared" ca="1" si="558"/>
        <v>0</v>
      </c>
      <c r="BI538" s="189">
        <f t="shared" ca="1" si="558"/>
        <v>0</v>
      </c>
      <c r="BJ538" s="189">
        <f t="shared" ca="1" si="558"/>
        <v>0</v>
      </c>
      <c r="BK538" s="189">
        <f t="shared" ca="1" si="558"/>
        <v>0</v>
      </c>
      <c r="BL538" s="189">
        <f t="shared" ca="1" si="558"/>
        <v>0</v>
      </c>
      <c r="BM538" s="189">
        <f t="shared" ca="1" si="558"/>
        <v>0</v>
      </c>
    </row>
    <row r="539" spans="3:65" x14ac:dyDescent="0.2">
      <c r="C539" s="188">
        <f t="shared" si="538"/>
        <v>19</v>
      </c>
      <c r="D539" s="166" t="str">
        <f t="shared" si="539"/>
        <v>item 19</v>
      </c>
      <c r="E539" s="211" t="str">
        <f t="shared" si="536"/>
        <v>Operating Expense</v>
      </c>
      <c r="F539" s="183">
        <f t="shared" si="536"/>
        <v>2</v>
      </c>
      <c r="G539" s="183"/>
      <c r="H539" s="222">
        <f>Assumptions!$H$31</f>
        <v>0.1003395367758355</v>
      </c>
      <c r="I539" s="222"/>
      <c r="J539" s="223"/>
      <c r="K539" s="202">
        <f t="shared" ca="1" si="540"/>
        <v>0</v>
      </c>
      <c r="L539" s="203">
        <f t="shared" ca="1" si="541"/>
        <v>0</v>
      </c>
      <c r="O539" s="189">
        <f t="shared" ref="O539:BM539" ca="1" si="559">O452+O481+O510</f>
        <v>0</v>
      </c>
      <c r="P539" s="189">
        <f t="shared" ca="1" si="559"/>
        <v>0</v>
      </c>
      <c r="Q539" s="189">
        <f t="shared" ca="1" si="559"/>
        <v>0</v>
      </c>
      <c r="R539" s="189">
        <f t="shared" ca="1" si="559"/>
        <v>0</v>
      </c>
      <c r="S539" s="189">
        <f t="shared" ca="1" si="559"/>
        <v>0</v>
      </c>
      <c r="T539" s="189">
        <f t="shared" ca="1" si="559"/>
        <v>0</v>
      </c>
      <c r="U539" s="189">
        <f t="shared" ca="1" si="559"/>
        <v>0</v>
      </c>
      <c r="V539" s="189">
        <f t="shared" ca="1" si="559"/>
        <v>0</v>
      </c>
      <c r="W539" s="189">
        <f t="shared" ca="1" si="559"/>
        <v>0</v>
      </c>
      <c r="X539" s="189">
        <f t="shared" ca="1" si="559"/>
        <v>0</v>
      </c>
      <c r="Y539" s="189">
        <f t="shared" ca="1" si="559"/>
        <v>0</v>
      </c>
      <c r="Z539" s="189">
        <f t="shared" ca="1" si="559"/>
        <v>0</v>
      </c>
      <c r="AA539" s="189">
        <f t="shared" ca="1" si="559"/>
        <v>0</v>
      </c>
      <c r="AB539" s="189">
        <f t="shared" ca="1" si="559"/>
        <v>0</v>
      </c>
      <c r="AC539" s="189">
        <f t="shared" ca="1" si="559"/>
        <v>0</v>
      </c>
      <c r="AD539" s="189">
        <f t="shared" ca="1" si="559"/>
        <v>0</v>
      </c>
      <c r="AE539" s="189">
        <f t="shared" ca="1" si="559"/>
        <v>0</v>
      </c>
      <c r="AF539" s="189">
        <f t="shared" ca="1" si="559"/>
        <v>0</v>
      </c>
      <c r="AG539" s="189">
        <f t="shared" ca="1" si="559"/>
        <v>0</v>
      </c>
      <c r="AH539" s="189">
        <f t="shared" ca="1" si="559"/>
        <v>0</v>
      </c>
      <c r="AI539" s="189">
        <f t="shared" ca="1" si="559"/>
        <v>0</v>
      </c>
      <c r="AJ539" s="189">
        <f t="shared" ca="1" si="559"/>
        <v>0</v>
      </c>
      <c r="AK539" s="189">
        <f t="shared" ca="1" si="559"/>
        <v>0</v>
      </c>
      <c r="AL539" s="189">
        <f t="shared" ca="1" si="559"/>
        <v>0</v>
      </c>
      <c r="AM539" s="189">
        <f t="shared" ca="1" si="559"/>
        <v>0</v>
      </c>
      <c r="AN539" s="189">
        <f t="shared" ca="1" si="559"/>
        <v>0</v>
      </c>
      <c r="AO539" s="189">
        <f t="shared" ca="1" si="559"/>
        <v>0</v>
      </c>
      <c r="AP539" s="189">
        <f t="shared" ca="1" si="559"/>
        <v>0</v>
      </c>
      <c r="AQ539" s="189">
        <f t="shared" ca="1" si="559"/>
        <v>0</v>
      </c>
      <c r="AR539" s="189">
        <f t="shared" ca="1" si="559"/>
        <v>0</v>
      </c>
      <c r="AS539" s="189">
        <f t="shared" ca="1" si="559"/>
        <v>0</v>
      </c>
      <c r="AT539" s="189">
        <f t="shared" ca="1" si="559"/>
        <v>0</v>
      </c>
      <c r="AU539" s="189">
        <f t="shared" ca="1" si="559"/>
        <v>0</v>
      </c>
      <c r="AV539" s="189">
        <f t="shared" ca="1" si="559"/>
        <v>0</v>
      </c>
      <c r="AW539" s="189">
        <f t="shared" ca="1" si="559"/>
        <v>0</v>
      </c>
      <c r="AX539" s="189">
        <f t="shared" ca="1" si="559"/>
        <v>0</v>
      </c>
      <c r="AY539" s="189">
        <f t="shared" ca="1" si="559"/>
        <v>0</v>
      </c>
      <c r="AZ539" s="189">
        <f t="shared" ca="1" si="559"/>
        <v>0</v>
      </c>
      <c r="BA539" s="189">
        <f t="shared" ca="1" si="559"/>
        <v>0</v>
      </c>
      <c r="BB539" s="189">
        <f t="shared" ca="1" si="559"/>
        <v>0</v>
      </c>
      <c r="BC539" s="189">
        <f t="shared" ca="1" si="559"/>
        <v>0</v>
      </c>
      <c r="BD539" s="189">
        <f t="shared" ca="1" si="559"/>
        <v>0</v>
      </c>
      <c r="BE539" s="189">
        <f t="shared" ca="1" si="559"/>
        <v>0</v>
      </c>
      <c r="BF539" s="189">
        <f t="shared" ca="1" si="559"/>
        <v>0</v>
      </c>
      <c r="BG539" s="189">
        <f t="shared" ca="1" si="559"/>
        <v>0</v>
      </c>
      <c r="BH539" s="189">
        <f t="shared" ca="1" si="559"/>
        <v>0</v>
      </c>
      <c r="BI539" s="189">
        <f t="shared" ca="1" si="559"/>
        <v>0</v>
      </c>
      <c r="BJ539" s="189">
        <f t="shared" ca="1" si="559"/>
        <v>0</v>
      </c>
      <c r="BK539" s="189">
        <f t="shared" ca="1" si="559"/>
        <v>0</v>
      </c>
      <c r="BL539" s="189">
        <f t="shared" ca="1" si="559"/>
        <v>0</v>
      </c>
      <c r="BM539" s="189">
        <f t="shared" ca="1" si="559"/>
        <v>0</v>
      </c>
    </row>
    <row r="540" spans="3:65" x14ac:dyDescent="0.2">
      <c r="C540" s="188">
        <f t="shared" si="538"/>
        <v>20</v>
      </c>
      <c r="D540" s="166" t="str">
        <f t="shared" si="539"/>
        <v>item 20</v>
      </c>
      <c r="E540" s="211" t="str">
        <f t="shared" si="536"/>
        <v>Operating Expense</v>
      </c>
      <c r="F540" s="183">
        <f t="shared" si="536"/>
        <v>2</v>
      </c>
      <c r="G540" s="183"/>
      <c r="H540" s="222">
        <f>Assumptions!$H$31</f>
        <v>0.1003395367758355</v>
      </c>
      <c r="I540" s="222"/>
      <c r="J540" s="223"/>
      <c r="K540" s="202">
        <f t="shared" ca="1" si="540"/>
        <v>0</v>
      </c>
      <c r="L540" s="203">
        <f t="shared" ca="1" si="541"/>
        <v>0</v>
      </c>
      <c r="O540" s="189">
        <f t="shared" ref="O540:BM540" ca="1" si="560">O453+O482+O511</f>
        <v>0</v>
      </c>
      <c r="P540" s="189">
        <f t="shared" ca="1" si="560"/>
        <v>0</v>
      </c>
      <c r="Q540" s="189">
        <f t="shared" ca="1" si="560"/>
        <v>0</v>
      </c>
      <c r="R540" s="189">
        <f t="shared" ca="1" si="560"/>
        <v>0</v>
      </c>
      <c r="S540" s="189">
        <f t="shared" ca="1" si="560"/>
        <v>0</v>
      </c>
      <c r="T540" s="189">
        <f t="shared" ca="1" si="560"/>
        <v>0</v>
      </c>
      <c r="U540" s="189">
        <f t="shared" ca="1" si="560"/>
        <v>0</v>
      </c>
      <c r="V540" s="189">
        <f t="shared" ca="1" si="560"/>
        <v>0</v>
      </c>
      <c r="W540" s="189">
        <f t="shared" ca="1" si="560"/>
        <v>0</v>
      </c>
      <c r="X540" s="189">
        <f t="shared" ca="1" si="560"/>
        <v>0</v>
      </c>
      <c r="Y540" s="189">
        <f t="shared" ca="1" si="560"/>
        <v>0</v>
      </c>
      <c r="Z540" s="189">
        <f t="shared" ca="1" si="560"/>
        <v>0</v>
      </c>
      <c r="AA540" s="189">
        <f t="shared" ca="1" si="560"/>
        <v>0</v>
      </c>
      <c r="AB540" s="189">
        <f t="shared" ca="1" si="560"/>
        <v>0</v>
      </c>
      <c r="AC540" s="189">
        <f t="shared" ca="1" si="560"/>
        <v>0</v>
      </c>
      <c r="AD540" s="189">
        <f t="shared" ca="1" si="560"/>
        <v>0</v>
      </c>
      <c r="AE540" s="189">
        <f t="shared" ca="1" si="560"/>
        <v>0</v>
      </c>
      <c r="AF540" s="189">
        <f t="shared" ca="1" si="560"/>
        <v>0</v>
      </c>
      <c r="AG540" s="189">
        <f t="shared" ca="1" si="560"/>
        <v>0</v>
      </c>
      <c r="AH540" s="189">
        <f t="shared" ca="1" si="560"/>
        <v>0</v>
      </c>
      <c r="AI540" s="189">
        <f t="shared" ca="1" si="560"/>
        <v>0</v>
      </c>
      <c r="AJ540" s="189">
        <f t="shared" ca="1" si="560"/>
        <v>0</v>
      </c>
      <c r="AK540" s="189">
        <f t="shared" ca="1" si="560"/>
        <v>0</v>
      </c>
      <c r="AL540" s="189">
        <f t="shared" ca="1" si="560"/>
        <v>0</v>
      </c>
      <c r="AM540" s="189">
        <f t="shared" ca="1" si="560"/>
        <v>0</v>
      </c>
      <c r="AN540" s="189">
        <f t="shared" ca="1" si="560"/>
        <v>0</v>
      </c>
      <c r="AO540" s="189">
        <f t="shared" ca="1" si="560"/>
        <v>0</v>
      </c>
      <c r="AP540" s="189">
        <f t="shared" ca="1" si="560"/>
        <v>0</v>
      </c>
      <c r="AQ540" s="189">
        <f t="shared" ca="1" si="560"/>
        <v>0</v>
      </c>
      <c r="AR540" s="189">
        <f t="shared" ca="1" si="560"/>
        <v>0</v>
      </c>
      <c r="AS540" s="189">
        <f t="shared" ca="1" si="560"/>
        <v>0</v>
      </c>
      <c r="AT540" s="189">
        <f t="shared" ca="1" si="560"/>
        <v>0</v>
      </c>
      <c r="AU540" s="189">
        <f t="shared" ca="1" si="560"/>
        <v>0</v>
      </c>
      <c r="AV540" s="189">
        <f t="shared" ca="1" si="560"/>
        <v>0</v>
      </c>
      <c r="AW540" s="189">
        <f t="shared" ca="1" si="560"/>
        <v>0</v>
      </c>
      <c r="AX540" s="189">
        <f t="shared" ca="1" si="560"/>
        <v>0</v>
      </c>
      <c r="AY540" s="189">
        <f t="shared" ca="1" si="560"/>
        <v>0</v>
      </c>
      <c r="AZ540" s="189">
        <f t="shared" ca="1" si="560"/>
        <v>0</v>
      </c>
      <c r="BA540" s="189">
        <f t="shared" ca="1" si="560"/>
        <v>0</v>
      </c>
      <c r="BB540" s="189">
        <f t="shared" ca="1" si="560"/>
        <v>0</v>
      </c>
      <c r="BC540" s="189">
        <f t="shared" ca="1" si="560"/>
        <v>0</v>
      </c>
      <c r="BD540" s="189">
        <f t="shared" ca="1" si="560"/>
        <v>0</v>
      </c>
      <c r="BE540" s="189">
        <f t="shared" ca="1" si="560"/>
        <v>0</v>
      </c>
      <c r="BF540" s="189">
        <f t="shared" ca="1" si="560"/>
        <v>0</v>
      </c>
      <c r="BG540" s="189">
        <f t="shared" ca="1" si="560"/>
        <v>0</v>
      </c>
      <c r="BH540" s="189">
        <f t="shared" ca="1" si="560"/>
        <v>0</v>
      </c>
      <c r="BI540" s="189">
        <f t="shared" ca="1" si="560"/>
        <v>0</v>
      </c>
      <c r="BJ540" s="189">
        <f t="shared" ca="1" si="560"/>
        <v>0</v>
      </c>
      <c r="BK540" s="189">
        <f t="shared" ca="1" si="560"/>
        <v>0</v>
      </c>
      <c r="BL540" s="189">
        <f t="shared" ca="1" si="560"/>
        <v>0</v>
      </c>
      <c r="BM540" s="189">
        <f t="shared" ca="1" si="560"/>
        <v>0</v>
      </c>
    </row>
    <row r="541" spans="3:65" x14ac:dyDescent="0.2">
      <c r="C541" s="188">
        <f t="shared" si="538"/>
        <v>21</v>
      </c>
      <c r="D541" s="166" t="str">
        <f t="shared" si="539"/>
        <v>item 21</v>
      </c>
      <c r="E541" s="211" t="str">
        <f t="shared" si="536"/>
        <v>Operating Expense</v>
      </c>
      <c r="F541" s="183">
        <f t="shared" si="536"/>
        <v>2</v>
      </c>
      <c r="G541" s="183"/>
      <c r="H541" s="222">
        <f>Assumptions!$H$31</f>
        <v>0.1003395367758355</v>
      </c>
      <c r="I541" s="222"/>
      <c r="J541" s="223"/>
      <c r="K541" s="202">
        <f t="shared" ca="1" si="540"/>
        <v>0</v>
      </c>
      <c r="L541" s="203">
        <f t="shared" ca="1" si="541"/>
        <v>0</v>
      </c>
      <c r="O541" s="189">
        <f t="shared" ref="O541:BM541" ca="1" si="561">O454+O483+O512</f>
        <v>0</v>
      </c>
      <c r="P541" s="189">
        <f t="shared" ca="1" si="561"/>
        <v>0</v>
      </c>
      <c r="Q541" s="189">
        <f t="shared" ca="1" si="561"/>
        <v>0</v>
      </c>
      <c r="R541" s="189">
        <f t="shared" ca="1" si="561"/>
        <v>0</v>
      </c>
      <c r="S541" s="189">
        <f t="shared" ca="1" si="561"/>
        <v>0</v>
      </c>
      <c r="T541" s="189">
        <f t="shared" ca="1" si="561"/>
        <v>0</v>
      </c>
      <c r="U541" s="189">
        <f t="shared" ca="1" si="561"/>
        <v>0</v>
      </c>
      <c r="V541" s="189">
        <f t="shared" ca="1" si="561"/>
        <v>0</v>
      </c>
      <c r="W541" s="189">
        <f t="shared" ca="1" si="561"/>
        <v>0</v>
      </c>
      <c r="X541" s="189">
        <f t="shared" ca="1" si="561"/>
        <v>0</v>
      </c>
      <c r="Y541" s="189">
        <f t="shared" ca="1" si="561"/>
        <v>0</v>
      </c>
      <c r="Z541" s="189">
        <f t="shared" ca="1" si="561"/>
        <v>0</v>
      </c>
      <c r="AA541" s="189">
        <f t="shared" ca="1" si="561"/>
        <v>0</v>
      </c>
      <c r="AB541" s="189">
        <f t="shared" ca="1" si="561"/>
        <v>0</v>
      </c>
      <c r="AC541" s="189">
        <f t="shared" ca="1" si="561"/>
        <v>0</v>
      </c>
      <c r="AD541" s="189">
        <f t="shared" ca="1" si="561"/>
        <v>0</v>
      </c>
      <c r="AE541" s="189">
        <f t="shared" ca="1" si="561"/>
        <v>0</v>
      </c>
      <c r="AF541" s="189">
        <f t="shared" ca="1" si="561"/>
        <v>0</v>
      </c>
      <c r="AG541" s="189">
        <f t="shared" ca="1" si="561"/>
        <v>0</v>
      </c>
      <c r="AH541" s="189">
        <f t="shared" ca="1" si="561"/>
        <v>0</v>
      </c>
      <c r="AI541" s="189">
        <f t="shared" ca="1" si="561"/>
        <v>0</v>
      </c>
      <c r="AJ541" s="189">
        <f t="shared" ca="1" si="561"/>
        <v>0</v>
      </c>
      <c r="AK541" s="189">
        <f t="shared" ca="1" si="561"/>
        <v>0</v>
      </c>
      <c r="AL541" s="189">
        <f t="shared" ca="1" si="561"/>
        <v>0</v>
      </c>
      <c r="AM541" s="189">
        <f t="shared" ca="1" si="561"/>
        <v>0</v>
      </c>
      <c r="AN541" s="189">
        <f t="shared" ca="1" si="561"/>
        <v>0</v>
      </c>
      <c r="AO541" s="189">
        <f t="shared" ca="1" si="561"/>
        <v>0</v>
      </c>
      <c r="AP541" s="189">
        <f t="shared" ca="1" si="561"/>
        <v>0</v>
      </c>
      <c r="AQ541" s="189">
        <f t="shared" ca="1" si="561"/>
        <v>0</v>
      </c>
      <c r="AR541" s="189">
        <f t="shared" ca="1" si="561"/>
        <v>0</v>
      </c>
      <c r="AS541" s="189">
        <f t="shared" ca="1" si="561"/>
        <v>0</v>
      </c>
      <c r="AT541" s="189">
        <f t="shared" ca="1" si="561"/>
        <v>0</v>
      </c>
      <c r="AU541" s="189">
        <f t="shared" ca="1" si="561"/>
        <v>0</v>
      </c>
      <c r="AV541" s="189">
        <f t="shared" ca="1" si="561"/>
        <v>0</v>
      </c>
      <c r="AW541" s="189">
        <f t="shared" ca="1" si="561"/>
        <v>0</v>
      </c>
      <c r="AX541" s="189">
        <f t="shared" ca="1" si="561"/>
        <v>0</v>
      </c>
      <c r="AY541" s="189">
        <f t="shared" ca="1" si="561"/>
        <v>0</v>
      </c>
      <c r="AZ541" s="189">
        <f t="shared" ca="1" si="561"/>
        <v>0</v>
      </c>
      <c r="BA541" s="189">
        <f t="shared" ca="1" si="561"/>
        <v>0</v>
      </c>
      <c r="BB541" s="189">
        <f t="shared" ca="1" si="561"/>
        <v>0</v>
      </c>
      <c r="BC541" s="189">
        <f t="shared" ca="1" si="561"/>
        <v>0</v>
      </c>
      <c r="BD541" s="189">
        <f t="shared" ca="1" si="561"/>
        <v>0</v>
      </c>
      <c r="BE541" s="189">
        <f t="shared" ca="1" si="561"/>
        <v>0</v>
      </c>
      <c r="BF541" s="189">
        <f t="shared" ca="1" si="561"/>
        <v>0</v>
      </c>
      <c r="BG541" s="189">
        <f t="shared" ca="1" si="561"/>
        <v>0</v>
      </c>
      <c r="BH541" s="189">
        <f t="shared" ca="1" si="561"/>
        <v>0</v>
      </c>
      <c r="BI541" s="189">
        <f t="shared" ca="1" si="561"/>
        <v>0</v>
      </c>
      <c r="BJ541" s="189">
        <f t="shared" ca="1" si="561"/>
        <v>0</v>
      </c>
      <c r="BK541" s="189">
        <f t="shared" ca="1" si="561"/>
        <v>0</v>
      </c>
      <c r="BL541" s="189">
        <f t="shared" ca="1" si="561"/>
        <v>0</v>
      </c>
      <c r="BM541" s="189">
        <f t="shared" ca="1" si="561"/>
        <v>0</v>
      </c>
    </row>
    <row r="542" spans="3:65" x14ac:dyDescent="0.2">
      <c r="C542" s="188">
        <f t="shared" si="538"/>
        <v>22</v>
      </c>
      <c r="D542" s="166" t="str">
        <f t="shared" si="539"/>
        <v>item 22</v>
      </c>
      <c r="E542" s="211" t="str">
        <f t="shared" si="536"/>
        <v>Operating Expense</v>
      </c>
      <c r="F542" s="183">
        <f t="shared" si="536"/>
        <v>2</v>
      </c>
      <c r="G542" s="183"/>
      <c r="H542" s="222">
        <f>Assumptions!$H$31</f>
        <v>0.1003395367758355</v>
      </c>
      <c r="I542" s="222"/>
      <c r="J542" s="223"/>
      <c r="K542" s="202">
        <f t="shared" ca="1" si="540"/>
        <v>0</v>
      </c>
      <c r="L542" s="203">
        <f t="shared" ca="1" si="541"/>
        <v>0</v>
      </c>
      <c r="O542" s="189">
        <f t="shared" ref="O542:BM542" ca="1" si="562">O455+O484+O513</f>
        <v>0</v>
      </c>
      <c r="P542" s="189">
        <f t="shared" ca="1" si="562"/>
        <v>0</v>
      </c>
      <c r="Q542" s="189">
        <f t="shared" ca="1" si="562"/>
        <v>0</v>
      </c>
      <c r="R542" s="189">
        <f t="shared" ca="1" si="562"/>
        <v>0</v>
      </c>
      <c r="S542" s="189">
        <f t="shared" ca="1" si="562"/>
        <v>0</v>
      </c>
      <c r="T542" s="189">
        <f t="shared" ca="1" si="562"/>
        <v>0</v>
      </c>
      <c r="U542" s="189">
        <f t="shared" ca="1" si="562"/>
        <v>0</v>
      </c>
      <c r="V542" s="189">
        <f t="shared" ca="1" si="562"/>
        <v>0</v>
      </c>
      <c r="W542" s="189">
        <f t="shared" ca="1" si="562"/>
        <v>0</v>
      </c>
      <c r="X542" s="189">
        <f t="shared" ca="1" si="562"/>
        <v>0</v>
      </c>
      <c r="Y542" s="189">
        <f t="shared" ca="1" si="562"/>
        <v>0</v>
      </c>
      <c r="Z542" s="189">
        <f t="shared" ca="1" si="562"/>
        <v>0</v>
      </c>
      <c r="AA542" s="189">
        <f t="shared" ca="1" si="562"/>
        <v>0</v>
      </c>
      <c r="AB542" s="189">
        <f t="shared" ca="1" si="562"/>
        <v>0</v>
      </c>
      <c r="AC542" s="189">
        <f t="shared" ca="1" si="562"/>
        <v>0</v>
      </c>
      <c r="AD542" s="189">
        <f t="shared" ca="1" si="562"/>
        <v>0</v>
      </c>
      <c r="AE542" s="189">
        <f t="shared" ca="1" si="562"/>
        <v>0</v>
      </c>
      <c r="AF542" s="189">
        <f t="shared" ca="1" si="562"/>
        <v>0</v>
      </c>
      <c r="AG542" s="189">
        <f t="shared" ca="1" si="562"/>
        <v>0</v>
      </c>
      <c r="AH542" s="189">
        <f t="shared" ca="1" si="562"/>
        <v>0</v>
      </c>
      <c r="AI542" s="189">
        <f t="shared" ca="1" si="562"/>
        <v>0</v>
      </c>
      <c r="AJ542" s="189">
        <f t="shared" ca="1" si="562"/>
        <v>0</v>
      </c>
      <c r="AK542" s="189">
        <f t="shared" ca="1" si="562"/>
        <v>0</v>
      </c>
      <c r="AL542" s="189">
        <f t="shared" ca="1" si="562"/>
        <v>0</v>
      </c>
      <c r="AM542" s="189">
        <f t="shared" ca="1" si="562"/>
        <v>0</v>
      </c>
      <c r="AN542" s="189">
        <f t="shared" ca="1" si="562"/>
        <v>0</v>
      </c>
      <c r="AO542" s="189">
        <f t="shared" ca="1" si="562"/>
        <v>0</v>
      </c>
      <c r="AP542" s="189">
        <f t="shared" ca="1" si="562"/>
        <v>0</v>
      </c>
      <c r="AQ542" s="189">
        <f t="shared" ca="1" si="562"/>
        <v>0</v>
      </c>
      <c r="AR542" s="189">
        <f t="shared" ca="1" si="562"/>
        <v>0</v>
      </c>
      <c r="AS542" s="189">
        <f t="shared" ca="1" si="562"/>
        <v>0</v>
      </c>
      <c r="AT542" s="189">
        <f t="shared" ca="1" si="562"/>
        <v>0</v>
      </c>
      <c r="AU542" s="189">
        <f t="shared" ca="1" si="562"/>
        <v>0</v>
      </c>
      <c r="AV542" s="189">
        <f t="shared" ca="1" si="562"/>
        <v>0</v>
      </c>
      <c r="AW542" s="189">
        <f t="shared" ca="1" si="562"/>
        <v>0</v>
      </c>
      <c r="AX542" s="189">
        <f t="shared" ca="1" si="562"/>
        <v>0</v>
      </c>
      <c r="AY542" s="189">
        <f t="shared" ca="1" si="562"/>
        <v>0</v>
      </c>
      <c r="AZ542" s="189">
        <f t="shared" ca="1" si="562"/>
        <v>0</v>
      </c>
      <c r="BA542" s="189">
        <f t="shared" ca="1" si="562"/>
        <v>0</v>
      </c>
      <c r="BB542" s="189">
        <f t="shared" ca="1" si="562"/>
        <v>0</v>
      </c>
      <c r="BC542" s="189">
        <f t="shared" ca="1" si="562"/>
        <v>0</v>
      </c>
      <c r="BD542" s="189">
        <f t="shared" ca="1" si="562"/>
        <v>0</v>
      </c>
      <c r="BE542" s="189">
        <f t="shared" ca="1" si="562"/>
        <v>0</v>
      </c>
      <c r="BF542" s="189">
        <f t="shared" ca="1" si="562"/>
        <v>0</v>
      </c>
      <c r="BG542" s="189">
        <f t="shared" ca="1" si="562"/>
        <v>0</v>
      </c>
      <c r="BH542" s="189">
        <f t="shared" ca="1" si="562"/>
        <v>0</v>
      </c>
      <c r="BI542" s="189">
        <f t="shared" ca="1" si="562"/>
        <v>0</v>
      </c>
      <c r="BJ542" s="189">
        <f t="shared" ca="1" si="562"/>
        <v>0</v>
      </c>
      <c r="BK542" s="189">
        <f t="shared" ca="1" si="562"/>
        <v>0</v>
      </c>
      <c r="BL542" s="189">
        <f t="shared" ca="1" si="562"/>
        <v>0</v>
      </c>
      <c r="BM542" s="189">
        <f t="shared" ca="1" si="562"/>
        <v>0</v>
      </c>
    </row>
    <row r="543" spans="3:65" x14ac:dyDescent="0.2">
      <c r="C543" s="188">
        <f t="shared" si="538"/>
        <v>23</v>
      </c>
      <c r="D543" s="166" t="str">
        <f t="shared" si="539"/>
        <v>item 23</v>
      </c>
      <c r="E543" s="211" t="str">
        <f t="shared" si="536"/>
        <v>Operating Expense</v>
      </c>
      <c r="F543" s="183">
        <f t="shared" si="536"/>
        <v>2</v>
      </c>
      <c r="G543" s="183"/>
      <c r="H543" s="222">
        <f>Assumptions!$H$31</f>
        <v>0.1003395367758355</v>
      </c>
      <c r="I543" s="222"/>
      <c r="J543" s="223"/>
      <c r="K543" s="202">
        <f t="shared" ca="1" si="540"/>
        <v>0</v>
      </c>
      <c r="L543" s="203">
        <f t="shared" ca="1" si="541"/>
        <v>0</v>
      </c>
      <c r="O543" s="189">
        <f t="shared" ref="O543:BM543" ca="1" si="563">O456+O485+O514</f>
        <v>0</v>
      </c>
      <c r="P543" s="189">
        <f t="shared" ca="1" si="563"/>
        <v>0</v>
      </c>
      <c r="Q543" s="189">
        <f t="shared" ca="1" si="563"/>
        <v>0</v>
      </c>
      <c r="R543" s="189">
        <f t="shared" ca="1" si="563"/>
        <v>0</v>
      </c>
      <c r="S543" s="189">
        <f t="shared" ca="1" si="563"/>
        <v>0</v>
      </c>
      <c r="T543" s="189">
        <f t="shared" ca="1" si="563"/>
        <v>0</v>
      </c>
      <c r="U543" s="189">
        <f t="shared" ca="1" si="563"/>
        <v>0</v>
      </c>
      <c r="V543" s="189">
        <f t="shared" ca="1" si="563"/>
        <v>0</v>
      </c>
      <c r="W543" s="189">
        <f t="shared" ca="1" si="563"/>
        <v>0</v>
      </c>
      <c r="X543" s="189">
        <f t="shared" ca="1" si="563"/>
        <v>0</v>
      </c>
      <c r="Y543" s="189">
        <f t="shared" ca="1" si="563"/>
        <v>0</v>
      </c>
      <c r="Z543" s="189">
        <f t="shared" ca="1" si="563"/>
        <v>0</v>
      </c>
      <c r="AA543" s="189">
        <f t="shared" ca="1" si="563"/>
        <v>0</v>
      </c>
      <c r="AB543" s="189">
        <f t="shared" ca="1" si="563"/>
        <v>0</v>
      </c>
      <c r="AC543" s="189">
        <f t="shared" ca="1" si="563"/>
        <v>0</v>
      </c>
      <c r="AD543" s="189">
        <f t="shared" ca="1" si="563"/>
        <v>0</v>
      </c>
      <c r="AE543" s="189">
        <f t="shared" ca="1" si="563"/>
        <v>0</v>
      </c>
      <c r="AF543" s="189">
        <f t="shared" ca="1" si="563"/>
        <v>0</v>
      </c>
      <c r="AG543" s="189">
        <f t="shared" ca="1" si="563"/>
        <v>0</v>
      </c>
      <c r="AH543" s="189">
        <f t="shared" ca="1" si="563"/>
        <v>0</v>
      </c>
      <c r="AI543" s="189">
        <f t="shared" ca="1" si="563"/>
        <v>0</v>
      </c>
      <c r="AJ543" s="189">
        <f t="shared" ca="1" si="563"/>
        <v>0</v>
      </c>
      <c r="AK543" s="189">
        <f t="shared" ca="1" si="563"/>
        <v>0</v>
      </c>
      <c r="AL543" s="189">
        <f t="shared" ca="1" si="563"/>
        <v>0</v>
      </c>
      <c r="AM543" s="189">
        <f t="shared" ca="1" si="563"/>
        <v>0</v>
      </c>
      <c r="AN543" s="189">
        <f t="shared" ca="1" si="563"/>
        <v>0</v>
      </c>
      <c r="AO543" s="189">
        <f t="shared" ca="1" si="563"/>
        <v>0</v>
      </c>
      <c r="AP543" s="189">
        <f t="shared" ca="1" si="563"/>
        <v>0</v>
      </c>
      <c r="AQ543" s="189">
        <f t="shared" ca="1" si="563"/>
        <v>0</v>
      </c>
      <c r="AR543" s="189">
        <f t="shared" ca="1" si="563"/>
        <v>0</v>
      </c>
      <c r="AS543" s="189">
        <f t="shared" ca="1" si="563"/>
        <v>0</v>
      </c>
      <c r="AT543" s="189">
        <f t="shared" ca="1" si="563"/>
        <v>0</v>
      </c>
      <c r="AU543" s="189">
        <f t="shared" ca="1" si="563"/>
        <v>0</v>
      </c>
      <c r="AV543" s="189">
        <f t="shared" ca="1" si="563"/>
        <v>0</v>
      </c>
      <c r="AW543" s="189">
        <f t="shared" ca="1" si="563"/>
        <v>0</v>
      </c>
      <c r="AX543" s="189">
        <f t="shared" ca="1" si="563"/>
        <v>0</v>
      </c>
      <c r="AY543" s="189">
        <f t="shared" ca="1" si="563"/>
        <v>0</v>
      </c>
      <c r="AZ543" s="189">
        <f t="shared" ca="1" si="563"/>
        <v>0</v>
      </c>
      <c r="BA543" s="189">
        <f t="shared" ca="1" si="563"/>
        <v>0</v>
      </c>
      <c r="BB543" s="189">
        <f t="shared" ca="1" si="563"/>
        <v>0</v>
      </c>
      <c r="BC543" s="189">
        <f t="shared" ca="1" si="563"/>
        <v>0</v>
      </c>
      <c r="BD543" s="189">
        <f t="shared" ca="1" si="563"/>
        <v>0</v>
      </c>
      <c r="BE543" s="189">
        <f t="shared" ca="1" si="563"/>
        <v>0</v>
      </c>
      <c r="BF543" s="189">
        <f t="shared" ca="1" si="563"/>
        <v>0</v>
      </c>
      <c r="BG543" s="189">
        <f t="shared" ca="1" si="563"/>
        <v>0</v>
      </c>
      <c r="BH543" s="189">
        <f t="shared" ca="1" si="563"/>
        <v>0</v>
      </c>
      <c r="BI543" s="189">
        <f t="shared" ca="1" si="563"/>
        <v>0</v>
      </c>
      <c r="BJ543" s="189">
        <f t="shared" ca="1" si="563"/>
        <v>0</v>
      </c>
      <c r="BK543" s="189">
        <f t="shared" ca="1" si="563"/>
        <v>0</v>
      </c>
      <c r="BL543" s="189">
        <f t="shared" ca="1" si="563"/>
        <v>0</v>
      </c>
      <c r="BM543" s="189">
        <f t="shared" ca="1" si="563"/>
        <v>0</v>
      </c>
    </row>
    <row r="544" spans="3:65" x14ac:dyDescent="0.2">
      <c r="C544" s="188">
        <f t="shared" si="538"/>
        <v>24</v>
      </c>
      <c r="D544" s="166" t="str">
        <f t="shared" si="539"/>
        <v>item 24</v>
      </c>
      <c r="E544" s="211" t="str">
        <f t="shared" si="536"/>
        <v>Operating Expense</v>
      </c>
      <c r="F544" s="183">
        <f t="shared" si="536"/>
        <v>2</v>
      </c>
      <c r="G544" s="183"/>
      <c r="H544" s="222">
        <f>Assumptions!$H$31</f>
        <v>0.1003395367758355</v>
      </c>
      <c r="I544" s="222"/>
      <c r="J544" s="223"/>
      <c r="K544" s="202">
        <f t="shared" ca="1" si="540"/>
        <v>0</v>
      </c>
      <c r="L544" s="203">
        <f t="shared" ca="1" si="541"/>
        <v>0</v>
      </c>
      <c r="O544" s="189">
        <f t="shared" ref="O544:BM544" ca="1" si="564">O457+O486+O515</f>
        <v>0</v>
      </c>
      <c r="P544" s="189">
        <f t="shared" ca="1" si="564"/>
        <v>0</v>
      </c>
      <c r="Q544" s="189">
        <f t="shared" ca="1" si="564"/>
        <v>0</v>
      </c>
      <c r="R544" s="189">
        <f t="shared" ca="1" si="564"/>
        <v>0</v>
      </c>
      <c r="S544" s="189">
        <f t="shared" ca="1" si="564"/>
        <v>0</v>
      </c>
      <c r="T544" s="189">
        <f t="shared" ca="1" si="564"/>
        <v>0</v>
      </c>
      <c r="U544" s="189">
        <f t="shared" ca="1" si="564"/>
        <v>0</v>
      </c>
      <c r="V544" s="189">
        <f t="shared" ca="1" si="564"/>
        <v>0</v>
      </c>
      <c r="W544" s="189">
        <f t="shared" ca="1" si="564"/>
        <v>0</v>
      </c>
      <c r="X544" s="189">
        <f t="shared" ca="1" si="564"/>
        <v>0</v>
      </c>
      <c r="Y544" s="189">
        <f t="shared" ca="1" si="564"/>
        <v>0</v>
      </c>
      <c r="Z544" s="189">
        <f t="shared" ca="1" si="564"/>
        <v>0</v>
      </c>
      <c r="AA544" s="189">
        <f t="shared" ca="1" si="564"/>
        <v>0</v>
      </c>
      <c r="AB544" s="189">
        <f t="shared" ca="1" si="564"/>
        <v>0</v>
      </c>
      <c r="AC544" s="189">
        <f t="shared" ca="1" si="564"/>
        <v>0</v>
      </c>
      <c r="AD544" s="189">
        <f t="shared" ca="1" si="564"/>
        <v>0</v>
      </c>
      <c r="AE544" s="189">
        <f t="shared" ca="1" si="564"/>
        <v>0</v>
      </c>
      <c r="AF544" s="189">
        <f t="shared" ca="1" si="564"/>
        <v>0</v>
      </c>
      <c r="AG544" s="189">
        <f t="shared" ca="1" si="564"/>
        <v>0</v>
      </c>
      <c r="AH544" s="189">
        <f t="shared" ca="1" si="564"/>
        <v>0</v>
      </c>
      <c r="AI544" s="189">
        <f t="shared" ca="1" si="564"/>
        <v>0</v>
      </c>
      <c r="AJ544" s="189">
        <f t="shared" ca="1" si="564"/>
        <v>0</v>
      </c>
      <c r="AK544" s="189">
        <f t="shared" ca="1" si="564"/>
        <v>0</v>
      </c>
      <c r="AL544" s="189">
        <f t="shared" ca="1" si="564"/>
        <v>0</v>
      </c>
      <c r="AM544" s="189">
        <f t="shared" ca="1" si="564"/>
        <v>0</v>
      </c>
      <c r="AN544" s="189">
        <f t="shared" ca="1" si="564"/>
        <v>0</v>
      </c>
      <c r="AO544" s="189">
        <f t="shared" ca="1" si="564"/>
        <v>0</v>
      </c>
      <c r="AP544" s="189">
        <f t="shared" ca="1" si="564"/>
        <v>0</v>
      </c>
      <c r="AQ544" s="189">
        <f t="shared" ca="1" si="564"/>
        <v>0</v>
      </c>
      <c r="AR544" s="189">
        <f t="shared" ca="1" si="564"/>
        <v>0</v>
      </c>
      <c r="AS544" s="189">
        <f t="shared" ca="1" si="564"/>
        <v>0</v>
      </c>
      <c r="AT544" s="189">
        <f t="shared" ca="1" si="564"/>
        <v>0</v>
      </c>
      <c r="AU544" s="189">
        <f t="shared" ca="1" si="564"/>
        <v>0</v>
      </c>
      <c r="AV544" s="189">
        <f t="shared" ca="1" si="564"/>
        <v>0</v>
      </c>
      <c r="AW544" s="189">
        <f t="shared" ca="1" si="564"/>
        <v>0</v>
      </c>
      <c r="AX544" s="189">
        <f t="shared" ca="1" si="564"/>
        <v>0</v>
      </c>
      <c r="AY544" s="189">
        <f t="shared" ca="1" si="564"/>
        <v>0</v>
      </c>
      <c r="AZ544" s="189">
        <f t="shared" ca="1" si="564"/>
        <v>0</v>
      </c>
      <c r="BA544" s="189">
        <f t="shared" ca="1" si="564"/>
        <v>0</v>
      </c>
      <c r="BB544" s="189">
        <f t="shared" ca="1" si="564"/>
        <v>0</v>
      </c>
      <c r="BC544" s="189">
        <f t="shared" ca="1" si="564"/>
        <v>0</v>
      </c>
      <c r="BD544" s="189">
        <f t="shared" ca="1" si="564"/>
        <v>0</v>
      </c>
      <c r="BE544" s="189">
        <f t="shared" ca="1" si="564"/>
        <v>0</v>
      </c>
      <c r="BF544" s="189">
        <f t="shared" ca="1" si="564"/>
        <v>0</v>
      </c>
      <c r="BG544" s="189">
        <f t="shared" ca="1" si="564"/>
        <v>0</v>
      </c>
      <c r="BH544" s="189">
        <f t="shared" ca="1" si="564"/>
        <v>0</v>
      </c>
      <c r="BI544" s="189">
        <f t="shared" ca="1" si="564"/>
        <v>0</v>
      </c>
      <c r="BJ544" s="189">
        <f t="shared" ca="1" si="564"/>
        <v>0</v>
      </c>
      <c r="BK544" s="189">
        <f t="shared" ca="1" si="564"/>
        <v>0</v>
      </c>
      <c r="BL544" s="189">
        <f t="shared" ca="1" si="564"/>
        <v>0</v>
      </c>
      <c r="BM544" s="189">
        <f t="shared" ca="1" si="564"/>
        <v>0</v>
      </c>
    </row>
    <row r="545" spans="3:65" x14ac:dyDescent="0.2">
      <c r="C545" s="188">
        <f t="shared" si="538"/>
        <v>25</v>
      </c>
      <c r="D545" s="166" t="str">
        <f t="shared" si="539"/>
        <v>item 25</v>
      </c>
      <c r="E545" s="211" t="str">
        <f t="shared" si="536"/>
        <v>Operating Expense</v>
      </c>
      <c r="F545" s="183">
        <f t="shared" si="536"/>
        <v>2</v>
      </c>
      <c r="G545" s="183"/>
      <c r="H545" s="222">
        <f>Assumptions!$H$31</f>
        <v>0.1003395367758355</v>
      </c>
      <c r="I545" s="222"/>
      <c r="J545" s="223"/>
      <c r="K545" s="205">
        <f t="shared" ca="1" si="540"/>
        <v>0</v>
      </c>
      <c r="L545" s="206">
        <f t="shared" ca="1" si="541"/>
        <v>0</v>
      </c>
      <c r="O545" s="189">
        <f t="shared" ref="O545:BM545" ca="1" si="565">O458+O487+O516</f>
        <v>0</v>
      </c>
      <c r="P545" s="189">
        <f t="shared" ca="1" si="565"/>
        <v>0</v>
      </c>
      <c r="Q545" s="189">
        <f t="shared" ca="1" si="565"/>
        <v>0</v>
      </c>
      <c r="R545" s="189">
        <f t="shared" ca="1" si="565"/>
        <v>0</v>
      </c>
      <c r="S545" s="189">
        <f t="shared" ca="1" si="565"/>
        <v>0</v>
      </c>
      <c r="T545" s="189">
        <f t="shared" ca="1" si="565"/>
        <v>0</v>
      </c>
      <c r="U545" s="189">
        <f t="shared" ca="1" si="565"/>
        <v>0</v>
      </c>
      <c r="V545" s="189">
        <f t="shared" ca="1" si="565"/>
        <v>0</v>
      </c>
      <c r="W545" s="189">
        <f t="shared" ca="1" si="565"/>
        <v>0</v>
      </c>
      <c r="X545" s="189">
        <f t="shared" ca="1" si="565"/>
        <v>0</v>
      </c>
      <c r="Y545" s="189">
        <f t="shared" ca="1" si="565"/>
        <v>0</v>
      </c>
      <c r="Z545" s="189">
        <f t="shared" ca="1" si="565"/>
        <v>0</v>
      </c>
      <c r="AA545" s="189">
        <f t="shared" ca="1" si="565"/>
        <v>0</v>
      </c>
      <c r="AB545" s="189">
        <f t="shared" ca="1" si="565"/>
        <v>0</v>
      </c>
      <c r="AC545" s="189">
        <f t="shared" ca="1" si="565"/>
        <v>0</v>
      </c>
      <c r="AD545" s="189">
        <f t="shared" ca="1" si="565"/>
        <v>0</v>
      </c>
      <c r="AE545" s="189">
        <f t="shared" ca="1" si="565"/>
        <v>0</v>
      </c>
      <c r="AF545" s="189">
        <f t="shared" ca="1" si="565"/>
        <v>0</v>
      </c>
      <c r="AG545" s="189">
        <f t="shared" ca="1" si="565"/>
        <v>0</v>
      </c>
      <c r="AH545" s="189">
        <f t="shared" ca="1" si="565"/>
        <v>0</v>
      </c>
      <c r="AI545" s="189">
        <f t="shared" ca="1" si="565"/>
        <v>0</v>
      </c>
      <c r="AJ545" s="189">
        <f t="shared" ca="1" si="565"/>
        <v>0</v>
      </c>
      <c r="AK545" s="189">
        <f t="shared" ca="1" si="565"/>
        <v>0</v>
      </c>
      <c r="AL545" s="189">
        <f t="shared" ca="1" si="565"/>
        <v>0</v>
      </c>
      <c r="AM545" s="189">
        <f t="shared" ca="1" si="565"/>
        <v>0</v>
      </c>
      <c r="AN545" s="189">
        <f t="shared" ca="1" si="565"/>
        <v>0</v>
      </c>
      <c r="AO545" s="189">
        <f t="shared" ca="1" si="565"/>
        <v>0</v>
      </c>
      <c r="AP545" s="189">
        <f t="shared" ca="1" si="565"/>
        <v>0</v>
      </c>
      <c r="AQ545" s="189">
        <f t="shared" ca="1" si="565"/>
        <v>0</v>
      </c>
      <c r="AR545" s="189">
        <f t="shared" ca="1" si="565"/>
        <v>0</v>
      </c>
      <c r="AS545" s="189">
        <f t="shared" ca="1" si="565"/>
        <v>0</v>
      </c>
      <c r="AT545" s="189">
        <f t="shared" ca="1" si="565"/>
        <v>0</v>
      </c>
      <c r="AU545" s="189">
        <f t="shared" ca="1" si="565"/>
        <v>0</v>
      </c>
      <c r="AV545" s="189">
        <f t="shared" ca="1" si="565"/>
        <v>0</v>
      </c>
      <c r="AW545" s="189">
        <f t="shared" ca="1" si="565"/>
        <v>0</v>
      </c>
      <c r="AX545" s="189">
        <f t="shared" ca="1" si="565"/>
        <v>0</v>
      </c>
      <c r="AY545" s="189">
        <f t="shared" ca="1" si="565"/>
        <v>0</v>
      </c>
      <c r="AZ545" s="189">
        <f t="shared" ca="1" si="565"/>
        <v>0</v>
      </c>
      <c r="BA545" s="189">
        <f t="shared" ca="1" si="565"/>
        <v>0</v>
      </c>
      <c r="BB545" s="189">
        <f t="shared" ca="1" si="565"/>
        <v>0</v>
      </c>
      <c r="BC545" s="189">
        <f t="shared" ca="1" si="565"/>
        <v>0</v>
      </c>
      <c r="BD545" s="189">
        <f t="shared" ca="1" si="565"/>
        <v>0</v>
      </c>
      <c r="BE545" s="189">
        <f t="shared" ca="1" si="565"/>
        <v>0</v>
      </c>
      <c r="BF545" s="189">
        <f t="shared" ca="1" si="565"/>
        <v>0</v>
      </c>
      <c r="BG545" s="189">
        <f t="shared" ca="1" si="565"/>
        <v>0</v>
      </c>
      <c r="BH545" s="189">
        <f t="shared" ca="1" si="565"/>
        <v>0</v>
      </c>
      <c r="BI545" s="189">
        <f t="shared" ca="1" si="565"/>
        <v>0</v>
      </c>
      <c r="BJ545" s="189">
        <f t="shared" ca="1" si="565"/>
        <v>0</v>
      </c>
      <c r="BK545" s="189">
        <f t="shared" ca="1" si="565"/>
        <v>0</v>
      </c>
      <c r="BL545" s="189">
        <f t="shared" ca="1" si="565"/>
        <v>0</v>
      </c>
      <c r="BM545" s="189">
        <f t="shared" ca="1" si="565"/>
        <v>0</v>
      </c>
    </row>
    <row r="546" spans="3:65" x14ac:dyDescent="0.2">
      <c r="D546" s="194"/>
      <c r="K546" s="207"/>
      <c r="L546" s="208"/>
      <c r="O546" s="209"/>
      <c r="P546" s="209"/>
      <c r="Q546" s="209"/>
      <c r="R546" s="209"/>
      <c r="S546" s="209"/>
      <c r="T546" s="209"/>
      <c r="U546" s="209"/>
      <c r="V546" s="209"/>
      <c r="W546" s="209"/>
      <c r="X546" s="209"/>
      <c r="Y546" s="209"/>
      <c r="Z546" s="209"/>
      <c r="AA546" s="209"/>
      <c r="AB546" s="209"/>
      <c r="AC546" s="209"/>
      <c r="AD546" s="209"/>
      <c r="AE546" s="209"/>
      <c r="AF546" s="209"/>
      <c r="AG546" s="209"/>
      <c r="AH546" s="209"/>
      <c r="AI546" s="209"/>
      <c r="AJ546" s="209"/>
      <c r="AK546" s="209"/>
      <c r="AL546" s="209"/>
      <c r="AM546" s="209"/>
      <c r="AN546" s="209"/>
      <c r="AO546" s="209"/>
      <c r="AP546" s="209"/>
      <c r="AQ546" s="209"/>
      <c r="AR546" s="209"/>
      <c r="AS546" s="209"/>
      <c r="AT546" s="209"/>
      <c r="AU546" s="209"/>
      <c r="AV546" s="209"/>
      <c r="AW546" s="209"/>
      <c r="AX546" s="209"/>
      <c r="AY546" s="209"/>
      <c r="AZ546" s="209"/>
      <c r="BA546" s="209"/>
      <c r="BB546" s="209"/>
      <c r="BC546" s="209"/>
      <c r="BD546" s="209"/>
      <c r="BE546" s="209"/>
      <c r="BF546" s="209"/>
      <c r="BG546" s="209"/>
      <c r="BH546" s="209"/>
      <c r="BI546" s="209"/>
      <c r="BJ546" s="209"/>
      <c r="BK546" s="209"/>
      <c r="BL546" s="209"/>
      <c r="BM546" s="209"/>
    </row>
    <row r="547" spans="3:65" x14ac:dyDescent="0.2">
      <c r="D547" s="194"/>
      <c r="O547" s="224"/>
      <c r="P547" s="224"/>
      <c r="Q547" s="224"/>
      <c r="R547" s="224"/>
      <c r="S547" s="224"/>
      <c r="T547" s="224"/>
      <c r="U547" s="224"/>
      <c r="V547" s="224"/>
      <c r="W547" s="224"/>
      <c r="X547" s="224"/>
      <c r="Y547" s="224"/>
      <c r="Z547" s="224"/>
      <c r="AA547" s="224"/>
      <c r="AB547" s="224"/>
      <c r="AC547" s="224"/>
      <c r="AD547" s="224"/>
      <c r="AE547" s="224"/>
      <c r="AF547" s="224"/>
      <c r="AG547" s="224"/>
      <c r="AH547" s="224"/>
      <c r="AI547" s="224"/>
      <c r="AJ547" s="224"/>
      <c r="AK547" s="224"/>
      <c r="AL547" s="224"/>
      <c r="AM547" s="224"/>
      <c r="AN547" s="224"/>
      <c r="AO547" s="224"/>
      <c r="AP547" s="224"/>
      <c r="AQ547" s="224"/>
      <c r="AR547" s="224"/>
      <c r="AS547" s="224"/>
      <c r="AT547" s="224"/>
      <c r="AU547" s="224"/>
      <c r="AV547" s="224"/>
      <c r="AW547" s="224"/>
      <c r="AX547" s="224"/>
      <c r="AY547" s="224"/>
      <c r="AZ547" s="224"/>
      <c r="BA547" s="224"/>
      <c r="BB547" s="224"/>
      <c r="BC547" s="224"/>
      <c r="BD547" s="224"/>
      <c r="BE547" s="224"/>
      <c r="BF547" s="224"/>
      <c r="BG547" s="224"/>
      <c r="BH547" s="224"/>
      <c r="BI547" s="224"/>
      <c r="BJ547" s="224"/>
      <c r="BK547" s="224"/>
      <c r="BL547" s="224"/>
      <c r="BM547" s="224"/>
    </row>
    <row r="548" spans="3:65" s="189" customFormat="1" x14ac:dyDescent="0.2">
      <c r="D548" s="195"/>
      <c r="F548" s="196"/>
      <c r="G548" s="196"/>
    </row>
    <row r="549" spans="3:65" s="189" customFormat="1" x14ac:dyDescent="0.2">
      <c r="D549" s="195"/>
      <c r="F549" s="196"/>
      <c r="G549" s="196"/>
    </row>
    <row r="550" spans="3:65" s="189" customFormat="1" x14ac:dyDescent="0.2">
      <c r="D550" s="195"/>
      <c r="F550" s="196"/>
      <c r="G550" s="196"/>
    </row>
    <row r="551" spans="3:65" s="189" customFormat="1" x14ac:dyDescent="0.2">
      <c r="D551" s="195"/>
      <c r="F551" s="196"/>
      <c r="G551" s="196"/>
    </row>
    <row r="552" spans="3:65" s="178" customFormat="1" ht="15.75" x14ac:dyDescent="0.25">
      <c r="D552" s="161" t="s">
        <v>23</v>
      </c>
      <c r="F552" s="179"/>
      <c r="G552" s="179"/>
      <c r="O552" s="180"/>
      <c r="P552" s="180"/>
      <c r="Q552" s="180"/>
      <c r="R552" s="180"/>
    </row>
    <row r="553" spans="3:65" s="189" customFormat="1" x14ac:dyDescent="0.2">
      <c r="D553" s="195"/>
      <c r="F553" s="196"/>
      <c r="G553" s="196"/>
    </row>
    <row r="554" spans="3:65" s="189" customFormat="1" x14ac:dyDescent="0.2">
      <c r="D554" s="195"/>
      <c r="F554" s="196"/>
      <c r="G554" s="196"/>
    </row>
    <row r="555" spans="3:65" x14ac:dyDescent="0.2">
      <c r="D555" s="186" t="s">
        <v>24</v>
      </c>
      <c r="E555" s="181"/>
      <c r="F555" s="155"/>
      <c r="G555" s="155"/>
      <c r="H555" s="165" t="s">
        <v>197</v>
      </c>
      <c r="I555" s="197" t="s">
        <v>196</v>
      </c>
      <c r="J555" s="210" t="s">
        <v>192</v>
      </c>
      <c r="K555" s="184"/>
      <c r="L555" s="184"/>
      <c r="M555" s="184"/>
      <c r="O555" s="184"/>
      <c r="P555" s="184"/>
      <c r="Q555" s="184"/>
      <c r="R555" s="184"/>
      <c r="S555" s="184"/>
      <c r="T555" s="184"/>
      <c r="U555" s="184"/>
      <c r="V555" s="184"/>
      <c r="W555" s="184"/>
      <c r="X555" s="184"/>
      <c r="Y555" s="184"/>
      <c r="Z555" s="184"/>
      <c r="AA555" s="184"/>
      <c r="AB555" s="184"/>
      <c r="AC555" s="184"/>
      <c r="AD555" s="184"/>
      <c r="AE555" s="184"/>
      <c r="AF555" s="184"/>
      <c r="AG555" s="184"/>
      <c r="AH555" s="184"/>
      <c r="AI555" s="184"/>
      <c r="AJ555" s="184"/>
      <c r="AK555" s="184"/>
      <c r="AL555" s="184"/>
      <c r="AM555" s="184"/>
      <c r="AN555" s="184"/>
      <c r="AO555" s="184"/>
      <c r="AP555" s="184"/>
      <c r="AQ555" s="184"/>
      <c r="AR555" s="184"/>
      <c r="AS555" s="184"/>
      <c r="AT555" s="184"/>
      <c r="AU555" s="184"/>
      <c r="AV555" s="184"/>
      <c r="AW555" s="184"/>
      <c r="AX555" s="184"/>
      <c r="AY555" s="184"/>
      <c r="AZ555" s="184"/>
      <c r="BA555" s="184"/>
      <c r="BB555" s="184"/>
      <c r="BC555" s="184"/>
      <c r="BD555" s="184"/>
      <c r="BE555" s="184"/>
      <c r="BF555" s="184"/>
      <c r="BG555" s="184"/>
      <c r="BH555" s="184"/>
      <c r="BI555" s="184"/>
      <c r="BJ555" s="184"/>
      <c r="BK555" s="184"/>
      <c r="BL555" s="184"/>
      <c r="BM555" s="184"/>
    </row>
    <row r="556" spans="3:65" x14ac:dyDescent="0.2">
      <c r="C556" s="188">
        <f>C555+1</f>
        <v>1</v>
      </c>
      <c r="D556" s="166" t="str">
        <f>INDEX(D$51:D$75,$C556,1)</f>
        <v xml:space="preserve">TRANSMISSION LINE  </v>
      </c>
      <c r="E556" s="211" t="str">
        <f t="shared" ref="E556:F580" si="566">INDEX(E$51:E$75,$C556,1)</f>
        <v>CWIP Capital</v>
      </c>
      <c r="F556" s="183">
        <f t="shared" si="566"/>
        <v>6</v>
      </c>
      <c r="G556" s="183"/>
      <c r="H556" s="266">
        <f>YEAR(I556)</f>
        <v>2025</v>
      </c>
      <c r="I556" s="262">
        <f t="shared" ref="I556:I580" si="567">I170</f>
        <v>45992</v>
      </c>
      <c r="J556" s="190">
        <f t="shared" ref="J556:J580" si="568">L1075</f>
        <v>0</v>
      </c>
      <c r="K556" s="202">
        <f>SUMPRODUCT(O556:BM556,$O$11:$BM$11)</f>
        <v>146105402.45724174</v>
      </c>
      <c r="L556" s="203">
        <f>SUM(O556:BM556)</f>
        <v>188115037.57668784</v>
      </c>
      <c r="O556" s="189">
        <f>(SUM($N109:O109)-SUM($N556:N556)+$J556)*IF($F556&gt;=5,O$9&gt;=YEAR($I556),1)*($F556&gt;=3)</f>
        <v>0</v>
      </c>
      <c r="P556" s="189">
        <f>(SUM($N109:P109)-SUM($N556:O556)+$J556)*IF($F556&gt;=5,P$9&gt;=YEAR($I556),1)*($F556&gt;=3)</f>
        <v>0</v>
      </c>
      <c r="Q556" s="189">
        <f>(SUM($N109:Q109)-SUM($N556:P556)+$J556)*IF($F556&gt;=5,Q$9&gt;=YEAR($I556),1)*($F556&gt;=3)</f>
        <v>0</v>
      </c>
      <c r="R556" s="189">
        <f>(SUM($N109:R109)-SUM($N556:Q556)+$J556)*IF($F556&gt;=5,R$9&gt;=YEAR($I556),1)*($F556&gt;=3)</f>
        <v>188115037.57668784</v>
      </c>
      <c r="S556" s="189">
        <f>(SUM($N109:S109)-SUM($N556:R556)+$J556)*IF($F556&gt;=5,S$9&gt;=YEAR($I556),1)*($F556&gt;=3)</f>
        <v>0</v>
      </c>
      <c r="T556" s="189">
        <f>(SUM($N109:T109)-SUM($N556:S556)+$J556)*IF($F556&gt;=5,T$9&gt;=YEAR($I556),1)*($F556&gt;=3)</f>
        <v>0</v>
      </c>
      <c r="U556" s="189">
        <f>(SUM($N109:U109)-SUM($N556:T556)+$J556)*IF($F556&gt;=5,U$9&gt;=YEAR($I556),1)*($F556&gt;=3)</f>
        <v>0</v>
      </c>
      <c r="V556" s="189">
        <f>(SUM($N109:V109)-SUM($N556:U556)+$J556)*IF($F556&gt;=5,V$9&gt;=YEAR($I556),1)*($F556&gt;=3)</f>
        <v>0</v>
      </c>
      <c r="W556" s="189">
        <f>(SUM($N109:W109)-SUM($N556:V556)+$J556)*IF($F556&gt;=5,W$9&gt;=YEAR($I556),1)*($F556&gt;=3)</f>
        <v>0</v>
      </c>
      <c r="X556" s="189">
        <f>(SUM($N109:X109)-SUM($N556:W556)+$J556)*IF($F556&gt;=5,X$9&gt;=YEAR($I556),1)*($F556&gt;=3)</f>
        <v>0</v>
      </c>
      <c r="Y556" s="189">
        <f>(SUM($N109:Y109)-SUM($N556:X556)+$J556)*IF($F556&gt;=5,Y$9&gt;=YEAR($I556),1)*($F556&gt;=3)</f>
        <v>0</v>
      </c>
      <c r="Z556" s="189">
        <f>(SUM($N109:Z109)-SUM($N556:Y556)+$J556)*IF($F556&gt;=5,Z$9&gt;=YEAR($I556),1)*($F556&gt;=3)</f>
        <v>0</v>
      </c>
      <c r="AA556" s="189">
        <f>(SUM($N109:AA109)-SUM($N556:Z556)+$J556)*IF($F556&gt;=5,AA$9&gt;=YEAR($I556),1)*($F556&gt;=3)</f>
        <v>0</v>
      </c>
      <c r="AB556" s="189">
        <f>(SUM($N109:AB109)-SUM($N556:AA556)+$J556)*IF($F556&gt;=5,AB$9&gt;=YEAR($I556),1)*($F556&gt;=3)</f>
        <v>0</v>
      </c>
      <c r="AC556" s="189">
        <f>(SUM($N109:AC109)-SUM($N556:AB556)+$J556)*IF($F556&gt;=5,AC$9&gt;=YEAR($I556),1)*($F556&gt;=3)</f>
        <v>0</v>
      </c>
      <c r="AD556" s="189">
        <f>(SUM($N109:AD109)-SUM($N556:AC556)+$J556)*IF($F556&gt;=5,AD$9&gt;=YEAR($I556),1)*($F556&gt;=3)</f>
        <v>0</v>
      </c>
      <c r="AE556" s="189">
        <f>(SUM($N109:AE109)-SUM($N556:AD556)+$J556)*IF($F556&gt;=5,AE$9&gt;=YEAR($I556),1)*($F556&gt;=3)</f>
        <v>0</v>
      </c>
      <c r="AF556" s="189">
        <f>(SUM($N109:AF109)-SUM($N556:AE556)+$J556)*IF($F556&gt;=5,AF$9&gt;=YEAR($I556),1)*($F556&gt;=3)</f>
        <v>0</v>
      </c>
      <c r="AG556" s="189">
        <f>(SUM($N109:AG109)-SUM($N556:AF556)+$J556)*IF($F556&gt;=5,AG$9&gt;=YEAR($I556),1)*($F556&gt;=3)</f>
        <v>0</v>
      </c>
      <c r="AH556" s="189">
        <f>(SUM($N109:AH109)-SUM($N556:AG556)+$J556)*IF($F556&gt;=5,AH$9&gt;=YEAR($I556),1)*($F556&gt;=3)</f>
        <v>0</v>
      </c>
      <c r="AI556" s="189">
        <f>(SUM($N109:AI109)-SUM($N556:AH556)+$J556)*IF($F556&gt;=5,AI$9&gt;=YEAR($I556),1)*($F556&gt;=3)</f>
        <v>0</v>
      </c>
      <c r="AJ556" s="189">
        <f>(SUM($N109:AJ109)-SUM($N556:AI556)+$J556)*IF($F556&gt;=5,AJ$9&gt;=YEAR($I556),1)*($F556&gt;=3)</f>
        <v>0</v>
      </c>
      <c r="AK556" s="189">
        <f>(SUM($N109:AK109)-SUM($N556:AJ556)+$J556)*IF($F556&gt;=5,AK$9&gt;=YEAR($I556),1)*($F556&gt;=3)</f>
        <v>0</v>
      </c>
      <c r="AL556" s="189">
        <f>(SUM($N109:AL109)-SUM($N556:AK556)+$J556)*IF($F556&gt;=5,AL$9&gt;=YEAR($I556),1)*($F556&gt;=3)</f>
        <v>0</v>
      </c>
      <c r="AM556" s="189">
        <f>(SUM($N109:AM109)-SUM($N556:AL556)+$J556)*IF($F556&gt;=5,AM$9&gt;=YEAR($I556),1)*($F556&gt;=3)</f>
        <v>0</v>
      </c>
      <c r="AN556" s="189">
        <f>(SUM($N109:AN109)-SUM($N556:AM556)+$J556)*IF($F556&gt;=5,AN$9&gt;=YEAR($I556),1)*($F556&gt;=3)</f>
        <v>0</v>
      </c>
      <c r="AO556" s="189">
        <f>(SUM($N109:AO109)-SUM($N556:AN556)+$J556)*IF($F556&gt;=5,AO$9&gt;=YEAR($I556),1)*($F556&gt;=3)</f>
        <v>0</v>
      </c>
      <c r="AP556" s="189">
        <f>(SUM($N109:AP109)-SUM($N556:AO556)+$J556)*IF($F556&gt;=5,AP$9&gt;=YEAR($I556),1)*($F556&gt;=3)</f>
        <v>0</v>
      </c>
      <c r="AQ556" s="189">
        <f>(SUM($N109:AQ109)-SUM($N556:AP556)+$J556)*IF($F556&gt;=5,AQ$9&gt;=YEAR($I556),1)*($F556&gt;=3)</f>
        <v>0</v>
      </c>
      <c r="AR556" s="189">
        <f>(SUM($N109:AR109)-SUM($N556:AQ556)+$J556)*IF($F556&gt;=5,AR$9&gt;=YEAR($I556),1)*($F556&gt;=3)</f>
        <v>0</v>
      </c>
      <c r="AS556" s="189">
        <f>(SUM($N109:AS109)-SUM($N556:AR556)+$J556)*IF($F556&gt;=5,AS$9&gt;=YEAR($I556),1)*($F556&gt;=3)</f>
        <v>0</v>
      </c>
      <c r="AT556" s="189">
        <f>(SUM($N109:AT109)-SUM($N556:AS556)+$J556)*IF($F556&gt;=5,AT$9&gt;=YEAR($I556),1)*($F556&gt;=3)</f>
        <v>0</v>
      </c>
      <c r="AU556" s="189">
        <f>(SUM($N109:AU109)-SUM($N556:AT556)+$J556)*IF($F556&gt;=5,AU$9&gt;=YEAR($I556),1)*($F556&gt;=3)</f>
        <v>0</v>
      </c>
      <c r="AV556" s="189">
        <f>(SUM($N109:AV109)-SUM($N556:AU556)+$J556)*IF($F556&gt;=5,AV$9&gt;=YEAR($I556),1)*($F556&gt;=3)</f>
        <v>0</v>
      </c>
      <c r="AW556" s="189">
        <f>(SUM($N109:AW109)-SUM($N556:AV556)+$J556)*IF($F556&gt;=5,AW$9&gt;=YEAR($I556),1)*($F556&gt;=3)</f>
        <v>0</v>
      </c>
      <c r="AX556" s="189">
        <f>(SUM($N109:AX109)-SUM($N556:AW556)+$J556)*IF($F556&gt;=5,AX$9&gt;=YEAR($I556),1)*($F556&gt;=3)</f>
        <v>0</v>
      </c>
      <c r="AY556" s="189">
        <f>(SUM($N109:AY109)-SUM($N556:AX556)+$J556)*IF($F556&gt;=5,AY$9&gt;=YEAR($I556),1)*($F556&gt;=3)</f>
        <v>0</v>
      </c>
      <c r="AZ556" s="189">
        <f>(SUM($N109:AZ109)-SUM($N556:AY556)+$J556)*IF($F556&gt;=5,AZ$9&gt;=YEAR($I556),1)*($F556&gt;=3)</f>
        <v>0</v>
      </c>
      <c r="BA556" s="189">
        <f>(SUM($N109:BA109)-SUM($N556:AZ556)+$J556)*IF($F556&gt;=5,BA$9&gt;=YEAR($I556),1)*($F556&gt;=3)</f>
        <v>0</v>
      </c>
      <c r="BB556" s="189">
        <f>(SUM($N109:BB109)-SUM($N556:BA556)+$J556)*IF($F556&gt;=5,BB$9&gt;=YEAR($I556),1)*($F556&gt;=3)</f>
        <v>0</v>
      </c>
      <c r="BC556" s="189">
        <f>(SUM($N109:BC109)-SUM($N556:BB556)+$J556)*IF($F556&gt;=5,BC$9&gt;=YEAR($I556),1)*($F556&gt;=3)</f>
        <v>0</v>
      </c>
      <c r="BD556" s="189">
        <f>(SUM($N109:BD109)-SUM($N556:BC556)+$J556)*IF($F556&gt;=5,BD$9&gt;=YEAR($I556),1)*($F556&gt;=3)</f>
        <v>0</v>
      </c>
      <c r="BE556" s="189">
        <f>(SUM($N109:BE109)-SUM($N556:BD556)+$J556)*IF($F556&gt;=5,BE$9&gt;=YEAR($I556),1)*($F556&gt;=3)</f>
        <v>0</v>
      </c>
      <c r="BF556" s="189">
        <f>(SUM($N109:BF109)-SUM($N556:BE556)+$J556)*IF($F556&gt;=5,BF$9&gt;=YEAR($I556),1)*($F556&gt;=3)</f>
        <v>0</v>
      </c>
      <c r="BG556" s="189">
        <f>(SUM($N109:BG109)-SUM($N556:BF556)+$J556)*IF($F556&gt;=5,BG$9&gt;=YEAR($I556),1)*($F556&gt;=3)</f>
        <v>0</v>
      </c>
      <c r="BH556" s="189">
        <f>(SUM($N109:BH109)-SUM($N556:BG556)+$J556)*IF($F556&gt;=5,BH$9&gt;=YEAR($I556),1)*($F556&gt;=3)</f>
        <v>0</v>
      </c>
      <c r="BI556" s="189">
        <f>(SUM($N109:BI109)-SUM($N556:BH556)+$J556)*IF($F556&gt;=5,BI$9&gt;=YEAR($I556),1)*($F556&gt;=3)</f>
        <v>0</v>
      </c>
      <c r="BJ556" s="189">
        <f>(SUM($N109:BJ109)-SUM($N556:BI556)+$J556)*IF($F556&gt;=5,BJ$9&gt;=YEAR($I556),1)*($F556&gt;=3)</f>
        <v>0</v>
      </c>
      <c r="BK556" s="189">
        <f>(SUM($N109:BK109)-SUM($N556:BJ556)+$J556)*IF($F556&gt;=5,BK$9&gt;=YEAR($I556),1)*($F556&gt;=3)</f>
        <v>0</v>
      </c>
      <c r="BL556" s="189">
        <f>(SUM($N109:BL109)-SUM($N556:BK556)+$J556)*IF($F556&gt;=5,BL$9&gt;=YEAR($I556),1)*($F556&gt;=3)</f>
        <v>0</v>
      </c>
      <c r="BM556" s="189">
        <f>(SUM($N109:BM109)-SUM($N556:BL556)+$J556)*IF($F556&gt;=5,BM$9&gt;=YEAR($I556),1)*($F556&gt;=3)</f>
        <v>0</v>
      </c>
    </row>
    <row r="557" spans="3:65" x14ac:dyDescent="0.2">
      <c r="C557" s="188">
        <f t="shared" ref="C557:C580" si="569">C556+1</f>
        <v>2</v>
      </c>
      <c r="D557" s="166" t="str">
        <f t="shared" ref="D557:D580" si="570">INDEX(D$51:D$75,$C557,1)</f>
        <v xml:space="preserve">TRANSMISSION SUBSTATION  </v>
      </c>
      <c r="E557" s="211" t="str">
        <f t="shared" si="566"/>
        <v>CWIP Capital</v>
      </c>
      <c r="F557" s="183">
        <f t="shared" si="566"/>
        <v>6</v>
      </c>
      <c r="G557" s="183"/>
      <c r="H557" s="266">
        <f t="shared" ref="H557:H580" si="571">YEAR(I557)</f>
        <v>2025</v>
      </c>
      <c r="I557" s="262">
        <f t="shared" si="567"/>
        <v>45992</v>
      </c>
      <c r="J557" s="190">
        <f t="shared" si="568"/>
        <v>0</v>
      </c>
      <c r="K557" s="202">
        <f t="shared" ref="K557:K580" si="572">SUMPRODUCT(O557:BM557,$O$11:$BM$11)</f>
        <v>3482126.4735446214</v>
      </c>
      <c r="L557" s="203">
        <f t="shared" ref="L557:L580" si="573">SUM(O557:BM557)</f>
        <v>4483341.0770647293</v>
      </c>
      <c r="O557" s="189">
        <f>(SUM($N110:O110)-SUM($N557:N557)+$J557)*IF($F557&gt;=5,O$9&gt;=YEAR($I557),1)*($F557&gt;=3)</f>
        <v>0</v>
      </c>
      <c r="P557" s="189">
        <f>(SUM($N110:P110)-SUM($N557:O557)+$J557)*IF($F557&gt;=5,P$9&gt;=YEAR($I557),1)*($F557&gt;=3)</f>
        <v>0</v>
      </c>
      <c r="Q557" s="189">
        <f>(SUM($N110:Q110)-SUM($N557:P557)+$J557)*IF($F557&gt;=5,Q$9&gt;=YEAR($I557),1)*($F557&gt;=3)</f>
        <v>0</v>
      </c>
      <c r="R557" s="189">
        <f>(SUM($N110:R110)-SUM($N557:Q557)+$J557)*IF($F557&gt;=5,R$9&gt;=YEAR($I557),1)*($F557&gt;=3)</f>
        <v>4483341.0770647293</v>
      </c>
      <c r="S557" s="189">
        <f>(SUM($N110:S110)-SUM($N557:R557)+$J557)*IF($F557&gt;=5,S$9&gt;=YEAR($I557),1)*($F557&gt;=3)</f>
        <v>0</v>
      </c>
      <c r="T557" s="189">
        <f>(SUM($N110:T110)-SUM($N557:S557)+$J557)*IF($F557&gt;=5,T$9&gt;=YEAR($I557),1)*($F557&gt;=3)</f>
        <v>0</v>
      </c>
      <c r="U557" s="189">
        <f>(SUM($N110:U110)-SUM($N557:T557)+$J557)*IF($F557&gt;=5,U$9&gt;=YEAR($I557),1)*($F557&gt;=3)</f>
        <v>0</v>
      </c>
      <c r="V557" s="189">
        <f>(SUM($N110:V110)-SUM($N557:U557)+$J557)*IF($F557&gt;=5,V$9&gt;=YEAR($I557),1)*($F557&gt;=3)</f>
        <v>0</v>
      </c>
      <c r="W557" s="189">
        <f>(SUM($N110:W110)-SUM($N557:V557)+$J557)*IF($F557&gt;=5,W$9&gt;=YEAR($I557),1)*($F557&gt;=3)</f>
        <v>0</v>
      </c>
      <c r="X557" s="189">
        <f>(SUM($N110:X110)-SUM($N557:W557)+$J557)*IF($F557&gt;=5,X$9&gt;=YEAR($I557),1)*($F557&gt;=3)</f>
        <v>0</v>
      </c>
      <c r="Y557" s="189">
        <f>(SUM($N110:Y110)-SUM($N557:X557)+$J557)*IF($F557&gt;=5,Y$9&gt;=YEAR($I557),1)*($F557&gt;=3)</f>
        <v>0</v>
      </c>
      <c r="Z557" s="189">
        <f>(SUM($N110:Z110)-SUM($N557:Y557)+$J557)*IF($F557&gt;=5,Z$9&gt;=YEAR($I557),1)*($F557&gt;=3)</f>
        <v>0</v>
      </c>
      <c r="AA557" s="189">
        <f>(SUM($N110:AA110)-SUM($N557:Z557)+$J557)*IF($F557&gt;=5,AA$9&gt;=YEAR($I557),1)*($F557&gt;=3)</f>
        <v>0</v>
      </c>
      <c r="AB557" s="189">
        <f>(SUM($N110:AB110)-SUM($N557:AA557)+$J557)*IF($F557&gt;=5,AB$9&gt;=YEAR($I557),1)*($F557&gt;=3)</f>
        <v>0</v>
      </c>
      <c r="AC557" s="189">
        <f>(SUM($N110:AC110)-SUM($N557:AB557)+$J557)*IF($F557&gt;=5,AC$9&gt;=YEAR($I557),1)*($F557&gt;=3)</f>
        <v>0</v>
      </c>
      <c r="AD557" s="189">
        <f>(SUM($N110:AD110)-SUM($N557:AC557)+$J557)*IF($F557&gt;=5,AD$9&gt;=YEAR($I557),1)*($F557&gt;=3)</f>
        <v>0</v>
      </c>
      <c r="AE557" s="189">
        <f>(SUM($N110:AE110)-SUM($N557:AD557)+$J557)*IF($F557&gt;=5,AE$9&gt;=YEAR($I557),1)*($F557&gt;=3)</f>
        <v>0</v>
      </c>
      <c r="AF557" s="189">
        <f>(SUM($N110:AF110)-SUM($N557:AE557)+$J557)*IF($F557&gt;=5,AF$9&gt;=YEAR($I557),1)*($F557&gt;=3)</f>
        <v>0</v>
      </c>
      <c r="AG557" s="189">
        <f>(SUM($N110:AG110)-SUM($N557:AF557)+$J557)*IF($F557&gt;=5,AG$9&gt;=YEAR($I557),1)*($F557&gt;=3)</f>
        <v>0</v>
      </c>
      <c r="AH557" s="189">
        <f>(SUM($N110:AH110)-SUM($N557:AG557)+$J557)*IF($F557&gt;=5,AH$9&gt;=YEAR($I557),1)*($F557&gt;=3)</f>
        <v>0</v>
      </c>
      <c r="AI557" s="189">
        <f>(SUM($N110:AI110)-SUM($N557:AH557)+$J557)*IF($F557&gt;=5,AI$9&gt;=YEAR($I557),1)*($F557&gt;=3)</f>
        <v>0</v>
      </c>
      <c r="AJ557" s="189">
        <f>(SUM($N110:AJ110)-SUM($N557:AI557)+$J557)*IF($F557&gt;=5,AJ$9&gt;=YEAR($I557),1)*($F557&gt;=3)</f>
        <v>0</v>
      </c>
      <c r="AK557" s="189">
        <f>(SUM($N110:AK110)-SUM($N557:AJ557)+$J557)*IF($F557&gt;=5,AK$9&gt;=YEAR($I557),1)*($F557&gt;=3)</f>
        <v>0</v>
      </c>
      <c r="AL557" s="189">
        <f>(SUM($N110:AL110)-SUM($N557:AK557)+$J557)*IF($F557&gt;=5,AL$9&gt;=YEAR($I557),1)*($F557&gt;=3)</f>
        <v>0</v>
      </c>
      <c r="AM557" s="189">
        <f>(SUM($N110:AM110)-SUM($N557:AL557)+$J557)*IF($F557&gt;=5,AM$9&gt;=YEAR($I557),1)*($F557&gt;=3)</f>
        <v>0</v>
      </c>
      <c r="AN557" s="189">
        <f>(SUM($N110:AN110)-SUM($N557:AM557)+$J557)*IF($F557&gt;=5,AN$9&gt;=YEAR($I557),1)*($F557&gt;=3)</f>
        <v>0</v>
      </c>
      <c r="AO557" s="189">
        <f>(SUM($N110:AO110)-SUM($N557:AN557)+$J557)*IF($F557&gt;=5,AO$9&gt;=YEAR($I557),1)*($F557&gt;=3)</f>
        <v>0</v>
      </c>
      <c r="AP557" s="189">
        <f>(SUM($N110:AP110)-SUM($N557:AO557)+$J557)*IF($F557&gt;=5,AP$9&gt;=YEAR($I557),1)*($F557&gt;=3)</f>
        <v>0</v>
      </c>
      <c r="AQ557" s="189">
        <f>(SUM($N110:AQ110)-SUM($N557:AP557)+$J557)*IF($F557&gt;=5,AQ$9&gt;=YEAR($I557),1)*($F557&gt;=3)</f>
        <v>0</v>
      </c>
      <c r="AR557" s="189">
        <f>(SUM($N110:AR110)-SUM($N557:AQ557)+$J557)*IF($F557&gt;=5,AR$9&gt;=YEAR($I557),1)*($F557&gt;=3)</f>
        <v>0</v>
      </c>
      <c r="AS557" s="189">
        <f>(SUM($N110:AS110)-SUM($N557:AR557)+$J557)*IF($F557&gt;=5,AS$9&gt;=YEAR($I557),1)*($F557&gt;=3)</f>
        <v>0</v>
      </c>
      <c r="AT557" s="189">
        <f>(SUM($N110:AT110)-SUM($N557:AS557)+$J557)*IF($F557&gt;=5,AT$9&gt;=YEAR($I557),1)*($F557&gt;=3)</f>
        <v>0</v>
      </c>
      <c r="AU557" s="189">
        <f>(SUM($N110:AU110)-SUM($N557:AT557)+$J557)*IF($F557&gt;=5,AU$9&gt;=YEAR($I557),1)*($F557&gt;=3)</f>
        <v>0</v>
      </c>
      <c r="AV557" s="189">
        <f>(SUM($N110:AV110)-SUM($N557:AU557)+$J557)*IF($F557&gt;=5,AV$9&gt;=YEAR($I557),1)*($F557&gt;=3)</f>
        <v>0</v>
      </c>
      <c r="AW557" s="189">
        <f>(SUM($N110:AW110)-SUM($N557:AV557)+$J557)*IF($F557&gt;=5,AW$9&gt;=YEAR($I557),1)*($F557&gt;=3)</f>
        <v>0</v>
      </c>
      <c r="AX557" s="189">
        <f>(SUM($N110:AX110)-SUM($N557:AW557)+$J557)*IF($F557&gt;=5,AX$9&gt;=YEAR($I557),1)*($F557&gt;=3)</f>
        <v>0</v>
      </c>
      <c r="AY557" s="189">
        <f>(SUM($N110:AY110)-SUM($N557:AX557)+$J557)*IF($F557&gt;=5,AY$9&gt;=YEAR($I557),1)*($F557&gt;=3)</f>
        <v>0</v>
      </c>
      <c r="AZ557" s="189">
        <f>(SUM($N110:AZ110)-SUM($N557:AY557)+$J557)*IF($F557&gt;=5,AZ$9&gt;=YEAR($I557),1)*($F557&gt;=3)</f>
        <v>0</v>
      </c>
      <c r="BA557" s="189">
        <f>(SUM($N110:BA110)-SUM($N557:AZ557)+$J557)*IF($F557&gt;=5,BA$9&gt;=YEAR($I557),1)*($F557&gt;=3)</f>
        <v>0</v>
      </c>
      <c r="BB557" s="189">
        <f>(SUM($N110:BB110)-SUM($N557:BA557)+$J557)*IF($F557&gt;=5,BB$9&gt;=YEAR($I557),1)*($F557&gt;=3)</f>
        <v>0</v>
      </c>
      <c r="BC557" s="189">
        <f>(SUM($N110:BC110)-SUM($N557:BB557)+$J557)*IF($F557&gt;=5,BC$9&gt;=YEAR($I557),1)*($F557&gt;=3)</f>
        <v>0</v>
      </c>
      <c r="BD557" s="189">
        <f>(SUM($N110:BD110)-SUM($N557:BC557)+$J557)*IF($F557&gt;=5,BD$9&gt;=YEAR($I557),1)*($F557&gt;=3)</f>
        <v>0</v>
      </c>
      <c r="BE557" s="189">
        <f>(SUM($N110:BE110)-SUM($N557:BD557)+$J557)*IF($F557&gt;=5,BE$9&gt;=YEAR($I557),1)*($F557&gt;=3)</f>
        <v>0</v>
      </c>
      <c r="BF557" s="189">
        <f>(SUM($N110:BF110)-SUM($N557:BE557)+$J557)*IF($F557&gt;=5,BF$9&gt;=YEAR($I557),1)*($F557&gt;=3)</f>
        <v>0</v>
      </c>
      <c r="BG557" s="189">
        <f>(SUM($N110:BG110)-SUM($N557:BF557)+$J557)*IF($F557&gt;=5,BG$9&gt;=YEAR($I557),1)*($F557&gt;=3)</f>
        <v>0</v>
      </c>
      <c r="BH557" s="189">
        <f>(SUM($N110:BH110)-SUM($N557:BG557)+$J557)*IF($F557&gt;=5,BH$9&gt;=YEAR($I557),1)*($F557&gt;=3)</f>
        <v>0</v>
      </c>
      <c r="BI557" s="189">
        <f>(SUM($N110:BI110)-SUM($N557:BH557)+$J557)*IF($F557&gt;=5,BI$9&gt;=YEAR($I557),1)*($F557&gt;=3)</f>
        <v>0</v>
      </c>
      <c r="BJ557" s="189">
        <f>(SUM($N110:BJ110)-SUM($N557:BI557)+$J557)*IF($F557&gt;=5,BJ$9&gt;=YEAR($I557),1)*($F557&gt;=3)</f>
        <v>0</v>
      </c>
      <c r="BK557" s="189">
        <f>(SUM($N110:BK110)-SUM($N557:BJ557)+$J557)*IF($F557&gt;=5,BK$9&gt;=YEAR($I557),1)*($F557&gt;=3)</f>
        <v>0</v>
      </c>
      <c r="BL557" s="189">
        <f>(SUM($N110:BL110)-SUM($N557:BK557)+$J557)*IF($F557&gt;=5,BL$9&gt;=YEAR($I557),1)*($F557&gt;=3)</f>
        <v>0</v>
      </c>
      <c r="BM557" s="189">
        <f>(SUM($N110:BM110)-SUM($N557:BL557)+$J557)*IF($F557&gt;=5,BM$9&gt;=YEAR($I557),1)*($F557&gt;=3)</f>
        <v>0</v>
      </c>
    </row>
    <row r="558" spans="3:65" x14ac:dyDescent="0.2">
      <c r="C558" s="188">
        <f t="shared" si="569"/>
        <v>3</v>
      </c>
      <c r="D558" s="166" t="str">
        <f t="shared" si="570"/>
        <v xml:space="preserve">DISTRIBUTION SUBSTATION  </v>
      </c>
      <c r="E558" s="211" t="str">
        <f t="shared" si="566"/>
        <v>CWIP Capital</v>
      </c>
      <c r="F558" s="183">
        <f t="shared" si="566"/>
        <v>6</v>
      </c>
      <c r="G558" s="183"/>
      <c r="H558" s="266">
        <f t="shared" si="571"/>
        <v>2025</v>
      </c>
      <c r="I558" s="262">
        <f t="shared" si="567"/>
        <v>45992</v>
      </c>
      <c r="J558" s="190">
        <f t="shared" si="568"/>
        <v>0</v>
      </c>
      <c r="K558" s="202">
        <f t="shared" si="572"/>
        <v>16224389.363542868</v>
      </c>
      <c r="L558" s="203">
        <f t="shared" si="573"/>
        <v>20889382.346247427</v>
      </c>
      <c r="O558" s="189">
        <f>(SUM($N111:O111)-SUM($N558:N558)+$J558)*IF($F558&gt;=5,O$9&gt;=YEAR($I558),1)*($F558&gt;=3)</f>
        <v>0</v>
      </c>
      <c r="P558" s="189">
        <f>(SUM($N111:P111)-SUM($N558:O558)+$J558)*IF($F558&gt;=5,P$9&gt;=YEAR($I558),1)*($F558&gt;=3)</f>
        <v>0</v>
      </c>
      <c r="Q558" s="189">
        <f>(SUM($N111:Q111)-SUM($N558:P558)+$J558)*IF($F558&gt;=5,Q$9&gt;=YEAR($I558),1)*($F558&gt;=3)</f>
        <v>0</v>
      </c>
      <c r="R558" s="189">
        <f>(SUM($N111:R111)-SUM($N558:Q558)+$J558)*IF($F558&gt;=5,R$9&gt;=YEAR($I558),1)*($F558&gt;=3)</f>
        <v>20889382.346247427</v>
      </c>
      <c r="S558" s="189">
        <f>(SUM($N111:S111)-SUM($N558:R558)+$J558)*IF($F558&gt;=5,S$9&gt;=YEAR($I558),1)*($F558&gt;=3)</f>
        <v>0</v>
      </c>
      <c r="T558" s="189">
        <f>(SUM($N111:T111)-SUM($N558:S558)+$J558)*IF($F558&gt;=5,T$9&gt;=YEAR($I558),1)*($F558&gt;=3)</f>
        <v>0</v>
      </c>
      <c r="U558" s="189">
        <f>(SUM($N111:U111)-SUM($N558:T558)+$J558)*IF($F558&gt;=5,U$9&gt;=YEAR($I558),1)*($F558&gt;=3)</f>
        <v>0</v>
      </c>
      <c r="V558" s="189">
        <f>(SUM($N111:V111)-SUM($N558:U558)+$J558)*IF($F558&gt;=5,V$9&gt;=YEAR($I558),1)*($F558&gt;=3)</f>
        <v>0</v>
      </c>
      <c r="W558" s="189">
        <f>(SUM($N111:W111)-SUM($N558:V558)+$J558)*IF($F558&gt;=5,W$9&gt;=YEAR($I558),1)*($F558&gt;=3)</f>
        <v>0</v>
      </c>
      <c r="X558" s="189">
        <f>(SUM($N111:X111)-SUM($N558:W558)+$J558)*IF($F558&gt;=5,X$9&gt;=YEAR($I558),1)*($F558&gt;=3)</f>
        <v>0</v>
      </c>
      <c r="Y558" s="189">
        <f>(SUM($N111:Y111)-SUM($N558:X558)+$J558)*IF($F558&gt;=5,Y$9&gt;=YEAR($I558),1)*($F558&gt;=3)</f>
        <v>0</v>
      </c>
      <c r="Z558" s="189">
        <f>(SUM($N111:Z111)-SUM($N558:Y558)+$J558)*IF($F558&gt;=5,Z$9&gt;=YEAR($I558),1)*($F558&gt;=3)</f>
        <v>0</v>
      </c>
      <c r="AA558" s="189">
        <f>(SUM($N111:AA111)-SUM($N558:Z558)+$J558)*IF($F558&gt;=5,AA$9&gt;=YEAR($I558),1)*($F558&gt;=3)</f>
        <v>0</v>
      </c>
      <c r="AB558" s="189">
        <f>(SUM($N111:AB111)-SUM($N558:AA558)+$J558)*IF($F558&gt;=5,AB$9&gt;=YEAR($I558),1)*($F558&gt;=3)</f>
        <v>0</v>
      </c>
      <c r="AC558" s="189">
        <f>(SUM($N111:AC111)-SUM($N558:AB558)+$J558)*IF($F558&gt;=5,AC$9&gt;=YEAR($I558),1)*($F558&gt;=3)</f>
        <v>0</v>
      </c>
      <c r="AD558" s="189">
        <f>(SUM($N111:AD111)-SUM($N558:AC558)+$J558)*IF($F558&gt;=5,AD$9&gt;=YEAR($I558),1)*($F558&gt;=3)</f>
        <v>0</v>
      </c>
      <c r="AE558" s="189">
        <f>(SUM($N111:AE111)-SUM($N558:AD558)+$J558)*IF($F558&gt;=5,AE$9&gt;=YEAR($I558),1)*($F558&gt;=3)</f>
        <v>0</v>
      </c>
      <c r="AF558" s="189">
        <f>(SUM($N111:AF111)-SUM($N558:AE558)+$J558)*IF($F558&gt;=5,AF$9&gt;=YEAR($I558),1)*($F558&gt;=3)</f>
        <v>0</v>
      </c>
      <c r="AG558" s="189">
        <f>(SUM($N111:AG111)-SUM($N558:AF558)+$J558)*IF($F558&gt;=5,AG$9&gt;=YEAR($I558),1)*($F558&gt;=3)</f>
        <v>0</v>
      </c>
      <c r="AH558" s="189">
        <f>(SUM($N111:AH111)-SUM($N558:AG558)+$J558)*IF($F558&gt;=5,AH$9&gt;=YEAR($I558),1)*($F558&gt;=3)</f>
        <v>0</v>
      </c>
      <c r="AI558" s="189">
        <f>(SUM($N111:AI111)-SUM($N558:AH558)+$J558)*IF($F558&gt;=5,AI$9&gt;=YEAR($I558),1)*($F558&gt;=3)</f>
        <v>0</v>
      </c>
      <c r="AJ558" s="189">
        <f>(SUM($N111:AJ111)-SUM($N558:AI558)+$J558)*IF($F558&gt;=5,AJ$9&gt;=YEAR($I558),1)*($F558&gt;=3)</f>
        <v>0</v>
      </c>
      <c r="AK558" s="189">
        <f>(SUM($N111:AK111)-SUM($N558:AJ558)+$J558)*IF($F558&gt;=5,AK$9&gt;=YEAR($I558),1)*($F558&gt;=3)</f>
        <v>0</v>
      </c>
      <c r="AL558" s="189">
        <f>(SUM($N111:AL111)-SUM($N558:AK558)+$J558)*IF($F558&gt;=5,AL$9&gt;=YEAR($I558),1)*($F558&gt;=3)</f>
        <v>0</v>
      </c>
      <c r="AM558" s="189">
        <f>(SUM($N111:AM111)-SUM($N558:AL558)+$J558)*IF($F558&gt;=5,AM$9&gt;=YEAR($I558),1)*($F558&gt;=3)</f>
        <v>0</v>
      </c>
      <c r="AN558" s="189">
        <f>(SUM($N111:AN111)-SUM($N558:AM558)+$J558)*IF($F558&gt;=5,AN$9&gt;=YEAR($I558),1)*($F558&gt;=3)</f>
        <v>0</v>
      </c>
      <c r="AO558" s="189">
        <f>(SUM($N111:AO111)-SUM($N558:AN558)+$J558)*IF($F558&gt;=5,AO$9&gt;=YEAR($I558),1)*($F558&gt;=3)</f>
        <v>0</v>
      </c>
      <c r="AP558" s="189">
        <f>(SUM($N111:AP111)-SUM($N558:AO558)+$J558)*IF($F558&gt;=5,AP$9&gt;=YEAR($I558),1)*($F558&gt;=3)</f>
        <v>0</v>
      </c>
      <c r="AQ558" s="189">
        <f>(SUM($N111:AQ111)-SUM($N558:AP558)+$J558)*IF($F558&gt;=5,AQ$9&gt;=YEAR($I558),1)*($F558&gt;=3)</f>
        <v>0</v>
      </c>
      <c r="AR558" s="189">
        <f>(SUM($N111:AR111)-SUM($N558:AQ558)+$J558)*IF($F558&gt;=5,AR$9&gt;=YEAR($I558),1)*($F558&gt;=3)</f>
        <v>0</v>
      </c>
      <c r="AS558" s="189">
        <f>(SUM($N111:AS111)-SUM($N558:AR558)+$J558)*IF($F558&gt;=5,AS$9&gt;=YEAR($I558),1)*($F558&gt;=3)</f>
        <v>0</v>
      </c>
      <c r="AT558" s="189">
        <f>(SUM($N111:AT111)-SUM($N558:AS558)+$J558)*IF($F558&gt;=5,AT$9&gt;=YEAR($I558),1)*($F558&gt;=3)</f>
        <v>0</v>
      </c>
      <c r="AU558" s="189">
        <f>(SUM($N111:AU111)-SUM($N558:AT558)+$J558)*IF($F558&gt;=5,AU$9&gt;=YEAR($I558),1)*($F558&gt;=3)</f>
        <v>0</v>
      </c>
      <c r="AV558" s="189">
        <f>(SUM($N111:AV111)-SUM($N558:AU558)+$J558)*IF($F558&gt;=5,AV$9&gt;=YEAR($I558),1)*($F558&gt;=3)</f>
        <v>0</v>
      </c>
      <c r="AW558" s="189">
        <f>(SUM($N111:AW111)-SUM($N558:AV558)+$J558)*IF($F558&gt;=5,AW$9&gt;=YEAR($I558),1)*($F558&gt;=3)</f>
        <v>0</v>
      </c>
      <c r="AX558" s="189">
        <f>(SUM($N111:AX111)-SUM($N558:AW558)+$J558)*IF($F558&gt;=5,AX$9&gt;=YEAR($I558),1)*($F558&gt;=3)</f>
        <v>0</v>
      </c>
      <c r="AY558" s="189">
        <f>(SUM($N111:AY111)-SUM($N558:AX558)+$J558)*IF($F558&gt;=5,AY$9&gt;=YEAR($I558),1)*($F558&gt;=3)</f>
        <v>0</v>
      </c>
      <c r="AZ558" s="189">
        <f>(SUM($N111:AZ111)-SUM($N558:AY558)+$J558)*IF($F558&gt;=5,AZ$9&gt;=YEAR($I558),1)*($F558&gt;=3)</f>
        <v>0</v>
      </c>
      <c r="BA558" s="189">
        <f>(SUM($N111:BA111)-SUM($N558:AZ558)+$J558)*IF($F558&gt;=5,BA$9&gt;=YEAR($I558),1)*($F558&gt;=3)</f>
        <v>0</v>
      </c>
      <c r="BB558" s="189">
        <f>(SUM($N111:BB111)-SUM($N558:BA558)+$J558)*IF($F558&gt;=5,BB$9&gt;=YEAR($I558),1)*($F558&gt;=3)</f>
        <v>0</v>
      </c>
      <c r="BC558" s="189">
        <f>(SUM($N111:BC111)-SUM($N558:BB558)+$J558)*IF($F558&gt;=5,BC$9&gt;=YEAR($I558),1)*($F558&gt;=3)</f>
        <v>0</v>
      </c>
      <c r="BD558" s="189">
        <f>(SUM($N111:BD111)-SUM($N558:BC558)+$J558)*IF($F558&gt;=5,BD$9&gt;=YEAR($I558),1)*($F558&gt;=3)</f>
        <v>0</v>
      </c>
      <c r="BE558" s="189">
        <f>(SUM($N111:BE111)-SUM($N558:BD558)+$J558)*IF($F558&gt;=5,BE$9&gt;=YEAR($I558),1)*($F558&gt;=3)</f>
        <v>0</v>
      </c>
      <c r="BF558" s="189">
        <f>(SUM($N111:BF111)-SUM($N558:BE558)+$J558)*IF($F558&gt;=5,BF$9&gt;=YEAR($I558),1)*($F558&gt;=3)</f>
        <v>0</v>
      </c>
      <c r="BG558" s="189">
        <f>(SUM($N111:BG111)-SUM($N558:BF558)+$J558)*IF($F558&gt;=5,BG$9&gt;=YEAR($I558),1)*($F558&gt;=3)</f>
        <v>0</v>
      </c>
      <c r="BH558" s="189">
        <f>(SUM($N111:BH111)-SUM($N558:BG558)+$J558)*IF($F558&gt;=5,BH$9&gt;=YEAR($I558),1)*($F558&gt;=3)</f>
        <v>0</v>
      </c>
      <c r="BI558" s="189">
        <f>(SUM($N111:BI111)-SUM($N558:BH558)+$J558)*IF($F558&gt;=5,BI$9&gt;=YEAR($I558),1)*($F558&gt;=3)</f>
        <v>0</v>
      </c>
      <c r="BJ558" s="189">
        <f>(SUM($N111:BJ111)-SUM($N558:BI558)+$J558)*IF($F558&gt;=5,BJ$9&gt;=YEAR($I558),1)*($F558&gt;=3)</f>
        <v>0</v>
      </c>
      <c r="BK558" s="189">
        <f>(SUM($N111:BK111)-SUM($N558:BJ558)+$J558)*IF($F558&gt;=5,BK$9&gt;=YEAR($I558),1)*($F558&gt;=3)</f>
        <v>0</v>
      </c>
      <c r="BL558" s="189">
        <f>(SUM($N111:BL111)-SUM($N558:BK558)+$J558)*IF($F558&gt;=5,BL$9&gt;=YEAR($I558),1)*($F558&gt;=3)</f>
        <v>0</v>
      </c>
      <c r="BM558" s="189">
        <f>(SUM($N111:BM111)-SUM($N558:BL558)+$J558)*IF($F558&gt;=5,BM$9&gt;=YEAR($I558),1)*($F558&gt;=3)</f>
        <v>0</v>
      </c>
    </row>
    <row r="559" spans="3:65" x14ac:dyDescent="0.2">
      <c r="C559" s="188">
        <f t="shared" si="569"/>
        <v>4</v>
      </c>
      <c r="D559" s="166" t="str">
        <f t="shared" si="570"/>
        <v/>
      </c>
      <c r="E559" s="211" t="str">
        <f t="shared" si="566"/>
        <v>Operating Expense</v>
      </c>
      <c r="F559" s="183">
        <f t="shared" si="566"/>
        <v>2</v>
      </c>
      <c r="G559" s="183"/>
      <c r="H559" s="266">
        <f t="shared" si="571"/>
        <v>2025</v>
      </c>
      <c r="I559" s="262">
        <f t="shared" si="567"/>
        <v>45992</v>
      </c>
      <c r="J559" s="190">
        <f t="shared" si="568"/>
        <v>0</v>
      </c>
      <c r="K559" s="202">
        <f t="shared" si="572"/>
        <v>0</v>
      </c>
      <c r="L559" s="203">
        <f t="shared" si="573"/>
        <v>0</v>
      </c>
      <c r="O559" s="189">
        <f>(SUM($N112:O112)-SUM($N559:N559)+$J559)*IF($F559&gt;=5,O$9&gt;=YEAR($I559),1)*($F559&gt;=3)</f>
        <v>0</v>
      </c>
      <c r="P559" s="189">
        <f>(SUM($N112:P112)-SUM($N559:O559)+$J559)*IF($F559&gt;=5,P$9&gt;=YEAR($I559),1)*($F559&gt;=3)</f>
        <v>0</v>
      </c>
      <c r="Q559" s="189">
        <f>(SUM($N112:Q112)-SUM($N559:P559)+$J559)*IF($F559&gt;=5,Q$9&gt;=YEAR($I559),1)*($F559&gt;=3)</f>
        <v>0</v>
      </c>
      <c r="R559" s="189">
        <f>(SUM($N112:R112)-SUM($N559:Q559)+$J559)*IF($F559&gt;=5,R$9&gt;=YEAR($I559),1)*($F559&gt;=3)</f>
        <v>0</v>
      </c>
      <c r="S559" s="189">
        <f>(SUM($N112:S112)-SUM($N559:R559)+$J559)*IF($F559&gt;=5,S$9&gt;=YEAR($I559),1)*($F559&gt;=3)</f>
        <v>0</v>
      </c>
      <c r="T559" s="189">
        <f>(SUM($N112:T112)-SUM($N559:S559)+$J559)*IF($F559&gt;=5,T$9&gt;=YEAR($I559),1)*($F559&gt;=3)</f>
        <v>0</v>
      </c>
      <c r="U559" s="189">
        <f>(SUM($N112:U112)-SUM($N559:T559)+$J559)*IF($F559&gt;=5,U$9&gt;=YEAR($I559),1)*($F559&gt;=3)</f>
        <v>0</v>
      </c>
      <c r="V559" s="189">
        <f>(SUM($N112:V112)-SUM($N559:U559)+$J559)*IF($F559&gt;=5,V$9&gt;=YEAR($I559),1)*($F559&gt;=3)</f>
        <v>0</v>
      </c>
      <c r="W559" s="189">
        <f>(SUM($N112:W112)-SUM($N559:V559)+$J559)*IF($F559&gt;=5,W$9&gt;=YEAR($I559),1)*($F559&gt;=3)</f>
        <v>0</v>
      </c>
      <c r="X559" s="189">
        <f>(SUM($N112:X112)-SUM($N559:W559)+$J559)*IF($F559&gt;=5,X$9&gt;=YEAR($I559),1)*($F559&gt;=3)</f>
        <v>0</v>
      </c>
      <c r="Y559" s="189">
        <f>(SUM($N112:Y112)-SUM($N559:X559)+$J559)*IF($F559&gt;=5,Y$9&gt;=YEAR($I559),1)*($F559&gt;=3)</f>
        <v>0</v>
      </c>
      <c r="Z559" s="189">
        <f>(SUM($N112:Z112)-SUM($N559:Y559)+$J559)*IF($F559&gt;=5,Z$9&gt;=YEAR($I559),1)*($F559&gt;=3)</f>
        <v>0</v>
      </c>
      <c r="AA559" s="189">
        <f>(SUM($N112:AA112)-SUM($N559:Z559)+$J559)*IF($F559&gt;=5,AA$9&gt;=YEAR($I559),1)*($F559&gt;=3)</f>
        <v>0</v>
      </c>
      <c r="AB559" s="189">
        <f>(SUM($N112:AB112)-SUM($N559:AA559)+$J559)*IF($F559&gt;=5,AB$9&gt;=YEAR($I559),1)*($F559&gt;=3)</f>
        <v>0</v>
      </c>
      <c r="AC559" s="189">
        <f>(SUM($N112:AC112)-SUM($N559:AB559)+$J559)*IF($F559&gt;=5,AC$9&gt;=YEAR($I559),1)*($F559&gt;=3)</f>
        <v>0</v>
      </c>
      <c r="AD559" s="189">
        <f>(SUM($N112:AD112)-SUM($N559:AC559)+$J559)*IF($F559&gt;=5,AD$9&gt;=YEAR($I559),1)*($F559&gt;=3)</f>
        <v>0</v>
      </c>
      <c r="AE559" s="189">
        <f>(SUM($N112:AE112)-SUM($N559:AD559)+$J559)*IF($F559&gt;=5,AE$9&gt;=YEAR($I559),1)*($F559&gt;=3)</f>
        <v>0</v>
      </c>
      <c r="AF559" s="189">
        <f>(SUM($N112:AF112)-SUM($N559:AE559)+$J559)*IF($F559&gt;=5,AF$9&gt;=YEAR($I559),1)*($F559&gt;=3)</f>
        <v>0</v>
      </c>
      <c r="AG559" s="189">
        <f>(SUM($N112:AG112)-SUM($N559:AF559)+$J559)*IF($F559&gt;=5,AG$9&gt;=YEAR($I559),1)*($F559&gt;=3)</f>
        <v>0</v>
      </c>
      <c r="AH559" s="189">
        <f>(SUM($N112:AH112)-SUM($N559:AG559)+$J559)*IF($F559&gt;=5,AH$9&gt;=YEAR($I559),1)*($F559&gt;=3)</f>
        <v>0</v>
      </c>
      <c r="AI559" s="189">
        <f>(SUM($N112:AI112)-SUM($N559:AH559)+$J559)*IF($F559&gt;=5,AI$9&gt;=YEAR($I559),1)*($F559&gt;=3)</f>
        <v>0</v>
      </c>
      <c r="AJ559" s="189">
        <f>(SUM($N112:AJ112)-SUM($N559:AI559)+$J559)*IF($F559&gt;=5,AJ$9&gt;=YEAR($I559),1)*($F559&gt;=3)</f>
        <v>0</v>
      </c>
      <c r="AK559" s="189">
        <f>(SUM($N112:AK112)-SUM($N559:AJ559)+$J559)*IF($F559&gt;=5,AK$9&gt;=YEAR($I559),1)*($F559&gt;=3)</f>
        <v>0</v>
      </c>
      <c r="AL559" s="189">
        <f>(SUM($N112:AL112)-SUM($N559:AK559)+$J559)*IF($F559&gt;=5,AL$9&gt;=YEAR($I559),1)*($F559&gt;=3)</f>
        <v>0</v>
      </c>
      <c r="AM559" s="189">
        <f>(SUM($N112:AM112)-SUM($N559:AL559)+$J559)*IF($F559&gt;=5,AM$9&gt;=YEAR($I559),1)*($F559&gt;=3)</f>
        <v>0</v>
      </c>
      <c r="AN559" s="189">
        <f>(SUM($N112:AN112)-SUM($N559:AM559)+$J559)*IF($F559&gt;=5,AN$9&gt;=YEAR($I559),1)*($F559&gt;=3)</f>
        <v>0</v>
      </c>
      <c r="AO559" s="189">
        <f>(SUM($N112:AO112)-SUM($N559:AN559)+$J559)*IF($F559&gt;=5,AO$9&gt;=YEAR($I559),1)*($F559&gt;=3)</f>
        <v>0</v>
      </c>
      <c r="AP559" s="189">
        <f>(SUM($N112:AP112)-SUM($N559:AO559)+$J559)*IF($F559&gt;=5,AP$9&gt;=YEAR($I559),1)*($F559&gt;=3)</f>
        <v>0</v>
      </c>
      <c r="AQ559" s="189">
        <f>(SUM($N112:AQ112)-SUM($N559:AP559)+$J559)*IF($F559&gt;=5,AQ$9&gt;=YEAR($I559),1)*($F559&gt;=3)</f>
        <v>0</v>
      </c>
      <c r="AR559" s="189">
        <f>(SUM($N112:AR112)-SUM($N559:AQ559)+$J559)*IF($F559&gt;=5,AR$9&gt;=YEAR($I559),1)*($F559&gt;=3)</f>
        <v>0</v>
      </c>
      <c r="AS559" s="189">
        <f>(SUM($N112:AS112)-SUM($N559:AR559)+$J559)*IF($F559&gt;=5,AS$9&gt;=YEAR($I559),1)*($F559&gt;=3)</f>
        <v>0</v>
      </c>
      <c r="AT559" s="189">
        <f>(SUM($N112:AT112)-SUM($N559:AS559)+$J559)*IF($F559&gt;=5,AT$9&gt;=YEAR($I559),1)*($F559&gt;=3)</f>
        <v>0</v>
      </c>
      <c r="AU559" s="189">
        <f>(SUM($N112:AU112)-SUM($N559:AT559)+$J559)*IF($F559&gt;=5,AU$9&gt;=YEAR($I559),1)*($F559&gt;=3)</f>
        <v>0</v>
      </c>
      <c r="AV559" s="189">
        <f>(SUM($N112:AV112)-SUM($N559:AU559)+$J559)*IF($F559&gt;=5,AV$9&gt;=YEAR($I559),1)*($F559&gt;=3)</f>
        <v>0</v>
      </c>
      <c r="AW559" s="189">
        <f>(SUM($N112:AW112)-SUM($N559:AV559)+$J559)*IF($F559&gt;=5,AW$9&gt;=YEAR($I559),1)*($F559&gt;=3)</f>
        <v>0</v>
      </c>
      <c r="AX559" s="189">
        <f>(SUM($N112:AX112)-SUM($N559:AW559)+$J559)*IF($F559&gt;=5,AX$9&gt;=YEAR($I559),1)*($F559&gt;=3)</f>
        <v>0</v>
      </c>
      <c r="AY559" s="189">
        <f>(SUM($N112:AY112)-SUM($N559:AX559)+$J559)*IF($F559&gt;=5,AY$9&gt;=YEAR($I559),1)*($F559&gt;=3)</f>
        <v>0</v>
      </c>
      <c r="AZ559" s="189">
        <f>(SUM($N112:AZ112)-SUM($N559:AY559)+$J559)*IF($F559&gt;=5,AZ$9&gt;=YEAR($I559),1)*($F559&gt;=3)</f>
        <v>0</v>
      </c>
      <c r="BA559" s="189">
        <f>(SUM($N112:BA112)-SUM($N559:AZ559)+$J559)*IF($F559&gt;=5,BA$9&gt;=YEAR($I559),1)*($F559&gt;=3)</f>
        <v>0</v>
      </c>
      <c r="BB559" s="189">
        <f>(SUM($N112:BB112)-SUM($N559:BA559)+$J559)*IF($F559&gt;=5,BB$9&gt;=YEAR($I559),1)*($F559&gt;=3)</f>
        <v>0</v>
      </c>
      <c r="BC559" s="189">
        <f>(SUM($N112:BC112)-SUM($N559:BB559)+$J559)*IF($F559&gt;=5,BC$9&gt;=YEAR($I559),1)*($F559&gt;=3)</f>
        <v>0</v>
      </c>
      <c r="BD559" s="189">
        <f>(SUM($N112:BD112)-SUM($N559:BC559)+$J559)*IF($F559&gt;=5,BD$9&gt;=YEAR($I559),1)*($F559&gt;=3)</f>
        <v>0</v>
      </c>
      <c r="BE559" s="189">
        <f>(SUM($N112:BE112)-SUM($N559:BD559)+$J559)*IF($F559&gt;=5,BE$9&gt;=YEAR($I559),1)*($F559&gt;=3)</f>
        <v>0</v>
      </c>
      <c r="BF559" s="189">
        <f>(SUM($N112:BF112)-SUM($N559:BE559)+$J559)*IF($F559&gt;=5,BF$9&gt;=YEAR($I559),1)*($F559&gt;=3)</f>
        <v>0</v>
      </c>
      <c r="BG559" s="189">
        <f>(SUM($N112:BG112)-SUM($N559:BF559)+$J559)*IF($F559&gt;=5,BG$9&gt;=YEAR($I559),1)*($F559&gt;=3)</f>
        <v>0</v>
      </c>
      <c r="BH559" s="189">
        <f>(SUM($N112:BH112)-SUM($N559:BG559)+$J559)*IF($F559&gt;=5,BH$9&gt;=YEAR($I559),1)*($F559&gt;=3)</f>
        <v>0</v>
      </c>
      <c r="BI559" s="189">
        <f>(SUM($N112:BI112)-SUM($N559:BH559)+$J559)*IF($F559&gt;=5,BI$9&gt;=YEAR($I559),1)*($F559&gt;=3)</f>
        <v>0</v>
      </c>
      <c r="BJ559" s="189">
        <f>(SUM($N112:BJ112)-SUM($N559:BI559)+$J559)*IF($F559&gt;=5,BJ$9&gt;=YEAR($I559),1)*($F559&gt;=3)</f>
        <v>0</v>
      </c>
      <c r="BK559" s="189">
        <f>(SUM($N112:BK112)-SUM($N559:BJ559)+$J559)*IF($F559&gt;=5,BK$9&gt;=YEAR($I559),1)*($F559&gt;=3)</f>
        <v>0</v>
      </c>
      <c r="BL559" s="189">
        <f>(SUM($N112:BL112)-SUM($N559:BK559)+$J559)*IF($F559&gt;=5,BL$9&gt;=YEAR($I559),1)*($F559&gt;=3)</f>
        <v>0</v>
      </c>
      <c r="BM559" s="189">
        <f>(SUM($N112:BM112)-SUM($N559:BL559)+$J559)*IF($F559&gt;=5,BM$9&gt;=YEAR($I559),1)*($F559&gt;=3)</f>
        <v>0</v>
      </c>
    </row>
    <row r="560" spans="3:65" x14ac:dyDescent="0.2">
      <c r="C560" s="188">
        <f t="shared" si="569"/>
        <v>5</v>
      </c>
      <c r="D560" s="166" t="str">
        <f t="shared" si="570"/>
        <v/>
      </c>
      <c r="E560" s="211" t="str">
        <f t="shared" si="566"/>
        <v>Operating Expense</v>
      </c>
      <c r="F560" s="183">
        <f t="shared" si="566"/>
        <v>2</v>
      </c>
      <c r="G560" s="183"/>
      <c r="H560" s="266">
        <f t="shared" si="571"/>
        <v>2022</v>
      </c>
      <c r="I560" s="262">
        <f t="shared" si="567"/>
        <v>44562</v>
      </c>
      <c r="J560" s="190">
        <f t="shared" si="568"/>
        <v>0</v>
      </c>
      <c r="K560" s="202">
        <f t="shared" si="572"/>
        <v>0</v>
      </c>
      <c r="L560" s="203">
        <f t="shared" si="573"/>
        <v>0</v>
      </c>
      <c r="O560" s="189">
        <f>(SUM($N113:O113)-SUM($N560:N560)+$J560)*IF($F560&gt;=5,O$9&gt;=YEAR($I560),1)*($F560&gt;=3)</f>
        <v>0</v>
      </c>
      <c r="P560" s="189">
        <f>(SUM($N113:P113)-SUM($N560:O560)+$J560)*IF($F560&gt;=5,P$9&gt;=YEAR($I560),1)*($F560&gt;=3)</f>
        <v>0</v>
      </c>
      <c r="Q560" s="189">
        <f>(SUM($N113:Q113)-SUM($N560:P560)+$J560)*IF($F560&gt;=5,Q$9&gt;=YEAR($I560),1)*($F560&gt;=3)</f>
        <v>0</v>
      </c>
      <c r="R560" s="189">
        <f>(SUM($N113:R113)-SUM($N560:Q560)+$J560)*IF($F560&gt;=5,R$9&gt;=YEAR($I560),1)*($F560&gt;=3)</f>
        <v>0</v>
      </c>
      <c r="S560" s="189">
        <f>(SUM($N113:S113)-SUM($N560:R560)+$J560)*IF($F560&gt;=5,S$9&gt;=YEAR($I560),1)*($F560&gt;=3)</f>
        <v>0</v>
      </c>
      <c r="T560" s="189">
        <f>(SUM($N113:T113)-SUM($N560:S560)+$J560)*IF($F560&gt;=5,T$9&gt;=YEAR($I560),1)*($F560&gt;=3)</f>
        <v>0</v>
      </c>
      <c r="U560" s="189">
        <f>(SUM($N113:U113)-SUM($N560:T560)+$J560)*IF($F560&gt;=5,U$9&gt;=YEAR($I560),1)*($F560&gt;=3)</f>
        <v>0</v>
      </c>
      <c r="V560" s="189">
        <f>(SUM($N113:V113)-SUM($N560:U560)+$J560)*IF($F560&gt;=5,V$9&gt;=YEAR($I560),1)*($F560&gt;=3)</f>
        <v>0</v>
      </c>
      <c r="W560" s="189">
        <f>(SUM($N113:W113)-SUM($N560:V560)+$J560)*IF($F560&gt;=5,W$9&gt;=YEAR($I560),1)*($F560&gt;=3)</f>
        <v>0</v>
      </c>
      <c r="X560" s="189">
        <f>(SUM($N113:X113)-SUM($N560:W560)+$J560)*IF($F560&gt;=5,X$9&gt;=YEAR($I560),1)*($F560&gt;=3)</f>
        <v>0</v>
      </c>
      <c r="Y560" s="189">
        <f>(SUM($N113:Y113)-SUM($N560:X560)+$J560)*IF($F560&gt;=5,Y$9&gt;=YEAR($I560),1)*($F560&gt;=3)</f>
        <v>0</v>
      </c>
      <c r="Z560" s="189">
        <f>(SUM($N113:Z113)-SUM($N560:Y560)+$J560)*IF($F560&gt;=5,Z$9&gt;=YEAR($I560),1)*($F560&gt;=3)</f>
        <v>0</v>
      </c>
      <c r="AA560" s="189">
        <f>(SUM($N113:AA113)-SUM($N560:Z560)+$J560)*IF($F560&gt;=5,AA$9&gt;=YEAR($I560),1)*($F560&gt;=3)</f>
        <v>0</v>
      </c>
      <c r="AB560" s="189">
        <f>(SUM($N113:AB113)-SUM($N560:AA560)+$J560)*IF($F560&gt;=5,AB$9&gt;=YEAR($I560),1)*($F560&gt;=3)</f>
        <v>0</v>
      </c>
      <c r="AC560" s="189">
        <f>(SUM($N113:AC113)-SUM($N560:AB560)+$J560)*IF($F560&gt;=5,AC$9&gt;=YEAR($I560),1)*($F560&gt;=3)</f>
        <v>0</v>
      </c>
      <c r="AD560" s="189">
        <f>(SUM($N113:AD113)-SUM($N560:AC560)+$J560)*IF($F560&gt;=5,AD$9&gt;=YEAR($I560),1)*($F560&gt;=3)</f>
        <v>0</v>
      </c>
      <c r="AE560" s="189">
        <f>(SUM($N113:AE113)-SUM($N560:AD560)+$J560)*IF($F560&gt;=5,AE$9&gt;=YEAR($I560),1)*($F560&gt;=3)</f>
        <v>0</v>
      </c>
      <c r="AF560" s="189">
        <f>(SUM($N113:AF113)-SUM($N560:AE560)+$J560)*IF($F560&gt;=5,AF$9&gt;=YEAR($I560),1)*($F560&gt;=3)</f>
        <v>0</v>
      </c>
      <c r="AG560" s="189">
        <f>(SUM($N113:AG113)-SUM($N560:AF560)+$J560)*IF($F560&gt;=5,AG$9&gt;=YEAR($I560),1)*($F560&gt;=3)</f>
        <v>0</v>
      </c>
      <c r="AH560" s="189">
        <f>(SUM($N113:AH113)-SUM($N560:AG560)+$J560)*IF($F560&gt;=5,AH$9&gt;=YEAR($I560),1)*($F560&gt;=3)</f>
        <v>0</v>
      </c>
      <c r="AI560" s="189">
        <f>(SUM($N113:AI113)-SUM($N560:AH560)+$J560)*IF($F560&gt;=5,AI$9&gt;=YEAR($I560),1)*($F560&gt;=3)</f>
        <v>0</v>
      </c>
      <c r="AJ560" s="189">
        <f>(SUM($N113:AJ113)-SUM($N560:AI560)+$J560)*IF($F560&gt;=5,AJ$9&gt;=YEAR($I560),1)*($F560&gt;=3)</f>
        <v>0</v>
      </c>
      <c r="AK560" s="189">
        <f>(SUM($N113:AK113)-SUM($N560:AJ560)+$J560)*IF($F560&gt;=5,AK$9&gt;=YEAR($I560),1)*($F560&gt;=3)</f>
        <v>0</v>
      </c>
      <c r="AL560" s="189">
        <f>(SUM($N113:AL113)-SUM($N560:AK560)+$J560)*IF($F560&gt;=5,AL$9&gt;=YEAR($I560),1)*($F560&gt;=3)</f>
        <v>0</v>
      </c>
      <c r="AM560" s="189">
        <f>(SUM($N113:AM113)-SUM($N560:AL560)+$J560)*IF($F560&gt;=5,AM$9&gt;=YEAR($I560),1)*($F560&gt;=3)</f>
        <v>0</v>
      </c>
      <c r="AN560" s="189">
        <f>(SUM($N113:AN113)-SUM($N560:AM560)+$J560)*IF($F560&gt;=5,AN$9&gt;=YEAR($I560),1)*($F560&gt;=3)</f>
        <v>0</v>
      </c>
      <c r="AO560" s="189">
        <f>(SUM($N113:AO113)-SUM($N560:AN560)+$J560)*IF($F560&gt;=5,AO$9&gt;=YEAR($I560),1)*($F560&gt;=3)</f>
        <v>0</v>
      </c>
      <c r="AP560" s="189">
        <f>(SUM($N113:AP113)-SUM($N560:AO560)+$J560)*IF($F560&gt;=5,AP$9&gt;=YEAR($I560),1)*($F560&gt;=3)</f>
        <v>0</v>
      </c>
      <c r="AQ560" s="189">
        <f>(SUM($N113:AQ113)-SUM($N560:AP560)+$J560)*IF($F560&gt;=5,AQ$9&gt;=YEAR($I560),1)*($F560&gt;=3)</f>
        <v>0</v>
      </c>
      <c r="AR560" s="189">
        <f>(SUM($N113:AR113)-SUM($N560:AQ560)+$J560)*IF($F560&gt;=5,AR$9&gt;=YEAR($I560),1)*($F560&gt;=3)</f>
        <v>0</v>
      </c>
      <c r="AS560" s="189">
        <f>(SUM($N113:AS113)-SUM($N560:AR560)+$J560)*IF($F560&gt;=5,AS$9&gt;=YEAR($I560),1)*($F560&gt;=3)</f>
        <v>0</v>
      </c>
      <c r="AT560" s="189">
        <f>(SUM($N113:AT113)-SUM($N560:AS560)+$J560)*IF($F560&gt;=5,AT$9&gt;=YEAR($I560),1)*($F560&gt;=3)</f>
        <v>0</v>
      </c>
      <c r="AU560" s="189">
        <f>(SUM($N113:AU113)-SUM($N560:AT560)+$J560)*IF($F560&gt;=5,AU$9&gt;=YEAR($I560),1)*($F560&gt;=3)</f>
        <v>0</v>
      </c>
      <c r="AV560" s="189">
        <f>(SUM($N113:AV113)-SUM($N560:AU560)+$J560)*IF($F560&gt;=5,AV$9&gt;=YEAR($I560),1)*($F560&gt;=3)</f>
        <v>0</v>
      </c>
      <c r="AW560" s="189">
        <f>(SUM($N113:AW113)-SUM($N560:AV560)+$J560)*IF($F560&gt;=5,AW$9&gt;=YEAR($I560),1)*($F560&gt;=3)</f>
        <v>0</v>
      </c>
      <c r="AX560" s="189">
        <f>(SUM($N113:AX113)-SUM($N560:AW560)+$J560)*IF($F560&gt;=5,AX$9&gt;=YEAR($I560),1)*($F560&gt;=3)</f>
        <v>0</v>
      </c>
      <c r="AY560" s="189">
        <f>(SUM($N113:AY113)-SUM($N560:AX560)+$J560)*IF($F560&gt;=5,AY$9&gt;=YEAR($I560),1)*($F560&gt;=3)</f>
        <v>0</v>
      </c>
      <c r="AZ560" s="189">
        <f>(SUM($N113:AZ113)-SUM($N560:AY560)+$J560)*IF($F560&gt;=5,AZ$9&gt;=YEAR($I560),1)*($F560&gt;=3)</f>
        <v>0</v>
      </c>
      <c r="BA560" s="189">
        <f>(SUM($N113:BA113)-SUM($N560:AZ560)+$J560)*IF($F560&gt;=5,BA$9&gt;=YEAR($I560),1)*($F560&gt;=3)</f>
        <v>0</v>
      </c>
      <c r="BB560" s="189">
        <f>(SUM($N113:BB113)-SUM($N560:BA560)+$J560)*IF($F560&gt;=5,BB$9&gt;=YEAR($I560),1)*($F560&gt;=3)</f>
        <v>0</v>
      </c>
      <c r="BC560" s="189">
        <f>(SUM($N113:BC113)-SUM($N560:BB560)+$J560)*IF($F560&gt;=5,BC$9&gt;=YEAR($I560),1)*($F560&gt;=3)</f>
        <v>0</v>
      </c>
      <c r="BD560" s="189">
        <f>(SUM($N113:BD113)-SUM($N560:BC560)+$J560)*IF($F560&gt;=5,BD$9&gt;=YEAR($I560),1)*($F560&gt;=3)</f>
        <v>0</v>
      </c>
      <c r="BE560" s="189">
        <f>(SUM($N113:BE113)-SUM($N560:BD560)+$J560)*IF($F560&gt;=5,BE$9&gt;=YEAR($I560),1)*($F560&gt;=3)</f>
        <v>0</v>
      </c>
      <c r="BF560" s="189">
        <f>(SUM($N113:BF113)-SUM($N560:BE560)+$J560)*IF($F560&gt;=5,BF$9&gt;=YEAR($I560),1)*($F560&gt;=3)</f>
        <v>0</v>
      </c>
      <c r="BG560" s="189">
        <f>(SUM($N113:BG113)-SUM($N560:BF560)+$J560)*IF($F560&gt;=5,BG$9&gt;=YEAR($I560),1)*($F560&gt;=3)</f>
        <v>0</v>
      </c>
      <c r="BH560" s="189">
        <f>(SUM($N113:BH113)-SUM($N560:BG560)+$J560)*IF($F560&gt;=5,BH$9&gt;=YEAR($I560),1)*($F560&gt;=3)</f>
        <v>0</v>
      </c>
      <c r="BI560" s="189">
        <f>(SUM($N113:BI113)-SUM($N560:BH560)+$J560)*IF($F560&gt;=5,BI$9&gt;=YEAR($I560),1)*($F560&gt;=3)</f>
        <v>0</v>
      </c>
      <c r="BJ560" s="189">
        <f>(SUM($N113:BJ113)-SUM($N560:BI560)+$J560)*IF($F560&gt;=5,BJ$9&gt;=YEAR($I560),1)*($F560&gt;=3)</f>
        <v>0</v>
      </c>
      <c r="BK560" s="189">
        <f>(SUM($N113:BK113)-SUM($N560:BJ560)+$J560)*IF($F560&gt;=5,BK$9&gt;=YEAR($I560),1)*($F560&gt;=3)</f>
        <v>0</v>
      </c>
      <c r="BL560" s="189">
        <f>(SUM($N113:BL113)-SUM($N560:BK560)+$J560)*IF($F560&gt;=5,BL$9&gt;=YEAR($I560),1)*($F560&gt;=3)</f>
        <v>0</v>
      </c>
      <c r="BM560" s="189">
        <f>(SUM($N113:BM113)-SUM($N560:BL560)+$J560)*IF($F560&gt;=5,BM$9&gt;=YEAR($I560),1)*($F560&gt;=3)</f>
        <v>0</v>
      </c>
    </row>
    <row r="561" spans="3:65" x14ac:dyDescent="0.2">
      <c r="C561" s="188">
        <f t="shared" si="569"/>
        <v>6</v>
      </c>
      <c r="D561" s="166" t="str">
        <f t="shared" si="570"/>
        <v/>
      </c>
      <c r="E561" s="211" t="str">
        <f t="shared" si="566"/>
        <v>Operating Expense</v>
      </c>
      <c r="F561" s="183">
        <f t="shared" si="566"/>
        <v>2</v>
      </c>
      <c r="G561" s="183"/>
      <c r="H561" s="266">
        <f t="shared" si="571"/>
        <v>2022</v>
      </c>
      <c r="I561" s="262">
        <f t="shared" si="567"/>
        <v>44562</v>
      </c>
      <c r="J561" s="190">
        <f t="shared" si="568"/>
        <v>0</v>
      </c>
      <c r="K561" s="202">
        <f t="shared" si="572"/>
        <v>0</v>
      </c>
      <c r="L561" s="203">
        <f t="shared" si="573"/>
        <v>0</v>
      </c>
      <c r="O561" s="189">
        <f>(SUM($N114:O114)-SUM($N561:N561)+$J561)*IF($F561&gt;=5,O$9&gt;=YEAR($I561),1)*($F561&gt;=3)</f>
        <v>0</v>
      </c>
      <c r="P561" s="189">
        <f>(SUM($N114:P114)-SUM($N561:O561)+$J561)*IF($F561&gt;=5,P$9&gt;=YEAR($I561),1)*($F561&gt;=3)</f>
        <v>0</v>
      </c>
      <c r="Q561" s="189">
        <f>(SUM($N114:Q114)-SUM($N561:P561)+$J561)*IF($F561&gt;=5,Q$9&gt;=YEAR($I561),1)*($F561&gt;=3)</f>
        <v>0</v>
      </c>
      <c r="R561" s="189">
        <f>(SUM($N114:R114)-SUM($N561:Q561)+$J561)*IF($F561&gt;=5,R$9&gt;=YEAR($I561),1)*($F561&gt;=3)</f>
        <v>0</v>
      </c>
      <c r="S561" s="189">
        <f>(SUM($N114:S114)-SUM($N561:R561)+$J561)*IF($F561&gt;=5,S$9&gt;=YEAR($I561),1)*($F561&gt;=3)</f>
        <v>0</v>
      </c>
      <c r="T561" s="189">
        <f>(SUM($N114:T114)-SUM($N561:S561)+$J561)*IF($F561&gt;=5,T$9&gt;=YEAR($I561),1)*($F561&gt;=3)</f>
        <v>0</v>
      </c>
      <c r="U561" s="189">
        <f>(SUM($N114:U114)-SUM($N561:T561)+$J561)*IF($F561&gt;=5,U$9&gt;=YEAR($I561),1)*($F561&gt;=3)</f>
        <v>0</v>
      </c>
      <c r="V561" s="189">
        <f>(SUM($N114:V114)-SUM($N561:U561)+$J561)*IF($F561&gt;=5,V$9&gt;=YEAR($I561),1)*($F561&gt;=3)</f>
        <v>0</v>
      </c>
      <c r="W561" s="189">
        <f>(SUM($N114:W114)-SUM($N561:V561)+$J561)*IF($F561&gt;=5,W$9&gt;=YEAR($I561),1)*($F561&gt;=3)</f>
        <v>0</v>
      </c>
      <c r="X561" s="189">
        <f>(SUM($N114:X114)-SUM($N561:W561)+$J561)*IF($F561&gt;=5,X$9&gt;=YEAR($I561),1)*($F561&gt;=3)</f>
        <v>0</v>
      </c>
      <c r="Y561" s="189">
        <f>(SUM($N114:Y114)-SUM($N561:X561)+$J561)*IF($F561&gt;=5,Y$9&gt;=YEAR($I561),1)*($F561&gt;=3)</f>
        <v>0</v>
      </c>
      <c r="Z561" s="189">
        <f>(SUM($N114:Z114)-SUM($N561:Y561)+$J561)*IF($F561&gt;=5,Z$9&gt;=YEAR($I561),1)*($F561&gt;=3)</f>
        <v>0</v>
      </c>
      <c r="AA561" s="189">
        <f>(SUM($N114:AA114)-SUM($N561:Z561)+$J561)*IF($F561&gt;=5,AA$9&gt;=YEAR($I561),1)*($F561&gt;=3)</f>
        <v>0</v>
      </c>
      <c r="AB561" s="189">
        <f>(SUM($N114:AB114)-SUM($N561:AA561)+$J561)*IF($F561&gt;=5,AB$9&gt;=YEAR($I561),1)*($F561&gt;=3)</f>
        <v>0</v>
      </c>
      <c r="AC561" s="189">
        <f>(SUM($N114:AC114)-SUM($N561:AB561)+$J561)*IF($F561&gt;=5,AC$9&gt;=YEAR($I561),1)*($F561&gt;=3)</f>
        <v>0</v>
      </c>
      <c r="AD561" s="189">
        <f>(SUM($N114:AD114)-SUM($N561:AC561)+$J561)*IF($F561&gt;=5,AD$9&gt;=YEAR($I561),1)*($F561&gt;=3)</f>
        <v>0</v>
      </c>
      <c r="AE561" s="189">
        <f>(SUM($N114:AE114)-SUM($N561:AD561)+$J561)*IF($F561&gt;=5,AE$9&gt;=YEAR($I561),1)*($F561&gt;=3)</f>
        <v>0</v>
      </c>
      <c r="AF561" s="189">
        <f>(SUM($N114:AF114)-SUM($N561:AE561)+$J561)*IF($F561&gt;=5,AF$9&gt;=YEAR($I561),1)*($F561&gt;=3)</f>
        <v>0</v>
      </c>
      <c r="AG561" s="189">
        <f>(SUM($N114:AG114)-SUM($N561:AF561)+$J561)*IF($F561&gt;=5,AG$9&gt;=YEAR($I561),1)*($F561&gt;=3)</f>
        <v>0</v>
      </c>
      <c r="AH561" s="189">
        <f>(SUM($N114:AH114)-SUM($N561:AG561)+$J561)*IF($F561&gt;=5,AH$9&gt;=YEAR($I561),1)*($F561&gt;=3)</f>
        <v>0</v>
      </c>
      <c r="AI561" s="189">
        <f>(SUM($N114:AI114)-SUM($N561:AH561)+$J561)*IF($F561&gt;=5,AI$9&gt;=YEAR($I561),1)*($F561&gt;=3)</f>
        <v>0</v>
      </c>
      <c r="AJ561" s="189">
        <f>(SUM($N114:AJ114)-SUM($N561:AI561)+$J561)*IF($F561&gt;=5,AJ$9&gt;=YEAR($I561),1)*($F561&gt;=3)</f>
        <v>0</v>
      </c>
      <c r="AK561" s="189">
        <f>(SUM($N114:AK114)-SUM($N561:AJ561)+$J561)*IF($F561&gt;=5,AK$9&gt;=YEAR($I561),1)*($F561&gt;=3)</f>
        <v>0</v>
      </c>
      <c r="AL561" s="189">
        <f>(SUM($N114:AL114)-SUM($N561:AK561)+$J561)*IF($F561&gt;=5,AL$9&gt;=YEAR($I561),1)*($F561&gt;=3)</f>
        <v>0</v>
      </c>
      <c r="AM561" s="189">
        <f>(SUM($N114:AM114)-SUM($N561:AL561)+$J561)*IF($F561&gt;=5,AM$9&gt;=YEAR($I561),1)*($F561&gt;=3)</f>
        <v>0</v>
      </c>
      <c r="AN561" s="189">
        <f>(SUM($N114:AN114)-SUM($N561:AM561)+$J561)*IF($F561&gt;=5,AN$9&gt;=YEAR($I561),1)*($F561&gt;=3)</f>
        <v>0</v>
      </c>
      <c r="AO561" s="189">
        <f>(SUM($N114:AO114)-SUM($N561:AN561)+$J561)*IF($F561&gt;=5,AO$9&gt;=YEAR($I561),1)*($F561&gt;=3)</f>
        <v>0</v>
      </c>
      <c r="AP561" s="189">
        <f>(SUM($N114:AP114)-SUM($N561:AO561)+$J561)*IF($F561&gt;=5,AP$9&gt;=YEAR($I561),1)*($F561&gt;=3)</f>
        <v>0</v>
      </c>
      <c r="AQ561" s="189">
        <f>(SUM($N114:AQ114)-SUM($N561:AP561)+$J561)*IF($F561&gt;=5,AQ$9&gt;=YEAR($I561),1)*($F561&gt;=3)</f>
        <v>0</v>
      </c>
      <c r="AR561" s="189">
        <f>(SUM($N114:AR114)-SUM($N561:AQ561)+$J561)*IF($F561&gt;=5,AR$9&gt;=YEAR($I561),1)*($F561&gt;=3)</f>
        <v>0</v>
      </c>
      <c r="AS561" s="189">
        <f>(SUM($N114:AS114)-SUM($N561:AR561)+$J561)*IF($F561&gt;=5,AS$9&gt;=YEAR($I561),1)*($F561&gt;=3)</f>
        <v>0</v>
      </c>
      <c r="AT561" s="189">
        <f>(SUM($N114:AT114)-SUM($N561:AS561)+$J561)*IF($F561&gt;=5,AT$9&gt;=YEAR($I561),1)*($F561&gt;=3)</f>
        <v>0</v>
      </c>
      <c r="AU561" s="189">
        <f>(SUM($N114:AU114)-SUM($N561:AT561)+$J561)*IF($F561&gt;=5,AU$9&gt;=YEAR($I561),1)*($F561&gt;=3)</f>
        <v>0</v>
      </c>
      <c r="AV561" s="189">
        <f>(SUM($N114:AV114)-SUM($N561:AU561)+$J561)*IF($F561&gt;=5,AV$9&gt;=YEAR($I561),1)*($F561&gt;=3)</f>
        <v>0</v>
      </c>
      <c r="AW561" s="189">
        <f>(SUM($N114:AW114)-SUM($N561:AV561)+$J561)*IF($F561&gt;=5,AW$9&gt;=YEAR($I561),1)*($F561&gt;=3)</f>
        <v>0</v>
      </c>
      <c r="AX561" s="189">
        <f>(SUM($N114:AX114)-SUM($N561:AW561)+$J561)*IF($F561&gt;=5,AX$9&gt;=YEAR($I561),1)*($F561&gt;=3)</f>
        <v>0</v>
      </c>
      <c r="AY561" s="189">
        <f>(SUM($N114:AY114)-SUM($N561:AX561)+$J561)*IF($F561&gt;=5,AY$9&gt;=YEAR($I561),1)*($F561&gt;=3)</f>
        <v>0</v>
      </c>
      <c r="AZ561" s="189">
        <f>(SUM($N114:AZ114)-SUM($N561:AY561)+$J561)*IF($F561&gt;=5,AZ$9&gt;=YEAR($I561),1)*($F561&gt;=3)</f>
        <v>0</v>
      </c>
      <c r="BA561" s="189">
        <f>(SUM($N114:BA114)-SUM($N561:AZ561)+$J561)*IF($F561&gt;=5,BA$9&gt;=YEAR($I561),1)*($F561&gt;=3)</f>
        <v>0</v>
      </c>
      <c r="BB561" s="189">
        <f>(SUM($N114:BB114)-SUM($N561:BA561)+$J561)*IF($F561&gt;=5,BB$9&gt;=YEAR($I561),1)*($F561&gt;=3)</f>
        <v>0</v>
      </c>
      <c r="BC561" s="189">
        <f>(SUM($N114:BC114)-SUM($N561:BB561)+$J561)*IF($F561&gt;=5,BC$9&gt;=YEAR($I561),1)*($F561&gt;=3)</f>
        <v>0</v>
      </c>
      <c r="BD561" s="189">
        <f>(SUM($N114:BD114)-SUM($N561:BC561)+$J561)*IF($F561&gt;=5,BD$9&gt;=YEAR($I561),1)*($F561&gt;=3)</f>
        <v>0</v>
      </c>
      <c r="BE561" s="189">
        <f>(SUM($N114:BE114)-SUM($N561:BD561)+$J561)*IF($F561&gt;=5,BE$9&gt;=YEAR($I561),1)*($F561&gt;=3)</f>
        <v>0</v>
      </c>
      <c r="BF561" s="189">
        <f>(SUM($N114:BF114)-SUM($N561:BE561)+$J561)*IF($F561&gt;=5,BF$9&gt;=YEAR($I561),1)*($F561&gt;=3)</f>
        <v>0</v>
      </c>
      <c r="BG561" s="189">
        <f>(SUM($N114:BG114)-SUM($N561:BF561)+$J561)*IF($F561&gt;=5,BG$9&gt;=YEAR($I561),1)*($F561&gt;=3)</f>
        <v>0</v>
      </c>
      <c r="BH561" s="189">
        <f>(SUM($N114:BH114)-SUM($N561:BG561)+$J561)*IF($F561&gt;=5,BH$9&gt;=YEAR($I561),1)*($F561&gt;=3)</f>
        <v>0</v>
      </c>
      <c r="BI561" s="189">
        <f>(SUM($N114:BI114)-SUM($N561:BH561)+$J561)*IF($F561&gt;=5,BI$9&gt;=YEAR($I561),1)*($F561&gt;=3)</f>
        <v>0</v>
      </c>
      <c r="BJ561" s="189">
        <f>(SUM($N114:BJ114)-SUM($N561:BI561)+$J561)*IF($F561&gt;=5,BJ$9&gt;=YEAR($I561),1)*($F561&gt;=3)</f>
        <v>0</v>
      </c>
      <c r="BK561" s="189">
        <f>(SUM($N114:BK114)-SUM($N561:BJ561)+$J561)*IF($F561&gt;=5,BK$9&gt;=YEAR($I561),1)*($F561&gt;=3)</f>
        <v>0</v>
      </c>
      <c r="BL561" s="189">
        <f>(SUM($N114:BL114)-SUM($N561:BK561)+$J561)*IF($F561&gt;=5,BL$9&gt;=YEAR($I561),1)*($F561&gt;=3)</f>
        <v>0</v>
      </c>
      <c r="BM561" s="189">
        <f>(SUM($N114:BM114)-SUM($N561:BL561)+$J561)*IF($F561&gt;=5,BM$9&gt;=YEAR($I561),1)*($F561&gt;=3)</f>
        <v>0</v>
      </c>
    </row>
    <row r="562" spans="3:65" x14ac:dyDescent="0.2">
      <c r="C562" s="188">
        <f t="shared" si="569"/>
        <v>7</v>
      </c>
      <c r="D562" s="166" t="str">
        <f t="shared" si="570"/>
        <v xml:space="preserve">Alt 1 - TRANSMISSION LINE  </v>
      </c>
      <c r="E562" s="211" t="str">
        <f t="shared" si="566"/>
        <v>CWIP Capital</v>
      </c>
      <c r="F562" s="183">
        <f t="shared" si="566"/>
        <v>6</v>
      </c>
      <c r="G562" s="183"/>
      <c r="H562" s="266">
        <f t="shared" si="571"/>
        <v>2025</v>
      </c>
      <c r="I562" s="262">
        <f t="shared" si="567"/>
        <v>45992</v>
      </c>
      <c r="J562" s="190">
        <f t="shared" si="568"/>
        <v>0</v>
      </c>
      <c r="K562" s="202">
        <f t="shared" si="572"/>
        <v>190945130.86696416</v>
      </c>
      <c r="L562" s="203">
        <f t="shared" si="573"/>
        <v>245847517.36772054</v>
      </c>
      <c r="O562" s="189">
        <f>(SUM($N115:O115)-SUM($N562:N562)+$J562)*IF($F562&gt;=5,O$9&gt;=YEAR($I562),1)*($F562&gt;=3)</f>
        <v>0</v>
      </c>
      <c r="P562" s="189">
        <f>(SUM($N115:P115)-SUM($N562:O562)+$J562)*IF($F562&gt;=5,P$9&gt;=YEAR($I562),1)*($F562&gt;=3)</f>
        <v>0</v>
      </c>
      <c r="Q562" s="189">
        <f>(SUM($N115:Q115)-SUM($N562:P562)+$J562)*IF($F562&gt;=5,Q$9&gt;=YEAR($I562),1)*($F562&gt;=3)</f>
        <v>0</v>
      </c>
      <c r="R562" s="189">
        <f>(SUM($N115:R115)-SUM($N562:Q562)+$J562)*IF($F562&gt;=5,R$9&gt;=YEAR($I562),1)*($F562&gt;=3)</f>
        <v>245847517.36772054</v>
      </c>
      <c r="S562" s="189">
        <f>(SUM($N115:S115)-SUM($N562:R562)+$J562)*IF($F562&gt;=5,S$9&gt;=YEAR($I562),1)*($F562&gt;=3)</f>
        <v>0</v>
      </c>
      <c r="T562" s="189">
        <f>(SUM($N115:T115)-SUM($N562:S562)+$J562)*IF($F562&gt;=5,T$9&gt;=YEAR($I562),1)*($F562&gt;=3)</f>
        <v>0</v>
      </c>
      <c r="U562" s="189">
        <f>(SUM($N115:U115)-SUM($N562:T562)+$J562)*IF($F562&gt;=5,U$9&gt;=YEAR($I562),1)*($F562&gt;=3)</f>
        <v>0</v>
      </c>
      <c r="V562" s="189">
        <f>(SUM($N115:V115)-SUM($N562:U562)+$J562)*IF($F562&gt;=5,V$9&gt;=YEAR($I562),1)*($F562&gt;=3)</f>
        <v>0</v>
      </c>
      <c r="W562" s="189">
        <f>(SUM($N115:W115)-SUM($N562:V562)+$J562)*IF($F562&gt;=5,W$9&gt;=YEAR($I562),1)*($F562&gt;=3)</f>
        <v>0</v>
      </c>
      <c r="X562" s="189">
        <f>(SUM($N115:X115)-SUM($N562:W562)+$J562)*IF($F562&gt;=5,X$9&gt;=YEAR($I562),1)*($F562&gt;=3)</f>
        <v>0</v>
      </c>
      <c r="Y562" s="189">
        <f>(SUM($N115:Y115)-SUM($N562:X562)+$J562)*IF($F562&gt;=5,Y$9&gt;=YEAR($I562),1)*($F562&gt;=3)</f>
        <v>0</v>
      </c>
      <c r="Z562" s="189">
        <f>(SUM($N115:Z115)-SUM($N562:Y562)+$J562)*IF($F562&gt;=5,Z$9&gt;=YEAR($I562),1)*($F562&gt;=3)</f>
        <v>0</v>
      </c>
      <c r="AA562" s="189">
        <f>(SUM($N115:AA115)-SUM($N562:Z562)+$J562)*IF($F562&gt;=5,AA$9&gt;=YEAR($I562),1)*($F562&gt;=3)</f>
        <v>0</v>
      </c>
      <c r="AB562" s="189">
        <f>(SUM($N115:AB115)-SUM($N562:AA562)+$J562)*IF($F562&gt;=5,AB$9&gt;=YEAR($I562),1)*($F562&gt;=3)</f>
        <v>0</v>
      </c>
      <c r="AC562" s="189">
        <f>(SUM($N115:AC115)-SUM($N562:AB562)+$J562)*IF($F562&gt;=5,AC$9&gt;=YEAR($I562),1)*($F562&gt;=3)</f>
        <v>0</v>
      </c>
      <c r="AD562" s="189">
        <f>(SUM($N115:AD115)-SUM($N562:AC562)+$J562)*IF($F562&gt;=5,AD$9&gt;=YEAR($I562),1)*($F562&gt;=3)</f>
        <v>0</v>
      </c>
      <c r="AE562" s="189">
        <f>(SUM($N115:AE115)-SUM($N562:AD562)+$J562)*IF($F562&gt;=5,AE$9&gt;=YEAR($I562),1)*($F562&gt;=3)</f>
        <v>0</v>
      </c>
      <c r="AF562" s="189">
        <f>(SUM($N115:AF115)-SUM($N562:AE562)+$J562)*IF($F562&gt;=5,AF$9&gt;=YEAR($I562),1)*($F562&gt;=3)</f>
        <v>0</v>
      </c>
      <c r="AG562" s="189">
        <f>(SUM($N115:AG115)-SUM($N562:AF562)+$J562)*IF($F562&gt;=5,AG$9&gt;=YEAR($I562),1)*($F562&gt;=3)</f>
        <v>0</v>
      </c>
      <c r="AH562" s="189">
        <f>(SUM($N115:AH115)-SUM($N562:AG562)+$J562)*IF($F562&gt;=5,AH$9&gt;=YEAR($I562),1)*($F562&gt;=3)</f>
        <v>0</v>
      </c>
      <c r="AI562" s="189">
        <f>(SUM($N115:AI115)-SUM($N562:AH562)+$J562)*IF($F562&gt;=5,AI$9&gt;=YEAR($I562),1)*($F562&gt;=3)</f>
        <v>0</v>
      </c>
      <c r="AJ562" s="189">
        <f>(SUM($N115:AJ115)-SUM($N562:AI562)+$J562)*IF($F562&gt;=5,AJ$9&gt;=YEAR($I562),1)*($F562&gt;=3)</f>
        <v>0</v>
      </c>
      <c r="AK562" s="189">
        <f>(SUM($N115:AK115)-SUM($N562:AJ562)+$J562)*IF($F562&gt;=5,AK$9&gt;=YEAR($I562),1)*($F562&gt;=3)</f>
        <v>0</v>
      </c>
      <c r="AL562" s="189">
        <f>(SUM($N115:AL115)-SUM($N562:AK562)+$J562)*IF($F562&gt;=5,AL$9&gt;=YEAR($I562),1)*($F562&gt;=3)</f>
        <v>0</v>
      </c>
      <c r="AM562" s="189">
        <f>(SUM($N115:AM115)-SUM($N562:AL562)+$J562)*IF($F562&gt;=5,AM$9&gt;=YEAR($I562),1)*($F562&gt;=3)</f>
        <v>0</v>
      </c>
      <c r="AN562" s="189">
        <f>(SUM($N115:AN115)-SUM($N562:AM562)+$J562)*IF($F562&gt;=5,AN$9&gt;=YEAR($I562),1)*($F562&gt;=3)</f>
        <v>0</v>
      </c>
      <c r="AO562" s="189">
        <f>(SUM($N115:AO115)-SUM($N562:AN562)+$J562)*IF($F562&gt;=5,AO$9&gt;=YEAR($I562),1)*($F562&gt;=3)</f>
        <v>0</v>
      </c>
      <c r="AP562" s="189">
        <f>(SUM($N115:AP115)-SUM($N562:AO562)+$J562)*IF($F562&gt;=5,AP$9&gt;=YEAR($I562),1)*($F562&gt;=3)</f>
        <v>0</v>
      </c>
      <c r="AQ562" s="189">
        <f>(SUM($N115:AQ115)-SUM($N562:AP562)+$J562)*IF($F562&gt;=5,AQ$9&gt;=YEAR($I562),1)*($F562&gt;=3)</f>
        <v>0</v>
      </c>
      <c r="AR562" s="189">
        <f>(SUM($N115:AR115)-SUM($N562:AQ562)+$J562)*IF($F562&gt;=5,AR$9&gt;=YEAR($I562),1)*($F562&gt;=3)</f>
        <v>0</v>
      </c>
      <c r="AS562" s="189">
        <f>(SUM($N115:AS115)-SUM($N562:AR562)+$J562)*IF($F562&gt;=5,AS$9&gt;=YEAR($I562),1)*($F562&gt;=3)</f>
        <v>0</v>
      </c>
      <c r="AT562" s="189">
        <f>(SUM($N115:AT115)-SUM($N562:AS562)+$J562)*IF($F562&gt;=5,AT$9&gt;=YEAR($I562),1)*($F562&gt;=3)</f>
        <v>0</v>
      </c>
      <c r="AU562" s="189">
        <f>(SUM($N115:AU115)-SUM($N562:AT562)+$J562)*IF($F562&gt;=5,AU$9&gt;=YEAR($I562),1)*($F562&gt;=3)</f>
        <v>0</v>
      </c>
      <c r="AV562" s="189">
        <f>(SUM($N115:AV115)-SUM($N562:AU562)+$J562)*IF($F562&gt;=5,AV$9&gt;=YEAR($I562),1)*($F562&gt;=3)</f>
        <v>0</v>
      </c>
      <c r="AW562" s="189">
        <f>(SUM($N115:AW115)-SUM($N562:AV562)+$J562)*IF($F562&gt;=5,AW$9&gt;=YEAR($I562),1)*($F562&gt;=3)</f>
        <v>0</v>
      </c>
      <c r="AX562" s="189">
        <f>(SUM($N115:AX115)-SUM($N562:AW562)+$J562)*IF($F562&gt;=5,AX$9&gt;=YEAR($I562),1)*($F562&gt;=3)</f>
        <v>0</v>
      </c>
      <c r="AY562" s="189">
        <f>(SUM($N115:AY115)-SUM($N562:AX562)+$J562)*IF($F562&gt;=5,AY$9&gt;=YEAR($I562),1)*($F562&gt;=3)</f>
        <v>0</v>
      </c>
      <c r="AZ562" s="189">
        <f>(SUM($N115:AZ115)-SUM($N562:AY562)+$J562)*IF($F562&gt;=5,AZ$9&gt;=YEAR($I562),1)*($F562&gt;=3)</f>
        <v>0</v>
      </c>
      <c r="BA562" s="189">
        <f>(SUM($N115:BA115)-SUM($N562:AZ562)+$J562)*IF($F562&gt;=5,BA$9&gt;=YEAR($I562),1)*($F562&gt;=3)</f>
        <v>0</v>
      </c>
      <c r="BB562" s="189">
        <f>(SUM($N115:BB115)-SUM($N562:BA562)+$J562)*IF($F562&gt;=5,BB$9&gt;=YEAR($I562),1)*($F562&gt;=3)</f>
        <v>0</v>
      </c>
      <c r="BC562" s="189">
        <f>(SUM($N115:BC115)-SUM($N562:BB562)+$J562)*IF($F562&gt;=5,BC$9&gt;=YEAR($I562),1)*($F562&gt;=3)</f>
        <v>0</v>
      </c>
      <c r="BD562" s="189">
        <f>(SUM($N115:BD115)-SUM($N562:BC562)+$J562)*IF($F562&gt;=5,BD$9&gt;=YEAR($I562),1)*($F562&gt;=3)</f>
        <v>0</v>
      </c>
      <c r="BE562" s="189">
        <f>(SUM($N115:BE115)-SUM($N562:BD562)+$J562)*IF($F562&gt;=5,BE$9&gt;=YEAR($I562),1)*($F562&gt;=3)</f>
        <v>0</v>
      </c>
      <c r="BF562" s="189">
        <f>(SUM($N115:BF115)-SUM($N562:BE562)+$J562)*IF($F562&gt;=5,BF$9&gt;=YEAR($I562),1)*($F562&gt;=3)</f>
        <v>0</v>
      </c>
      <c r="BG562" s="189">
        <f>(SUM($N115:BG115)-SUM($N562:BF562)+$J562)*IF($F562&gt;=5,BG$9&gt;=YEAR($I562),1)*($F562&gt;=3)</f>
        <v>0</v>
      </c>
      <c r="BH562" s="189">
        <f>(SUM($N115:BH115)-SUM($N562:BG562)+$J562)*IF($F562&gt;=5,BH$9&gt;=YEAR($I562),1)*($F562&gt;=3)</f>
        <v>0</v>
      </c>
      <c r="BI562" s="189">
        <f>(SUM($N115:BI115)-SUM($N562:BH562)+$J562)*IF($F562&gt;=5,BI$9&gt;=YEAR($I562),1)*($F562&gt;=3)</f>
        <v>0</v>
      </c>
      <c r="BJ562" s="189">
        <f>(SUM($N115:BJ115)-SUM($N562:BI562)+$J562)*IF($F562&gt;=5,BJ$9&gt;=YEAR($I562),1)*($F562&gt;=3)</f>
        <v>0</v>
      </c>
      <c r="BK562" s="189">
        <f>(SUM($N115:BK115)-SUM($N562:BJ562)+$J562)*IF($F562&gt;=5,BK$9&gt;=YEAR($I562),1)*($F562&gt;=3)</f>
        <v>0</v>
      </c>
      <c r="BL562" s="189">
        <f>(SUM($N115:BL115)-SUM($N562:BK562)+$J562)*IF($F562&gt;=5,BL$9&gt;=YEAR($I562),1)*($F562&gt;=3)</f>
        <v>0</v>
      </c>
      <c r="BM562" s="189">
        <f>(SUM($N115:BM115)-SUM($N562:BL562)+$J562)*IF($F562&gt;=5,BM$9&gt;=YEAR($I562),1)*($F562&gt;=3)</f>
        <v>0</v>
      </c>
    </row>
    <row r="563" spans="3:65" x14ac:dyDescent="0.2">
      <c r="C563" s="188">
        <f t="shared" si="569"/>
        <v>8</v>
      </c>
      <c r="D563" s="166" t="str">
        <f t="shared" si="570"/>
        <v xml:space="preserve">Alt 1 - TRANSMISSION SUBSTATION  </v>
      </c>
      <c r="E563" s="211" t="str">
        <f t="shared" si="566"/>
        <v>CWIP Capital</v>
      </c>
      <c r="F563" s="183">
        <f t="shared" si="566"/>
        <v>6</v>
      </c>
      <c r="G563" s="183"/>
      <c r="H563" s="266">
        <f t="shared" si="571"/>
        <v>2025</v>
      </c>
      <c r="I563" s="262">
        <f t="shared" si="567"/>
        <v>45992</v>
      </c>
      <c r="J563" s="190">
        <f t="shared" si="568"/>
        <v>0</v>
      </c>
      <c r="K563" s="202">
        <f t="shared" si="572"/>
        <v>29516797.267500017</v>
      </c>
      <c r="L563" s="203">
        <f t="shared" si="573"/>
        <v>38003751.632279418</v>
      </c>
      <c r="O563" s="189">
        <f>(SUM($N116:O116)-SUM($N563:N563)+$J563)*IF($F563&gt;=5,O$9&gt;=YEAR($I563),1)*($F563&gt;=3)</f>
        <v>0</v>
      </c>
      <c r="P563" s="189">
        <f>(SUM($N116:P116)-SUM($N563:O563)+$J563)*IF($F563&gt;=5,P$9&gt;=YEAR($I563),1)*($F563&gt;=3)</f>
        <v>0</v>
      </c>
      <c r="Q563" s="189">
        <f>(SUM($N116:Q116)-SUM($N563:P563)+$J563)*IF($F563&gt;=5,Q$9&gt;=YEAR($I563),1)*($F563&gt;=3)</f>
        <v>0</v>
      </c>
      <c r="R563" s="189">
        <f>(SUM($N116:R116)-SUM($N563:Q563)+$J563)*IF($F563&gt;=5,R$9&gt;=YEAR($I563),1)*($F563&gt;=3)</f>
        <v>38003751.632279418</v>
      </c>
      <c r="S563" s="189">
        <f>(SUM($N116:S116)-SUM($N563:R563)+$J563)*IF($F563&gt;=5,S$9&gt;=YEAR($I563),1)*($F563&gt;=3)</f>
        <v>0</v>
      </c>
      <c r="T563" s="189">
        <f>(SUM($N116:T116)-SUM($N563:S563)+$J563)*IF($F563&gt;=5,T$9&gt;=YEAR($I563),1)*($F563&gt;=3)</f>
        <v>0</v>
      </c>
      <c r="U563" s="189">
        <f>(SUM($N116:U116)-SUM($N563:T563)+$J563)*IF($F563&gt;=5,U$9&gt;=YEAR($I563),1)*($F563&gt;=3)</f>
        <v>0</v>
      </c>
      <c r="V563" s="189">
        <f>(SUM($N116:V116)-SUM($N563:U563)+$J563)*IF($F563&gt;=5,V$9&gt;=YEAR($I563),1)*($F563&gt;=3)</f>
        <v>0</v>
      </c>
      <c r="W563" s="189">
        <f>(SUM($N116:W116)-SUM($N563:V563)+$J563)*IF($F563&gt;=5,W$9&gt;=YEAR($I563),1)*($F563&gt;=3)</f>
        <v>0</v>
      </c>
      <c r="X563" s="189">
        <f>(SUM($N116:X116)-SUM($N563:W563)+$J563)*IF($F563&gt;=5,X$9&gt;=YEAR($I563),1)*($F563&gt;=3)</f>
        <v>0</v>
      </c>
      <c r="Y563" s="189">
        <f>(SUM($N116:Y116)-SUM($N563:X563)+$J563)*IF($F563&gt;=5,Y$9&gt;=YEAR($I563),1)*($F563&gt;=3)</f>
        <v>0</v>
      </c>
      <c r="Z563" s="189">
        <f>(SUM($N116:Z116)-SUM($N563:Y563)+$J563)*IF($F563&gt;=5,Z$9&gt;=YEAR($I563),1)*($F563&gt;=3)</f>
        <v>0</v>
      </c>
      <c r="AA563" s="189">
        <f>(SUM($N116:AA116)-SUM($N563:Z563)+$J563)*IF($F563&gt;=5,AA$9&gt;=YEAR($I563),1)*($F563&gt;=3)</f>
        <v>0</v>
      </c>
      <c r="AB563" s="189">
        <f>(SUM($N116:AB116)-SUM($N563:AA563)+$J563)*IF($F563&gt;=5,AB$9&gt;=YEAR($I563),1)*($F563&gt;=3)</f>
        <v>0</v>
      </c>
      <c r="AC563" s="189">
        <f>(SUM($N116:AC116)-SUM($N563:AB563)+$J563)*IF($F563&gt;=5,AC$9&gt;=YEAR($I563),1)*($F563&gt;=3)</f>
        <v>0</v>
      </c>
      <c r="AD563" s="189">
        <f>(SUM($N116:AD116)-SUM($N563:AC563)+$J563)*IF($F563&gt;=5,AD$9&gt;=YEAR($I563),1)*($F563&gt;=3)</f>
        <v>0</v>
      </c>
      <c r="AE563" s="189">
        <f>(SUM($N116:AE116)-SUM($N563:AD563)+$J563)*IF($F563&gt;=5,AE$9&gt;=YEAR($I563),1)*($F563&gt;=3)</f>
        <v>0</v>
      </c>
      <c r="AF563" s="189">
        <f>(SUM($N116:AF116)-SUM($N563:AE563)+$J563)*IF($F563&gt;=5,AF$9&gt;=YEAR($I563),1)*($F563&gt;=3)</f>
        <v>0</v>
      </c>
      <c r="AG563" s="189">
        <f>(SUM($N116:AG116)-SUM($N563:AF563)+$J563)*IF($F563&gt;=5,AG$9&gt;=YEAR($I563),1)*($F563&gt;=3)</f>
        <v>0</v>
      </c>
      <c r="AH563" s="189">
        <f>(SUM($N116:AH116)-SUM($N563:AG563)+$J563)*IF($F563&gt;=5,AH$9&gt;=YEAR($I563),1)*($F563&gt;=3)</f>
        <v>0</v>
      </c>
      <c r="AI563" s="189">
        <f>(SUM($N116:AI116)-SUM($N563:AH563)+$J563)*IF($F563&gt;=5,AI$9&gt;=YEAR($I563),1)*($F563&gt;=3)</f>
        <v>0</v>
      </c>
      <c r="AJ563" s="189">
        <f>(SUM($N116:AJ116)-SUM($N563:AI563)+$J563)*IF($F563&gt;=5,AJ$9&gt;=YEAR($I563),1)*($F563&gt;=3)</f>
        <v>0</v>
      </c>
      <c r="AK563" s="189">
        <f>(SUM($N116:AK116)-SUM($N563:AJ563)+$J563)*IF($F563&gt;=5,AK$9&gt;=YEAR($I563),1)*($F563&gt;=3)</f>
        <v>0</v>
      </c>
      <c r="AL563" s="189">
        <f>(SUM($N116:AL116)-SUM($N563:AK563)+$J563)*IF($F563&gt;=5,AL$9&gt;=YEAR($I563),1)*($F563&gt;=3)</f>
        <v>0</v>
      </c>
      <c r="AM563" s="189">
        <f>(SUM($N116:AM116)-SUM($N563:AL563)+$J563)*IF($F563&gt;=5,AM$9&gt;=YEAR($I563),1)*($F563&gt;=3)</f>
        <v>0</v>
      </c>
      <c r="AN563" s="189">
        <f>(SUM($N116:AN116)-SUM($N563:AM563)+$J563)*IF($F563&gt;=5,AN$9&gt;=YEAR($I563),1)*($F563&gt;=3)</f>
        <v>0</v>
      </c>
      <c r="AO563" s="189">
        <f>(SUM($N116:AO116)-SUM($N563:AN563)+$J563)*IF($F563&gt;=5,AO$9&gt;=YEAR($I563),1)*($F563&gt;=3)</f>
        <v>0</v>
      </c>
      <c r="AP563" s="189">
        <f>(SUM($N116:AP116)-SUM($N563:AO563)+$J563)*IF($F563&gt;=5,AP$9&gt;=YEAR($I563),1)*($F563&gt;=3)</f>
        <v>0</v>
      </c>
      <c r="AQ563" s="189">
        <f>(SUM($N116:AQ116)-SUM($N563:AP563)+$J563)*IF($F563&gt;=5,AQ$9&gt;=YEAR($I563),1)*($F563&gt;=3)</f>
        <v>0</v>
      </c>
      <c r="AR563" s="189">
        <f>(SUM($N116:AR116)-SUM($N563:AQ563)+$J563)*IF($F563&gt;=5,AR$9&gt;=YEAR($I563),1)*($F563&gt;=3)</f>
        <v>0</v>
      </c>
      <c r="AS563" s="189">
        <f>(SUM($N116:AS116)-SUM($N563:AR563)+$J563)*IF($F563&gt;=5,AS$9&gt;=YEAR($I563),1)*($F563&gt;=3)</f>
        <v>0</v>
      </c>
      <c r="AT563" s="189">
        <f>(SUM($N116:AT116)-SUM($N563:AS563)+$J563)*IF($F563&gt;=5,AT$9&gt;=YEAR($I563),1)*($F563&gt;=3)</f>
        <v>0</v>
      </c>
      <c r="AU563" s="189">
        <f>(SUM($N116:AU116)-SUM($N563:AT563)+$J563)*IF($F563&gt;=5,AU$9&gt;=YEAR($I563),1)*($F563&gt;=3)</f>
        <v>0</v>
      </c>
      <c r="AV563" s="189">
        <f>(SUM($N116:AV116)-SUM($N563:AU563)+$J563)*IF($F563&gt;=5,AV$9&gt;=YEAR($I563),1)*($F563&gt;=3)</f>
        <v>0</v>
      </c>
      <c r="AW563" s="189">
        <f>(SUM($N116:AW116)-SUM($N563:AV563)+$J563)*IF($F563&gt;=5,AW$9&gt;=YEAR($I563),1)*($F563&gt;=3)</f>
        <v>0</v>
      </c>
      <c r="AX563" s="189">
        <f>(SUM($N116:AX116)-SUM($N563:AW563)+$J563)*IF($F563&gt;=5,AX$9&gt;=YEAR($I563),1)*($F563&gt;=3)</f>
        <v>0</v>
      </c>
      <c r="AY563" s="189">
        <f>(SUM($N116:AY116)-SUM($N563:AX563)+$J563)*IF($F563&gt;=5,AY$9&gt;=YEAR($I563),1)*($F563&gt;=3)</f>
        <v>0</v>
      </c>
      <c r="AZ563" s="189">
        <f>(SUM($N116:AZ116)-SUM($N563:AY563)+$J563)*IF($F563&gt;=5,AZ$9&gt;=YEAR($I563),1)*($F563&gt;=3)</f>
        <v>0</v>
      </c>
      <c r="BA563" s="189">
        <f>(SUM($N116:BA116)-SUM($N563:AZ563)+$J563)*IF($F563&gt;=5,BA$9&gt;=YEAR($I563),1)*($F563&gt;=3)</f>
        <v>0</v>
      </c>
      <c r="BB563" s="189">
        <f>(SUM($N116:BB116)-SUM($N563:BA563)+$J563)*IF($F563&gt;=5,BB$9&gt;=YEAR($I563),1)*($F563&gt;=3)</f>
        <v>0</v>
      </c>
      <c r="BC563" s="189">
        <f>(SUM($N116:BC116)-SUM($N563:BB563)+$J563)*IF($F563&gt;=5,BC$9&gt;=YEAR($I563),1)*($F563&gt;=3)</f>
        <v>0</v>
      </c>
      <c r="BD563" s="189">
        <f>(SUM($N116:BD116)-SUM($N563:BC563)+$J563)*IF($F563&gt;=5,BD$9&gt;=YEAR($I563),1)*($F563&gt;=3)</f>
        <v>0</v>
      </c>
      <c r="BE563" s="189">
        <f>(SUM($N116:BE116)-SUM($N563:BD563)+$J563)*IF($F563&gt;=5,BE$9&gt;=YEAR($I563),1)*($F563&gt;=3)</f>
        <v>0</v>
      </c>
      <c r="BF563" s="189">
        <f>(SUM($N116:BF116)-SUM($N563:BE563)+$J563)*IF($F563&gt;=5,BF$9&gt;=YEAR($I563),1)*($F563&gt;=3)</f>
        <v>0</v>
      </c>
      <c r="BG563" s="189">
        <f>(SUM($N116:BG116)-SUM($N563:BF563)+$J563)*IF($F563&gt;=5,BG$9&gt;=YEAR($I563),1)*($F563&gt;=3)</f>
        <v>0</v>
      </c>
      <c r="BH563" s="189">
        <f>(SUM($N116:BH116)-SUM($N563:BG563)+$J563)*IF($F563&gt;=5,BH$9&gt;=YEAR($I563),1)*($F563&gt;=3)</f>
        <v>0</v>
      </c>
      <c r="BI563" s="189">
        <f>(SUM($N116:BI116)-SUM($N563:BH563)+$J563)*IF($F563&gt;=5,BI$9&gt;=YEAR($I563),1)*($F563&gt;=3)</f>
        <v>0</v>
      </c>
      <c r="BJ563" s="189">
        <f>(SUM($N116:BJ116)-SUM($N563:BI563)+$J563)*IF($F563&gt;=5,BJ$9&gt;=YEAR($I563),1)*($F563&gt;=3)</f>
        <v>0</v>
      </c>
      <c r="BK563" s="189">
        <f>(SUM($N116:BK116)-SUM($N563:BJ563)+$J563)*IF($F563&gt;=5,BK$9&gt;=YEAR($I563),1)*($F563&gt;=3)</f>
        <v>0</v>
      </c>
      <c r="BL563" s="189">
        <f>(SUM($N116:BL116)-SUM($N563:BK563)+$J563)*IF($F563&gt;=5,BL$9&gt;=YEAR($I563),1)*($F563&gt;=3)</f>
        <v>0</v>
      </c>
      <c r="BM563" s="189">
        <f>(SUM($N116:BM116)-SUM($N563:BL563)+$J563)*IF($F563&gt;=5,BM$9&gt;=YEAR($I563),1)*($F563&gt;=3)</f>
        <v>0</v>
      </c>
    </row>
    <row r="564" spans="3:65" x14ac:dyDescent="0.2">
      <c r="C564" s="188">
        <f t="shared" si="569"/>
        <v>9</v>
      </c>
      <c r="D564" s="166" t="str">
        <f t="shared" si="570"/>
        <v xml:space="preserve">Alt 1 - DISTRIBUTION SUBSTATION  </v>
      </c>
      <c r="E564" s="211" t="str">
        <f t="shared" si="566"/>
        <v>CWIP Capital</v>
      </c>
      <c r="F564" s="183">
        <f t="shared" si="566"/>
        <v>6</v>
      </c>
      <c r="G564" s="183"/>
      <c r="H564" s="266">
        <f t="shared" si="571"/>
        <v>2025</v>
      </c>
      <c r="I564" s="262">
        <f t="shared" si="567"/>
        <v>45992</v>
      </c>
      <c r="J564" s="190">
        <f t="shared" si="568"/>
        <v>0</v>
      </c>
      <c r="K564" s="202">
        <f t="shared" si="572"/>
        <v>0</v>
      </c>
      <c r="L564" s="203">
        <f t="shared" si="573"/>
        <v>0</v>
      </c>
      <c r="O564" s="189">
        <f>(SUM($N117:O117)-SUM($N564:N564)+$J564)*IF($F564&gt;=5,O$9&gt;=YEAR($I564),1)*($F564&gt;=3)</f>
        <v>0</v>
      </c>
      <c r="P564" s="189">
        <f>(SUM($N117:P117)-SUM($N564:O564)+$J564)*IF($F564&gt;=5,P$9&gt;=YEAR($I564),1)*($F564&gt;=3)</f>
        <v>0</v>
      </c>
      <c r="Q564" s="189">
        <f>(SUM($N117:Q117)-SUM($N564:P564)+$J564)*IF($F564&gt;=5,Q$9&gt;=YEAR($I564),1)*($F564&gt;=3)</f>
        <v>0</v>
      </c>
      <c r="R564" s="189">
        <f>(SUM($N117:R117)-SUM($N564:Q564)+$J564)*IF($F564&gt;=5,R$9&gt;=YEAR($I564),1)*($F564&gt;=3)</f>
        <v>0</v>
      </c>
      <c r="S564" s="189">
        <f>(SUM($N117:S117)-SUM($N564:R564)+$J564)*IF($F564&gt;=5,S$9&gt;=YEAR($I564),1)*($F564&gt;=3)</f>
        <v>0</v>
      </c>
      <c r="T564" s="189">
        <f>(SUM($N117:T117)-SUM($N564:S564)+$J564)*IF($F564&gt;=5,T$9&gt;=YEAR($I564),1)*($F564&gt;=3)</f>
        <v>0</v>
      </c>
      <c r="U564" s="189">
        <f>(SUM($N117:U117)-SUM($N564:T564)+$J564)*IF($F564&gt;=5,U$9&gt;=YEAR($I564),1)*($F564&gt;=3)</f>
        <v>0</v>
      </c>
      <c r="V564" s="189">
        <f>(SUM($N117:V117)-SUM($N564:U564)+$J564)*IF($F564&gt;=5,V$9&gt;=YEAR($I564),1)*($F564&gt;=3)</f>
        <v>0</v>
      </c>
      <c r="W564" s="189">
        <f>(SUM($N117:W117)-SUM($N564:V564)+$J564)*IF($F564&gt;=5,W$9&gt;=YEAR($I564),1)*($F564&gt;=3)</f>
        <v>0</v>
      </c>
      <c r="X564" s="189">
        <f>(SUM($N117:X117)-SUM($N564:W564)+$J564)*IF($F564&gt;=5,X$9&gt;=YEAR($I564),1)*($F564&gt;=3)</f>
        <v>0</v>
      </c>
      <c r="Y564" s="189">
        <f>(SUM($N117:Y117)-SUM($N564:X564)+$J564)*IF($F564&gt;=5,Y$9&gt;=YEAR($I564),1)*($F564&gt;=3)</f>
        <v>0</v>
      </c>
      <c r="Z564" s="189">
        <f>(SUM($N117:Z117)-SUM($N564:Y564)+$J564)*IF($F564&gt;=5,Z$9&gt;=YEAR($I564),1)*($F564&gt;=3)</f>
        <v>0</v>
      </c>
      <c r="AA564" s="189">
        <f>(SUM($N117:AA117)-SUM($N564:Z564)+$J564)*IF($F564&gt;=5,AA$9&gt;=YEAR($I564),1)*($F564&gt;=3)</f>
        <v>0</v>
      </c>
      <c r="AB564" s="189">
        <f>(SUM($N117:AB117)-SUM($N564:AA564)+$J564)*IF($F564&gt;=5,AB$9&gt;=YEAR($I564),1)*($F564&gt;=3)</f>
        <v>0</v>
      </c>
      <c r="AC564" s="189">
        <f>(SUM($N117:AC117)-SUM($N564:AB564)+$J564)*IF($F564&gt;=5,AC$9&gt;=YEAR($I564),1)*($F564&gt;=3)</f>
        <v>0</v>
      </c>
      <c r="AD564" s="189">
        <f>(SUM($N117:AD117)-SUM($N564:AC564)+$J564)*IF($F564&gt;=5,AD$9&gt;=YEAR($I564),1)*($F564&gt;=3)</f>
        <v>0</v>
      </c>
      <c r="AE564" s="189">
        <f>(SUM($N117:AE117)-SUM($N564:AD564)+$J564)*IF($F564&gt;=5,AE$9&gt;=YEAR($I564),1)*($F564&gt;=3)</f>
        <v>0</v>
      </c>
      <c r="AF564" s="189">
        <f>(SUM($N117:AF117)-SUM($N564:AE564)+$J564)*IF($F564&gt;=5,AF$9&gt;=YEAR($I564),1)*($F564&gt;=3)</f>
        <v>0</v>
      </c>
      <c r="AG564" s="189">
        <f>(SUM($N117:AG117)-SUM($N564:AF564)+$J564)*IF($F564&gt;=5,AG$9&gt;=YEAR($I564),1)*($F564&gt;=3)</f>
        <v>0</v>
      </c>
      <c r="AH564" s="189">
        <f>(SUM($N117:AH117)-SUM($N564:AG564)+$J564)*IF($F564&gt;=5,AH$9&gt;=YEAR($I564),1)*($F564&gt;=3)</f>
        <v>0</v>
      </c>
      <c r="AI564" s="189">
        <f>(SUM($N117:AI117)-SUM($N564:AH564)+$J564)*IF($F564&gt;=5,AI$9&gt;=YEAR($I564),1)*($F564&gt;=3)</f>
        <v>0</v>
      </c>
      <c r="AJ564" s="189">
        <f>(SUM($N117:AJ117)-SUM($N564:AI564)+$J564)*IF($F564&gt;=5,AJ$9&gt;=YEAR($I564),1)*($F564&gt;=3)</f>
        <v>0</v>
      </c>
      <c r="AK564" s="189">
        <f>(SUM($N117:AK117)-SUM($N564:AJ564)+$J564)*IF($F564&gt;=5,AK$9&gt;=YEAR($I564),1)*($F564&gt;=3)</f>
        <v>0</v>
      </c>
      <c r="AL564" s="189">
        <f>(SUM($N117:AL117)-SUM($N564:AK564)+$J564)*IF($F564&gt;=5,AL$9&gt;=YEAR($I564),1)*($F564&gt;=3)</f>
        <v>0</v>
      </c>
      <c r="AM564" s="189">
        <f>(SUM($N117:AM117)-SUM($N564:AL564)+$J564)*IF($F564&gt;=5,AM$9&gt;=YEAR($I564),1)*($F564&gt;=3)</f>
        <v>0</v>
      </c>
      <c r="AN564" s="189">
        <f>(SUM($N117:AN117)-SUM($N564:AM564)+$J564)*IF($F564&gt;=5,AN$9&gt;=YEAR($I564),1)*($F564&gt;=3)</f>
        <v>0</v>
      </c>
      <c r="AO564" s="189">
        <f>(SUM($N117:AO117)-SUM($N564:AN564)+$J564)*IF($F564&gt;=5,AO$9&gt;=YEAR($I564),1)*($F564&gt;=3)</f>
        <v>0</v>
      </c>
      <c r="AP564" s="189">
        <f>(SUM($N117:AP117)-SUM($N564:AO564)+$J564)*IF($F564&gt;=5,AP$9&gt;=YEAR($I564),1)*($F564&gt;=3)</f>
        <v>0</v>
      </c>
      <c r="AQ564" s="189">
        <f>(SUM($N117:AQ117)-SUM($N564:AP564)+$J564)*IF($F564&gt;=5,AQ$9&gt;=YEAR($I564),1)*($F564&gt;=3)</f>
        <v>0</v>
      </c>
      <c r="AR564" s="189">
        <f>(SUM($N117:AR117)-SUM($N564:AQ564)+$J564)*IF($F564&gt;=5,AR$9&gt;=YEAR($I564),1)*($F564&gt;=3)</f>
        <v>0</v>
      </c>
      <c r="AS564" s="189">
        <f>(SUM($N117:AS117)-SUM($N564:AR564)+$J564)*IF($F564&gt;=5,AS$9&gt;=YEAR($I564),1)*($F564&gt;=3)</f>
        <v>0</v>
      </c>
      <c r="AT564" s="189">
        <f>(SUM($N117:AT117)-SUM($N564:AS564)+$J564)*IF($F564&gt;=5,AT$9&gt;=YEAR($I564),1)*($F564&gt;=3)</f>
        <v>0</v>
      </c>
      <c r="AU564" s="189">
        <f>(SUM($N117:AU117)-SUM($N564:AT564)+$J564)*IF($F564&gt;=5,AU$9&gt;=YEAR($I564),1)*($F564&gt;=3)</f>
        <v>0</v>
      </c>
      <c r="AV564" s="189">
        <f>(SUM($N117:AV117)-SUM($N564:AU564)+$J564)*IF($F564&gt;=5,AV$9&gt;=YEAR($I564),1)*($F564&gt;=3)</f>
        <v>0</v>
      </c>
      <c r="AW564" s="189">
        <f>(SUM($N117:AW117)-SUM($N564:AV564)+$J564)*IF($F564&gt;=5,AW$9&gt;=YEAR($I564),1)*($F564&gt;=3)</f>
        <v>0</v>
      </c>
      <c r="AX564" s="189">
        <f>(SUM($N117:AX117)-SUM($N564:AW564)+$J564)*IF($F564&gt;=5,AX$9&gt;=YEAR($I564),1)*($F564&gt;=3)</f>
        <v>0</v>
      </c>
      <c r="AY564" s="189">
        <f>(SUM($N117:AY117)-SUM($N564:AX564)+$J564)*IF($F564&gt;=5,AY$9&gt;=YEAR($I564),1)*($F564&gt;=3)</f>
        <v>0</v>
      </c>
      <c r="AZ564" s="189">
        <f>(SUM($N117:AZ117)-SUM($N564:AY564)+$J564)*IF($F564&gt;=5,AZ$9&gt;=YEAR($I564),1)*($F564&gt;=3)</f>
        <v>0</v>
      </c>
      <c r="BA564" s="189">
        <f>(SUM($N117:BA117)-SUM($N564:AZ564)+$J564)*IF($F564&gt;=5,BA$9&gt;=YEAR($I564),1)*($F564&gt;=3)</f>
        <v>0</v>
      </c>
      <c r="BB564" s="189">
        <f>(SUM($N117:BB117)-SUM($N564:BA564)+$J564)*IF($F564&gt;=5,BB$9&gt;=YEAR($I564),1)*($F564&gt;=3)</f>
        <v>0</v>
      </c>
      <c r="BC564" s="189">
        <f>(SUM($N117:BC117)-SUM($N564:BB564)+$J564)*IF($F564&gt;=5,BC$9&gt;=YEAR($I564),1)*($F564&gt;=3)</f>
        <v>0</v>
      </c>
      <c r="BD564" s="189">
        <f>(SUM($N117:BD117)-SUM($N564:BC564)+$J564)*IF($F564&gt;=5,BD$9&gt;=YEAR($I564),1)*($F564&gt;=3)</f>
        <v>0</v>
      </c>
      <c r="BE564" s="189">
        <f>(SUM($N117:BE117)-SUM($N564:BD564)+$J564)*IF($F564&gt;=5,BE$9&gt;=YEAR($I564),1)*($F564&gt;=3)</f>
        <v>0</v>
      </c>
      <c r="BF564" s="189">
        <f>(SUM($N117:BF117)-SUM($N564:BE564)+$J564)*IF($F564&gt;=5,BF$9&gt;=YEAR($I564),1)*($F564&gt;=3)</f>
        <v>0</v>
      </c>
      <c r="BG564" s="189">
        <f>(SUM($N117:BG117)-SUM($N564:BF564)+$J564)*IF($F564&gt;=5,BG$9&gt;=YEAR($I564),1)*($F564&gt;=3)</f>
        <v>0</v>
      </c>
      <c r="BH564" s="189">
        <f>(SUM($N117:BH117)-SUM($N564:BG564)+$J564)*IF($F564&gt;=5,BH$9&gt;=YEAR($I564),1)*($F564&gt;=3)</f>
        <v>0</v>
      </c>
      <c r="BI564" s="189">
        <f>(SUM($N117:BI117)-SUM($N564:BH564)+$J564)*IF($F564&gt;=5,BI$9&gt;=YEAR($I564),1)*($F564&gt;=3)</f>
        <v>0</v>
      </c>
      <c r="BJ564" s="189">
        <f>(SUM($N117:BJ117)-SUM($N564:BI564)+$J564)*IF($F564&gt;=5,BJ$9&gt;=YEAR($I564),1)*($F564&gt;=3)</f>
        <v>0</v>
      </c>
      <c r="BK564" s="189">
        <f>(SUM($N117:BK117)-SUM($N564:BJ564)+$J564)*IF($F564&gt;=5,BK$9&gt;=YEAR($I564),1)*($F564&gt;=3)</f>
        <v>0</v>
      </c>
      <c r="BL564" s="189">
        <f>(SUM($N117:BL117)-SUM($N564:BK564)+$J564)*IF($F564&gt;=5,BL$9&gt;=YEAR($I564),1)*($F564&gt;=3)</f>
        <v>0</v>
      </c>
      <c r="BM564" s="189">
        <f>(SUM($N117:BM117)-SUM($N564:BL564)+$J564)*IF($F564&gt;=5,BM$9&gt;=YEAR($I564),1)*($F564&gt;=3)</f>
        <v>0</v>
      </c>
    </row>
    <row r="565" spans="3:65" x14ac:dyDescent="0.2">
      <c r="C565" s="188">
        <f t="shared" si="569"/>
        <v>10</v>
      </c>
      <c r="D565" s="166" t="str">
        <f t="shared" si="570"/>
        <v/>
      </c>
      <c r="E565" s="211" t="str">
        <f t="shared" si="566"/>
        <v>Operating Expense</v>
      </c>
      <c r="F565" s="183">
        <f t="shared" si="566"/>
        <v>2</v>
      </c>
      <c r="G565" s="183"/>
      <c r="H565" s="266">
        <f t="shared" si="571"/>
        <v>2022</v>
      </c>
      <c r="I565" s="262">
        <f t="shared" si="567"/>
        <v>44562</v>
      </c>
      <c r="J565" s="190">
        <f t="shared" si="568"/>
        <v>0</v>
      </c>
      <c r="K565" s="202">
        <f t="shared" si="572"/>
        <v>0</v>
      </c>
      <c r="L565" s="203">
        <f t="shared" si="573"/>
        <v>0</v>
      </c>
      <c r="O565" s="189">
        <f>(SUM($N118:O118)-SUM($N565:N565)+$J565)*IF($F565&gt;=5,O$9&gt;=YEAR($I565),1)*($F565&gt;=3)</f>
        <v>0</v>
      </c>
      <c r="P565" s="189">
        <f>(SUM($N118:P118)-SUM($N565:O565)+$J565)*IF($F565&gt;=5,P$9&gt;=YEAR($I565),1)*($F565&gt;=3)</f>
        <v>0</v>
      </c>
      <c r="Q565" s="189">
        <f>(SUM($N118:Q118)-SUM($N565:P565)+$J565)*IF($F565&gt;=5,Q$9&gt;=YEAR($I565),1)*($F565&gt;=3)</f>
        <v>0</v>
      </c>
      <c r="R565" s="189">
        <f>(SUM($N118:R118)-SUM($N565:Q565)+$J565)*IF($F565&gt;=5,R$9&gt;=YEAR($I565),1)*($F565&gt;=3)</f>
        <v>0</v>
      </c>
      <c r="S565" s="189">
        <f>(SUM($N118:S118)-SUM($N565:R565)+$J565)*IF($F565&gt;=5,S$9&gt;=YEAR($I565),1)*($F565&gt;=3)</f>
        <v>0</v>
      </c>
      <c r="T565" s="189">
        <f>(SUM($N118:T118)-SUM($N565:S565)+$J565)*IF($F565&gt;=5,T$9&gt;=YEAR($I565),1)*($F565&gt;=3)</f>
        <v>0</v>
      </c>
      <c r="U565" s="189">
        <f>(SUM($N118:U118)-SUM($N565:T565)+$J565)*IF($F565&gt;=5,U$9&gt;=YEAR($I565),1)*($F565&gt;=3)</f>
        <v>0</v>
      </c>
      <c r="V565" s="189">
        <f>(SUM($N118:V118)-SUM($N565:U565)+$J565)*IF($F565&gt;=5,V$9&gt;=YEAR($I565),1)*($F565&gt;=3)</f>
        <v>0</v>
      </c>
      <c r="W565" s="189">
        <f>(SUM($N118:W118)-SUM($N565:V565)+$J565)*IF($F565&gt;=5,W$9&gt;=YEAR($I565),1)*($F565&gt;=3)</f>
        <v>0</v>
      </c>
      <c r="X565" s="189">
        <f>(SUM($N118:X118)-SUM($N565:W565)+$J565)*IF($F565&gt;=5,X$9&gt;=YEAR($I565),1)*($F565&gt;=3)</f>
        <v>0</v>
      </c>
      <c r="Y565" s="189">
        <f>(SUM($N118:Y118)-SUM($N565:X565)+$J565)*IF($F565&gt;=5,Y$9&gt;=YEAR($I565),1)*($F565&gt;=3)</f>
        <v>0</v>
      </c>
      <c r="Z565" s="189">
        <f>(SUM($N118:Z118)-SUM($N565:Y565)+$J565)*IF($F565&gt;=5,Z$9&gt;=YEAR($I565),1)*($F565&gt;=3)</f>
        <v>0</v>
      </c>
      <c r="AA565" s="189">
        <f>(SUM($N118:AA118)-SUM($N565:Z565)+$J565)*IF($F565&gt;=5,AA$9&gt;=YEAR($I565),1)*($F565&gt;=3)</f>
        <v>0</v>
      </c>
      <c r="AB565" s="189">
        <f>(SUM($N118:AB118)-SUM($N565:AA565)+$J565)*IF($F565&gt;=5,AB$9&gt;=YEAR($I565),1)*($F565&gt;=3)</f>
        <v>0</v>
      </c>
      <c r="AC565" s="189">
        <f>(SUM($N118:AC118)-SUM($N565:AB565)+$J565)*IF($F565&gt;=5,AC$9&gt;=YEAR($I565),1)*($F565&gt;=3)</f>
        <v>0</v>
      </c>
      <c r="AD565" s="189">
        <f>(SUM($N118:AD118)-SUM($N565:AC565)+$J565)*IF($F565&gt;=5,AD$9&gt;=YEAR($I565),1)*($F565&gt;=3)</f>
        <v>0</v>
      </c>
      <c r="AE565" s="189">
        <f>(SUM($N118:AE118)-SUM($N565:AD565)+$J565)*IF($F565&gt;=5,AE$9&gt;=YEAR($I565),1)*($F565&gt;=3)</f>
        <v>0</v>
      </c>
      <c r="AF565" s="189">
        <f>(SUM($N118:AF118)-SUM($N565:AE565)+$J565)*IF($F565&gt;=5,AF$9&gt;=YEAR($I565),1)*($F565&gt;=3)</f>
        <v>0</v>
      </c>
      <c r="AG565" s="189">
        <f>(SUM($N118:AG118)-SUM($N565:AF565)+$J565)*IF($F565&gt;=5,AG$9&gt;=YEAR($I565),1)*($F565&gt;=3)</f>
        <v>0</v>
      </c>
      <c r="AH565" s="189">
        <f>(SUM($N118:AH118)-SUM($N565:AG565)+$J565)*IF($F565&gt;=5,AH$9&gt;=YEAR($I565),1)*($F565&gt;=3)</f>
        <v>0</v>
      </c>
      <c r="AI565" s="189">
        <f>(SUM($N118:AI118)-SUM($N565:AH565)+$J565)*IF($F565&gt;=5,AI$9&gt;=YEAR($I565),1)*($F565&gt;=3)</f>
        <v>0</v>
      </c>
      <c r="AJ565" s="189">
        <f>(SUM($N118:AJ118)-SUM($N565:AI565)+$J565)*IF($F565&gt;=5,AJ$9&gt;=YEAR($I565),1)*($F565&gt;=3)</f>
        <v>0</v>
      </c>
      <c r="AK565" s="189">
        <f>(SUM($N118:AK118)-SUM($N565:AJ565)+$J565)*IF($F565&gt;=5,AK$9&gt;=YEAR($I565),1)*($F565&gt;=3)</f>
        <v>0</v>
      </c>
      <c r="AL565" s="189">
        <f>(SUM($N118:AL118)-SUM($N565:AK565)+$J565)*IF($F565&gt;=5,AL$9&gt;=YEAR($I565),1)*($F565&gt;=3)</f>
        <v>0</v>
      </c>
      <c r="AM565" s="189">
        <f>(SUM($N118:AM118)-SUM($N565:AL565)+$J565)*IF($F565&gt;=5,AM$9&gt;=YEAR($I565),1)*($F565&gt;=3)</f>
        <v>0</v>
      </c>
      <c r="AN565" s="189">
        <f>(SUM($N118:AN118)-SUM($N565:AM565)+$J565)*IF($F565&gt;=5,AN$9&gt;=YEAR($I565),1)*($F565&gt;=3)</f>
        <v>0</v>
      </c>
      <c r="AO565" s="189">
        <f>(SUM($N118:AO118)-SUM($N565:AN565)+$J565)*IF($F565&gt;=5,AO$9&gt;=YEAR($I565),1)*($F565&gt;=3)</f>
        <v>0</v>
      </c>
      <c r="AP565" s="189">
        <f>(SUM($N118:AP118)-SUM($N565:AO565)+$J565)*IF($F565&gt;=5,AP$9&gt;=YEAR($I565),1)*($F565&gt;=3)</f>
        <v>0</v>
      </c>
      <c r="AQ565" s="189">
        <f>(SUM($N118:AQ118)-SUM($N565:AP565)+$J565)*IF($F565&gt;=5,AQ$9&gt;=YEAR($I565),1)*($F565&gt;=3)</f>
        <v>0</v>
      </c>
      <c r="AR565" s="189">
        <f>(SUM($N118:AR118)-SUM($N565:AQ565)+$J565)*IF($F565&gt;=5,AR$9&gt;=YEAR($I565),1)*($F565&gt;=3)</f>
        <v>0</v>
      </c>
      <c r="AS565" s="189">
        <f>(SUM($N118:AS118)-SUM($N565:AR565)+$J565)*IF($F565&gt;=5,AS$9&gt;=YEAR($I565),1)*($F565&gt;=3)</f>
        <v>0</v>
      </c>
      <c r="AT565" s="189">
        <f>(SUM($N118:AT118)-SUM($N565:AS565)+$J565)*IF($F565&gt;=5,AT$9&gt;=YEAR($I565),1)*($F565&gt;=3)</f>
        <v>0</v>
      </c>
      <c r="AU565" s="189">
        <f>(SUM($N118:AU118)-SUM($N565:AT565)+$J565)*IF($F565&gt;=5,AU$9&gt;=YEAR($I565),1)*($F565&gt;=3)</f>
        <v>0</v>
      </c>
      <c r="AV565" s="189">
        <f>(SUM($N118:AV118)-SUM($N565:AU565)+$J565)*IF($F565&gt;=5,AV$9&gt;=YEAR($I565),1)*($F565&gt;=3)</f>
        <v>0</v>
      </c>
      <c r="AW565" s="189">
        <f>(SUM($N118:AW118)-SUM($N565:AV565)+$J565)*IF($F565&gt;=5,AW$9&gt;=YEAR($I565),1)*($F565&gt;=3)</f>
        <v>0</v>
      </c>
      <c r="AX565" s="189">
        <f>(SUM($N118:AX118)-SUM($N565:AW565)+$J565)*IF($F565&gt;=5,AX$9&gt;=YEAR($I565),1)*($F565&gt;=3)</f>
        <v>0</v>
      </c>
      <c r="AY565" s="189">
        <f>(SUM($N118:AY118)-SUM($N565:AX565)+$J565)*IF($F565&gt;=5,AY$9&gt;=YEAR($I565),1)*($F565&gt;=3)</f>
        <v>0</v>
      </c>
      <c r="AZ565" s="189">
        <f>(SUM($N118:AZ118)-SUM($N565:AY565)+$J565)*IF($F565&gt;=5,AZ$9&gt;=YEAR($I565),1)*($F565&gt;=3)</f>
        <v>0</v>
      </c>
      <c r="BA565" s="189">
        <f>(SUM($N118:BA118)-SUM($N565:AZ565)+$J565)*IF($F565&gt;=5,BA$9&gt;=YEAR($I565),1)*($F565&gt;=3)</f>
        <v>0</v>
      </c>
      <c r="BB565" s="189">
        <f>(SUM($N118:BB118)-SUM($N565:BA565)+$J565)*IF($F565&gt;=5,BB$9&gt;=YEAR($I565),1)*($F565&gt;=3)</f>
        <v>0</v>
      </c>
      <c r="BC565" s="189">
        <f>(SUM($N118:BC118)-SUM($N565:BB565)+$J565)*IF($F565&gt;=5,BC$9&gt;=YEAR($I565),1)*($F565&gt;=3)</f>
        <v>0</v>
      </c>
      <c r="BD565" s="189">
        <f>(SUM($N118:BD118)-SUM($N565:BC565)+$J565)*IF($F565&gt;=5,BD$9&gt;=YEAR($I565),1)*($F565&gt;=3)</f>
        <v>0</v>
      </c>
      <c r="BE565" s="189">
        <f>(SUM($N118:BE118)-SUM($N565:BD565)+$J565)*IF($F565&gt;=5,BE$9&gt;=YEAR($I565),1)*($F565&gt;=3)</f>
        <v>0</v>
      </c>
      <c r="BF565" s="189">
        <f>(SUM($N118:BF118)-SUM($N565:BE565)+$J565)*IF($F565&gt;=5,BF$9&gt;=YEAR($I565),1)*($F565&gt;=3)</f>
        <v>0</v>
      </c>
      <c r="BG565" s="189">
        <f>(SUM($N118:BG118)-SUM($N565:BF565)+$J565)*IF($F565&gt;=5,BG$9&gt;=YEAR($I565),1)*($F565&gt;=3)</f>
        <v>0</v>
      </c>
      <c r="BH565" s="189">
        <f>(SUM($N118:BH118)-SUM($N565:BG565)+$J565)*IF($F565&gt;=5,BH$9&gt;=YEAR($I565),1)*($F565&gt;=3)</f>
        <v>0</v>
      </c>
      <c r="BI565" s="189">
        <f>(SUM($N118:BI118)-SUM($N565:BH565)+$J565)*IF($F565&gt;=5,BI$9&gt;=YEAR($I565),1)*($F565&gt;=3)</f>
        <v>0</v>
      </c>
      <c r="BJ565" s="189">
        <f>(SUM($N118:BJ118)-SUM($N565:BI565)+$J565)*IF($F565&gt;=5,BJ$9&gt;=YEAR($I565),1)*($F565&gt;=3)</f>
        <v>0</v>
      </c>
      <c r="BK565" s="189">
        <f>(SUM($N118:BK118)-SUM($N565:BJ565)+$J565)*IF($F565&gt;=5,BK$9&gt;=YEAR($I565),1)*($F565&gt;=3)</f>
        <v>0</v>
      </c>
      <c r="BL565" s="189">
        <f>(SUM($N118:BL118)-SUM($N565:BK565)+$J565)*IF($F565&gt;=5,BL$9&gt;=YEAR($I565),1)*($F565&gt;=3)</f>
        <v>0</v>
      </c>
      <c r="BM565" s="189">
        <f>(SUM($N118:BM118)-SUM($N565:BL565)+$J565)*IF($F565&gt;=5,BM$9&gt;=YEAR($I565),1)*($F565&gt;=3)</f>
        <v>0</v>
      </c>
    </row>
    <row r="566" spans="3:65" x14ac:dyDescent="0.2">
      <c r="C566" s="188">
        <f t="shared" si="569"/>
        <v>11</v>
      </c>
      <c r="D566" s="166" t="str">
        <f t="shared" si="570"/>
        <v/>
      </c>
      <c r="E566" s="211" t="str">
        <f t="shared" si="566"/>
        <v>Operating Expense</v>
      </c>
      <c r="F566" s="183">
        <f t="shared" si="566"/>
        <v>2</v>
      </c>
      <c r="G566" s="183"/>
      <c r="H566" s="266">
        <f t="shared" si="571"/>
        <v>2022</v>
      </c>
      <c r="I566" s="262">
        <f t="shared" si="567"/>
        <v>44562</v>
      </c>
      <c r="J566" s="190">
        <f t="shared" si="568"/>
        <v>0</v>
      </c>
      <c r="K566" s="202">
        <f t="shared" si="572"/>
        <v>0</v>
      </c>
      <c r="L566" s="203">
        <f t="shared" si="573"/>
        <v>0</v>
      </c>
      <c r="O566" s="189">
        <f>(SUM($N119:O119)-SUM($N566:N566)+$J566)*IF($F566&gt;=5,O$9&gt;=YEAR($I566),1)*($F566&gt;=3)</f>
        <v>0</v>
      </c>
      <c r="P566" s="189">
        <f>(SUM($N119:P119)-SUM($N566:O566)+$J566)*IF($F566&gt;=5,P$9&gt;=YEAR($I566),1)*($F566&gt;=3)</f>
        <v>0</v>
      </c>
      <c r="Q566" s="189">
        <f>(SUM($N119:Q119)-SUM($N566:P566)+$J566)*IF($F566&gt;=5,Q$9&gt;=YEAR($I566),1)*($F566&gt;=3)</f>
        <v>0</v>
      </c>
      <c r="R566" s="189">
        <f>(SUM($N119:R119)-SUM($N566:Q566)+$J566)*IF($F566&gt;=5,R$9&gt;=YEAR($I566),1)*($F566&gt;=3)</f>
        <v>0</v>
      </c>
      <c r="S566" s="189">
        <f>(SUM($N119:S119)-SUM($N566:R566)+$J566)*IF($F566&gt;=5,S$9&gt;=YEAR($I566),1)*($F566&gt;=3)</f>
        <v>0</v>
      </c>
      <c r="T566" s="189">
        <f>(SUM($N119:T119)-SUM($N566:S566)+$J566)*IF($F566&gt;=5,T$9&gt;=YEAR($I566),1)*($F566&gt;=3)</f>
        <v>0</v>
      </c>
      <c r="U566" s="189">
        <f>(SUM($N119:U119)-SUM($N566:T566)+$J566)*IF($F566&gt;=5,U$9&gt;=YEAR($I566),1)*($F566&gt;=3)</f>
        <v>0</v>
      </c>
      <c r="V566" s="189">
        <f>(SUM($N119:V119)-SUM($N566:U566)+$J566)*IF($F566&gt;=5,V$9&gt;=YEAR($I566),1)*($F566&gt;=3)</f>
        <v>0</v>
      </c>
      <c r="W566" s="189">
        <f>(SUM($N119:W119)-SUM($N566:V566)+$J566)*IF($F566&gt;=5,W$9&gt;=YEAR($I566),1)*($F566&gt;=3)</f>
        <v>0</v>
      </c>
      <c r="X566" s="189">
        <f>(SUM($N119:X119)-SUM($N566:W566)+$J566)*IF($F566&gt;=5,X$9&gt;=YEAR($I566),1)*($F566&gt;=3)</f>
        <v>0</v>
      </c>
      <c r="Y566" s="189">
        <f>(SUM($N119:Y119)-SUM($N566:X566)+$J566)*IF($F566&gt;=5,Y$9&gt;=YEAR($I566),1)*($F566&gt;=3)</f>
        <v>0</v>
      </c>
      <c r="Z566" s="189">
        <f>(SUM($N119:Z119)-SUM($N566:Y566)+$J566)*IF($F566&gt;=5,Z$9&gt;=YEAR($I566),1)*($F566&gt;=3)</f>
        <v>0</v>
      </c>
      <c r="AA566" s="189">
        <f>(SUM($N119:AA119)-SUM($N566:Z566)+$J566)*IF($F566&gt;=5,AA$9&gt;=YEAR($I566),1)*($F566&gt;=3)</f>
        <v>0</v>
      </c>
      <c r="AB566" s="189">
        <f>(SUM($N119:AB119)-SUM($N566:AA566)+$J566)*IF($F566&gt;=5,AB$9&gt;=YEAR($I566),1)*($F566&gt;=3)</f>
        <v>0</v>
      </c>
      <c r="AC566" s="189">
        <f>(SUM($N119:AC119)-SUM($N566:AB566)+$J566)*IF($F566&gt;=5,AC$9&gt;=YEAR($I566),1)*($F566&gt;=3)</f>
        <v>0</v>
      </c>
      <c r="AD566" s="189">
        <f>(SUM($N119:AD119)-SUM($N566:AC566)+$J566)*IF($F566&gt;=5,AD$9&gt;=YEAR($I566),1)*($F566&gt;=3)</f>
        <v>0</v>
      </c>
      <c r="AE566" s="189">
        <f>(SUM($N119:AE119)-SUM($N566:AD566)+$J566)*IF($F566&gt;=5,AE$9&gt;=YEAR($I566),1)*($F566&gt;=3)</f>
        <v>0</v>
      </c>
      <c r="AF566" s="189">
        <f>(SUM($N119:AF119)-SUM($N566:AE566)+$J566)*IF($F566&gt;=5,AF$9&gt;=YEAR($I566),1)*($F566&gt;=3)</f>
        <v>0</v>
      </c>
      <c r="AG566" s="189">
        <f>(SUM($N119:AG119)-SUM($N566:AF566)+$J566)*IF($F566&gt;=5,AG$9&gt;=YEAR($I566),1)*($F566&gt;=3)</f>
        <v>0</v>
      </c>
      <c r="AH566" s="189">
        <f>(SUM($N119:AH119)-SUM($N566:AG566)+$J566)*IF($F566&gt;=5,AH$9&gt;=YEAR($I566),1)*($F566&gt;=3)</f>
        <v>0</v>
      </c>
      <c r="AI566" s="189">
        <f>(SUM($N119:AI119)-SUM($N566:AH566)+$J566)*IF($F566&gt;=5,AI$9&gt;=YEAR($I566),1)*($F566&gt;=3)</f>
        <v>0</v>
      </c>
      <c r="AJ566" s="189">
        <f>(SUM($N119:AJ119)-SUM($N566:AI566)+$J566)*IF($F566&gt;=5,AJ$9&gt;=YEAR($I566),1)*($F566&gt;=3)</f>
        <v>0</v>
      </c>
      <c r="AK566" s="189">
        <f>(SUM($N119:AK119)-SUM($N566:AJ566)+$J566)*IF($F566&gt;=5,AK$9&gt;=YEAR($I566),1)*($F566&gt;=3)</f>
        <v>0</v>
      </c>
      <c r="AL566" s="189">
        <f>(SUM($N119:AL119)-SUM($N566:AK566)+$J566)*IF($F566&gt;=5,AL$9&gt;=YEAR($I566),1)*($F566&gt;=3)</f>
        <v>0</v>
      </c>
      <c r="AM566" s="189">
        <f>(SUM($N119:AM119)-SUM($N566:AL566)+$J566)*IF($F566&gt;=5,AM$9&gt;=YEAR($I566),1)*($F566&gt;=3)</f>
        <v>0</v>
      </c>
      <c r="AN566" s="189">
        <f>(SUM($N119:AN119)-SUM($N566:AM566)+$J566)*IF($F566&gt;=5,AN$9&gt;=YEAR($I566),1)*($F566&gt;=3)</f>
        <v>0</v>
      </c>
      <c r="AO566" s="189">
        <f>(SUM($N119:AO119)-SUM($N566:AN566)+$J566)*IF($F566&gt;=5,AO$9&gt;=YEAR($I566),1)*($F566&gt;=3)</f>
        <v>0</v>
      </c>
      <c r="AP566" s="189">
        <f>(SUM($N119:AP119)-SUM($N566:AO566)+$J566)*IF($F566&gt;=5,AP$9&gt;=YEAR($I566),1)*($F566&gt;=3)</f>
        <v>0</v>
      </c>
      <c r="AQ566" s="189">
        <f>(SUM($N119:AQ119)-SUM($N566:AP566)+$J566)*IF($F566&gt;=5,AQ$9&gt;=YEAR($I566),1)*($F566&gt;=3)</f>
        <v>0</v>
      </c>
      <c r="AR566" s="189">
        <f>(SUM($N119:AR119)-SUM($N566:AQ566)+$J566)*IF($F566&gt;=5,AR$9&gt;=YEAR($I566),1)*($F566&gt;=3)</f>
        <v>0</v>
      </c>
      <c r="AS566" s="189">
        <f>(SUM($N119:AS119)-SUM($N566:AR566)+$J566)*IF($F566&gt;=5,AS$9&gt;=YEAR($I566),1)*($F566&gt;=3)</f>
        <v>0</v>
      </c>
      <c r="AT566" s="189">
        <f>(SUM($N119:AT119)-SUM($N566:AS566)+$J566)*IF($F566&gt;=5,AT$9&gt;=YEAR($I566),1)*($F566&gt;=3)</f>
        <v>0</v>
      </c>
      <c r="AU566" s="189">
        <f>(SUM($N119:AU119)-SUM($N566:AT566)+$J566)*IF($F566&gt;=5,AU$9&gt;=YEAR($I566),1)*($F566&gt;=3)</f>
        <v>0</v>
      </c>
      <c r="AV566" s="189">
        <f>(SUM($N119:AV119)-SUM($N566:AU566)+$J566)*IF($F566&gt;=5,AV$9&gt;=YEAR($I566),1)*($F566&gt;=3)</f>
        <v>0</v>
      </c>
      <c r="AW566" s="189">
        <f>(SUM($N119:AW119)-SUM($N566:AV566)+$J566)*IF($F566&gt;=5,AW$9&gt;=YEAR($I566),1)*($F566&gt;=3)</f>
        <v>0</v>
      </c>
      <c r="AX566" s="189">
        <f>(SUM($N119:AX119)-SUM($N566:AW566)+$J566)*IF($F566&gt;=5,AX$9&gt;=YEAR($I566),1)*($F566&gt;=3)</f>
        <v>0</v>
      </c>
      <c r="AY566" s="189">
        <f>(SUM($N119:AY119)-SUM($N566:AX566)+$J566)*IF($F566&gt;=5,AY$9&gt;=YEAR($I566),1)*($F566&gt;=3)</f>
        <v>0</v>
      </c>
      <c r="AZ566" s="189">
        <f>(SUM($N119:AZ119)-SUM($N566:AY566)+$J566)*IF($F566&gt;=5,AZ$9&gt;=YEAR($I566),1)*($F566&gt;=3)</f>
        <v>0</v>
      </c>
      <c r="BA566" s="189">
        <f>(SUM($N119:BA119)-SUM($N566:AZ566)+$J566)*IF($F566&gt;=5,BA$9&gt;=YEAR($I566),1)*($F566&gt;=3)</f>
        <v>0</v>
      </c>
      <c r="BB566" s="189">
        <f>(SUM($N119:BB119)-SUM($N566:BA566)+$J566)*IF($F566&gt;=5,BB$9&gt;=YEAR($I566),1)*($F566&gt;=3)</f>
        <v>0</v>
      </c>
      <c r="BC566" s="189">
        <f>(SUM($N119:BC119)-SUM($N566:BB566)+$J566)*IF($F566&gt;=5,BC$9&gt;=YEAR($I566),1)*($F566&gt;=3)</f>
        <v>0</v>
      </c>
      <c r="BD566" s="189">
        <f>(SUM($N119:BD119)-SUM($N566:BC566)+$J566)*IF($F566&gt;=5,BD$9&gt;=YEAR($I566),1)*($F566&gt;=3)</f>
        <v>0</v>
      </c>
      <c r="BE566" s="189">
        <f>(SUM($N119:BE119)-SUM($N566:BD566)+$J566)*IF($F566&gt;=5,BE$9&gt;=YEAR($I566),1)*($F566&gt;=3)</f>
        <v>0</v>
      </c>
      <c r="BF566" s="189">
        <f>(SUM($N119:BF119)-SUM($N566:BE566)+$J566)*IF($F566&gt;=5,BF$9&gt;=YEAR($I566),1)*($F566&gt;=3)</f>
        <v>0</v>
      </c>
      <c r="BG566" s="189">
        <f>(SUM($N119:BG119)-SUM($N566:BF566)+$J566)*IF($F566&gt;=5,BG$9&gt;=YEAR($I566),1)*($F566&gt;=3)</f>
        <v>0</v>
      </c>
      <c r="BH566" s="189">
        <f>(SUM($N119:BH119)-SUM($N566:BG566)+$J566)*IF($F566&gt;=5,BH$9&gt;=YEAR($I566),1)*($F566&gt;=3)</f>
        <v>0</v>
      </c>
      <c r="BI566" s="189">
        <f>(SUM($N119:BI119)-SUM($N566:BH566)+$J566)*IF($F566&gt;=5,BI$9&gt;=YEAR($I566),1)*($F566&gt;=3)</f>
        <v>0</v>
      </c>
      <c r="BJ566" s="189">
        <f>(SUM($N119:BJ119)-SUM($N566:BI566)+$J566)*IF($F566&gt;=5,BJ$9&gt;=YEAR($I566),1)*($F566&gt;=3)</f>
        <v>0</v>
      </c>
      <c r="BK566" s="189">
        <f>(SUM($N119:BK119)-SUM($N566:BJ566)+$J566)*IF($F566&gt;=5,BK$9&gt;=YEAR($I566),1)*($F566&gt;=3)</f>
        <v>0</v>
      </c>
      <c r="BL566" s="189">
        <f>(SUM($N119:BL119)-SUM($N566:BK566)+$J566)*IF($F566&gt;=5,BL$9&gt;=YEAR($I566),1)*($F566&gt;=3)</f>
        <v>0</v>
      </c>
      <c r="BM566" s="189">
        <f>(SUM($N119:BM119)-SUM($N566:BL566)+$J566)*IF($F566&gt;=5,BM$9&gt;=YEAR($I566),1)*($F566&gt;=3)</f>
        <v>0</v>
      </c>
    </row>
    <row r="567" spans="3:65" x14ac:dyDescent="0.2">
      <c r="C567" s="188">
        <f t="shared" si="569"/>
        <v>12</v>
      </c>
      <c r="D567" s="166" t="str">
        <f t="shared" si="570"/>
        <v/>
      </c>
      <c r="E567" s="211" t="str">
        <f t="shared" si="566"/>
        <v>Operating Expense</v>
      </c>
      <c r="F567" s="183">
        <f t="shared" si="566"/>
        <v>2</v>
      </c>
      <c r="G567" s="183"/>
      <c r="H567" s="266">
        <f t="shared" si="571"/>
        <v>2022</v>
      </c>
      <c r="I567" s="262">
        <f t="shared" si="567"/>
        <v>44562</v>
      </c>
      <c r="J567" s="190">
        <f t="shared" si="568"/>
        <v>0</v>
      </c>
      <c r="K567" s="202">
        <f t="shared" si="572"/>
        <v>0</v>
      </c>
      <c r="L567" s="203">
        <f t="shared" si="573"/>
        <v>0</v>
      </c>
      <c r="O567" s="189">
        <f>(SUM($N120:O120)-SUM($N567:N567)+$J567)*IF($F567&gt;=5,O$9&gt;=YEAR($I567),1)*($F567&gt;=3)</f>
        <v>0</v>
      </c>
      <c r="P567" s="189">
        <f>(SUM($N120:P120)-SUM($N567:O567)+$J567)*IF($F567&gt;=5,P$9&gt;=YEAR($I567),1)*($F567&gt;=3)</f>
        <v>0</v>
      </c>
      <c r="Q567" s="189">
        <f>(SUM($N120:Q120)-SUM($N567:P567)+$J567)*IF($F567&gt;=5,Q$9&gt;=YEAR($I567),1)*($F567&gt;=3)</f>
        <v>0</v>
      </c>
      <c r="R567" s="189">
        <f>(SUM($N120:R120)-SUM($N567:Q567)+$J567)*IF($F567&gt;=5,R$9&gt;=YEAR($I567),1)*($F567&gt;=3)</f>
        <v>0</v>
      </c>
      <c r="S567" s="189">
        <f>(SUM($N120:S120)-SUM($N567:R567)+$J567)*IF($F567&gt;=5,S$9&gt;=YEAR($I567),1)*($F567&gt;=3)</f>
        <v>0</v>
      </c>
      <c r="T567" s="189">
        <f>(SUM($N120:T120)-SUM($N567:S567)+$J567)*IF($F567&gt;=5,T$9&gt;=YEAR($I567),1)*($F567&gt;=3)</f>
        <v>0</v>
      </c>
      <c r="U567" s="189">
        <f>(SUM($N120:U120)-SUM($N567:T567)+$J567)*IF($F567&gt;=5,U$9&gt;=YEAR($I567),1)*($F567&gt;=3)</f>
        <v>0</v>
      </c>
      <c r="V567" s="189">
        <f>(SUM($N120:V120)-SUM($N567:U567)+$J567)*IF($F567&gt;=5,V$9&gt;=YEAR($I567),1)*($F567&gt;=3)</f>
        <v>0</v>
      </c>
      <c r="W567" s="189">
        <f>(SUM($N120:W120)-SUM($N567:V567)+$J567)*IF($F567&gt;=5,W$9&gt;=YEAR($I567),1)*($F567&gt;=3)</f>
        <v>0</v>
      </c>
      <c r="X567" s="189">
        <f>(SUM($N120:X120)-SUM($N567:W567)+$J567)*IF($F567&gt;=5,X$9&gt;=YEAR($I567),1)*($F567&gt;=3)</f>
        <v>0</v>
      </c>
      <c r="Y567" s="189">
        <f>(SUM($N120:Y120)-SUM($N567:X567)+$J567)*IF($F567&gt;=5,Y$9&gt;=YEAR($I567),1)*($F567&gt;=3)</f>
        <v>0</v>
      </c>
      <c r="Z567" s="189">
        <f>(SUM($N120:Z120)-SUM($N567:Y567)+$J567)*IF($F567&gt;=5,Z$9&gt;=YEAR($I567),1)*($F567&gt;=3)</f>
        <v>0</v>
      </c>
      <c r="AA567" s="189">
        <f>(SUM($N120:AA120)-SUM($N567:Z567)+$J567)*IF($F567&gt;=5,AA$9&gt;=YEAR($I567),1)*($F567&gt;=3)</f>
        <v>0</v>
      </c>
      <c r="AB567" s="189">
        <f>(SUM($N120:AB120)-SUM($N567:AA567)+$J567)*IF($F567&gt;=5,AB$9&gt;=YEAR($I567),1)*($F567&gt;=3)</f>
        <v>0</v>
      </c>
      <c r="AC567" s="189">
        <f>(SUM($N120:AC120)-SUM($N567:AB567)+$J567)*IF($F567&gt;=5,AC$9&gt;=YEAR($I567),1)*($F567&gt;=3)</f>
        <v>0</v>
      </c>
      <c r="AD567" s="189">
        <f>(SUM($N120:AD120)-SUM($N567:AC567)+$J567)*IF($F567&gt;=5,AD$9&gt;=YEAR($I567),1)*($F567&gt;=3)</f>
        <v>0</v>
      </c>
      <c r="AE567" s="189">
        <f>(SUM($N120:AE120)-SUM($N567:AD567)+$J567)*IF($F567&gt;=5,AE$9&gt;=YEAR($I567),1)*($F567&gt;=3)</f>
        <v>0</v>
      </c>
      <c r="AF567" s="189">
        <f>(SUM($N120:AF120)-SUM($N567:AE567)+$J567)*IF($F567&gt;=5,AF$9&gt;=YEAR($I567),1)*($F567&gt;=3)</f>
        <v>0</v>
      </c>
      <c r="AG567" s="189">
        <f>(SUM($N120:AG120)-SUM($N567:AF567)+$J567)*IF($F567&gt;=5,AG$9&gt;=YEAR($I567),1)*($F567&gt;=3)</f>
        <v>0</v>
      </c>
      <c r="AH567" s="189">
        <f>(SUM($N120:AH120)-SUM($N567:AG567)+$J567)*IF($F567&gt;=5,AH$9&gt;=YEAR($I567),1)*($F567&gt;=3)</f>
        <v>0</v>
      </c>
      <c r="AI567" s="189">
        <f>(SUM($N120:AI120)-SUM($N567:AH567)+$J567)*IF($F567&gt;=5,AI$9&gt;=YEAR($I567),1)*($F567&gt;=3)</f>
        <v>0</v>
      </c>
      <c r="AJ567" s="189">
        <f>(SUM($N120:AJ120)-SUM($N567:AI567)+$J567)*IF($F567&gt;=5,AJ$9&gt;=YEAR($I567),1)*($F567&gt;=3)</f>
        <v>0</v>
      </c>
      <c r="AK567" s="189">
        <f>(SUM($N120:AK120)-SUM($N567:AJ567)+$J567)*IF($F567&gt;=5,AK$9&gt;=YEAR($I567),1)*($F567&gt;=3)</f>
        <v>0</v>
      </c>
      <c r="AL567" s="189">
        <f>(SUM($N120:AL120)-SUM($N567:AK567)+$J567)*IF($F567&gt;=5,AL$9&gt;=YEAR($I567),1)*($F567&gt;=3)</f>
        <v>0</v>
      </c>
      <c r="AM567" s="189">
        <f>(SUM($N120:AM120)-SUM($N567:AL567)+$J567)*IF($F567&gt;=5,AM$9&gt;=YEAR($I567),1)*($F567&gt;=3)</f>
        <v>0</v>
      </c>
      <c r="AN567" s="189">
        <f>(SUM($N120:AN120)-SUM($N567:AM567)+$J567)*IF($F567&gt;=5,AN$9&gt;=YEAR($I567),1)*($F567&gt;=3)</f>
        <v>0</v>
      </c>
      <c r="AO567" s="189">
        <f>(SUM($N120:AO120)-SUM($N567:AN567)+$J567)*IF($F567&gt;=5,AO$9&gt;=YEAR($I567),1)*($F567&gt;=3)</f>
        <v>0</v>
      </c>
      <c r="AP567" s="189">
        <f>(SUM($N120:AP120)-SUM($N567:AO567)+$J567)*IF($F567&gt;=5,AP$9&gt;=YEAR($I567),1)*($F567&gt;=3)</f>
        <v>0</v>
      </c>
      <c r="AQ567" s="189">
        <f>(SUM($N120:AQ120)-SUM($N567:AP567)+$J567)*IF($F567&gt;=5,AQ$9&gt;=YEAR($I567),1)*($F567&gt;=3)</f>
        <v>0</v>
      </c>
      <c r="AR567" s="189">
        <f>(SUM($N120:AR120)-SUM($N567:AQ567)+$J567)*IF($F567&gt;=5,AR$9&gt;=YEAR($I567),1)*($F567&gt;=3)</f>
        <v>0</v>
      </c>
      <c r="AS567" s="189">
        <f>(SUM($N120:AS120)-SUM($N567:AR567)+$J567)*IF($F567&gt;=5,AS$9&gt;=YEAR($I567),1)*($F567&gt;=3)</f>
        <v>0</v>
      </c>
      <c r="AT567" s="189">
        <f>(SUM($N120:AT120)-SUM($N567:AS567)+$J567)*IF($F567&gt;=5,AT$9&gt;=YEAR($I567),1)*($F567&gt;=3)</f>
        <v>0</v>
      </c>
      <c r="AU567" s="189">
        <f>(SUM($N120:AU120)-SUM($N567:AT567)+$J567)*IF($F567&gt;=5,AU$9&gt;=YEAR($I567),1)*($F567&gt;=3)</f>
        <v>0</v>
      </c>
      <c r="AV567" s="189">
        <f>(SUM($N120:AV120)-SUM($N567:AU567)+$J567)*IF($F567&gt;=5,AV$9&gt;=YEAR($I567),1)*($F567&gt;=3)</f>
        <v>0</v>
      </c>
      <c r="AW567" s="189">
        <f>(SUM($N120:AW120)-SUM($N567:AV567)+$J567)*IF($F567&gt;=5,AW$9&gt;=YEAR($I567),1)*($F567&gt;=3)</f>
        <v>0</v>
      </c>
      <c r="AX567" s="189">
        <f>(SUM($N120:AX120)-SUM($N567:AW567)+$J567)*IF($F567&gt;=5,AX$9&gt;=YEAR($I567),1)*($F567&gt;=3)</f>
        <v>0</v>
      </c>
      <c r="AY567" s="189">
        <f>(SUM($N120:AY120)-SUM($N567:AX567)+$J567)*IF($F567&gt;=5,AY$9&gt;=YEAR($I567),1)*($F567&gt;=3)</f>
        <v>0</v>
      </c>
      <c r="AZ567" s="189">
        <f>(SUM($N120:AZ120)-SUM($N567:AY567)+$J567)*IF($F567&gt;=5,AZ$9&gt;=YEAR($I567),1)*($F567&gt;=3)</f>
        <v>0</v>
      </c>
      <c r="BA567" s="189">
        <f>(SUM($N120:BA120)-SUM($N567:AZ567)+$J567)*IF($F567&gt;=5,BA$9&gt;=YEAR($I567),1)*($F567&gt;=3)</f>
        <v>0</v>
      </c>
      <c r="BB567" s="189">
        <f>(SUM($N120:BB120)-SUM($N567:BA567)+$J567)*IF($F567&gt;=5,BB$9&gt;=YEAR($I567),1)*($F567&gt;=3)</f>
        <v>0</v>
      </c>
      <c r="BC567" s="189">
        <f>(SUM($N120:BC120)-SUM($N567:BB567)+$J567)*IF($F567&gt;=5,BC$9&gt;=YEAR($I567),1)*($F567&gt;=3)</f>
        <v>0</v>
      </c>
      <c r="BD567" s="189">
        <f>(SUM($N120:BD120)-SUM($N567:BC567)+$J567)*IF($F567&gt;=5,BD$9&gt;=YEAR($I567),1)*($F567&gt;=3)</f>
        <v>0</v>
      </c>
      <c r="BE567" s="189">
        <f>(SUM($N120:BE120)-SUM($N567:BD567)+$J567)*IF($F567&gt;=5,BE$9&gt;=YEAR($I567),1)*($F567&gt;=3)</f>
        <v>0</v>
      </c>
      <c r="BF567" s="189">
        <f>(SUM($N120:BF120)-SUM($N567:BE567)+$J567)*IF($F567&gt;=5,BF$9&gt;=YEAR($I567),1)*($F567&gt;=3)</f>
        <v>0</v>
      </c>
      <c r="BG567" s="189">
        <f>(SUM($N120:BG120)-SUM($N567:BF567)+$J567)*IF($F567&gt;=5,BG$9&gt;=YEAR($I567),1)*($F567&gt;=3)</f>
        <v>0</v>
      </c>
      <c r="BH567" s="189">
        <f>(SUM($N120:BH120)-SUM($N567:BG567)+$J567)*IF($F567&gt;=5,BH$9&gt;=YEAR($I567),1)*($F567&gt;=3)</f>
        <v>0</v>
      </c>
      <c r="BI567" s="189">
        <f>(SUM($N120:BI120)-SUM($N567:BH567)+$J567)*IF($F567&gt;=5,BI$9&gt;=YEAR($I567),1)*($F567&gt;=3)</f>
        <v>0</v>
      </c>
      <c r="BJ567" s="189">
        <f>(SUM($N120:BJ120)-SUM($N567:BI567)+$J567)*IF($F567&gt;=5,BJ$9&gt;=YEAR($I567),1)*($F567&gt;=3)</f>
        <v>0</v>
      </c>
      <c r="BK567" s="189">
        <f>(SUM($N120:BK120)-SUM($N567:BJ567)+$J567)*IF($F567&gt;=5,BK$9&gt;=YEAR($I567),1)*($F567&gt;=3)</f>
        <v>0</v>
      </c>
      <c r="BL567" s="189">
        <f>(SUM($N120:BL120)-SUM($N567:BK567)+$J567)*IF($F567&gt;=5,BL$9&gt;=YEAR($I567),1)*($F567&gt;=3)</f>
        <v>0</v>
      </c>
      <c r="BM567" s="189">
        <f>(SUM($N120:BM120)-SUM($N567:BL567)+$J567)*IF($F567&gt;=5,BM$9&gt;=YEAR($I567),1)*($F567&gt;=3)</f>
        <v>0</v>
      </c>
    </row>
    <row r="568" spans="3:65" x14ac:dyDescent="0.2">
      <c r="C568" s="188">
        <f t="shared" si="569"/>
        <v>13</v>
      </c>
      <c r="D568" s="166" t="str">
        <f t="shared" si="570"/>
        <v xml:space="preserve">Alt 2 - TRANSMISSION LINE  </v>
      </c>
      <c r="E568" s="211" t="str">
        <f t="shared" si="566"/>
        <v>CWIP Capital</v>
      </c>
      <c r="F568" s="183">
        <f t="shared" si="566"/>
        <v>6</v>
      </c>
      <c r="G568" s="183"/>
      <c r="H568" s="266">
        <f t="shared" si="571"/>
        <v>2025</v>
      </c>
      <c r="I568" s="262">
        <f t="shared" si="567"/>
        <v>45992</v>
      </c>
      <c r="J568" s="190">
        <f t="shared" si="568"/>
        <v>0</v>
      </c>
      <c r="K568" s="202">
        <f t="shared" si="572"/>
        <v>171472216.75425339</v>
      </c>
      <c r="L568" s="203">
        <f t="shared" si="573"/>
        <v>220775563.09065515</v>
      </c>
      <c r="O568" s="189">
        <f>(SUM($N121:O121)-SUM($N568:N568)+$J568)*IF($F568&gt;=5,O$9&gt;=YEAR($I568),1)*($F568&gt;=3)</f>
        <v>0</v>
      </c>
      <c r="P568" s="189">
        <f>(SUM($N121:P121)-SUM($N568:O568)+$J568)*IF($F568&gt;=5,P$9&gt;=YEAR($I568),1)*($F568&gt;=3)</f>
        <v>0</v>
      </c>
      <c r="Q568" s="189">
        <f>(SUM($N121:Q121)-SUM($N568:P568)+$J568)*IF($F568&gt;=5,Q$9&gt;=YEAR($I568),1)*($F568&gt;=3)</f>
        <v>0</v>
      </c>
      <c r="R568" s="189">
        <f>(SUM($N121:R121)-SUM($N568:Q568)+$J568)*IF($F568&gt;=5,R$9&gt;=YEAR($I568),1)*($F568&gt;=3)</f>
        <v>220775563.09065515</v>
      </c>
      <c r="S568" s="189">
        <f>(SUM($N121:S121)-SUM($N568:R568)+$J568)*IF($F568&gt;=5,S$9&gt;=YEAR($I568),1)*($F568&gt;=3)</f>
        <v>0</v>
      </c>
      <c r="T568" s="189">
        <f>(SUM($N121:T121)-SUM($N568:S568)+$J568)*IF($F568&gt;=5,T$9&gt;=YEAR($I568),1)*($F568&gt;=3)</f>
        <v>0</v>
      </c>
      <c r="U568" s="189">
        <f>(SUM($N121:U121)-SUM($N568:T568)+$J568)*IF($F568&gt;=5,U$9&gt;=YEAR($I568),1)*($F568&gt;=3)</f>
        <v>0</v>
      </c>
      <c r="V568" s="189">
        <f>(SUM($N121:V121)-SUM($N568:U568)+$J568)*IF($F568&gt;=5,V$9&gt;=YEAR($I568),1)*($F568&gt;=3)</f>
        <v>0</v>
      </c>
      <c r="W568" s="189">
        <f>(SUM($N121:W121)-SUM($N568:V568)+$J568)*IF($F568&gt;=5,W$9&gt;=YEAR($I568),1)*($F568&gt;=3)</f>
        <v>0</v>
      </c>
      <c r="X568" s="189">
        <f>(SUM($N121:X121)-SUM($N568:W568)+$J568)*IF($F568&gt;=5,X$9&gt;=YEAR($I568),1)*($F568&gt;=3)</f>
        <v>0</v>
      </c>
      <c r="Y568" s="189">
        <f>(SUM($N121:Y121)-SUM($N568:X568)+$J568)*IF($F568&gt;=5,Y$9&gt;=YEAR($I568),1)*($F568&gt;=3)</f>
        <v>0</v>
      </c>
      <c r="Z568" s="189">
        <f>(SUM($N121:Z121)-SUM($N568:Y568)+$J568)*IF($F568&gt;=5,Z$9&gt;=YEAR($I568),1)*($F568&gt;=3)</f>
        <v>0</v>
      </c>
      <c r="AA568" s="189">
        <f>(SUM($N121:AA121)-SUM($N568:Z568)+$J568)*IF($F568&gt;=5,AA$9&gt;=YEAR($I568),1)*($F568&gt;=3)</f>
        <v>0</v>
      </c>
      <c r="AB568" s="189">
        <f>(SUM($N121:AB121)-SUM($N568:AA568)+$J568)*IF($F568&gt;=5,AB$9&gt;=YEAR($I568),1)*($F568&gt;=3)</f>
        <v>0</v>
      </c>
      <c r="AC568" s="189">
        <f>(SUM($N121:AC121)-SUM($N568:AB568)+$J568)*IF($F568&gt;=5,AC$9&gt;=YEAR($I568),1)*($F568&gt;=3)</f>
        <v>0</v>
      </c>
      <c r="AD568" s="189">
        <f>(SUM($N121:AD121)-SUM($N568:AC568)+$J568)*IF($F568&gt;=5,AD$9&gt;=YEAR($I568),1)*($F568&gt;=3)</f>
        <v>0</v>
      </c>
      <c r="AE568" s="189">
        <f>(SUM($N121:AE121)-SUM($N568:AD568)+$J568)*IF($F568&gt;=5,AE$9&gt;=YEAR($I568),1)*($F568&gt;=3)</f>
        <v>0</v>
      </c>
      <c r="AF568" s="189">
        <f>(SUM($N121:AF121)-SUM($N568:AE568)+$J568)*IF($F568&gt;=5,AF$9&gt;=YEAR($I568),1)*($F568&gt;=3)</f>
        <v>0</v>
      </c>
      <c r="AG568" s="189">
        <f>(SUM($N121:AG121)-SUM($N568:AF568)+$J568)*IF($F568&gt;=5,AG$9&gt;=YEAR($I568),1)*($F568&gt;=3)</f>
        <v>0</v>
      </c>
      <c r="AH568" s="189">
        <f>(SUM($N121:AH121)-SUM($N568:AG568)+$J568)*IF($F568&gt;=5,AH$9&gt;=YEAR($I568),1)*($F568&gt;=3)</f>
        <v>0</v>
      </c>
      <c r="AI568" s="189">
        <f>(SUM($N121:AI121)-SUM($N568:AH568)+$J568)*IF($F568&gt;=5,AI$9&gt;=YEAR($I568),1)*($F568&gt;=3)</f>
        <v>0</v>
      </c>
      <c r="AJ568" s="189">
        <f>(SUM($N121:AJ121)-SUM($N568:AI568)+$J568)*IF($F568&gt;=5,AJ$9&gt;=YEAR($I568),1)*($F568&gt;=3)</f>
        <v>0</v>
      </c>
      <c r="AK568" s="189">
        <f>(SUM($N121:AK121)-SUM($N568:AJ568)+$J568)*IF($F568&gt;=5,AK$9&gt;=YEAR($I568),1)*($F568&gt;=3)</f>
        <v>0</v>
      </c>
      <c r="AL568" s="189">
        <f>(SUM($N121:AL121)-SUM($N568:AK568)+$J568)*IF($F568&gt;=5,AL$9&gt;=YEAR($I568),1)*($F568&gt;=3)</f>
        <v>0</v>
      </c>
      <c r="AM568" s="189">
        <f>(SUM($N121:AM121)-SUM($N568:AL568)+$J568)*IF($F568&gt;=5,AM$9&gt;=YEAR($I568),1)*($F568&gt;=3)</f>
        <v>0</v>
      </c>
      <c r="AN568" s="189">
        <f>(SUM($N121:AN121)-SUM($N568:AM568)+$J568)*IF($F568&gt;=5,AN$9&gt;=YEAR($I568),1)*($F568&gt;=3)</f>
        <v>0</v>
      </c>
      <c r="AO568" s="189">
        <f>(SUM($N121:AO121)-SUM($N568:AN568)+$J568)*IF($F568&gt;=5,AO$9&gt;=YEAR($I568),1)*($F568&gt;=3)</f>
        <v>0</v>
      </c>
      <c r="AP568" s="189">
        <f>(SUM($N121:AP121)-SUM($N568:AO568)+$J568)*IF($F568&gt;=5,AP$9&gt;=YEAR($I568),1)*($F568&gt;=3)</f>
        <v>0</v>
      </c>
      <c r="AQ568" s="189">
        <f>(SUM($N121:AQ121)-SUM($N568:AP568)+$J568)*IF($F568&gt;=5,AQ$9&gt;=YEAR($I568),1)*($F568&gt;=3)</f>
        <v>0</v>
      </c>
      <c r="AR568" s="189">
        <f>(SUM($N121:AR121)-SUM($N568:AQ568)+$J568)*IF($F568&gt;=5,AR$9&gt;=YEAR($I568),1)*($F568&gt;=3)</f>
        <v>0</v>
      </c>
      <c r="AS568" s="189">
        <f>(SUM($N121:AS121)-SUM($N568:AR568)+$J568)*IF($F568&gt;=5,AS$9&gt;=YEAR($I568),1)*($F568&gt;=3)</f>
        <v>0</v>
      </c>
      <c r="AT568" s="189">
        <f>(SUM($N121:AT121)-SUM($N568:AS568)+$J568)*IF($F568&gt;=5,AT$9&gt;=YEAR($I568),1)*($F568&gt;=3)</f>
        <v>0</v>
      </c>
      <c r="AU568" s="189">
        <f>(SUM($N121:AU121)-SUM($N568:AT568)+$J568)*IF($F568&gt;=5,AU$9&gt;=YEAR($I568),1)*($F568&gt;=3)</f>
        <v>0</v>
      </c>
      <c r="AV568" s="189">
        <f>(SUM($N121:AV121)-SUM($N568:AU568)+$J568)*IF($F568&gt;=5,AV$9&gt;=YEAR($I568),1)*($F568&gt;=3)</f>
        <v>0</v>
      </c>
      <c r="AW568" s="189">
        <f>(SUM($N121:AW121)-SUM($N568:AV568)+$J568)*IF($F568&gt;=5,AW$9&gt;=YEAR($I568),1)*($F568&gt;=3)</f>
        <v>0</v>
      </c>
      <c r="AX568" s="189">
        <f>(SUM($N121:AX121)-SUM($N568:AW568)+$J568)*IF($F568&gt;=5,AX$9&gt;=YEAR($I568),1)*($F568&gt;=3)</f>
        <v>0</v>
      </c>
      <c r="AY568" s="189">
        <f>(SUM($N121:AY121)-SUM($N568:AX568)+$J568)*IF($F568&gt;=5,AY$9&gt;=YEAR($I568),1)*($F568&gt;=3)</f>
        <v>0</v>
      </c>
      <c r="AZ568" s="189">
        <f>(SUM($N121:AZ121)-SUM($N568:AY568)+$J568)*IF($F568&gt;=5,AZ$9&gt;=YEAR($I568),1)*($F568&gt;=3)</f>
        <v>0</v>
      </c>
      <c r="BA568" s="189">
        <f>(SUM($N121:BA121)-SUM($N568:AZ568)+$J568)*IF($F568&gt;=5,BA$9&gt;=YEAR($I568),1)*($F568&gt;=3)</f>
        <v>0</v>
      </c>
      <c r="BB568" s="189">
        <f>(SUM($N121:BB121)-SUM($N568:BA568)+$J568)*IF($F568&gt;=5,BB$9&gt;=YEAR($I568),1)*($F568&gt;=3)</f>
        <v>0</v>
      </c>
      <c r="BC568" s="189">
        <f>(SUM($N121:BC121)-SUM($N568:BB568)+$J568)*IF($F568&gt;=5,BC$9&gt;=YEAR($I568),1)*($F568&gt;=3)</f>
        <v>0</v>
      </c>
      <c r="BD568" s="189">
        <f>(SUM($N121:BD121)-SUM($N568:BC568)+$J568)*IF($F568&gt;=5,BD$9&gt;=YEAR($I568),1)*($F568&gt;=3)</f>
        <v>0</v>
      </c>
      <c r="BE568" s="189">
        <f>(SUM($N121:BE121)-SUM($N568:BD568)+$J568)*IF($F568&gt;=5,BE$9&gt;=YEAR($I568),1)*($F568&gt;=3)</f>
        <v>0</v>
      </c>
      <c r="BF568" s="189">
        <f>(SUM($N121:BF121)-SUM($N568:BE568)+$J568)*IF($F568&gt;=5,BF$9&gt;=YEAR($I568),1)*($F568&gt;=3)</f>
        <v>0</v>
      </c>
      <c r="BG568" s="189">
        <f>(SUM($N121:BG121)-SUM($N568:BF568)+$J568)*IF($F568&gt;=5,BG$9&gt;=YEAR($I568),1)*($F568&gt;=3)</f>
        <v>0</v>
      </c>
      <c r="BH568" s="189">
        <f>(SUM($N121:BH121)-SUM($N568:BG568)+$J568)*IF($F568&gt;=5,BH$9&gt;=YEAR($I568),1)*($F568&gt;=3)</f>
        <v>0</v>
      </c>
      <c r="BI568" s="189">
        <f>(SUM($N121:BI121)-SUM($N568:BH568)+$J568)*IF($F568&gt;=5,BI$9&gt;=YEAR($I568),1)*($F568&gt;=3)</f>
        <v>0</v>
      </c>
      <c r="BJ568" s="189">
        <f>(SUM($N121:BJ121)-SUM($N568:BI568)+$J568)*IF($F568&gt;=5,BJ$9&gt;=YEAR($I568),1)*($F568&gt;=3)</f>
        <v>0</v>
      </c>
      <c r="BK568" s="189">
        <f>(SUM($N121:BK121)-SUM($N568:BJ568)+$J568)*IF($F568&gt;=5,BK$9&gt;=YEAR($I568),1)*($F568&gt;=3)</f>
        <v>0</v>
      </c>
      <c r="BL568" s="189">
        <f>(SUM($N121:BL121)-SUM($N568:BK568)+$J568)*IF($F568&gt;=5,BL$9&gt;=YEAR($I568),1)*($F568&gt;=3)</f>
        <v>0</v>
      </c>
      <c r="BM568" s="189">
        <f>(SUM($N121:BM121)-SUM($N568:BL568)+$J568)*IF($F568&gt;=5,BM$9&gt;=YEAR($I568),1)*($F568&gt;=3)</f>
        <v>0</v>
      </c>
    </row>
    <row r="569" spans="3:65" x14ac:dyDescent="0.2">
      <c r="C569" s="188">
        <f t="shared" si="569"/>
        <v>14</v>
      </c>
      <c r="D569" s="166" t="str">
        <f t="shared" si="570"/>
        <v xml:space="preserve">Alt 2 - TRANSMISSION SUBSTATION  </v>
      </c>
      <c r="E569" s="211" t="str">
        <f t="shared" si="566"/>
        <v>CWIP Capital</v>
      </c>
      <c r="F569" s="183">
        <f t="shared" si="566"/>
        <v>6</v>
      </c>
      <c r="G569" s="183"/>
      <c r="H569" s="266">
        <f t="shared" si="571"/>
        <v>2025</v>
      </c>
      <c r="I569" s="262">
        <f t="shared" si="567"/>
        <v>45992</v>
      </c>
      <c r="J569" s="190">
        <f t="shared" si="568"/>
        <v>0</v>
      </c>
      <c r="K569" s="202">
        <f t="shared" si="572"/>
        <v>1946922.8618074006</v>
      </c>
      <c r="L569" s="203">
        <f t="shared" si="573"/>
        <v>2506720.9093448464</v>
      </c>
      <c r="O569" s="189">
        <f>(SUM($N122:O122)-SUM($N569:N569)+$J569)*IF($F569&gt;=5,O$9&gt;=YEAR($I569),1)*($F569&gt;=3)</f>
        <v>0</v>
      </c>
      <c r="P569" s="189">
        <f>(SUM($N122:P122)-SUM($N569:O569)+$J569)*IF($F569&gt;=5,P$9&gt;=YEAR($I569),1)*($F569&gt;=3)</f>
        <v>0</v>
      </c>
      <c r="Q569" s="189">
        <f>(SUM($N122:Q122)-SUM($N569:P569)+$J569)*IF($F569&gt;=5,Q$9&gt;=YEAR($I569),1)*($F569&gt;=3)</f>
        <v>0</v>
      </c>
      <c r="R569" s="189">
        <f>(SUM($N122:R122)-SUM($N569:Q569)+$J569)*IF($F569&gt;=5,R$9&gt;=YEAR($I569),1)*($F569&gt;=3)</f>
        <v>2506720.9093448464</v>
      </c>
      <c r="S569" s="189">
        <f>(SUM($N122:S122)-SUM($N569:R569)+$J569)*IF($F569&gt;=5,S$9&gt;=YEAR($I569),1)*($F569&gt;=3)</f>
        <v>0</v>
      </c>
      <c r="T569" s="189">
        <f>(SUM($N122:T122)-SUM($N569:S569)+$J569)*IF($F569&gt;=5,T$9&gt;=YEAR($I569),1)*($F569&gt;=3)</f>
        <v>0</v>
      </c>
      <c r="U569" s="189">
        <f>(SUM($N122:U122)-SUM($N569:T569)+$J569)*IF($F569&gt;=5,U$9&gt;=YEAR($I569),1)*($F569&gt;=3)</f>
        <v>0</v>
      </c>
      <c r="V569" s="189">
        <f>(SUM($N122:V122)-SUM($N569:U569)+$J569)*IF($F569&gt;=5,V$9&gt;=YEAR($I569),1)*($F569&gt;=3)</f>
        <v>0</v>
      </c>
      <c r="W569" s="189">
        <f>(SUM($N122:W122)-SUM($N569:V569)+$J569)*IF($F569&gt;=5,W$9&gt;=YEAR($I569),1)*($F569&gt;=3)</f>
        <v>0</v>
      </c>
      <c r="X569" s="189">
        <f>(SUM($N122:X122)-SUM($N569:W569)+$J569)*IF($F569&gt;=5,X$9&gt;=YEAR($I569),1)*($F569&gt;=3)</f>
        <v>0</v>
      </c>
      <c r="Y569" s="189">
        <f>(SUM($N122:Y122)-SUM($N569:X569)+$J569)*IF($F569&gt;=5,Y$9&gt;=YEAR($I569),1)*($F569&gt;=3)</f>
        <v>0</v>
      </c>
      <c r="Z569" s="189">
        <f>(SUM($N122:Z122)-SUM($N569:Y569)+$J569)*IF($F569&gt;=5,Z$9&gt;=YEAR($I569),1)*($F569&gt;=3)</f>
        <v>0</v>
      </c>
      <c r="AA569" s="189">
        <f>(SUM($N122:AA122)-SUM($N569:Z569)+$J569)*IF($F569&gt;=5,AA$9&gt;=YEAR($I569),1)*($F569&gt;=3)</f>
        <v>0</v>
      </c>
      <c r="AB569" s="189">
        <f>(SUM($N122:AB122)-SUM($N569:AA569)+$J569)*IF($F569&gt;=5,AB$9&gt;=YEAR($I569),1)*($F569&gt;=3)</f>
        <v>0</v>
      </c>
      <c r="AC569" s="189">
        <f>(SUM($N122:AC122)-SUM($N569:AB569)+$J569)*IF($F569&gt;=5,AC$9&gt;=YEAR($I569),1)*($F569&gt;=3)</f>
        <v>0</v>
      </c>
      <c r="AD569" s="189">
        <f>(SUM($N122:AD122)-SUM($N569:AC569)+$J569)*IF($F569&gt;=5,AD$9&gt;=YEAR($I569),1)*($F569&gt;=3)</f>
        <v>0</v>
      </c>
      <c r="AE569" s="189">
        <f>(SUM($N122:AE122)-SUM($N569:AD569)+$J569)*IF($F569&gt;=5,AE$9&gt;=YEAR($I569),1)*($F569&gt;=3)</f>
        <v>0</v>
      </c>
      <c r="AF569" s="189">
        <f>(SUM($N122:AF122)-SUM($N569:AE569)+$J569)*IF($F569&gt;=5,AF$9&gt;=YEAR($I569),1)*($F569&gt;=3)</f>
        <v>0</v>
      </c>
      <c r="AG569" s="189">
        <f>(SUM($N122:AG122)-SUM($N569:AF569)+$J569)*IF($F569&gt;=5,AG$9&gt;=YEAR($I569),1)*($F569&gt;=3)</f>
        <v>0</v>
      </c>
      <c r="AH569" s="189">
        <f>(SUM($N122:AH122)-SUM($N569:AG569)+$J569)*IF($F569&gt;=5,AH$9&gt;=YEAR($I569),1)*($F569&gt;=3)</f>
        <v>0</v>
      </c>
      <c r="AI569" s="189">
        <f>(SUM($N122:AI122)-SUM($N569:AH569)+$J569)*IF($F569&gt;=5,AI$9&gt;=YEAR($I569),1)*($F569&gt;=3)</f>
        <v>0</v>
      </c>
      <c r="AJ569" s="189">
        <f>(SUM($N122:AJ122)-SUM($N569:AI569)+$J569)*IF($F569&gt;=5,AJ$9&gt;=YEAR($I569),1)*($F569&gt;=3)</f>
        <v>0</v>
      </c>
      <c r="AK569" s="189">
        <f>(SUM($N122:AK122)-SUM($N569:AJ569)+$J569)*IF($F569&gt;=5,AK$9&gt;=YEAR($I569),1)*($F569&gt;=3)</f>
        <v>0</v>
      </c>
      <c r="AL569" s="189">
        <f>(SUM($N122:AL122)-SUM($N569:AK569)+$J569)*IF($F569&gt;=5,AL$9&gt;=YEAR($I569),1)*($F569&gt;=3)</f>
        <v>0</v>
      </c>
      <c r="AM569" s="189">
        <f>(SUM($N122:AM122)-SUM($N569:AL569)+$J569)*IF($F569&gt;=5,AM$9&gt;=YEAR($I569),1)*($F569&gt;=3)</f>
        <v>0</v>
      </c>
      <c r="AN569" s="189">
        <f>(SUM($N122:AN122)-SUM($N569:AM569)+$J569)*IF($F569&gt;=5,AN$9&gt;=YEAR($I569),1)*($F569&gt;=3)</f>
        <v>0</v>
      </c>
      <c r="AO569" s="189">
        <f>(SUM($N122:AO122)-SUM($N569:AN569)+$J569)*IF($F569&gt;=5,AO$9&gt;=YEAR($I569),1)*($F569&gt;=3)</f>
        <v>0</v>
      </c>
      <c r="AP569" s="189">
        <f>(SUM($N122:AP122)-SUM($N569:AO569)+$J569)*IF($F569&gt;=5,AP$9&gt;=YEAR($I569),1)*($F569&gt;=3)</f>
        <v>0</v>
      </c>
      <c r="AQ569" s="189">
        <f>(SUM($N122:AQ122)-SUM($N569:AP569)+$J569)*IF($F569&gt;=5,AQ$9&gt;=YEAR($I569),1)*($F569&gt;=3)</f>
        <v>0</v>
      </c>
      <c r="AR569" s="189">
        <f>(SUM($N122:AR122)-SUM($N569:AQ569)+$J569)*IF($F569&gt;=5,AR$9&gt;=YEAR($I569),1)*($F569&gt;=3)</f>
        <v>0</v>
      </c>
      <c r="AS569" s="189">
        <f>(SUM($N122:AS122)-SUM($N569:AR569)+$J569)*IF($F569&gt;=5,AS$9&gt;=YEAR($I569),1)*($F569&gt;=3)</f>
        <v>0</v>
      </c>
      <c r="AT569" s="189">
        <f>(SUM($N122:AT122)-SUM($N569:AS569)+$J569)*IF($F569&gt;=5,AT$9&gt;=YEAR($I569),1)*($F569&gt;=3)</f>
        <v>0</v>
      </c>
      <c r="AU569" s="189">
        <f>(SUM($N122:AU122)-SUM($N569:AT569)+$J569)*IF($F569&gt;=5,AU$9&gt;=YEAR($I569),1)*($F569&gt;=3)</f>
        <v>0</v>
      </c>
      <c r="AV569" s="189">
        <f>(SUM($N122:AV122)-SUM($N569:AU569)+$J569)*IF($F569&gt;=5,AV$9&gt;=YEAR($I569),1)*($F569&gt;=3)</f>
        <v>0</v>
      </c>
      <c r="AW569" s="189">
        <f>(SUM($N122:AW122)-SUM($N569:AV569)+$J569)*IF($F569&gt;=5,AW$9&gt;=YEAR($I569),1)*($F569&gt;=3)</f>
        <v>0</v>
      </c>
      <c r="AX569" s="189">
        <f>(SUM($N122:AX122)-SUM($N569:AW569)+$J569)*IF($F569&gt;=5,AX$9&gt;=YEAR($I569),1)*($F569&gt;=3)</f>
        <v>0</v>
      </c>
      <c r="AY569" s="189">
        <f>(SUM($N122:AY122)-SUM($N569:AX569)+$J569)*IF($F569&gt;=5,AY$9&gt;=YEAR($I569),1)*($F569&gt;=3)</f>
        <v>0</v>
      </c>
      <c r="AZ569" s="189">
        <f>(SUM($N122:AZ122)-SUM($N569:AY569)+$J569)*IF($F569&gt;=5,AZ$9&gt;=YEAR($I569),1)*($F569&gt;=3)</f>
        <v>0</v>
      </c>
      <c r="BA569" s="189">
        <f>(SUM($N122:BA122)-SUM($N569:AZ569)+$J569)*IF($F569&gt;=5,BA$9&gt;=YEAR($I569),1)*($F569&gt;=3)</f>
        <v>0</v>
      </c>
      <c r="BB569" s="189">
        <f>(SUM($N122:BB122)-SUM($N569:BA569)+$J569)*IF($F569&gt;=5,BB$9&gt;=YEAR($I569),1)*($F569&gt;=3)</f>
        <v>0</v>
      </c>
      <c r="BC569" s="189">
        <f>(SUM($N122:BC122)-SUM($N569:BB569)+$J569)*IF($F569&gt;=5,BC$9&gt;=YEAR($I569),1)*($F569&gt;=3)</f>
        <v>0</v>
      </c>
      <c r="BD569" s="189">
        <f>(SUM($N122:BD122)-SUM($N569:BC569)+$J569)*IF($F569&gt;=5,BD$9&gt;=YEAR($I569),1)*($F569&gt;=3)</f>
        <v>0</v>
      </c>
      <c r="BE569" s="189">
        <f>(SUM($N122:BE122)-SUM($N569:BD569)+$J569)*IF($F569&gt;=5,BE$9&gt;=YEAR($I569),1)*($F569&gt;=3)</f>
        <v>0</v>
      </c>
      <c r="BF569" s="189">
        <f>(SUM($N122:BF122)-SUM($N569:BE569)+$J569)*IF($F569&gt;=5,BF$9&gt;=YEAR($I569),1)*($F569&gt;=3)</f>
        <v>0</v>
      </c>
      <c r="BG569" s="189">
        <f>(SUM($N122:BG122)-SUM($N569:BF569)+$J569)*IF($F569&gt;=5,BG$9&gt;=YEAR($I569),1)*($F569&gt;=3)</f>
        <v>0</v>
      </c>
      <c r="BH569" s="189">
        <f>(SUM($N122:BH122)-SUM($N569:BG569)+$J569)*IF($F569&gt;=5,BH$9&gt;=YEAR($I569),1)*($F569&gt;=3)</f>
        <v>0</v>
      </c>
      <c r="BI569" s="189">
        <f>(SUM($N122:BI122)-SUM($N569:BH569)+$J569)*IF($F569&gt;=5,BI$9&gt;=YEAR($I569),1)*($F569&gt;=3)</f>
        <v>0</v>
      </c>
      <c r="BJ569" s="189">
        <f>(SUM($N122:BJ122)-SUM($N569:BI569)+$J569)*IF($F569&gt;=5,BJ$9&gt;=YEAR($I569),1)*($F569&gt;=3)</f>
        <v>0</v>
      </c>
      <c r="BK569" s="189">
        <f>(SUM($N122:BK122)-SUM($N569:BJ569)+$J569)*IF($F569&gt;=5,BK$9&gt;=YEAR($I569),1)*($F569&gt;=3)</f>
        <v>0</v>
      </c>
      <c r="BL569" s="189">
        <f>(SUM($N122:BL122)-SUM($N569:BK569)+$J569)*IF($F569&gt;=5,BL$9&gt;=YEAR($I569),1)*($F569&gt;=3)</f>
        <v>0</v>
      </c>
      <c r="BM569" s="189">
        <f>(SUM($N122:BM122)-SUM($N569:BL569)+$J569)*IF($F569&gt;=5,BM$9&gt;=YEAR($I569),1)*($F569&gt;=3)</f>
        <v>0</v>
      </c>
    </row>
    <row r="570" spans="3:65" x14ac:dyDescent="0.2">
      <c r="C570" s="188">
        <f t="shared" si="569"/>
        <v>15</v>
      </c>
      <c r="D570" s="166" t="str">
        <f t="shared" si="570"/>
        <v xml:space="preserve">Alt 2 - DISTRIBUTION SUBSTATION  </v>
      </c>
      <c r="E570" s="211" t="str">
        <f t="shared" si="566"/>
        <v>CWIP Capital</v>
      </c>
      <c r="F570" s="183">
        <f t="shared" si="566"/>
        <v>6</v>
      </c>
      <c r="G570" s="183"/>
      <c r="H570" s="266">
        <f t="shared" si="571"/>
        <v>2025</v>
      </c>
      <c r="I570" s="262">
        <f t="shared" si="567"/>
        <v>45992</v>
      </c>
      <c r="J570" s="190">
        <f t="shared" si="568"/>
        <v>0</v>
      </c>
      <c r="K570" s="202">
        <f t="shared" si="572"/>
        <v>0</v>
      </c>
      <c r="L570" s="203">
        <f t="shared" si="573"/>
        <v>0</v>
      </c>
      <c r="O570" s="189">
        <f>(SUM($N123:O123)-SUM($N570:N570)+$J570)*IF($F570&gt;=5,O$9&gt;=YEAR($I570),1)*($F570&gt;=3)</f>
        <v>0</v>
      </c>
      <c r="P570" s="189">
        <f>(SUM($N123:P123)-SUM($N570:O570)+$J570)*IF($F570&gt;=5,P$9&gt;=YEAR($I570),1)*($F570&gt;=3)</f>
        <v>0</v>
      </c>
      <c r="Q570" s="189">
        <f>(SUM($N123:Q123)-SUM($N570:P570)+$J570)*IF($F570&gt;=5,Q$9&gt;=YEAR($I570),1)*($F570&gt;=3)</f>
        <v>0</v>
      </c>
      <c r="R570" s="189">
        <f>(SUM($N123:R123)-SUM($N570:Q570)+$J570)*IF($F570&gt;=5,R$9&gt;=YEAR($I570),1)*($F570&gt;=3)</f>
        <v>0</v>
      </c>
      <c r="S570" s="189">
        <f>(SUM($N123:S123)-SUM($N570:R570)+$J570)*IF($F570&gt;=5,S$9&gt;=YEAR($I570),1)*($F570&gt;=3)</f>
        <v>0</v>
      </c>
      <c r="T570" s="189">
        <f>(SUM($N123:T123)-SUM($N570:S570)+$J570)*IF($F570&gt;=5,T$9&gt;=YEAR($I570),1)*($F570&gt;=3)</f>
        <v>0</v>
      </c>
      <c r="U570" s="189">
        <f>(SUM($N123:U123)-SUM($N570:T570)+$J570)*IF($F570&gt;=5,U$9&gt;=YEAR($I570),1)*($F570&gt;=3)</f>
        <v>0</v>
      </c>
      <c r="V570" s="189">
        <f>(SUM($N123:V123)-SUM($N570:U570)+$J570)*IF($F570&gt;=5,V$9&gt;=YEAR($I570),1)*($F570&gt;=3)</f>
        <v>0</v>
      </c>
      <c r="W570" s="189">
        <f>(SUM($N123:W123)-SUM($N570:V570)+$J570)*IF($F570&gt;=5,W$9&gt;=YEAR($I570),1)*($F570&gt;=3)</f>
        <v>0</v>
      </c>
      <c r="X570" s="189">
        <f>(SUM($N123:X123)-SUM($N570:W570)+$J570)*IF($F570&gt;=5,X$9&gt;=YEAR($I570),1)*($F570&gt;=3)</f>
        <v>0</v>
      </c>
      <c r="Y570" s="189">
        <f>(SUM($N123:Y123)-SUM($N570:X570)+$J570)*IF($F570&gt;=5,Y$9&gt;=YEAR($I570),1)*($F570&gt;=3)</f>
        <v>0</v>
      </c>
      <c r="Z570" s="189">
        <f>(SUM($N123:Z123)-SUM($N570:Y570)+$J570)*IF($F570&gt;=5,Z$9&gt;=YEAR($I570),1)*($F570&gt;=3)</f>
        <v>0</v>
      </c>
      <c r="AA570" s="189">
        <f>(SUM($N123:AA123)-SUM($N570:Z570)+$J570)*IF($F570&gt;=5,AA$9&gt;=YEAR($I570),1)*($F570&gt;=3)</f>
        <v>0</v>
      </c>
      <c r="AB570" s="189">
        <f>(SUM($N123:AB123)-SUM($N570:AA570)+$J570)*IF($F570&gt;=5,AB$9&gt;=YEAR($I570),1)*($F570&gt;=3)</f>
        <v>0</v>
      </c>
      <c r="AC570" s="189">
        <f>(SUM($N123:AC123)-SUM($N570:AB570)+$J570)*IF($F570&gt;=5,AC$9&gt;=YEAR($I570),1)*($F570&gt;=3)</f>
        <v>0</v>
      </c>
      <c r="AD570" s="189">
        <f>(SUM($N123:AD123)-SUM($N570:AC570)+$J570)*IF($F570&gt;=5,AD$9&gt;=YEAR($I570),1)*($F570&gt;=3)</f>
        <v>0</v>
      </c>
      <c r="AE570" s="189">
        <f>(SUM($N123:AE123)-SUM($N570:AD570)+$J570)*IF($F570&gt;=5,AE$9&gt;=YEAR($I570),1)*($F570&gt;=3)</f>
        <v>0</v>
      </c>
      <c r="AF570" s="189">
        <f>(SUM($N123:AF123)-SUM($N570:AE570)+$J570)*IF($F570&gt;=5,AF$9&gt;=YEAR($I570),1)*($F570&gt;=3)</f>
        <v>0</v>
      </c>
      <c r="AG570" s="189">
        <f>(SUM($N123:AG123)-SUM($N570:AF570)+$J570)*IF($F570&gt;=5,AG$9&gt;=YEAR($I570),1)*($F570&gt;=3)</f>
        <v>0</v>
      </c>
      <c r="AH570" s="189">
        <f>(SUM($N123:AH123)-SUM($N570:AG570)+$J570)*IF($F570&gt;=5,AH$9&gt;=YEAR($I570),1)*($F570&gt;=3)</f>
        <v>0</v>
      </c>
      <c r="AI570" s="189">
        <f>(SUM($N123:AI123)-SUM($N570:AH570)+$J570)*IF($F570&gt;=5,AI$9&gt;=YEAR($I570),1)*($F570&gt;=3)</f>
        <v>0</v>
      </c>
      <c r="AJ570" s="189">
        <f>(SUM($N123:AJ123)-SUM($N570:AI570)+$J570)*IF($F570&gt;=5,AJ$9&gt;=YEAR($I570),1)*($F570&gt;=3)</f>
        <v>0</v>
      </c>
      <c r="AK570" s="189">
        <f>(SUM($N123:AK123)-SUM($N570:AJ570)+$J570)*IF($F570&gt;=5,AK$9&gt;=YEAR($I570),1)*($F570&gt;=3)</f>
        <v>0</v>
      </c>
      <c r="AL570" s="189">
        <f>(SUM($N123:AL123)-SUM($N570:AK570)+$J570)*IF($F570&gt;=5,AL$9&gt;=YEAR($I570),1)*($F570&gt;=3)</f>
        <v>0</v>
      </c>
      <c r="AM570" s="189">
        <f>(SUM($N123:AM123)-SUM($N570:AL570)+$J570)*IF($F570&gt;=5,AM$9&gt;=YEAR($I570),1)*($F570&gt;=3)</f>
        <v>0</v>
      </c>
      <c r="AN570" s="189">
        <f>(SUM($N123:AN123)-SUM($N570:AM570)+$J570)*IF($F570&gt;=5,AN$9&gt;=YEAR($I570),1)*($F570&gt;=3)</f>
        <v>0</v>
      </c>
      <c r="AO570" s="189">
        <f>(SUM($N123:AO123)-SUM($N570:AN570)+$J570)*IF($F570&gt;=5,AO$9&gt;=YEAR($I570),1)*($F570&gt;=3)</f>
        <v>0</v>
      </c>
      <c r="AP570" s="189">
        <f>(SUM($N123:AP123)-SUM($N570:AO570)+$J570)*IF($F570&gt;=5,AP$9&gt;=YEAR($I570),1)*($F570&gt;=3)</f>
        <v>0</v>
      </c>
      <c r="AQ570" s="189">
        <f>(SUM($N123:AQ123)-SUM($N570:AP570)+$J570)*IF($F570&gt;=5,AQ$9&gt;=YEAR($I570),1)*($F570&gt;=3)</f>
        <v>0</v>
      </c>
      <c r="AR570" s="189">
        <f>(SUM($N123:AR123)-SUM($N570:AQ570)+$J570)*IF($F570&gt;=5,AR$9&gt;=YEAR($I570),1)*($F570&gt;=3)</f>
        <v>0</v>
      </c>
      <c r="AS570" s="189">
        <f>(SUM($N123:AS123)-SUM($N570:AR570)+$J570)*IF($F570&gt;=5,AS$9&gt;=YEAR($I570),1)*($F570&gt;=3)</f>
        <v>0</v>
      </c>
      <c r="AT570" s="189">
        <f>(SUM($N123:AT123)-SUM($N570:AS570)+$J570)*IF($F570&gt;=5,AT$9&gt;=YEAR($I570),1)*($F570&gt;=3)</f>
        <v>0</v>
      </c>
      <c r="AU570" s="189">
        <f>(SUM($N123:AU123)-SUM($N570:AT570)+$J570)*IF($F570&gt;=5,AU$9&gt;=YEAR($I570),1)*($F570&gt;=3)</f>
        <v>0</v>
      </c>
      <c r="AV570" s="189">
        <f>(SUM($N123:AV123)-SUM($N570:AU570)+$J570)*IF($F570&gt;=5,AV$9&gt;=YEAR($I570),1)*($F570&gt;=3)</f>
        <v>0</v>
      </c>
      <c r="AW570" s="189">
        <f>(SUM($N123:AW123)-SUM($N570:AV570)+$J570)*IF($F570&gt;=5,AW$9&gt;=YEAR($I570),1)*($F570&gt;=3)</f>
        <v>0</v>
      </c>
      <c r="AX570" s="189">
        <f>(SUM($N123:AX123)-SUM($N570:AW570)+$J570)*IF($F570&gt;=5,AX$9&gt;=YEAR($I570),1)*($F570&gt;=3)</f>
        <v>0</v>
      </c>
      <c r="AY570" s="189">
        <f>(SUM($N123:AY123)-SUM($N570:AX570)+$J570)*IF($F570&gt;=5,AY$9&gt;=YEAR($I570),1)*($F570&gt;=3)</f>
        <v>0</v>
      </c>
      <c r="AZ570" s="189">
        <f>(SUM($N123:AZ123)-SUM($N570:AY570)+$J570)*IF($F570&gt;=5,AZ$9&gt;=YEAR($I570),1)*($F570&gt;=3)</f>
        <v>0</v>
      </c>
      <c r="BA570" s="189">
        <f>(SUM($N123:BA123)-SUM($N570:AZ570)+$J570)*IF($F570&gt;=5,BA$9&gt;=YEAR($I570),1)*($F570&gt;=3)</f>
        <v>0</v>
      </c>
      <c r="BB570" s="189">
        <f>(SUM($N123:BB123)-SUM($N570:BA570)+$J570)*IF($F570&gt;=5,BB$9&gt;=YEAR($I570),1)*($F570&gt;=3)</f>
        <v>0</v>
      </c>
      <c r="BC570" s="189">
        <f>(SUM($N123:BC123)-SUM($N570:BB570)+$J570)*IF($F570&gt;=5,BC$9&gt;=YEAR($I570),1)*($F570&gt;=3)</f>
        <v>0</v>
      </c>
      <c r="BD570" s="189">
        <f>(SUM($N123:BD123)-SUM($N570:BC570)+$J570)*IF($F570&gt;=5,BD$9&gt;=YEAR($I570),1)*($F570&gt;=3)</f>
        <v>0</v>
      </c>
      <c r="BE570" s="189">
        <f>(SUM($N123:BE123)-SUM($N570:BD570)+$J570)*IF($F570&gt;=5,BE$9&gt;=YEAR($I570),1)*($F570&gt;=3)</f>
        <v>0</v>
      </c>
      <c r="BF570" s="189">
        <f>(SUM($N123:BF123)-SUM($N570:BE570)+$J570)*IF($F570&gt;=5,BF$9&gt;=YEAR($I570),1)*($F570&gt;=3)</f>
        <v>0</v>
      </c>
      <c r="BG570" s="189">
        <f>(SUM($N123:BG123)-SUM($N570:BF570)+$J570)*IF($F570&gt;=5,BG$9&gt;=YEAR($I570),1)*($F570&gt;=3)</f>
        <v>0</v>
      </c>
      <c r="BH570" s="189">
        <f>(SUM($N123:BH123)-SUM($N570:BG570)+$J570)*IF($F570&gt;=5,BH$9&gt;=YEAR($I570),1)*($F570&gt;=3)</f>
        <v>0</v>
      </c>
      <c r="BI570" s="189">
        <f>(SUM($N123:BI123)-SUM($N570:BH570)+$J570)*IF($F570&gt;=5,BI$9&gt;=YEAR($I570),1)*($F570&gt;=3)</f>
        <v>0</v>
      </c>
      <c r="BJ570" s="189">
        <f>(SUM($N123:BJ123)-SUM($N570:BI570)+$J570)*IF($F570&gt;=5,BJ$9&gt;=YEAR($I570),1)*($F570&gt;=3)</f>
        <v>0</v>
      </c>
      <c r="BK570" s="189">
        <f>(SUM($N123:BK123)-SUM($N570:BJ570)+$J570)*IF($F570&gt;=5,BK$9&gt;=YEAR($I570),1)*($F570&gt;=3)</f>
        <v>0</v>
      </c>
      <c r="BL570" s="189">
        <f>(SUM($N123:BL123)-SUM($N570:BK570)+$J570)*IF($F570&gt;=5,BL$9&gt;=YEAR($I570),1)*($F570&gt;=3)</f>
        <v>0</v>
      </c>
      <c r="BM570" s="189">
        <f>(SUM($N123:BM123)-SUM($N570:BL570)+$J570)*IF($F570&gt;=5,BM$9&gt;=YEAR($I570),1)*($F570&gt;=3)</f>
        <v>0</v>
      </c>
    </row>
    <row r="571" spans="3:65" x14ac:dyDescent="0.2">
      <c r="C571" s="188">
        <f t="shared" si="569"/>
        <v>16</v>
      </c>
      <c r="D571" s="166" t="str">
        <f t="shared" si="570"/>
        <v>item 16</v>
      </c>
      <c r="E571" s="211" t="str">
        <f t="shared" si="566"/>
        <v>Operating Expense</v>
      </c>
      <c r="F571" s="183">
        <f t="shared" si="566"/>
        <v>2</v>
      </c>
      <c r="G571" s="183"/>
      <c r="H571" s="266">
        <f t="shared" si="571"/>
        <v>2022</v>
      </c>
      <c r="I571" s="262">
        <f t="shared" si="567"/>
        <v>44562</v>
      </c>
      <c r="J571" s="190">
        <f t="shared" si="568"/>
        <v>0</v>
      </c>
      <c r="K571" s="202">
        <f t="shared" si="572"/>
        <v>0</v>
      </c>
      <c r="L571" s="203">
        <f t="shared" si="573"/>
        <v>0</v>
      </c>
      <c r="O571" s="189">
        <f>(SUM($N124:O124)-SUM($N571:N571)+$J571)*IF($F571&gt;=5,O$9&gt;=YEAR($I571),1)*($F571&gt;=3)</f>
        <v>0</v>
      </c>
      <c r="P571" s="189">
        <f>(SUM($N124:P124)-SUM($N571:O571)+$J571)*IF($F571&gt;=5,P$9&gt;=YEAR($I571),1)*($F571&gt;=3)</f>
        <v>0</v>
      </c>
      <c r="Q571" s="189">
        <f>(SUM($N124:Q124)-SUM($N571:P571)+$J571)*IF($F571&gt;=5,Q$9&gt;=YEAR($I571),1)*($F571&gt;=3)</f>
        <v>0</v>
      </c>
      <c r="R571" s="189">
        <f>(SUM($N124:R124)-SUM($N571:Q571)+$J571)*IF($F571&gt;=5,R$9&gt;=YEAR($I571),1)*($F571&gt;=3)</f>
        <v>0</v>
      </c>
      <c r="S571" s="189">
        <f>(SUM($N124:S124)-SUM($N571:R571)+$J571)*IF($F571&gt;=5,S$9&gt;=YEAR($I571),1)*($F571&gt;=3)</f>
        <v>0</v>
      </c>
      <c r="T571" s="189">
        <f>(SUM($N124:T124)-SUM($N571:S571)+$J571)*IF($F571&gt;=5,T$9&gt;=YEAR($I571),1)*($F571&gt;=3)</f>
        <v>0</v>
      </c>
      <c r="U571" s="189">
        <f>(SUM($N124:U124)-SUM($N571:T571)+$J571)*IF($F571&gt;=5,U$9&gt;=YEAR($I571),1)*($F571&gt;=3)</f>
        <v>0</v>
      </c>
      <c r="V571" s="189">
        <f>(SUM($N124:V124)-SUM($N571:U571)+$J571)*IF($F571&gt;=5,V$9&gt;=YEAR($I571),1)*($F571&gt;=3)</f>
        <v>0</v>
      </c>
      <c r="W571" s="189">
        <f>(SUM($N124:W124)-SUM($N571:V571)+$J571)*IF($F571&gt;=5,W$9&gt;=YEAR($I571),1)*($F571&gt;=3)</f>
        <v>0</v>
      </c>
      <c r="X571" s="189">
        <f>(SUM($N124:X124)-SUM($N571:W571)+$J571)*IF($F571&gt;=5,X$9&gt;=YEAR($I571),1)*($F571&gt;=3)</f>
        <v>0</v>
      </c>
      <c r="Y571" s="189">
        <f>(SUM($N124:Y124)-SUM($N571:X571)+$J571)*IF($F571&gt;=5,Y$9&gt;=YEAR($I571),1)*($F571&gt;=3)</f>
        <v>0</v>
      </c>
      <c r="Z571" s="189">
        <f>(SUM($N124:Z124)-SUM($N571:Y571)+$J571)*IF($F571&gt;=5,Z$9&gt;=YEAR($I571),1)*($F571&gt;=3)</f>
        <v>0</v>
      </c>
      <c r="AA571" s="189">
        <f>(SUM($N124:AA124)-SUM($N571:Z571)+$J571)*IF($F571&gt;=5,AA$9&gt;=YEAR($I571),1)*($F571&gt;=3)</f>
        <v>0</v>
      </c>
      <c r="AB571" s="189">
        <f>(SUM($N124:AB124)-SUM($N571:AA571)+$J571)*IF($F571&gt;=5,AB$9&gt;=YEAR($I571),1)*($F571&gt;=3)</f>
        <v>0</v>
      </c>
      <c r="AC571" s="189">
        <f>(SUM($N124:AC124)-SUM($N571:AB571)+$J571)*IF($F571&gt;=5,AC$9&gt;=YEAR($I571),1)*($F571&gt;=3)</f>
        <v>0</v>
      </c>
      <c r="AD571" s="189">
        <f>(SUM($N124:AD124)-SUM($N571:AC571)+$J571)*IF($F571&gt;=5,AD$9&gt;=YEAR($I571),1)*($F571&gt;=3)</f>
        <v>0</v>
      </c>
      <c r="AE571" s="189">
        <f>(SUM($N124:AE124)-SUM($N571:AD571)+$J571)*IF($F571&gt;=5,AE$9&gt;=YEAR($I571),1)*($F571&gt;=3)</f>
        <v>0</v>
      </c>
      <c r="AF571" s="189">
        <f>(SUM($N124:AF124)-SUM($N571:AE571)+$J571)*IF($F571&gt;=5,AF$9&gt;=YEAR($I571),1)*($F571&gt;=3)</f>
        <v>0</v>
      </c>
      <c r="AG571" s="189">
        <f>(SUM($N124:AG124)-SUM($N571:AF571)+$J571)*IF($F571&gt;=5,AG$9&gt;=YEAR($I571),1)*($F571&gt;=3)</f>
        <v>0</v>
      </c>
      <c r="AH571" s="189">
        <f>(SUM($N124:AH124)-SUM($N571:AG571)+$J571)*IF($F571&gt;=5,AH$9&gt;=YEAR($I571),1)*($F571&gt;=3)</f>
        <v>0</v>
      </c>
      <c r="AI571" s="189">
        <f>(SUM($N124:AI124)-SUM($N571:AH571)+$J571)*IF($F571&gt;=5,AI$9&gt;=YEAR($I571),1)*($F571&gt;=3)</f>
        <v>0</v>
      </c>
      <c r="AJ571" s="189">
        <f>(SUM($N124:AJ124)-SUM($N571:AI571)+$J571)*IF($F571&gt;=5,AJ$9&gt;=YEAR($I571),1)*($F571&gt;=3)</f>
        <v>0</v>
      </c>
      <c r="AK571" s="189">
        <f>(SUM($N124:AK124)-SUM($N571:AJ571)+$J571)*IF($F571&gt;=5,AK$9&gt;=YEAR($I571),1)*($F571&gt;=3)</f>
        <v>0</v>
      </c>
      <c r="AL571" s="189">
        <f>(SUM($N124:AL124)-SUM($N571:AK571)+$J571)*IF($F571&gt;=5,AL$9&gt;=YEAR($I571),1)*($F571&gt;=3)</f>
        <v>0</v>
      </c>
      <c r="AM571" s="189">
        <f>(SUM($N124:AM124)-SUM($N571:AL571)+$J571)*IF($F571&gt;=5,AM$9&gt;=YEAR($I571),1)*($F571&gt;=3)</f>
        <v>0</v>
      </c>
      <c r="AN571" s="189">
        <f>(SUM($N124:AN124)-SUM($N571:AM571)+$J571)*IF($F571&gt;=5,AN$9&gt;=YEAR($I571),1)*($F571&gt;=3)</f>
        <v>0</v>
      </c>
      <c r="AO571" s="189">
        <f>(SUM($N124:AO124)-SUM($N571:AN571)+$J571)*IF($F571&gt;=5,AO$9&gt;=YEAR($I571),1)*($F571&gt;=3)</f>
        <v>0</v>
      </c>
      <c r="AP571" s="189">
        <f>(SUM($N124:AP124)-SUM($N571:AO571)+$J571)*IF($F571&gt;=5,AP$9&gt;=YEAR($I571),1)*($F571&gt;=3)</f>
        <v>0</v>
      </c>
      <c r="AQ571" s="189">
        <f>(SUM($N124:AQ124)-SUM($N571:AP571)+$J571)*IF($F571&gt;=5,AQ$9&gt;=YEAR($I571),1)*($F571&gt;=3)</f>
        <v>0</v>
      </c>
      <c r="AR571" s="189">
        <f>(SUM($N124:AR124)-SUM($N571:AQ571)+$J571)*IF($F571&gt;=5,AR$9&gt;=YEAR($I571),1)*($F571&gt;=3)</f>
        <v>0</v>
      </c>
      <c r="AS571" s="189">
        <f>(SUM($N124:AS124)-SUM($N571:AR571)+$J571)*IF($F571&gt;=5,AS$9&gt;=YEAR($I571),1)*($F571&gt;=3)</f>
        <v>0</v>
      </c>
      <c r="AT571" s="189">
        <f>(SUM($N124:AT124)-SUM($N571:AS571)+$J571)*IF($F571&gt;=5,AT$9&gt;=YEAR($I571),1)*($F571&gt;=3)</f>
        <v>0</v>
      </c>
      <c r="AU571" s="189">
        <f>(SUM($N124:AU124)-SUM($N571:AT571)+$J571)*IF($F571&gt;=5,AU$9&gt;=YEAR($I571),1)*($F571&gt;=3)</f>
        <v>0</v>
      </c>
      <c r="AV571" s="189">
        <f>(SUM($N124:AV124)-SUM($N571:AU571)+$J571)*IF($F571&gt;=5,AV$9&gt;=YEAR($I571),1)*($F571&gt;=3)</f>
        <v>0</v>
      </c>
      <c r="AW571" s="189">
        <f>(SUM($N124:AW124)-SUM($N571:AV571)+$J571)*IF($F571&gt;=5,AW$9&gt;=YEAR($I571),1)*($F571&gt;=3)</f>
        <v>0</v>
      </c>
      <c r="AX571" s="189">
        <f>(SUM($N124:AX124)-SUM($N571:AW571)+$J571)*IF($F571&gt;=5,AX$9&gt;=YEAR($I571),1)*($F571&gt;=3)</f>
        <v>0</v>
      </c>
      <c r="AY571" s="189">
        <f>(SUM($N124:AY124)-SUM($N571:AX571)+$J571)*IF($F571&gt;=5,AY$9&gt;=YEAR($I571),1)*($F571&gt;=3)</f>
        <v>0</v>
      </c>
      <c r="AZ571" s="189">
        <f>(SUM($N124:AZ124)-SUM($N571:AY571)+$J571)*IF($F571&gt;=5,AZ$9&gt;=YEAR($I571),1)*($F571&gt;=3)</f>
        <v>0</v>
      </c>
      <c r="BA571" s="189">
        <f>(SUM($N124:BA124)-SUM($N571:AZ571)+$J571)*IF($F571&gt;=5,BA$9&gt;=YEAR($I571),1)*($F571&gt;=3)</f>
        <v>0</v>
      </c>
      <c r="BB571" s="189">
        <f>(SUM($N124:BB124)-SUM($N571:BA571)+$J571)*IF($F571&gt;=5,BB$9&gt;=YEAR($I571),1)*($F571&gt;=3)</f>
        <v>0</v>
      </c>
      <c r="BC571" s="189">
        <f>(SUM($N124:BC124)-SUM($N571:BB571)+$J571)*IF($F571&gt;=5,BC$9&gt;=YEAR($I571),1)*($F571&gt;=3)</f>
        <v>0</v>
      </c>
      <c r="BD571" s="189">
        <f>(SUM($N124:BD124)-SUM($N571:BC571)+$J571)*IF($F571&gt;=5,BD$9&gt;=YEAR($I571),1)*($F571&gt;=3)</f>
        <v>0</v>
      </c>
      <c r="BE571" s="189">
        <f>(SUM($N124:BE124)-SUM($N571:BD571)+$J571)*IF($F571&gt;=5,BE$9&gt;=YEAR($I571),1)*($F571&gt;=3)</f>
        <v>0</v>
      </c>
      <c r="BF571" s="189">
        <f>(SUM($N124:BF124)-SUM($N571:BE571)+$J571)*IF($F571&gt;=5,BF$9&gt;=YEAR($I571),1)*($F571&gt;=3)</f>
        <v>0</v>
      </c>
      <c r="BG571" s="189">
        <f>(SUM($N124:BG124)-SUM($N571:BF571)+$J571)*IF($F571&gt;=5,BG$9&gt;=YEAR($I571),1)*($F571&gt;=3)</f>
        <v>0</v>
      </c>
      <c r="BH571" s="189">
        <f>(SUM($N124:BH124)-SUM($N571:BG571)+$J571)*IF($F571&gt;=5,BH$9&gt;=YEAR($I571),1)*($F571&gt;=3)</f>
        <v>0</v>
      </c>
      <c r="BI571" s="189">
        <f>(SUM($N124:BI124)-SUM($N571:BH571)+$J571)*IF($F571&gt;=5,BI$9&gt;=YEAR($I571),1)*($F571&gt;=3)</f>
        <v>0</v>
      </c>
      <c r="BJ571" s="189">
        <f>(SUM($N124:BJ124)-SUM($N571:BI571)+$J571)*IF($F571&gt;=5,BJ$9&gt;=YEAR($I571),1)*($F571&gt;=3)</f>
        <v>0</v>
      </c>
      <c r="BK571" s="189">
        <f>(SUM($N124:BK124)-SUM($N571:BJ571)+$J571)*IF($F571&gt;=5,BK$9&gt;=YEAR($I571),1)*($F571&gt;=3)</f>
        <v>0</v>
      </c>
      <c r="BL571" s="189">
        <f>(SUM($N124:BL124)-SUM($N571:BK571)+$J571)*IF($F571&gt;=5,BL$9&gt;=YEAR($I571),1)*($F571&gt;=3)</f>
        <v>0</v>
      </c>
      <c r="BM571" s="189">
        <f>(SUM($N124:BM124)-SUM($N571:BL571)+$J571)*IF($F571&gt;=5,BM$9&gt;=YEAR($I571),1)*($F571&gt;=3)</f>
        <v>0</v>
      </c>
    </row>
    <row r="572" spans="3:65" x14ac:dyDescent="0.2">
      <c r="C572" s="188">
        <f t="shared" si="569"/>
        <v>17</v>
      </c>
      <c r="D572" s="166" t="str">
        <f t="shared" si="570"/>
        <v>item 17</v>
      </c>
      <c r="E572" s="211" t="str">
        <f t="shared" si="566"/>
        <v>Operating Expense</v>
      </c>
      <c r="F572" s="183">
        <f t="shared" si="566"/>
        <v>2</v>
      </c>
      <c r="G572" s="183"/>
      <c r="H572" s="266">
        <f t="shared" si="571"/>
        <v>2022</v>
      </c>
      <c r="I572" s="262">
        <f t="shared" si="567"/>
        <v>44562</v>
      </c>
      <c r="J572" s="190">
        <f t="shared" si="568"/>
        <v>0</v>
      </c>
      <c r="K572" s="202">
        <f t="shared" si="572"/>
        <v>0</v>
      </c>
      <c r="L572" s="203">
        <f t="shared" si="573"/>
        <v>0</v>
      </c>
      <c r="O572" s="189">
        <f>(SUM($N125:O125)-SUM($N572:N572)+$J572)*IF($F572&gt;=5,O$9&gt;=YEAR($I572),1)*($F572&gt;=3)</f>
        <v>0</v>
      </c>
      <c r="P572" s="189">
        <f>(SUM($N125:P125)-SUM($N572:O572)+$J572)*IF($F572&gt;=5,P$9&gt;=YEAR($I572),1)*($F572&gt;=3)</f>
        <v>0</v>
      </c>
      <c r="Q572" s="189">
        <f>(SUM($N125:Q125)-SUM($N572:P572)+$J572)*IF($F572&gt;=5,Q$9&gt;=YEAR($I572),1)*($F572&gt;=3)</f>
        <v>0</v>
      </c>
      <c r="R572" s="189">
        <f>(SUM($N125:R125)-SUM($N572:Q572)+$J572)*IF($F572&gt;=5,R$9&gt;=YEAR($I572),1)*($F572&gt;=3)</f>
        <v>0</v>
      </c>
      <c r="S572" s="189">
        <f>(SUM($N125:S125)-SUM($N572:R572)+$J572)*IF($F572&gt;=5,S$9&gt;=YEAR($I572),1)*($F572&gt;=3)</f>
        <v>0</v>
      </c>
      <c r="T572" s="189">
        <f>(SUM($N125:T125)-SUM($N572:S572)+$J572)*IF($F572&gt;=5,T$9&gt;=YEAR($I572),1)*($F572&gt;=3)</f>
        <v>0</v>
      </c>
      <c r="U572" s="189">
        <f>(SUM($N125:U125)-SUM($N572:T572)+$J572)*IF($F572&gt;=5,U$9&gt;=YEAR($I572),1)*($F572&gt;=3)</f>
        <v>0</v>
      </c>
      <c r="V572" s="189">
        <f>(SUM($N125:V125)-SUM($N572:U572)+$J572)*IF($F572&gt;=5,V$9&gt;=YEAR($I572),1)*($F572&gt;=3)</f>
        <v>0</v>
      </c>
      <c r="W572" s="189">
        <f>(SUM($N125:W125)-SUM($N572:V572)+$J572)*IF($F572&gt;=5,W$9&gt;=YEAR($I572),1)*($F572&gt;=3)</f>
        <v>0</v>
      </c>
      <c r="X572" s="189">
        <f>(SUM($N125:X125)-SUM($N572:W572)+$J572)*IF($F572&gt;=5,X$9&gt;=YEAR($I572),1)*($F572&gt;=3)</f>
        <v>0</v>
      </c>
      <c r="Y572" s="189">
        <f>(SUM($N125:Y125)-SUM($N572:X572)+$J572)*IF($F572&gt;=5,Y$9&gt;=YEAR($I572),1)*($F572&gt;=3)</f>
        <v>0</v>
      </c>
      <c r="Z572" s="189">
        <f>(SUM($N125:Z125)-SUM($N572:Y572)+$J572)*IF($F572&gt;=5,Z$9&gt;=YEAR($I572),1)*($F572&gt;=3)</f>
        <v>0</v>
      </c>
      <c r="AA572" s="189">
        <f>(SUM($N125:AA125)-SUM($N572:Z572)+$J572)*IF($F572&gt;=5,AA$9&gt;=YEAR($I572),1)*($F572&gt;=3)</f>
        <v>0</v>
      </c>
      <c r="AB572" s="189">
        <f>(SUM($N125:AB125)-SUM($N572:AA572)+$J572)*IF($F572&gt;=5,AB$9&gt;=YEAR($I572),1)*($F572&gt;=3)</f>
        <v>0</v>
      </c>
      <c r="AC572" s="189">
        <f>(SUM($N125:AC125)-SUM($N572:AB572)+$J572)*IF($F572&gt;=5,AC$9&gt;=YEAR($I572),1)*($F572&gt;=3)</f>
        <v>0</v>
      </c>
      <c r="AD572" s="189">
        <f>(SUM($N125:AD125)-SUM($N572:AC572)+$J572)*IF($F572&gt;=5,AD$9&gt;=YEAR($I572),1)*($F572&gt;=3)</f>
        <v>0</v>
      </c>
      <c r="AE572" s="189">
        <f>(SUM($N125:AE125)-SUM($N572:AD572)+$J572)*IF($F572&gt;=5,AE$9&gt;=YEAR($I572),1)*($F572&gt;=3)</f>
        <v>0</v>
      </c>
      <c r="AF572" s="189">
        <f>(SUM($N125:AF125)-SUM($N572:AE572)+$J572)*IF($F572&gt;=5,AF$9&gt;=YEAR($I572),1)*($F572&gt;=3)</f>
        <v>0</v>
      </c>
      <c r="AG572" s="189">
        <f>(SUM($N125:AG125)-SUM($N572:AF572)+$J572)*IF($F572&gt;=5,AG$9&gt;=YEAR($I572),1)*($F572&gt;=3)</f>
        <v>0</v>
      </c>
      <c r="AH572" s="189">
        <f>(SUM($N125:AH125)-SUM($N572:AG572)+$J572)*IF($F572&gt;=5,AH$9&gt;=YEAR($I572),1)*($F572&gt;=3)</f>
        <v>0</v>
      </c>
      <c r="AI572" s="189">
        <f>(SUM($N125:AI125)-SUM($N572:AH572)+$J572)*IF($F572&gt;=5,AI$9&gt;=YEAR($I572),1)*($F572&gt;=3)</f>
        <v>0</v>
      </c>
      <c r="AJ572" s="189">
        <f>(SUM($N125:AJ125)-SUM($N572:AI572)+$J572)*IF($F572&gt;=5,AJ$9&gt;=YEAR($I572),1)*($F572&gt;=3)</f>
        <v>0</v>
      </c>
      <c r="AK572" s="189">
        <f>(SUM($N125:AK125)-SUM($N572:AJ572)+$J572)*IF($F572&gt;=5,AK$9&gt;=YEAR($I572),1)*($F572&gt;=3)</f>
        <v>0</v>
      </c>
      <c r="AL572" s="189">
        <f>(SUM($N125:AL125)-SUM($N572:AK572)+$J572)*IF($F572&gt;=5,AL$9&gt;=YEAR($I572),1)*($F572&gt;=3)</f>
        <v>0</v>
      </c>
      <c r="AM572" s="189">
        <f>(SUM($N125:AM125)-SUM($N572:AL572)+$J572)*IF($F572&gt;=5,AM$9&gt;=YEAR($I572),1)*($F572&gt;=3)</f>
        <v>0</v>
      </c>
      <c r="AN572" s="189">
        <f>(SUM($N125:AN125)-SUM($N572:AM572)+$J572)*IF($F572&gt;=5,AN$9&gt;=YEAR($I572),1)*($F572&gt;=3)</f>
        <v>0</v>
      </c>
      <c r="AO572" s="189">
        <f>(SUM($N125:AO125)-SUM($N572:AN572)+$J572)*IF($F572&gt;=5,AO$9&gt;=YEAR($I572),1)*($F572&gt;=3)</f>
        <v>0</v>
      </c>
      <c r="AP572" s="189">
        <f>(SUM($N125:AP125)-SUM($N572:AO572)+$J572)*IF($F572&gt;=5,AP$9&gt;=YEAR($I572),1)*($F572&gt;=3)</f>
        <v>0</v>
      </c>
      <c r="AQ572" s="189">
        <f>(SUM($N125:AQ125)-SUM($N572:AP572)+$J572)*IF($F572&gt;=5,AQ$9&gt;=YEAR($I572),1)*($F572&gt;=3)</f>
        <v>0</v>
      </c>
      <c r="AR572" s="189">
        <f>(SUM($N125:AR125)-SUM($N572:AQ572)+$J572)*IF($F572&gt;=5,AR$9&gt;=YEAR($I572),1)*($F572&gt;=3)</f>
        <v>0</v>
      </c>
      <c r="AS572" s="189">
        <f>(SUM($N125:AS125)-SUM($N572:AR572)+$J572)*IF($F572&gt;=5,AS$9&gt;=YEAR($I572),1)*($F572&gt;=3)</f>
        <v>0</v>
      </c>
      <c r="AT572" s="189">
        <f>(SUM($N125:AT125)-SUM($N572:AS572)+$J572)*IF($F572&gt;=5,AT$9&gt;=YEAR($I572),1)*($F572&gt;=3)</f>
        <v>0</v>
      </c>
      <c r="AU572" s="189">
        <f>(SUM($N125:AU125)-SUM($N572:AT572)+$J572)*IF($F572&gt;=5,AU$9&gt;=YEAR($I572),1)*($F572&gt;=3)</f>
        <v>0</v>
      </c>
      <c r="AV572" s="189">
        <f>(SUM($N125:AV125)-SUM($N572:AU572)+$J572)*IF($F572&gt;=5,AV$9&gt;=YEAR($I572),1)*($F572&gt;=3)</f>
        <v>0</v>
      </c>
      <c r="AW572" s="189">
        <f>(SUM($N125:AW125)-SUM($N572:AV572)+$J572)*IF($F572&gt;=5,AW$9&gt;=YEAR($I572),1)*($F572&gt;=3)</f>
        <v>0</v>
      </c>
      <c r="AX572" s="189">
        <f>(SUM($N125:AX125)-SUM($N572:AW572)+$J572)*IF($F572&gt;=5,AX$9&gt;=YEAR($I572),1)*($F572&gt;=3)</f>
        <v>0</v>
      </c>
      <c r="AY572" s="189">
        <f>(SUM($N125:AY125)-SUM($N572:AX572)+$J572)*IF($F572&gt;=5,AY$9&gt;=YEAR($I572),1)*($F572&gt;=3)</f>
        <v>0</v>
      </c>
      <c r="AZ572" s="189">
        <f>(SUM($N125:AZ125)-SUM($N572:AY572)+$J572)*IF($F572&gt;=5,AZ$9&gt;=YEAR($I572),1)*($F572&gt;=3)</f>
        <v>0</v>
      </c>
      <c r="BA572" s="189">
        <f>(SUM($N125:BA125)-SUM($N572:AZ572)+$J572)*IF($F572&gt;=5,BA$9&gt;=YEAR($I572),1)*($F572&gt;=3)</f>
        <v>0</v>
      </c>
      <c r="BB572" s="189">
        <f>(SUM($N125:BB125)-SUM($N572:BA572)+$J572)*IF($F572&gt;=5,BB$9&gt;=YEAR($I572),1)*($F572&gt;=3)</f>
        <v>0</v>
      </c>
      <c r="BC572" s="189">
        <f>(SUM($N125:BC125)-SUM($N572:BB572)+$J572)*IF($F572&gt;=5,BC$9&gt;=YEAR($I572),1)*($F572&gt;=3)</f>
        <v>0</v>
      </c>
      <c r="BD572" s="189">
        <f>(SUM($N125:BD125)-SUM($N572:BC572)+$J572)*IF($F572&gt;=5,BD$9&gt;=YEAR($I572),1)*($F572&gt;=3)</f>
        <v>0</v>
      </c>
      <c r="BE572" s="189">
        <f>(SUM($N125:BE125)-SUM($N572:BD572)+$J572)*IF($F572&gt;=5,BE$9&gt;=YEAR($I572),1)*($F572&gt;=3)</f>
        <v>0</v>
      </c>
      <c r="BF572" s="189">
        <f>(SUM($N125:BF125)-SUM($N572:BE572)+$J572)*IF($F572&gt;=5,BF$9&gt;=YEAR($I572),1)*($F572&gt;=3)</f>
        <v>0</v>
      </c>
      <c r="BG572" s="189">
        <f>(SUM($N125:BG125)-SUM($N572:BF572)+$J572)*IF($F572&gt;=5,BG$9&gt;=YEAR($I572),1)*($F572&gt;=3)</f>
        <v>0</v>
      </c>
      <c r="BH572" s="189">
        <f>(SUM($N125:BH125)-SUM($N572:BG572)+$J572)*IF($F572&gt;=5,BH$9&gt;=YEAR($I572),1)*($F572&gt;=3)</f>
        <v>0</v>
      </c>
      <c r="BI572" s="189">
        <f>(SUM($N125:BI125)-SUM($N572:BH572)+$J572)*IF($F572&gt;=5,BI$9&gt;=YEAR($I572),1)*($F572&gt;=3)</f>
        <v>0</v>
      </c>
      <c r="BJ572" s="189">
        <f>(SUM($N125:BJ125)-SUM($N572:BI572)+$J572)*IF($F572&gt;=5,BJ$9&gt;=YEAR($I572),1)*($F572&gt;=3)</f>
        <v>0</v>
      </c>
      <c r="BK572" s="189">
        <f>(SUM($N125:BK125)-SUM($N572:BJ572)+$J572)*IF($F572&gt;=5,BK$9&gt;=YEAR($I572),1)*($F572&gt;=3)</f>
        <v>0</v>
      </c>
      <c r="BL572" s="189">
        <f>(SUM($N125:BL125)-SUM($N572:BK572)+$J572)*IF($F572&gt;=5,BL$9&gt;=YEAR($I572),1)*($F572&gt;=3)</f>
        <v>0</v>
      </c>
      <c r="BM572" s="189">
        <f>(SUM($N125:BM125)-SUM($N572:BL572)+$J572)*IF($F572&gt;=5,BM$9&gt;=YEAR($I572),1)*($F572&gt;=3)</f>
        <v>0</v>
      </c>
    </row>
    <row r="573" spans="3:65" x14ac:dyDescent="0.2">
      <c r="C573" s="188">
        <f t="shared" si="569"/>
        <v>18</v>
      </c>
      <c r="D573" s="166" t="str">
        <f t="shared" si="570"/>
        <v>item 18</v>
      </c>
      <c r="E573" s="211" t="str">
        <f t="shared" si="566"/>
        <v>Operating Expense</v>
      </c>
      <c r="F573" s="183">
        <f t="shared" si="566"/>
        <v>2</v>
      </c>
      <c r="G573" s="183"/>
      <c r="H573" s="266">
        <f t="shared" si="571"/>
        <v>2022</v>
      </c>
      <c r="I573" s="262">
        <f t="shared" si="567"/>
        <v>44562</v>
      </c>
      <c r="J573" s="190">
        <f t="shared" si="568"/>
        <v>0</v>
      </c>
      <c r="K573" s="202">
        <f t="shared" si="572"/>
        <v>0</v>
      </c>
      <c r="L573" s="203">
        <f t="shared" si="573"/>
        <v>0</v>
      </c>
      <c r="O573" s="189">
        <f>(SUM($N126:O126)-SUM($N573:N573)+$J573)*IF($F573&gt;=5,O$9&gt;=YEAR($I573),1)*($F573&gt;=3)</f>
        <v>0</v>
      </c>
      <c r="P573" s="189">
        <f>(SUM($N126:P126)-SUM($N573:O573)+$J573)*IF($F573&gt;=5,P$9&gt;=YEAR($I573),1)*($F573&gt;=3)</f>
        <v>0</v>
      </c>
      <c r="Q573" s="189">
        <f>(SUM($N126:Q126)-SUM($N573:P573)+$J573)*IF($F573&gt;=5,Q$9&gt;=YEAR($I573),1)*($F573&gt;=3)</f>
        <v>0</v>
      </c>
      <c r="R573" s="189">
        <f>(SUM($N126:R126)-SUM($N573:Q573)+$J573)*IF($F573&gt;=5,R$9&gt;=YEAR($I573),1)*($F573&gt;=3)</f>
        <v>0</v>
      </c>
      <c r="S573" s="189">
        <f>(SUM($N126:S126)-SUM($N573:R573)+$J573)*IF($F573&gt;=5,S$9&gt;=YEAR($I573),1)*($F573&gt;=3)</f>
        <v>0</v>
      </c>
      <c r="T573" s="189">
        <f>(SUM($N126:T126)-SUM($N573:S573)+$J573)*IF($F573&gt;=5,T$9&gt;=YEAR($I573),1)*($F573&gt;=3)</f>
        <v>0</v>
      </c>
      <c r="U573" s="189">
        <f>(SUM($N126:U126)-SUM($N573:T573)+$J573)*IF($F573&gt;=5,U$9&gt;=YEAR($I573),1)*($F573&gt;=3)</f>
        <v>0</v>
      </c>
      <c r="V573" s="189">
        <f>(SUM($N126:V126)-SUM($N573:U573)+$J573)*IF($F573&gt;=5,V$9&gt;=YEAR($I573),1)*($F573&gt;=3)</f>
        <v>0</v>
      </c>
      <c r="W573" s="189">
        <f>(SUM($N126:W126)-SUM($N573:V573)+$J573)*IF($F573&gt;=5,W$9&gt;=YEAR($I573),1)*($F573&gt;=3)</f>
        <v>0</v>
      </c>
      <c r="X573" s="189">
        <f>(SUM($N126:X126)-SUM($N573:W573)+$J573)*IF($F573&gt;=5,X$9&gt;=YEAR($I573),1)*($F573&gt;=3)</f>
        <v>0</v>
      </c>
      <c r="Y573" s="189">
        <f>(SUM($N126:Y126)-SUM($N573:X573)+$J573)*IF($F573&gt;=5,Y$9&gt;=YEAR($I573),1)*($F573&gt;=3)</f>
        <v>0</v>
      </c>
      <c r="Z573" s="189">
        <f>(SUM($N126:Z126)-SUM($N573:Y573)+$J573)*IF($F573&gt;=5,Z$9&gt;=YEAR($I573),1)*($F573&gt;=3)</f>
        <v>0</v>
      </c>
      <c r="AA573" s="189">
        <f>(SUM($N126:AA126)-SUM($N573:Z573)+$J573)*IF($F573&gt;=5,AA$9&gt;=YEAR($I573),1)*($F573&gt;=3)</f>
        <v>0</v>
      </c>
      <c r="AB573" s="189">
        <f>(SUM($N126:AB126)-SUM($N573:AA573)+$J573)*IF($F573&gt;=5,AB$9&gt;=YEAR($I573),1)*($F573&gt;=3)</f>
        <v>0</v>
      </c>
      <c r="AC573" s="189">
        <f>(SUM($N126:AC126)-SUM($N573:AB573)+$J573)*IF($F573&gt;=5,AC$9&gt;=YEAR($I573),1)*($F573&gt;=3)</f>
        <v>0</v>
      </c>
      <c r="AD573" s="189">
        <f>(SUM($N126:AD126)-SUM($N573:AC573)+$J573)*IF($F573&gt;=5,AD$9&gt;=YEAR($I573),1)*($F573&gt;=3)</f>
        <v>0</v>
      </c>
      <c r="AE573" s="189">
        <f>(SUM($N126:AE126)-SUM($N573:AD573)+$J573)*IF($F573&gt;=5,AE$9&gt;=YEAR($I573),1)*($F573&gt;=3)</f>
        <v>0</v>
      </c>
      <c r="AF573" s="189">
        <f>(SUM($N126:AF126)-SUM($N573:AE573)+$J573)*IF($F573&gt;=5,AF$9&gt;=YEAR($I573),1)*($F573&gt;=3)</f>
        <v>0</v>
      </c>
      <c r="AG573" s="189">
        <f>(SUM($N126:AG126)-SUM($N573:AF573)+$J573)*IF($F573&gt;=5,AG$9&gt;=YEAR($I573),1)*($F573&gt;=3)</f>
        <v>0</v>
      </c>
      <c r="AH573" s="189">
        <f>(SUM($N126:AH126)-SUM($N573:AG573)+$J573)*IF($F573&gt;=5,AH$9&gt;=YEAR($I573),1)*($F573&gt;=3)</f>
        <v>0</v>
      </c>
      <c r="AI573" s="189">
        <f>(SUM($N126:AI126)-SUM($N573:AH573)+$J573)*IF($F573&gt;=5,AI$9&gt;=YEAR($I573),1)*($F573&gt;=3)</f>
        <v>0</v>
      </c>
      <c r="AJ573" s="189">
        <f>(SUM($N126:AJ126)-SUM($N573:AI573)+$J573)*IF($F573&gt;=5,AJ$9&gt;=YEAR($I573),1)*($F573&gt;=3)</f>
        <v>0</v>
      </c>
      <c r="AK573" s="189">
        <f>(SUM($N126:AK126)-SUM($N573:AJ573)+$J573)*IF($F573&gt;=5,AK$9&gt;=YEAR($I573),1)*($F573&gt;=3)</f>
        <v>0</v>
      </c>
      <c r="AL573" s="189">
        <f>(SUM($N126:AL126)-SUM($N573:AK573)+$J573)*IF($F573&gt;=5,AL$9&gt;=YEAR($I573),1)*($F573&gt;=3)</f>
        <v>0</v>
      </c>
      <c r="AM573" s="189">
        <f>(SUM($N126:AM126)-SUM($N573:AL573)+$J573)*IF($F573&gt;=5,AM$9&gt;=YEAR($I573),1)*($F573&gt;=3)</f>
        <v>0</v>
      </c>
      <c r="AN573" s="189">
        <f>(SUM($N126:AN126)-SUM($N573:AM573)+$J573)*IF($F573&gt;=5,AN$9&gt;=YEAR($I573),1)*($F573&gt;=3)</f>
        <v>0</v>
      </c>
      <c r="AO573" s="189">
        <f>(SUM($N126:AO126)-SUM($N573:AN573)+$J573)*IF($F573&gt;=5,AO$9&gt;=YEAR($I573),1)*($F573&gt;=3)</f>
        <v>0</v>
      </c>
      <c r="AP573" s="189">
        <f>(SUM($N126:AP126)-SUM($N573:AO573)+$J573)*IF($F573&gt;=5,AP$9&gt;=YEAR($I573),1)*($F573&gt;=3)</f>
        <v>0</v>
      </c>
      <c r="AQ573" s="189">
        <f>(SUM($N126:AQ126)-SUM($N573:AP573)+$J573)*IF($F573&gt;=5,AQ$9&gt;=YEAR($I573),1)*($F573&gt;=3)</f>
        <v>0</v>
      </c>
      <c r="AR573" s="189">
        <f>(SUM($N126:AR126)-SUM($N573:AQ573)+$J573)*IF($F573&gt;=5,AR$9&gt;=YEAR($I573),1)*($F573&gt;=3)</f>
        <v>0</v>
      </c>
      <c r="AS573" s="189">
        <f>(SUM($N126:AS126)-SUM($N573:AR573)+$J573)*IF($F573&gt;=5,AS$9&gt;=YEAR($I573),1)*($F573&gt;=3)</f>
        <v>0</v>
      </c>
      <c r="AT573" s="189">
        <f>(SUM($N126:AT126)-SUM($N573:AS573)+$J573)*IF($F573&gt;=5,AT$9&gt;=YEAR($I573),1)*($F573&gt;=3)</f>
        <v>0</v>
      </c>
      <c r="AU573" s="189">
        <f>(SUM($N126:AU126)-SUM($N573:AT573)+$J573)*IF($F573&gt;=5,AU$9&gt;=YEAR($I573),1)*($F573&gt;=3)</f>
        <v>0</v>
      </c>
      <c r="AV573" s="189">
        <f>(SUM($N126:AV126)-SUM($N573:AU573)+$J573)*IF($F573&gt;=5,AV$9&gt;=YEAR($I573),1)*($F573&gt;=3)</f>
        <v>0</v>
      </c>
      <c r="AW573" s="189">
        <f>(SUM($N126:AW126)-SUM($N573:AV573)+$J573)*IF($F573&gt;=5,AW$9&gt;=YEAR($I573),1)*($F573&gt;=3)</f>
        <v>0</v>
      </c>
      <c r="AX573" s="189">
        <f>(SUM($N126:AX126)-SUM($N573:AW573)+$J573)*IF($F573&gt;=5,AX$9&gt;=YEAR($I573),1)*($F573&gt;=3)</f>
        <v>0</v>
      </c>
      <c r="AY573" s="189">
        <f>(SUM($N126:AY126)-SUM($N573:AX573)+$J573)*IF($F573&gt;=5,AY$9&gt;=YEAR($I573),1)*($F573&gt;=3)</f>
        <v>0</v>
      </c>
      <c r="AZ573" s="189">
        <f>(SUM($N126:AZ126)-SUM($N573:AY573)+$J573)*IF($F573&gt;=5,AZ$9&gt;=YEAR($I573),1)*($F573&gt;=3)</f>
        <v>0</v>
      </c>
      <c r="BA573" s="189">
        <f>(SUM($N126:BA126)-SUM($N573:AZ573)+$J573)*IF($F573&gt;=5,BA$9&gt;=YEAR($I573),1)*($F573&gt;=3)</f>
        <v>0</v>
      </c>
      <c r="BB573" s="189">
        <f>(SUM($N126:BB126)-SUM($N573:BA573)+$J573)*IF($F573&gt;=5,BB$9&gt;=YEAR($I573),1)*($F573&gt;=3)</f>
        <v>0</v>
      </c>
      <c r="BC573" s="189">
        <f>(SUM($N126:BC126)-SUM($N573:BB573)+$J573)*IF($F573&gt;=5,BC$9&gt;=YEAR($I573),1)*($F573&gt;=3)</f>
        <v>0</v>
      </c>
      <c r="BD573" s="189">
        <f>(SUM($N126:BD126)-SUM($N573:BC573)+$J573)*IF($F573&gt;=5,BD$9&gt;=YEAR($I573),1)*($F573&gt;=3)</f>
        <v>0</v>
      </c>
      <c r="BE573" s="189">
        <f>(SUM($N126:BE126)-SUM($N573:BD573)+$J573)*IF($F573&gt;=5,BE$9&gt;=YEAR($I573),1)*($F573&gt;=3)</f>
        <v>0</v>
      </c>
      <c r="BF573" s="189">
        <f>(SUM($N126:BF126)-SUM($N573:BE573)+$J573)*IF($F573&gt;=5,BF$9&gt;=YEAR($I573),1)*($F573&gt;=3)</f>
        <v>0</v>
      </c>
      <c r="BG573" s="189">
        <f>(SUM($N126:BG126)-SUM($N573:BF573)+$J573)*IF($F573&gt;=5,BG$9&gt;=YEAR($I573),1)*($F573&gt;=3)</f>
        <v>0</v>
      </c>
      <c r="BH573" s="189">
        <f>(SUM($N126:BH126)-SUM($N573:BG573)+$J573)*IF($F573&gt;=5,BH$9&gt;=YEAR($I573),1)*($F573&gt;=3)</f>
        <v>0</v>
      </c>
      <c r="BI573" s="189">
        <f>(SUM($N126:BI126)-SUM($N573:BH573)+$J573)*IF($F573&gt;=5,BI$9&gt;=YEAR($I573),1)*($F573&gt;=3)</f>
        <v>0</v>
      </c>
      <c r="BJ573" s="189">
        <f>(SUM($N126:BJ126)-SUM($N573:BI573)+$J573)*IF($F573&gt;=5,BJ$9&gt;=YEAR($I573),1)*($F573&gt;=3)</f>
        <v>0</v>
      </c>
      <c r="BK573" s="189">
        <f>(SUM($N126:BK126)-SUM($N573:BJ573)+$J573)*IF($F573&gt;=5,BK$9&gt;=YEAR($I573),1)*($F573&gt;=3)</f>
        <v>0</v>
      </c>
      <c r="BL573" s="189">
        <f>(SUM($N126:BL126)-SUM($N573:BK573)+$J573)*IF($F573&gt;=5,BL$9&gt;=YEAR($I573),1)*($F573&gt;=3)</f>
        <v>0</v>
      </c>
      <c r="BM573" s="189">
        <f>(SUM($N126:BM126)-SUM($N573:BL573)+$J573)*IF($F573&gt;=5,BM$9&gt;=YEAR($I573),1)*($F573&gt;=3)</f>
        <v>0</v>
      </c>
    </row>
    <row r="574" spans="3:65" x14ac:dyDescent="0.2">
      <c r="C574" s="188">
        <f t="shared" si="569"/>
        <v>19</v>
      </c>
      <c r="D574" s="166" t="str">
        <f t="shared" si="570"/>
        <v>item 19</v>
      </c>
      <c r="E574" s="211" t="str">
        <f t="shared" si="566"/>
        <v>Operating Expense</v>
      </c>
      <c r="F574" s="183">
        <f t="shared" si="566"/>
        <v>2</v>
      </c>
      <c r="G574" s="183"/>
      <c r="H574" s="266">
        <f t="shared" si="571"/>
        <v>2022</v>
      </c>
      <c r="I574" s="262">
        <f t="shared" si="567"/>
        <v>44562</v>
      </c>
      <c r="J574" s="190">
        <f t="shared" si="568"/>
        <v>0</v>
      </c>
      <c r="K574" s="202">
        <f t="shared" si="572"/>
        <v>0</v>
      </c>
      <c r="L574" s="203">
        <f t="shared" si="573"/>
        <v>0</v>
      </c>
      <c r="O574" s="189">
        <f>(SUM($N127:O127)-SUM($N574:N574)+$J574)*IF($F574&gt;=5,O$9&gt;=YEAR($I574),1)*($F574&gt;=3)</f>
        <v>0</v>
      </c>
      <c r="P574" s="189">
        <f>(SUM($N127:P127)-SUM($N574:O574)+$J574)*IF($F574&gt;=5,P$9&gt;=YEAR($I574),1)*($F574&gt;=3)</f>
        <v>0</v>
      </c>
      <c r="Q574" s="189">
        <f>(SUM($N127:Q127)-SUM($N574:P574)+$J574)*IF($F574&gt;=5,Q$9&gt;=YEAR($I574),1)*($F574&gt;=3)</f>
        <v>0</v>
      </c>
      <c r="R574" s="189">
        <f>(SUM($N127:R127)-SUM($N574:Q574)+$J574)*IF($F574&gt;=5,R$9&gt;=YEAR($I574),1)*($F574&gt;=3)</f>
        <v>0</v>
      </c>
      <c r="S574" s="189">
        <f>(SUM($N127:S127)-SUM($N574:R574)+$J574)*IF($F574&gt;=5,S$9&gt;=YEAR($I574),1)*($F574&gt;=3)</f>
        <v>0</v>
      </c>
      <c r="T574" s="189">
        <f>(SUM($N127:T127)-SUM($N574:S574)+$J574)*IF($F574&gt;=5,T$9&gt;=YEAR($I574),1)*($F574&gt;=3)</f>
        <v>0</v>
      </c>
      <c r="U574" s="189">
        <f>(SUM($N127:U127)-SUM($N574:T574)+$J574)*IF($F574&gt;=5,U$9&gt;=YEAR($I574),1)*($F574&gt;=3)</f>
        <v>0</v>
      </c>
      <c r="V574" s="189">
        <f>(SUM($N127:V127)-SUM($N574:U574)+$J574)*IF($F574&gt;=5,V$9&gt;=YEAR($I574),1)*($F574&gt;=3)</f>
        <v>0</v>
      </c>
      <c r="W574" s="189">
        <f>(SUM($N127:W127)-SUM($N574:V574)+$J574)*IF($F574&gt;=5,W$9&gt;=YEAR($I574),1)*($F574&gt;=3)</f>
        <v>0</v>
      </c>
      <c r="X574" s="189">
        <f>(SUM($N127:X127)-SUM($N574:W574)+$J574)*IF($F574&gt;=5,X$9&gt;=YEAR($I574),1)*($F574&gt;=3)</f>
        <v>0</v>
      </c>
      <c r="Y574" s="189">
        <f>(SUM($N127:Y127)-SUM($N574:X574)+$J574)*IF($F574&gt;=5,Y$9&gt;=YEAR($I574),1)*($F574&gt;=3)</f>
        <v>0</v>
      </c>
      <c r="Z574" s="189">
        <f>(SUM($N127:Z127)-SUM($N574:Y574)+$J574)*IF($F574&gt;=5,Z$9&gt;=YEAR($I574),1)*($F574&gt;=3)</f>
        <v>0</v>
      </c>
      <c r="AA574" s="189">
        <f>(SUM($N127:AA127)-SUM($N574:Z574)+$J574)*IF($F574&gt;=5,AA$9&gt;=YEAR($I574),1)*($F574&gt;=3)</f>
        <v>0</v>
      </c>
      <c r="AB574" s="189">
        <f>(SUM($N127:AB127)-SUM($N574:AA574)+$J574)*IF($F574&gt;=5,AB$9&gt;=YEAR($I574),1)*($F574&gt;=3)</f>
        <v>0</v>
      </c>
      <c r="AC574" s="189">
        <f>(SUM($N127:AC127)-SUM($N574:AB574)+$J574)*IF($F574&gt;=5,AC$9&gt;=YEAR($I574),1)*($F574&gt;=3)</f>
        <v>0</v>
      </c>
      <c r="AD574" s="189">
        <f>(SUM($N127:AD127)-SUM($N574:AC574)+$J574)*IF($F574&gt;=5,AD$9&gt;=YEAR($I574),1)*($F574&gt;=3)</f>
        <v>0</v>
      </c>
      <c r="AE574" s="189">
        <f>(SUM($N127:AE127)-SUM($N574:AD574)+$J574)*IF($F574&gt;=5,AE$9&gt;=YEAR($I574),1)*($F574&gt;=3)</f>
        <v>0</v>
      </c>
      <c r="AF574" s="189">
        <f>(SUM($N127:AF127)-SUM($N574:AE574)+$J574)*IF($F574&gt;=5,AF$9&gt;=YEAR($I574),1)*($F574&gt;=3)</f>
        <v>0</v>
      </c>
      <c r="AG574" s="189">
        <f>(SUM($N127:AG127)-SUM($N574:AF574)+$J574)*IF($F574&gt;=5,AG$9&gt;=YEAR($I574),1)*($F574&gt;=3)</f>
        <v>0</v>
      </c>
      <c r="AH574" s="189">
        <f>(SUM($N127:AH127)-SUM($N574:AG574)+$J574)*IF($F574&gt;=5,AH$9&gt;=YEAR($I574),1)*($F574&gt;=3)</f>
        <v>0</v>
      </c>
      <c r="AI574" s="189">
        <f>(SUM($N127:AI127)-SUM($N574:AH574)+$J574)*IF($F574&gt;=5,AI$9&gt;=YEAR($I574),1)*($F574&gt;=3)</f>
        <v>0</v>
      </c>
      <c r="AJ574" s="189">
        <f>(SUM($N127:AJ127)-SUM($N574:AI574)+$J574)*IF($F574&gt;=5,AJ$9&gt;=YEAR($I574),1)*($F574&gt;=3)</f>
        <v>0</v>
      </c>
      <c r="AK574" s="189">
        <f>(SUM($N127:AK127)-SUM($N574:AJ574)+$J574)*IF($F574&gt;=5,AK$9&gt;=YEAR($I574),1)*($F574&gt;=3)</f>
        <v>0</v>
      </c>
      <c r="AL574" s="189">
        <f>(SUM($N127:AL127)-SUM($N574:AK574)+$J574)*IF($F574&gt;=5,AL$9&gt;=YEAR($I574),1)*($F574&gt;=3)</f>
        <v>0</v>
      </c>
      <c r="AM574" s="189">
        <f>(SUM($N127:AM127)-SUM($N574:AL574)+$J574)*IF($F574&gt;=5,AM$9&gt;=YEAR($I574),1)*($F574&gt;=3)</f>
        <v>0</v>
      </c>
      <c r="AN574" s="189">
        <f>(SUM($N127:AN127)-SUM($N574:AM574)+$J574)*IF($F574&gt;=5,AN$9&gt;=YEAR($I574),1)*($F574&gt;=3)</f>
        <v>0</v>
      </c>
      <c r="AO574" s="189">
        <f>(SUM($N127:AO127)-SUM($N574:AN574)+$J574)*IF($F574&gt;=5,AO$9&gt;=YEAR($I574),1)*($F574&gt;=3)</f>
        <v>0</v>
      </c>
      <c r="AP574" s="189">
        <f>(SUM($N127:AP127)-SUM($N574:AO574)+$J574)*IF($F574&gt;=5,AP$9&gt;=YEAR($I574),1)*($F574&gt;=3)</f>
        <v>0</v>
      </c>
      <c r="AQ574" s="189">
        <f>(SUM($N127:AQ127)-SUM($N574:AP574)+$J574)*IF($F574&gt;=5,AQ$9&gt;=YEAR($I574),1)*($F574&gt;=3)</f>
        <v>0</v>
      </c>
      <c r="AR574" s="189">
        <f>(SUM($N127:AR127)-SUM($N574:AQ574)+$J574)*IF($F574&gt;=5,AR$9&gt;=YEAR($I574),1)*($F574&gt;=3)</f>
        <v>0</v>
      </c>
      <c r="AS574" s="189">
        <f>(SUM($N127:AS127)-SUM($N574:AR574)+$J574)*IF($F574&gt;=5,AS$9&gt;=YEAR($I574),1)*($F574&gt;=3)</f>
        <v>0</v>
      </c>
      <c r="AT574" s="189">
        <f>(SUM($N127:AT127)-SUM($N574:AS574)+$J574)*IF($F574&gt;=5,AT$9&gt;=YEAR($I574),1)*($F574&gt;=3)</f>
        <v>0</v>
      </c>
      <c r="AU574" s="189">
        <f>(SUM($N127:AU127)-SUM($N574:AT574)+$J574)*IF($F574&gt;=5,AU$9&gt;=YEAR($I574),1)*($F574&gt;=3)</f>
        <v>0</v>
      </c>
      <c r="AV574" s="189">
        <f>(SUM($N127:AV127)-SUM($N574:AU574)+$J574)*IF($F574&gt;=5,AV$9&gt;=YEAR($I574),1)*($F574&gt;=3)</f>
        <v>0</v>
      </c>
      <c r="AW574" s="189">
        <f>(SUM($N127:AW127)-SUM($N574:AV574)+$J574)*IF($F574&gt;=5,AW$9&gt;=YEAR($I574),1)*($F574&gt;=3)</f>
        <v>0</v>
      </c>
      <c r="AX574" s="189">
        <f>(SUM($N127:AX127)-SUM($N574:AW574)+$J574)*IF($F574&gt;=5,AX$9&gt;=YEAR($I574),1)*($F574&gt;=3)</f>
        <v>0</v>
      </c>
      <c r="AY574" s="189">
        <f>(SUM($N127:AY127)-SUM($N574:AX574)+$J574)*IF($F574&gt;=5,AY$9&gt;=YEAR($I574),1)*($F574&gt;=3)</f>
        <v>0</v>
      </c>
      <c r="AZ574" s="189">
        <f>(SUM($N127:AZ127)-SUM($N574:AY574)+$J574)*IF($F574&gt;=5,AZ$9&gt;=YEAR($I574),1)*($F574&gt;=3)</f>
        <v>0</v>
      </c>
      <c r="BA574" s="189">
        <f>(SUM($N127:BA127)-SUM($N574:AZ574)+$J574)*IF($F574&gt;=5,BA$9&gt;=YEAR($I574),1)*($F574&gt;=3)</f>
        <v>0</v>
      </c>
      <c r="BB574" s="189">
        <f>(SUM($N127:BB127)-SUM($N574:BA574)+$J574)*IF($F574&gt;=5,BB$9&gt;=YEAR($I574),1)*($F574&gt;=3)</f>
        <v>0</v>
      </c>
      <c r="BC574" s="189">
        <f>(SUM($N127:BC127)-SUM($N574:BB574)+$J574)*IF($F574&gt;=5,BC$9&gt;=YEAR($I574),1)*($F574&gt;=3)</f>
        <v>0</v>
      </c>
      <c r="BD574" s="189">
        <f>(SUM($N127:BD127)-SUM($N574:BC574)+$J574)*IF($F574&gt;=5,BD$9&gt;=YEAR($I574),1)*($F574&gt;=3)</f>
        <v>0</v>
      </c>
      <c r="BE574" s="189">
        <f>(SUM($N127:BE127)-SUM($N574:BD574)+$J574)*IF($F574&gt;=5,BE$9&gt;=YEAR($I574),1)*($F574&gt;=3)</f>
        <v>0</v>
      </c>
      <c r="BF574" s="189">
        <f>(SUM($N127:BF127)-SUM($N574:BE574)+$J574)*IF($F574&gt;=5,BF$9&gt;=YEAR($I574),1)*($F574&gt;=3)</f>
        <v>0</v>
      </c>
      <c r="BG574" s="189">
        <f>(SUM($N127:BG127)-SUM($N574:BF574)+$J574)*IF($F574&gt;=5,BG$9&gt;=YEAR($I574),1)*($F574&gt;=3)</f>
        <v>0</v>
      </c>
      <c r="BH574" s="189">
        <f>(SUM($N127:BH127)-SUM($N574:BG574)+$J574)*IF($F574&gt;=5,BH$9&gt;=YEAR($I574),1)*($F574&gt;=3)</f>
        <v>0</v>
      </c>
      <c r="BI574" s="189">
        <f>(SUM($N127:BI127)-SUM($N574:BH574)+$J574)*IF($F574&gt;=5,BI$9&gt;=YEAR($I574),1)*($F574&gt;=3)</f>
        <v>0</v>
      </c>
      <c r="BJ574" s="189">
        <f>(SUM($N127:BJ127)-SUM($N574:BI574)+$J574)*IF($F574&gt;=5,BJ$9&gt;=YEAR($I574),1)*($F574&gt;=3)</f>
        <v>0</v>
      </c>
      <c r="BK574" s="189">
        <f>(SUM($N127:BK127)-SUM($N574:BJ574)+$J574)*IF($F574&gt;=5,BK$9&gt;=YEAR($I574),1)*($F574&gt;=3)</f>
        <v>0</v>
      </c>
      <c r="BL574" s="189">
        <f>(SUM($N127:BL127)-SUM($N574:BK574)+$J574)*IF($F574&gt;=5,BL$9&gt;=YEAR($I574),1)*($F574&gt;=3)</f>
        <v>0</v>
      </c>
      <c r="BM574" s="189">
        <f>(SUM($N127:BM127)-SUM($N574:BL574)+$J574)*IF($F574&gt;=5,BM$9&gt;=YEAR($I574),1)*($F574&gt;=3)</f>
        <v>0</v>
      </c>
    </row>
    <row r="575" spans="3:65" x14ac:dyDescent="0.2">
      <c r="C575" s="188">
        <f t="shared" si="569"/>
        <v>20</v>
      </c>
      <c r="D575" s="166" t="str">
        <f t="shared" si="570"/>
        <v>item 20</v>
      </c>
      <c r="E575" s="211" t="str">
        <f t="shared" si="566"/>
        <v>Operating Expense</v>
      </c>
      <c r="F575" s="183">
        <f t="shared" si="566"/>
        <v>2</v>
      </c>
      <c r="G575" s="183"/>
      <c r="H575" s="266">
        <f t="shared" si="571"/>
        <v>2022</v>
      </c>
      <c r="I575" s="262">
        <f t="shared" si="567"/>
        <v>44562</v>
      </c>
      <c r="J575" s="190">
        <f t="shared" si="568"/>
        <v>0</v>
      </c>
      <c r="K575" s="202">
        <f t="shared" si="572"/>
        <v>0</v>
      </c>
      <c r="L575" s="203">
        <f t="shared" si="573"/>
        <v>0</v>
      </c>
      <c r="O575" s="189">
        <f>(SUM($N128:O128)-SUM($N575:N575)+$J575)*IF($F575&gt;=5,O$9&gt;=YEAR($I575),1)*($F575&gt;=3)</f>
        <v>0</v>
      </c>
      <c r="P575" s="189">
        <f>(SUM($N128:P128)-SUM($N575:O575)+$J575)*IF($F575&gt;=5,P$9&gt;=YEAR($I575),1)*($F575&gt;=3)</f>
        <v>0</v>
      </c>
      <c r="Q575" s="189">
        <f>(SUM($N128:Q128)-SUM($N575:P575)+$J575)*IF($F575&gt;=5,Q$9&gt;=YEAR($I575),1)*($F575&gt;=3)</f>
        <v>0</v>
      </c>
      <c r="R575" s="189">
        <f>(SUM($N128:R128)-SUM($N575:Q575)+$J575)*IF($F575&gt;=5,R$9&gt;=YEAR($I575),1)*($F575&gt;=3)</f>
        <v>0</v>
      </c>
      <c r="S575" s="189">
        <f>(SUM($N128:S128)-SUM($N575:R575)+$J575)*IF($F575&gt;=5,S$9&gt;=YEAR($I575),1)*($F575&gt;=3)</f>
        <v>0</v>
      </c>
      <c r="T575" s="189">
        <f>(SUM($N128:T128)-SUM($N575:S575)+$J575)*IF($F575&gt;=5,T$9&gt;=YEAR($I575),1)*($F575&gt;=3)</f>
        <v>0</v>
      </c>
      <c r="U575" s="189">
        <f>(SUM($N128:U128)-SUM($N575:T575)+$J575)*IF($F575&gt;=5,U$9&gt;=YEAR($I575),1)*($F575&gt;=3)</f>
        <v>0</v>
      </c>
      <c r="V575" s="189">
        <f>(SUM($N128:V128)-SUM($N575:U575)+$J575)*IF($F575&gt;=5,V$9&gt;=YEAR($I575),1)*($F575&gt;=3)</f>
        <v>0</v>
      </c>
      <c r="W575" s="189">
        <f>(SUM($N128:W128)-SUM($N575:V575)+$J575)*IF($F575&gt;=5,W$9&gt;=YEAR($I575),1)*($F575&gt;=3)</f>
        <v>0</v>
      </c>
      <c r="X575" s="189">
        <f>(SUM($N128:X128)-SUM($N575:W575)+$J575)*IF($F575&gt;=5,X$9&gt;=YEAR($I575),1)*($F575&gt;=3)</f>
        <v>0</v>
      </c>
      <c r="Y575" s="189">
        <f>(SUM($N128:Y128)-SUM($N575:X575)+$J575)*IF($F575&gt;=5,Y$9&gt;=YEAR($I575),1)*($F575&gt;=3)</f>
        <v>0</v>
      </c>
      <c r="Z575" s="189">
        <f>(SUM($N128:Z128)-SUM($N575:Y575)+$J575)*IF($F575&gt;=5,Z$9&gt;=YEAR($I575),1)*($F575&gt;=3)</f>
        <v>0</v>
      </c>
      <c r="AA575" s="189">
        <f>(SUM($N128:AA128)-SUM($N575:Z575)+$J575)*IF($F575&gt;=5,AA$9&gt;=YEAR($I575),1)*($F575&gt;=3)</f>
        <v>0</v>
      </c>
      <c r="AB575" s="189">
        <f>(SUM($N128:AB128)-SUM($N575:AA575)+$J575)*IF($F575&gt;=5,AB$9&gt;=YEAR($I575),1)*($F575&gt;=3)</f>
        <v>0</v>
      </c>
      <c r="AC575" s="189">
        <f>(SUM($N128:AC128)-SUM($N575:AB575)+$J575)*IF($F575&gt;=5,AC$9&gt;=YEAR($I575),1)*($F575&gt;=3)</f>
        <v>0</v>
      </c>
      <c r="AD575" s="189">
        <f>(SUM($N128:AD128)-SUM($N575:AC575)+$J575)*IF($F575&gt;=5,AD$9&gt;=YEAR($I575),1)*($F575&gt;=3)</f>
        <v>0</v>
      </c>
      <c r="AE575" s="189">
        <f>(SUM($N128:AE128)-SUM($N575:AD575)+$J575)*IF($F575&gt;=5,AE$9&gt;=YEAR($I575),1)*($F575&gt;=3)</f>
        <v>0</v>
      </c>
      <c r="AF575" s="189">
        <f>(SUM($N128:AF128)-SUM($N575:AE575)+$J575)*IF($F575&gt;=5,AF$9&gt;=YEAR($I575),1)*($F575&gt;=3)</f>
        <v>0</v>
      </c>
      <c r="AG575" s="189">
        <f>(SUM($N128:AG128)-SUM($N575:AF575)+$J575)*IF($F575&gt;=5,AG$9&gt;=YEAR($I575),1)*($F575&gt;=3)</f>
        <v>0</v>
      </c>
      <c r="AH575" s="189">
        <f>(SUM($N128:AH128)-SUM($N575:AG575)+$J575)*IF($F575&gt;=5,AH$9&gt;=YEAR($I575),1)*($F575&gt;=3)</f>
        <v>0</v>
      </c>
      <c r="AI575" s="189">
        <f>(SUM($N128:AI128)-SUM($N575:AH575)+$J575)*IF($F575&gt;=5,AI$9&gt;=YEAR($I575),1)*($F575&gt;=3)</f>
        <v>0</v>
      </c>
      <c r="AJ575" s="189">
        <f>(SUM($N128:AJ128)-SUM($N575:AI575)+$J575)*IF($F575&gt;=5,AJ$9&gt;=YEAR($I575),1)*($F575&gt;=3)</f>
        <v>0</v>
      </c>
      <c r="AK575" s="189">
        <f>(SUM($N128:AK128)-SUM($N575:AJ575)+$J575)*IF($F575&gt;=5,AK$9&gt;=YEAR($I575),1)*($F575&gt;=3)</f>
        <v>0</v>
      </c>
      <c r="AL575" s="189">
        <f>(SUM($N128:AL128)-SUM($N575:AK575)+$J575)*IF($F575&gt;=5,AL$9&gt;=YEAR($I575),1)*($F575&gt;=3)</f>
        <v>0</v>
      </c>
      <c r="AM575" s="189">
        <f>(SUM($N128:AM128)-SUM($N575:AL575)+$J575)*IF($F575&gt;=5,AM$9&gt;=YEAR($I575),1)*($F575&gt;=3)</f>
        <v>0</v>
      </c>
      <c r="AN575" s="189">
        <f>(SUM($N128:AN128)-SUM($N575:AM575)+$J575)*IF($F575&gt;=5,AN$9&gt;=YEAR($I575),1)*($F575&gt;=3)</f>
        <v>0</v>
      </c>
      <c r="AO575" s="189">
        <f>(SUM($N128:AO128)-SUM($N575:AN575)+$J575)*IF($F575&gt;=5,AO$9&gt;=YEAR($I575),1)*($F575&gt;=3)</f>
        <v>0</v>
      </c>
      <c r="AP575" s="189">
        <f>(SUM($N128:AP128)-SUM($N575:AO575)+$J575)*IF($F575&gt;=5,AP$9&gt;=YEAR($I575),1)*($F575&gt;=3)</f>
        <v>0</v>
      </c>
      <c r="AQ575" s="189">
        <f>(SUM($N128:AQ128)-SUM($N575:AP575)+$J575)*IF($F575&gt;=5,AQ$9&gt;=YEAR($I575),1)*($F575&gt;=3)</f>
        <v>0</v>
      </c>
      <c r="AR575" s="189">
        <f>(SUM($N128:AR128)-SUM($N575:AQ575)+$J575)*IF($F575&gt;=5,AR$9&gt;=YEAR($I575),1)*($F575&gt;=3)</f>
        <v>0</v>
      </c>
      <c r="AS575" s="189">
        <f>(SUM($N128:AS128)-SUM($N575:AR575)+$J575)*IF($F575&gt;=5,AS$9&gt;=YEAR($I575),1)*($F575&gt;=3)</f>
        <v>0</v>
      </c>
      <c r="AT575" s="189">
        <f>(SUM($N128:AT128)-SUM($N575:AS575)+$J575)*IF($F575&gt;=5,AT$9&gt;=YEAR($I575),1)*($F575&gt;=3)</f>
        <v>0</v>
      </c>
      <c r="AU575" s="189">
        <f>(SUM($N128:AU128)-SUM($N575:AT575)+$J575)*IF($F575&gt;=5,AU$9&gt;=YEAR($I575),1)*($F575&gt;=3)</f>
        <v>0</v>
      </c>
      <c r="AV575" s="189">
        <f>(SUM($N128:AV128)-SUM($N575:AU575)+$J575)*IF($F575&gt;=5,AV$9&gt;=YEAR($I575),1)*($F575&gt;=3)</f>
        <v>0</v>
      </c>
      <c r="AW575" s="189">
        <f>(SUM($N128:AW128)-SUM($N575:AV575)+$J575)*IF($F575&gt;=5,AW$9&gt;=YEAR($I575),1)*($F575&gt;=3)</f>
        <v>0</v>
      </c>
      <c r="AX575" s="189">
        <f>(SUM($N128:AX128)-SUM($N575:AW575)+$J575)*IF($F575&gt;=5,AX$9&gt;=YEAR($I575),1)*($F575&gt;=3)</f>
        <v>0</v>
      </c>
      <c r="AY575" s="189">
        <f>(SUM($N128:AY128)-SUM($N575:AX575)+$J575)*IF($F575&gt;=5,AY$9&gt;=YEAR($I575),1)*($F575&gt;=3)</f>
        <v>0</v>
      </c>
      <c r="AZ575" s="189">
        <f>(SUM($N128:AZ128)-SUM($N575:AY575)+$J575)*IF($F575&gt;=5,AZ$9&gt;=YEAR($I575),1)*($F575&gt;=3)</f>
        <v>0</v>
      </c>
      <c r="BA575" s="189">
        <f>(SUM($N128:BA128)-SUM($N575:AZ575)+$J575)*IF($F575&gt;=5,BA$9&gt;=YEAR($I575),1)*($F575&gt;=3)</f>
        <v>0</v>
      </c>
      <c r="BB575" s="189">
        <f>(SUM($N128:BB128)-SUM($N575:BA575)+$J575)*IF($F575&gt;=5,BB$9&gt;=YEAR($I575),1)*($F575&gt;=3)</f>
        <v>0</v>
      </c>
      <c r="BC575" s="189">
        <f>(SUM($N128:BC128)-SUM($N575:BB575)+$J575)*IF($F575&gt;=5,BC$9&gt;=YEAR($I575),1)*($F575&gt;=3)</f>
        <v>0</v>
      </c>
      <c r="BD575" s="189">
        <f>(SUM($N128:BD128)-SUM($N575:BC575)+$J575)*IF($F575&gt;=5,BD$9&gt;=YEAR($I575),1)*($F575&gt;=3)</f>
        <v>0</v>
      </c>
      <c r="BE575" s="189">
        <f>(SUM($N128:BE128)-SUM($N575:BD575)+$J575)*IF($F575&gt;=5,BE$9&gt;=YEAR($I575),1)*($F575&gt;=3)</f>
        <v>0</v>
      </c>
      <c r="BF575" s="189">
        <f>(SUM($N128:BF128)-SUM($N575:BE575)+$J575)*IF($F575&gt;=5,BF$9&gt;=YEAR($I575),1)*($F575&gt;=3)</f>
        <v>0</v>
      </c>
      <c r="BG575" s="189">
        <f>(SUM($N128:BG128)-SUM($N575:BF575)+$J575)*IF($F575&gt;=5,BG$9&gt;=YEAR($I575),1)*($F575&gt;=3)</f>
        <v>0</v>
      </c>
      <c r="BH575" s="189">
        <f>(SUM($N128:BH128)-SUM($N575:BG575)+$J575)*IF($F575&gt;=5,BH$9&gt;=YEAR($I575),1)*($F575&gt;=3)</f>
        <v>0</v>
      </c>
      <c r="BI575" s="189">
        <f>(SUM($N128:BI128)-SUM($N575:BH575)+$J575)*IF($F575&gt;=5,BI$9&gt;=YEAR($I575),1)*($F575&gt;=3)</f>
        <v>0</v>
      </c>
      <c r="BJ575" s="189">
        <f>(SUM($N128:BJ128)-SUM($N575:BI575)+$J575)*IF($F575&gt;=5,BJ$9&gt;=YEAR($I575),1)*($F575&gt;=3)</f>
        <v>0</v>
      </c>
      <c r="BK575" s="189">
        <f>(SUM($N128:BK128)-SUM($N575:BJ575)+$J575)*IF($F575&gt;=5,BK$9&gt;=YEAR($I575),1)*($F575&gt;=3)</f>
        <v>0</v>
      </c>
      <c r="BL575" s="189">
        <f>(SUM($N128:BL128)-SUM($N575:BK575)+$J575)*IF($F575&gt;=5,BL$9&gt;=YEAR($I575),1)*($F575&gt;=3)</f>
        <v>0</v>
      </c>
      <c r="BM575" s="189">
        <f>(SUM($N128:BM128)-SUM($N575:BL575)+$J575)*IF($F575&gt;=5,BM$9&gt;=YEAR($I575),1)*($F575&gt;=3)</f>
        <v>0</v>
      </c>
    </row>
    <row r="576" spans="3:65" x14ac:dyDescent="0.2">
      <c r="C576" s="188">
        <f t="shared" si="569"/>
        <v>21</v>
      </c>
      <c r="D576" s="166" t="str">
        <f t="shared" si="570"/>
        <v>item 21</v>
      </c>
      <c r="E576" s="211" t="str">
        <f t="shared" si="566"/>
        <v>Operating Expense</v>
      </c>
      <c r="F576" s="183">
        <f t="shared" si="566"/>
        <v>2</v>
      </c>
      <c r="G576" s="183"/>
      <c r="H576" s="266">
        <f t="shared" si="571"/>
        <v>2022</v>
      </c>
      <c r="I576" s="262">
        <f t="shared" si="567"/>
        <v>44562</v>
      </c>
      <c r="J576" s="190">
        <f t="shared" si="568"/>
        <v>0</v>
      </c>
      <c r="K576" s="202">
        <f t="shared" si="572"/>
        <v>0</v>
      </c>
      <c r="L576" s="203">
        <f t="shared" si="573"/>
        <v>0</v>
      </c>
      <c r="O576" s="189">
        <f>(SUM($N129:O129)-SUM($N576:N576)+$J576)*IF($F576&gt;=5,O$9&gt;=YEAR($I576),1)*($F576&gt;=3)</f>
        <v>0</v>
      </c>
      <c r="P576" s="189">
        <f>(SUM($N129:P129)-SUM($N576:O576)+$J576)*IF($F576&gt;=5,P$9&gt;=YEAR($I576),1)*($F576&gt;=3)</f>
        <v>0</v>
      </c>
      <c r="Q576" s="189">
        <f>(SUM($N129:Q129)-SUM($N576:P576)+$J576)*IF($F576&gt;=5,Q$9&gt;=YEAR($I576),1)*($F576&gt;=3)</f>
        <v>0</v>
      </c>
      <c r="R576" s="189">
        <f>(SUM($N129:R129)-SUM($N576:Q576)+$J576)*IF($F576&gt;=5,R$9&gt;=YEAR($I576),1)*($F576&gt;=3)</f>
        <v>0</v>
      </c>
      <c r="S576" s="189">
        <f>(SUM($N129:S129)-SUM($N576:R576)+$J576)*IF($F576&gt;=5,S$9&gt;=YEAR($I576),1)*($F576&gt;=3)</f>
        <v>0</v>
      </c>
      <c r="T576" s="189">
        <f>(SUM($N129:T129)-SUM($N576:S576)+$J576)*IF($F576&gt;=5,T$9&gt;=YEAR($I576),1)*($F576&gt;=3)</f>
        <v>0</v>
      </c>
      <c r="U576" s="189">
        <f>(SUM($N129:U129)-SUM($N576:T576)+$J576)*IF($F576&gt;=5,U$9&gt;=YEAR($I576),1)*($F576&gt;=3)</f>
        <v>0</v>
      </c>
      <c r="V576" s="189">
        <f>(SUM($N129:V129)-SUM($N576:U576)+$J576)*IF($F576&gt;=5,V$9&gt;=YEAR($I576),1)*($F576&gt;=3)</f>
        <v>0</v>
      </c>
      <c r="W576" s="189">
        <f>(SUM($N129:W129)-SUM($N576:V576)+$J576)*IF($F576&gt;=5,W$9&gt;=YEAR($I576),1)*($F576&gt;=3)</f>
        <v>0</v>
      </c>
      <c r="X576" s="189">
        <f>(SUM($N129:X129)-SUM($N576:W576)+$J576)*IF($F576&gt;=5,X$9&gt;=YEAR($I576),1)*($F576&gt;=3)</f>
        <v>0</v>
      </c>
      <c r="Y576" s="189">
        <f>(SUM($N129:Y129)-SUM($N576:X576)+$J576)*IF($F576&gt;=5,Y$9&gt;=YEAR($I576),1)*($F576&gt;=3)</f>
        <v>0</v>
      </c>
      <c r="Z576" s="189">
        <f>(SUM($N129:Z129)-SUM($N576:Y576)+$J576)*IF($F576&gt;=5,Z$9&gt;=YEAR($I576),1)*($F576&gt;=3)</f>
        <v>0</v>
      </c>
      <c r="AA576" s="189">
        <f>(SUM($N129:AA129)-SUM($N576:Z576)+$J576)*IF($F576&gt;=5,AA$9&gt;=YEAR($I576),1)*($F576&gt;=3)</f>
        <v>0</v>
      </c>
      <c r="AB576" s="189">
        <f>(SUM($N129:AB129)-SUM($N576:AA576)+$J576)*IF($F576&gt;=5,AB$9&gt;=YEAR($I576),1)*($F576&gt;=3)</f>
        <v>0</v>
      </c>
      <c r="AC576" s="189">
        <f>(SUM($N129:AC129)-SUM($N576:AB576)+$J576)*IF($F576&gt;=5,AC$9&gt;=YEAR($I576),1)*($F576&gt;=3)</f>
        <v>0</v>
      </c>
      <c r="AD576" s="189">
        <f>(SUM($N129:AD129)-SUM($N576:AC576)+$J576)*IF($F576&gt;=5,AD$9&gt;=YEAR($I576),1)*($F576&gt;=3)</f>
        <v>0</v>
      </c>
      <c r="AE576" s="189">
        <f>(SUM($N129:AE129)-SUM($N576:AD576)+$J576)*IF($F576&gt;=5,AE$9&gt;=YEAR($I576),1)*($F576&gt;=3)</f>
        <v>0</v>
      </c>
      <c r="AF576" s="189">
        <f>(SUM($N129:AF129)-SUM($N576:AE576)+$J576)*IF($F576&gt;=5,AF$9&gt;=YEAR($I576),1)*($F576&gt;=3)</f>
        <v>0</v>
      </c>
      <c r="AG576" s="189">
        <f>(SUM($N129:AG129)-SUM($N576:AF576)+$J576)*IF($F576&gt;=5,AG$9&gt;=YEAR($I576),1)*($F576&gt;=3)</f>
        <v>0</v>
      </c>
      <c r="AH576" s="189">
        <f>(SUM($N129:AH129)-SUM($N576:AG576)+$J576)*IF($F576&gt;=5,AH$9&gt;=YEAR($I576),1)*($F576&gt;=3)</f>
        <v>0</v>
      </c>
      <c r="AI576" s="189">
        <f>(SUM($N129:AI129)-SUM($N576:AH576)+$J576)*IF($F576&gt;=5,AI$9&gt;=YEAR($I576),1)*($F576&gt;=3)</f>
        <v>0</v>
      </c>
      <c r="AJ576" s="189">
        <f>(SUM($N129:AJ129)-SUM($N576:AI576)+$J576)*IF($F576&gt;=5,AJ$9&gt;=YEAR($I576),1)*($F576&gt;=3)</f>
        <v>0</v>
      </c>
      <c r="AK576" s="189">
        <f>(SUM($N129:AK129)-SUM($N576:AJ576)+$J576)*IF($F576&gt;=5,AK$9&gt;=YEAR($I576),1)*($F576&gt;=3)</f>
        <v>0</v>
      </c>
      <c r="AL576" s="189">
        <f>(SUM($N129:AL129)-SUM($N576:AK576)+$J576)*IF($F576&gt;=5,AL$9&gt;=YEAR($I576),1)*($F576&gt;=3)</f>
        <v>0</v>
      </c>
      <c r="AM576" s="189">
        <f>(SUM($N129:AM129)-SUM($N576:AL576)+$J576)*IF($F576&gt;=5,AM$9&gt;=YEAR($I576),1)*($F576&gt;=3)</f>
        <v>0</v>
      </c>
      <c r="AN576" s="189">
        <f>(SUM($N129:AN129)-SUM($N576:AM576)+$J576)*IF($F576&gt;=5,AN$9&gt;=YEAR($I576),1)*($F576&gt;=3)</f>
        <v>0</v>
      </c>
      <c r="AO576" s="189">
        <f>(SUM($N129:AO129)-SUM($N576:AN576)+$J576)*IF($F576&gt;=5,AO$9&gt;=YEAR($I576),1)*($F576&gt;=3)</f>
        <v>0</v>
      </c>
      <c r="AP576" s="189">
        <f>(SUM($N129:AP129)-SUM($N576:AO576)+$J576)*IF($F576&gt;=5,AP$9&gt;=YEAR($I576),1)*($F576&gt;=3)</f>
        <v>0</v>
      </c>
      <c r="AQ576" s="189">
        <f>(SUM($N129:AQ129)-SUM($N576:AP576)+$J576)*IF($F576&gt;=5,AQ$9&gt;=YEAR($I576),1)*($F576&gt;=3)</f>
        <v>0</v>
      </c>
      <c r="AR576" s="189">
        <f>(SUM($N129:AR129)-SUM($N576:AQ576)+$J576)*IF($F576&gt;=5,AR$9&gt;=YEAR($I576),1)*($F576&gt;=3)</f>
        <v>0</v>
      </c>
      <c r="AS576" s="189">
        <f>(SUM($N129:AS129)-SUM($N576:AR576)+$J576)*IF($F576&gt;=5,AS$9&gt;=YEAR($I576),1)*($F576&gt;=3)</f>
        <v>0</v>
      </c>
      <c r="AT576" s="189">
        <f>(SUM($N129:AT129)-SUM($N576:AS576)+$J576)*IF($F576&gt;=5,AT$9&gt;=YEAR($I576),1)*($F576&gt;=3)</f>
        <v>0</v>
      </c>
      <c r="AU576" s="189">
        <f>(SUM($N129:AU129)-SUM($N576:AT576)+$J576)*IF($F576&gt;=5,AU$9&gt;=YEAR($I576),1)*($F576&gt;=3)</f>
        <v>0</v>
      </c>
      <c r="AV576" s="189">
        <f>(SUM($N129:AV129)-SUM($N576:AU576)+$J576)*IF($F576&gt;=5,AV$9&gt;=YEAR($I576),1)*($F576&gt;=3)</f>
        <v>0</v>
      </c>
      <c r="AW576" s="189">
        <f>(SUM($N129:AW129)-SUM($N576:AV576)+$J576)*IF($F576&gt;=5,AW$9&gt;=YEAR($I576),1)*($F576&gt;=3)</f>
        <v>0</v>
      </c>
      <c r="AX576" s="189">
        <f>(SUM($N129:AX129)-SUM($N576:AW576)+$J576)*IF($F576&gt;=5,AX$9&gt;=YEAR($I576),1)*($F576&gt;=3)</f>
        <v>0</v>
      </c>
      <c r="AY576" s="189">
        <f>(SUM($N129:AY129)-SUM($N576:AX576)+$J576)*IF($F576&gt;=5,AY$9&gt;=YEAR($I576),1)*($F576&gt;=3)</f>
        <v>0</v>
      </c>
      <c r="AZ576" s="189">
        <f>(SUM($N129:AZ129)-SUM($N576:AY576)+$J576)*IF($F576&gt;=5,AZ$9&gt;=YEAR($I576),1)*($F576&gt;=3)</f>
        <v>0</v>
      </c>
      <c r="BA576" s="189">
        <f>(SUM($N129:BA129)-SUM($N576:AZ576)+$J576)*IF($F576&gt;=5,BA$9&gt;=YEAR($I576),1)*($F576&gt;=3)</f>
        <v>0</v>
      </c>
      <c r="BB576" s="189">
        <f>(SUM($N129:BB129)-SUM($N576:BA576)+$J576)*IF($F576&gt;=5,BB$9&gt;=YEAR($I576),1)*($F576&gt;=3)</f>
        <v>0</v>
      </c>
      <c r="BC576" s="189">
        <f>(SUM($N129:BC129)-SUM($N576:BB576)+$J576)*IF($F576&gt;=5,BC$9&gt;=YEAR($I576),1)*($F576&gt;=3)</f>
        <v>0</v>
      </c>
      <c r="BD576" s="189">
        <f>(SUM($N129:BD129)-SUM($N576:BC576)+$J576)*IF($F576&gt;=5,BD$9&gt;=YEAR($I576),1)*($F576&gt;=3)</f>
        <v>0</v>
      </c>
      <c r="BE576" s="189">
        <f>(SUM($N129:BE129)-SUM($N576:BD576)+$J576)*IF($F576&gt;=5,BE$9&gt;=YEAR($I576),1)*($F576&gt;=3)</f>
        <v>0</v>
      </c>
      <c r="BF576" s="189">
        <f>(SUM($N129:BF129)-SUM($N576:BE576)+$J576)*IF($F576&gt;=5,BF$9&gt;=YEAR($I576),1)*($F576&gt;=3)</f>
        <v>0</v>
      </c>
      <c r="BG576" s="189">
        <f>(SUM($N129:BG129)-SUM($N576:BF576)+$J576)*IF($F576&gt;=5,BG$9&gt;=YEAR($I576),1)*($F576&gt;=3)</f>
        <v>0</v>
      </c>
      <c r="BH576" s="189">
        <f>(SUM($N129:BH129)-SUM($N576:BG576)+$J576)*IF($F576&gt;=5,BH$9&gt;=YEAR($I576),1)*($F576&gt;=3)</f>
        <v>0</v>
      </c>
      <c r="BI576" s="189">
        <f>(SUM($N129:BI129)-SUM($N576:BH576)+$J576)*IF($F576&gt;=5,BI$9&gt;=YEAR($I576),1)*($F576&gt;=3)</f>
        <v>0</v>
      </c>
      <c r="BJ576" s="189">
        <f>(SUM($N129:BJ129)-SUM($N576:BI576)+$J576)*IF($F576&gt;=5,BJ$9&gt;=YEAR($I576),1)*($F576&gt;=3)</f>
        <v>0</v>
      </c>
      <c r="BK576" s="189">
        <f>(SUM($N129:BK129)-SUM($N576:BJ576)+$J576)*IF($F576&gt;=5,BK$9&gt;=YEAR($I576),1)*($F576&gt;=3)</f>
        <v>0</v>
      </c>
      <c r="BL576" s="189">
        <f>(SUM($N129:BL129)-SUM($N576:BK576)+$J576)*IF($F576&gt;=5,BL$9&gt;=YEAR($I576),1)*($F576&gt;=3)</f>
        <v>0</v>
      </c>
      <c r="BM576" s="189">
        <f>(SUM($N129:BM129)-SUM($N576:BL576)+$J576)*IF($F576&gt;=5,BM$9&gt;=YEAR($I576),1)*($F576&gt;=3)</f>
        <v>0</v>
      </c>
    </row>
    <row r="577" spans="3:65" x14ac:dyDescent="0.2">
      <c r="C577" s="188">
        <f t="shared" si="569"/>
        <v>22</v>
      </c>
      <c r="D577" s="166" t="str">
        <f t="shared" si="570"/>
        <v>item 22</v>
      </c>
      <c r="E577" s="211" t="str">
        <f t="shared" si="566"/>
        <v>Operating Expense</v>
      </c>
      <c r="F577" s="183">
        <f t="shared" si="566"/>
        <v>2</v>
      </c>
      <c r="G577" s="183"/>
      <c r="H577" s="266">
        <f t="shared" si="571"/>
        <v>2022</v>
      </c>
      <c r="I577" s="262">
        <f t="shared" si="567"/>
        <v>44562</v>
      </c>
      <c r="J577" s="190">
        <f t="shared" si="568"/>
        <v>0</v>
      </c>
      <c r="K577" s="202">
        <f t="shared" si="572"/>
        <v>0</v>
      </c>
      <c r="L577" s="203">
        <f t="shared" si="573"/>
        <v>0</v>
      </c>
      <c r="O577" s="189">
        <f>(SUM($N130:O130)-SUM($N577:N577)+$J577)*IF($F577&gt;=5,O$9&gt;=YEAR($I577),1)*($F577&gt;=3)</f>
        <v>0</v>
      </c>
      <c r="P577" s="189">
        <f>(SUM($N130:P130)-SUM($N577:O577)+$J577)*IF($F577&gt;=5,P$9&gt;=YEAR($I577),1)*($F577&gt;=3)</f>
        <v>0</v>
      </c>
      <c r="Q577" s="189">
        <f>(SUM($N130:Q130)-SUM($N577:P577)+$J577)*IF($F577&gt;=5,Q$9&gt;=YEAR($I577),1)*($F577&gt;=3)</f>
        <v>0</v>
      </c>
      <c r="R577" s="189">
        <f>(SUM($N130:R130)-SUM($N577:Q577)+$J577)*IF($F577&gt;=5,R$9&gt;=YEAR($I577),1)*($F577&gt;=3)</f>
        <v>0</v>
      </c>
      <c r="S577" s="189">
        <f>(SUM($N130:S130)-SUM($N577:R577)+$J577)*IF($F577&gt;=5,S$9&gt;=YEAR($I577),1)*($F577&gt;=3)</f>
        <v>0</v>
      </c>
      <c r="T577" s="189">
        <f>(SUM($N130:T130)-SUM($N577:S577)+$J577)*IF($F577&gt;=5,T$9&gt;=YEAR($I577),1)*($F577&gt;=3)</f>
        <v>0</v>
      </c>
      <c r="U577" s="189">
        <f>(SUM($N130:U130)-SUM($N577:T577)+$J577)*IF($F577&gt;=5,U$9&gt;=YEAR($I577),1)*($F577&gt;=3)</f>
        <v>0</v>
      </c>
      <c r="V577" s="189">
        <f>(SUM($N130:V130)-SUM($N577:U577)+$J577)*IF($F577&gt;=5,V$9&gt;=YEAR($I577),1)*($F577&gt;=3)</f>
        <v>0</v>
      </c>
      <c r="W577" s="189">
        <f>(SUM($N130:W130)-SUM($N577:V577)+$J577)*IF($F577&gt;=5,W$9&gt;=YEAR($I577),1)*($F577&gt;=3)</f>
        <v>0</v>
      </c>
      <c r="X577" s="189">
        <f>(SUM($N130:X130)-SUM($N577:W577)+$J577)*IF($F577&gt;=5,X$9&gt;=YEAR($I577),1)*($F577&gt;=3)</f>
        <v>0</v>
      </c>
      <c r="Y577" s="189">
        <f>(SUM($N130:Y130)-SUM($N577:X577)+$J577)*IF($F577&gt;=5,Y$9&gt;=YEAR($I577),1)*($F577&gt;=3)</f>
        <v>0</v>
      </c>
      <c r="Z577" s="189">
        <f>(SUM($N130:Z130)-SUM($N577:Y577)+$J577)*IF($F577&gt;=5,Z$9&gt;=YEAR($I577),1)*($F577&gt;=3)</f>
        <v>0</v>
      </c>
      <c r="AA577" s="189">
        <f>(SUM($N130:AA130)-SUM($N577:Z577)+$J577)*IF($F577&gt;=5,AA$9&gt;=YEAR($I577),1)*($F577&gt;=3)</f>
        <v>0</v>
      </c>
      <c r="AB577" s="189">
        <f>(SUM($N130:AB130)-SUM($N577:AA577)+$J577)*IF($F577&gt;=5,AB$9&gt;=YEAR($I577),1)*($F577&gt;=3)</f>
        <v>0</v>
      </c>
      <c r="AC577" s="189">
        <f>(SUM($N130:AC130)-SUM($N577:AB577)+$J577)*IF($F577&gt;=5,AC$9&gt;=YEAR($I577),1)*($F577&gt;=3)</f>
        <v>0</v>
      </c>
      <c r="AD577" s="189">
        <f>(SUM($N130:AD130)-SUM($N577:AC577)+$J577)*IF($F577&gt;=5,AD$9&gt;=YEAR($I577),1)*($F577&gt;=3)</f>
        <v>0</v>
      </c>
      <c r="AE577" s="189">
        <f>(SUM($N130:AE130)-SUM($N577:AD577)+$J577)*IF($F577&gt;=5,AE$9&gt;=YEAR($I577),1)*($F577&gt;=3)</f>
        <v>0</v>
      </c>
      <c r="AF577" s="189">
        <f>(SUM($N130:AF130)-SUM($N577:AE577)+$J577)*IF($F577&gt;=5,AF$9&gt;=YEAR($I577),1)*($F577&gt;=3)</f>
        <v>0</v>
      </c>
      <c r="AG577" s="189">
        <f>(SUM($N130:AG130)-SUM($N577:AF577)+$J577)*IF($F577&gt;=5,AG$9&gt;=YEAR($I577),1)*($F577&gt;=3)</f>
        <v>0</v>
      </c>
      <c r="AH577" s="189">
        <f>(SUM($N130:AH130)-SUM($N577:AG577)+$J577)*IF($F577&gt;=5,AH$9&gt;=YEAR($I577),1)*($F577&gt;=3)</f>
        <v>0</v>
      </c>
      <c r="AI577" s="189">
        <f>(SUM($N130:AI130)-SUM($N577:AH577)+$J577)*IF($F577&gt;=5,AI$9&gt;=YEAR($I577),1)*($F577&gt;=3)</f>
        <v>0</v>
      </c>
      <c r="AJ577" s="189">
        <f>(SUM($N130:AJ130)-SUM($N577:AI577)+$J577)*IF($F577&gt;=5,AJ$9&gt;=YEAR($I577),1)*($F577&gt;=3)</f>
        <v>0</v>
      </c>
      <c r="AK577" s="189">
        <f>(SUM($N130:AK130)-SUM($N577:AJ577)+$J577)*IF($F577&gt;=5,AK$9&gt;=YEAR($I577),1)*($F577&gt;=3)</f>
        <v>0</v>
      </c>
      <c r="AL577" s="189">
        <f>(SUM($N130:AL130)-SUM($N577:AK577)+$J577)*IF($F577&gt;=5,AL$9&gt;=YEAR($I577),1)*($F577&gt;=3)</f>
        <v>0</v>
      </c>
      <c r="AM577" s="189">
        <f>(SUM($N130:AM130)-SUM($N577:AL577)+$J577)*IF($F577&gt;=5,AM$9&gt;=YEAR($I577),1)*($F577&gt;=3)</f>
        <v>0</v>
      </c>
      <c r="AN577" s="189">
        <f>(SUM($N130:AN130)-SUM($N577:AM577)+$J577)*IF($F577&gt;=5,AN$9&gt;=YEAR($I577),1)*($F577&gt;=3)</f>
        <v>0</v>
      </c>
      <c r="AO577" s="189">
        <f>(SUM($N130:AO130)-SUM($N577:AN577)+$J577)*IF($F577&gt;=5,AO$9&gt;=YEAR($I577),1)*($F577&gt;=3)</f>
        <v>0</v>
      </c>
      <c r="AP577" s="189">
        <f>(SUM($N130:AP130)-SUM($N577:AO577)+$J577)*IF($F577&gt;=5,AP$9&gt;=YEAR($I577),1)*($F577&gt;=3)</f>
        <v>0</v>
      </c>
      <c r="AQ577" s="189">
        <f>(SUM($N130:AQ130)-SUM($N577:AP577)+$J577)*IF($F577&gt;=5,AQ$9&gt;=YEAR($I577),1)*($F577&gt;=3)</f>
        <v>0</v>
      </c>
      <c r="AR577" s="189">
        <f>(SUM($N130:AR130)-SUM($N577:AQ577)+$J577)*IF($F577&gt;=5,AR$9&gt;=YEAR($I577),1)*($F577&gt;=3)</f>
        <v>0</v>
      </c>
      <c r="AS577" s="189">
        <f>(SUM($N130:AS130)-SUM($N577:AR577)+$J577)*IF($F577&gt;=5,AS$9&gt;=YEAR($I577),1)*($F577&gt;=3)</f>
        <v>0</v>
      </c>
      <c r="AT577" s="189">
        <f>(SUM($N130:AT130)-SUM($N577:AS577)+$J577)*IF($F577&gt;=5,AT$9&gt;=YEAR($I577),1)*($F577&gt;=3)</f>
        <v>0</v>
      </c>
      <c r="AU577" s="189">
        <f>(SUM($N130:AU130)-SUM($N577:AT577)+$J577)*IF($F577&gt;=5,AU$9&gt;=YEAR($I577),1)*($F577&gt;=3)</f>
        <v>0</v>
      </c>
      <c r="AV577" s="189">
        <f>(SUM($N130:AV130)-SUM($N577:AU577)+$J577)*IF($F577&gt;=5,AV$9&gt;=YEAR($I577),1)*($F577&gt;=3)</f>
        <v>0</v>
      </c>
      <c r="AW577" s="189">
        <f>(SUM($N130:AW130)-SUM($N577:AV577)+$J577)*IF($F577&gt;=5,AW$9&gt;=YEAR($I577),1)*($F577&gt;=3)</f>
        <v>0</v>
      </c>
      <c r="AX577" s="189">
        <f>(SUM($N130:AX130)-SUM($N577:AW577)+$J577)*IF($F577&gt;=5,AX$9&gt;=YEAR($I577),1)*($F577&gt;=3)</f>
        <v>0</v>
      </c>
      <c r="AY577" s="189">
        <f>(SUM($N130:AY130)-SUM($N577:AX577)+$J577)*IF($F577&gt;=5,AY$9&gt;=YEAR($I577),1)*($F577&gt;=3)</f>
        <v>0</v>
      </c>
      <c r="AZ577" s="189">
        <f>(SUM($N130:AZ130)-SUM($N577:AY577)+$J577)*IF($F577&gt;=5,AZ$9&gt;=YEAR($I577),1)*($F577&gt;=3)</f>
        <v>0</v>
      </c>
      <c r="BA577" s="189">
        <f>(SUM($N130:BA130)-SUM($N577:AZ577)+$J577)*IF($F577&gt;=5,BA$9&gt;=YEAR($I577),1)*($F577&gt;=3)</f>
        <v>0</v>
      </c>
      <c r="BB577" s="189">
        <f>(SUM($N130:BB130)-SUM($N577:BA577)+$J577)*IF($F577&gt;=5,BB$9&gt;=YEAR($I577),1)*($F577&gt;=3)</f>
        <v>0</v>
      </c>
      <c r="BC577" s="189">
        <f>(SUM($N130:BC130)-SUM($N577:BB577)+$J577)*IF($F577&gt;=5,BC$9&gt;=YEAR($I577),1)*($F577&gt;=3)</f>
        <v>0</v>
      </c>
      <c r="BD577" s="189">
        <f>(SUM($N130:BD130)-SUM($N577:BC577)+$J577)*IF($F577&gt;=5,BD$9&gt;=YEAR($I577),1)*($F577&gt;=3)</f>
        <v>0</v>
      </c>
      <c r="BE577" s="189">
        <f>(SUM($N130:BE130)-SUM($N577:BD577)+$J577)*IF($F577&gt;=5,BE$9&gt;=YEAR($I577),1)*($F577&gt;=3)</f>
        <v>0</v>
      </c>
      <c r="BF577" s="189">
        <f>(SUM($N130:BF130)-SUM($N577:BE577)+$J577)*IF($F577&gt;=5,BF$9&gt;=YEAR($I577),1)*($F577&gt;=3)</f>
        <v>0</v>
      </c>
      <c r="BG577" s="189">
        <f>(SUM($N130:BG130)-SUM($N577:BF577)+$J577)*IF($F577&gt;=5,BG$9&gt;=YEAR($I577),1)*($F577&gt;=3)</f>
        <v>0</v>
      </c>
      <c r="BH577" s="189">
        <f>(SUM($N130:BH130)-SUM($N577:BG577)+$J577)*IF($F577&gt;=5,BH$9&gt;=YEAR($I577),1)*($F577&gt;=3)</f>
        <v>0</v>
      </c>
      <c r="BI577" s="189">
        <f>(SUM($N130:BI130)-SUM($N577:BH577)+$J577)*IF($F577&gt;=5,BI$9&gt;=YEAR($I577),1)*($F577&gt;=3)</f>
        <v>0</v>
      </c>
      <c r="BJ577" s="189">
        <f>(SUM($N130:BJ130)-SUM($N577:BI577)+$J577)*IF($F577&gt;=5,BJ$9&gt;=YEAR($I577),1)*($F577&gt;=3)</f>
        <v>0</v>
      </c>
      <c r="BK577" s="189">
        <f>(SUM($N130:BK130)-SUM($N577:BJ577)+$J577)*IF($F577&gt;=5,BK$9&gt;=YEAR($I577),1)*($F577&gt;=3)</f>
        <v>0</v>
      </c>
      <c r="BL577" s="189">
        <f>(SUM($N130:BL130)-SUM($N577:BK577)+$J577)*IF($F577&gt;=5,BL$9&gt;=YEAR($I577),1)*($F577&gt;=3)</f>
        <v>0</v>
      </c>
      <c r="BM577" s="189">
        <f>(SUM($N130:BM130)-SUM($N577:BL577)+$J577)*IF($F577&gt;=5,BM$9&gt;=YEAR($I577),1)*($F577&gt;=3)</f>
        <v>0</v>
      </c>
    </row>
    <row r="578" spans="3:65" x14ac:dyDescent="0.2">
      <c r="C578" s="188">
        <f t="shared" si="569"/>
        <v>23</v>
      </c>
      <c r="D578" s="166" t="str">
        <f t="shared" si="570"/>
        <v>item 23</v>
      </c>
      <c r="E578" s="211" t="str">
        <f t="shared" si="566"/>
        <v>Operating Expense</v>
      </c>
      <c r="F578" s="183">
        <f t="shared" si="566"/>
        <v>2</v>
      </c>
      <c r="G578" s="183"/>
      <c r="H578" s="266">
        <f t="shared" si="571"/>
        <v>2022</v>
      </c>
      <c r="I578" s="262">
        <f t="shared" si="567"/>
        <v>44562</v>
      </c>
      <c r="J578" s="190">
        <f t="shared" si="568"/>
        <v>0</v>
      </c>
      <c r="K578" s="202">
        <f t="shared" si="572"/>
        <v>0</v>
      </c>
      <c r="L578" s="203">
        <f t="shared" si="573"/>
        <v>0</v>
      </c>
      <c r="O578" s="189">
        <f>(SUM($N131:O131)-SUM($N578:N578)+$J578)*IF($F578&gt;=5,O$9&gt;=YEAR($I578),1)*($F578&gt;=3)</f>
        <v>0</v>
      </c>
      <c r="P578" s="189">
        <f>(SUM($N131:P131)-SUM($N578:O578)+$J578)*IF($F578&gt;=5,P$9&gt;=YEAR($I578),1)*($F578&gt;=3)</f>
        <v>0</v>
      </c>
      <c r="Q578" s="189">
        <f>(SUM($N131:Q131)-SUM($N578:P578)+$J578)*IF($F578&gt;=5,Q$9&gt;=YEAR($I578),1)*($F578&gt;=3)</f>
        <v>0</v>
      </c>
      <c r="R578" s="189">
        <f>(SUM($N131:R131)-SUM($N578:Q578)+$J578)*IF($F578&gt;=5,R$9&gt;=YEAR($I578),1)*($F578&gt;=3)</f>
        <v>0</v>
      </c>
      <c r="S578" s="189">
        <f>(SUM($N131:S131)-SUM($N578:R578)+$J578)*IF($F578&gt;=5,S$9&gt;=YEAR($I578),1)*($F578&gt;=3)</f>
        <v>0</v>
      </c>
      <c r="T578" s="189">
        <f>(SUM($N131:T131)-SUM($N578:S578)+$J578)*IF($F578&gt;=5,T$9&gt;=YEAR($I578),1)*($F578&gt;=3)</f>
        <v>0</v>
      </c>
      <c r="U578" s="189">
        <f>(SUM($N131:U131)-SUM($N578:T578)+$J578)*IF($F578&gt;=5,U$9&gt;=YEAR($I578),1)*($F578&gt;=3)</f>
        <v>0</v>
      </c>
      <c r="V578" s="189">
        <f>(SUM($N131:V131)-SUM($N578:U578)+$J578)*IF($F578&gt;=5,V$9&gt;=YEAR($I578),1)*($F578&gt;=3)</f>
        <v>0</v>
      </c>
      <c r="W578" s="189">
        <f>(SUM($N131:W131)-SUM($N578:V578)+$J578)*IF($F578&gt;=5,W$9&gt;=YEAR($I578),1)*($F578&gt;=3)</f>
        <v>0</v>
      </c>
      <c r="X578" s="189">
        <f>(SUM($N131:X131)-SUM($N578:W578)+$J578)*IF($F578&gt;=5,X$9&gt;=YEAR($I578),1)*($F578&gt;=3)</f>
        <v>0</v>
      </c>
      <c r="Y578" s="189">
        <f>(SUM($N131:Y131)-SUM($N578:X578)+$J578)*IF($F578&gt;=5,Y$9&gt;=YEAR($I578),1)*($F578&gt;=3)</f>
        <v>0</v>
      </c>
      <c r="Z578" s="189">
        <f>(SUM($N131:Z131)-SUM($N578:Y578)+$J578)*IF($F578&gt;=5,Z$9&gt;=YEAR($I578),1)*($F578&gt;=3)</f>
        <v>0</v>
      </c>
      <c r="AA578" s="189">
        <f>(SUM($N131:AA131)-SUM($N578:Z578)+$J578)*IF($F578&gt;=5,AA$9&gt;=YEAR($I578),1)*($F578&gt;=3)</f>
        <v>0</v>
      </c>
      <c r="AB578" s="189">
        <f>(SUM($N131:AB131)-SUM($N578:AA578)+$J578)*IF($F578&gt;=5,AB$9&gt;=YEAR($I578),1)*($F578&gt;=3)</f>
        <v>0</v>
      </c>
      <c r="AC578" s="189">
        <f>(SUM($N131:AC131)-SUM($N578:AB578)+$J578)*IF($F578&gt;=5,AC$9&gt;=YEAR($I578),1)*($F578&gt;=3)</f>
        <v>0</v>
      </c>
      <c r="AD578" s="189">
        <f>(SUM($N131:AD131)-SUM($N578:AC578)+$J578)*IF($F578&gt;=5,AD$9&gt;=YEAR($I578),1)*($F578&gt;=3)</f>
        <v>0</v>
      </c>
      <c r="AE578" s="189">
        <f>(SUM($N131:AE131)-SUM($N578:AD578)+$J578)*IF($F578&gt;=5,AE$9&gt;=YEAR($I578),1)*($F578&gt;=3)</f>
        <v>0</v>
      </c>
      <c r="AF578" s="189">
        <f>(SUM($N131:AF131)-SUM($N578:AE578)+$J578)*IF($F578&gt;=5,AF$9&gt;=YEAR($I578),1)*($F578&gt;=3)</f>
        <v>0</v>
      </c>
      <c r="AG578" s="189">
        <f>(SUM($N131:AG131)-SUM($N578:AF578)+$J578)*IF($F578&gt;=5,AG$9&gt;=YEAR($I578),1)*($F578&gt;=3)</f>
        <v>0</v>
      </c>
      <c r="AH578" s="189">
        <f>(SUM($N131:AH131)-SUM($N578:AG578)+$J578)*IF($F578&gt;=5,AH$9&gt;=YEAR($I578),1)*($F578&gt;=3)</f>
        <v>0</v>
      </c>
      <c r="AI578" s="189">
        <f>(SUM($N131:AI131)-SUM($N578:AH578)+$J578)*IF($F578&gt;=5,AI$9&gt;=YEAR($I578),1)*($F578&gt;=3)</f>
        <v>0</v>
      </c>
      <c r="AJ578" s="189">
        <f>(SUM($N131:AJ131)-SUM($N578:AI578)+$J578)*IF($F578&gt;=5,AJ$9&gt;=YEAR($I578),1)*($F578&gt;=3)</f>
        <v>0</v>
      </c>
      <c r="AK578" s="189">
        <f>(SUM($N131:AK131)-SUM($N578:AJ578)+$J578)*IF($F578&gt;=5,AK$9&gt;=YEAR($I578),1)*($F578&gt;=3)</f>
        <v>0</v>
      </c>
      <c r="AL578" s="189">
        <f>(SUM($N131:AL131)-SUM($N578:AK578)+$J578)*IF($F578&gt;=5,AL$9&gt;=YEAR($I578),1)*($F578&gt;=3)</f>
        <v>0</v>
      </c>
      <c r="AM578" s="189">
        <f>(SUM($N131:AM131)-SUM($N578:AL578)+$J578)*IF($F578&gt;=5,AM$9&gt;=YEAR($I578),1)*($F578&gt;=3)</f>
        <v>0</v>
      </c>
      <c r="AN578" s="189">
        <f>(SUM($N131:AN131)-SUM($N578:AM578)+$J578)*IF($F578&gt;=5,AN$9&gt;=YEAR($I578),1)*($F578&gt;=3)</f>
        <v>0</v>
      </c>
      <c r="AO578" s="189">
        <f>(SUM($N131:AO131)-SUM($N578:AN578)+$J578)*IF($F578&gt;=5,AO$9&gt;=YEAR($I578),1)*($F578&gt;=3)</f>
        <v>0</v>
      </c>
      <c r="AP578" s="189">
        <f>(SUM($N131:AP131)-SUM($N578:AO578)+$J578)*IF($F578&gt;=5,AP$9&gt;=YEAR($I578),1)*($F578&gt;=3)</f>
        <v>0</v>
      </c>
      <c r="AQ578" s="189">
        <f>(SUM($N131:AQ131)-SUM($N578:AP578)+$J578)*IF($F578&gt;=5,AQ$9&gt;=YEAR($I578),1)*($F578&gt;=3)</f>
        <v>0</v>
      </c>
      <c r="AR578" s="189">
        <f>(SUM($N131:AR131)-SUM($N578:AQ578)+$J578)*IF($F578&gt;=5,AR$9&gt;=YEAR($I578),1)*($F578&gt;=3)</f>
        <v>0</v>
      </c>
      <c r="AS578" s="189">
        <f>(SUM($N131:AS131)-SUM($N578:AR578)+$J578)*IF($F578&gt;=5,AS$9&gt;=YEAR($I578),1)*($F578&gt;=3)</f>
        <v>0</v>
      </c>
      <c r="AT578" s="189">
        <f>(SUM($N131:AT131)-SUM($N578:AS578)+$J578)*IF($F578&gt;=5,AT$9&gt;=YEAR($I578),1)*($F578&gt;=3)</f>
        <v>0</v>
      </c>
      <c r="AU578" s="189">
        <f>(SUM($N131:AU131)-SUM($N578:AT578)+$J578)*IF($F578&gt;=5,AU$9&gt;=YEAR($I578),1)*($F578&gt;=3)</f>
        <v>0</v>
      </c>
      <c r="AV578" s="189">
        <f>(SUM($N131:AV131)-SUM($N578:AU578)+$J578)*IF($F578&gt;=5,AV$9&gt;=YEAR($I578),1)*($F578&gt;=3)</f>
        <v>0</v>
      </c>
      <c r="AW578" s="189">
        <f>(SUM($N131:AW131)-SUM($N578:AV578)+$J578)*IF($F578&gt;=5,AW$9&gt;=YEAR($I578),1)*($F578&gt;=3)</f>
        <v>0</v>
      </c>
      <c r="AX578" s="189">
        <f>(SUM($N131:AX131)-SUM($N578:AW578)+$J578)*IF($F578&gt;=5,AX$9&gt;=YEAR($I578),1)*($F578&gt;=3)</f>
        <v>0</v>
      </c>
      <c r="AY578" s="189">
        <f>(SUM($N131:AY131)-SUM($N578:AX578)+$J578)*IF($F578&gt;=5,AY$9&gt;=YEAR($I578),1)*($F578&gt;=3)</f>
        <v>0</v>
      </c>
      <c r="AZ578" s="189">
        <f>(SUM($N131:AZ131)-SUM($N578:AY578)+$J578)*IF($F578&gt;=5,AZ$9&gt;=YEAR($I578),1)*($F578&gt;=3)</f>
        <v>0</v>
      </c>
      <c r="BA578" s="189">
        <f>(SUM($N131:BA131)-SUM($N578:AZ578)+$J578)*IF($F578&gt;=5,BA$9&gt;=YEAR($I578),1)*($F578&gt;=3)</f>
        <v>0</v>
      </c>
      <c r="BB578" s="189">
        <f>(SUM($N131:BB131)-SUM($N578:BA578)+$J578)*IF($F578&gt;=5,BB$9&gt;=YEAR($I578),1)*($F578&gt;=3)</f>
        <v>0</v>
      </c>
      <c r="BC578" s="189">
        <f>(SUM($N131:BC131)-SUM($N578:BB578)+$J578)*IF($F578&gt;=5,BC$9&gt;=YEAR($I578),1)*($F578&gt;=3)</f>
        <v>0</v>
      </c>
      <c r="BD578" s="189">
        <f>(SUM($N131:BD131)-SUM($N578:BC578)+$J578)*IF($F578&gt;=5,BD$9&gt;=YEAR($I578),1)*($F578&gt;=3)</f>
        <v>0</v>
      </c>
      <c r="BE578" s="189">
        <f>(SUM($N131:BE131)-SUM($N578:BD578)+$J578)*IF($F578&gt;=5,BE$9&gt;=YEAR($I578),1)*($F578&gt;=3)</f>
        <v>0</v>
      </c>
      <c r="BF578" s="189">
        <f>(SUM($N131:BF131)-SUM($N578:BE578)+$J578)*IF($F578&gt;=5,BF$9&gt;=YEAR($I578),1)*($F578&gt;=3)</f>
        <v>0</v>
      </c>
      <c r="BG578" s="189">
        <f>(SUM($N131:BG131)-SUM($N578:BF578)+$J578)*IF($F578&gt;=5,BG$9&gt;=YEAR($I578),1)*($F578&gt;=3)</f>
        <v>0</v>
      </c>
      <c r="BH578" s="189">
        <f>(SUM($N131:BH131)-SUM($N578:BG578)+$J578)*IF($F578&gt;=5,BH$9&gt;=YEAR($I578),1)*($F578&gt;=3)</f>
        <v>0</v>
      </c>
      <c r="BI578" s="189">
        <f>(SUM($N131:BI131)-SUM($N578:BH578)+$J578)*IF($F578&gt;=5,BI$9&gt;=YEAR($I578),1)*($F578&gt;=3)</f>
        <v>0</v>
      </c>
      <c r="BJ578" s="189">
        <f>(SUM($N131:BJ131)-SUM($N578:BI578)+$J578)*IF($F578&gt;=5,BJ$9&gt;=YEAR($I578),1)*($F578&gt;=3)</f>
        <v>0</v>
      </c>
      <c r="BK578" s="189">
        <f>(SUM($N131:BK131)-SUM($N578:BJ578)+$J578)*IF($F578&gt;=5,BK$9&gt;=YEAR($I578),1)*($F578&gt;=3)</f>
        <v>0</v>
      </c>
      <c r="BL578" s="189">
        <f>(SUM($N131:BL131)-SUM($N578:BK578)+$J578)*IF($F578&gt;=5,BL$9&gt;=YEAR($I578),1)*($F578&gt;=3)</f>
        <v>0</v>
      </c>
      <c r="BM578" s="189">
        <f>(SUM($N131:BM131)-SUM($N578:BL578)+$J578)*IF($F578&gt;=5,BM$9&gt;=YEAR($I578),1)*($F578&gt;=3)</f>
        <v>0</v>
      </c>
    </row>
    <row r="579" spans="3:65" x14ac:dyDescent="0.2">
      <c r="C579" s="188">
        <f t="shared" si="569"/>
        <v>24</v>
      </c>
      <c r="D579" s="166" t="str">
        <f t="shared" si="570"/>
        <v>item 24</v>
      </c>
      <c r="E579" s="211" t="str">
        <f t="shared" si="566"/>
        <v>Operating Expense</v>
      </c>
      <c r="F579" s="183">
        <f t="shared" si="566"/>
        <v>2</v>
      </c>
      <c r="G579" s="183"/>
      <c r="H579" s="266">
        <f t="shared" si="571"/>
        <v>2022</v>
      </c>
      <c r="I579" s="262">
        <f t="shared" si="567"/>
        <v>44562</v>
      </c>
      <c r="J579" s="190">
        <f t="shared" si="568"/>
        <v>0</v>
      </c>
      <c r="K579" s="202">
        <f t="shared" si="572"/>
        <v>0</v>
      </c>
      <c r="L579" s="203">
        <f t="shared" si="573"/>
        <v>0</v>
      </c>
      <c r="O579" s="189">
        <f>(SUM($N132:O132)-SUM($N579:N579)+$J579)*IF($F579&gt;=5,O$9&gt;=YEAR($I579),1)*($F579&gt;=3)</f>
        <v>0</v>
      </c>
      <c r="P579" s="189">
        <f>(SUM($N132:P132)-SUM($N579:O579)+$J579)*IF($F579&gt;=5,P$9&gt;=YEAR($I579),1)*($F579&gt;=3)</f>
        <v>0</v>
      </c>
      <c r="Q579" s="189">
        <f>(SUM($N132:Q132)-SUM($N579:P579)+$J579)*IF($F579&gt;=5,Q$9&gt;=YEAR($I579),1)*($F579&gt;=3)</f>
        <v>0</v>
      </c>
      <c r="R579" s="189">
        <f>(SUM($N132:R132)-SUM($N579:Q579)+$J579)*IF($F579&gt;=5,R$9&gt;=YEAR($I579),1)*($F579&gt;=3)</f>
        <v>0</v>
      </c>
      <c r="S579" s="189">
        <f>(SUM($N132:S132)-SUM($N579:R579)+$J579)*IF($F579&gt;=5,S$9&gt;=YEAR($I579),1)*($F579&gt;=3)</f>
        <v>0</v>
      </c>
      <c r="T579" s="189">
        <f>(SUM($N132:T132)-SUM($N579:S579)+$J579)*IF($F579&gt;=5,T$9&gt;=YEAR($I579),1)*($F579&gt;=3)</f>
        <v>0</v>
      </c>
      <c r="U579" s="189">
        <f>(SUM($N132:U132)-SUM($N579:T579)+$J579)*IF($F579&gt;=5,U$9&gt;=YEAR($I579),1)*($F579&gt;=3)</f>
        <v>0</v>
      </c>
      <c r="V579" s="189">
        <f>(SUM($N132:V132)-SUM($N579:U579)+$J579)*IF($F579&gt;=5,V$9&gt;=YEAR($I579),1)*($F579&gt;=3)</f>
        <v>0</v>
      </c>
      <c r="W579" s="189">
        <f>(SUM($N132:W132)-SUM($N579:V579)+$J579)*IF($F579&gt;=5,W$9&gt;=YEAR($I579),1)*($F579&gt;=3)</f>
        <v>0</v>
      </c>
      <c r="X579" s="189">
        <f>(SUM($N132:X132)-SUM($N579:W579)+$J579)*IF($F579&gt;=5,X$9&gt;=YEAR($I579),1)*($F579&gt;=3)</f>
        <v>0</v>
      </c>
      <c r="Y579" s="189">
        <f>(SUM($N132:Y132)-SUM($N579:X579)+$J579)*IF($F579&gt;=5,Y$9&gt;=YEAR($I579),1)*($F579&gt;=3)</f>
        <v>0</v>
      </c>
      <c r="Z579" s="189">
        <f>(SUM($N132:Z132)-SUM($N579:Y579)+$J579)*IF($F579&gt;=5,Z$9&gt;=YEAR($I579),1)*($F579&gt;=3)</f>
        <v>0</v>
      </c>
      <c r="AA579" s="189">
        <f>(SUM($N132:AA132)-SUM($N579:Z579)+$J579)*IF($F579&gt;=5,AA$9&gt;=YEAR($I579),1)*($F579&gt;=3)</f>
        <v>0</v>
      </c>
      <c r="AB579" s="189">
        <f>(SUM($N132:AB132)-SUM($N579:AA579)+$J579)*IF($F579&gt;=5,AB$9&gt;=YEAR($I579),1)*($F579&gt;=3)</f>
        <v>0</v>
      </c>
      <c r="AC579" s="189">
        <f>(SUM($N132:AC132)-SUM($N579:AB579)+$J579)*IF($F579&gt;=5,AC$9&gt;=YEAR($I579),1)*($F579&gt;=3)</f>
        <v>0</v>
      </c>
      <c r="AD579" s="189">
        <f>(SUM($N132:AD132)-SUM($N579:AC579)+$J579)*IF($F579&gt;=5,AD$9&gt;=YEAR($I579),1)*($F579&gt;=3)</f>
        <v>0</v>
      </c>
      <c r="AE579" s="189">
        <f>(SUM($N132:AE132)-SUM($N579:AD579)+$J579)*IF($F579&gt;=5,AE$9&gt;=YEAR($I579),1)*($F579&gt;=3)</f>
        <v>0</v>
      </c>
      <c r="AF579" s="189">
        <f>(SUM($N132:AF132)-SUM($N579:AE579)+$J579)*IF($F579&gt;=5,AF$9&gt;=YEAR($I579),1)*($F579&gt;=3)</f>
        <v>0</v>
      </c>
      <c r="AG579" s="189">
        <f>(SUM($N132:AG132)-SUM($N579:AF579)+$J579)*IF($F579&gt;=5,AG$9&gt;=YEAR($I579),1)*($F579&gt;=3)</f>
        <v>0</v>
      </c>
      <c r="AH579" s="189">
        <f>(SUM($N132:AH132)-SUM($N579:AG579)+$J579)*IF($F579&gt;=5,AH$9&gt;=YEAR($I579),1)*($F579&gt;=3)</f>
        <v>0</v>
      </c>
      <c r="AI579" s="189">
        <f>(SUM($N132:AI132)-SUM($N579:AH579)+$J579)*IF($F579&gt;=5,AI$9&gt;=YEAR($I579),1)*($F579&gt;=3)</f>
        <v>0</v>
      </c>
      <c r="AJ579" s="189">
        <f>(SUM($N132:AJ132)-SUM($N579:AI579)+$J579)*IF($F579&gt;=5,AJ$9&gt;=YEAR($I579),1)*($F579&gt;=3)</f>
        <v>0</v>
      </c>
      <c r="AK579" s="189">
        <f>(SUM($N132:AK132)-SUM($N579:AJ579)+$J579)*IF($F579&gt;=5,AK$9&gt;=YEAR($I579),1)*($F579&gt;=3)</f>
        <v>0</v>
      </c>
      <c r="AL579" s="189">
        <f>(SUM($N132:AL132)-SUM($N579:AK579)+$J579)*IF($F579&gt;=5,AL$9&gt;=YEAR($I579),1)*($F579&gt;=3)</f>
        <v>0</v>
      </c>
      <c r="AM579" s="189">
        <f>(SUM($N132:AM132)-SUM($N579:AL579)+$J579)*IF($F579&gt;=5,AM$9&gt;=YEAR($I579),1)*($F579&gt;=3)</f>
        <v>0</v>
      </c>
      <c r="AN579" s="189">
        <f>(SUM($N132:AN132)-SUM($N579:AM579)+$J579)*IF($F579&gt;=5,AN$9&gt;=YEAR($I579),1)*($F579&gt;=3)</f>
        <v>0</v>
      </c>
      <c r="AO579" s="189">
        <f>(SUM($N132:AO132)-SUM($N579:AN579)+$J579)*IF($F579&gt;=5,AO$9&gt;=YEAR($I579),1)*($F579&gt;=3)</f>
        <v>0</v>
      </c>
      <c r="AP579" s="189">
        <f>(SUM($N132:AP132)-SUM($N579:AO579)+$J579)*IF($F579&gt;=5,AP$9&gt;=YEAR($I579),1)*($F579&gt;=3)</f>
        <v>0</v>
      </c>
      <c r="AQ579" s="189">
        <f>(SUM($N132:AQ132)-SUM($N579:AP579)+$J579)*IF($F579&gt;=5,AQ$9&gt;=YEAR($I579),1)*($F579&gt;=3)</f>
        <v>0</v>
      </c>
      <c r="AR579" s="189">
        <f>(SUM($N132:AR132)-SUM($N579:AQ579)+$J579)*IF($F579&gt;=5,AR$9&gt;=YEAR($I579),1)*($F579&gt;=3)</f>
        <v>0</v>
      </c>
      <c r="AS579" s="189">
        <f>(SUM($N132:AS132)-SUM($N579:AR579)+$J579)*IF($F579&gt;=5,AS$9&gt;=YEAR($I579),1)*($F579&gt;=3)</f>
        <v>0</v>
      </c>
      <c r="AT579" s="189">
        <f>(SUM($N132:AT132)-SUM($N579:AS579)+$J579)*IF($F579&gt;=5,AT$9&gt;=YEAR($I579),1)*($F579&gt;=3)</f>
        <v>0</v>
      </c>
      <c r="AU579" s="189">
        <f>(SUM($N132:AU132)-SUM($N579:AT579)+$J579)*IF($F579&gt;=5,AU$9&gt;=YEAR($I579),1)*($F579&gt;=3)</f>
        <v>0</v>
      </c>
      <c r="AV579" s="189">
        <f>(SUM($N132:AV132)-SUM($N579:AU579)+$J579)*IF($F579&gt;=5,AV$9&gt;=YEAR($I579),1)*($F579&gt;=3)</f>
        <v>0</v>
      </c>
      <c r="AW579" s="189">
        <f>(SUM($N132:AW132)-SUM($N579:AV579)+$J579)*IF($F579&gt;=5,AW$9&gt;=YEAR($I579),1)*($F579&gt;=3)</f>
        <v>0</v>
      </c>
      <c r="AX579" s="189">
        <f>(SUM($N132:AX132)-SUM($N579:AW579)+$J579)*IF($F579&gt;=5,AX$9&gt;=YEAR($I579),1)*($F579&gt;=3)</f>
        <v>0</v>
      </c>
      <c r="AY579" s="189">
        <f>(SUM($N132:AY132)-SUM($N579:AX579)+$J579)*IF($F579&gt;=5,AY$9&gt;=YEAR($I579),1)*($F579&gt;=3)</f>
        <v>0</v>
      </c>
      <c r="AZ579" s="189">
        <f>(SUM($N132:AZ132)-SUM($N579:AY579)+$J579)*IF($F579&gt;=5,AZ$9&gt;=YEAR($I579),1)*($F579&gt;=3)</f>
        <v>0</v>
      </c>
      <c r="BA579" s="189">
        <f>(SUM($N132:BA132)-SUM($N579:AZ579)+$J579)*IF($F579&gt;=5,BA$9&gt;=YEAR($I579),1)*($F579&gt;=3)</f>
        <v>0</v>
      </c>
      <c r="BB579" s="189">
        <f>(SUM($N132:BB132)-SUM($N579:BA579)+$J579)*IF($F579&gt;=5,BB$9&gt;=YEAR($I579),1)*($F579&gt;=3)</f>
        <v>0</v>
      </c>
      <c r="BC579" s="189">
        <f>(SUM($N132:BC132)-SUM($N579:BB579)+$J579)*IF($F579&gt;=5,BC$9&gt;=YEAR($I579),1)*($F579&gt;=3)</f>
        <v>0</v>
      </c>
      <c r="BD579" s="189">
        <f>(SUM($N132:BD132)-SUM($N579:BC579)+$J579)*IF($F579&gt;=5,BD$9&gt;=YEAR($I579),1)*($F579&gt;=3)</f>
        <v>0</v>
      </c>
      <c r="BE579" s="189">
        <f>(SUM($N132:BE132)-SUM($N579:BD579)+$J579)*IF($F579&gt;=5,BE$9&gt;=YEAR($I579),1)*($F579&gt;=3)</f>
        <v>0</v>
      </c>
      <c r="BF579" s="189">
        <f>(SUM($N132:BF132)-SUM($N579:BE579)+$J579)*IF($F579&gt;=5,BF$9&gt;=YEAR($I579),1)*($F579&gt;=3)</f>
        <v>0</v>
      </c>
      <c r="BG579" s="189">
        <f>(SUM($N132:BG132)-SUM($N579:BF579)+$J579)*IF($F579&gt;=5,BG$9&gt;=YEAR($I579),1)*($F579&gt;=3)</f>
        <v>0</v>
      </c>
      <c r="BH579" s="189">
        <f>(SUM($N132:BH132)-SUM($N579:BG579)+$J579)*IF($F579&gt;=5,BH$9&gt;=YEAR($I579),1)*($F579&gt;=3)</f>
        <v>0</v>
      </c>
      <c r="BI579" s="189">
        <f>(SUM($N132:BI132)-SUM($N579:BH579)+$J579)*IF($F579&gt;=5,BI$9&gt;=YEAR($I579),1)*($F579&gt;=3)</f>
        <v>0</v>
      </c>
      <c r="BJ579" s="189">
        <f>(SUM($N132:BJ132)-SUM($N579:BI579)+$J579)*IF($F579&gt;=5,BJ$9&gt;=YEAR($I579),1)*($F579&gt;=3)</f>
        <v>0</v>
      </c>
      <c r="BK579" s="189">
        <f>(SUM($N132:BK132)-SUM($N579:BJ579)+$J579)*IF($F579&gt;=5,BK$9&gt;=YEAR($I579),1)*($F579&gt;=3)</f>
        <v>0</v>
      </c>
      <c r="BL579" s="189">
        <f>(SUM($N132:BL132)-SUM($N579:BK579)+$J579)*IF($F579&gt;=5,BL$9&gt;=YEAR($I579),1)*($F579&gt;=3)</f>
        <v>0</v>
      </c>
      <c r="BM579" s="189">
        <f>(SUM($N132:BM132)-SUM($N579:BL579)+$J579)*IF($F579&gt;=5,BM$9&gt;=YEAR($I579),1)*($F579&gt;=3)</f>
        <v>0</v>
      </c>
    </row>
    <row r="580" spans="3:65" x14ac:dyDescent="0.2">
      <c r="C580" s="188">
        <f t="shared" si="569"/>
        <v>25</v>
      </c>
      <c r="D580" s="166" t="str">
        <f t="shared" si="570"/>
        <v>item 25</v>
      </c>
      <c r="E580" s="211" t="str">
        <f t="shared" si="566"/>
        <v>Operating Expense</v>
      </c>
      <c r="F580" s="183">
        <f t="shared" si="566"/>
        <v>2</v>
      </c>
      <c r="G580" s="183"/>
      <c r="H580" s="266">
        <f t="shared" si="571"/>
        <v>2022</v>
      </c>
      <c r="I580" s="262">
        <f t="shared" si="567"/>
        <v>44562</v>
      </c>
      <c r="J580" s="190">
        <f t="shared" si="568"/>
        <v>0</v>
      </c>
      <c r="K580" s="205">
        <f t="shared" si="572"/>
        <v>0</v>
      </c>
      <c r="L580" s="206">
        <f t="shared" si="573"/>
        <v>0</v>
      </c>
      <c r="O580" s="189">
        <f>(SUM($N133:O133)-SUM($N580:N580)+$J580)*IF($F580&gt;=5,O$9&gt;=YEAR($I580),1)*($F580&gt;=3)</f>
        <v>0</v>
      </c>
      <c r="P580" s="189">
        <f>(SUM($N133:P133)-SUM($N580:O580)+$J580)*IF($F580&gt;=5,P$9&gt;=YEAR($I580),1)*($F580&gt;=3)</f>
        <v>0</v>
      </c>
      <c r="Q580" s="189">
        <f>(SUM($N133:Q133)-SUM($N580:P580)+$J580)*IF($F580&gt;=5,Q$9&gt;=YEAR($I580),1)*($F580&gt;=3)</f>
        <v>0</v>
      </c>
      <c r="R580" s="189">
        <f>(SUM($N133:R133)-SUM($N580:Q580)+$J580)*IF($F580&gt;=5,R$9&gt;=YEAR($I580),1)*($F580&gt;=3)</f>
        <v>0</v>
      </c>
      <c r="S580" s="189">
        <f>(SUM($N133:S133)-SUM($N580:R580)+$J580)*IF($F580&gt;=5,S$9&gt;=YEAR($I580),1)*($F580&gt;=3)</f>
        <v>0</v>
      </c>
      <c r="T580" s="189">
        <f>(SUM($N133:T133)-SUM($N580:S580)+$J580)*IF($F580&gt;=5,T$9&gt;=YEAR($I580),1)*($F580&gt;=3)</f>
        <v>0</v>
      </c>
      <c r="U580" s="189">
        <f>(SUM($N133:U133)-SUM($N580:T580)+$J580)*IF($F580&gt;=5,U$9&gt;=YEAR($I580),1)*($F580&gt;=3)</f>
        <v>0</v>
      </c>
      <c r="V580" s="189">
        <f>(SUM($N133:V133)-SUM($N580:U580)+$J580)*IF($F580&gt;=5,V$9&gt;=YEAR($I580),1)*($F580&gt;=3)</f>
        <v>0</v>
      </c>
      <c r="W580" s="189">
        <f>(SUM($N133:W133)-SUM($N580:V580)+$J580)*IF($F580&gt;=5,W$9&gt;=YEAR($I580),1)*($F580&gt;=3)</f>
        <v>0</v>
      </c>
      <c r="X580" s="189">
        <f>(SUM($N133:X133)-SUM($N580:W580)+$J580)*IF($F580&gt;=5,X$9&gt;=YEAR($I580),1)*($F580&gt;=3)</f>
        <v>0</v>
      </c>
      <c r="Y580" s="189">
        <f>(SUM($N133:Y133)-SUM($N580:X580)+$J580)*IF($F580&gt;=5,Y$9&gt;=YEAR($I580),1)*($F580&gt;=3)</f>
        <v>0</v>
      </c>
      <c r="Z580" s="189">
        <f>(SUM($N133:Z133)-SUM($N580:Y580)+$J580)*IF($F580&gt;=5,Z$9&gt;=YEAR($I580),1)*($F580&gt;=3)</f>
        <v>0</v>
      </c>
      <c r="AA580" s="189">
        <f>(SUM($N133:AA133)-SUM($N580:Z580)+$J580)*IF($F580&gt;=5,AA$9&gt;=YEAR($I580),1)*($F580&gt;=3)</f>
        <v>0</v>
      </c>
      <c r="AB580" s="189">
        <f>(SUM($N133:AB133)-SUM($N580:AA580)+$J580)*IF($F580&gt;=5,AB$9&gt;=YEAR($I580),1)*($F580&gt;=3)</f>
        <v>0</v>
      </c>
      <c r="AC580" s="189">
        <f>(SUM($N133:AC133)-SUM($N580:AB580)+$J580)*IF($F580&gt;=5,AC$9&gt;=YEAR($I580),1)*($F580&gt;=3)</f>
        <v>0</v>
      </c>
      <c r="AD580" s="189">
        <f>(SUM($N133:AD133)-SUM($N580:AC580)+$J580)*IF($F580&gt;=5,AD$9&gt;=YEAR($I580),1)*($F580&gt;=3)</f>
        <v>0</v>
      </c>
      <c r="AE580" s="189">
        <f>(SUM($N133:AE133)-SUM($N580:AD580)+$J580)*IF($F580&gt;=5,AE$9&gt;=YEAR($I580),1)*($F580&gt;=3)</f>
        <v>0</v>
      </c>
      <c r="AF580" s="189">
        <f>(SUM($N133:AF133)-SUM($N580:AE580)+$J580)*IF($F580&gt;=5,AF$9&gt;=YEAR($I580),1)*($F580&gt;=3)</f>
        <v>0</v>
      </c>
      <c r="AG580" s="189">
        <f>(SUM($N133:AG133)-SUM($N580:AF580)+$J580)*IF($F580&gt;=5,AG$9&gt;=YEAR($I580),1)*($F580&gt;=3)</f>
        <v>0</v>
      </c>
      <c r="AH580" s="189">
        <f>(SUM($N133:AH133)-SUM($N580:AG580)+$J580)*IF($F580&gt;=5,AH$9&gt;=YEAR($I580),1)*($F580&gt;=3)</f>
        <v>0</v>
      </c>
      <c r="AI580" s="189">
        <f>(SUM($N133:AI133)-SUM($N580:AH580)+$J580)*IF($F580&gt;=5,AI$9&gt;=YEAR($I580),1)*($F580&gt;=3)</f>
        <v>0</v>
      </c>
      <c r="AJ580" s="189">
        <f>(SUM($N133:AJ133)-SUM($N580:AI580)+$J580)*IF($F580&gt;=5,AJ$9&gt;=YEAR($I580),1)*($F580&gt;=3)</f>
        <v>0</v>
      </c>
      <c r="AK580" s="189">
        <f>(SUM($N133:AK133)-SUM($N580:AJ580)+$J580)*IF($F580&gt;=5,AK$9&gt;=YEAR($I580),1)*($F580&gt;=3)</f>
        <v>0</v>
      </c>
      <c r="AL580" s="189">
        <f>(SUM($N133:AL133)-SUM($N580:AK580)+$J580)*IF($F580&gt;=5,AL$9&gt;=YEAR($I580),1)*($F580&gt;=3)</f>
        <v>0</v>
      </c>
      <c r="AM580" s="189">
        <f>(SUM($N133:AM133)-SUM($N580:AL580)+$J580)*IF($F580&gt;=5,AM$9&gt;=YEAR($I580),1)*($F580&gt;=3)</f>
        <v>0</v>
      </c>
      <c r="AN580" s="189">
        <f>(SUM($N133:AN133)-SUM($N580:AM580)+$J580)*IF($F580&gt;=5,AN$9&gt;=YEAR($I580),1)*($F580&gt;=3)</f>
        <v>0</v>
      </c>
      <c r="AO580" s="189">
        <f>(SUM($N133:AO133)-SUM($N580:AN580)+$J580)*IF($F580&gt;=5,AO$9&gt;=YEAR($I580),1)*($F580&gt;=3)</f>
        <v>0</v>
      </c>
      <c r="AP580" s="189">
        <f>(SUM($N133:AP133)-SUM($N580:AO580)+$J580)*IF($F580&gt;=5,AP$9&gt;=YEAR($I580),1)*($F580&gt;=3)</f>
        <v>0</v>
      </c>
      <c r="AQ580" s="189">
        <f>(SUM($N133:AQ133)-SUM($N580:AP580)+$J580)*IF($F580&gt;=5,AQ$9&gt;=YEAR($I580),1)*($F580&gt;=3)</f>
        <v>0</v>
      </c>
      <c r="AR580" s="189">
        <f>(SUM($N133:AR133)-SUM($N580:AQ580)+$J580)*IF($F580&gt;=5,AR$9&gt;=YEAR($I580),1)*($F580&gt;=3)</f>
        <v>0</v>
      </c>
      <c r="AS580" s="189">
        <f>(SUM($N133:AS133)-SUM($N580:AR580)+$J580)*IF($F580&gt;=5,AS$9&gt;=YEAR($I580),1)*($F580&gt;=3)</f>
        <v>0</v>
      </c>
      <c r="AT580" s="189">
        <f>(SUM($N133:AT133)-SUM($N580:AS580)+$J580)*IF($F580&gt;=5,AT$9&gt;=YEAR($I580),1)*($F580&gt;=3)</f>
        <v>0</v>
      </c>
      <c r="AU580" s="189">
        <f>(SUM($N133:AU133)-SUM($N580:AT580)+$J580)*IF($F580&gt;=5,AU$9&gt;=YEAR($I580),1)*($F580&gt;=3)</f>
        <v>0</v>
      </c>
      <c r="AV580" s="189">
        <f>(SUM($N133:AV133)-SUM($N580:AU580)+$J580)*IF($F580&gt;=5,AV$9&gt;=YEAR($I580),1)*($F580&gt;=3)</f>
        <v>0</v>
      </c>
      <c r="AW580" s="189">
        <f>(SUM($N133:AW133)-SUM($N580:AV580)+$J580)*IF($F580&gt;=5,AW$9&gt;=YEAR($I580),1)*($F580&gt;=3)</f>
        <v>0</v>
      </c>
      <c r="AX580" s="189">
        <f>(SUM($N133:AX133)-SUM($N580:AW580)+$J580)*IF($F580&gt;=5,AX$9&gt;=YEAR($I580),1)*($F580&gt;=3)</f>
        <v>0</v>
      </c>
      <c r="AY580" s="189">
        <f>(SUM($N133:AY133)-SUM($N580:AX580)+$J580)*IF($F580&gt;=5,AY$9&gt;=YEAR($I580),1)*($F580&gt;=3)</f>
        <v>0</v>
      </c>
      <c r="AZ580" s="189">
        <f>(SUM($N133:AZ133)-SUM($N580:AY580)+$J580)*IF($F580&gt;=5,AZ$9&gt;=YEAR($I580),1)*($F580&gt;=3)</f>
        <v>0</v>
      </c>
      <c r="BA580" s="189">
        <f>(SUM($N133:BA133)-SUM($N580:AZ580)+$J580)*IF($F580&gt;=5,BA$9&gt;=YEAR($I580),1)*($F580&gt;=3)</f>
        <v>0</v>
      </c>
      <c r="BB580" s="189">
        <f>(SUM($N133:BB133)-SUM($N580:BA580)+$J580)*IF($F580&gt;=5,BB$9&gt;=YEAR($I580),1)*($F580&gt;=3)</f>
        <v>0</v>
      </c>
      <c r="BC580" s="189">
        <f>(SUM($N133:BC133)-SUM($N580:BB580)+$J580)*IF($F580&gt;=5,BC$9&gt;=YEAR($I580),1)*($F580&gt;=3)</f>
        <v>0</v>
      </c>
      <c r="BD580" s="189">
        <f>(SUM($N133:BD133)-SUM($N580:BC580)+$J580)*IF($F580&gt;=5,BD$9&gt;=YEAR($I580),1)*($F580&gt;=3)</f>
        <v>0</v>
      </c>
      <c r="BE580" s="189">
        <f>(SUM($N133:BE133)-SUM($N580:BD580)+$J580)*IF($F580&gt;=5,BE$9&gt;=YEAR($I580),1)*($F580&gt;=3)</f>
        <v>0</v>
      </c>
      <c r="BF580" s="189">
        <f>(SUM($N133:BF133)-SUM($N580:BE580)+$J580)*IF($F580&gt;=5,BF$9&gt;=YEAR($I580),1)*($F580&gt;=3)</f>
        <v>0</v>
      </c>
      <c r="BG580" s="189">
        <f>(SUM($N133:BG133)-SUM($N580:BF580)+$J580)*IF($F580&gt;=5,BG$9&gt;=YEAR($I580),1)*($F580&gt;=3)</f>
        <v>0</v>
      </c>
      <c r="BH580" s="189">
        <f>(SUM($N133:BH133)-SUM($N580:BG580)+$J580)*IF($F580&gt;=5,BH$9&gt;=YEAR($I580),1)*($F580&gt;=3)</f>
        <v>0</v>
      </c>
      <c r="BI580" s="189">
        <f>(SUM($N133:BI133)-SUM($N580:BH580)+$J580)*IF($F580&gt;=5,BI$9&gt;=YEAR($I580),1)*($F580&gt;=3)</f>
        <v>0</v>
      </c>
      <c r="BJ580" s="189">
        <f>(SUM($N133:BJ133)-SUM($N580:BI580)+$J580)*IF($F580&gt;=5,BJ$9&gt;=YEAR($I580),1)*($F580&gt;=3)</f>
        <v>0</v>
      </c>
      <c r="BK580" s="189">
        <f>(SUM($N133:BK133)-SUM($N580:BJ580)+$J580)*IF($F580&gt;=5,BK$9&gt;=YEAR($I580),1)*($F580&gt;=3)</f>
        <v>0</v>
      </c>
      <c r="BL580" s="189">
        <f>(SUM($N133:BL133)-SUM($N580:BK580)+$J580)*IF($F580&gt;=5,BL$9&gt;=YEAR($I580),1)*($F580&gt;=3)</f>
        <v>0</v>
      </c>
      <c r="BM580" s="189">
        <f>(SUM($N133:BM133)-SUM($N580:BL580)+$J580)*IF($F580&gt;=5,BM$9&gt;=YEAR($I580),1)*($F580&gt;=3)</f>
        <v>0</v>
      </c>
    </row>
    <row r="581" spans="3:65" x14ac:dyDescent="0.2">
      <c r="D581" s="194"/>
      <c r="J581" s="207"/>
      <c r="K581" s="207"/>
      <c r="L581" s="208"/>
      <c r="O581" s="209"/>
      <c r="P581" s="209"/>
      <c r="Q581" s="209"/>
      <c r="R581" s="209"/>
      <c r="S581" s="209"/>
      <c r="T581" s="209"/>
      <c r="U581" s="209"/>
      <c r="V581" s="209"/>
      <c r="W581" s="209"/>
      <c r="X581" s="209"/>
      <c r="Y581" s="209"/>
      <c r="Z581" s="209"/>
      <c r="AA581" s="209"/>
      <c r="AB581" s="209"/>
      <c r="AC581" s="209"/>
      <c r="AD581" s="209"/>
      <c r="AE581" s="209"/>
      <c r="AF581" s="209"/>
      <c r="AG581" s="209"/>
      <c r="AH581" s="209"/>
      <c r="AI581" s="209"/>
      <c r="AJ581" s="209"/>
      <c r="AK581" s="209"/>
      <c r="AL581" s="209"/>
      <c r="AM581" s="209"/>
      <c r="AN581" s="209"/>
      <c r="AO581" s="209"/>
      <c r="AP581" s="209"/>
      <c r="AQ581" s="209"/>
      <c r="AR581" s="209"/>
      <c r="AS581" s="209"/>
      <c r="AT581" s="209"/>
      <c r="AU581" s="209"/>
      <c r="AV581" s="209"/>
      <c r="AW581" s="209"/>
      <c r="AX581" s="209"/>
      <c r="AY581" s="209"/>
      <c r="AZ581" s="209"/>
      <c r="BA581" s="209"/>
      <c r="BB581" s="209"/>
      <c r="BC581" s="209"/>
      <c r="BD581" s="209"/>
      <c r="BE581" s="209"/>
      <c r="BF581" s="209"/>
      <c r="BG581" s="209"/>
      <c r="BH581" s="209"/>
      <c r="BI581" s="209"/>
      <c r="BJ581" s="209"/>
      <c r="BK581" s="209"/>
      <c r="BL581" s="209"/>
      <c r="BM581" s="209"/>
    </row>
    <row r="582" spans="3:65" s="189" customFormat="1" x14ac:dyDescent="0.2">
      <c r="D582" s="195"/>
      <c r="F582" s="196"/>
      <c r="G582" s="196"/>
    </row>
    <row r="583" spans="3:65" s="189" customFormat="1" x14ac:dyDescent="0.2">
      <c r="D583" s="195"/>
      <c r="F583" s="196"/>
      <c r="G583" s="196"/>
    </row>
    <row r="584" spans="3:65" x14ac:dyDescent="0.2">
      <c r="D584" s="186" t="s">
        <v>28</v>
      </c>
      <c r="E584" s="181"/>
      <c r="F584" s="155"/>
      <c r="G584" s="155"/>
      <c r="K584" s="184"/>
      <c r="L584" s="184"/>
      <c r="M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4"/>
      <c r="AT584" s="184"/>
      <c r="AU584" s="184"/>
      <c r="AV584" s="184"/>
      <c r="AW584" s="184"/>
      <c r="AX584" s="184"/>
      <c r="AY584" s="184"/>
      <c r="AZ584" s="184"/>
      <c r="BA584" s="184"/>
      <c r="BB584" s="184"/>
      <c r="BC584" s="184"/>
      <c r="BD584" s="184"/>
      <c r="BE584" s="184"/>
      <c r="BF584" s="184"/>
      <c r="BG584" s="184"/>
      <c r="BH584" s="184"/>
      <c r="BI584" s="184"/>
      <c r="BJ584" s="184"/>
      <c r="BK584" s="184"/>
      <c r="BL584" s="184"/>
      <c r="BM584" s="184"/>
    </row>
    <row r="585" spans="3:65" x14ac:dyDescent="0.2">
      <c r="C585" s="188">
        <f>C584+1</f>
        <v>1</v>
      </c>
      <c r="D585" s="166" t="str">
        <f>INDEX(D$51:D$75,$C585,1)</f>
        <v xml:space="preserve">TRANSMISSION LINE  </v>
      </c>
      <c r="E585" s="211" t="str">
        <f t="shared" ref="E585:F609" si="574">INDEX(E$51:E$75,$C585,1)</f>
        <v>CWIP Capital</v>
      </c>
      <c r="F585" s="183">
        <f t="shared" si="574"/>
        <v>6</v>
      </c>
      <c r="G585" s="183"/>
      <c r="H585" s="214"/>
      <c r="K585" s="202">
        <f>SUMPRODUCT(O585:BM585,$O$11:$BM$11)</f>
        <v>146105402.45724174</v>
      </c>
      <c r="L585" s="203">
        <f>SUM(O585:BM585)</f>
        <v>188115037.57668784</v>
      </c>
      <c r="O585" s="189">
        <f t="shared" ref="O585:AT585" si="575">O556+O1224</f>
        <v>0</v>
      </c>
      <c r="P585" s="189">
        <f t="shared" si="575"/>
        <v>0</v>
      </c>
      <c r="Q585" s="189">
        <f t="shared" si="575"/>
        <v>0</v>
      </c>
      <c r="R585" s="189">
        <f t="shared" si="575"/>
        <v>188115037.57668784</v>
      </c>
      <c r="S585" s="189">
        <f t="shared" si="575"/>
        <v>0</v>
      </c>
      <c r="T585" s="189">
        <f t="shared" si="575"/>
        <v>0</v>
      </c>
      <c r="U585" s="189">
        <f t="shared" si="575"/>
        <v>0</v>
      </c>
      <c r="V585" s="189">
        <f t="shared" si="575"/>
        <v>0</v>
      </c>
      <c r="W585" s="189">
        <f t="shared" si="575"/>
        <v>0</v>
      </c>
      <c r="X585" s="189">
        <f t="shared" si="575"/>
        <v>0</v>
      </c>
      <c r="Y585" s="189">
        <f t="shared" si="575"/>
        <v>0</v>
      </c>
      <c r="Z585" s="189">
        <f t="shared" si="575"/>
        <v>0</v>
      </c>
      <c r="AA585" s="189">
        <f t="shared" si="575"/>
        <v>0</v>
      </c>
      <c r="AB585" s="189">
        <f t="shared" si="575"/>
        <v>0</v>
      </c>
      <c r="AC585" s="189">
        <f t="shared" si="575"/>
        <v>0</v>
      </c>
      <c r="AD585" s="189">
        <f t="shared" si="575"/>
        <v>0</v>
      </c>
      <c r="AE585" s="189">
        <f t="shared" si="575"/>
        <v>0</v>
      </c>
      <c r="AF585" s="189">
        <f t="shared" si="575"/>
        <v>0</v>
      </c>
      <c r="AG585" s="189">
        <f t="shared" si="575"/>
        <v>0</v>
      </c>
      <c r="AH585" s="189">
        <f t="shared" si="575"/>
        <v>0</v>
      </c>
      <c r="AI585" s="189">
        <f t="shared" si="575"/>
        <v>0</v>
      </c>
      <c r="AJ585" s="189">
        <f t="shared" si="575"/>
        <v>0</v>
      </c>
      <c r="AK585" s="189">
        <f t="shared" si="575"/>
        <v>0</v>
      </c>
      <c r="AL585" s="189">
        <f t="shared" si="575"/>
        <v>0</v>
      </c>
      <c r="AM585" s="189">
        <f t="shared" si="575"/>
        <v>0</v>
      </c>
      <c r="AN585" s="189">
        <f t="shared" si="575"/>
        <v>0</v>
      </c>
      <c r="AO585" s="189">
        <f t="shared" si="575"/>
        <v>0</v>
      </c>
      <c r="AP585" s="189">
        <f t="shared" si="575"/>
        <v>0</v>
      </c>
      <c r="AQ585" s="189">
        <f t="shared" si="575"/>
        <v>0</v>
      </c>
      <c r="AR585" s="189">
        <f t="shared" si="575"/>
        <v>0</v>
      </c>
      <c r="AS585" s="189">
        <f t="shared" si="575"/>
        <v>0</v>
      </c>
      <c r="AT585" s="189">
        <f t="shared" si="575"/>
        <v>0</v>
      </c>
      <c r="AU585" s="189">
        <f t="shared" ref="AU585:BM585" si="576">AU556+AU1224</f>
        <v>0</v>
      </c>
      <c r="AV585" s="189">
        <f t="shared" si="576"/>
        <v>0</v>
      </c>
      <c r="AW585" s="189">
        <f t="shared" si="576"/>
        <v>0</v>
      </c>
      <c r="AX585" s="189">
        <f t="shared" si="576"/>
        <v>0</v>
      </c>
      <c r="AY585" s="189">
        <f t="shared" si="576"/>
        <v>0</v>
      </c>
      <c r="AZ585" s="189">
        <f t="shared" si="576"/>
        <v>0</v>
      </c>
      <c r="BA585" s="189">
        <f t="shared" si="576"/>
        <v>0</v>
      </c>
      <c r="BB585" s="189">
        <f t="shared" si="576"/>
        <v>0</v>
      </c>
      <c r="BC585" s="189">
        <f t="shared" si="576"/>
        <v>0</v>
      </c>
      <c r="BD585" s="189">
        <f t="shared" si="576"/>
        <v>0</v>
      </c>
      <c r="BE585" s="189">
        <f t="shared" si="576"/>
        <v>0</v>
      </c>
      <c r="BF585" s="189">
        <f t="shared" si="576"/>
        <v>0</v>
      </c>
      <c r="BG585" s="189">
        <f t="shared" si="576"/>
        <v>0</v>
      </c>
      <c r="BH585" s="189">
        <f t="shared" si="576"/>
        <v>0</v>
      </c>
      <c r="BI585" s="189">
        <f t="shared" si="576"/>
        <v>0</v>
      </c>
      <c r="BJ585" s="189">
        <f t="shared" si="576"/>
        <v>0</v>
      </c>
      <c r="BK585" s="189">
        <f t="shared" si="576"/>
        <v>0</v>
      </c>
      <c r="BL585" s="189">
        <f t="shared" si="576"/>
        <v>0</v>
      </c>
      <c r="BM585" s="189">
        <f t="shared" si="576"/>
        <v>0</v>
      </c>
    </row>
    <row r="586" spans="3:65" x14ac:dyDescent="0.2">
      <c r="C586" s="188">
        <f t="shared" ref="C586:C609" si="577">C585+1</f>
        <v>2</v>
      </c>
      <c r="D586" s="166" t="str">
        <f t="shared" ref="D586:D609" si="578">INDEX(D$51:D$75,$C586,1)</f>
        <v xml:space="preserve">TRANSMISSION SUBSTATION  </v>
      </c>
      <c r="E586" s="211" t="str">
        <f t="shared" si="574"/>
        <v>CWIP Capital</v>
      </c>
      <c r="F586" s="183">
        <f t="shared" si="574"/>
        <v>6</v>
      </c>
      <c r="G586" s="183"/>
      <c r="H586" s="214"/>
      <c r="K586" s="202">
        <f t="shared" ref="K586:K609" si="579">SUMPRODUCT(O586:BM586,$O$11:$BM$11)</f>
        <v>3482126.4735446214</v>
      </c>
      <c r="L586" s="203">
        <f t="shared" ref="L586:L609" si="580">SUM(O586:BM586)</f>
        <v>4483341.0770647293</v>
      </c>
      <c r="O586" s="189">
        <f t="shared" ref="O586:AT586" si="581">O557+O1225</f>
        <v>0</v>
      </c>
      <c r="P586" s="189">
        <f t="shared" si="581"/>
        <v>0</v>
      </c>
      <c r="Q586" s="189">
        <f t="shared" si="581"/>
        <v>0</v>
      </c>
      <c r="R586" s="189">
        <f t="shared" si="581"/>
        <v>4483341.0770647293</v>
      </c>
      <c r="S586" s="189">
        <f t="shared" si="581"/>
        <v>0</v>
      </c>
      <c r="T586" s="189">
        <f t="shared" si="581"/>
        <v>0</v>
      </c>
      <c r="U586" s="189">
        <f t="shared" si="581"/>
        <v>0</v>
      </c>
      <c r="V586" s="189">
        <f t="shared" si="581"/>
        <v>0</v>
      </c>
      <c r="W586" s="189">
        <f t="shared" si="581"/>
        <v>0</v>
      </c>
      <c r="X586" s="189">
        <f t="shared" si="581"/>
        <v>0</v>
      </c>
      <c r="Y586" s="189">
        <f t="shared" si="581"/>
        <v>0</v>
      </c>
      <c r="Z586" s="189">
        <f t="shared" si="581"/>
        <v>0</v>
      </c>
      <c r="AA586" s="189">
        <f t="shared" si="581"/>
        <v>0</v>
      </c>
      <c r="AB586" s="189">
        <f t="shared" si="581"/>
        <v>0</v>
      </c>
      <c r="AC586" s="189">
        <f t="shared" si="581"/>
        <v>0</v>
      </c>
      <c r="AD586" s="189">
        <f t="shared" si="581"/>
        <v>0</v>
      </c>
      <c r="AE586" s="189">
        <f t="shared" si="581"/>
        <v>0</v>
      </c>
      <c r="AF586" s="189">
        <f t="shared" si="581"/>
        <v>0</v>
      </c>
      <c r="AG586" s="189">
        <f t="shared" si="581"/>
        <v>0</v>
      </c>
      <c r="AH586" s="189">
        <f t="shared" si="581"/>
        <v>0</v>
      </c>
      <c r="AI586" s="189">
        <f t="shared" si="581"/>
        <v>0</v>
      </c>
      <c r="AJ586" s="189">
        <f t="shared" si="581"/>
        <v>0</v>
      </c>
      <c r="AK586" s="189">
        <f t="shared" si="581"/>
        <v>0</v>
      </c>
      <c r="AL586" s="189">
        <f t="shared" si="581"/>
        <v>0</v>
      </c>
      <c r="AM586" s="189">
        <f t="shared" si="581"/>
        <v>0</v>
      </c>
      <c r="AN586" s="189">
        <f t="shared" si="581"/>
        <v>0</v>
      </c>
      <c r="AO586" s="189">
        <f t="shared" si="581"/>
        <v>0</v>
      </c>
      <c r="AP586" s="189">
        <f t="shared" si="581"/>
        <v>0</v>
      </c>
      <c r="AQ586" s="189">
        <f t="shared" si="581"/>
        <v>0</v>
      </c>
      <c r="AR586" s="189">
        <f t="shared" si="581"/>
        <v>0</v>
      </c>
      <c r="AS586" s="189">
        <f t="shared" si="581"/>
        <v>0</v>
      </c>
      <c r="AT586" s="189">
        <f t="shared" si="581"/>
        <v>0</v>
      </c>
      <c r="AU586" s="189">
        <f t="shared" ref="AU586:BM586" si="582">AU557+AU1225</f>
        <v>0</v>
      </c>
      <c r="AV586" s="189">
        <f t="shared" si="582"/>
        <v>0</v>
      </c>
      <c r="AW586" s="189">
        <f t="shared" si="582"/>
        <v>0</v>
      </c>
      <c r="AX586" s="189">
        <f t="shared" si="582"/>
        <v>0</v>
      </c>
      <c r="AY586" s="189">
        <f t="shared" si="582"/>
        <v>0</v>
      </c>
      <c r="AZ586" s="189">
        <f t="shared" si="582"/>
        <v>0</v>
      </c>
      <c r="BA586" s="189">
        <f t="shared" si="582"/>
        <v>0</v>
      </c>
      <c r="BB586" s="189">
        <f t="shared" si="582"/>
        <v>0</v>
      </c>
      <c r="BC586" s="189">
        <f t="shared" si="582"/>
        <v>0</v>
      </c>
      <c r="BD586" s="189">
        <f t="shared" si="582"/>
        <v>0</v>
      </c>
      <c r="BE586" s="189">
        <f t="shared" si="582"/>
        <v>0</v>
      </c>
      <c r="BF586" s="189">
        <f t="shared" si="582"/>
        <v>0</v>
      </c>
      <c r="BG586" s="189">
        <f t="shared" si="582"/>
        <v>0</v>
      </c>
      <c r="BH586" s="189">
        <f t="shared" si="582"/>
        <v>0</v>
      </c>
      <c r="BI586" s="189">
        <f t="shared" si="582"/>
        <v>0</v>
      </c>
      <c r="BJ586" s="189">
        <f t="shared" si="582"/>
        <v>0</v>
      </c>
      <c r="BK586" s="189">
        <f t="shared" si="582"/>
        <v>0</v>
      </c>
      <c r="BL586" s="189">
        <f t="shared" si="582"/>
        <v>0</v>
      </c>
      <c r="BM586" s="189">
        <f t="shared" si="582"/>
        <v>0</v>
      </c>
    </row>
    <row r="587" spans="3:65" x14ac:dyDescent="0.2">
      <c r="C587" s="188">
        <f t="shared" si="577"/>
        <v>3</v>
      </c>
      <c r="D587" s="166" t="str">
        <f t="shared" si="578"/>
        <v xml:space="preserve">DISTRIBUTION SUBSTATION  </v>
      </c>
      <c r="E587" s="211" t="str">
        <f t="shared" si="574"/>
        <v>CWIP Capital</v>
      </c>
      <c r="F587" s="183">
        <f t="shared" si="574"/>
        <v>6</v>
      </c>
      <c r="G587" s="183"/>
      <c r="H587" s="214"/>
      <c r="K587" s="202">
        <f t="shared" si="579"/>
        <v>16224389.363542868</v>
      </c>
      <c r="L587" s="203">
        <f t="shared" si="580"/>
        <v>20889382.346247427</v>
      </c>
      <c r="O587" s="189">
        <f t="shared" ref="O587:AT587" si="583">O558+O1226</f>
        <v>0</v>
      </c>
      <c r="P587" s="189">
        <f t="shared" si="583"/>
        <v>0</v>
      </c>
      <c r="Q587" s="189">
        <f t="shared" si="583"/>
        <v>0</v>
      </c>
      <c r="R587" s="189">
        <f t="shared" si="583"/>
        <v>20889382.346247427</v>
      </c>
      <c r="S587" s="189">
        <f t="shared" si="583"/>
        <v>0</v>
      </c>
      <c r="T587" s="189">
        <f t="shared" si="583"/>
        <v>0</v>
      </c>
      <c r="U587" s="189">
        <f t="shared" si="583"/>
        <v>0</v>
      </c>
      <c r="V587" s="189">
        <f t="shared" si="583"/>
        <v>0</v>
      </c>
      <c r="W587" s="189">
        <f t="shared" si="583"/>
        <v>0</v>
      </c>
      <c r="X587" s="189">
        <f t="shared" si="583"/>
        <v>0</v>
      </c>
      <c r="Y587" s="189">
        <f t="shared" si="583"/>
        <v>0</v>
      </c>
      <c r="Z587" s="189">
        <f t="shared" si="583"/>
        <v>0</v>
      </c>
      <c r="AA587" s="189">
        <f t="shared" si="583"/>
        <v>0</v>
      </c>
      <c r="AB587" s="189">
        <f t="shared" si="583"/>
        <v>0</v>
      </c>
      <c r="AC587" s="189">
        <f t="shared" si="583"/>
        <v>0</v>
      </c>
      <c r="AD587" s="189">
        <f t="shared" si="583"/>
        <v>0</v>
      </c>
      <c r="AE587" s="189">
        <f t="shared" si="583"/>
        <v>0</v>
      </c>
      <c r="AF587" s="189">
        <f t="shared" si="583"/>
        <v>0</v>
      </c>
      <c r="AG587" s="189">
        <f t="shared" si="583"/>
        <v>0</v>
      </c>
      <c r="AH587" s="189">
        <f t="shared" si="583"/>
        <v>0</v>
      </c>
      <c r="AI587" s="189">
        <f t="shared" si="583"/>
        <v>0</v>
      </c>
      <c r="AJ587" s="189">
        <f t="shared" si="583"/>
        <v>0</v>
      </c>
      <c r="AK587" s="189">
        <f t="shared" si="583"/>
        <v>0</v>
      </c>
      <c r="AL587" s="189">
        <f t="shared" si="583"/>
        <v>0</v>
      </c>
      <c r="AM587" s="189">
        <f t="shared" si="583"/>
        <v>0</v>
      </c>
      <c r="AN587" s="189">
        <f t="shared" si="583"/>
        <v>0</v>
      </c>
      <c r="AO587" s="189">
        <f t="shared" si="583"/>
        <v>0</v>
      </c>
      <c r="AP587" s="189">
        <f t="shared" si="583"/>
        <v>0</v>
      </c>
      <c r="AQ587" s="189">
        <f t="shared" si="583"/>
        <v>0</v>
      </c>
      <c r="AR587" s="189">
        <f t="shared" si="583"/>
        <v>0</v>
      </c>
      <c r="AS587" s="189">
        <f t="shared" si="583"/>
        <v>0</v>
      </c>
      <c r="AT587" s="189">
        <f t="shared" si="583"/>
        <v>0</v>
      </c>
      <c r="AU587" s="189">
        <f t="shared" ref="AU587:BM587" si="584">AU558+AU1226</f>
        <v>0</v>
      </c>
      <c r="AV587" s="189">
        <f t="shared" si="584"/>
        <v>0</v>
      </c>
      <c r="AW587" s="189">
        <f t="shared" si="584"/>
        <v>0</v>
      </c>
      <c r="AX587" s="189">
        <f t="shared" si="584"/>
        <v>0</v>
      </c>
      <c r="AY587" s="189">
        <f t="shared" si="584"/>
        <v>0</v>
      </c>
      <c r="AZ587" s="189">
        <f t="shared" si="584"/>
        <v>0</v>
      </c>
      <c r="BA587" s="189">
        <f t="shared" si="584"/>
        <v>0</v>
      </c>
      <c r="BB587" s="189">
        <f t="shared" si="584"/>
        <v>0</v>
      </c>
      <c r="BC587" s="189">
        <f t="shared" si="584"/>
        <v>0</v>
      </c>
      <c r="BD587" s="189">
        <f t="shared" si="584"/>
        <v>0</v>
      </c>
      <c r="BE587" s="189">
        <f t="shared" si="584"/>
        <v>0</v>
      </c>
      <c r="BF587" s="189">
        <f t="shared" si="584"/>
        <v>0</v>
      </c>
      <c r="BG587" s="189">
        <f t="shared" si="584"/>
        <v>0</v>
      </c>
      <c r="BH587" s="189">
        <f t="shared" si="584"/>
        <v>0</v>
      </c>
      <c r="BI587" s="189">
        <f t="shared" si="584"/>
        <v>0</v>
      </c>
      <c r="BJ587" s="189">
        <f t="shared" si="584"/>
        <v>0</v>
      </c>
      <c r="BK587" s="189">
        <f t="shared" si="584"/>
        <v>0</v>
      </c>
      <c r="BL587" s="189">
        <f t="shared" si="584"/>
        <v>0</v>
      </c>
      <c r="BM587" s="189">
        <f t="shared" si="584"/>
        <v>0</v>
      </c>
    </row>
    <row r="588" spans="3:65" x14ac:dyDescent="0.2">
      <c r="C588" s="188">
        <f t="shared" si="577"/>
        <v>4</v>
      </c>
      <c r="D588" s="166" t="str">
        <f t="shared" si="578"/>
        <v/>
      </c>
      <c r="E588" s="211" t="str">
        <f t="shared" si="574"/>
        <v>Operating Expense</v>
      </c>
      <c r="F588" s="183">
        <f t="shared" si="574"/>
        <v>2</v>
      </c>
      <c r="G588" s="183"/>
      <c r="H588" s="214"/>
      <c r="K588" s="202">
        <f t="shared" si="579"/>
        <v>0</v>
      </c>
      <c r="L588" s="203">
        <f t="shared" si="580"/>
        <v>0</v>
      </c>
      <c r="O588" s="189">
        <f t="shared" ref="O588:AT588" si="585">O559+O1227</f>
        <v>0</v>
      </c>
      <c r="P588" s="189">
        <f t="shared" si="585"/>
        <v>0</v>
      </c>
      <c r="Q588" s="189">
        <f t="shared" si="585"/>
        <v>0</v>
      </c>
      <c r="R588" s="189">
        <f t="shared" si="585"/>
        <v>0</v>
      </c>
      <c r="S588" s="189">
        <f t="shared" si="585"/>
        <v>0</v>
      </c>
      <c r="T588" s="189">
        <f t="shared" si="585"/>
        <v>0</v>
      </c>
      <c r="U588" s="189">
        <f t="shared" si="585"/>
        <v>0</v>
      </c>
      <c r="V588" s="189">
        <f t="shared" si="585"/>
        <v>0</v>
      </c>
      <c r="W588" s="189">
        <f t="shared" si="585"/>
        <v>0</v>
      </c>
      <c r="X588" s="189">
        <f t="shared" si="585"/>
        <v>0</v>
      </c>
      <c r="Y588" s="189">
        <f t="shared" si="585"/>
        <v>0</v>
      </c>
      <c r="Z588" s="189">
        <f t="shared" si="585"/>
        <v>0</v>
      </c>
      <c r="AA588" s="189">
        <f t="shared" si="585"/>
        <v>0</v>
      </c>
      <c r="AB588" s="189">
        <f t="shared" si="585"/>
        <v>0</v>
      </c>
      <c r="AC588" s="189">
        <f t="shared" si="585"/>
        <v>0</v>
      </c>
      <c r="AD588" s="189">
        <f t="shared" si="585"/>
        <v>0</v>
      </c>
      <c r="AE588" s="189">
        <f t="shared" si="585"/>
        <v>0</v>
      </c>
      <c r="AF588" s="189">
        <f t="shared" si="585"/>
        <v>0</v>
      </c>
      <c r="AG588" s="189">
        <f t="shared" si="585"/>
        <v>0</v>
      </c>
      <c r="AH588" s="189">
        <f t="shared" si="585"/>
        <v>0</v>
      </c>
      <c r="AI588" s="189">
        <f t="shared" si="585"/>
        <v>0</v>
      </c>
      <c r="AJ588" s="189">
        <f t="shared" si="585"/>
        <v>0</v>
      </c>
      <c r="AK588" s="189">
        <f t="shared" si="585"/>
        <v>0</v>
      </c>
      <c r="AL588" s="189">
        <f t="shared" si="585"/>
        <v>0</v>
      </c>
      <c r="AM588" s="189">
        <f t="shared" si="585"/>
        <v>0</v>
      </c>
      <c r="AN588" s="189">
        <f t="shared" si="585"/>
        <v>0</v>
      </c>
      <c r="AO588" s="189">
        <f t="shared" si="585"/>
        <v>0</v>
      </c>
      <c r="AP588" s="189">
        <f t="shared" si="585"/>
        <v>0</v>
      </c>
      <c r="AQ588" s="189">
        <f t="shared" si="585"/>
        <v>0</v>
      </c>
      <c r="AR588" s="189">
        <f t="shared" si="585"/>
        <v>0</v>
      </c>
      <c r="AS588" s="189">
        <f t="shared" si="585"/>
        <v>0</v>
      </c>
      <c r="AT588" s="189">
        <f t="shared" si="585"/>
        <v>0</v>
      </c>
      <c r="AU588" s="189">
        <f t="shared" ref="AU588:BM588" si="586">AU559+AU1227</f>
        <v>0</v>
      </c>
      <c r="AV588" s="189">
        <f t="shared" si="586"/>
        <v>0</v>
      </c>
      <c r="AW588" s="189">
        <f t="shared" si="586"/>
        <v>0</v>
      </c>
      <c r="AX588" s="189">
        <f t="shared" si="586"/>
        <v>0</v>
      </c>
      <c r="AY588" s="189">
        <f t="shared" si="586"/>
        <v>0</v>
      </c>
      <c r="AZ588" s="189">
        <f t="shared" si="586"/>
        <v>0</v>
      </c>
      <c r="BA588" s="189">
        <f t="shared" si="586"/>
        <v>0</v>
      </c>
      <c r="BB588" s="189">
        <f t="shared" si="586"/>
        <v>0</v>
      </c>
      <c r="BC588" s="189">
        <f t="shared" si="586"/>
        <v>0</v>
      </c>
      <c r="BD588" s="189">
        <f t="shared" si="586"/>
        <v>0</v>
      </c>
      <c r="BE588" s="189">
        <f t="shared" si="586"/>
        <v>0</v>
      </c>
      <c r="BF588" s="189">
        <f t="shared" si="586"/>
        <v>0</v>
      </c>
      <c r="BG588" s="189">
        <f t="shared" si="586"/>
        <v>0</v>
      </c>
      <c r="BH588" s="189">
        <f t="shared" si="586"/>
        <v>0</v>
      </c>
      <c r="BI588" s="189">
        <f t="shared" si="586"/>
        <v>0</v>
      </c>
      <c r="BJ588" s="189">
        <f t="shared" si="586"/>
        <v>0</v>
      </c>
      <c r="BK588" s="189">
        <f t="shared" si="586"/>
        <v>0</v>
      </c>
      <c r="BL588" s="189">
        <f t="shared" si="586"/>
        <v>0</v>
      </c>
      <c r="BM588" s="189">
        <f t="shared" si="586"/>
        <v>0</v>
      </c>
    </row>
    <row r="589" spans="3:65" x14ac:dyDescent="0.2">
      <c r="C589" s="188">
        <f t="shared" si="577"/>
        <v>5</v>
      </c>
      <c r="D589" s="166" t="str">
        <f t="shared" si="578"/>
        <v/>
      </c>
      <c r="E589" s="211" t="str">
        <f t="shared" si="574"/>
        <v>Operating Expense</v>
      </c>
      <c r="F589" s="183">
        <f t="shared" si="574"/>
        <v>2</v>
      </c>
      <c r="G589" s="183"/>
      <c r="H589" s="214"/>
      <c r="K589" s="202">
        <f t="shared" si="579"/>
        <v>0</v>
      </c>
      <c r="L589" s="203">
        <f t="shared" si="580"/>
        <v>0</v>
      </c>
      <c r="O589" s="189">
        <f t="shared" ref="O589:AT589" si="587">O560+O1228</f>
        <v>0</v>
      </c>
      <c r="P589" s="189">
        <f t="shared" si="587"/>
        <v>0</v>
      </c>
      <c r="Q589" s="189">
        <f t="shared" si="587"/>
        <v>0</v>
      </c>
      <c r="R589" s="189">
        <f t="shared" si="587"/>
        <v>0</v>
      </c>
      <c r="S589" s="189">
        <f t="shared" si="587"/>
        <v>0</v>
      </c>
      <c r="T589" s="189">
        <f t="shared" si="587"/>
        <v>0</v>
      </c>
      <c r="U589" s="189">
        <f t="shared" si="587"/>
        <v>0</v>
      </c>
      <c r="V589" s="189">
        <f t="shared" si="587"/>
        <v>0</v>
      </c>
      <c r="W589" s="189">
        <f t="shared" si="587"/>
        <v>0</v>
      </c>
      <c r="X589" s="189">
        <f t="shared" si="587"/>
        <v>0</v>
      </c>
      <c r="Y589" s="189">
        <f t="shared" si="587"/>
        <v>0</v>
      </c>
      <c r="Z589" s="189">
        <f t="shared" si="587"/>
        <v>0</v>
      </c>
      <c r="AA589" s="189">
        <f t="shared" si="587"/>
        <v>0</v>
      </c>
      <c r="AB589" s="189">
        <f t="shared" si="587"/>
        <v>0</v>
      </c>
      <c r="AC589" s="189">
        <f t="shared" si="587"/>
        <v>0</v>
      </c>
      <c r="AD589" s="189">
        <f t="shared" si="587"/>
        <v>0</v>
      </c>
      <c r="AE589" s="189">
        <f t="shared" si="587"/>
        <v>0</v>
      </c>
      <c r="AF589" s="189">
        <f t="shared" si="587"/>
        <v>0</v>
      </c>
      <c r="AG589" s="189">
        <f t="shared" si="587"/>
        <v>0</v>
      </c>
      <c r="AH589" s="189">
        <f t="shared" si="587"/>
        <v>0</v>
      </c>
      <c r="AI589" s="189">
        <f t="shared" si="587"/>
        <v>0</v>
      </c>
      <c r="AJ589" s="189">
        <f t="shared" si="587"/>
        <v>0</v>
      </c>
      <c r="AK589" s="189">
        <f t="shared" si="587"/>
        <v>0</v>
      </c>
      <c r="AL589" s="189">
        <f t="shared" si="587"/>
        <v>0</v>
      </c>
      <c r="AM589" s="189">
        <f t="shared" si="587"/>
        <v>0</v>
      </c>
      <c r="AN589" s="189">
        <f t="shared" si="587"/>
        <v>0</v>
      </c>
      <c r="AO589" s="189">
        <f t="shared" si="587"/>
        <v>0</v>
      </c>
      <c r="AP589" s="189">
        <f t="shared" si="587"/>
        <v>0</v>
      </c>
      <c r="AQ589" s="189">
        <f t="shared" si="587"/>
        <v>0</v>
      </c>
      <c r="AR589" s="189">
        <f t="shared" si="587"/>
        <v>0</v>
      </c>
      <c r="AS589" s="189">
        <f t="shared" si="587"/>
        <v>0</v>
      </c>
      <c r="AT589" s="189">
        <f t="shared" si="587"/>
        <v>0</v>
      </c>
      <c r="AU589" s="189">
        <f t="shared" ref="AU589:BM589" si="588">AU560+AU1228</f>
        <v>0</v>
      </c>
      <c r="AV589" s="189">
        <f t="shared" si="588"/>
        <v>0</v>
      </c>
      <c r="AW589" s="189">
        <f t="shared" si="588"/>
        <v>0</v>
      </c>
      <c r="AX589" s="189">
        <f t="shared" si="588"/>
        <v>0</v>
      </c>
      <c r="AY589" s="189">
        <f t="shared" si="588"/>
        <v>0</v>
      </c>
      <c r="AZ589" s="189">
        <f t="shared" si="588"/>
        <v>0</v>
      </c>
      <c r="BA589" s="189">
        <f t="shared" si="588"/>
        <v>0</v>
      </c>
      <c r="BB589" s="189">
        <f t="shared" si="588"/>
        <v>0</v>
      </c>
      <c r="BC589" s="189">
        <f t="shared" si="588"/>
        <v>0</v>
      </c>
      <c r="BD589" s="189">
        <f t="shared" si="588"/>
        <v>0</v>
      </c>
      <c r="BE589" s="189">
        <f t="shared" si="588"/>
        <v>0</v>
      </c>
      <c r="BF589" s="189">
        <f t="shared" si="588"/>
        <v>0</v>
      </c>
      <c r="BG589" s="189">
        <f t="shared" si="588"/>
        <v>0</v>
      </c>
      <c r="BH589" s="189">
        <f t="shared" si="588"/>
        <v>0</v>
      </c>
      <c r="BI589" s="189">
        <f t="shared" si="588"/>
        <v>0</v>
      </c>
      <c r="BJ589" s="189">
        <f t="shared" si="588"/>
        <v>0</v>
      </c>
      <c r="BK589" s="189">
        <f t="shared" si="588"/>
        <v>0</v>
      </c>
      <c r="BL589" s="189">
        <f t="shared" si="588"/>
        <v>0</v>
      </c>
      <c r="BM589" s="189">
        <f t="shared" si="588"/>
        <v>0</v>
      </c>
    </row>
    <row r="590" spans="3:65" x14ac:dyDescent="0.2">
      <c r="C590" s="188">
        <f t="shared" si="577"/>
        <v>6</v>
      </c>
      <c r="D590" s="166" t="str">
        <f t="shared" si="578"/>
        <v/>
      </c>
      <c r="E590" s="211" t="str">
        <f t="shared" si="574"/>
        <v>Operating Expense</v>
      </c>
      <c r="F590" s="183">
        <f t="shared" si="574"/>
        <v>2</v>
      </c>
      <c r="G590" s="183"/>
      <c r="H590" s="214"/>
      <c r="K590" s="202">
        <f t="shared" si="579"/>
        <v>0</v>
      </c>
      <c r="L590" s="203">
        <f t="shared" si="580"/>
        <v>0</v>
      </c>
      <c r="O590" s="189">
        <f t="shared" ref="O590:AT590" si="589">O561+O1229</f>
        <v>0</v>
      </c>
      <c r="P590" s="189">
        <f t="shared" si="589"/>
        <v>0</v>
      </c>
      <c r="Q590" s="189">
        <f t="shared" si="589"/>
        <v>0</v>
      </c>
      <c r="R590" s="189">
        <f t="shared" si="589"/>
        <v>0</v>
      </c>
      <c r="S590" s="189">
        <f t="shared" si="589"/>
        <v>0</v>
      </c>
      <c r="T590" s="189">
        <f t="shared" si="589"/>
        <v>0</v>
      </c>
      <c r="U590" s="189">
        <f t="shared" si="589"/>
        <v>0</v>
      </c>
      <c r="V590" s="189">
        <f t="shared" si="589"/>
        <v>0</v>
      </c>
      <c r="W590" s="189">
        <f t="shared" si="589"/>
        <v>0</v>
      </c>
      <c r="X590" s="189">
        <f t="shared" si="589"/>
        <v>0</v>
      </c>
      <c r="Y590" s="189">
        <f t="shared" si="589"/>
        <v>0</v>
      </c>
      <c r="Z590" s="189">
        <f t="shared" si="589"/>
        <v>0</v>
      </c>
      <c r="AA590" s="189">
        <f t="shared" si="589"/>
        <v>0</v>
      </c>
      <c r="AB590" s="189">
        <f t="shared" si="589"/>
        <v>0</v>
      </c>
      <c r="AC590" s="189">
        <f t="shared" si="589"/>
        <v>0</v>
      </c>
      <c r="AD590" s="189">
        <f t="shared" si="589"/>
        <v>0</v>
      </c>
      <c r="AE590" s="189">
        <f t="shared" si="589"/>
        <v>0</v>
      </c>
      <c r="AF590" s="189">
        <f t="shared" si="589"/>
        <v>0</v>
      </c>
      <c r="AG590" s="189">
        <f t="shared" si="589"/>
        <v>0</v>
      </c>
      <c r="AH590" s="189">
        <f t="shared" si="589"/>
        <v>0</v>
      </c>
      <c r="AI590" s="189">
        <f t="shared" si="589"/>
        <v>0</v>
      </c>
      <c r="AJ590" s="189">
        <f t="shared" si="589"/>
        <v>0</v>
      </c>
      <c r="AK590" s="189">
        <f t="shared" si="589"/>
        <v>0</v>
      </c>
      <c r="AL590" s="189">
        <f t="shared" si="589"/>
        <v>0</v>
      </c>
      <c r="AM590" s="189">
        <f t="shared" si="589"/>
        <v>0</v>
      </c>
      <c r="AN590" s="189">
        <f t="shared" si="589"/>
        <v>0</v>
      </c>
      <c r="AO590" s="189">
        <f t="shared" si="589"/>
        <v>0</v>
      </c>
      <c r="AP590" s="189">
        <f t="shared" si="589"/>
        <v>0</v>
      </c>
      <c r="AQ590" s="189">
        <f t="shared" si="589"/>
        <v>0</v>
      </c>
      <c r="AR590" s="189">
        <f t="shared" si="589"/>
        <v>0</v>
      </c>
      <c r="AS590" s="189">
        <f t="shared" si="589"/>
        <v>0</v>
      </c>
      <c r="AT590" s="189">
        <f t="shared" si="589"/>
        <v>0</v>
      </c>
      <c r="AU590" s="189">
        <f t="shared" ref="AU590:BM590" si="590">AU561+AU1229</f>
        <v>0</v>
      </c>
      <c r="AV590" s="189">
        <f t="shared" si="590"/>
        <v>0</v>
      </c>
      <c r="AW590" s="189">
        <f t="shared" si="590"/>
        <v>0</v>
      </c>
      <c r="AX590" s="189">
        <f t="shared" si="590"/>
        <v>0</v>
      </c>
      <c r="AY590" s="189">
        <f t="shared" si="590"/>
        <v>0</v>
      </c>
      <c r="AZ590" s="189">
        <f t="shared" si="590"/>
        <v>0</v>
      </c>
      <c r="BA590" s="189">
        <f t="shared" si="590"/>
        <v>0</v>
      </c>
      <c r="BB590" s="189">
        <f t="shared" si="590"/>
        <v>0</v>
      </c>
      <c r="BC590" s="189">
        <f t="shared" si="590"/>
        <v>0</v>
      </c>
      <c r="BD590" s="189">
        <f t="shared" si="590"/>
        <v>0</v>
      </c>
      <c r="BE590" s="189">
        <f t="shared" si="590"/>
        <v>0</v>
      </c>
      <c r="BF590" s="189">
        <f t="shared" si="590"/>
        <v>0</v>
      </c>
      <c r="BG590" s="189">
        <f t="shared" si="590"/>
        <v>0</v>
      </c>
      <c r="BH590" s="189">
        <f t="shared" si="590"/>
        <v>0</v>
      </c>
      <c r="BI590" s="189">
        <f t="shared" si="590"/>
        <v>0</v>
      </c>
      <c r="BJ590" s="189">
        <f t="shared" si="590"/>
        <v>0</v>
      </c>
      <c r="BK590" s="189">
        <f t="shared" si="590"/>
        <v>0</v>
      </c>
      <c r="BL590" s="189">
        <f t="shared" si="590"/>
        <v>0</v>
      </c>
      <c r="BM590" s="189">
        <f t="shared" si="590"/>
        <v>0</v>
      </c>
    </row>
    <row r="591" spans="3:65" x14ac:dyDescent="0.2">
      <c r="C591" s="188">
        <f t="shared" si="577"/>
        <v>7</v>
      </c>
      <c r="D591" s="166" t="str">
        <f t="shared" si="578"/>
        <v xml:space="preserve">Alt 1 - TRANSMISSION LINE  </v>
      </c>
      <c r="E591" s="211" t="str">
        <f t="shared" si="574"/>
        <v>CWIP Capital</v>
      </c>
      <c r="F591" s="183">
        <f t="shared" si="574"/>
        <v>6</v>
      </c>
      <c r="G591" s="183"/>
      <c r="H591" s="214"/>
      <c r="K591" s="202">
        <f t="shared" si="579"/>
        <v>190945130.86696416</v>
      </c>
      <c r="L591" s="203">
        <f t="shared" si="580"/>
        <v>245847517.36772054</v>
      </c>
      <c r="O591" s="189">
        <f t="shared" ref="O591:AT591" si="591">O562+O1230</f>
        <v>0</v>
      </c>
      <c r="P591" s="189">
        <f t="shared" si="591"/>
        <v>0</v>
      </c>
      <c r="Q591" s="189">
        <f t="shared" si="591"/>
        <v>0</v>
      </c>
      <c r="R591" s="189">
        <f t="shared" si="591"/>
        <v>245847517.36772054</v>
      </c>
      <c r="S591" s="189">
        <f t="shared" si="591"/>
        <v>0</v>
      </c>
      <c r="T591" s="189">
        <f t="shared" si="591"/>
        <v>0</v>
      </c>
      <c r="U591" s="189">
        <f t="shared" si="591"/>
        <v>0</v>
      </c>
      <c r="V591" s="189">
        <f t="shared" si="591"/>
        <v>0</v>
      </c>
      <c r="W591" s="189">
        <f t="shared" si="591"/>
        <v>0</v>
      </c>
      <c r="X591" s="189">
        <f t="shared" si="591"/>
        <v>0</v>
      </c>
      <c r="Y591" s="189">
        <f t="shared" si="591"/>
        <v>0</v>
      </c>
      <c r="Z591" s="189">
        <f t="shared" si="591"/>
        <v>0</v>
      </c>
      <c r="AA591" s="189">
        <f t="shared" si="591"/>
        <v>0</v>
      </c>
      <c r="AB591" s="189">
        <f t="shared" si="591"/>
        <v>0</v>
      </c>
      <c r="AC591" s="189">
        <f t="shared" si="591"/>
        <v>0</v>
      </c>
      <c r="AD591" s="189">
        <f t="shared" si="591"/>
        <v>0</v>
      </c>
      <c r="AE591" s="189">
        <f t="shared" si="591"/>
        <v>0</v>
      </c>
      <c r="AF591" s="189">
        <f t="shared" si="591"/>
        <v>0</v>
      </c>
      <c r="AG591" s="189">
        <f t="shared" si="591"/>
        <v>0</v>
      </c>
      <c r="AH591" s="189">
        <f t="shared" si="591"/>
        <v>0</v>
      </c>
      <c r="AI591" s="189">
        <f t="shared" si="591"/>
        <v>0</v>
      </c>
      <c r="AJ591" s="189">
        <f t="shared" si="591"/>
        <v>0</v>
      </c>
      <c r="AK591" s="189">
        <f t="shared" si="591"/>
        <v>0</v>
      </c>
      <c r="AL591" s="189">
        <f t="shared" si="591"/>
        <v>0</v>
      </c>
      <c r="AM591" s="189">
        <f t="shared" si="591"/>
        <v>0</v>
      </c>
      <c r="AN591" s="189">
        <f t="shared" si="591"/>
        <v>0</v>
      </c>
      <c r="AO591" s="189">
        <f t="shared" si="591"/>
        <v>0</v>
      </c>
      <c r="AP591" s="189">
        <f t="shared" si="591"/>
        <v>0</v>
      </c>
      <c r="AQ591" s="189">
        <f t="shared" si="591"/>
        <v>0</v>
      </c>
      <c r="AR591" s="189">
        <f t="shared" si="591"/>
        <v>0</v>
      </c>
      <c r="AS591" s="189">
        <f t="shared" si="591"/>
        <v>0</v>
      </c>
      <c r="AT591" s="189">
        <f t="shared" si="591"/>
        <v>0</v>
      </c>
      <c r="AU591" s="189">
        <f t="shared" ref="AU591:BM591" si="592">AU562+AU1230</f>
        <v>0</v>
      </c>
      <c r="AV591" s="189">
        <f t="shared" si="592"/>
        <v>0</v>
      </c>
      <c r="AW591" s="189">
        <f t="shared" si="592"/>
        <v>0</v>
      </c>
      <c r="AX591" s="189">
        <f t="shared" si="592"/>
        <v>0</v>
      </c>
      <c r="AY591" s="189">
        <f t="shared" si="592"/>
        <v>0</v>
      </c>
      <c r="AZ591" s="189">
        <f t="shared" si="592"/>
        <v>0</v>
      </c>
      <c r="BA591" s="189">
        <f t="shared" si="592"/>
        <v>0</v>
      </c>
      <c r="BB591" s="189">
        <f t="shared" si="592"/>
        <v>0</v>
      </c>
      <c r="BC591" s="189">
        <f t="shared" si="592"/>
        <v>0</v>
      </c>
      <c r="BD591" s="189">
        <f t="shared" si="592"/>
        <v>0</v>
      </c>
      <c r="BE591" s="189">
        <f t="shared" si="592"/>
        <v>0</v>
      </c>
      <c r="BF591" s="189">
        <f t="shared" si="592"/>
        <v>0</v>
      </c>
      <c r="BG591" s="189">
        <f t="shared" si="592"/>
        <v>0</v>
      </c>
      <c r="BH591" s="189">
        <f t="shared" si="592"/>
        <v>0</v>
      </c>
      <c r="BI591" s="189">
        <f t="shared" si="592"/>
        <v>0</v>
      </c>
      <c r="BJ591" s="189">
        <f t="shared" si="592"/>
        <v>0</v>
      </c>
      <c r="BK591" s="189">
        <f t="shared" si="592"/>
        <v>0</v>
      </c>
      <c r="BL591" s="189">
        <f t="shared" si="592"/>
        <v>0</v>
      </c>
      <c r="BM591" s="189">
        <f t="shared" si="592"/>
        <v>0</v>
      </c>
    </row>
    <row r="592" spans="3:65" x14ac:dyDescent="0.2">
      <c r="C592" s="188">
        <f t="shared" si="577"/>
        <v>8</v>
      </c>
      <c r="D592" s="166" t="str">
        <f t="shared" si="578"/>
        <v xml:space="preserve">Alt 1 - TRANSMISSION SUBSTATION  </v>
      </c>
      <c r="E592" s="211" t="str">
        <f t="shared" si="574"/>
        <v>CWIP Capital</v>
      </c>
      <c r="F592" s="183">
        <f t="shared" si="574"/>
        <v>6</v>
      </c>
      <c r="G592" s="183"/>
      <c r="H592" s="214"/>
      <c r="K592" s="202">
        <f t="shared" si="579"/>
        <v>29516797.267500017</v>
      </c>
      <c r="L592" s="203">
        <f t="shared" si="580"/>
        <v>38003751.632279418</v>
      </c>
      <c r="O592" s="189">
        <f t="shared" ref="O592:AT592" si="593">O563+O1231</f>
        <v>0</v>
      </c>
      <c r="P592" s="189">
        <f t="shared" si="593"/>
        <v>0</v>
      </c>
      <c r="Q592" s="189">
        <f t="shared" si="593"/>
        <v>0</v>
      </c>
      <c r="R592" s="189">
        <f t="shared" si="593"/>
        <v>38003751.632279418</v>
      </c>
      <c r="S592" s="189">
        <f t="shared" si="593"/>
        <v>0</v>
      </c>
      <c r="T592" s="189">
        <f t="shared" si="593"/>
        <v>0</v>
      </c>
      <c r="U592" s="189">
        <f t="shared" si="593"/>
        <v>0</v>
      </c>
      <c r="V592" s="189">
        <f t="shared" si="593"/>
        <v>0</v>
      </c>
      <c r="W592" s="189">
        <f t="shared" si="593"/>
        <v>0</v>
      </c>
      <c r="X592" s="189">
        <f t="shared" si="593"/>
        <v>0</v>
      </c>
      <c r="Y592" s="189">
        <f t="shared" si="593"/>
        <v>0</v>
      </c>
      <c r="Z592" s="189">
        <f t="shared" si="593"/>
        <v>0</v>
      </c>
      <c r="AA592" s="189">
        <f t="shared" si="593"/>
        <v>0</v>
      </c>
      <c r="AB592" s="189">
        <f t="shared" si="593"/>
        <v>0</v>
      </c>
      <c r="AC592" s="189">
        <f t="shared" si="593"/>
        <v>0</v>
      </c>
      <c r="AD592" s="189">
        <f t="shared" si="593"/>
        <v>0</v>
      </c>
      <c r="AE592" s="189">
        <f t="shared" si="593"/>
        <v>0</v>
      </c>
      <c r="AF592" s="189">
        <f t="shared" si="593"/>
        <v>0</v>
      </c>
      <c r="AG592" s="189">
        <f t="shared" si="593"/>
        <v>0</v>
      </c>
      <c r="AH592" s="189">
        <f t="shared" si="593"/>
        <v>0</v>
      </c>
      <c r="AI592" s="189">
        <f t="shared" si="593"/>
        <v>0</v>
      </c>
      <c r="AJ592" s="189">
        <f t="shared" si="593"/>
        <v>0</v>
      </c>
      <c r="AK592" s="189">
        <f t="shared" si="593"/>
        <v>0</v>
      </c>
      <c r="AL592" s="189">
        <f t="shared" si="593"/>
        <v>0</v>
      </c>
      <c r="AM592" s="189">
        <f t="shared" si="593"/>
        <v>0</v>
      </c>
      <c r="AN592" s="189">
        <f t="shared" si="593"/>
        <v>0</v>
      </c>
      <c r="AO592" s="189">
        <f t="shared" si="593"/>
        <v>0</v>
      </c>
      <c r="AP592" s="189">
        <f t="shared" si="593"/>
        <v>0</v>
      </c>
      <c r="AQ592" s="189">
        <f t="shared" si="593"/>
        <v>0</v>
      </c>
      <c r="AR592" s="189">
        <f t="shared" si="593"/>
        <v>0</v>
      </c>
      <c r="AS592" s="189">
        <f t="shared" si="593"/>
        <v>0</v>
      </c>
      <c r="AT592" s="189">
        <f t="shared" si="593"/>
        <v>0</v>
      </c>
      <c r="AU592" s="189">
        <f t="shared" ref="AU592:BM592" si="594">AU563+AU1231</f>
        <v>0</v>
      </c>
      <c r="AV592" s="189">
        <f t="shared" si="594"/>
        <v>0</v>
      </c>
      <c r="AW592" s="189">
        <f t="shared" si="594"/>
        <v>0</v>
      </c>
      <c r="AX592" s="189">
        <f t="shared" si="594"/>
        <v>0</v>
      </c>
      <c r="AY592" s="189">
        <f t="shared" si="594"/>
        <v>0</v>
      </c>
      <c r="AZ592" s="189">
        <f t="shared" si="594"/>
        <v>0</v>
      </c>
      <c r="BA592" s="189">
        <f t="shared" si="594"/>
        <v>0</v>
      </c>
      <c r="BB592" s="189">
        <f t="shared" si="594"/>
        <v>0</v>
      </c>
      <c r="BC592" s="189">
        <f t="shared" si="594"/>
        <v>0</v>
      </c>
      <c r="BD592" s="189">
        <f t="shared" si="594"/>
        <v>0</v>
      </c>
      <c r="BE592" s="189">
        <f t="shared" si="594"/>
        <v>0</v>
      </c>
      <c r="BF592" s="189">
        <f t="shared" si="594"/>
        <v>0</v>
      </c>
      <c r="BG592" s="189">
        <f t="shared" si="594"/>
        <v>0</v>
      </c>
      <c r="BH592" s="189">
        <f t="shared" si="594"/>
        <v>0</v>
      </c>
      <c r="BI592" s="189">
        <f t="shared" si="594"/>
        <v>0</v>
      </c>
      <c r="BJ592" s="189">
        <f t="shared" si="594"/>
        <v>0</v>
      </c>
      <c r="BK592" s="189">
        <f t="shared" si="594"/>
        <v>0</v>
      </c>
      <c r="BL592" s="189">
        <f t="shared" si="594"/>
        <v>0</v>
      </c>
      <c r="BM592" s="189">
        <f t="shared" si="594"/>
        <v>0</v>
      </c>
    </row>
    <row r="593" spans="3:65" x14ac:dyDescent="0.2">
      <c r="C593" s="188">
        <f t="shared" si="577"/>
        <v>9</v>
      </c>
      <c r="D593" s="166" t="str">
        <f t="shared" si="578"/>
        <v xml:space="preserve">Alt 1 - DISTRIBUTION SUBSTATION  </v>
      </c>
      <c r="E593" s="211" t="str">
        <f t="shared" si="574"/>
        <v>CWIP Capital</v>
      </c>
      <c r="F593" s="183">
        <f t="shared" si="574"/>
        <v>6</v>
      </c>
      <c r="G593" s="183"/>
      <c r="H593" s="214"/>
      <c r="K593" s="202">
        <f t="shared" si="579"/>
        <v>0</v>
      </c>
      <c r="L593" s="203">
        <f t="shared" si="580"/>
        <v>0</v>
      </c>
      <c r="O593" s="189">
        <f t="shared" ref="O593:AT593" si="595">O564+O1232</f>
        <v>0</v>
      </c>
      <c r="P593" s="189">
        <f t="shared" si="595"/>
        <v>0</v>
      </c>
      <c r="Q593" s="189">
        <f t="shared" si="595"/>
        <v>0</v>
      </c>
      <c r="R593" s="189">
        <f t="shared" si="595"/>
        <v>0</v>
      </c>
      <c r="S593" s="189">
        <f t="shared" si="595"/>
        <v>0</v>
      </c>
      <c r="T593" s="189">
        <f t="shared" si="595"/>
        <v>0</v>
      </c>
      <c r="U593" s="189">
        <f t="shared" si="595"/>
        <v>0</v>
      </c>
      <c r="V593" s="189">
        <f t="shared" si="595"/>
        <v>0</v>
      </c>
      <c r="W593" s="189">
        <f t="shared" si="595"/>
        <v>0</v>
      </c>
      <c r="X593" s="189">
        <f t="shared" si="595"/>
        <v>0</v>
      </c>
      <c r="Y593" s="189">
        <f t="shared" si="595"/>
        <v>0</v>
      </c>
      <c r="Z593" s="189">
        <f t="shared" si="595"/>
        <v>0</v>
      </c>
      <c r="AA593" s="189">
        <f t="shared" si="595"/>
        <v>0</v>
      </c>
      <c r="AB593" s="189">
        <f t="shared" si="595"/>
        <v>0</v>
      </c>
      <c r="AC593" s="189">
        <f t="shared" si="595"/>
        <v>0</v>
      </c>
      <c r="AD593" s="189">
        <f t="shared" si="595"/>
        <v>0</v>
      </c>
      <c r="AE593" s="189">
        <f t="shared" si="595"/>
        <v>0</v>
      </c>
      <c r="AF593" s="189">
        <f t="shared" si="595"/>
        <v>0</v>
      </c>
      <c r="AG593" s="189">
        <f t="shared" si="595"/>
        <v>0</v>
      </c>
      <c r="AH593" s="189">
        <f t="shared" si="595"/>
        <v>0</v>
      </c>
      <c r="AI593" s="189">
        <f t="shared" si="595"/>
        <v>0</v>
      </c>
      <c r="AJ593" s="189">
        <f t="shared" si="595"/>
        <v>0</v>
      </c>
      <c r="AK593" s="189">
        <f t="shared" si="595"/>
        <v>0</v>
      </c>
      <c r="AL593" s="189">
        <f t="shared" si="595"/>
        <v>0</v>
      </c>
      <c r="AM593" s="189">
        <f t="shared" si="595"/>
        <v>0</v>
      </c>
      <c r="AN593" s="189">
        <f t="shared" si="595"/>
        <v>0</v>
      </c>
      <c r="AO593" s="189">
        <f t="shared" si="595"/>
        <v>0</v>
      </c>
      <c r="AP593" s="189">
        <f t="shared" si="595"/>
        <v>0</v>
      </c>
      <c r="AQ593" s="189">
        <f t="shared" si="595"/>
        <v>0</v>
      </c>
      <c r="AR593" s="189">
        <f t="shared" si="595"/>
        <v>0</v>
      </c>
      <c r="AS593" s="189">
        <f t="shared" si="595"/>
        <v>0</v>
      </c>
      <c r="AT593" s="189">
        <f t="shared" si="595"/>
        <v>0</v>
      </c>
      <c r="AU593" s="189">
        <f t="shared" ref="AU593:BM593" si="596">AU564+AU1232</f>
        <v>0</v>
      </c>
      <c r="AV593" s="189">
        <f t="shared" si="596"/>
        <v>0</v>
      </c>
      <c r="AW593" s="189">
        <f t="shared" si="596"/>
        <v>0</v>
      </c>
      <c r="AX593" s="189">
        <f t="shared" si="596"/>
        <v>0</v>
      </c>
      <c r="AY593" s="189">
        <f t="shared" si="596"/>
        <v>0</v>
      </c>
      <c r="AZ593" s="189">
        <f t="shared" si="596"/>
        <v>0</v>
      </c>
      <c r="BA593" s="189">
        <f t="shared" si="596"/>
        <v>0</v>
      </c>
      <c r="BB593" s="189">
        <f t="shared" si="596"/>
        <v>0</v>
      </c>
      <c r="BC593" s="189">
        <f t="shared" si="596"/>
        <v>0</v>
      </c>
      <c r="BD593" s="189">
        <f t="shared" si="596"/>
        <v>0</v>
      </c>
      <c r="BE593" s="189">
        <f t="shared" si="596"/>
        <v>0</v>
      </c>
      <c r="BF593" s="189">
        <f t="shared" si="596"/>
        <v>0</v>
      </c>
      <c r="BG593" s="189">
        <f t="shared" si="596"/>
        <v>0</v>
      </c>
      <c r="BH593" s="189">
        <f t="shared" si="596"/>
        <v>0</v>
      </c>
      <c r="BI593" s="189">
        <f t="shared" si="596"/>
        <v>0</v>
      </c>
      <c r="BJ593" s="189">
        <f t="shared" si="596"/>
        <v>0</v>
      </c>
      <c r="BK593" s="189">
        <f t="shared" si="596"/>
        <v>0</v>
      </c>
      <c r="BL593" s="189">
        <f t="shared" si="596"/>
        <v>0</v>
      </c>
      <c r="BM593" s="189">
        <f t="shared" si="596"/>
        <v>0</v>
      </c>
    </row>
    <row r="594" spans="3:65" x14ac:dyDescent="0.2">
      <c r="C594" s="188">
        <f t="shared" si="577"/>
        <v>10</v>
      </c>
      <c r="D594" s="166" t="str">
        <f t="shared" si="578"/>
        <v/>
      </c>
      <c r="E594" s="211" t="str">
        <f t="shared" si="574"/>
        <v>Operating Expense</v>
      </c>
      <c r="F594" s="183">
        <f t="shared" si="574"/>
        <v>2</v>
      </c>
      <c r="G594" s="183"/>
      <c r="H594" s="214"/>
      <c r="K594" s="202">
        <f t="shared" si="579"/>
        <v>0</v>
      </c>
      <c r="L594" s="203">
        <f t="shared" si="580"/>
        <v>0</v>
      </c>
      <c r="O594" s="189">
        <f t="shared" ref="O594:AT594" si="597">O565+O1233</f>
        <v>0</v>
      </c>
      <c r="P594" s="189">
        <f t="shared" si="597"/>
        <v>0</v>
      </c>
      <c r="Q594" s="189">
        <f t="shared" si="597"/>
        <v>0</v>
      </c>
      <c r="R594" s="189">
        <f t="shared" si="597"/>
        <v>0</v>
      </c>
      <c r="S594" s="189">
        <f t="shared" si="597"/>
        <v>0</v>
      </c>
      <c r="T594" s="189">
        <f t="shared" si="597"/>
        <v>0</v>
      </c>
      <c r="U594" s="189">
        <f t="shared" si="597"/>
        <v>0</v>
      </c>
      <c r="V594" s="189">
        <f t="shared" si="597"/>
        <v>0</v>
      </c>
      <c r="W594" s="189">
        <f t="shared" si="597"/>
        <v>0</v>
      </c>
      <c r="X594" s="189">
        <f t="shared" si="597"/>
        <v>0</v>
      </c>
      <c r="Y594" s="189">
        <f t="shared" si="597"/>
        <v>0</v>
      </c>
      <c r="Z594" s="189">
        <f t="shared" si="597"/>
        <v>0</v>
      </c>
      <c r="AA594" s="189">
        <f t="shared" si="597"/>
        <v>0</v>
      </c>
      <c r="AB594" s="189">
        <f t="shared" si="597"/>
        <v>0</v>
      </c>
      <c r="AC594" s="189">
        <f t="shared" si="597"/>
        <v>0</v>
      </c>
      <c r="AD594" s="189">
        <f t="shared" si="597"/>
        <v>0</v>
      </c>
      <c r="AE594" s="189">
        <f t="shared" si="597"/>
        <v>0</v>
      </c>
      <c r="AF594" s="189">
        <f t="shared" si="597"/>
        <v>0</v>
      </c>
      <c r="AG594" s="189">
        <f t="shared" si="597"/>
        <v>0</v>
      </c>
      <c r="AH594" s="189">
        <f t="shared" si="597"/>
        <v>0</v>
      </c>
      <c r="AI594" s="189">
        <f t="shared" si="597"/>
        <v>0</v>
      </c>
      <c r="AJ594" s="189">
        <f t="shared" si="597"/>
        <v>0</v>
      </c>
      <c r="AK594" s="189">
        <f t="shared" si="597"/>
        <v>0</v>
      </c>
      <c r="AL594" s="189">
        <f t="shared" si="597"/>
        <v>0</v>
      </c>
      <c r="AM594" s="189">
        <f t="shared" si="597"/>
        <v>0</v>
      </c>
      <c r="AN594" s="189">
        <f t="shared" si="597"/>
        <v>0</v>
      </c>
      <c r="AO594" s="189">
        <f t="shared" si="597"/>
        <v>0</v>
      </c>
      <c r="AP594" s="189">
        <f t="shared" si="597"/>
        <v>0</v>
      </c>
      <c r="AQ594" s="189">
        <f t="shared" si="597"/>
        <v>0</v>
      </c>
      <c r="AR594" s="189">
        <f t="shared" si="597"/>
        <v>0</v>
      </c>
      <c r="AS594" s="189">
        <f t="shared" si="597"/>
        <v>0</v>
      </c>
      <c r="AT594" s="189">
        <f t="shared" si="597"/>
        <v>0</v>
      </c>
      <c r="AU594" s="189">
        <f t="shared" ref="AU594:BM594" si="598">AU565+AU1233</f>
        <v>0</v>
      </c>
      <c r="AV594" s="189">
        <f t="shared" si="598"/>
        <v>0</v>
      </c>
      <c r="AW594" s="189">
        <f t="shared" si="598"/>
        <v>0</v>
      </c>
      <c r="AX594" s="189">
        <f t="shared" si="598"/>
        <v>0</v>
      </c>
      <c r="AY594" s="189">
        <f t="shared" si="598"/>
        <v>0</v>
      </c>
      <c r="AZ594" s="189">
        <f t="shared" si="598"/>
        <v>0</v>
      </c>
      <c r="BA594" s="189">
        <f t="shared" si="598"/>
        <v>0</v>
      </c>
      <c r="BB594" s="189">
        <f t="shared" si="598"/>
        <v>0</v>
      </c>
      <c r="BC594" s="189">
        <f t="shared" si="598"/>
        <v>0</v>
      </c>
      <c r="BD594" s="189">
        <f t="shared" si="598"/>
        <v>0</v>
      </c>
      <c r="BE594" s="189">
        <f t="shared" si="598"/>
        <v>0</v>
      </c>
      <c r="BF594" s="189">
        <f t="shared" si="598"/>
        <v>0</v>
      </c>
      <c r="BG594" s="189">
        <f t="shared" si="598"/>
        <v>0</v>
      </c>
      <c r="BH594" s="189">
        <f t="shared" si="598"/>
        <v>0</v>
      </c>
      <c r="BI594" s="189">
        <f t="shared" si="598"/>
        <v>0</v>
      </c>
      <c r="BJ594" s="189">
        <f t="shared" si="598"/>
        <v>0</v>
      </c>
      <c r="BK594" s="189">
        <f t="shared" si="598"/>
        <v>0</v>
      </c>
      <c r="BL594" s="189">
        <f t="shared" si="598"/>
        <v>0</v>
      </c>
      <c r="BM594" s="189">
        <f t="shared" si="598"/>
        <v>0</v>
      </c>
    </row>
    <row r="595" spans="3:65" x14ac:dyDescent="0.2">
      <c r="C595" s="188">
        <f t="shared" si="577"/>
        <v>11</v>
      </c>
      <c r="D595" s="166" t="str">
        <f t="shared" si="578"/>
        <v/>
      </c>
      <c r="E595" s="211" t="str">
        <f t="shared" si="574"/>
        <v>Operating Expense</v>
      </c>
      <c r="F595" s="183">
        <f t="shared" si="574"/>
        <v>2</v>
      </c>
      <c r="G595" s="183"/>
      <c r="H595" s="214"/>
      <c r="K595" s="202">
        <f t="shared" si="579"/>
        <v>0</v>
      </c>
      <c r="L595" s="203">
        <f t="shared" si="580"/>
        <v>0</v>
      </c>
      <c r="O595" s="189">
        <f t="shared" ref="O595:AT595" si="599">O566+O1234</f>
        <v>0</v>
      </c>
      <c r="P595" s="189">
        <f t="shared" si="599"/>
        <v>0</v>
      </c>
      <c r="Q595" s="189">
        <f t="shared" si="599"/>
        <v>0</v>
      </c>
      <c r="R595" s="189">
        <f t="shared" si="599"/>
        <v>0</v>
      </c>
      <c r="S595" s="189">
        <f t="shared" si="599"/>
        <v>0</v>
      </c>
      <c r="T595" s="189">
        <f t="shared" si="599"/>
        <v>0</v>
      </c>
      <c r="U595" s="189">
        <f t="shared" si="599"/>
        <v>0</v>
      </c>
      <c r="V595" s="189">
        <f t="shared" si="599"/>
        <v>0</v>
      </c>
      <c r="W595" s="189">
        <f t="shared" si="599"/>
        <v>0</v>
      </c>
      <c r="X595" s="189">
        <f t="shared" si="599"/>
        <v>0</v>
      </c>
      <c r="Y595" s="189">
        <f t="shared" si="599"/>
        <v>0</v>
      </c>
      <c r="Z595" s="189">
        <f t="shared" si="599"/>
        <v>0</v>
      </c>
      <c r="AA595" s="189">
        <f t="shared" si="599"/>
        <v>0</v>
      </c>
      <c r="AB595" s="189">
        <f t="shared" si="599"/>
        <v>0</v>
      </c>
      <c r="AC595" s="189">
        <f t="shared" si="599"/>
        <v>0</v>
      </c>
      <c r="AD595" s="189">
        <f t="shared" si="599"/>
        <v>0</v>
      </c>
      <c r="AE595" s="189">
        <f t="shared" si="599"/>
        <v>0</v>
      </c>
      <c r="AF595" s="189">
        <f t="shared" si="599"/>
        <v>0</v>
      </c>
      <c r="AG595" s="189">
        <f t="shared" si="599"/>
        <v>0</v>
      </c>
      <c r="AH595" s="189">
        <f t="shared" si="599"/>
        <v>0</v>
      </c>
      <c r="AI595" s="189">
        <f t="shared" si="599"/>
        <v>0</v>
      </c>
      <c r="AJ595" s="189">
        <f t="shared" si="599"/>
        <v>0</v>
      </c>
      <c r="AK595" s="189">
        <f t="shared" si="599"/>
        <v>0</v>
      </c>
      <c r="AL595" s="189">
        <f t="shared" si="599"/>
        <v>0</v>
      </c>
      <c r="AM595" s="189">
        <f t="shared" si="599"/>
        <v>0</v>
      </c>
      <c r="AN595" s="189">
        <f t="shared" si="599"/>
        <v>0</v>
      </c>
      <c r="AO595" s="189">
        <f t="shared" si="599"/>
        <v>0</v>
      </c>
      <c r="AP595" s="189">
        <f t="shared" si="599"/>
        <v>0</v>
      </c>
      <c r="AQ595" s="189">
        <f t="shared" si="599"/>
        <v>0</v>
      </c>
      <c r="AR595" s="189">
        <f t="shared" si="599"/>
        <v>0</v>
      </c>
      <c r="AS595" s="189">
        <f t="shared" si="599"/>
        <v>0</v>
      </c>
      <c r="AT595" s="189">
        <f t="shared" si="599"/>
        <v>0</v>
      </c>
      <c r="AU595" s="189">
        <f t="shared" ref="AU595:BM595" si="600">AU566+AU1234</f>
        <v>0</v>
      </c>
      <c r="AV595" s="189">
        <f t="shared" si="600"/>
        <v>0</v>
      </c>
      <c r="AW595" s="189">
        <f t="shared" si="600"/>
        <v>0</v>
      </c>
      <c r="AX595" s="189">
        <f t="shared" si="600"/>
        <v>0</v>
      </c>
      <c r="AY595" s="189">
        <f t="shared" si="600"/>
        <v>0</v>
      </c>
      <c r="AZ595" s="189">
        <f t="shared" si="600"/>
        <v>0</v>
      </c>
      <c r="BA595" s="189">
        <f t="shared" si="600"/>
        <v>0</v>
      </c>
      <c r="BB595" s="189">
        <f t="shared" si="600"/>
        <v>0</v>
      </c>
      <c r="BC595" s="189">
        <f t="shared" si="600"/>
        <v>0</v>
      </c>
      <c r="BD595" s="189">
        <f t="shared" si="600"/>
        <v>0</v>
      </c>
      <c r="BE595" s="189">
        <f t="shared" si="600"/>
        <v>0</v>
      </c>
      <c r="BF595" s="189">
        <f t="shared" si="600"/>
        <v>0</v>
      </c>
      <c r="BG595" s="189">
        <f t="shared" si="600"/>
        <v>0</v>
      </c>
      <c r="BH595" s="189">
        <f t="shared" si="600"/>
        <v>0</v>
      </c>
      <c r="BI595" s="189">
        <f t="shared" si="600"/>
        <v>0</v>
      </c>
      <c r="BJ595" s="189">
        <f t="shared" si="600"/>
        <v>0</v>
      </c>
      <c r="BK595" s="189">
        <f t="shared" si="600"/>
        <v>0</v>
      </c>
      <c r="BL595" s="189">
        <f t="shared" si="600"/>
        <v>0</v>
      </c>
      <c r="BM595" s="189">
        <f t="shared" si="600"/>
        <v>0</v>
      </c>
    </row>
    <row r="596" spans="3:65" x14ac:dyDescent="0.2">
      <c r="C596" s="188">
        <f t="shared" si="577"/>
        <v>12</v>
      </c>
      <c r="D596" s="166" t="str">
        <f t="shared" si="578"/>
        <v/>
      </c>
      <c r="E596" s="211" t="str">
        <f t="shared" si="574"/>
        <v>Operating Expense</v>
      </c>
      <c r="F596" s="183">
        <f t="shared" si="574"/>
        <v>2</v>
      </c>
      <c r="G596" s="183"/>
      <c r="H596" s="214"/>
      <c r="K596" s="202">
        <f t="shared" si="579"/>
        <v>0</v>
      </c>
      <c r="L596" s="203">
        <f t="shared" si="580"/>
        <v>0</v>
      </c>
      <c r="O596" s="189">
        <f t="shared" ref="O596:AT596" si="601">O567+O1235</f>
        <v>0</v>
      </c>
      <c r="P596" s="189">
        <f t="shared" si="601"/>
        <v>0</v>
      </c>
      <c r="Q596" s="189">
        <f t="shared" si="601"/>
        <v>0</v>
      </c>
      <c r="R596" s="189">
        <f t="shared" si="601"/>
        <v>0</v>
      </c>
      <c r="S596" s="189">
        <f t="shared" si="601"/>
        <v>0</v>
      </c>
      <c r="T596" s="189">
        <f t="shared" si="601"/>
        <v>0</v>
      </c>
      <c r="U596" s="189">
        <f t="shared" si="601"/>
        <v>0</v>
      </c>
      <c r="V596" s="189">
        <f t="shared" si="601"/>
        <v>0</v>
      </c>
      <c r="W596" s="189">
        <f t="shared" si="601"/>
        <v>0</v>
      </c>
      <c r="X596" s="189">
        <f t="shared" si="601"/>
        <v>0</v>
      </c>
      <c r="Y596" s="189">
        <f t="shared" si="601"/>
        <v>0</v>
      </c>
      <c r="Z596" s="189">
        <f t="shared" si="601"/>
        <v>0</v>
      </c>
      <c r="AA596" s="189">
        <f t="shared" si="601"/>
        <v>0</v>
      </c>
      <c r="AB596" s="189">
        <f t="shared" si="601"/>
        <v>0</v>
      </c>
      <c r="AC596" s="189">
        <f t="shared" si="601"/>
        <v>0</v>
      </c>
      <c r="AD596" s="189">
        <f t="shared" si="601"/>
        <v>0</v>
      </c>
      <c r="AE596" s="189">
        <f t="shared" si="601"/>
        <v>0</v>
      </c>
      <c r="AF596" s="189">
        <f t="shared" si="601"/>
        <v>0</v>
      </c>
      <c r="AG596" s="189">
        <f t="shared" si="601"/>
        <v>0</v>
      </c>
      <c r="AH596" s="189">
        <f t="shared" si="601"/>
        <v>0</v>
      </c>
      <c r="AI596" s="189">
        <f t="shared" si="601"/>
        <v>0</v>
      </c>
      <c r="AJ596" s="189">
        <f t="shared" si="601"/>
        <v>0</v>
      </c>
      <c r="AK596" s="189">
        <f t="shared" si="601"/>
        <v>0</v>
      </c>
      <c r="AL596" s="189">
        <f t="shared" si="601"/>
        <v>0</v>
      </c>
      <c r="AM596" s="189">
        <f t="shared" si="601"/>
        <v>0</v>
      </c>
      <c r="AN596" s="189">
        <f t="shared" si="601"/>
        <v>0</v>
      </c>
      <c r="AO596" s="189">
        <f t="shared" si="601"/>
        <v>0</v>
      </c>
      <c r="AP596" s="189">
        <f t="shared" si="601"/>
        <v>0</v>
      </c>
      <c r="AQ596" s="189">
        <f t="shared" si="601"/>
        <v>0</v>
      </c>
      <c r="AR596" s="189">
        <f t="shared" si="601"/>
        <v>0</v>
      </c>
      <c r="AS596" s="189">
        <f t="shared" si="601"/>
        <v>0</v>
      </c>
      <c r="AT596" s="189">
        <f t="shared" si="601"/>
        <v>0</v>
      </c>
      <c r="AU596" s="189">
        <f t="shared" ref="AU596:BM596" si="602">AU567+AU1235</f>
        <v>0</v>
      </c>
      <c r="AV596" s="189">
        <f t="shared" si="602"/>
        <v>0</v>
      </c>
      <c r="AW596" s="189">
        <f t="shared" si="602"/>
        <v>0</v>
      </c>
      <c r="AX596" s="189">
        <f t="shared" si="602"/>
        <v>0</v>
      </c>
      <c r="AY596" s="189">
        <f t="shared" si="602"/>
        <v>0</v>
      </c>
      <c r="AZ596" s="189">
        <f t="shared" si="602"/>
        <v>0</v>
      </c>
      <c r="BA596" s="189">
        <f t="shared" si="602"/>
        <v>0</v>
      </c>
      <c r="BB596" s="189">
        <f t="shared" si="602"/>
        <v>0</v>
      </c>
      <c r="BC596" s="189">
        <f t="shared" si="602"/>
        <v>0</v>
      </c>
      <c r="BD596" s="189">
        <f t="shared" si="602"/>
        <v>0</v>
      </c>
      <c r="BE596" s="189">
        <f t="shared" si="602"/>
        <v>0</v>
      </c>
      <c r="BF596" s="189">
        <f t="shared" si="602"/>
        <v>0</v>
      </c>
      <c r="BG596" s="189">
        <f t="shared" si="602"/>
        <v>0</v>
      </c>
      <c r="BH596" s="189">
        <f t="shared" si="602"/>
        <v>0</v>
      </c>
      <c r="BI596" s="189">
        <f t="shared" si="602"/>
        <v>0</v>
      </c>
      <c r="BJ596" s="189">
        <f t="shared" si="602"/>
        <v>0</v>
      </c>
      <c r="BK596" s="189">
        <f t="shared" si="602"/>
        <v>0</v>
      </c>
      <c r="BL596" s="189">
        <f t="shared" si="602"/>
        <v>0</v>
      </c>
      <c r="BM596" s="189">
        <f t="shared" si="602"/>
        <v>0</v>
      </c>
    </row>
    <row r="597" spans="3:65" x14ac:dyDescent="0.2">
      <c r="C597" s="188">
        <f t="shared" si="577"/>
        <v>13</v>
      </c>
      <c r="D597" s="166" t="str">
        <f t="shared" si="578"/>
        <v xml:space="preserve">Alt 2 - TRANSMISSION LINE  </v>
      </c>
      <c r="E597" s="211" t="str">
        <f t="shared" si="574"/>
        <v>CWIP Capital</v>
      </c>
      <c r="F597" s="183">
        <f t="shared" si="574"/>
        <v>6</v>
      </c>
      <c r="G597" s="183"/>
      <c r="H597" s="214"/>
      <c r="K597" s="202">
        <f t="shared" si="579"/>
        <v>171472216.75425339</v>
      </c>
      <c r="L597" s="203">
        <f t="shared" si="580"/>
        <v>220775563.09065515</v>
      </c>
      <c r="O597" s="189">
        <f t="shared" ref="O597:AT597" si="603">O568+O1236</f>
        <v>0</v>
      </c>
      <c r="P597" s="189">
        <f t="shared" si="603"/>
        <v>0</v>
      </c>
      <c r="Q597" s="189">
        <f t="shared" si="603"/>
        <v>0</v>
      </c>
      <c r="R597" s="189">
        <f t="shared" si="603"/>
        <v>220775563.09065515</v>
      </c>
      <c r="S597" s="189">
        <f t="shared" si="603"/>
        <v>0</v>
      </c>
      <c r="T597" s="189">
        <f t="shared" si="603"/>
        <v>0</v>
      </c>
      <c r="U597" s="189">
        <f t="shared" si="603"/>
        <v>0</v>
      </c>
      <c r="V597" s="189">
        <f t="shared" si="603"/>
        <v>0</v>
      </c>
      <c r="W597" s="189">
        <f t="shared" si="603"/>
        <v>0</v>
      </c>
      <c r="X597" s="189">
        <f t="shared" si="603"/>
        <v>0</v>
      </c>
      <c r="Y597" s="189">
        <f t="shared" si="603"/>
        <v>0</v>
      </c>
      <c r="Z597" s="189">
        <f t="shared" si="603"/>
        <v>0</v>
      </c>
      <c r="AA597" s="189">
        <f t="shared" si="603"/>
        <v>0</v>
      </c>
      <c r="AB597" s="189">
        <f t="shared" si="603"/>
        <v>0</v>
      </c>
      <c r="AC597" s="189">
        <f t="shared" si="603"/>
        <v>0</v>
      </c>
      <c r="AD597" s="189">
        <f t="shared" si="603"/>
        <v>0</v>
      </c>
      <c r="AE597" s="189">
        <f t="shared" si="603"/>
        <v>0</v>
      </c>
      <c r="AF597" s="189">
        <f t="shared" si="603"/>
        <v>0</v>
      </c>
      <c r="AG597" s="189">
        <f t="shared" si="603"/>
        <v>0</v>
      </c>
      <c r="AH597" s="189">
        <f t="shared" si="603"/>
        <v>0</v>
      </c>
      <c r="AI597" s="189">
        <f t="shared" si="603"/>
        <v>0</v>
      </c>
      <c r="AJ597" s="189">
        <f t="shared" si="603"/>
        <v>0</v>
      </c>
      <c r="AK597" s="189">
        <f t="shared" si="603"/>
        <v>0</v>
      </c>
      <c r="AL597" s="189">
        <f t="shared" si="603"/>
        <v>0</v>
      </c>
      <c r="AM597" s="189">
        <f t="shared" si="603"/>
        <v>0</v>
      </c>
      <c r="AN597" s="189">
        <f t="shared" si="603"/>
        <v>0</v>
      </c>
      <c r="AO597" s="189">
        <f t="shared" si="603"/>
        <v>0</v>
      </c>
      <c r="AP597" s="189">
        <f t="shared" si="603"/>
        <v>0</v>
      </c>
      <c r="AQ597" s="189">
        <f t="shared" si="603"/>
        <v>0</v>
      </c>
      <c r="AR597" s="189">
        <f t="shared" si="603"/>
        <v>0</v>
      </c>
      <c r="AS597" s="189">
        <f t="shared" si="603"/>
        <v>0</v>
      </c>
      <c r="AT597" s="189">
        <f t="shared" si="603"/>
        <v>0</v>
      </c>
      <c r="AU597" s="189">
        <f t="shared" ref="AU597:BM597" si="604">AU568+AU1236</f>
        <v>0</v>
      </c>
      <c r="AV597" s="189">
        <f t="shared" si="604"/>
        <v>0</v>
      </c>
      <c r="AW597" s="189">
        <f t="shared" si="604"/>
        <v>0</v>
      </c>
      <c r="AX597" s="189">
        <f t="shared" si="604"/>
        <v>0</v>
      </c>
      <c r="AY597" s="189">
        <f t="shared" si="604"/>
        <v>0</v>
      </c>
      <c r="AZ597" s="189">
        <f t="shared" si="604"/>
        <v>0</v>
      </c>
      <c r="BA597" s="189">
        <f t="shared" si="604"/>
        <v>0</v>
      </c>
      <c r="BB597" s="189">
        <f t="shared" si="604"/>
        <v>0</v>
      </c>
      <c r="BC597" s="189">
        <f t="shared" si="604"/>
        <v>0</v>
      </c>
      <c r="BD597" s="189">
        <f t="shared" si="604"/>
        <v>0</v>
      </c>
      <c r="BE597" s="189">
        <f t="shared" si="604"/>
        <v>0</v>
      </c>
      <c r="BF597" s="189">
        <f t="shared" si="604"/>
        <v>0</v>
      </c>
      <c r="BG597" s="189">
        <f t="shared" si="604"/>
        <v>0</v>
      </c>
      <c r="BH597" s="189">
        <f t="shared" si="604"/>
        <v>0</v>
      </c>
      <c r="BI597" s="189">
        <f t="shared" si="604"/>
        <v>0</v>
      </c>
      <c r="BJ597" s="189">
        <f t="shared" si="604"/>
        <v>0</v>
      </c>
      <c r="BK597" s="189">
        <f t="shared" si="604"/>
        <v>0</v>
      </c>
      <c r="BL597" s="189">
        <f t="shared" si="604"/>
        <v>0</v>
      </c>
      <c r="BM597" s="189">
        <f t="shared" si="604"/>
        <v>0</v>
      </c>
    </row>
    <row r="598" spans="3:65" x14ac:dyDescent="0.2">
      <c r="C598" s="188">
        <f t="shared" si="577"/>
        <v>14</v>
      </c>
      <c r="D598" s="166" t="str">
        <f t="shared" si="578"/>
        <v xml:space="preserve">Alt 2 - TRANSMISSION SUBSTATION  </v>
      </c>
      <c r="E598" s="211" t="str">
        <f t="shared" si="574"/>
        <v>CWIP Capital</v>
      </c>
      <c r="F598" s="183">
        <f t="shared" si="574"/>
        <v>6</v>
      </c>
      <c r="G598" s="183"/>
      <c r="H598" s="214"/>
      <c r="K598" s="202">
        <f t="shared" si="579"/>
        <v>1946922.8618074006</v>
      </c>
      <c r="L598" s="203">
        <f t="shared" si="580"/>
        <v>2506720.9093448464</v>
      </c>
      <c r="O598" s="189">
        <f t="shared" ref="O598:AT598" si="605">O569+O1237</f>
        <v>0</v>
      </c>
      <c r="P598" s="189">
        <f t="shared" si="605"/>
        <v>0</v>
      </c>
      <c r="Q598" s="189">
        <f t="shared" si="605"/>
        <v>0</v>
      </c>
      <c r="R598" s="189">
        <f t="shared" si="605"/>
        <v>2506720.9093448464</v>
      </c>
      <c r="S598" s="189">
        <f t="shared" si="605"/>
        <v>0</v>
      </c>
      <c r="T598" s="189">
        <f t="shared" si="605"/>
        <v>0</v>
      </c>
      <c r="U598" s="189">
        <f t="shared" si="605"/>
        <v>0</v>
      </c>
      <c r="V598" s="189">
        <f t="shared" si="605"/>
        <v>0</v>
      </c>
      <c r="W598" s="189">
        <f t="shared" si="605"/>
        <v>0</v>
      </c>
      <c r="X598" s="189">
        <f t="shared" si="605"/>
        <v>0</v>
      </c>
      <c r="Y598" s="189">
        <f t="shared" si="605"/>
        <v>0</v>
      </c>
      <c r="Z598" s="189">
        <f t="shared" si="605"/>
        <v>0</v>
      </c>
      <c r="AA598" s="189">
        <f t="shared" si="605"/>
        <v>0</v>
      </c>
      <c r="AB598" s="189">
        <f t="shared" si="605"/>
        <v>0</v>
      </c>
      <c r="AC598" s="189">
        <f t="shared" si="605"/>
        <v>0</v>
      </c>
      <c r="AD598" s="189">
        <f t="shared" si="605"/>
        <v>0</v>
      </c>
      <c r="AE598" s="189">
        <f t="shared" si="605"/>
        <v>0</v>
      </c>
      <c r="AF598" s="189">
        <f t="shared" si="605"/>
        <v>0</v>
      </c>
      <c r="AG598" s="189">
        <f t="shared" si="605"/>
        <v>0</v>
      </c>
      <c r="AH598" s="189">
        <f t="shared" si="605"/>
        <v>0</v>
      </c>
      <c r="AI598" s="189">
        <f t="shared" si="605"/>
        <v>0</v>
      </c>
      <c r="AJ598" s="189">
        <f t="shared" si="605"/>
        <v>0</v>
      </c>
      <c r="AK598" s="189">
        <f t="shared" si="605"/>
        <v>0</v>
      </c>
      <c r="AL598" s="189">
        <f t="shared" si="605"/>
        <v>0</v>
      </c>
      <c r="AM598" s="189">
        <f t="shared" si="605"/>
        <v>0</v>
      </c>
      <c r="AN598" s="189">
        <f t="shared" si="605"/>
        <v>0</v>
      </c>
      <c r="AO598" s="189">
        <f t="shared" si="605"/>
        <v>0</v>
      </c>
      <c r="AP598" s="189">
        <f t="shared" si="605"/>
        <v>0</v>
      </c>
      <c r="AQ598" s="189">
        <f t="shared" si="605"/>
        <v>0</v>
      </c>
      <c r="AR598" s="189">
        <f t="shared" si="605"/>
        <v>0</v>
      </c>
      <c r="AS598" s="189">
        <f t="shared" si="605"/>
        <v>0</v>
      </c>
      <c r="AT598" s="189">
        <f t="shared" si="605"/>
        <v>0</v>
      </c>
      <c r="AU598" s="189">
        <f t="shared" ref="AU598:BM598" si="606">AU569+AU1237</f>
        <v>0</v>
      </c>
      <c r="AV598" s="189">
        <f t="shared" si="606"/>
        <v>0</v>
      </c>
      <c r="AW598" s="189">
        <f t="shared" si="606"/>
        <v>0</v>
      </c>
      <c r="AX598" s="189">
        <f t="shared" si="606"/>
        <v>0</v>
      </c>
      <c r="AY598" s="189">
        <f t="shared" si="606"/>
        <v>0</v>
      </c>
      <c r="AZ598" s="189">
        <f t="shared" si="606"/>
        <v>0</v>
      </c>
      <c r="BA598" s="189">
        <f t="shared" si="606"/>
        <v>0</v>
      </c>
      <c r="BB598" s="189">
        <f t="shared" si="606"/>
        <v>0</v>
      </c>
      <c r="BC598" s="189">
        <f t="shared" si="606"/>
        <v>0</v>
      </c>
      <c r="BD598" s="189">
        <f t="shared" si="606"/>
        <v>0</v>
      </c>
      <c r="BE598" s="189">
        <f t="shared" si="606"/>
        <v>0</v>
      </c>
      <c r="BF598" s="189">
        <f t="shared" si="606"/>
        <v>0</v>
      </c>
      <c r="BG598" s="189">
        <f t="shared" si="606"/>
        <v>0</v>
      </c>
      <c r="BH598" s="189">
        <f t="shared" si="606"/>
        <v>0</v>
      </c>
      <c r="BI598" s="189">
        <f t="shared" si="606"/>
        <v>0</v>
      </c>
      <c r="BJ598" s="189">
        <f t="shared" si="606"/>
        <v>0</v>
      </c>
      <c r="BK598" s="189">
        <f t="shared" si="606"/>
        <v>0</v>
      </c>
      <c r="BL598" s="189">
        <f t="shared" si="606"/>
        <v>0</v>
      </c>
      <c r="BM598" s="189">
        <f t="shared" si="606"/>
        <v>0</v>
      </c>
    </row>
    <row r="599" spans="3:65" x14ac:dyDescent="0.2">
      <c r="C599" s="188">
        <f t="shared" si="577"/>
        <v>15</v>
      </c>
      <c r="D599" s="166" t="str">
        <f t="shared" si="578"/>
        <v xml:space="preserve">Alt 2 - DISTRIBUTION SUBSTATION  </v>
      </c>
      <c r="E599" s="211" t="str">
        <f t="shared" si="574"/>
        <v>CWIP Capital</v>
      </c>
      <c r="F599" s="183">
        <f t="shared" si="574"/>
        <v>6</v>
      </c>
      <c r="G599" s="183"/>
      <c r="H599" s="214"/>
      <c r="K599" s="202">
        <f t="shared" si="579"/>
        <v>0</v>
      </c>
      <c r="L599" s="203">
        <f t="shared" si="580"/>
        <v>0</v>
      </c>
      <c r="O599" s="189">
        <f t="shared" ref="O599:AT599" si="607">O570+O1238</f>
        <v>0</v>
      </c>
      <c r="P599" s="189">
        <f t="shared" si="607"/>
        <v>0</v>
      </c>
      <c r="Q599" s="189">
        <f t="shared" si="607"/>
        <v>0</v>
      </c>
      <c r="R599" s="189">
        <f t="shared" si="607"/>
        <v>0</v>
      </c>
      <c r="S599" s="189">
        <f t="shared" si="607"/>
        <v>0</v>
      </c>
      <c r="T599" s="189">
        <f t="shared" si="607"/>
        <v>0</v>
      </c>
      <c r="U599" s="189">
        <f t="shared" si="607"/>
        <v>0</v>
      </c>
      <c r="V599" s="189">
        <f t="shared" si="607"/>
        <v>0</v>
      </c>
      <c r="W599" s="189">
        <f t="shared" si="607"/>
        <v>0</v>
      </c>
      <c r="X599" s="189">
        <f t="shared" si="607"/>
        <v>0</v>
      </c>
      <c r="Y599" s="189">
        <f t="shared" si="607"/>
        <v>0</v>
      </c>
      <c r="Z599" s="189">
        <f t="shared" si="607"/>
        <v>0</v>
      </c>
      <c r="AA599" s="189">
        <f t="shared" si="607"/>
        <v>0</v>
      </c>
      <c r="AB599" s="189">
        <f t="shared" si="607"/>
        <v>0</v>
      </c>
      <c r="AC599" s="189">
        <f t="shared" si="607"/>
        <v>0</v>
      </c>
      <c r="AD599" s="189">
        <f t="shared" si="607"/>
        <v>0</v>
      </c>
      <c r="AE599" s="189">
        <f t="shared" si="607"/>
        <v>0</v>
      </c>
      <c r="AF599" s="189">
        <f t="shared" si="607"/>
        <v>0</v>
      </c>
      <c r="AG599" s="189">
        <f t="shared" si="607"/>
        <v>0</v>
      </c>
      <c r="AH599" s="189">
        <f t="shared" si="607"/>
        <v>0</v>
      </c>
      <c r="AI599" s="189">
        <f t="shared" si="607"/>
        <v>0</v>
      </c>
      <c r="AJ599" s="189">
        <f t="shared" si="607"/>
        <v>0</v>
      </c>
      <c r="AK599" s="189">
        <f t="shared" si="607"/>
        <v>0</v>
      </c>
      <c r="AL599" s="189">
        <f t="shared" si="607"/>
        <v>0</v>
      </c>
      <c r="AM599" s="189">
        <f t="shared" si="607"/>
        <v>0</v>
      </c>
      <c r="AN599" s="189">
        <f t="shared" si="607"/>
        <v>0</v>
      </c>
      <c r="AO599" s="189">
        <f t="shared" si="607"/>
        <v>0</v>
      </c>
      <c r="AP599" s="189">
        <f t="shared" si="607"/>
        <v>0</v>
      </c>
      <c r="AQ599" s="189">
        <f t="shared" si="607"/>
        <v>0</v>
      </c>
      <c r="AR599" s="189">
        <f t="shared" si="607"/>
        <v>0</v>
      </c>
      <c r="AS599" s="189">
        <f t="shared" si="607"/>
        <v>0</v>
      </c>
      <c r="AT599" s="189">
        <f t="shared" si="607"/>
        <v>0</v>
      </c>
      <c r="AU599" s="189">
        <f t="shared" ref="AU599:BM599" si="608">AU570+AU1238</f>
        <v>0</v>
      </c>
      <c r="AV599" s="189">
        <f t="shared" si="608"/>
        <v>0</v>
      </c>
      <c r="AW599" s="189">
        <f t="shared" si="608"/>
        <v>0</v>
      </c>
      <c r="AX599" s="189">
        <f t="shared" si="608"/>
        <v>0</v>
      </c>
      <c r="AY599" s="189">
        <f t="shared" si="608"/>
        <v>0</v>
      </c>
      <c r="AZ599" s="189">
        <f t="shared" si="608"/>
        <v>0</v>
      </c>
      <c r="BA599" s="189">
        <f t="shared" si="608"/>
        <v>0</v>
      </c>
      <c r="BB599" s="189">
        <f t="shared" si="608"/>
        <v>0</v>
      </c>
      <c r="BC599" s="189">
        <f t="shared" si="608"/>
        <v>0</v>
      </c>
      <c r="BD599" s="189">
        <f t="shared" si="608"/>
        <v>0</v>
      </c>
      <c r="BE599" s="189">
        <f t="shared" si="608"/>
        <v>0</v>
      </c>
      <c r="BF599" s="189">
        <f t="shared" si="608"/>
        <v>0</v>
      </c>
      <c r="BG599" s="189">
        <f t="shared" si="608"/>
        <v>0</v>
      </c>
      <c r="BH599" s="189">
        <f t="shared" si="608"/>
        <v>0</v>
      </c>
      <c r="BI599" s="189">
        <f t="shared" si="608"/>
        <v>0</v>
      </c>
      <c r="BJ599" s="189">
        <f t="shared" si="608"/>
        <v>0</v>
      </c>
      <c r="BK599" s="189">
        <f t="shared" si="608"/>
        <v>0</v>
      </c>
      <c r="BL599" s="189">
        <f t="shared" si="608"/>
        <v>0</v>
      </c>
      <c r="BM599" s="189">
        <f t="shared" si="608"/>
        <v>0</v>
      </c>
    </row>
    <row r="600" spans="3:65" x14ac:dyDescent="0.2">
      <c r="C600" s="188">
        <f t="shared" si="577"/>
        <v>16</v>
      </c>
      <c r="D600" s="166" t="str">
        <f t="shared" si="578"/>
        <v>item 16</v>
      </c>
      <c r="E600" s="211" t="str">
        <f t="shared" si="574"/>
        <v>Operating Expense</v>
      </c>
      <c r="F600" s="183">
        <f t="shared" si="574"/>
        <v>2</v>
      </c>
      <c r="G600" s="183"/>
      <c r="H600" s="214"/>
      <c r="K600" s="202">
        <f t="shared" si="579"/>
        <v>0</v>
      </c>
      <c r="L600" s="203">
        <f t="shared" si="580"/>
        <v>0</v>
      </c>
      <c r="O600" s="189">
        <f t="shared" ref="O600:AT600" si="609">O571+O1239</f>
        <v>0</v>
      </c>
      <c r="P600" s="189">
        <f t="shared" si="609"/>
        <v>0</v>
      </c>
      <c r="Q600" s="189">
        <f t="shared" si="609"/>
        <v>0</v>
      </c>
      <c r="R600" s="189">
        <f t="shared" si="609"/>
        <v>0</v>
      </c>
      <c r="S600" s="189">
        <f t="shared" si="609"/>
        <v>0</v>
      </c>
      <c r="T600" s="189">
        <f t="shared" si="609"/>
        <v>0</v>
      </c>
      <c r="U600" s="189">
        <f t="shared" si="609"/>
        <v>0</v>
      </c>
      <c r="V600" s="189">
        <f t="shared" si="609"/>
        <v>0</v>
      </c>
      <c r="W600" s="189">
        <f t="shared" si="609"/>
        <v>0</v>
      </c>
      <c r="X600" s="189">
        <f t="shared" si="609"/>
        <v>0</v>
      </c>
      <c r="Y600" s="189">
        <f t="shared" si="609"/>
        <v>0</v>
      </c>
      <c r="Z600" s="189">
        <f t="shared" si="609"/>
        <v>0</v>
      </c>
      <c r="AA600" s="189">
        <f t="shared" si="609"/>
        <v>0</v>
      </c>
      <c r="AB600" s="189">
        <f t="shared" si="609"/>
        <v>0</v>
      </c>
      <c r="AC600" s="189">
        <f t="shared" si="609"/>
        <v>0</v>
      </c>
      <c r="AD600" s="189">
        <f t="shared" si="609"/>
        <v>0</v>
      </c>
      <c r="AE600" s="189">
        <f t="shared" si="609"/>
        <v>0</v>
      </c>
      <c r="AF600" s="189">
        <f t="shared" si="609"/>
        <v>0</v>
      </c>
      <c r="AG600" s="189">
        <f t="shared" si="609"/>
        <v>0</v>
      </c>
      <c r="AH600" s="189">
        <f t="shared" si="609"/>
        <v>0</v>
      </c>
      <c r="AI600" s="189">
        <f t="shared" si="609"/>
        <v>0</v>
      </c>
      <c r="AJ600" s="189">
        <f t="shared" si="609"/>
        <v>0</v>
      </c>
      <c r="AK600" s="189">
        <f t="shared" si="609"/>
        <v>0</v>
      </c>
      <c r="AL600" s="189">
        <f t="shared" si="609"/>
        <v>0</v>
      </c>
      <c r="AM600" s="189">
        <f t="shared" si="609"/>
        <v>0</v>
      </c>
      <c r="AN600" s="189">
        <f t="shared" si="609"/>
        <v>0</v>
      </c>
      <c r="AO600" s="189">
        <f t="shared" si="609"/>
        <v>0</v>
      </c>
      <c r="AP600" s="189">
        <f t="shared" si="609"/>
        <v>0</v>
      </c>
      <c r="AQ600" s="189">
        <f t="shared" si="609"/>
        <v>0</v>
      </c>
      <c r="AR600" s="189">
        <f t="shared" si="609"/>
        <v>0</v>
      </c>
      <c r="AS600" s="189">
        <f t="shared" si="609"/>
        <v>0</v>
      </c>
      <c r="AT600" s="189">
        <f t="shared" si="609"/>
        <v>0</v>
      </c>
      <c r="AU600" s="189">
        <f t="shared" ref="AU600:BM600" si="610">AU571+AU1239</f>
        <v>0</v>
      </c>
      <c r="AV600" s="189">
        <f t="shared" si="610"/>
        <v>0</v>
      </c>
      <c r="AW600" s="189">
        <f t="shared" si="610"/>
        <v>0</v>
      </c>
      <c r="AX600" s="189">
        <f t="shared" si="610"/>
        <v>0</v>
      </c>
      <c r="AY600" s="189">
        <f t="shared" si="610"/>
        <v>0</v>
      </c>
      <c r="AZ600" s="189">
        <f t="shared" si="610"/>
        <v>0</v>
      </c>
      <c r="BA600" s="189">
        <f t="shared" si="610"/>
        <v>0</v>
      </c>
      <c r="BB600" s="189">
        <f t="shared" si="610"/>
        <v>0</v>
      </c>
      <c r="BC600" s="189">
        <f t="shared" si="610"/>
        <v>0</v>
      </c>
      <c r="BD600" s="189">
        <f t="shared" si="610"/>
        <v>0</v>
      </c>
      <c r="BE600" s="189">
        <f t="shared" si="610"/>
        <v>0</v>
      </c>
      <c r="BF600" s="189">
        <f t="shared" si="610"/>
        <v>0</v>
      </c>
      <c r="BG600" s="189">
        <f t="shared" si="610"/>
        <v>0</v>
      </c>
      <c r="BH600" s="189">
        <f t="shared" si="610"/>
        <v>0</v>
      </c>
      <c r="BI600" s="189">
        <f t="shared" si="610"/>
        <v>0</v>
      </c>
      <c r="BJ600" s="189">
        <f t="shared" si="610"/>
        <v>0</v>
      </c>
      <c r="BK600" s="189">
        <f t="shared" si="610"/>
        <v>0</v>
      </c>
      <c r="BL600" s="189">
        <f t="shared" si="610"/>
        <v>0</v>
      </c>
      <c r="BM600" s="189">
        <f t="shared" si="610"/>
        <v>0</v>
      </c>
    </row>
    <row r="601" spans="3:65" x14ac:dyDescent="0.2">
      <c r="C601" s="188">
        <f t="shared" si="577"/>
        <v>17</v>
      </c>
      <c r="D601" s="166" t="str">
        <f t="shared" si="578"/>
        <v>item 17</v>
      </c>
      <c r="E601" s="211" t="str">
        <f t="shared" si="574"/>
        <v>Operating Expense</v>
      </c>
      <c r="F601" s="183">
        <f t="shared" si="574"/>
        <v>2</v>
      </c>
      <c r="G601" s="183"/>
      <c r="H601" s="214"/>
      <c r="K601" s="202">
        <f t="shared" si="579"/>
        <v>0</v>
      </c>
      <c r="L601" s="203">
        <f t="shared" si="580"/>
        <v>0</v>
      </c>
      <c r="O601" s="189">
        <f t="shared" ref="O601:AT601" si="611">O572+O1240</f>
        <v>0</v>
      </c>
      <c r="P601" s="189">
        <f t="shared" si="611"/>
        <v>0</v>
      </c>
      <c r="Q601" s="189">
        <f t="shared" si="611"/>
        <v>0</v>
      </c>
      <c r="R601" s="189">
        <f t="shared" si="611"/>
        <v>0</v>
      </c>
      <c r="S601" s="189">
        <f t="shared" si="611"/>
        <v>0</v>
      </c>
      <c r="T601" s="189">
        <f t="shared" si="611"/>
        <v>0</v>
      </c>
      <c r="U601" s="189">
        <f t="shared" si="611"/>
        <v>0</v>
      </c>
      <c r="V601" s="189">
        <f t="shared" si="611"/>
        <v>0</v>
      </c>
      <c r="W601" s="189">
        <f t="shared" si="611"/>
        <v>0</v>
      </c>
      <c r="X601" s="189">
        <f t="shared" si="611"/>
        <v>0</v>
      </c>
      <c r="Y601" s="189">
        <f t="shared" si="611"/>
        <v>0</v>
      </c>
      <c r="Z601" s="189">
        <f t="shared" si="611"/>
        <v>0</v>
      </c>
      <c r="AA601" s="189">
        <f t="shared" si="611"/>
        <v>0</v>
      </c>
      <c r="AB601" s="189">
        <f t="shared" si="611"/>
        <v>0</v>
      </c>
      <c r="AC601" s="189">
        <f t="shared" si="611"/>
        <v>0</v>
      </c>
      <c r="AD601" s="189">
        <f t="shared" si="611"/>
        <v>0</v>
      </c>
      <c r="AE601" s="189">
        <f t="shared" si="611"/>
        <v>0</v>
      </c>
      <c r="AF601" s="189">
        <f t="shared" si="611"/>
        <v>0</v>
      </c>
      <c r="AG601" s="189">
        <f t="shared" si="611"/>
        <v>0</v>
      </c>
      <c r="AH601" s="189">
        <f t="shared" si="611"/>
        <v>0</v>
      </c>
      <c r="AI601" s="189">
        <f t="shared" si="611"/>
        <v>0</v>
      </c>
      <c r="AJ601" s="189">
        <f t="shared" si="611"/>
        <v>0</v>
      </c>
      <c r="AK601" s="189">
        <f t="shared" si="611"/>
        <v>0</v>
      </c>
      <c r="AL601" s="189">
        <f t="shared" si="611"/>
        <v>0</v>
      </c>
      <c r="AM601" s="189">
        <f t="shared" si="611"/>
        <v>0</v>
      </c>
      <c r="AN601" s="189">
        <f t="shared" si="611"/>
        <v>0</v>
      </c>
      <c r="AO601" s="189">
        <f t="shared" si="611"/>
        <v>0</v>
      </c>
      <c r="AP601" s="189">
        <f t="shared" si="611"/>
        <v>0</v>
      </c>
      <c r="AQ601" s="189">
        <f t="shared" si="611"/>
        <v>0</v>
      </c>
      <c r="AR601" s="189">
        <f t="shared" si="611"/>
        <v>0</v>
      </c>
      <c r="AS601" s="189">
        <f t="shared" si="611"/>
        <v>0</v>
      </c>
      <c r="AT601" s="189">
        <f t="shared" si="611"/>
        <v>0</v>
      </c>
      <c r="AU601" s="189">
        <f t="shared" ref="AU601:BM601" si="612">AU572+AU1240</f>
        <v>0</v>
      </c>
      <c r="AV601" s="189">
        <f t="shared" si="612"/>
        <v>0</v>
      </c>
      <c r="AW601" s="189">
        <f t="shared" si="612"/>
        <v>0</v>
      </c>
      <c r="AX601" s="189">
        <f t="shared" si="612"/>
        <v>0</v>
      </c>
      <c r="AY601" s="189">
        <f t="shared" si="612"/>
        <v>0</v>
      </c>
      <c r="AZ601" s="189">
        <f t="shared" si="612"/>
        <v>0</v>
      </c>
      <c r="BA601" s="189">
        <f t="shared" si="612"/>
        <v>0</v>
      </c>
      <c r="BB601" s="189">
        <f t="shared" si="612"/>
        <v>0</v>
      </c>
      <c r="BC601" s="189">
        <f t="shared" si="612"/>
        <v>0</v>
      </c>
      <c r="BD601" s="189">
        <f t="shared" si="612"/>
        <v>0</v>
      </c>
      <c r="BE601" s="189">
        <f t="shared" si="612"/>
        <v>0</v>
      </c>
      <c r="BF601" s="189">
        <f t="shared" si="612"/>
        <v>0</v>
      </c>
      <c r="BG601" s="189">
        <f t="shared" si="612"/>
        <v>0</v>
      </c>
      <c r="BH601" s="189">
        <f t="shared" si="612"/>
        <v>0</v>
      </c>
      <c r="BI601" s="189">
        <f t="shared" si="612"/>
        <v>0</v>
      </c>
      <c r="BJ601" s="189">
        <f t="shared" si="612"/>
        <v>0</v>
      </c>
      <c r="BK601" s="189">
        <f t="shared" si="612"/>
        <v>0</v>
      </c>
      <c r="BL601" s="189">
        <f t="shared" si="612"/>
        <v>0</v>
      </c>
      <c r="BM601" s="189">
        <f t="shared" si="612"/>
        <v>0</v>
      </c>
    </row>
    <row r="602" spans="3:65" x14ac:dyDescent="0.2">
      <c r="C602" s="188">
        <f t="shared" si="577"/>
        <v>18</v>
      </c>
      <c r="D602" s="166" t="str">
        <f t="shared" si="578"/>
        <v>item 18</v>
      </c>
      <c r="E602" s="211" t="str">
        <f t="shared" si="574"/>
        <v>Operating Expense</v>
      </c>
      <c r="F602" s="183">
        <f t="shared" si="574"/>
        <v>2</v>
      </c>
      <c r="G602" s="183"/>
      <c r="H602" s="214"/>
      <c r="K602" s="202">
        <f t="shared" si="579"/>
        <v>0</v>
      </c>
      <c r="L602" s="203">
        <f t="shared" si="580"/>
        <v>0</v>
      </c>
      <c r="O602" s="189">
        <f t="shared" ref="O602:AT602" si="613">O573+O1241</f>
        <v>0</v>
      </c>
      <c r="P602" s="189">
        <f t="shared" si="613"/>
        <v>0</v>
      </c>
      <c r="Q602" s="189">
        <f t="shared" si="613"/>
        <v>0</v>
      </c>
      <c r="R602" s="189">
        <f t="shared" si="613"/>
        <v>0</v>
      </c>
      <c r="S602" s="189">
        <f t="shared" si="613"/>
        <v>0</v>
      </c>
      <c r="T602" s="189">
        <f t="shared" si="613"/>
        <v>0</v>
      </c>
      <c r="U602" s="189">
        <f t="shared" si="613"/>
        <v>0</v>
      </c>
      <c r="V602" s="189">
        <f t="shared" si="613"/>
        <v>0</v>
      </c>
      <c r="W602" s="189">
        <f t="shared" si="613"/>
        <v>0</v>
      </c>
      <c r="X602" s="189">
        <f t="shared" si="613"/>
        <v>0</v>
      </c>
      <c r="Y602" s="189">
        <f t="shared" si="613"/>
        <v>0</v>
      </c>
      <c r="Z602" s="189">
        <f t="shared" si="613"/>
        <v>0</v>
      </c>
      <c r="AA602" s="189">
        <f t="shared" si="613"/>
        <v>0</v>
      </c>
      <c r="AB602" s="189">
        <f t="shared" si="613"/>
        <v>0</v>
      </c>
      <c r="AC602" s="189">
        <f t="shared" si="613"/>
        <v>0</v>
      </c>
      <c r="AD602" s="189">
        <f t="shared" si="613"/>
        <v>0</v>
      </c>
      <c r="AE602" s="189">
        <f t="shared" si="613"/>
        <v>0</v>
      </c>
      <c r="AF602" s="189">
        <f t="shared" si="613"/>
        <v>0</v>
      </c>
      <c r="AG602" s="189">
        <f t="shared" si="613"/>
        <v>0</v>
      </c>
      <c r="AH602" s="189">
        <f t="shared" si="613"/>
        <v>0</v>
      </c>
      <c r="AI602" s="189">
        <f t="shared" si="613"/>
        <v>0</v>
      </c>
      <c r="AJ602" s="189">
        <f t="shared" si="613"/>
        <v>0</v>
      </c>
      <c r="AK602" s="189">
        <f t="shared" si="613"/>
        <v>0</v>
      </c>
      <c r="AL602" s="189">
        <f t="shared" si="613"/>
        <v>0</v>
      </c>
      <c r="AM602" s="189">
        <f t="shared" si="613"/>
        <v>0</v>
      </c>
      <c r="AN602" s="189">
        <f t="shared" si="613"/>
        <v>0</v>
      </c>
      <c r="AO602" s="189">
        <f t="shared" si="613"/>
        <v>0</v>
      </c>
      <c r="AP602" s="189">
        <f t="shared" si="613"/>
        <v>0</v>
      </c>
      <c r="AQ602" s="189">
        <f t="shared" si="613"/>
        <v>0</v>
      </c>
      <c r="AR602" s="189">
        <f t="shared" si="613"/>
        <v>0</v>
      </c>
      <c r="AS602" s="189">
        <f t="shared" si="613"/>
        <v>0</v>
      </c>
      <c r="AT602" s="189">
        <f t="shared" si="613"/>
        <v>0</v>
      </c>
      <c r="AU602" s="189">
        <f t="shared" ref="AU602:BM602" si="614">AU573+AU1241</f>
        <v>0</v>
      </c>
      <c r="AV602" s="189">
        <f t="shared" si="614"/>
        <v>0</v>
      </c>
      <c r="AW602" s="189">
        <f t="shared" si="614"/>
        <v>0</v>
      </c>
      <c r="AX602" s="189">
        <f t="shared" si="614"/>
        <v>0</v>
      </c>
      <c r="AY602" s="189">
        <f t="shared" si="614"/>
        <v>0</v>
      </c>
      <c r="AZ602" s="189">
        <f t="shared" si="614"/>
        <v>0</v>
      </c>
      <c r="BA602" s="189">
        <f t="shared" si="614"/>
        <v>0</v>
      </c>
      <c r="BB602" s="189">
        <f t="shared" si="614"/>
        <v>0</v>
      </c>
      <c r="BC602" s="189">
        <f t="shared" si="614"/>
        <v>0</v>
      </c>
      <c r="BD602" s="189">
        <f t="shared" si="614"/>
        <v>0</v>
      </c>
      <c r="BE602" s="189">
        <f t="shared" si="614"/>
        <v>0</v>
      </c>
      <c r="BF602" s="189">
        <f t="shared" si="614"/>
        <v>0</v>
      </c>
      <c r="BG602" s="189">
        <f t="shared" si="614"/>
        <v>0</v>
      </c>
      <c r="BH602" s="189">
        <f t="shared" si="614"/>
        <v>0</v>
      </c>
      <c r="BI602" s="189">
        <f t="shared" si="614"/>
        <v>0</v>
      </c>
      <c r="BJ602" s="189">
        <f t="shared" si="614"/>
        <v>0</v>
      </c>
      <c r="BK602" s="189">
        <f t="shared" si="614"/>
        <v>0</v>
      </c>
      <c r="BL602" s="189">
        <f t="shared" si="614"/>
        <v>0</v>
      </c>
      <c r="BM602" s="189">
        <f t="shared" si="614"/>
        <v>0</v>
      </c>
    </row>
    <row r="603" spans="3:65" x14ac:dyDescent="0.2">
      <c r="C603" s="188">
        <f t="shared" si="577"/>
        <v>19</v>
      </c>
      <c r="D603" s="166" t="str">
        <f t="shared" si="578"/>
        <v>item 19</v>
      </c>
      <c r="E603" s="211" t="str">
        <f t="shared" si="574"/>
        <v>Operating Expense</v>
      </c>
      <c r="F603" s="183">
        <f t="shared" si="574"/>
        <v>2</v>
      </c>
      <c r="G603" s="183"/>
      <c r="H603" s="214"/>
      <c r="K603" s="202">
        <f t="shared" si="579"/>
        <v>0</v>
      </c>
      <c r="L603" s="203">
        <f t="shared" si="580"/>
        <v>0</v>
      </c>
      <c r="O603" s="189">
        <f t="shared" ref="O603:AT603" si="615">O574+O1242</f>
        <v>0</v>
      </c>
      <c r="P603" s="189">
        <f t="shared" si="615"/>
        <v>0</v>
      </c>
      <c r="Q603" s="189">
        <f t="shared" si="615"/>
        <v>0</v>
      </c>
      <c r="R603" s="189">
        <f t="shared" si="615"/>
        <v>0</v>
      </c>
      <c r="S603" s="189">
        <f t="shared" si="615"/>
        <v>0</v>
      </c>
      <c r="T603" s="189">
        <f t="shared" si="615"/>
        <v>0</v>
      </c>
      <c r="U603" s="189">
        <f t="shared" si="615"/>
        <v>0</v>
      </c>
      <c r="V603" s="189">
        <f t="shared" si="615"/>
        <v>0</v>
      </c>
      <c r="W603" s="189">
        <f t="shared" si="615"/>
        <v>0</v>
      </c>
      <c r="X603" s="189">
        <f t="shared" si="615"/>
        <v>0</v>
      </c>
      <c r="Y603" s="189">
        <f t="shared" si="615"/>
        <v>0</v>
      </c>
      <c r="Z603" s="189">
        <f t="shared" si="615"/>
        <v>0</v>
      </c>
      <c r="AA603" s="189">
        <f t="shared" si="615"/>
        <v>0</v>
      </c>
      <c r="AB603" s="189">
        <f t="shared" si="615"/>
        <v>0</v>
      </c>
      <c r="AC603" s="189">
        <f t="shared" si="615"/>
        <v>0</v>
      </c>
      <c r="AD603" s="189">
        <f t="shared" si="615"/>
        <v>0</v>
      </c>
      <c r="AE603" s="189">
        <f t="shared" si="615"/>
        <v>0</v>
      </c>
      <c r="AF603" s="189">
        <f t="shared" si="615"/>
        <v>0</v>
      </c>
      <c r="AG603" s="189">
        <f t="shared" si="615"/>
        <v>0</v>
      </c>
      <c r="AH603" s="189">
        <f t="shared" si="615"/>
        <v>0</v>
      </c>
      <c r="AI603" s="189">
        <f t="shared" si="615"/>
        <v>0</v>
      </c>
      <c r="AJ603" s="189">
        <f t="shared" si="615"/>
        <v>0</v>
      </c>
      <c r="AK603" s="189">
        <f t="shared" si="615"/>
        <v>0</v>
      </c>
      <c r="AL603" s="189">
        <f t="shared" si="615"/>
        <v>0</v>
      </c>
      <c r="AM603" s="189">
        <f t="shared" si="615"/>
        <v>0</v>
      </c>
      <c r="AN603" s="189">
        <f t="shared" si="615"/>
        <v>0</v>
      </c>
      <c r="AO603" s="189">
        <f t="shared" si="615"/>
        <v>0</v>
      </c>
      <c r="AP603" s="189">
        <f t="shared" si="615"/>
        <v>0</v>
      </c>
      <c r="AQ603" s="189">
        <f t="shared" si="615"/>
        <v>0</v>
      </c>
      <c r="AR603" s="189">
        <f t="shared" si="615"/>
        <v>0</v>
      </c>
      <c r="AS603" s="189">
        <f t="shared" si="615"/>
        <v>0</v>
      </c>
      <c r="AT603" s="189">
        <f t="shared" si="615"/>
        <v>0</v>
      </c>
      <c r="AU603" s="189">
        <f t="shared" ref="AU603:BM603" si="616">AU574+AU1242</f>
        <v>0</v>
      </c>
      <c r="AV603" s="189">
        <f t="shared" si="616"/>
        <v>0</v>
      </c>
      <c r="AW603" s="189">
        <f t="shared" si="616"/>
        <v>0</v>
      </c>
      <c r="AX603" s="189">
        <f t="shared" si="616"/>
        <v>0</v>
      </c>
      <c r="AY603" s="189">
        <f t="shared" si="616"/>
        <v>0</v>
      </c>
      <c r="AZ603" s="189">
        <f t="shared" si="616"/>
        <v>0</v>
      </c>
      <c r="BA603" s="189">
        <f t="shared" si="616"/>
        <v>0</v>
      </c>
      <c r="BB603" s="189">
        <f t="shared" si="616"/>
        <v>0</v>
      </c>
      <c r="BC603" s="189">
        <f t="shared" si="616"/>
        <v>0</v>
      </c>
      <c r="BD603" s="189">
        <f t="shared" si="616"/>
        <v>0</v>
      </c>
      <c r="BE603" s="189">
        <f t="shared" si="616"/>
        <v>0</v>
      </c>
      <c r="BF603" s="189">
        <f t="shared" si="616"/>
        <v>0</v>
      </c>
      <c r="BG603" s="189">
        <f t="shared" si="616"/>
        <v>0</v>
      </c>
      <c r="BH603" s="189">
        <f t="shared" si="616"/>
        <v>0</v>
      </c>
      <c r="BI603" s="189">
        <f t="shared" si="616"/>
        <v>0</v>
      </c>
      <c r="BJ603" s="189">
        <f t="shared" si="616"/>
        <v>0</v>
      </c>
      <c r="BK603" s="189">
        <f t="shared" si="616"/>
        <v>0</v>
      </c>
      <c r="BL603" s="189">
        <f t="shared" si="616"/>
        <v>0</v>
      </c>
      <c r="BM603" s="189">
        <f t="shared" si="616"/>
        <v>0</v>
      </c>
    </row>
    <row r="604" spans="3:65" x14ac:dyDescent="0.2">
      <c r="C604" s="188">
        <f t="shared" si="577"/>
        <v>20</v>
      </c>
      <c r="D604" s="166" t="str">
        <f t="shared" si="578"/>
        <v>item 20</v>
      </c>
      <c r="E604" s="211" t="str">
        <f t="shared" si="574"/>
        <v>Operating Expense</v>
      </c>
      <c r="F604" s="183">
        <f t="shared" si="574"/>
        <v>2</v>
      </c>
      <c r="G604" s="183"/>
      <c r="H604" s="214"/>
      <c r="K604" s="202">
        <f t="shared" si="579"/>
        <v>0</v>
      </c>
      <c r="L604" s="203">
        <f t="shared" si="580"/>
        <v>0</v>
      </c>
      <c r="O604" s="189">
        <f t="shared" ref="O604:AT604" si="617">O575+O1243</f>
        <v>0</v>
      </c>
      <c r="P604" s="189">
        <f t="shared" si="617"/>
        <v>0</v>
      </c>
      <c r="Q604" s="189">
        <f t="shared" si="617"/>
        <v>0</v>
      </c>
      <c r="R604" s="189">
        <f t="shared" si="617"/>
        <v>0</v>
      </c>
      <c r="S604" s="189">
        <f t="shared" si="617"/>
        <v>0</v>
      </c>
      <c r="T604" s="189">
        <f t="shared" si="617"/>
        <v>0</v>
      </c>
      <c r="U604" s="189">
        <f t="shared" si="617"/>
        <v>0</v>
      </c>
      <c r="V604" s="189">
        <f t="shared" si="617"/>
        <v>0</v>
      </c>
      <c r="W604" s="189">
        <f t="shared" si="617"/>
        <v>0</v>
      </c>
      <c r="X604" s="189">
        <f t="shared" si="617"/>
        <v>0</v>
      </c>
      <c r="Y604" s="189">
        <f t="shared" si="617"/>
        <v>0</v>
      </c>
      <c r="Z604" s="189">
        <f t="shared" si="617"/>
        <v>0</v>
      </c>
      <c r="AA604" s="189">
        <f t="shared" si="617"/>
        <v>0</v>
      </c>
      <c r="AB604" s="189">
        <f t="shared" si="617"/>
        <v>0</v>
      </c>
      <c r="AC604" s="189">
        <f t="shared" si="617"/>
        <v>0</v>
      </c>
      <c r="AD604" s="189">
        <f t="shared" si="617"/>
        <v>0</v>
      </c>
      <c r="AE604" s="189">
        <f t="shared" si="617"/>
        <v>0</v>
      </c>
      <c r="AF604" s="189">
        <f t="shared" si="617"/>
        <v>0</v>
      </c>
      <c r="AG604" s="189">
        <f t="shared" si="617"/>
        <v>0</v>
      </c>
      <c r="AH604" s="189">
        <f t="shared" si="617"/>
        <v>0</v>
      </c>
      <c r="AI604" s="189">
        <f t="shared" si="617"/>
        <v>0</v>
      </c>
      <c r="AJ604" s="189">
        <f t="shared" si="617"/>
        <v>0</v>
      </c>
      <c r="AK604" s="189">
        <f t="shared" si="617"/>
        <v>0</v>
      </c>
      <c r="AL604" s="189">
        <f t="shared" si="617"/>
        <v>0</v>
      </c>
      <c r="AM604" s="189">
        <f t="shared" si="617"/>
        <v>0</v>
      </c>
      <c r="AN604" s="189">
        <f t="shared" si="617"/>
        <v>0</v>
      </c>
      <c r="AO604" s="189">
        <f t="shared" si="617"/>
        <v>0</v>
      </c>
      <c r="AP604" s="189">
        <f t="shared" si="617"/>
        <v>0</v>
      </c>
      <c r="AQ604" s="189">
        <f t="shared" si="617"/>
        <v>0</v>
      </c>
      <c r="AR604" s="189">
        <f t="shared" si="617"/>
        <v>0</v>
      </c>
      <c r="AS604" s="189">
        <f t="shared" si="617"/>
        <v>0</v>
      </c>
      <c r="AT604" s="189">
        <f t="shared" si="617"/>
        <v>0</v>
      </c>
      <c r="AU604" s="189">
        <f t="shared" ref="AU604:BM604" si="618">AU575+AU1243</f>
        <v>0</v>
      </c>
      <c r="AV604" s="189">
        <f t="shared" si="618"/>
        <v>0</v>
      </c>
      <c r="AW604" s="189">
        <f t="shared" si="618"/>
        <v>0</v>
      </c>
      <c r="AX604" s="189">
        <f t="shared" si="618"/>
        <v>0</v>
      </c>
      <c r="AY604" s="189">
        <f t="shared" si="618"/>
        <v>0</v>
      </c>
      <c r="AZ604" s="189">
        <f t="shared" si="618"/>
        <v>0</v>
      </c>
      <c r="BA604" s="189">
        <f t="shared" si="618"/>
        <v>0</v>
      </c>
      <c r="BB604" s="189">
        <f t="shared" si="618"/>
        <v>0</v>
      </c>
      <c r="BC604" s="189">
        <f t="shared" si="618"/>
        <v>0</v>
      </c>
      <c r="BD604" s="189">
        <f t="shared" si="618"/>
        <v>0</v>
      </c>
      <c r="BE604" s="189">
        <f t="shared" si="618"/>
        <v>0</v>
      </c>
      <c r="BF604" s="189">
        <f t="shared" si="618"/>
        <v>0</v>
      </c>
      <c r="BG604" s="189">
        <f t="shared" si="618"/>
        <v>0</v>
      </c>
      <c r="BH604" s="189">
        <f t="shared" si="618"/>
        <v>0</v>
      </c>
      <c r="BI604" s="189">
        <f t="shared" si="618"/>
        <v>0</v>
      </c>
      <c r="BJ604" s="189">
        <f t="shared" si="618"/>
        <v>0</v>
      </c>
      <c r="BK604" s="189">
        <f t="shared" si="618"/>
        <v>0</v>
      </c>
      <c r="BL604" s="189">
        <f t="shared" si="618"/>
        <v>0</v>
      </c>
      <c r="BM604" s="189">
        <f t="shared" si="618"/>
        <v>0</v>
      </c>
    </row>
    <row r="605" spans="3:65" x14ac:dyDescent="0.2">
      <c r="C605" s="188">
        <f t="shared" si="577"/>
        <v>21</v>
      </c>
      <c r="D605" s="166" t="str">
        <f t="shared" si="578"/>
        <v>item 21</v>
      </c>
      <c r="E605" s="211" t="str">
        <f t="shared" si="574"/>
        <v>Operating Expense</v>
      </c>
      <c r="F605" s="183">
        <f t="shared" si="574"/>
        <v>2</v>
      </c>
      <c r="G605" s="183"/>
      <c r="H605" s="214"/>
      <c r="K605" s="202">
        <f t="shared" si="579"/>
        <v>0</v>
      </c>
      <c r="L605" s="203">
        <f t="shared" si="580"/>
        <v>0</v>
      </c>
      <c r="O605" s="189">
        <f t="shared" ref="O605:AT605" si="619">O576+O1244</f>
        <v>0</v>
      </c>
      <c r="P605" s="189">
        <f t="shared" si="619"/>
        <v>0</v>
      </c>
      <c r="Q605" s="189">
        <f t="shared" si="619"/>
        <v>0</v>
      </c>
      <c r="R605" s="189">
        <f t="shared" si="619"/>
        <v>0</v>
      </c>
      <c r="S605" s="189">
        <f t="shared" si="619"/>
        <v>0</v>
      </c>
      <c r="T605" s="189">
        <f t="shared" si="619"/>
        <v>0</v>
      </c>
      <c r="U605" s="189">
        <f t="shared" si="619"/>
        <v>0</v>
      </c>
      <c r="V605" s="189">
        <f t="shared" si="619"/>
        <v>0</v>
      </c>
      <c r="W605" s="189">
        <f t="shared" si="619"/>
        <v>0</v>
      </c>
      <c r="X605" s="189">
        <f t="shared" si="619"/>
        <v>0</v>
      </c>
      <c r="Y605" s="189">
        <f t="shared" si="619"/>
        <v>0</v>
      </c>
      <c r="Z605" s="189">
        <f t="shared" si="619"/>
        <v>0</v>
      </c>
      <c r="AA605" s="189">
        <f t="shared" si="619"/>
        <v>0</v>
      </c>
      <c r="AB605" s="189">
        <f t="shared" si="619"/>
        <v>0</v>
      </c>
      <c r="AC605" s="189">
        <f t="shared" si="619"/>
        <v>0</v>
      </c>
      <c r="AD605" s="189">
        <f t="shared" si="619"/>
        <v>0</v>
      </c>
      <c r="AE605" s="189">
        <f t="shared" si="619"/>
        <v>0</v>
      </c>
      <c r="AF605" s="189">
        <f t="shared" si="619"/>
        <v>0</v>
      </c>
      <c r="AG605" s="189">
        <f t="shared" si="619"/>
        <v>0</v>
      </c>
      <c r="AH605" s="189">
        <f t="shared" si="619"/>
        <v>0</v>
      </c>
      <c r="AI605" s="189">
        <f t="shared" si="619"/>
        <v>0</v>
      </c>
      <c r="AJ605" s="189">
        <f t="shared" si="619"/>
        <v>0</v>
      </c>
      <c r="AK605" s="189">
        <f t="shared" si="619"/>
        <v>0</v>
      </c>
      <c r="AL605" s="189">
        <f t="shared" si="619"/>
        <v>0</v>
      </c>
      <c r="AM605" s="189">
        <f t="shared" si="619"/>
        <v>0</v>
      </c>
      <c r="AN605" s="189">
        <f t="shared" si="619"/>
        <v>0</v>
      </c>
      <c r="AO605" s="189">
        <f t="shared" si="619"/>
        <v>0</v>
      </c>
      <c r="AP605" s="189">
        <f t="shared" si="619"/>
        <v>0</v>
      </c>
      <c r="AQ605" s="189">
        <f t="shared" si="619"/>
        <v>0</v>
      </c>
      <c r="AR605" s="189">
        <f t="shared" si="619"/>
        <v>0</v>
      </c>
      <c r="AS605" s="189">
        <f t="shared" si="619"/>
        <v>0</v>
      </c>
      <c r="AT605" s="189">
        <f t="shared" si="619"/>
        <v>0</v>
      </c>
      <c r="AU605" s="189">
        <f t="shared" ref="AU605:BM605" si="620">AU576+AU1244</f>
        <v>0</v>
      </c>
      <c r="AV605" s="189">
        <f t="shared" si="620"/>
        <v>0</v>
      </c>
      <c r="AW605" s="189">
        <f t="shared" si="620"/>
        <v>0</v>
      </c>
      <c r="AX605" s="189">
        <f t="shared" si="620"/>
        <v>0</v>
      </c>
      <c r="AY605" s="189">
        <f t="shared" si="620"/>
        <v>0</v>
      </c>
      <c r="AZ605" s="189">
        <f t="shared" si="620"/>
        <v>0</v>
      </c>
      <c r="BA605" s="189">
        <f t="shared" si="620"/>
        <v>0</v>
      </c>
      <c r="BB605" s="189">
        <f t="shared" si="620"/>
        <v>0</v>
      </c>
      <c r="BC605" s="189">
        <f t="shared" si="620"/>
        <v>0</v>
      </c>
      <c r="BD605" s="189">
        <f t="shared" si="620"/>
        <v>0</v>
      </c>
      <c r="BE605" s="189">
        <f t="shared" si="620"/>
        <v>0</v>
      </c>
      <c r="BF605" s="189">
        <f t="shared" si="620"/>
        <v>0</v>
      </c>
      <c r="BG605" s="189">
        <f t="shared" si="620"/>
        <v>0</v>
      </c>
      <c r="BH605" s="189">
        <f t="shared" si="620"/>
        <v>0</v>
      </c>
      <c r="BI605" s="189">
        <f t="shared" si="620"/>
        <v>0</v>
      </c>
      <c r="BJ605" s="189">
        <f t="shared" si="620"/>
        <v>0</v>
      </c>
      <c r="BK605" s="189">
        <f t="shared" si="620"/>
        <v>0</v>
      </c>
      <c r="BL605" s="189">
        <f t="shared" si="620"/>
        <v>0</v>
      </c>
      <c r="BM605" s="189">
        <f t="shared" si="620"/>
        <v>0</v>
      </c>
    </row>
    <row r="606" spans="3:65" x14ac:dyDescent="0.2">
      <c r="C606" s="188">
        <f t="shared" si="577"/>
        <v>22</v>
      </c>
      <c r="D606" s="166" t="str">
        <f t="shared" si="578"/>
        <v>item 22</v>
      </c>
      <c r="E606" s="211" t="str">
        <f t="shared" si="574"/>
        <v>Operating Expense</v>
      </c>
      <c r="F606" s="183">
        <f t="shared" si="574"/>
        <v>2</v>
      </c>
      <c r="G606" s="183"/>
      <c r="H606" s="214"/>
      <c r="K606" s="202">
        <f t="shared" si="579"/>
        <v>0</v>
      </c>
      <c r="L606" s="203">
        <f t="shared" si="580"/>
        <v>0</v>
      </c>
      <c r="O606" s="189">
        <f t="shared" ref="O606:AT606" si="621">O577+O1245</f>
        <v>0</v>
      </c>
      <c r="P606" s="189">
        <f t="shared" si="621"/>
        <v>0</v>
      </c>
      <c r="Q606" s="189">
        <f t="shared" si="621"/>
        <v>0</v>
      </c>
      <c r="R606" s="189">
        <f t="shared" si="621"/>
        <v>0</v>
      </c>
      <c r="S606" s="189">
        <f t="shared" si="621"/>
        <v>0</v>
      </c>
      <c r="T606" s="189">
        <f t="shared" si="621"/>
        <v>0</v>
      </c>
      <c r="U606" s="189">
        <f t="shared" si="621"/>
        <v>0</v>
      </c>
      <c r="V606" s="189">
        <f t="shared" si="621"/>
        <v>0</v>
      </c>
      <c r="W606" s="189">
        <f t="shared" si="621"/>
        <v>0</v>
      </c>
      <c r="X606" s="189">
        <f t="shared" si="621"/>
        <v>0</v>
      </c>
      <c r="Y606" s="189">
        <f t="shared" si="621"/>
        <v>0</v>
      </c>
      <c r="Z606" s="189">
        <f t="shared" si="621"/>
        <v>0</v>
      </c>
      <c r="AA606" s="189">
        <f t="shared" si="621"/>
        <v>0</v>
      </c>
      <c r="AB606" s="189">
        <f t="shared" si="621"/>
        <v>0</v>
      </c>
      <c r="AC606" s="189">
        <f t="shared" si="621"/>
        <v>0</v>
      </c>
      <c r="AD606" s="189">
        <f t="shared" si="621"/>
        <v>0</v>
      </c>
      <c r="AE606" s="189">
        <f t="shared" si="621"/>
        <v>0</v>
      </c>
      <c r="AF606" s="189">
        <f t="shared" si="621"/>
        <v>0</v>
      </c>
      <c r="AG606" s="189">
        <f t="shared" si="621"/>
        <v>0</v>
      </c>
      <c r="AH606" s="189">
        <f t="shared" si="621"/>
        <v>0</v>
      </c>
      <c r="AI606" s="189">
        <f t="shared" si="621"/>
        <v>0</v>
      </c>
      <c r="AJ606" s="189">
        <f t="shared" si="621"/>
        <v>0</v>
      </c>
      <c r="AK606" s="189">
        <f t="shared" si="621"/>
        <v>0</v>
      </c>
      <c r="AL606" s="189">
        <f t="shared" si="621"/>
        <v>0</v>
      </c>
      <c r="AM606" s="189">
        <f t="shared" si="621"/>
        <v>0</v>
      </c>
      <c r="AN606" s="189">
        <f t="shared" si="621"/>
        <v>0</v>
      </c>
      <c r="AO606" s="189">
        <f t="shared" si="621"/>
        <v>0</v>
      </c>
      <c r="AP606" s="189">
        <f t="shared" si="621"/>
        <v>0</v>
      </c>
      <c r="AQ606" s="189">
        <f t="shared" si="621"/>
        <v>0</v>
      </c>
      <c r="AR606" s="189">
        <f t="shared" si="621"/>
        <v>0</v>
      </c>
      <c r="AS606" s="189">
        <f t="shared" si="621"/>
        <v>0</v>
      </c>
      <c r="AT606" s="189">
        <f t="shared" si="621"/>
        <v>0</v>
      </c>
      <c r="AU606" s="189">
        <f t="shared" ref="AU606:BM606" si="622">AU577+AU1245</f>
        <v>0</v>
      </c>
      <c r="AV606" s="189">
        <f t="shared" si="622"/>
        <v>0</v>
      </c>
      <c r="AW606" s="189">
        <f t="shared" si="622"/>
        <v>0</v>
      </c>
      <c r="AX606" s="189">
        <f t="shared" si="622"/>
        <v>0</v>
      </c>
      <c r="AY606" s="189">
        <f t="shared" si="622"/>
        <v>0</v>
      </c>
      <c r="AZ606" s="189">
        <f t="shared" si="622"/>
        <v>0</v>
      </c>
      <c r="BA606" s="189">
        <f t="shared" si="622"/>
        <v>0</v>
      </c>
      <c r="BB606" s="189">
        <f t="shared" si="622"/>
        <v>0</v>
      </c>
      <c r="BC606" s="189">
        <f t="shared" si="622"/>
        <v>0</v>
      </c>
      <c r="BD606" s="189">
        <f t="shared" si="622"/>
        <v>0</v>
      </c>
      <c r="BE606" s="189">
        <f t="shared" si="622"/>
        <v>0</v>
      </c>
      <c r="BF606" s="189">
        <f t="shared" si="622"/>
        <v>0</v>
      </c>
      <c r="BG606" s="189">
        <f t="shared" si="622"/>
        <v>0</v>
      </c>
      <c r="BH606" s="189">
        <f t="shared" si="622"/>
        <v>0</v>
      </c>
      <c r="BI606" s="189">
        <f t="shared" si="622"/>
        <v>0</v>
      </c>
      <c r="BJ606" s="189">
        <f t="shared" si="622"/>
        <v>0</v>
      </c>
      <c r="BK606" s="189">
        <f t="shared" si="622"/>
        <v>0</v>
      </c>
      <c r="BL606" s="189">
        <f t="shared" si="622"/>
        <v>0</v>
      </c>
      <c r="BM606" s="189">
        <f t="shared" si="622"/>
        <v>0</v>
      </c>
    </row>
    <row r="607" spans="3:65" x14ac:dyDescent="0.2">
      <c r="C607" s="188">
        <f t="shared" si="577"/>
        <v>23</v>
      </c>
      <c r="D607" s="166" t="str">
        <f t="shared" si="578"/>
        <v>item 23</v>
      </c>
      <c r="E607" s="211" t="str">
        <f t="shared" si="574"/>
        <v>Operating Expense</v>
      </c>
      <c r="F607" s="183">
        <f t="shared" si="574"/>
        <v>2</v>
      </c>
      <c r="G607" s="183"/>
      <c r="H607" s="214"/>
      <c r="K607" s="202">
        <f t="shared" si="579"/>
        <v>0</v>
      </c>
      <c r="L607" s="203">
        <f t="shared" si="580"/>
        <v>0</v>
      </c>
      <c r="O607" s="189">
        <f t="shared" ref="O607:AT607" si="623">O578+O1246</f>
        <v>0</v>
      </c>
      <c r="P607" s="189">
        <f t="shared" si="623"/>
        <v>0</v>
      </c>
      <c r="Q607" s="189">
        <f t="shared" si="623"/>
        <v>0</v>
      </c>
      <c r="R607" s="189">
        <f t="shared" si="623"/>
        <v>0</v>
      </c>
      <c r="S607" s="189">
        <f t="shared" si="623"/>
        <v>0</v>
      </c>
      <c r="T607" s="189">
        <f t="shared" si="623"/>
        <v>0</v>
      </c>
      <c r="U607" s="189">
        <f t="shared" si="623"/>
        <v>0</v>
      </c>
      <c r="V607" s="189">
        <f t="shared" si="623"/>
        <v>0</v>
      </c>
      <c r="W607" s="189">
        <f t="shared" si="623"/>
        <v>0</v>
      </c>
      <c r="X607" s="189">
        <f t="shared" si="623"/>
        <v>0</v>
      </c>
      <c r="Y607" s="189">
        <f t="shared" si="623"/>
        <v>0</v>
      </c>
      <c r="Z607" s="189">
        <f t="shared" si="623"/>
        <v>0</v>
      </c>
      <c r="AA607" s="189">
        <f t="shared" si="623"/>
        <v>0</v>
      </c>
      <c r="AB607" s="189">
        <f t="shared" si="623"/>
        <v>0</v>
      </c>
      <c r="AC607" s="189">
        <f t="shared" si="623"/>
        <v>0</v>
      </c>
      <c r="AD607" s="189">
        <f t="shared" si="623"/>
        <v>0</v>
      </c>
      <c r="AE607" s="189">
        <f t="shared" si="623"/>
        <v>0</v>
      </c>
      <c r="AF607" s="189">
        <f t="shared" si="623"/>
        <v>0</v>
      </c>
      <c r="AG607" s="189">
        <f t="shared" si="623"/>
        <v>0</v>
      </c>
      <c r="AH607" s="189">
        <f t="shared" si="623"/>
        <v>0</v>
      </c>
      <c r="AI607" s="189">
        <f t="shared" si="623"/>
        <v>0</v>
      </c>
      <c r="AJ607" s="189">
        <f t="shared" si="623"/>
        <v>0</v>
      </c>
      <c r="AK607" s="189">
        <f t="shared" si="623"/>
        <v>0</v>
      </c>
      <c r="AL607" s="189">
        <f t="shared" si="623"/>
        <v>0</v>
      </c>
      <c r="AM607" s="189">
        <f t="shared" si="623"/>
        <v>0</v>
      </c>
      <c r="AN607" s="189">
        <f t="shared" si="623"/>
        <v>0</v>
      </c>
      <c r="AO607" s="189">
        <f t="shared" si="623"/>
        <v>0</v>
      </c>
      <c r="AP607" s="189">
        <f t="shared" si="623"/>
        <v>0</v>
      </c>
      <c r="AQ607" s="189">
        <f t="shared" si="623"/>
        <v>0</v>
      </c>
      <c r="AR607" s="189">
        <f t="shared" si="623"/>
        <v>0</v>
      </c>
      <c r="AS607" s="189">
        <f t="shared" si="623"/>
        <v>0</v>
      </c>
      <c r="AT607" s="189">
        <f t="shared" si="623"/>
        <v>0</v>
      </c>
      <c r="AU607" s="189">
        <f t="shared" ref="AU607:BM607" si="624">AU578+AU1246</f>
        <v>0</v>
      </c>
      <c r="AV607" s="189">
        <f t="shared" si="624"/>
        <v>0</v>
      </c>
      <c r="AW607" s="189">
        <f t="shared" si="624"/>
        <v>0</v>
      </c>
      <c r="AX607" s="189">
        <f t="shared" si="624"/>
        <v>0</v>
      </c>
      <c r="AY607" s="189">
        <f t="shared" si="624"/>
        <v>0</v>
      </c>
      <c r="AZ607" s="189">
        <f t="shared" si="624"/>
        <v>0</v>
      </c>
      <c r="BA607" s="189">
        <f t="shared" si="624"/>
        <v>0</v>
      </c>
      <c r="BB607" s="189">
        <f t="shared" si="624"/>
        <v>0</v>
      </c>
      <c r="BC607" s="189">
        <f t="shared" si="624"/>
        <v>0</v>
      </c>
      <c r="BD607" s="189">
        <f t="shared" si="624"/>
        <v>0</v>
      </c>
      <c r="BE607" s="189">
        <f t="shared" si="624"/>
        <v>0</v>
      </c>
      <c r="BF607" s="189">
        <f t="shared" si="624"/>
        <v>0</v>
      </c>
      <c r="BG607" s="189">
        <f t="shared" si="624"/>
        <v>0</v>
      </c>
      <c r="BH607" s="189">
        <f t="shared" si="624"/>
        <v>0</v>
      </c>
      <c r="BI607" s="189">
        <f t="shared" si="624"/>
        <v>0</v>
      </c>
      <c r="BJ607" s="189">
        <f t="shared" si="624"/>
        <v>0</v>
      </c>
      <c r="BK607" s="189">
        <f t="shared" si="624"/>
        <v>0</v>
      </c>
      <c r="BL607" s="189">
        <f t="shared" si="624"/>
        <v>0</v>
      </c>
      <c r="BM607" s="189">
        <f t="shared" si="624"/>
        <v>0</v>
      </c>
    </row>
    <row r="608" spans="3:65" x14ac:dyDescent="0.2">
      <c r="C608" s="188">
        <f t="shared" si="577"/>
        <v>24</v>
      </c>
      <c r="D608" s="166" t="str">
        <f t="shared" si="578"/>
        <v>item 24</v>
      </c>
      <c r="E608" s="211" t="str">
        <f t="shared" si="574"/>
        <v>Operating Expense</v>
      </c>
      <c r="F608" s="183">
        <f t="shared" si="574"/>
        <v>2</v>
      </c>
      <c r="G608" s="183"/>
      <c r="H608" s="214"/>
      <c r="K608" s="202">
        <f t="shared" si="579"/>
        <v>0</v>
      </c>
      <c r="L608" s="203">
        <f t="shared" si="580"/>
        <v>0</v>
      </c>
      <c r="O608" s="189">
        <f t="shared" ref="O608:AT608" si="625">O579+O1247</f>
        <v>0</v>
      </c>
      <c r="P608" s="189">
        <f t="shared" si="625"/>
        <v>0</v>
      </c>
      <c r="Q608" s="189">
        <f t="shared" si="625"/>
        <v>0</v>
      </c>
      <c r="R608" s="189">
        <f t="shared" si="625"/>
        <v>0</v>
      </c>
      <c r="S608" s="189">
        <f t="shared" si="625"/>
        <v>0</v>
      </c>
      <c r="T608" s="189">
        <f t="shared" si="625"/>
        <v>0</v>
      </c>
      <c r="U608" s="189">
        <f t="shared" si="625"/>
        <v>0</v>
      </c>
      <c r="V608" s="189">
        <f t="shared" si="625"/>
        <v>0</v>
      </c>
      <c r="W608" s="189">
        <f t="shared" si="625"/>
        <v>0</v>
      </c>
      <c r="X608" s="189">
        <f t="shared" si="625"/>
        <v>0</v>
      </c>
      <c r="Y608" s="189">
        <f t="shared" si="625"/>
        <v>0</v>
      </c>
      <c r="Z608" s="189">
        <f t="shared" si="625"/>
        <v>0</v>
      </c>
      <c r="AA608" s="189">
        <f t="shared" si="625"/>
        <v>0</v>
      </c>
      <c r="AB608" s="189">
        <f t="shared" si="625"/>
        <v>0</v>
      </c>
      <c r="AC608" s="189">
        <f t="shared" si="625"/>
        <v>0</v>
      </c>
      <c r="AD608" s="189">
        <f t="shared" si="625"/>
        <v>0</v>
      </c>
      <c r="AE608" s="189">
        <f t="shared" si="625"/>
        <v>0</v>
      </c>
      <c r="AF608" s="189">
        <f t="shared" si="625"/>
        <v>0</v>
      </c>
      <c r="AG608" s="189">
        <f t="shared" si="625"/>
        <v>0</v>
      </c>
      <c r="AH608" s="189">
        <f t="shared" si="625"/>
        <v>0</v>
      </c>
      <c r="AI608" s="189">
        <f t="shared" si="625"/>
        <v>0</v>
      </c>
      <c r="AJ608" s="189">
        <f t="shared" si="625"/>
        <v>0</v>
      </c>
      <c r="AK608" s="189">
        <f t="shared" si="625"/>
        <v>0</v>
      </c>
      <c r="AL608" s="189">
        <f t="shared" si="625"/>
        <v>0</v>
      </c>
      <c r="AM608" s="189">
        <f t="shared" si="625"/>
        <v>0</v>
      </c>
      <c r="AN608" s="189">
        <f t="shared" si="625"/>
        <v>0</v>
      </c>
      <c r="AO608" s="189">
        <f t="shared" si="625"/>
        <v>0</v>
      </c>
      <c r="AP608" s="189">
        <f t="shared" si="625"/>
        <v>0</v>
      </c>
      <c r="AQ608" s="189">
        <f t="shared" si="625"/>
        <v>0</v>
      </c>
      <c r="AR608" s="189">
        <f t="shared" si="625"/>
        <v>0</v>
      </c>
      <c r="AS608" s="189">
        <f t="shared" si="625"/>
        <v>0</v>
      </c>
      <c r="AT608" s="189">
        <f t="shared" si="625"/>
        <v>0</v>
      </c>
      <c r="AU608" s="189">
        <f t="shared" ref="AU608:BM608" si="626">AU579+AU1247</f>
        <v>0</v>
      </c>
      <c r="AV608" s="189">
        <f t="shared" si="626"/>
        <v>0</v>
      </c>
      <c r="AW608" s="189">
        <f t="shared" si="626"/>
        <v>0</v>
      </c>
      <c r="AX608" s="189">
        <f t="shared" si="626"/>
        <v>0</v>
      </c>
      <c r="AY608" s="189">
        <f t="shared" si="626"/>
        <v>0</v>
      </c>
      <c r="AZ608" s="189">
        <f t="shared" si="626"/>
        <v>0</v>
      </c>
      <c r="BA608" s="189">
        <f t="shared" si="626"/>
        <v>0</v>
      </c>
      <c r="BB608" s="189">
        <f t="shared" si="626"/>
        <v>0</v>
      </c>
      <c r="BC608" s="189">
        <f t="shared" si="626"/>
        <v>0</v>
      </c>
      <c r="BD608" s="189">
        <f t="shared" si="626"/>
        <v>0</v>
      </c>
      <c r="BE608" s="189">
        <f t="shared" si="626"/>
        <v>0</v>
      </c>
      <c r="BF608" s="189">
        <f t="shared" si="626"/>
        <v>0</v>
      </c>
      <c r="BG608" s="189">
        <f t="shared" si="626"/>
        <v>0</v>
      </c>
      <c r="BH608" s="189">
        <f t="shared" si="626"/>
        <v>0</v>
      </c>
      <c r="BI608" s="189">
        <f t="shared" si="626"/>
        <v>0</v>
      </c>
      <c r="BJ608" s="189">
        <f t="shared" si="626"/>
        <v>0</v>
      </c>
      <c r="BK608" s="189">
        <f t="shared" si="626"/>
        <v>0</v>
      </c>
      <c r="BL608" s="189">
        <f t="shared" si="626"/>
        <v>0</v>
      </c>
      <c r="BM608" s="189">
        <f t="shared" si="626"/>
        <v>0</v>
      </c>
    </row>
    <row r="609" spans="3:65" x14ac:dyDescent="0.2">
      <c r="C609" s="188">
        <f t="shared" si="577"/>
        <v>25</v>
      </c>
      <c r="D609" s="166" t="str">
        <f t="shared" si="578"/>
        <v>item 25</v>
      </c>
      <c r="E609" s="211" t="str">
        <f t="shared" si="574"/>
        <v>Operating Expense</v>
      </c>
      <c r="F609" s="183">
        <f t="shared" si="574"/>
        <v>2</v>
      </c>
      <c r="G609" s="183"/>
      <c r="H609" s="214"/>
      <c r="K609" s="205">
        <f t="shared" si="579"/>
        <v>0</v>
      </c>
      <c r="L609" s="206">
        <f t="shared" si="580"/>
        <v>0</v>
      </c>
      <c r="O609" s="189">
        <f t="shared" ref="O609:AT609" si="627">O580+O1248</f>
        <v>0</v>
      </c>
      <c r="P609" s="189">
        <f t="shared" si="627"/>
        <v>0</v>
      </c>
      <c r="Q609" s="189">
        <f t="shared" si="627"/>
        <v>0</v>
      </c>
      <c r="R609" s="189">
        <f t="shared" si="627"/>
        <v>0</v>
      </c>
      <c r="S609" s="189">
        <f t="shared" si="627"/>
        <v>0</v>
      </c>
      <c r="T609" s="189">
        <f t="shared" si="627"/>
        <v>0</v>
      </c>
      <c r="U609" s="189">
        <f t="shared" si="627"/>
        <v>0</v>
      </c>
      <c r="V609" s="189">
        <f t="shared" si="627"/>
        <v>0</v>
      </c>
      <c r="W609" s="189">
        <f t="shared" si="627"/>
        <v>0</v>
      </c>
      <c r="X609" s="189">
        <f t="shared" si="627"/>
        <v>0</v>
      </c>
      <c r="Y609" s="189">
        <f t="shared" si="627"/>
        <v>0</v>
      </c>
      <c r="Z609" s="189">
        <f t="shared" si="627"/>
        <v>0</v>
      </c>
      <c r="AA609" s="189">
        <f t="shared" si="627"/>
        <v>0</v>
      </c>
      <c r="AB609" s="189">
        <f t="shared" si="627"/>
        <v>0</v>
      </c>
      <c r="AC609" s="189">
        <f t="shared" si="627"/>
        <v>0</v>
      </c>
      <c r="AD609" s="189">
        <f t="shared" si="627"/>
        <v>0</v>
      </c>
      <c r="AE609" s="189">
        <f t="shared" si="627"/>
        <v>0</v>
      </c>
      <c r="AF609" s="189">
        <f t="shared" si="627"/>
        <v>0</v>
      </c>
      <c r="AG609" s="189">
        <f t="shared" si="627"/>
        <v>0</v>
      </c>
      <c r="AH609" s="189">
        <f t="shared" si="627"/>
        <v>0</v>
      </c>
      <c r="AI609" s="189">
        <f t="shared" si="627"/>
        <v>0</v>
      </c>
      <c r="AJ609" s="189">
        <f t="shared" si="627"/>
        <v>0</v>
      </c>
      <c r="AK609" s="189">
        <f t="shared" si="627"/>
        <v>0</v>
      </c>
      <c r="AL609" s="189">
        <f t="shared" si="627"/>
        <v>0</v>
      </c>
      <c r="AM609" s="189">
        <f t="shared" si="627"/>
        <v>0</v>
      </c>
      <c r="AN609" s="189">
        <f t="shared" si="627"/>
        <v>0</v>
      </c>
      <c r="AO609" s="189">
        <f t="shared" si="627"/>
        <v>0</v>
      </c>
      <c r="AP609" s="189">
        <f t="shared" si="627"/>
        <v>0</v>
      </c>
      <c r="AQ609" s="189">
        <f t="shared" si="627"/>
        <v>0</v>
      </c>
      <c r="AR609" s="189">
        <f t="shared" si="627"/>
        <v>0</v>
      </c>
      <c r="AS609" s="189">
        <f t="shared" si="627"/>
        <v>0</v>
      </c>
      <c r="AT609" s="189">
        <f t="shared" si="627"/>
        <v>0</v>
      </c>
      <c r="AU609" s="189">
        <f t="shared" ref="AU609:BM609" si="628">AU580+AU1248</f>
        <v>0</v>
      </c>
      <c r="AV609" s="189">
        <f t="shared" si="628"/>
        <v>0</v>
      </c>
      <c r="AW609" s="189">
        <f t="shared" si="628"/>
        <v>0</v>
      </c>
      <c r="AX609" s="189">
        <f t="shared" si="628"/>
        <v>0</v>
      </c>
      <c r="AY609" s="189">
        <f t="shared" si="628"/>
        <v>0</v>
      </c>
      <c r="AZ609" s="189">
        <f t="shared" si="628"/>
        <v>0</v>
      </c>
      <c r="BA609" s="189">
        <f t="shared" si="628"/>
        <v>0</v>
      </c>
      <c r="BB609" s="189">
        <f t="shared" si="628"/>
        <v>0</v>
      </c>
      <c r="BC609" s="189">
        <f t="shared" si="628"/>
        <v>0</v>
      </c>
      <c r="BD609" s="189">
        <f t="shared" si="628"/>
        <v>0</v>
      </c>
      <c r="BE609" s="189">
        <f t="shared" si="628"/>
        <v>0</v>
      </c>
      <c r="BF609" s="189">
        <f t="shared" si="628"/>
        <v>0</v>
      </c>
      <c r="BG609" s="189">
        <f t="shared" si="628"/>
        <v>0</v>
      </c>
      <c r="BH609" s="189">
        <f t="shared" si="628"/>
        <v>0</v>
      </c>
      <c r="BI609" s="189">
        <f t="shared" si="628"/>
        <v>0</v>
      </c>
      <c r="BJ609" s="189">
        <f t="shared" si="628"/>
        <v>0</v>
      </c>
      <c r="BK609" s="189">
        <f t="shared" si="628"/>
        <v>0</v>
      </c>
      <c r="BL609" s="189">
        <f t="shared" si="628"/>
        <v>0</v>
      </c>
      <c r="BM609" s="189">
        <f t="shared" si="628"/>
        <v>0</v>
      </c>
    </row>
    <row r="610" spans="3:65" x14ac:dyDescent="0.2">
      <c r="D610" s="194"/>
      <c r="K610" s="207"/>
      <c r="L610" s="208"/>
      <c r="O610" s="209"/>
      <c r="P610" s="209"/>
      <c r="Q610" s="209"/>
      <c r="R610" s="209"/>
      <c r="S610" s="209"/>
      <c r="T610" s="209"/>
      <c r="U610" s="209"/>
      <c r="V610" s="209"/>
      <c r="W610" s="209"/>
      <c r="X610" s="209"/>
      <c r="Y610" s="209"/>
      <c r="Z610" s="209"/>
      <c r="AA610" s="209"/>
      <c r="AB610" s="209"/>
      <c r="AC610" s="209"/>
      <c r="AD610" s="209"/>
      <c r="AE610" s="209"/>
      <c r="AF610" s="209"/>
      <c r="AG610" s="209"/>
      <c r="AH610" s="209"/>
      <c r="AI610" s="209"/>
      <c r="AJ610" s="209"/>
      <c r="AK610" s="209"/>
      <c r="AL610" s="209"/>
      <c r="AM610" s="209"/>
      <c r="AN610" s="209"/>
      <c r="AO610" s="209"/>
      <c r="AP610" s="209"/>
      <c r="AQ610" s="209"/>
      <c r="AR610" s="209"/>
      <c r="AS610" s="209"/>
      <c r="AT610" s="209"/>
      <c r="AU610" s="209"/>
      <c r="AV610" s="209"/>
      <c r="AW610" s="209"/>
      <c r="AX610" s="209"/>
      <c r="AY610" s="209"/>
      <c r="AZ610" s="209"/>
      <c r="BA610" s="209"/>
      <c r="BB610" s="209"/>
      <c r="BC610" s="209"/>
      <c r="BD610" s="209"/>
      <c r="BE610" s="209"/>
      <c r="BF610" s="209"/>
      <c r="BG610" s="209"/>
      <c r="BH610" s="209"/>
      <c r="BI610" s="209"/>
      <c r="BJ610" s="209"/>
      <c r="BK610" s="209"/>
      <c r="BL610" s="209"/>
      <c r="BM610" s="209"/>
    </row>
    <row r="611" spans="3:65" s="189" customFormat="1" x14ac:dyDescent="0.2">
      <c r="D611" s="195"/>
      <c r="F611" s="196"/>
      <c r="G611" s="196"/>
    </row>
    <row r="612" spans="3:65" s="189" customFormat="1" x14ac:dyDescent="0.2">
      <c r="D612" s="195"/>
      <c r="F612" s="196"/>
      <c r="G612" s="196"/>
    </row>
    <row r="613" spans="3:65" ht="15" x14ac:dyDescent="0.35">
      <c r="D613" s="186" t="s">
        <v>29</v>
      </c>
      <c r="E613" s="181"/>
      <c r="F613" s="155"/>
      <c r="G613" s="155"/>
      <c r="H613" s="225" t="s">
        <v>30</v>
      </c>
      <c r="I613" s="189"/>
      <c r="J613" s="189"/>
      <c r="K613" s="184"/>
      <c r="L613" s="184"/>
      <c r="M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/>
      <c r="AG613" s="184"/>
      <c r="AH613" s="184"/>
      <c r="AI613" s="184"/>
      <c r="AJ613" s="184"/>
      <c r="AK613" s="184"/>
      <c r="AL613" s="184"/>
      <c r="AM613" s="184"/>
      <c r="AN613" s="184"/>
      <c r="AO613" s="184"/>
      <c r="AP613" s="184"/>
      <c r="AQ613" s="184"/>
      <c r="AR613" s="184"/>
      <c r="AS613" s="184"/>
      <c r="AT613" s="184"/>
      <c r="AU613" s="184"/>
      <c r="AV613" s="184"/>
      <c r="AW613" s="184"/>
      <c r="AX613" s="184"/>
      <c r="AY613" s="184"/>
      <c r="AZ613" s="184"/>
      <c r="BA613" s="184"/>
      <c r="BB613" s="184"/>
      <c r="BC613" s="184"/>
      <c r="BD613" s="184"/>
      <c r="BE613" s="184"/>
      <c r="BF613" s="184"/>
      <c r="BG613" s="184"/>
      <c r="BH613" s="184"/>
      <c r="BI613" s="184"/>
      <c r="BJ613" s="184"/>
      <c r="BK613" s="184"/>
      <c r="BL613" s="184"/>
      <c r="BM613" s="184"/>
    </row>
    <row r="614" spans="3:65" x14ac:dyDescent="0.2">
      <c r="C614" s="188">
        <f>C613+1</f>
        <v>1</v>
      </c>
      <c r="D614" s="166" t="str">
        <f>INDEX(D$51:D$75,$C614,1)</f>
        <v xml:space="preserve">TRANSMISSION LINE  </v>
      </c>
      <c r="E614" s="211" t="str">
        <f t="shared" ref="E614:F638" si="629">INDEX(E$51:E$75,$C614,1)</f>
        <v>CWIP Capital</v>
      </c>
      <c r="F614" s="183">
        <f t="shared" si="629"/>
        <v>6</v>
      </c>
      <c r="G614" s="183"/>
      <c r="H614" s="226" t="b">
        <f>Inputs!L12</f>
        <v>0</v>
      </c>
      <c r="I614" s="189"/>
      <c r="J614" s="189"/>
      <c r="O614" s="227">
        <f>SUMIF(Assumptions!$C$53:$H$53,O$9,Assumptions!$C$55:$H$55)*($H614=TRUE)*($F614&gt;=4)</f>
        <v>0</v>
      </c>
      <c r="P614" s="227">
        <f>SUMIF(Assumptions!$C$53:$H$53,P$9,Assumptions!$C$55:$H$55)*($H614=TRUE)*($F614&gt;=4)</f>
        <v>0</v>
      </c>
      <c r="Q614" s="227">
        <f>SUMIF(Assumptions!$C$53:$H$53,Q$9,Assumptions!$C$55:$H$55)*($H614=TRUE)*($F614&gt;=4)</f>
        <v>0</v>
      </c>
      <c r="R614" s="227">
        <f>SUMIF(Assumptions!$C$53:$H$53,R$9,Assumptions!$C$55:$H$55)*($H614=TRUE)*($F614&gt;=4)</f>
        <v>0</v>
      </c>
      <c r="S614" s="227">
        <f>SUMIF(Assumptions!$C$53:$H$53,S$9,Assumptions!$C$55:$H$55)*($H614=TRUE)*($F614&gt;=4)</f>
        <v>0</v>
      </c>
      <c r="T614" s="227">
        <f>SUMIF(Assumptions!$C$53:$H$53,T$9,Assumptions!$C$55:$H$55)*($H614=TRUE)*($F614&gt;=4)</f>
        <v>0</v>
      </c>
      <c r="U614" s="227">
        <f>SUMIF(Assumptions!$C$53:$H$53,U$9,Assumptions!$C$55:$H$55)*($H614=TRUE)*($F614&gt;=4)</f>
        <v>0</v>
      </c>
      <c r="V614" s="227">
        <f>SUMIF(Assumptions!$C$53:$H$53,V$9,Assumptions!$C$55:$H$55)*($H614=TRUE)*($F614&gt;=4)</f>
        <v>0</v>
      </c>
      <c r="W614" s="227">
        <f>SUMIF(Assumptions!$C$53:$H$53,W$9,Assumptions!$C$55:$H$55)*($H614=TRUE)*($F614&gt;=4)</f>
        <v>0</v>
      </c>
      <c r="X614" s="227">
        <f>SUMIF(Assumptions!$C$53:$H$53,X$9,Assumptions!$C$55:$H$55)*($H614=TRUE)*($F614&gt;=4)</f>
        <v>0</v>
      </c>
      <c r="Y614" s="227">
        <f>SUMIF(Assumptions!$C$53:$H$53,Y$9,Assumptions!$C$55:$H$55)*($H614=TRUE)*($F614&gt;=4)</f>
        <v>0</v>
      </c>
      <c r="Z614" s="227">
        <f>SUMIF(Assumptions!$C$53:$H$53,Z$9,Assumptions!$C$55:$H$55)*($H614=TRUE)*($F614&gt;=4)</f>
        <v>0</v>
      </c>
      <c r="AA614" s="227">
        <f>SUMIF(Assumptions!$C$53:$H$53,AA$9,Assumptions!$C$55:$H$55)*($H614=TRUE)*($F614&gt;=4)</f>
        <v>0</v>
      </c>
      <c r="AB614" s="227">
        <f>SUMIF(Assumptions!$C$53:$H$53,AB$9,Assumptions!$C$55:$H$55)*($H614=TRUE)*($F614&gt;=4)</f>
        <v>0</v>
      </c>
      <c r="AC614" s="227">
        <f>SUMIF(Assumptions!$C$53:$H$53,AC$9,Assumptions!$C$55:$H$55)*($H614=TRUE)*($F614&gt;=4)</f>
        <v>0</v>
      </c>
      <c r="AD614" s="227">
        <f>SUMIF(Assumptions!$C$53:$H$53,AD$9,Assumptions!$C$55:$H$55)*($H614=TRUE)*($F614&gt;=4)</f>
        <v>0</v>
      </c>
      <c r="AE614" s="227">
        <f>SUMIF(Assumptions!$C$53:$H$53,AE$9,Assumptions!$C$55:$H$55)*($H614=TRUE)*($F614&gt;=4)</f>
        <v>0</v>
      </c>
      <c r="AF614" s="227">
        <f>SUMIF(Assumptions!$C$53:$H$53,AF$9,Assumptions!$C$55:$H$55)*($H614=TRUE)*($F614&gt;=4)</f>
        <v>0</v>
      </c>
      <c r="AG614" s="227">
        <f>SUMIF(Assumptions!$C$53:$H$53,AG$9,Assumptions!$C$55:$H$55)*($H614=TRUE)*($F614&gt;=4)</f>
        <v>0</v>
      </c>
      <c r="AH614" s="227">
        <f>SUMIF(Assumptions!$C$53:$H$53,AH$9,Assumptions!$C$55:$H$55)*($H614=TRUE)*($F614&gt;=4)</f>
        <v>0</v>
      </c>
      <c r="AI614" s="227">
        <f>SUMIF(Assumptions!$C$53:$H$53,AI$9,Assumptions!$C$55:$H$55)*($H614=TRUE)*($F614&gt;=4)</f>
        <v>0</v>
      </c>
      <c r="AJ614" s="227">
        <f>SUMIF(Assumptions!$C$53:$H$53,AJ$9,Assumptions!$C$55:$H$55)*($H614=TRUE)*($F614&gt;=4)</f>
        <v>0</v>
      </c>
      <c r="AK614" s="227">
        <f>SUMIF(Assumptions!$C$53:$H$53,AK$9,Assumptions!$C$55:$H$55)*($H614=TRUE)*($F614&gt;=4)</f>
        <v>0</v>
      </c>
      <c r="AL614" s="227">
        <f>SUMIF(Assumptions!$C$53:$H$53,AL$9,Assumptions!$C$55:$H$55)*($H614=TRUE)*($F614&gt;=4)</f>
        <v>0</v>
      </c>
      <c r="AM614" s="227">
        <f>SUMIF(Assumptions!$C$53:$H$53,AM$9,Assumptions!$C$55:$H$55)*($H614=TRUE)*($F614&gt;=4)</f>
        <v>0</v>
      </c>
      <c r="AN614" s="227">
        <f>SUMIF(Assumptions!$C$53:$H$53,AN$9,Assumptions!$C$55:$H$55)*($H614=TRUE)*($F614&gt;=4)</f>
        <v>0</v>
      </c>
      <c r="AO614" s="227">
        <f>SUMIF(Assumptions!$C$53:$H$53,AO$9,Assumptions!$C$55:$H$55)*($H614=TRUE)*($F614&gt;=4)</f>
        <v>0</v>
      </c>
      <c r="AP614" s="227">
        <f>SUMIF(Assumptions!$C$53:$H$53,AP$9,Assumptions!$C$55:$H$55)*($H614=TRUE)*($F614&gt;=4)</f>
        <v>0</v>
      </c>
      <c r="AQ614" s="227">
        <f>SUMIF(Assumptions!$C$53:$H$53,AQ$9,Assumptions!$C$55:$H$55)*($H614=TRUE)*($F614&gt;=4)</f>
        <v>0</v>
      </c>
      <c r="AR614" s="227">
        <f>SUMIF(Assumptions!$C$53:$H$53,AR$9,Assumptions!$C$55:$H$55)*($H614=TRUE)*($F614&gt;=4)</f>
        <v>0</v>
      </c>
      <c r="AS614" s="227">
        <f>SUMIF(Assumptions!$C$53:$H$53,AS$9,Assumptions!$C$55:$H$55)*($H614=TRUE)*($F614&gt;=4)</f>
        <v>0</v>
      </c>
      <c r="AT614" s="227">
        <f>SUMIF(Assumptions!$C$53:$H$53,AT$9,Assumptions!$C$55:$H$55)*($H614=TRUE)*($F614&gt;=4)</f>
        <v>0</v>
      </c>
      <c r="AU614" s="227">
        <f>SUMIF(Assumptions!$C$53:$H$53,AU$9,Assumptions!$C$55:$H$55)*($H614=TRUE)*($F614&gt;=4)</f>
        <v>0</v>
      </c>
      <c r="AV614" s="227">
        <f>SUMIF(Assumptions!$C$53:$H$53,AV$9,Assumptions!$C$55:$H$55)*($H614=TRUE)*($F614&gt;=4)</f>
        <v>0</v>
      </c>
      <c r="AW614" s="227">
        <f>SUMIF(Assumptions!$C$53:$H$53,AW$9,Assumptions!$C$55:$H$55)*($H614=TRUE)*($F614&gt;=4)</f>
        <v>0</v>
      </c>
      <c r="AX614" s="227">
        <f>SUMIF(Assumptions!$C$53:$H$53,AX$9,Assumptions!$C$55:$H$55)*($H614=TRUE)*($F614&gt;=4)</f>
        <v>0</v>
      </c>
      <c r="AY614" s="227">
        <f>SUMIF(Assumptions!$C$53:$H$53,AY$9,Assumptions!$C$55:$H$55)*($H614=TRUE)*($F614&gt;=4)</f>
        <v>0</v>
      </c>
      <c r="AZ614" s="227">
        <f>SUMIF(Assumptions!$C$53:$H$53,AZ$9,Assumptions!$C$55:$H$55)*($H614=TRUE)*($F614&gt;=4)</f>
        <v>0</v>
      </c>
      <c r="BA614" s="227">
        <f>SUMIF(Assumptions!$C$53:$H$53,BA$9,Assumptions!$C$55:$H$55)*($H614=TRUE)*($F614&gt;=4)</f>
        <v>0</v>
      </c>
      <c r="BB614" s="227">
        <f>SUMIF(Assumptions!$C$53:$H$53,BB$9,Assumptions!$C$55:$H$55)*($H614=TRUE)*($F614&gt;=4)</f>
        <v>0</v>
      </c>
      <c r="BC614" s="227">
        <f>SUMIF(Assumptions!$C$53:$H$53,BC$9,Assumptions!$C$55:$H$55)*($H614=TRUE)*($F614&gt;=4)</f>
        <v>0</v>
      </c>
      <c r="BD614" s="227">
        <f>SUMIF(Assumptions!$C$53:$H$53,BD$9,Assumptions!$C$55:$H$55)*($H614=TRUE)*($F614&gt;=4)</f>
        <v>0</v>
      </c>
      <c r="BE614" s="227">
        <f>SUMIF(Assumptions!$C$53:$H$53,BE$9,Assumptions!$C$55:$H$55)*($H614=TRUE)*($F614&gt;=4)</f>
        <v>0</v>
      </c>
      <c r="BF614" s="227">
        <f>SUMIF(Assumptions!$C$53:$H$53,BF$9,Assumptions!$C$55:$H$55)*($H614=TRUE)*($F614&gt;=4)</f>
        <v>0</v>
      </c>
      <c r="BG614" s="227">
        <f>SUMIF(Assumptions!$C$53:$H$53,BG$9,Assumptions!$C$55:$H$55)*($H614=TRUE)*($F614&gt;=4)</f>
        <v>0</v>
      </c>
      <c r="BH614" s="227">
        <f>SUMIF(Assumptions!$C$53:$H$53,BH$9,Assumptions!$C$55:$H$55)*($H614=TRUE)*($F614&gt;=4)</f>
        <v>0</v>
      </c>
      <c r="BI614" s="227">
        <f>SUMIF(Assumptions!$C$53:$H$53,BI$9,Assumptions!$C$55:$H$55)*($H614=TRUE)*($F614&gt;=4)</f>
        <v>0</v>
      </c>
      <c r="BJ614" s="227">
        <f>SUMIF(Assumptions!$C$53:$H$53,BJ$9,Assumptions!$C$55:$H$55)*($H614=TRUE)*($F614&gt;=4)</f>
        <v>0</v>
      </c>
      <c r="BK614" s="227">
        <f>SUMIF(Assumptions!$C$53:$H$53,BK$9,Assumptions!$C$55:$H$55)*($H614=TRUE)*($F614&gt;=4)</f>
        <v>0</v>
      </c>
      <c r="BL614" s="227">
        <f>SUMIF(Assumptions!$C$53:$H$53,BL$9,Assumptions!$C$55:$H$55)*($H614=TRUE)*($F614&gt;=4)</f>
        <v>0</v>
      </c>
      <c r="BM614" s="227">
        <f>SUMIF(Assumptions!$C$53:$H$53,BM$9,Assumptions!$C$55:$H$55)*($H614=TRUE)*($F614&gt;=4)</f>
        <v>0</v>
      </c>
    </row>
    <row r="615" spans="3:65" x14ac:dyDescent="0.2">
      <c r="C615" s="188">
        <f t="shared" ref="C615:C638" si="630">C614+1</f>
        <v>2</v>
      </c>
      <c r="D615" s="166" t="str">
        <f t="shared" ref="D615:D638" si="631">INDEX(D$51:D$75,$C615,1)</f>
        <v xml:space="preserve">TRANSMISSION SUBSTATION  </v>
      </c>
      <c r="E615" s="211" t="str">
        <f t="shared" si="629"/>
        <v>CWIP Capital</v>
      </c>
      <c r="F615" s="183">
        <f t="shared" si="629"/>
        <v>6</v>
      </c>
      <c r="G615" s="183"/>
      <c r="H615" s="226" t="b">
        <f>Inputs!L13</f>
        <v>0</v>
      </c>
      <c r="I615" s="189"/>
      <c r="J615" s="189"/>
      <c r="O615" s="227">
        <f>SUMIF(Assumptions!$C$53:$H$53,O$9,Assumptions!$C$55:$H$55)*($H615=TRUE)*($F615&gt;=4)</f>
        <v>0</v>
      </c>
      <c r="P615" s="227">
        <f>SUMIF(Assumptions!$C$53:$H$53,P$9,Assumptions!$C$55:$H$55)*($H615=TRUE)*($F615&gt;=4)</f>
        <v>0</v>
      </c>
      <c r="Q615" s="227">
        <f>SUMIF(Assumptions!$C$53:$H$53,Q$9,Assumptions!$C$55:$H$55)*($H615=TRUE)*($F615&gt;=4)</f>
        <v>0</v>
      </c>
      <c r="R615" s="227">
        <f>SUMIF(Assumptions!$C$53:$H$53,R$9,Assumptions!$C$55:$H$55)*($H615=TRUE)*($F615&gt;=4)</f>
        <v>0</v>
      </c>
      <c r="S615" s="227">
        <f>SUMIF(Assumptions!$C$53:$H$53,S$9,Assumptions!$C$55:$H$55)*($H615=TRUE)*($F615&gt;=4)</f>
        <v>0</v>
      </c>
      <c r="T615" s="227">
        <f>SUMIF(Assumptions!$C$53:$H$53,T$9,Assumptions!$C$55:$H$55)*($H615=TRUE)*($F615&gt;=4)</f>
        <v>0</v>
      </c>
      <c r="U615" s="227">
        <f>SUMIF(Assumptions!$C$53:$H$53,U$9,Assumptions!$C$55:$H$55)*($H615=TRUE)*($F615&gt;=4)</f>
        <v>0</v>
      </c>
      <c r="V615" s="227">
        <f>SUMIF(Assumptions!$C$53:$H$53,V$9,Assumptions!$C$55:$H$55)*($H615=TRUE)*($F615&gt;=4)</f>
        <v>0</v>
      </c>
      <c r="W615" s="227">
        <f>SUMIF(Assumptions!$C$53:$H$53,W$9,Assumptions!$C$55:$H$55)*($H615=TRUE)*($F615&gt;=4)</f>
        <v>0</v>
      </c>
      <c r="X615" s="227">
        <f>SUMIF(Assumptions!$C$53:$H$53,X$9,Assumptions!$C$55:$H$55)*($H615=TRUE)*($F615&gt;=4)</f>
        <v>0</v>
      </c>
      <c r="Y615" s="227">
        <f>SUMIF(Assumptions!$C$53:$H$53,Y$9,Assumptions!$C$55:$H$55)*($H615=TRUE)*($F615&gt;=4)</f>
        <v>0</v>
      </c>
      <c r="Z615" s="227">
        <f>SUMIF(Assumptions!$C$53:$H$53,Z$9,Assumptions!$C$55:$H$55)*($H615=TRUE)*($F615&gt;=4)</f>
        <v>0</v>
      </c>
      <c r="AA615" s="227">
        <f>SUMIF(Assumptions!$C$53:$H$53,AA$9,Assumptions!$C$55:$H$55)*($H615=TRUE)*($F615&gt;=4)</f>
        <v>0</v>
      </c>
      <c r="AB615" s="227">
        <f>SUMIF(Assumptions!$C$53:$H$53,AB$9,Assumptions!$C$55:$H$55)*($H615=TRUE)*($F615&gt;=4)</f>
        <v>0</v>
      </c>
      <c r="AC615" s="227">
        <f>SUMIF(Assumptions!$C$53:$H$53,AC$9,Assumptions!$C$55:$H$55)*($H615=TRUE)*($F615&gt;=4)</f>
        <v>0</v>
      </c>
      <c r="AD615" s="227">
        <f>SUMIF(Assumptions!$C$53:$H$53,AD$9,Assumptions!$C$55:$H$55)*($H615=TRUE)*($F615&gt;=4)</f>
        <v>0</v>
      </c>
      <c r="AE615" s="227">
        <f>SUMIF(Assumptions!$C$53:$H$53,AE$9,Assumptions!$C$55:$H$55)*($H615=TRUE)*($F615&gt;=4)</f>
        <v>0</v>
      </c>
      <c r="AF615" s="227">
        <f>SUMIF(Assumptions!$C$53:$H$53,AF$9,Assumptions!$C$55:$H$55)*($H615=TRUE)*($F615&gt;=4)</f>
        <v>0</v>
      </c>
      <c r="AG615" s="227">
        <f>SUMIF(Assumptions!$C$53:$H$53,AG$9,Assumptions!$C$55:$H$55)*($H615=TRUE)*($F615&gt;=4)</f>
        <v>0</v>
      </c>
      <c r="AH615" s="227">
        <f>SUMIF(Assumptions!$C$53:$H$53,AH$9,Assumptions!$C$55:$H$55)*($H615=TRUE)*($F615&gt;=4)</f>
        <v>0</v>
      </c>
      <c r="AI615" s="227">
        <f>SUMIF(Assumptions!$C$53:$H$53,AI$9,Assumptions!$C$55:$H$55)*($H615=TRUE)*($F615&gt;=4)</f>
        <v>0</v>
      </c>
      <c r="AJ615" s="227">
        <f>SUMIF(Assumptions!$C$53:$H$53,AJ$9,Assumptions!$C$55:$H$55)*($H615=TRUE)*($F615&gt;=4)</f>
        <v>0</v>
      </c>
      <c r="AK615" s="227">
        <f>SUMIF(Assumptions!$C$53:$H$53,AK$9,Assumptions!$C$55:$H$55)*($H615=TRUE)*($F615&gt;=4)</f>
        <v>0</v>
      </c>
      <c r="AL615" s="227">
        <f>SUMIF(Assumptions!$C$53:$H$53,AL$9,Assumptions!$C$55:$H$55)*($H615=TRUE)*($F615&gt;=4)</f>
        <v>0</v>
      </c>
      <c r="AM615" s="227">
        <f>SUMIF(Assumptions!$C$53:$H$53,AM$9,Assumptions!$C$55:$H$55)*($H615=TRUE)*($F615&gt;=4)</f>
        <v>0</v>
      </c>
      <c r="AN615" s="227">
        <f>SUMIF(Assumptions!$C$53:$H$53,AN$9,Assumptions!$C$55:$H$55)*($H615=TRUE)*($F615&gt;=4)</f>
        <v>0</v>
      </c>
      <c r="AO615" s="227">
        <f>SUMIF(Assumptions!$C$53:$H$53,AO$9,Assumptions!$C$55:$H$55)*($H615=TRUE)*($F615&gt;=4)</f>
        <v>0</v>
      </c>
      <c r="AP615" s="227">
        <f>SUMIF(Assumptions!$C$53:$H$53,AP$9,Assumptions!$C$55:$H$55)*($H615=TRUE)*($F615&gt;=4)</f>
        <v>0</v>
      </c>
      <c r="AQ615" s="227">
        <f>SUMIF(Assumptions!$C$53:$H$53,AQ$9,Assumptions!$C$55:$H$55)*($H615=TRUE)*($F615&gt;=4)</f>
        <v>0</v>
      </c>
      <c r="AR615" s="227">
        <f>SUMIF(Assumptions!$C$53:$H$53,AR$9,Assumptions!$C$55:$H$55)*($H615=TRUE)*($F615&gt;=4)</f>
        <v>0</v>
      </c>
      <c r="AS615" s="227">
        <f>SUMIF(Assumptions!$C$53:$H$53,AS$9,Assumptions!$C$55:$H$55)*($H615=TRUE)*($F615&gt;=4)</f>
        <v>0</v>
      </c>
      <c r="AT615" s="227">
        <f>SUMIF(Assumptions!$C$53:$H$53,AT$9,Assumptions!$C$55:$H$55)*($H615=TRUE)*($F615&gt;=4)</f>
        <v>0</v>
      </c>
      <c r="AU615" s="227">
        <f>SUMIF(Assumptions!$C$53:$H$53,AU$9,Assumptions!$C$55:$H$55)*($H615=TRUE)*($F615&gt;=4)</f>
        <v>0</v>
      </c>
      <c r="AV615" s="227">
        <f>SUMIF(Assumptions!$C$53:$H$53,AV$9,Assumptions!$C$55:$H$55)*($H615=TRUE)*($F615&gt;=4)</f>
        <v>0</v>
      </c>
      <c r="AW615" s="227">
        <f>SUMIF(Assumptions!$C$53:$H$53,AW$9,Assumptions!$C$55:$H$55)*($H615=TRUE)*($F615&gt;=4)</f>
        <v>0</v>
      </c>
      <c r="AX615" s="227">
        <f>SUMIF(Assumptions!$C$53:$H$53,AX$9,Assumptions!$C$55:$H$55)*($H615=TRUE)*($F615&gt;=4)</f>
        <v>0</v>
      </c>
      <c r="AY615" s="227">
        <f>SUMIF(Assumptions!$C$53:$H$53,AY$9,Assumptions!$C$55:$H$55)*($H615=TRUE)*($F615&gt;=4)</f>
        <v>0</v>
      </c>
      <c r="AZ615" s="227">
        <f>SUMIF(Assumptions!$C$53:$H$53,AZ$9,Assumptions!$C$55:$H$55)*($H615=TRUE)*($F615&gt;=4)</f>
        <v>0</v>
      </c>
      <c r="BA615" s="227">
        <f>SUMIF(Assumptions!$C$53:$H$53,BA$9,Assumptions!$C$55:$H$55)*($H615=TRUE)*($F615&gt;=4)</f>
        <v>0</v>
      </c>
      <c r="BB615" s="227">
        <f>SUMIF(Assumptions!$C$53:$H$53,BB$9,Assumptions!$C$55:$H$55)*($H615=TRUE)*($F615&gt;=4)</f>
        <v>0</v>
      </c>
      <c r="BC615" s="227">
        <f>SUMIF(Assumptions!$C$53:$H$53,BC$9,Assumptions!$C$55:$H$55)*($H615=TRUE)*($F615&gt;=4)</f>
        <v>0</v>
      </c>
      <c r="BD615" s="227">
        <f>SUMIF(Assumptions!$C$53:$H$53,BD$9,Assumptions!$C$55:$H$55)*($H615=TRUE)*($F615&gt;=4)</f>
        <v>0</v>
      </c>
      <c r="BE615" s="227">
        <f>SUMIF(Assumptions!$C$53:$H$53,BE$9,Assumptions!$C$55:$H$55)*($H615=TRUE)*($F615&gt;=4)</f>
        <v>0</v>
      </c>
      <c r="BF615" s="227">
        <f>SUMIF(Assumptions!$C$53:$H$53,BF$9,Assumptions!$C$55:$H$55)*($H615=TRUE)*($F615&gt;=4)</f>
        <v>0</v>
      </c>
      <c r="BG615" s="227">
        <f>SUMIF(Assumptions!$C$53:$H$53,BG$9,Assumptions!$C$55:$H$55)*($H615=TRUE)*($F615&gt;=4)</f>
        <v>0</v>
      </c>
      <c r="BH615" s="227">
        <f>SUMIF(Assumptions!$C$53:$H$53,BH$9,Assumptions!$C$55:$H$55)*($H615=TRUE)*($F615&gt;=4)</f>
        <v>0</v>
      </c>
      <c r="BI615" s="227">
        <f>SUMIF(Assumptions!$C$53:$H$53,BI$9,Assumptions!$C$55:$H$55)*($H615=TRUE)*($F615&gt;=4)</f>
        <v>0</v>
      </c>
      <c r="BJ615" s="227">
        <f>SUMIF(Assumptions!$C$53:$H$53,BJ$9,Assumptions!$C$55:$H$55)*($H615=TRUE)*($F615&gt;=4)</f>
        <v>0</v>
      </c>
      <c r="BK615" s="227">
        <f>SUMIF(Assumptions!$C$53:$H$53,BK$9,Assumptions!$C$55:$H$55)*($H615=TRUE)*($F615&gt;=4)</f>
        <v>0</v>
      </c>
      <c r="BL615" s="227">
        <f>SUMIF(Assumptions!$C$53:$H$53,BL$9,Assumptions!$C$55:$H$55)*($H615=TRUE)*($F615&gt;=4)</f>
        <v>0</v>
      </c>
      <c r="BM615" s="227">
        <f>SUMIF(Assumptions!$C$53:$H$53,BM$9,Assumptions!$C$55:$H$55)*($H615=TRUE)*($F615&gt;=4)</f>
        <v>0</v>
      </c>
    </row>
    <row r="616" spans="3:65" x14ac:dyDescent="0.2">
      <c r="C616" s="188">
        <f t="shared" si="630"/>
        <v>3</v>
      </c>
      <c r="D616" s="166" t="str">
        <f t="shared" si="631"/>
        <v xml:space="preserve">DISTRIBUTION SUBSTATION  </v>
      </c>
      <c r="E616" s="211" t="str">
        <f t="shared" si="629"/>
        <v>CWIP Capital</v>
      </c>
      <c r="F616" s="183">
        <f t="shared" si="629"/>
        <v>6</v>
      </c>
      <c r="G616" s="183"/>
      <c r="H616" s="226" t="b">
        <f>Inputs!L14</f>
        <v>0</v>
      </c>
      <c r="I616" s="189"/>
      <c r="J616" s="189"/>
      <c r="O616" s="227">
        <f>SUMIF(Assumptions!$C$53:$H$53,O$9,Assumptions!$C$55:$H$55)*($H616=TRUE)*($F616&gt;=4)</f>
        <v>0</v>
      </c>
      <c r="P616" s="227">
        <f>SUMIF(Assumptions!$C$53:$H$53,P$9,Assumptions!$C$55:$H$55)*($H616=TRUE)*($F616&gt;=4)</f>
        <v>0</v>
      </c>
      <c r="Q616" s="227">
        <f>SUMIF(Assumptions!$C$53:$H$53,Q$9,Assumptions!$C$55:$H$55)*($H616=TRUE)*($F616&gt;=4)</f>
        <v>0</v>
      </c>
      <c r="R616" s="227">
        <f>SUMIF(Assumptions!$C$53:$H$53,R$9,Assumptions!$C$55:$H$55)*($H616=TRUE)*($F616&gt;=4)</f>
        <v>0</v>
      </c>
      <c r="S616" s="227">
        <f>SUMIF(Assumptions!$C$53:$H$53,S$9,Assumptions!$C$55:$H$55)*($H616=TRUE)*($F616&gt;=4)</f>
        <v>0</v>
      </c>
      <c r="T616" s="227">
        <f>SUMIF(Assumptions!$C$53:$H$53,T$9,Assumptions!$C$55:$H$55)*($H616=TRUE)*($F616&gt;=4)</f>
        <v>0</v>
      </c>
      <c r="U616" s="227">
        <f>SUMIF(Assumptions!$C$53:$H$53,U$9,Assumptions!$C$55:$H$55)*($H616=TRUE)*($F616&gt;=4)</f>
        <v>0</v>
      </c>
      <c r="V616" s="227">
        <f>SUMIF(Assumptions!$C$53:$H$53,V$9,Assumptions!$C$55:$H$55)*($H616=TRUE)*($F616&gt;=4)</f>
        <v>0</v>
      </c>
      <c r="W616" s="227">
        <f>SUMIF(Assumptions!$C$53:$H$53,W$9,Assumptions!$C$55:$H$55)*($H616=TRUE)*($F616&gt;=4)</f>
        <v>0</v>
      </c>
      <c r="X616" s="227">
        <f>SUMIF(Assumptions!$C$53:$H$53,X$9,Assumptions!$C$55:$H$55)*($H616=TRUE)*($F616&gt;=4)</f>
        <v>0</v>
      </c>
      <c r="Y616" s="227">
        <f>SUMIF(Assumptions!$C$53:$H$53,Y$9,Assumptions!$C$55:$H$55)*($H616=TRUE)*($F616&gt;=4)</f>
        <v>0</v>
      </c>
      <c r="Z616" s="227">
        <f>SUMIF(Assumptions!$C$53:$H$53,Z$9,Assumptions!$C$55:$H$55)*($H616=TRUE)*($F616&gt;=4)</f>
        <v>0</v>
      </c>
      <c r="AA616" s="227">
        <f>SUMIF(Assumptions!$C$53:$H$53,AA$9,Assumptions!$C$55:$H$55)*($H616=TRUE)*($F616&gt;=4)</f>
        <v>0</v>
      </c>
      <c r="AB616" s="227">
        <f>SUMIF(Assumptions!$C$53:$H$53,AB$9,Assumptions!$C$55:$H$55)*($H616=TRUE)*($F616&gt;=4)</f>
        <v>0</v>
      </c>
      <c r="AC616" s="227">
        <f>SUMIF(Assumptions!$C$53:$H$53,AC$9,Assumptions!$C$55:$H$55)*($H616=TRUE)*($F616&gt;=4)</f>
        <v>0</v>
      </c>
      <c r="AD616" s="227">
        <f>SUMIF(Assumptions!$C$53:$H$53,AD$9,Assumptions!$C$55:$H$55)*($H616=TRUE)*($F616&gt;=4)</f>
        <v>0</v>
      </c>
      <c r="AE616" s="227">
        <f>SUMIF(Assumptions!$C$53:$H$53,AE$9,Assumptions!$C$55:$H$55)*($H616=TRUE)*($F616&gt;=4)</f>
        <v>0</v>
      </c>
      <c r="AF616" s="227">
        <f>SUMIF(Assumptions!$C$53:$H$53,AF$9,Assumptions!$C$55:$H$55)*($H616=TRUE)*($F616&gt;=4)</f>
        <v>0</v>
      </c>
      <c r="AG616" s="227">
        <f>SUMIF(Assumptions!$C$53:$H$53,AG$9,Assumptions!$C$55:$H$55)*($H616=TRUE)*($F616&gt;=4)</f>
        <v>0</v>
      </c>
      <c r="AH616" s="227">
        <f>SUMIF(Assumptions!$C$53:$H$53,AH$9,Assumptions!$C$55:$H$55)*($H616=TRUE)*($F616&gt;=4)</f>
        <v>0</v>
      </c>
      <c r="AI616" s="227">
        <f>SUMIF(Assumptions!$C$53:$H$53,AI$9,Assumptions!$C$55:$H$55)*($H616=TRUE)*($F616&gt;=4)</f>
        <v>0</v>
      </c>
      <c r="AJ616" s="227">
        <f>SUMIF(Assumptions!$C$53:$H$53,AJ$9,Assumptions!$C$55:$H$55)*($H616=TRUE)*($F616&gt;=4)</f>
        <v>0</v>
      </c>
      <c r="AK616" s="227">
        <f>SUMIF(Assumptions!$C$53:$H$53,AK$9,Assumptions!$C$55:$H$55)*($H616=TRUE)*($F616&gt;=4)</f>
        <v>0</v>
      </c>
      <c r="AL616" s="227">
        <f>SUMIF(Assumptions!$C$53:$H$53,AL$9,Assumptions!$C$55:$H$55)*($H616=TRUE)*($F616&gt;=4)</f>
        <v>0</v>
      </c>
      <c r="AM616" s="227">
        <f>SUMIF(Assumptions!$C$53:$H$53,AM$9,Assumptions!$C$55:$H$55)*($H616=TRUE)*($F616&gt;=4)</f>
        <v>0</v>
      </c>
      <c r="AN616" s="227">
        <f>SUMIF(Assumptions!$C$53:$H$53,AN$9,Assumptions!$C$55:$H$55)*($H616=TRUE)*($F616&gt;=4)</f>
        <v>0</v>
      </c>
      <c r="AO616" s="227">
        <f>SUMIF(Assumptions!$C$53:$H$53,AO$9,Assumptions!$C$55:$H$55)*($H616=TRUE)*($F616&gt;=4)</f>
        <v>0</v>
      </c>
      <c r="AP616" s="227">
        <f>SUMIF(Assumptions!$C$53:$H$53,AP$9,Assumptions!$C$55:$H$55)*($H616=TRUE)*($F616&gt;=4)</f>
        <v>0</v>
      </c>
      <c r="AQ616" s="227">
        <f>SUMIF(Assumptions!$C$53:$H$53,AQ$9,Assumptions!$C$55:$H$55)*($H616=TRUE)*($F616&gt;=4)</f>
        <v>0</v>
      </c>
      <c r="AR616" s="227">
        <f>SUMIF(Assumptions!$C$53:$H$53,AR$9,Assumptions!$C$55:$H$55)*($H616=TRUE)*($F616&gt;=4)</f>
        <v>0</v>
      </c>
      <c r="AS616" s="227">
        <f>SUMIF(Assumptions!$C$53:$H$53,AS$9,Assumptions!$C$55:$H$55)*($H616=TRUE)*($F616&gt;=4)</f>
        <v>0</v>
      </c>
      <c r="AT616" s="227">
        <f>SUMIF(Assumptions!$C$53:$H$53,AT$9,Assumptions!$C$55:$H$55)*($H616=TRUE)*($F616&gt;=4)</f>
        <v>0</v>
      </c>
      <c r="AU616" s="227">
        <f>SUMIF(Assumptions!$C$53:$H$53,AU$9,Assumptions!$C$55:$H$55)*($H616=TRUE)*($F616&gt;=4)</f>
        <v>0</v>
      </c>
      <c r="AV616" s="227">
        <f>SUMIF(Assumptions!$C$53:$H$53,AV$9,Assumptions!$C$55:$H$55)*($H616=TRUE)*($F616&gt;=4)</f>
        <v>0</v>
      </c>
      <c r="AW616" s="227">
        <f>SUMIF(Assumptions!$C$53:$H$53,AW$9,Assumptions!$C$55:$H$55)*($H616=TRUE)*($F616&gt;=4)</f>
        <v>0</v>
      </c>
      <c r="AX616" s="227">
        <f>SUMIF(Assumptions!$C$53:$H$53,AX$9,Assumptions!$C$55:$H$55)*($H616=TRUE)*($F616&gt;=4)</f>
        <v>0</v>
      </c>
      <c r="AY616" s="227">
        <f>SUMIF(Assumptions!$C$53:$H$53,AY$9,Assumptions!$C$55:$H$55)*($H616=TRUE)*($F616&gt;=4)</f>
        <v>0</v>
      </c>
      <c r="AZ616" s="227">
        <f>SUMIF(Assumptions!$C$53:$H$53,AZ$9,Assumptions!$C$55:$H$55)*($H616=TRUE)*($F616&gt;=4)</f>
        <v>0</v>
      </c>
      <c r="BA616" s="227">
        <f>SUMIF(Assumptions!$C$53:$H$53,BA$9,Assumptions!$C$55:$H$55)*($H616=TRUE)*($F616&gt;=4)</f>
        <v>0</v>
      </c>
      <c r="BB616" s="227">
        <f>SUMIF(Assumptions!$C$53:$H$53,BB$9,Assumptions!$C$55:$H$55)*($H616=TRUE)*($F616&gt;=4)</f>
        <v>0</v>
      </c>
      <c r="BC616" s="227">
        <f>SUMIF(Assumptions!$C$53:$H$53,BC$9,Assumptions!$C$55:$H$55)*($H616=TRUE)*($F616&gt;=4)</f>
        <v>0</v>
      </c>
      <c r="BD616" s="227">
        <f>SUMIF(Assumptions!$C$53:$H$53,BD$9,Assumptions!$C$55:$H$55)*($H616=TRUE)*($F616&gt;=4)</f>
        <v>0</v>
      </c>
      <c r="BE616" s="227">
        <f>SUMIF(Assumptions!$C$53:$H$53,BE$9,Assumptions!$C$55:$H$55)*($H616=TRUE)*($F616&gt;=4)</f>
        <v>0</v>
      </c>
      <c r="BF616" s="227">
        <f>SUMIF(Assumptions!$C$53:$H$53,BF$9,Assumptions!$C$55:$H$55)*($H616=TRUE)*($F616&gt;=4)</f>
        <v>0</v>
      </c>
      <c r="BG616" s="227">
        <f>SUMIF(Assumptions!$C$53:$H$53,BG$9,Assumptions!$C$55:$H$55)*($H616=TRUE)*($F616&gt;=4)</f>
        <v>0</v>
      </c>
      <c r="BH616" s="227">
        <f>SUMIF(Assumptions!$C$53:$H$53,BH$9,Assumptions!$C$55:$H$55)*($H616=TRUE)*($F616&gt;=4)</f>
        <v>0</v>
      </c>
      <c r="BI616" s="227">
        <f>SUMIF(Assumptions!$C$53:$H$53,BI$9,Assumptions!$C$55:$H$55)*($H616=TRUE)*($F616&gt;=4)</f>
        <v>0</v>
      </c>
      <c r="BJ616" s="227">
        <f>SUMIF(Assumptions!$C$53:$H$53,BJ$9,Assumptions!$C$55:$H$55)*($H616=TRUE)*($F616&gt;=4)</f>
        <v>0</v>
      </c>
      <c r="BK616" s="227">
        <f>SUMIF(Assumptions!$C$53:$H$53,BK$9,Assumptions!$C$55:$H$55)*($H616=TRUE)*($F616&gt;=4)</f>
        <v>0</v>
      </c>
      <c r="BL616" s="227">
        <f>SUMIF(Assumptions!$C$53:$H$53,BL$9,Assumptions!$C$55:$H$55)*($H616=TRUE)*($F616&gt;=4)</f>
        <v>0</v>
      </c>
      <c r="BM616" s="227">
        <f>SUMIF(Assumptions!$C$53:$H$53,BM$9,Assumptions!$C$55:$H$55)*($H616=TRUE)*($F616&gt;=4)</f>
        <v>0</v>
      </c>
    </row>
    <row r="617" spans="3:65" x14ac:dyDescent="0.2">
      <c r="C617" s="188">
        <f t="shared" si="630"/>
        <v>4</v>
      </c>
      <c r="D617" s="166" t="str">
        <f t="shared" si="631"/>
        <v/>
      </c>
      <c r="E617" s="211" t="str">
        <f t="shared" si="629"/>
        <v>Operating Expense</v>
      </c>
      <c r="F617" s="183">
        <f t="shared" si="629"/>
        <v>2</v>
      </c>
      <c r="G617" s="183"/>
      <c r="H617" s="226" t="b">
        <f>Inputs!L15</f>
        <v>0</v>
      </c>
      <c r="I617" s="189"/>
      <c r="J617" s="189"/>
      <c r="O617" s="227">
        <f>SUMIF(Assumptions!$C$53:$H$53,O$9,Assumptions!$C$55:$H$55)*($H617=TRUE)*($F617&gt;=4)</f>
        <v>0</v>
      </c>
      <c r="P617" s="227">
        <f>SUMIF(Assumptions!$C$53:$H$53,P$9,Assumptions!$C$55:$H$55)*($H617=TRUE)*($F617&gt;=4)</f>
        <v>0</v>
      </c>
      <c r="Q617" s="227">
        <f>SUMIF(Assumptions!$C$53:$H$53,Q$9,Assumptions!$C$55:$H$55)*($H617=TRUE)*($F617&gt;=4)</f>
        <v>0</v>
      </c>
      <c r="R617" s="227">
        <f>SUMIF(Assumptions!$C$53:$H$53,R$9,Assumptions!$C$55:$H$55)*($H617=TRUE)*($F617&gt;=4)</f>
        <v>0</v>
      </c>
      <c r="S617" s="227">
        <f>SUMIF(Assumptions!$C$53:$H$53,S$9,Assumptions!$C$55:$H$55)*($H617=TRUE)*($F617&gt;=4)</f>
        <v>0</v>
      </c>
      <c r="T617" s="227">
        <f>SUMIF(Assumptions!$C$53:$H$53,T$9,Assumptions!$C$55:$H$55)*($H617=TRUE)*($F617&gt;=4)</f>
        <v>0</v>
      </c>
      <c r="U617" s="227">
        <f>SUMIF(Assumptions!$C$53:$H$53,U$9,Assumptions!$C$55:$H$55)*($H617=TRUE)*($F617&gt;=4)</f>
        <v>0</v>
      </c>
      <c r="V617" s="227">
        <f>SUMIF(Assumptions!$C$53:$H$53,V$9,Assumptions!$C$55:$H$55)*($H617=TRUE)*($F617&gt;=4)</f>
        <v>0</v>
      </c>
      <c r="W617" s="227">
        <f>SUMIF(Assumptions!$C$53:$H$53,W$9,Assumptions!$C$55:$H$55)*($H617=TRUE)*($F617&gt;=4)</f>
        <v>0</v>
      </c>
      <c r="X617" s="227">
        <f>SUMIF(Assumptions!$C$53:$H$53,X$9,Assumptions!$C$55:$H$55)*($H617=TRUE)*($F617&gt;=4)</f>
        <v>0</v>
      </c>
      <c r="Y617" s="227">
        <f>SUMIF(Assumptions!$C$53:$H$53,Y$9,Assumptions!$C$55:$H$55)*($H617=TRUE)*($F617&gt;=4)</f>
        <v>0</v>
      </c>
      <c r="Z617" s="227">
        <f>SUMIF(Assumptions!$C$53:$H$53,Z$9,Assumptions!$C$55:$H$55)*($H617=TRUE)*($F617&gt;=4)</f>
        <v>0</v>
      </c>
      <c r="AA617" s="227">
        <f>SUMIF(Assumptions!$C$53:$H$53,AA$9,Assumptions!$C$55:$H$55)*($H617=TRUE)*($F617&gt;=4)</f>
        <v>0</v>
      </c>
      <c r="AB617" s="227">
        <f>SUMIF(Assumptions!$C$53:$H$53,AB$9,Assumptions!$C$55:$H$55)*($H617=TRUE)*($F617&gt;=4)</f>
        <v>0</v>
      </c>
      <c r="AC617" s="227">
        <f>SUMIF(Assumptions!$C$53:$H$53,AC$9,Assumptions!$C$55:$H$55)*($H617=TRUE)*($F617&gt;=4)</f>
        <v>0</v>
      </c>
      <c r="AD617" s="227">
        <f>SUMIF(Assumptions!$C$53:$H$53,AD$9,Assumptions!$C$55:$H$55)*($H617=TRUE)*($F617&gt;=4)</f>
        <v>0</v>
      </c>
      <c r="AE617" s="227">
        <f>SUMIF(Assumptions!$C$53:$H$53,AE$9,Assumptions!$C$55:$H$55)*($H617=TRUE)*($F617&gt;=4)</f>
        <v>0</v>
      </c>
      <c r="AF617" s="227">
        <f>SUMIF(Assumptions!$C$53:$H$53,AF$9,Assumptions!$C$55:$H$55)*($H617=TRUE)*($F617&gt;=4)</f>
        <v>0</v>
      </c>
      <c r="AG617" s="227">
        <f>SUMIF(Assumptions!$C$53:$H$53,AG$9,Assumptions!$C$55:$H$55)*($H617=TRUE)*($F617&gt;=4)</f>
        <v>0</v>
      </c>
      <c r="AH617" s="227">
        <f>SUMIF(Assumptions!$C$53:$H$53,AH$9,Assumptions!$C$55:$H$55)*($H617=TRUE)*($F617&gt;=4)</f>
        <v>0</v>
      </c>
      <c r="AI617" s="227">
        <f>SUMIF(Assumptions!$C$53:$H$53,AI$9,Assumptions!$C$55:$H$55)*($H617=TRUE)*($F617&gt;=4)</f>
        <v>0</v>
      </c>
      <c r="AJ617" s="227">
        <f>SUMIF(Assumptions!$C$53:$H$53,AJ$9,Assumptions!$C$55:$H$55)*($H617=TRUE)*($F617&gt;=4)</f>
        <v>0</v>
      </c>
      <c r="AK617" s="227">
        <f>SUMIF(Assumptions!$C$53:$H$53,AK$9,Assumptions!$C$55:$H$55)*($H617=TRUE)*($F617&gt;=4)</f>
        <v>0</v>
      </c>
      <c r="AL617" s="227">
        <f>SUMIF(Assumptions!$C$53:$H$53,AL$9,Assumptions!$C$55:$H$55)*($H617=TRUE)*($F617&gt;=4)</f>
        <v>0</v>
      </c>
      <c r="AM617" s="227">
        <f>SUMIF(Assumptions!$C$53:$H$53,AM$9,Assumptions!$C$55:$H$55)*($H617=TRUE)*($F617&gt;=4)</f>
        <v>0</v>
      </c>
      <c r="AN617" s="227">
        <f>SUMIF(Assumptions!$C$53:$H$53,AN$9,Assumptions!$C$55:$H$55)*($H617=TRUE)*($F617&gt;=4)</f>
        <v>0</v>
      </c>
      <c r="AO617" s="227">
        <f>SUMIF(Assumptions!$C$53:$H$53,AO$9,Assumptions!$C$55:$H$55)*($H617=TRUE)*($F617&gt;=4)</f>
        <v>0</v>
      </c>
      <c r="AP617" s="227">
        <f>SUMIF(Assumptions!$C$53:$H$53,AP$9,Assumptions!$C$55:$H$55)*($H617=TRUE)*($F617&gt;=4)</f>
        <v>0</v>
      </c>
      <c r="AQ617" s="227">
        <f>SUMIF(Assumptions!$C$53:$H$53,AQ$9,Assumptions!$C$55:$H$55)*($H617=TRUE)*($F617&gt;=4)</f>
        <v>0</v>
      </c>
      <c r="AR617" s="227">
        <f>SUMIF(Assumptions!$C$53:$H$53,AR$9,Assumptions!$C$55:$H$55)*($H617=TRUE)*($F617&gt;=4)</f>
        <v>0</v>
      </c>
      <c r="AS617" s="227">
        <f>SUMIF(Assumptions!$C$53:$H$53,AS$9,Assumptions!$C$55:$H$55)*($H617=TRUE)*($F617&gt;=4)</f>
        <v>0</v>
      </c>
      <c r="AT617" s="227">
        <f>SUMIF(Assumptions!$C$53:$H$53,AT$9,Assumptions!$C$55:$H$55)*($H617=TRUE)*($F617&gt;=4)</f>
        <v>0</v>
      </c>
      <c r="AU617" s="227">
        <f>SUMIF(Assumptions!$C$53:$H$53,AU$9,Assumptions!$C$55:$H$55)*($H617=TRUE)*($F617&gt;=4)</f>
        <v>0</v>
      </c>
      <c r="AV617" s="227">
        <f>SUMIF(Assumptions!$C$53:$H$53,AV$9,Assumptions!$C$55:$H$55)*($H617=TRUE)*($F617&gt;=4)</f>
        <v>0</v>
      </c>
      <c r="AW617" s="227">
        <f>SUMIF(Assumptions!$C$53:$H$53,AW$9,Assumptions!$C$55:$H$55)*($H617=TRUE)*($F617&gt;=4)</f>
        <v>0</v>
      </c>
      <c r="AX617" s="227">
        <f>SUMIF(Assumptions!$C$53:$H$53,AX$9,Assumptions!$C$55:$H$55)*($H617=TRUE)*($F617&gt;=4)</f>
        <v>0</v>
      </c>
      <c r="AY617" s="227">
        <f>SUMIF(Assumptions!$C$53:$H$53,AY$9,Assumptions!$C$55:$H$55)*($H617=TRUE)*($F617&gt;=4)</f>
        <v>0</v>
      </c>
      <c r="AZ617" s="227">
        <f>SUMIF(Assumptions!$C$53:$H$53,AZ$9,Assumptions!$C$55:$H$55)*($H617=TRUE)*($F617&gt;=4)</f>
        <v>0</v>
      </c>
      <c r="BA617" s="227">
        <f>SUMIF(Assumptions!$C$53:$H$53,BA$9,Assumptions!$C$55:$H$55)*($H617=TRUE)*($F617&gt;=4)</f>
        <v>0</v>
      </c>
      <c r="BB617" s="227">
        <f>SUMIF(Assumptions!$C$53:$H$53,BB$9,Assumptions!$C$55:$H$55)*($H617=TRUE)*($F617&gt;=4)</f>
        <v>0</v>
      </c>
      <c r="BC617" s="227">
        <f>SUMIF(Assumptions!$C$53:$H$53,BC$9,Assumptions!$C$55:$H$55)*($H617=TRUE)*($F617&gt;=4)</f>
        <v>0</v>
      </c>
      <c r="BD617" s="227">
        <f>SUMIF(Assumptions!$C$53:$H$53,BD$9,Assumptions!$C$55:$H$55)*($H617=TRUE)*($F617&gt;=4)</f>
        <v>0</v>
      </c>
      <c r="BE617" s="227">
        <f>SUMIF(Assumptions!$C$53:$H$53,BE$9,Assumptions!$C$55:$H$55)*($H617=TRUE)*($F617&gt;=4)</f>
        <v>0</v>
      </c>
      <c r="BF617" s="227">
        <f>SUMIF(Assumptions!$C$53:$H$53,BF$9,Assumptions!$C$55:$H$55)*($H617=TRUE)*($F617&gt;=4)</f>
        <v>0</v>
      </c>
      <c r="BG617" s="227">
        <f>SUMIF(Assumptions!$C$53:$H$53,BG$9,Assumptions!$C$55:$H$55)*($H617=TRUE)*($F617&gt;=4)</f>
        <v>0</v>
      </c>
      <c r="BH617" s="227">
        <f>SUMIF(Assumptions!$C$53:$H$53,BH$9,Assumptions!$C$55:$H$55)*($H617=TRUE)*($F617&gt;=4)</f>
        <v>0</v>
      </c>
      <c r="BI617" s="227">
        <f>SUMIF(Assumptions!$C$53:$H$53,BI$9,Assumptions!$C$55:$H$55)*($H617=TRUE)*($F617&gt;=4)</f>
        <v>0</v>
      </c>
      <c r="BJ617" s="227">
        <f>SUMIF(Assumptions!$C$53:$H$53,BJ$9,Assumptions!$C$55:$H$55)*($H617=TRUE)*($F617&gt;=4)</f>
        <v>0</v>
      </c>
      <c r="BK617" s="227">
        <f>SUMIF(Assumptions!$C$53:$H$53,BK$9,Assumptions!$C$55:$H$55)*($H617=TRUE)*($F617&gt;=4)</f>
        <v>0</v>
      </c>
      <c r="BL617" s="227">
        <f>SUMIF(Assumptions!$C$53:$H$53,BL$9,Assumptions!$C$55:$H$55)*($H617=TRUE)*($F617&gt;=4)</f>
        <v>0</v>
      </c>
      <c r="BM617" s="227">
        <f>SUMIF(Assumptions!$C$53:$H$53,BM$9,Assumptions!$C$55:$H$55)*($H617=TRUE)*($F617&gt;=4)</f>
        <v>0</v>
      </c>
    </row>
    <row r="618" spans="3:65" x14ac:dyDescent="0.2">
      <c r="C618" s="188">
        <f t="shared" si="630"/>
        <v>5</v>
      </c>
      <c r="D618" s="166" t="str">
        <f t="shared" si="631"/>
        <v/>
      </c>
      <c r="E618" s="211" t="str">
        <f t="shared" si="629"/>
        <v>Operating Expense</v>
      </c>
      <c r="F618" s="183">
        <f t="shared" si="629"/>
        <v>2</v>
      </c>
      <c r="G618" s="183"/>
      <c r="H618" s="226" t="b">
        <f>Inputs!L16</f>
        <v>0</v>
      </c>
      <c r="I618" s="189"/>
      <c r="J618" s="189"/>
      <c r="O618" s="227">
        <f>SUMIF(Assumptions!$C$53:$H$53,O$9,Assumptions!$C$55:$H$55)*($H618=TRUE)*($F618&gt;=4)</f>
        <v>0</v>
      </c>
      <c r="P618" s="227">
        <f>SUMIF(Assumptions!$C$53:$H$53,P$9,Assumptions!$C$55:$H$55)*($H618=TRUE)*($F618&gt;=4)</f>
        <v>0</v>
      </c>
      <c r="Q618" s="227">
        <f>SUMIF(Assumptions!$C$53:$H$53,Q$9,Assumptions!$C$55:$H$55)*($H618=TRUE)*($F618&gt;=4)</f>
        <v>0</v>
      </c>
      <c r="R618" s="227">
        <f>SUMIF(Assumptions!$C$53:$H$53,R$9,Assumptions!$C$55:$H$55)*($H618=TRUE)*($F618&gt;=4)</f>
        <v>0</v>
      </c>
      <c r="S618" s="227">
        <f>SUMIF(Assumptions!$C$53:$H$53,S$9,Assumptions!$C$55:$H$55)*($H618=TRUE)*($F618&gt;=4)</f>
        <v>0</v>
      </c>
      <c r="T618" s="227">
        <f>SUMIF(Assumptions!$C$53:$H$53,T$9,Assumptions!$C$55:$H$55)*($H618=TRUE)*($F618&gt;=4)</f>
        <v>0</v>
      </c>
      <c r="U618" s="227">
        <f>SUMIF(Assumptions!$C$53:$H$53,U$9,Assumptions!$C$55:$H$55)*($H618=TRUE)*($F618&gt;=4)</f>
        <v>0</v>
      </c>
      <c r="V618" s="227">
        <f>SUMIF(Assumptions!$C$53:$H$53,V$9,Assumptions!$C$55:$H$55)*($H618=TRUE)*($F618&gt;=4)</f>
        <v>0</v>
      </c>
      <c r="W618" s="227">
        <f>SUMIF(Assumptions!$C$53:$H$53,W$9,Assumptions!$C$55:$H$55)*($H618=TRUE)*($F618&gt;=4)</f>
        <v>0</v>
      </c>
      <c r="X618" s="227">
        <f>SUMIF(Assumptions!$C$53:$H$53,X$9,Assumptions!$C$55:$H$55)*($H618=TRUE)*($F618&gt;=4)</f>
        <v>0</v>
      </c>
      <c r="Y618" s="227">
        <f>SUMIF(Assumptions!$C$53:$H$53,Y$9,Assumptions!$C$55:$H$55)*($H618=TRUE)*($F618&gt;=4)</f>
        <v>0</v>
      </c>
      <c r="Z618" s="227">
        <f>SUMIF(Assumptions!$C$53:$H$53,Z$9,Assumptions!$C$55:$H$55)*($H618=TRUE)*($F618&gt;=4)</f>
        <v>0</v>
      </c>
      <c r="AA618" s="227">
        <f>SUMIF(Assumptions!$C$53:$H$53,AA$9,Assumptions!$C$55:$H$55)*($H618=TRUE)*($F618&gt;=4)</f>
        <v>0</v>
      </c>
      <c r="AB618" s="227">
        <f>SUMIF(Assumptions!$C$53:$H$53,AB$9,Assumptions!$C$55:$H$55)*($H618=TRUE)*($F618&gt;=4)</f>
        <v>0</v>
      </c>
      <c r="AC618" s="227">
        <f>SUMIF(Assumptions!$C$53:$H$53,AC$9,Assumptions!$C$55:$H$55)*($H618=TRUE)*($F618&gt;=4)</f>
        <v>0</v>
      </c>
      <c r="AD618" s="227">
        <f>SUMIF(Assumptions!$C$53:$H$53,AD$9,Assumptions!$C$55:$H$55)*($H618=TRUE)*($F618&gt;=4)</f>
        <v>0</v>
      </c>
      <c r="AE618" s="227">
        <f>SUMIF(Assumptions!$C$53:$H$53,AE$9,Assumptions!$C$55:$H$55)*($H618=TRUE)*($F618&gt;=4)</f>
        <v>0</v>
      </c>
      <c r="AF618" s="227">
        <f>SUMIF(Assumptions!$C$53:$H$53,AF$9,Assumptions!$C$55:$H$55)*($H618=TRUE)*($F618&gt;=4)</f>
        <v>0</v>
      </c>
      <c r="AG618" s="227">
        <f>SUMIF(Assumptions!$C$53:$H$53,AG$9,Assumptions!$C$55:$H$55)*($H618=TRUE)*($F618&gt;=4)</f>
        <v>0</v>
      </c>
      <c r="AH618" s="227">
        <f>SUMIF(Assumptions!$C$53:$H$53,AH$9,Assumptions!$C$55:$H$55)*($H618=TRUE)*($F618&gt;=4)</f>
        <v>0</v>
      </c>
      <c r="AI618" s="227">
        <f>SUMIF(Assumptions!$C$53:$H$53,AI$9,Assumptions!$C$55:$H$55)*($H618=TRUE)*($F618&gt;=4)</f>
        <v>0</v>
      </c>
      <c r="AJ618" s="227">
        <f>SUMIF(Assumptions!$C$53:$H$53,AJ$9,Assumptions!$C$55:$H$55)*($H618=TRUE)*($F618&gt;=4)</f>
        <v>0</v>
      </c>
      <c r="AK618" s="227">
        <f>SUMIF(Assumptions!$C$53:$H$53,AK$9,Assumptions!$C$55:$H$55)*($H618=TRUE)*($F618&gt;=4)</f>
        <v>0</v>
      </c>
      <c r="AL618" s="227">
        <f>SUMIF(Assumptions!$C$53:$H$53,AL$9,Assumptions!$C$55:$H$55)*($H618=TRUE)*($F618&gt;=4)</f>
        <v>0</v>
      </c>
      <c r="AM618" s="227">
        <f>SUMIF(Assumptions!$C$53:$H$53,AM$9,Assumptions!$C$55:$H$55)*($H618=TRUE)*($F618&gt;=4)</f>
        <v>0</v>
      </c>
      <c r="AN618" s="227">
        <f>SUMIF(Assumptions!$C$53:$H$53,AN$9,Assumptions!$C$55:$H$55)*($H618=TRUE)*($F618&gt;=4)</f>
        <v>0</v>
      </c>
      <c r="AO618" s="227">
        <f>SUMIF(Assumptions!$C$53:$H$53,AO$9,Assumptions!$C$55:$H$55)*($H618=TRUE)*($F618&gt;=4)</f>
        <v>0</v>
      </c>
      <c r="AP618" s="227">
        <f>SUMIF(Assumptions!$C$53:$H$53,AP$9,Assumptions!$C$55:$H$55)*($H618=TRUE)*($F618&gt;=4)</f>
        <v>0</v>
      </c>
      <c r="AQ618" s="227">
        <f>SUMIF(Assumptions!$C$53:$H$53,AQ$9,Assumptions!$C$55:$H$55)*($H618=TRUE)*($F618&gt;=4)</f>
        <v>0</v>
      </c>
      <c r="AR618" s="227">
        <f>SUMIF(Assumptions!$C$53:$H$53,AR$9,Assumptions!$C$55:$H$55)*($H618=TRUE)*($F618&gt;=4)</f>
        <v>0</v>
      </c>
      <c r="AS618" s="227">
        <f>SUMIF(Assumptions!$C$53:$H$53,AS$9,Assumptions!$C$55:$H$55)*($H618=TRUE)*($F618&gt;=4)</f>
        <v>0</v>
      </c>
      <c r="AT618" s="227">
        <f>SUMIF(Assumptions!$C$53:$H$53,AT$9,Assumptions!$C$55:$H$55)*($H618=TRUE)*($F618&gt;=4)</f>
        <v>0</v>
      </c>
      <c r="AU618" s="227">
        <f>SUMIF(Assumptions!$C$53:$H$53,AU$9,Assumptions!$C$55:$H$55)*($H618=TRUE)*($F618&gt;=4)</f>
        <v>0</v>
      </c>
      <c r="AV618" s="227">
        <f>SUMIF(Assumptions!$C$53:$H$53,AV$9,Assumptions!$C$55:$H$55)*($H618=TRUE)*($F618&gt;=4)</f>
        <v>0</v>
      </c>
      <c r="AW618" s="227">
        <f>SUMIF(Assumptions!$C$53:$H$53,AW$9,Assumptions!$C$55:$H$55)*($H618=TRUE)*($F618&gt;=4)</f>
        <v>0</v>
      </c>
      <c r="AX618" s="227">
        <f>SUMIF(Assumptions!$C$53:$H$53,AX$9,Assumptions!$C$55:$H$55)*($H618=TRUE)*($F618&gt;=4)</f>
        <v>0</v>
      </c>
      <c r="AY618" s="227">
        <f>SUMIF(Assumptions!$C$53:$H$53,AY$9,Assumptions!$C$55:$H$55)*($H618=TRUE)*($F618&gt;=4)</f>
        <v>0</v>
      </c>
      <c r="AZ618" s="227">
        <f>SUMIF(Assumptions!$C$53:$H$53,AZ$9,Assumptions!$C$55:$H$55)*($H618=TRUE)*($F618&gt;=4)</f>
        <v>0</v>
      </c>
      <c r="BA618" s="227">
        <f>SUMIF(Assumptions!$C$53:$H$53,BA$9,Assumptions!$C$55:$H$55)*($H618=TRUE)*($F618&gt;=4)</f>
        <v>0</v>
      </c>
      <c r="BB618" s="227">
        <f>SUMIF(Assumptions!$C$53:$H$53,BB$9,Assumptions!$C$55:$H$55)*($H618=TRUE)*($F618&gt;=4)</f>
        <v>0</v>
      </c>
      <c r="BC618" s="227">
        <f>SUMIF(Assumptions!$C$53:$H$53,BC$9,Assumptions!$C$55:$H$55)*($H618=TRUE)*($F618&gt;=4)</f>
        <v>0</v>
      </c>
      <c r="BD618" s="227">
        <f>SUMIF(Assumptions!$C$53:$H$53,BD$9,Assumptions!$C$55:$H$55)*($H618=TRUE)*($F618&gt;=4)</f>
        <v>0</v>
      </c>
      <c r="BE618" s="227">
        <f>SUMIF(Assumptions!$C$53:$H$53,BE$9,Assumptions!$C$55:$H$55)*($H618=TRUE)*($F618&gt;=4)</f>
        <v>0</v>
      </c>
      <c r="BF618" s="227">
        <f>SUMIF(Assumptions!$C$53:$H$53,BF$9,Assumptions!$C$55:$H$55)*($H618=TRUE)*($F618&gt;=4)</f>
        <v>0</v>
      </c>
      <c r="BG618" s="227">
        <f>SUMIF(Assumptions!$C$53:$H$53,BG$9,Assumptions!$C$55:$H$55)*($H618=TRUE)*($F618&gt;=4)</f>
        <v>0</v>
      </c>
      <c r="BH618" s="227">
        <f>SUMIF(Assumptions!$C$53:$H$53,BH$9,Assumptions!$C$55:$H$55)*($H618=TRUE)*($F618&gt;=4)</f>
        <v>0</v>
      </c>
      <c r="BI618" s="227">
        <f>SUMIF(Assumptions!$C$53:$H$53,BI$9,Assumptions!$C$55:$H$55)*($H618=TRUE)*($F618&gt;=4)</f>
        <v>0</v>
      </c>
      <c r="BJ618" s="227">
        <f>SUMIF(Assumptions!$C$53:$H$53,BJ$9,Assumptions!$C$55:$H$55)*($H618=TRUE)*($F618&gt;=4)</f>
        <v>0</v>
      </c>
      <c r="BK618" s="227">
        <f>SUMIF(Assumptions!$C$53:$H$53,BK$9,Assumptions!$C$55:$H$55)*($H618=TRUE)*($F618&gt;=4)</f>
        <v>0</v>
      </c>
      <c r="BL618" s="227">
        <f>SUMIF(Assumptions!$C$53:$H$53,BL$9,Assumptions!$C$55:$H$55)*($H618=TRUE)*($F618&gt;=4)</f>
        <v>0</v>
      </c>
      <c r="BM618" s="227">
        <f>SUMIF(Assumptions!$C$53:$H$53,BM$9,Assumptions!$C$55:$H$55)*($H618=TRUE)*($F618&gt;=4)</f>
        <v>0</v>
      </c>
    </row>
    <row r="619" spans="3:65" x14ac:dyDescent="0.2">
      <c r="C619" s="188">
        <f t="shared" si="630"/>
        <v>6</v>
      </c>
      <c r="D619" s="166" t="str">
        <f t="shared" si="631"/>
        <v/>
      </c>
      <c r="E619" s="211" t="str">
        <f t="shared" si="629"/>
        <v>Operating Expense</v>
      </c>
      <c r="F619" s="183">
        <f t="shared" si="629"/>
        <v>2</v>
      </c>
      <c r="G619" s="183"/>
      <c r="H619" s="226" t="b">
        <f>Inputs!L17</f>
        <v>0</v>
      </c>
      <c r="I619" s="189"/>
      <c r="J619" s="189"/>
      <c r="O619" s="227">
        <f>SUMIF(Assumptions!$C$53:$H$53,O$9,Assumptions!$C$55:$H$55)*($H619=TRUE)*($F619&gt;=4)</f>
        <v>0</v>
      </c>
      <c r="P619" s="227">
        <f>SUMIF(Assumptions!$C$53:$H$53,P$9,Assumptions!$C$55:$H$55)*($H619=TRUE)*($F619&gt;=4)</f>
        <v>0</v>
      </c>
      <c r="Q619" s="227">
        <f>SUMIF(Assumptions!$C$53:$H$53,Q$9,Assumptions!$C$55:$H$55)*($H619=TRUE)*($F619&gt;=4)</f>
        <v>0</v>
      </c>
      <c r="R619" s="227">
        <f>SUMIF(Assumptions!$C$53:$H$53,R$9,Assumptions!$C$55:$H$55)*($H619=TRUE)*($F619&gt;=4)</f>
        <v>0</v>
      </c>
      <c r="S619" s="227">
        <f>SUMIF(Assumptions!$C$53:$H$53,S$9,Assumptions!$C$55:$H$55)*($H619=TRUE)*($F619&gt;=4)</f>
        <v>0</v>
      </c>
      <c r="T619" s="227">
        <f>SUMIF(Assumptions!$C$53:$H$53,T$9,Assumptions!$C$55:$H$55)*($H619=TRUE)*($F619&gt;=4)</f>
        <v>0</v>
      </c>
      <c r="U619" s="227">
        <f>SUMIF(Assumptions!$C$53:$H$53,U$9,Assumptions!$C$55:$H$55)*($H619=TRUE)*($F619&gt;=4)</f>
        <v>0</v>
      </c>
      <c r="V619" s="227">
        <f>SUMIF(Assumptions!$C$53:$H$53,V$9,Assumptions!$C$55:$H$55)*($H619=TRUE)*($F619&gt;=4)</f>
        <v>0</v>
      </c>
      <c r="W619" s="227">
        <f>SUMIF(Assumptions!$C$53:$H$53,W$9,Assumptions!$C$55:$H$55)*($H619=TRUE)*($F619&gt;=4)</f>
        <v>0</v>
      </c>
      <c r="X619" s="227">
        <f>SUMIF(Assumptions!$C$53:$H$53,X$9,Assumptions!$C$55:$H$55)*($H619=TRUE)*($F619&gt;=4)</f>
        <v>0</v>
      </c>
      <c r="Y619" s="227">
        <f>SUMIF(Assumptions!$C$53:$H$53,Y$9,Assumptions!$C$55:$H$55)*($H619=TRUE)*($F619&gt;=4)</f>
        <v>0</v>
      </c>
      <c r="Z619" s="227">
        <f>SUMIF(Assumptions!$C$53:$H$53,Z$9,Assumptions!$C$55:$H$55)*($H619=TRUE)*($F619&gt;=4)</f>
        <v>0</v>
      </c>
      <c r="AA619" s="227">
        <f>SUMIF(Assumptions!$C$53:$H$53,AA$9,Assumptions!$C$55:$H$55)*($H619=TRUE)*($F619&gt;=4)</f>
        <v>0</v>
      </c>
      <c r="AB619" s="227">
        <f>SUMIF(Assumptions!$C$53:$H$53,AB$9,Assumptions!$C$55:$H$55)*($H619=TRUE)*($F619&gt;=4)</f>
        <v>0</v>
      </c>
      <c r="AC619" s="227">
        <f>SUMIF(Assumptions!$C$53:$H$53,AC$9,Assumptions!$C$55:$H$55)*($H619=TRUE)*($F619&gt;=4)</f>
        <v>0</v>
      </c>
      <c r="AD619" s="227">
        <f>SUMIF(Assumptions!$C$53:$H$53,AD$9,Assumptions!$C$55:$H$55)*($H619=TRUE)*($F619&gt;=4)</f>
        <v>0</v>
      </c>
      <c r="AE619" s="227">
        <f>SUMIF(Assumptions!$C$53:$H$53,AE$9,Assumptions!$C$55:$H$55)*($H619=TRUE)*($F619&gt;=4)</f>
        <v>0</v>
      </c>
      <c r="AF619" s="227">
        <f>SUMIF(Assumptions!$C$53:$H$53,AF$9,Assumptions!$C$55:$H$55)*($H619=TRUE)*($F619&gt;=4)</f>
        <v>0</v>
      </c>
      <c r="AG619" s="227">
        <f>SUMIF(Assumptions!$C$53:$H$53,AG$9,Assumptions!$C$55:$H$55)*($H619=TRUE)*($F619&gt;=4)</f>
        <v>0</v>
      </c>
      <c r="AH619" s="227">
        <f>SUMIF(Assumptions!$C$53:$H$53,AH$9,Assumptions!$C$55:$H$55)*($H619=TRUE)*($F619&gt;=4)</f>
        <v>0</v>
      </c>
      <c r="AI619" s="227">
        <f>SUMIF(Assumptions!$C$53:$H$53,AI$9,Assumptions!$C$55:$H$55)*($H619=TRUE)*($F619&gt;=4)</f>
        <v>0</v>
      </c>
      <c r="AJ619" s="227">
        <f>SUMIF(Assumptions!$C$53:$H$53,AJ$9,Assumptions!$C$55:$H$55)*($H619=TRUE)*($F619&gt;=4)</f>
        <v>0</v>
      </c>
      <c r="AK619" s="227">
        <f>SUMIF(Assumptions!$C$53:$H$53,AK$9,Assumptions!$C$55:$H$55)*($H619=TRUE)*($F619&gt;=4)</f>
        <v>0</v>
      </c>
      <c r="AL619" s="227">
        <f>SUMIF(Assumptions!$C$53:$H$53,AL$9,Assumptions!$C$55:$H$55)*($H619=TRUE)*($F619&gt;=4)</f>
        <v>0</v>
      </c>
      <c r="AM619" s="227">
        <f>SUMIF(Assumptions!$C$53:$H$53,AM$9,Assumptions!$C$55:$H$55)*($H619=TRUE)*($F619&gt;=4)</f>
        <v>0</v>
      </c>
      <c r="AN619" s="227">
        <f>SUMIF(Assumptions!$C$53:$H$53,AN$9,Assumptions!$C$55:$H$55)*($H619=TRUE)*($F619&gt;=4)</f>
        <v>0</v>
      </c>
      <c r="AO619" s="227">
        <f>SUMIF(Assumptions!$C$53:$H$53,AO$9,Assumptions!$C$55:$H$55)*($H619=TRUE)*($F619&gt;=4)</f>
        <v>0</v>
      </c>
      <c r="AP619" s="227">
        <f>SUMIF(Assumptions!$C$53:$H$53,AP$9,Assumptions!$C$55:$H$55)*($H619=TRUE)*($F619&gt;=4)</f>
        <v>0</v>
      </c>
      <c r="AQ619" s="227">
        <f>SUMIF(Assumptions!$C$53:$H$53,AQ$9,Assumptions!$C$55:$H$55)*($H619=TRUE)*($F619&gt;=4)</f>
        <v>0</v>
      </c>
      <c r="AR619" s="227">
        <f>SUMIF(Assumptions!$C$53:$H$53,AR$9,Assumptions!$C$55:$H$55)*($H619=TRUE)*($F619&gt;=4)</f>
        <v>0</v>
      </c>
      <c r="AS619" s="227">
        <f>SUMIF(Assumptions!$C$53:$H$53,AS$9,Assumptions!$C$55:$H$55)*($H619=TRUE)*($F619&gt;=4)</f>
        <v>0</v>
      </c>
      <c r="AT619" s="227">
        <f>SUMIF(Assumptions!$C$53:$H$53,AT$9,Assumptions!$C$55:$H$55)*($H619=TRUE)*($F619&gt;=4)</f>
        <v>0</v>
      </c>
      <c r="AU619" s="227">
        <f>SUMIF(Assumptions!$C$53:$H$53,AU$9,Assumptions!$C$55:$H$55)*($H619=TRUE)*($F619&gt;=4)</f>
        <v>0</v>
      </c>
      <c r="AV619" s="227">
        <f>SUMIF(Assumptions!$C$53:$H$53,AV$9,Assumptions!$C$55:$H$55)*($H619=TRUE)*($F619&gt;=4)</f>
        <v>0</v>
      </c>
      <c r="AW619" s="227">
        <f>SUMIF(Assumptions!$C$53:$H$53,AW$9,Assumptions!$C$55:$H$55)*($H619=TRUE)*($F619&gt;=4)</f>
        <v>0</v>
      </c>
      <c r="AX619" s="227">
        <f>SUMIF(Assumptions!$C$53:$H$53,AX$9,Assumptions!$C$55:$H$55)*($H619=TRUE)*($F619&gt;=4)</f>
        <v>0</v>
      </c>
      <c r="AY619" s="227">
        <f>SUMIF(Assumptions!$C$53:$H$53,AY$9,Assumptions!$C$55:$H$55)*($H619=TRUE)*($F619&gt;=4)</f>
        <v>0</v>
      </c>
      <c r="AZ619" s="227">
        <f>SUMIF(Assumptions!$C$53:$H$53,AZ$9,Assumptions!$C$55:$H$55)*($H619=TRUE)*($F619&gt;=4)</f>
        <v>0</v>
      </c>
      <c r="BA619" s="227">
        <f>SUMIF(Assumptions!$C$53:$H$53,BA$9,Assumptions!$C$55:$H$55)*($H619=TRUE)*($F619&gt;=4)</f>
        <v>0</v>
      </c>
      <c r="BB619" s="227">
        <f>SUMIF(Assumptions!$C$53:$H$53,BB$9,Assumptions!$C$55:$H$55)*($H619=TRUE)*($F619&gt;=4)</f>
        <v>0</v>
      </c>
      <c r="BC619" s="227">
        <f>SUMIF(Assumptions!$C$53:$H$53,BC$9,Assumptions!$C$55:$H$55)*($H619=TRUE)*($F619&gt;=4)</f>
        <v>0</v>
      </c>
      <c r="BD619" s="227">
        <f>SUMIF(Assumptions!$C$53:$H$53,BD$9,Assumptions!$C$55:$H$55)*($H619=TRUE)*($F619&gt;=4)</f>
        <v>0</v>
      </c>
      <c r="BE619" s="227">
        <f>SUMIF(Assumptions!$C$53:$H$53,BE$9,Assumptions!$C$55:$H$55)*($H619=TRUE)*($F619&gt;=4)</f>
        <v>0</v>
      </c>
      <c r="BF619" s="227">
        <f>SUMIF(Assumptions!$C$53:$H$53,BF$9,Assumptions!$C$55:$H$55)*($H619=TRUE)*($F619&gt;=4)</f>
        <v>0</v>
      </c>
      <c r="BG619" s="227">
        <f>SUMIF(Assumptions!$C$53:$H$53,BG$9,Assumptions!$C$55:$H$55)*($H619=TRUE)*($F619&gt;=4)</f>
        <v>0</v>
      </c>
      <c r="BH619" s="227">
        <f>SUMIF(Assumptions!$C$53:$H$53,BH$9,Assumptions!$C$55:$H$55)*($H619=TRUE)*($F619&gt;=4)</f>
        <v>0</v>
      </c>
      <c r="BI619" s="227">
        <f>SUMIF(Assumptions!$C$53:$H$53,BI$9,Assumptions!$C$55:$H$55)*($H619=TRUE)*($F619&gt;=4)</f>
        <v>0</v>
      </c>
      <c r="BJ619" s="227">
        <f>SUMIF(Assumptions!$C$53:$H$53,BJ$9,Assumptions!$C$55:$H$55)*($H619=TRUE)*($F619&gt;=4)</f>
        <v>0</v>
      </c>
      <c r="BK619" s="227">
        <f>SUMIF(Assumptions!$C$53:$H$53,BK$9,Assumptions!$C$55:$H$55)*($H619=TRUE)*($F619&gt;=4)</f>
        <v>0</v>
      </c>
      <c r="BL619" s="227">
        <f>SUMIF(Assumptions!$C$53:$H$53,BL$9,Assumptions!$C$55:$H$55)*($H619=TRUE)*($F619&gt;=4)</f>
        <v>0</v>
      </c>
      <c r="BM619" s="227">
        <f>SUMIF(Assumptions!$C$53:$H$53,BM$9,Assumptions!$C$55:$H$55)*($H619=TRUE)*($F619&gt;=4)</f>
        <v>0</v>
      </c>
    </row>
    <row r="620" spans="3:65" x14ac:dyDescent="0.2">
      <c r="C620" s="188">
        <f t="shared" si="630"/>
        <v>7</v>
      </c>
      <c r="D620" s="166" t="str">
        <f t="shared" si="631"/>
        <v xml:space="preserve">Alt 1 - TRANSMISSION LINE  </v>
      </c>
      <c r="E620" s="211" t="str">
        <f t="shared" si="629"/>
        <v>CWIP Capital</v>
      </c>
      <c r="F620" s="183">
        <f t="shared" si="629"/>
        <v>6</v>
      </c>
      <c r="G620" s="183"/>
      <c r="H620" s="226" t="b">
        <f>Inputs!L18</f>
        <v>0</v>
      </c>
      <c r="I620" s="189"/>
      <c r="J620" s="189"/>
      <c r="O620" s="227">
        <f>SUMIF(Assumptions!$C$53:$H$53,O$9,Assumptions!$C$55:$H$55)*($H620=TRUE)*($F620&gt;=4)</f>
        <v>0</v>
      </c>
      <c r="P620" s="227">
        <f>SUMIF(Assumptions!$C$53:$H$53,P$9,Assumptions!$C$55:$H$55)*($H620=TRUE)*($F620&gt;=4)</f>
        <v>0</v>
      </c>
      <c r="Q620" s="227">
        <f>SUMIF(Assumptions!$C$53:$H$53,Q$9,Assumptions!$C$55:$H$55)*($H620=TRUE)*($F620&gt;=4)</f>
        <v>0</v>
      </c>
      <c r="R620" s="227">
        <f>SUMIF(Assumptions!$C$53:$H$53,R$9,Assumptions!$C$55:$H$55)*($H620=TRUE)*($F620&gt;=4)</f>
        <v>0</v>
      </c>
      <c r="S620" s="227">
        <f>SUMIF(Assumptions!$C$53:$H$53,S$9,Assumptions!$C$55:$H$55)*($H620=TRUE)*($F620&gt;=4)</f>
        <v>0</v>
      </c>
      <c r="T620" s="227">
        <f>SUMIF(Assumptions!$C$53:$H$53,T$9,Assumptions!$C$55:$H$55)*($H620=TRUE)*($F620&gt;=4)</f>
        <v>0</v>
      </c>
      <c r="U620" s="227">
        <f>SUMIF(Assumptions!$C$53:$H$53,U$9,Assumptions!$C$55:$H$55)*($H620=TRUE)*($F620&gt;=4)</f>
        <v>0</v>
      </c>
      <c r="V620" s="227">
        <f>SUMIF(Assumptions!$C$53:$H$53,V$9,Assumptions!$C$55:$H$55)*($H620=TRUE)*($F620&gt;=4)</f>
        <v>0</v>
      </c>
      <c r="W620" s="227">
        <f>SUMIF(Assumptions!$C$53:$H$53,W$9,Assumptions!$C$55:$H$55)*($H620=TRUE)*($F620&gt;=4)</f>
        <v>0</v>
      </c>
      <c r="X620" s="227">
        <f>SUMIF(Assumptions!$C$53:$H$53,X$9,Assumptions!$C$55:$H$55)*($H620=TRUE)*($F620&gt;=4)</f>
        <v>0</v>
      </c>
      <c r="Y620" s="227">
        <f>SUMIF(Assumptions!$C$53:$H$53,Y$9,Assumptions!$C$55:$H$55)*($H620=TRUE)*($F620&gt;=4)</f>
        <v>0</v>
      </c>
      <c r="Z620" s="227">
        <f>SUMIF(Assumptions!$C$53:$H$53,Z$9,Assumptions!$C$55:$H$55)*($H620=TRUE)*($F620&gt;=4)</f>
        <v>0</v>
      </c>
      <c r="AA620" s="227">
        <f>SUMIF(Assumptions!$C$53:$H$53,AA$9,Assumptions!$C$55:$H$55)*($H620=TRUE)*($F620&gt;=4)</f>
        <v>0</v>
      </c>
      <c r="AB620" s="227">
        <f>SUMIF(Assumptions!$C$53:$H$53,AB$9,Assumptions!$C$55:$H$55)*($H620=TRUE)*($F620&gt;=4)</f>
        <v>0</v>
      </c>
      <c r="AC620" s="227">
        <f>SUMIF(Assumptions!$C$53:$H$53,AC$9,Assumptions!$C$55:$H$55)*($H620=TRUE)*($F620&gt;=4)</f>
        <v>0</v>
      </c>
      <c r="AD620" s="227">
        <f>SUMIF(Assumptions!$C$53:$H$53,AD$9,Assumptions!$C$55:$H$55)*($H620=TRUE)*($F620&gt;=4)</f>
        <v>0</v>
      </c>
      <c r="AE620" s="227">
        <f>SUMIF(Assumptions!$C$53:$H$53,AE$9,Assumptions!$C$55:$H$55)*($H620=TRUE)*($F620&gt;=4)</f>
        <v>0</v>
      </c>
      <c r="AF620" s="227">
        <f>SUMIF(Assumptions!$C$53:$H$53,AF$9,Assumptions!$C$55:$H$55)*($H620=TRUE)*($F620&gt;=4)</f>
        <v>0</v>
      </c>
      <c r="AG620" s="227">
        <f>SUMIF(Assumptions!$C$53:$H$53,AG$9,Assumptions!$C$55:$H$55)*($H620=TRUE)*($F620&gt;=4)</f>
        <v>0</v>
      </c>
      <c r="AH620" s="227">
        <f>SUMIF(Assumptions!$C$53:$H$53,AH$9,Assumptions!$C$55:$H$55)*($H620=TRUE)*($F620&gt;=4)</f>
        <v>0</v>
      </c>
      <c r="AI620" s="227">
        <f>SUMIF(Assumptions!$C$53:$H$53,AI$9,Assumptions!$C$55:$H$55)*($H620=TRUE)*($F620&gt;=4)</f>
        <v>0</v>
      </c>
      <c r="AJ620" s="227">
        <f>SUMIF(Assumptions!$C$53:$H$53,AJ$9,Assumptions!$C$55:$H$55)*($H620=TRUE)*($F620&gt;=4)</f>
        <v>0</v>
      </c>
      <c r="AK620" s="227">
        <f>SUMIF(Assumptions!$C$53:$H$53,AK$9,Assumptions!$C$55:$H$55)*($H620=TRUE)*($F620&gt;=4)</f>
        <v>0</v>
      </c>
      <c r="AL620" s="227">
        <f>SUMIF(Assumptions!$C$53:$H$53,AL$9,Assumptions!$C$55:$H$55)*($H620=TRUE)*($F620&gt;=4)</f>
        <v>0</v>
      </c>
      <c r="AM620" s="227">
        <f>SUMIF(Assumptions!$C$53:$H$53,AM$9,Assumptions!$C$55:$H$55)*($H620=TRUE)*($F620&gt;=4)</f>
        <v>0</v>
      </c>
      <c r="AN620" s="227">
        <f>SUMIF(Assumptions!$C$53:$H$53,AN$9,Assumptions!$C$55:$H$55)*($H620=TRUE)*($F620&gt;=4)</f>
        <v>0</v>
      </c>
      <c r="AO620" s="227">
        <f>SUMIF(Assumptions!$C$53:$H$53,AO$9,Assumptions!$C$55:$H$55)*($H620=TRUE)*($F620&gt;=4)</f>
        <v>0</v>
      </c>
      <c r="AP620" s="227">
        <f>SUMIF(Assumptions!$C$53:$H$53,AP$9,Assumptions!$C$55:$H$55)*($H620=TRUE)*($F620&gt;=4)</f>
        <v>0</v>
      </c>
      <c r="AQ620" s="227">
        <f>SUMIF(Assumptions!$C$53:$H$53,AQ$9,Assumptions!$C$55:$H$55)*($H620=TRUE)*($F620&gt;=4)</f>
        <v>0</v>
      </c>
      <c r="AR620" s="227">
        <f>SUMIF(Assumptions!$C$53:$H$53,AR$9,Assumptions!$C$55:$H$55)*($H620=TRUE)*($F620&gt;=4)</f>
        <v>0</v>
      </c>
      <c r="AS620" s="227">
        <f>SUMIF(Assumptions!$C$53:$H$53,AS$9,Assumptions!$C$55:$H$55)*($H620=TRUE)*($F620&gt;=4)</f>
        <v>0</v>
      </c>
      <c r="AT620" s="227">
        <f>SUMIF(Assumptions!$C$53:$H$53,AT$9,Assumptions!$C$55:$H$55)*($H620=TRUE)*($F620&gt;=4)</f>
        <v>0</v>
      </c>
      <c r="AU620" s="227">
        <f>SUMIF(Assumptions!$C$53:$H$53,AU$9,Assumptions!$C$55:$H$55)*($H620=TRUE)*($F620&gt;=4)</f>
        <v>0</v>
      </c>
      <c r="AV620" s="227">
        <f>SUMIF(Assumptions!$C$53:$H$53,AV$9,Assumptions!$C$55:$H$55)*($H620=TRUE)*($F620&gt;=4)</f>
        <v>0</v>
      </c>
      <c r="AW620" s="227">
        <f>SUMIF(Assumptions!$C$53:$H$53,AW$9,Assumptions!$C$55:$H$55)*($H620=TRUE)*($F620&gt;=4)</f>
        <v>0</v>
      </c>
      <c r="AX620" s="227">
        <f>SUMIF(Assumptions!$C$53:$H$53,AX$9,Assumptions!$C$55:$H$55)*($H620=TRUE)*($F620&gt;=4)</f>
        <v>0</v>
      </c>
      <c r="AY620" s="227">
        <f>SUMIF(Assumptions!$C$53:$H$53,AY$9,Assumptions!$C$55:$H$55)*($H620=TRUE)*($F620&gt;=4)</f>
        <v>0</v>
      </c>
      <c r="AZ620" s="227">
        <f>SUMIF(Assumptions!$C$53:$H$53,AZ$9,Assumptions!$C$55:$H$55)*($H620=TRUE)*($F620&gt;=4)</f>
        <v>0</v>
      </c>
      <c r="BA620" s="227">
        <f>SUMIF(Assumptions!$C$53:$H$53,BA$9,Assumptions!$C$55:$H$55)*($H620=TRUE)*($F620&gt;=4)</f>
        <v>0</v>
      </c>
      <c r="BB620" s="227">
        <f>SUMIF(Assumptions!$C$53:$H$53,BB$9,Assumptions!$C$55:$H$55)*($H620=TRUE)*($F620&gt;=4)</f>
        <v>0</v>
      </c>
      <c r="BC620" s="227">
        <f>SUMIF(Assumptions!$C$53:$H$53,BC$9,Assumptions!$C$55:$H$55)*($H620=TRUE)*($F620&gt;=4)</f>
        <v>0</v>
      </c>
      <c r="BD620" s="227">
        <f>SUMIF(Assumptions!$C$53:$H$53,BD$9,Assumptions!$C$55:$H$55)*($H620=TRUE)*($F620&gt;=4)</f>
        <v>0</v>
      </c>
      <c r="BE620" s="227">
        <f>SUMIF(Assumptions!$C$53:$H$53,BE$9,Assumptions!$C$55:$H$55)*($H620=TRUE)*($F620&gt;=4)</f>
        <v>0</v>
      </c>
      <c r="BF620" s="227">
        <f>SUMIF(Assumptions!$C$53:$H$53,BF$9,Assumptions!$C$55:$H$55)*($H620=TRUE)*($F620&gt;=4)</f>
        <v>0</v>
      </c>
      <c r="BG620" s="227">
        <f>SUMIF(Assumptions!$C$53:$H$53,BG$9,Assumptions!$C$55:$H$55)*($H620=TRUE)*($F620&gt;=4)</f>
        <v>0</v>
      </c>
      <c r="BH620" s="227">
        <f>SUMIF(Assumptions!$C$53:$H$53,BH$9,Assumptions!$C$55:$H$55)*($H620=TRUE)*($F620&gt;=4)</f>
        <v>0</v>
      </c>
      <c r="BI620" s="227">
        <f>SUMIF(Assumptions!$C$53:$H$53,BI$9,Assumptions!$C$55:$H$55)*($H620=TRUE)*($F620&gt;=4)</f>
        <v>0</v>
      </c>
      <c r="BJ620" s="227">
        <f>SUMIF(Assumptions!$C$53:$H$53,BJ$9,Assumptions!$C$55:$H$55)*($H620=TRUE)*($F620&gt;=4)</f>
        <v>0</v>
      </c>
      <c r="BK620" s="227">
        <f>SUMIF(Assumptions!$C$53:$H$53,BK$9,Assumptions!$C$55:$H$55)*($H620=TRUE)*($F620&gt;=4)</f>
        <v>0</v>
      </c>
      <c r="BL620" s="227">
        <f>SUMIF(Assumptions!$C$53:$H$53,BL$9,Assumptions!$C$55:$H$55)*($H620=TRUE)*($F620&gt;=4)</f>
        <v>0</v>
      </c>
      <c r="BM620" s="227">
        <f>SUMIF(Assumptions!$C$53:$H$53,BM$9,Assumptions!$C$55:$H$55)*($H620=TRUE)*($F620&gt;=4)</f>
        <v>0</v>
      </c>
    </row>
    <row r="621" spans="3:65" x14ac:dyDescent="0.2">
      <c r="C621" s="188">
        <f t="shared" si="630"/>
        <v>8</v>
      </c>
      <c r="D621" s="166" t="str">
        <f t="shared" si="631"/>
        <v xml:space="preserve">Alt 1 - TRANSMISSION SUBSTATION  </v>
      </c>
      <c r="E621" s="211" t="str">
        <f t="shared" si="629"/>
        <v>CWIP Capital</v>
      </c>
      <c r="F621" s="183">
        <f t="shared" si="629"/>
        <v>6</v>
      </c>
      <c r="G621" s="183"/>
      <c r="H621" s="226" t="b">
        <f>Inputs!L19</f>
        <v>0</v>
      </c>
      <c r="I621" s="189"/>
      <c r="J621" s="189"/>
      <c r="O621" s="227">
        <f>SUMIF(Assumptions!$C$53:$H$53,O$9,Assumptions!$C$55:$H$55)*($H621=TRUE)*($F621&gt;=4)</f>
        <v>0</v>
      </c>
      <c r="P621" s="227">
        <f>SUMIF(Assumptions!$C$53:$H$53,P$9,Assumptions!$C$55:$H$55)*($H621=TRUE)*($F621&gt;=4)</f>
        <v>0</v>
      </c>
      <c r="Q621" s="227">
        <f>SUMIF(Assumptions!$C$53:$H$53,Q$9,Assumptions!$C$55:$H$55)*($H621=TRUE)*($F621&gt;=4)</f>
        <v>0</v>
      </c>
      <c r="R621" s="227">
        <f>SUMIF(Assumptions!$C$53:$H$53,R$9,Assumptions!$C$55:$H$55)*($H621=TRUE)*($F621&gt;=4)</f>
        <v>0</v>
      </c>
      <c r="S621" s="227">
        <f>SUMIF(Assumptions!$C$53:$H$53,S$9,Assumptions!$C$55:$H$55)*($H621=TRUE)*($F621&gt;=4)</f>
        <v>0</v>
      </c>
      <c r="T621" s="227">
        <f>SUMIF(Assumptions!$C$53:$H$53,T$9,Assumptions!$C$55:$H$55)*($H621=TRUE)*($F621&gt;=4)</f>
        <v>0</v>
      </c>
      <c r="U621" s="227">
        <f>SUMIF(Assumptions!$C$53:$H$53,U$9,Assumptions!$C$55:$H$55)*($H621=TRUE)*($F621&gt;=4)</f>
        <v>0</v>
      </c>
      <c r="V621" s="227">
        <f>SUMIF(Assumptions!$C$53:$H$53,V$9,Assumptions!$C$55:$H$55)*($H621=TRUE)*($F621&gt;=4)</f>
        <v>0</v>
      </c>
      <c r="W621" s="227">
        <f>SUMIF(Assumptions!$C$53:$H$53,W$9,Assumptions!$C$55:$H$55)*($H621=TRUE)*($F621&gt;=4)</f>
        <v>0</v>
      </c>
      <c r="X621" s="227">
        <f>SUMIF(Assumptions!$C$53:$H$53,X$9,Assumptions!$C$55:$H$55)*($H621=TRUE)*($F621&gt;=4)</f>
        <v>0</v>
      </c>
      <c r="Y621" s="227">
        <f>SUMIF(Assumptions!$C$53:$H$53,Y$9,Assumptions!$C$55:$H$55)*($H621=TRUE)*($F621&gt;=4)</f>
        <v>0</v>
      </c>
      <c r="Z621" s="227">
        <f>SUMIF(Assumptions!$C$53:$H$53,Z$9,Assumptions!$C$55:$H$55)*($H621=TRUE)*($F621&gt;=4)</f>
        <v>0</v>
      </c>
      <c r="AA621" s="227">
        <f>SUMIF(Assumptions!$C$53:$H$53,AA$9,Assumptions!$C$55:$H$55)*($H621=TRUE)*($F621&gt;=4)</f>
        <v>0</v>
      </c>
      <c r="AB621" s="227">
        <f>SUMIF(Assumptions!$C$53:$H$53,AB$9,Assumptions!$C$55:$H$55)*($H621=TRUE)*($F621&gt;=4)</f>
        <v>0</v>
      </c>
      <c r="AC621" s="227">
        <f>SUMIF(Assumptions!$C$53:$H$53,AC$9,Assumptions!$C$55:$H$55)*($H621=TRUE)*($F621&gt;=4)</f>
        <v>0</v>
      </c>
      <c r="AD621" s="227">
        <f>SUMIF(Assumptions!$C$53:$H$53,AD$9,Assumptions!$C$55:$H$55)*($H621=TRUE)*($F621&gt;=4)</f>
        <v>0</v>
      </c>
      <c r="AE621" s="227">
        <f>SUMIF(Assumptions!$C$53:$H$53,AE$9,Assumptions!$C$55:$H$55)*($H621=TRUE)*($F621&gt;=4)</f>
        <v>0</v>
      </c>
      <c r="AF621" s="227">
        <f>SUMIF(Assumptions!$C$53:$H$53,AF$9,Assumptions!$C$55:$H$55)*($H621=TRUE)*($F621&gt;=4)</f>
        <v>0</v>
      </c>
      <c r="AG621" s="227">
        <f>SUMIF(Assumptions!$C$53:$H$53,AG$9,Assumptions!$C$55:$H$55)*($H621=TRUE)*($F621&gt;=4)</f>
        <v>0</v>
      </c>
      <c r="AH621" s="227">
        <f>SUMIF(Assumptions!$C$53:$H$53,AH$9,Assumptions!$C$55:$H$55)*($H621=TRUE)*($F621&gt;=4)</f>
        <v>0</v>
      </c>
      <c r="AI621" s="227">
        <f>SUMIF(Assumptions!$C$53:$H$53,AI$9,Assumptions!$C$55:$H$55)*($H621=TRUE)*($F621&gt;=4)</f>
        <v>0</v>
      </c>
      <c r="AJ621" s="227">
        <f>SUMIF(Assumptions!$C$53:$H$53,AJ$9,Assumptions!$C$55:$H$55)*($H621=TRUE)*($F621&gt;=4)</f>
        <v>0</v>
      </c>
      <c r="AK621" s="227">
        <f>SUMIF(Assumptions!$C$53:$H$53,AK$9,Assumptions!$C$55:$H$55)*($H621=TRUE)*($F621&gt;=4)</f>
        <v>0</v>
      </c>
      <c r="AL621" s="227">
        <f>SUMIF(Assumptions!$C$53:$H$53,AL$9,Assumptions!$C$55:$H$55)*($H621=TRUE)*($F621&gt;=4)</f>
        <v>0</v>
      </c>
      <c r="AM621" s="227">
        <f>SUMIF(Assumptions!$C$53:$H$53,AM$9,Assumptions!$C$55:$H$55)*($H621=TRUE)*($F621&gt;=4)</f>
        <v>0</v>
      </c>
      <c r="AN621" s="227">
        <f>SUMIF(Assumptions!$C$53:$H$53,AN$9,Assumptions!$C$55:$H$55)*($H621=TRUE)*($F621&gt;=4)</f>
        <v>0</v>
      </c>
      <c r="AO621" s="227">
        <f>SUMIF(Assumptions!$C$53:$H$53,AO$9,Assumptions!$C$55:$H$55)*($H621=TRUE)*($F621&gt;=4)</f>
        <v>0</v>
      </c>
      <c r="AP621" s="227">
        <f>SUMIF(Assumptions!$C$53:$H$53,AP$9,Assumptions!$C$55:$H$55)*($H621=TRUE)*($F621&gt;=4)</f>
        <v>0</v>
      </c>
      <c r="AQ621" s="227">
        <f>SUMIF(Assumptions!$C$53:$H$53,AQ$9,Assumptions!$C$55:$H$55)*($H621=TRUE)*($F621&gt;=4)</f>
        <v>0</v>
      </c>
      <c r="AR621" s="227">
        <f>SUMIF(Assumptions!$C$53:$H$53,AR$9,Assumptions!$C$55:$H$55)*($H621=TRUE)*($F621&gt;=4)</f>
        <v>0</v>
      </c>
      <c r="AS621" s="227">
        <f>SUMIF(Assumptions!$C$53:$H$53,AS$9,Assumptions!$C$55:$H$55)*($H621=TRUE)*($F621&gt;=4)</f>
        <v>0</v>
      </c>
      <c r="AT621" s="227">
        <f>SUMIF(Assumptions!$C$53:$H$53,AT$9,Assumptions!$C$55:$H$55)*($H621=TRUE)*($F621&gt;=4)</f>
        <v>0</v>
      </c>
      <c r="AU621" s="227">
        <f>SUMIF(Assumptions!$C$53:$H$53,AU$9,Assumptions!$C$55:$H$55)*($H621=TRUE)*($F621&gt;=4)</f>
        <v>0</v>
      </c>
      <c r="AV621" s="227">
        <f>SUMIF(Assumptions!$C$53:$H$53,AV$9,Assumptions!$C$55:$H$55)*($H621=TRUE)*($F621&gt;=4)</f>
        <v>0</v>
      </c>
      <c r="AW621" s="227">
        <f>SUMIF(Assumptions!$C$53:$H$53,AW$9,Assumptions!$C$55:$H$55)*($H621=TRUE)*($F621&gt;=4)</f>
        <v>0</v>
      </c>
      <c r="AX621" s="227">
        <f>SUMIF(Assumptions!$C$53:$H$53,AX$9,Assumptions!$C$55:$H$55)*($H621=TRUE)*($F621&gt;=4)</f>
        <v>0</v>
      </c>
      <c r="AY621" s="227">
        <f>SUMIF(Assumptions!$C$53:$H$53,AY$9,Assumptions!$C$55:$H$55)*($H621=TRUE)*($F621&gt;=4)</f>
        <v>0</v>
      </c>
      <c r="AZ621" s="227">
        <f>SUMIF(Assumptions!$C$53:$H$53,AZ$9,Assumptions!$C$55:$H$55)*($H621=TRUE)*($F621&gt;=4)</f>
        <v>0</v>
      </c>
      <c r="BA621" s="227">
        <f>SUMIF(Assumptions!$C$53:$H$53,BA$9,Assumptions!$C$55:$H$55)*($H621=TRUE)*($F621&gt;=4)</f>
        <v>0</v>
      </c>
      <c r="BB621" s="227">
        <f>SUMIF(Assumptions!$C$53:$H$53,BB$9,Assumptions!$C$55:$H$55)*($H621=TRUE)*($F621&gt;=4)</f>
        <v>0</v>
      </c>
      <c r="BC621" s="227">
        <f>SUMIF(Assumptions!$C$53:$H$53,BC$9,Assumptions!$C$55:$H$55)*($H621=TRUE)*($F621&gt;=4)</f>
        <v>0</v>
      </c>
      <c r="BD621" s="227">
        <f>SUMIF(Assumptions!$C$53:$H$53,BD$9,Assumptions!$C$55:$H$55)*($H621=TRUE)*($F621&gt;=4)</f>
        <v>0</v>
      </c>
      <c r="BE621" s="227">
        <f>SUMIF(Assumptions!$C$53:$H$53,BE$9,Assumptions!$C$55:$H$55)*($H621=TRUE)*($F621&gt;=4)</f>
        <v>0</v>
      </c>
      <c r="BF621" s="227">
        <f>SUMIF(Assumptions!$C$53:$H$53,BF$9,Assumptions!$C$55:$H$55)*($H621=TRUE)*($F621&gt;=4)</f>
        <v>0</v>
      </c>
      <c r="BG621" s="227">
        <f>SUMIF(Assumptions!$C$53:$H$53,BG$9,Assumptions!$C$55:$H$55)*($H621=TRUE)*($F621&gt;=4)</f>
        <v>0</v>
      </c>
      <c r="BH621" s="227">
        <f>SUMIF(Assumptions!$C$53:$H$53,BH$9,Assumptions!$C$55:$H$55)*($H621=TRUE)*($F621&gt;=4)</f>
        <v>0</v>
      </c>
      <c r="BI621" s="227">
        <f>SUMIF(Assumptions!$C$53:$H$53,BI$9,Assumptions!$C$55:$H$55)*($H621=TRUE)*($F621&gt;=4)</f>
        <v>0</v>
      </c>
      <c r="BJ621" s="227">
        <f>SUMIF(Assumptions!$C$53:$H$53,BJ$9,Assumptions!$C$55:$H$55)*($H621=TRUE)*($F621&gt;=4)</f>
        <v>0</v>
      </c>
      <c r="BK621" s="227">
        <f>SUMIF(Assumptions!$C$53:$H$53,BK$9,Assumptions!$C$55:$H$55)*($H621=TRUE)*($F621&gt;=4)</f>
        <v>0</v>
      </c>
      <c r="BL621" s="227">
        <f>SUMIF(Assumptions!$C$53:$H$53,BL$9,Assumptions!$C$55:$H$55)*($H621=TRUE)*($F621&gt;=4)</f>
        <v>0</v>
      </c>
      <c r="BM621" s="227">
        <f>SUMIF(Assumptions!$C$53:$H$53,BM$9,Assumptions!$C$55:$H$55)*($H621=TRUE)*($F621&gt;=4)</f>
        <v>0</v>
      </c>
    </row>
    <row r="622" spans="3:65" x14ac:dyDescent="0.2">
      <c r="C622" s="188">
        <f t="shared" si="630"/>
        <v>9</v>
      </c>
      <c r="D622" s="166" t="str">
        <f t="shared" si="631"/>
        <v xml:space="preserve">Alt 1 - DISTRIBUTION SUBSTATION  </v>
      </c>
      <c r="E622" s="211" t="str">
        <f t="shared" si="629"/>
        <v>CWIP Capital</v>
      </c>
      <c r="F622" s="183">
        <f t="shared" si="629"/>
        <v>6</v>
      </c>
      <c r="G622" s="183"/>
      <c r="H622" s="226" t="b">
        <f>Inputs!L20</f>
        <v>0</v>
      </c>
      <c r="I622" s="189"/>
      <c r="J622" s="189"/>
      <c r="O622" s="227">
        <f>SUMIF(Assumptions!$C$53:$H$53,O$9,Assumptions!$C$55:$H$55)*($H622=TRUE)*($F622&gt;=4)</f>
        <v>0</v>
      </c>
      <c r="P622" s="227">
        <f>SUMIF(Assumptions!$C$53:$H$53,P$9,Assumptions!$C$55:$H$55)*($H622=TRUE)*($F622&gt;=4)</f>
        <v>0</v>
      </c>
      <c r="Q622" s="227">
        <f>SUMIF(Assumptions!$C$53:$H$53,Q$9,Assumptions!$C$55:$H$55)*($H622=TRUE)*($F622&gt;=4)</f>
        <v>0</v>
      </c>
      <c r="R622" s="227">
        <f>SUMIF(Assumptions!$C$53:$H$53,R$9,Assumptions!$C$55:$H$55)*($H622=TRUE)*($F622&gt;=4)</f>
        <v>0</v>
      </c>
      <c r="S622" s="227">
        <f>SUMIF(Assumptions!$C$53:$H$53,S$9,Assumptions!$C$55:$H$55)*($H622=TRUE)*($F622&gt;=4)</f>
        <v>0</v>
      </c>
      <c r="T622" s="227">
        <f>SUMIF(Assumptions!$C$53:$H$53,T$9,Assumptions!$C$55:$H$55)*($H622=TRUE)*($F622&gt;=4)</f>
        <v>0</v>
      </c>
      <c r="U622" s="227">
        <f>SUMIF(Assumptions!$C$53:$H$53,U$9,Assumptions!$C$55:$H$55)*($H622=TRUE)*($F622&gt;=4)</f>
        <v>0</v>
      </c>
      <c r="V622" s="227">
        <f>SUMIF(Assumptions!$C$53:$H$53,V$9,Assumptions!$C$55:$H$55)*($H622=TRUE)*($F622&gt;=4)</f>
        <v>0</v>
      </c>
      <c r="W622" s="227">
        <f>SUMIF(Assumptions!$C$53:$H$53,W$9,Assumptions!$C$55:$H$55)*($H622=TRUE)*($F622&gt;=4)</f>
        <v>0</v>
      </c>
      <c r="X622" s="227">
        <f>SUMIF(Assumptions!$C$53:$H$53,X$9,Assumptions!$C$55:$H$55)*($H622=TRUE)*($F622&gt;=4)</f>
        <v>0</v>
      </c>
      <c r="Y622" s="227">
        <f>SUMIF(Assumptions!$C$53:$H$53,Y$9,Assumptions!$C$55:$H$55)*($H622=TRUE)*($F622&gt;=4)</f>
        <v>0</v>
      </c>
      <c r="Z622" s="227">
        <f>SUMIF(Assumptions!$C$53:$H$53,Z$9,Assumptions!$C$55:$H$55)*($H622=TRUE)*($F622&gt;=4)</f>
        <v>0</v>
      </c>
      <c r="AA622" s="227">
        <f>SUMIF(Assumptions!$C$53:$H$53,AA$9,Assumptions!$C$55:$H$55)*($H622=TRUE)*($F622&gt;=4)</f>
        <v>0</v>
      </c>
      <c r="AB622" s="227">
        <f>SUMIF(Assumptions!$C$53:$H$53,AB$9,Assumptions!$C$55:$H$55)*($H622=TRUE)*($F622&gt;=4)</f>
        <v>0</v>
      </c>
      <c r="AC622" s="227">
        <f>SUMIF(Assumptions!$C$53:$H$53,AC$9,Assumptions!$C$55:$H$55)*($H622=TRUE)*($F622&gt;=4)</f>
        <v>0</v>
      </c>
      <c r="AD622" s="227">
        <f>SUMIF(Assumptions!$C$53:$H$53,AD$9,Assumptions!$C$55:$H$55)*($H622=TRUE)*($F622&gt;=4)</f>
        <v>0</v>
      </c>
      <c r="AE622" s="227">
        <f>SUMIF(Assumptions!$C$53:$H$53,AE$9,Assumptions!$C$55:$H$55)*($H622=TRUE)*($F622&gt;=4)</f>
        <v>0</v>
      </c>
      <c r="AF622" s="227">
        <f>SUMIF(Assumptions!$C$53:$H$53,AF$9,Assumptions!$C$55:$H$55)*($H622=TRUE)*($F622&gt;=4)</f>
        <v>0</v>
      </c>
      <c r="AG622" s="227">
        <f>SUMIF(Assumptions!$C$53:$H$53,AG$9,Assumptions!$C$55:$H$55)*($H622=TRUE)*($F622&gt;=4)</f>
        <v>0</v>
      </c>
      <c r="AH622" s="227">
        <f>SUMIF(Assumptions!$C$53:$H$53,AH$9,Assumptions!$C$55:$H$55)*($H622=TRUE)*($F622&gt;=4)</f>
        <v>0</v>
      </c>
      <c r="AI622" s="227">
        <f>SUMIF(Assumptions!$C$53:$H$53,AI$9,Assumptions!$C$55:$H$55)*($H622=TRUE)*($F622&gt;=4)</f>
        <v>0</v>
      </c>
      <c r="AJ622" s="227">
        <f>SUMIF(Assumptions!$C$53:$H$53,AJ$9,Assumptions!$C$55:$H$55)*($H622=TRUE)*($F622&gt;=4)</f>
        <v>0</v>
      </c>
      <c r="AK622" s="227">
        <f>SUMIF(Assumptions!$C$53:$H$53,AK$9,Assumptions!$C$55:$H$55)*($H622=TRUE)*($F622&gt;=4)</f>
        <v>0</v>
      </c>
      <c r="AL622" s="227">
        <f>SUMIF(Assumptions!$C$53:$H$53,AL$9,Assumptions!$C$55:$H$55)*($H622=TRUE)*($F622&gt;=4)</f>
        <v>0</v>
      </c>
      <c r="AM622" s="227">
        <f>SUMIF(Assumptions!$C$53:$H$53,AM$9,Assumptions!$C$55:$H$55)*($H622=TRUE)*($F622&gt;=4)</f>
        <v>0</v>
      </c>
      <c r="AN622" s="227">
        <f>SUMIF(Assumptions!$C$53:$H$53,AN$9,Assumptions!$C$55:$H$55)*($H622=TRUE)*($F622&gt;=4)</f>
        <v>0</v>
      </c>
      <c r="AO622" s="227">
        <f>SUMIF(Assumptions!$C$53:$H$53,AO$9,Assumptions!$C$55:$H$55)*($H622=TRUE)*($F622&gt;=4)</f>
        <v>0</v>
      </c>
      <c r="AP622" s="227">
        <f>SUMIF(Assumptions!$C$53:$H$53,AP$9,Assumptions!$C$55:$H$55)*($H622=TRUE)*($F622&gt;=4)</f>
        <v>0</v>
      </c>
      <c r="AQ622" s="227">
        <f>SUMIF(Assumptions!$C$53:$H$53,AQ$9,Assumptions!$C$55:$H$55)*($H622=TRUE)*($F622&gt;=4)</f>
        <v>0</v>
      </c>
      <c r="AR622" s="227">
        <f>SUMIF(Assumptions!$C$53:$H$53,AR$9,Assumptions!$C$55:$H$55)*($H622=TRUE)*($F622&gt;=4)</f>
        <v>0</v>
      </c>
      <c r="AS622" s="227">
        <f>SUMIF(Assumptions!$C$53:$H$53,AS$9,Assumptions!$C$55:$H$55)*($H622=TRUE)*($F622&gt;=4)</f>
        <v>0</v>
      </c>
      <c r="AT622" s="227">
        <f>SUMIF(Assumptions!$C$53:$H$53,AT$9,Assumptions!$C$55:$H$55)*($H622=TRUE)*($F622&gt;=4)</f>
        <v>0</v>
      </c>
      <c r="AU622" s="227">
        <f>SUMIF(Assumptions!$C$53:$H$53,AU$9,Assumptions!$C$55:$H$55)*($H622=TRUE)*($F622&gt;=4)</f>
        <v>0</v>
      </c>
      <c r="AV622" s="227">
        <f>SUMIF(Assumptions!$C$53:$H$53,AV$9,Assumptions!$C$55:$H$55)*($H622=TRUE)*($F622&gt;=4)</f>
        <v>0</v>
      </c>
      <c r="AW622" s="227">
        <f>SUMIF(Assumptions!$C$53:$H$53,AW$9,Assumptions!$C$55:$H$55)*($H622=TRUE)*($F622&gt;=4)</f>
        <v>0</v>
      </c>
      <c r="AX622" s="227">
        <f>SUMIF(Assumptions!$C$53:$H$53,AX$9,Assumptions!$C$55:$H$55)*($H622=TRUE)*($F622&gt;=4)</f>
        <v>0</v>
      </c>
      <c r="AY622" s="227">
        <f>SUMIF(Assumptions!$C$53:$H$53,AY$9,Assumptions!$C$55:$H$55)*($H622=TRUE)*($F622&gt;=4)</f>
        <v>0</v>
      </c>
      <c r="AZ622" s="227">
        <f>SUMIF(Assumptions!$C$53:$H$53,AZ$9,Assumptions!$C$55:$H$55)*($H622=TRUE)*($F622&gt;=4)</f>
        <v>0</v>
      </c>
      <c r="BA622" s="227">
        <f>SUMIF(Assumptions!$C$53:$H$53,BA$9,Assumptions!$C$55:$H$55)*($H622=TRUE)*($F622&gt;=4)</f>
        <v>0</v>
      </c>
      <c r="BB622" s="227">
        <f>SUMIF(Assumptions!$C$53:$H$53,BB$9,Assumptions!$C$55:$H$55)*($H622=TRUE)*($F622&gt;=4)</f>
        <v>0</v>
      </c>
      <c r="BC622" s="227">
        <f>SUMIF(Assumptions!$C$53:$H$53,BC$9,Assumptions!$C$55:$H$55)*($H622=TRUE)*($F622&gt;=4)</f>
        <v>0</v>
      </c>
      <c r="BD622" s="227">
        <f>SUMIF(Assumptions!$C$53:$H$53,BD$9,Assumptions!$C$55:$H$55)*($H622=TRUE)*($F622&gt;=4)</f>
        <v>0</v>
      </c>
      <c r="BE622" s="227">
        <f>SUMIF(Assumptions!$C$53:$H$53,BE$9,Assumptions!$C$55:$H$55)*($H622=TRUE)*($F622&gt;=4)</f>
        <v>0</v>
      </c>
      <c r="BF622" s="227">
        <f>SUMIF(Assumptions!$C$53:$H$53,BF$9,Assumptions!$C$55:$H$55)*($H622=TRUE)*($F622&gt;=4)</f>
        <v>0</v>
      </c>
      <c r="BG622" s="227">
        <f>SUMIF(Assumptions!$C$53:$H$53,BG$9,Assumptions!$C$55:$H$55)*($H622=TRUE)*($F622&gt;=4)</f>
        <v>0</v>
      </c>
      <c r="BH622" s="227">
        <f>SUMIF(Assumptions!$C$53:$H$53,BH$9,Assumptions!$C$55:$H$55)*($H622=TRUE)*($F622&gt;=4)</f>
        <v>0</v>
      </c>
      <c r="BI622" s="227">
        <f>SUMIF(Assumptions!$C$53:$H$53,BI$9,Assumptions!$C$55:$H$55)*($H622=TRUE)*($F622&gt;=4)</f>
        <v>0</v>
      </c>
      <c r="BJ622" s="227">
        <f>SUMIF(Assumptions!$C$53:$H$53,BJ$9,Assumptions!$C$55:$H$55)*($H622=TRUE)*($F622&gt;=4)</f>
        <v>0</v>
      </c>
      <c r="BK622" s="227">
        <f>SUMIF(Assumptions!$C$53:$H$53,BK$9,Assumptions!$C$55:$H$55)*($H622=TRUE)*($F622&gt;=4)</f>
        <v>0</v>
      </c>
      <c r="BL622" s="227">
        <f>SUMIF(Assumptions!$C$53:$H$53,BL$9,Assumptions!$C$55:$H$55)*($H622=TRUE)*($F622&gt;=4)</f>
        <v>0</v>
      </c>
      <c r="BM622" s="227">
        <f>SUMIF(Assumptions!$C$53:$H$53,BM$9,Assumptions!$C$55:$H$55)*($H622=TRUE)*($F622&gt;=4)</f>
        <v>0</v>
      </c>
    </row>
    <row r="623" spans="3:65" x14ac:dyDescent="0.2">
      <c r="C623" s="188">
        <f t="shared" si="630"/>
        <v>10</v>
      </c>
      <c r="D623" s="166" t="str">
        <f t="shared" si="631"/>
        <v/>
      </c>
      <c r="E623" s="211" t="str">
        <f t="shared" si="629"/>
        <v>Operating Expense</v>
      </c>
      <c r="F623" s="183">
        <f t="shared" si="629"/>
        <v>2</v>
      </c>
      <c r="G623" s="183"/>
      <c r="H623" s="226" t="b">
        <f>Inputs!L21</f>
        <v>0</v>
      </c>
      <c r="I623" s="189"/>
      <c r="J623" s="189"/>
      <c r="O623" s="227">
        <f>SUMIF(Assumptions!$C$53:$H$53,O$9,Assumptions!$C$55:$H$55)*($H623=TRUE)*($F623&gt;=4)</f>
        <v>0</v>
      </c>
      <c r="P623" s="227">
        <f>SUMIF(Assumptions!$C$53:$H$53,P$9,Assumptions!$C$55:$H$55)*($H623=TRUE)*($F623&gt;=4)</f>
        <v>0</v>
      </c>
      <c r="Q623" s="227">
        <f>SUMIF(Assumptions!$C$53:$H$53,Q$9,Assumptions!$C$55:$H$55)*($H623=TRUE)*($F623&gt;=4)</f>
        <v>0</v>
      </c>
      <c r="R623" s="227">
        <f>SUMIF(Assumptions!$C$53:$H$53,R$9,Assumptions!$C$55:$H$55)*($H623=TRUE)*($F623&gt;=4)</f>
        <v>0</v>
      </c>
      <c r="S623" s="227">
        <f>SUMIF(Assumptions!$C$53:$H$53,S$9,Assumptions!$C$55:$H$55)*($H623=TRUE)*($F623&gt;=4)</f>
        <v>0</v>
      </c>
      <c r="T623" s="227">
        <f>SUMIF(Assumptions!$C$53:$H$53,T$9,Assumptions!$C$55:$H$55)*($H623=TRUE)*($F623&gt;=4)</f>
        <v>0</v>
      </c>
      <c r="U623" s="227">
        <f>SUMIF(Assumptions!$C$53:$H$53,U$9,Assumptions!$C$55:$H$55)*($H623=TRUE)*($F623&gt;=4)</f>
        <v>0</v>
      </c>
      <c r="V623" s="227">
        <f>SUMIF(Assumptions!$C$53:$H$53,V$9,Assumptions!$C$55:$H$55)*($H623=TRUE)*($F623&gt;=4)</f>
        <v>0</v>
      </c>
      <c r="W623" s="227">
        <f>SUMIF(Assumptions!$C$53:$H$53,W$9,Assumptions!$C$55:$H$55)*($H623=TRUE)*($F623&gt;=4)</f>
        <v>0</v>
      </c>
      <c r="X623" s="227">
        <f>SUMIF(Assumptions!$C$53:$H$53,X$9,Assumptions!$C$55:$H$55)*($H623=TRUE)*($F623&gt;=4)</f>
        <v>0</v>
      </c>
      <c r="Y623" s="227">
        <f>SUMIF(Assumptions!$C$53:$H$53,Y$9,Assumptions!$C$55:$H$55)*($H623=TRUE)*($F623&gt;=4)</f>
        <v>0</v>
      </c>
      <c r="Z623" s="227">
        <f>SUMIF(Assumptions!$C$53:$H$53,Z$9,Assumptions!$C$55:$H$55)*($H623=TRUE)*($F623&gt;=4)</f>
        <v>0</v>
      </c>
      <c r="AA623" s="227">
        <f>SUMIF(Assumptions!$C$53:$H$53,AA$9,Assumptions!$C$55:$H$55)*($H623=TRUE)*($F623&gt;=4)</f>
        <v>0</v>
      </c>
      <c r="AB623" s="227">
        <f>SUMIF(Assumptions!$C$53:$H$53,AB$9,Assumptions!$C$55:$H$55)*($H623=TRUE)*($F623&gt;=4)</f>
        <v>0</v>
      </c>
      <c r="AC623" s="227">
        <f>SUMIF(Assumptions!$C$53:$H$53,AC$9,Assumptions!$C$55:$H$55)*($H623=TRUE)*($F623&gt;=4)</f>
        <v>0</v>
      </c>
      <c r="AD623" s="227">
        <f>SUMIF(Assumptions!$C$53:$H$53,AD$9,Assumptions!$C$55:$H$55)*($H623=TRUE)*($F623&gt;=4)</f>
        <v>0</v>
      </c>
      <c r="AE623" s="227">
        <f>SUMIF(Assumptions!$C$53:$H$53,AE$9,Assumptions!$C$55:$H$55)*($H623=TRUE)*($F623&gt;=4)</f>
        <v>0</v>
      </c>
      <c r="AF623" s="227">
        <f>SUMIF(Assumptions!$C$53:$H$53,AF$9,Assumptions!$C$55:$H$55)*($H623=TRUE)*($F623&gt;=4)</f>
        <v>0</v>
      </c>
      <c r="AG623" s="227">
        <f>SUMIF(Assumptions!$C$53:$H$53,AG$9,Assumptions!$C$55:$H$55)*($H623=TRUE)*($F623&gt;=4)</f>
        <v>0</v>
      </c>
      <c r="AH623" s="227">
        <f>SUMIF(Assumptions!$C$53:$H$53,AH$9,Assumptions!$C$55:$H$55)*($H623=TRUE)*($F623&gt;=4)</f>
        <v>0</v>
      </c>
      <c r="AI623" s="227">
        <f>SUMIF(Assumptions!$C$53:$H$53,AI$9,Assumptions!$C$55:$H$55)*($H623=TRUE)*($F623&gt;=4)</f>
        <v>0</v>
      </c>
      <c r="AJ623" s="227">
        <f>SUMIF(Assumptions!$C$53:$H$53,AJ$9,Assumptions!$C$55:$H$55)*($H623=TRUE)*($F623&gt;=4)</f>
        <v>0</v>
      </c>
      <c r="AK623" s="227">
        <f>SUMIF(Assumptions!$C$53:$H$53,AK$9,Assumptions!$C$55:$H$55)*($H623=TRUE)*($F623&gt;=4)</f>
        <v>0</v>
      </c>
      <c r="AL623" s="227">
        <f>SUMIF(Assumptions!$C$53:$H$53,AL$9,Assumptions!$C$55:$H$55)*($H623=TRUE)*($F623&gt;=4)</f>
        <v>0</v>
      </c>
      <c r="AM623" s="227">
        <f>SUMIF(Assumptions!$C$53:$H$53,AM$9,Assumptions!$C$55:$H$55)*($H623=TRUE)*($F623&gt;=4)</f>
        <v>0</v>
      </c>
      <c r="AN623" s="227">
        <f>SUMIF(Assumptions!$C$53:$H$53,AN$9,Assumptions!$C$55:$H$55)*($H623=TRUE)*($F623&gt;=4)</f>
        <v>0</v>
      </c>
      <c r="AO623" s="227">
        <f>SUMIF(Assumptions!$C$53:$H$53,AO$9,Assumptions!$C$55:$H$55)*($H623=TRUE)*($F623&gt;=4)</f>
        <v>0</v>
      </c>
      <c r="AP623" s="227">
        <f>SUMIF(Assumptions!$C$53:$H$53,AP$9,Assumptions!$C$55:$H$55)*($H623=TRUE)*($F623&gt;=4)</f>
        <v>0</v>
      </c>
      <c r="AQ623" s="227">
        <f>SUMIF(Assumptions!$C$53:$H$53,AQ$9,Assumptions!$C$55:$H$55)*($H623=TRUE)*($F623&gt;=4)</f>
        <v>0</v>
      </c>
      <c r="AR623" s="227">
        <f>SUMIF(Assumptions!$C$53:$H$53,AR$9,Assumptions!$C$55:$H$55)*($H623=TRUE)*($F623&gt;=4)</f>
        <v>0</v>
      </c>
      <c r="AS623" s="227">
        <f>SUMIF(Assumptions!$C$53:$H$53,AS$9,Assumptions!$C$55:$H$55)*($H623=TRUE)*($F623&gt;=4)</f>
        <v>0</v>
      </c>
      <c r="AT623" s="227">
        <f>SUMIF(Assumptions!$C$53:$H$53,AT$9,Assumptions!$C$55:$H$55)*($H623=TRUE)*($F623&gt;=4)</f>
        <v>0</v>
      </c>
      <c r="AU623" s="227">
        <f>SUMIF(Assumptions!$C$53:$H$53,AU$9,Assumptions!$C$55:$H$55)*($H623=TRUE)*($F623&gt;=4)</f>
        <v>0</v>
      </c>
      <c r="AV623" s="227">
        <f>SUMIF(Assumptions!$C$53:$H$53,AV$9,Assumptions!$C$55:$H$55)*($H623=TRUE)*($F623&gt;=4)</f>
        <v>0</v>
      </c>
      <c r="AW623" s="227">
        <f>SUMIF(Assumptions!$C$53:$H$53,AW$9,Assumptions!$C$55:$H$55)*($H623=TRUE)*($F623&gt;=4)</f>
        <v>0</v>
      </c>
      <c r="AX623" s="227">
        <f>SUMIF(Assumptions!$C$53:$H$53,AX$9,Assumptions!$C$55:$H$55)*($H623=TRUE)*($F623&gt;=4)</f>
        <v>0</v>
      </c>
      <c r="AY623" s="227">
        <f>SUMIF(Assumptions!$C$53:$H$53,AY$9,Assumptions!$C$55:$H$55)*($H623=TRUE)*($F623&gt;=4)</f>
        <v>0</v>
      </c>
      <c r="AZ623" s="227">
        <f>SUMIF(Assumptions!$C$53:$H$53,AZ$9,Assumptions!$C$55:$H$55)*($H623=TRUE)*($F623&gt;=4)</f>
        <v>0</v>
      </c>
      <c r="BA623" s="227">
        <f>SUMIF(Assumptions!$C$53:$H$53,BA$9,Assumptions!$C$55:$H$55)*($H623=TRUE)*($F623&gt;=4)</f>
        <v>0</v>
      </c>
      <c r="BB623" s="227">
        <f>SUMIF(Assumptions!$C$53:$H$53,BB$9,Assumptions!$C$55:$H$55)*($H623=TRUE)*($F623&gt;=4)</f>
        <v>0</v>
      </c>
      <c r="BC623" s="227">
        <f>SUMIF(Assumptions!$C$53:$H$53,BC$9,Assumptions!$C$55:$H$55)*($H623=TRUE)*($F623&gt;=4)</f>
        <v>0</v>
      </c>
      <c r="BD623" s="227">
        <f>SUMIF(Assumptions!$C$53:$H$53,BD$9,Assumptions!$C$55:$H$55)*($H623=TRUE)*($F623&gt;=4)</f>
        <v>0</v>
      </c>
      <c r="BE623" s="227">
        <f>SUMIF(Assumptions!$C$53:$H$53,BE$9,Assumptions!$C$55:$H$55)*($H623=TRUE)*($F623&gt;=4)</f>
        <v>0</v>
      </c>
      <c r="BF623" s="227">
        <f>SUMIF(Assumptions!$C$53:$H$53,BF$9,Assumptions!$C$55:$H$55)*($H623=TRUE)*($F623&gt;=4)</f>
        <v>0</v>
      </c>
      <c r="BG623" s="227">
        <f>SUMIF(Assumptions!$C$53:$H$53,BG$9,Assumptions!$C$55:$H$55)*($H623=TRUE)*($F623&gt;=4)</f>
        <v>0</v>
      </c>
      <c r="BH623" s="227">
        <f>SUMIF(Assumptions!$C$53:$H$53,BH$9,Assumptions!$C$55:$H$55)*($H623=TRUE)*($F623&gt;=4)</f>
        <v>0</v>
      </c>
      <c r="BI623" s="227">
        <f>SUMIF(Assumptions!$C$53:$H$53,BI$9,Assumptions!$C$55:$H$55)*($H623=TRUE)*($F623&gt;=4)</f>
        <v>0</v>
      </c>
      <c r="BJ623" s="227">
        <f>SUMIF(Assumptions!$C$53:$H$53,BJ$9,Assumptions!$C$55:$H$55)*($H623=TRUE)*($F623&gt;=4)</f>
        <v>0</v>
      </c>
      <c r="BK623" s="227">
        <f>SUMIF(Assumptions!$C$53:$H$53,BK$9,Assumptions!$C$55:$H$55)*($H623=TRUE)*($F623&gt;=4)</f>
        <v>0</v>
      </c>
      <c r="BL623" s="227">
        <f>SUMIF(Assumptions!$C$53:$H$53,BL$9,Assumptions!$C$55:$H$55)*($H623=TRUE)*($F623&gt;=4)</f>
        <v>0</v>
      </c>
      <c r="BM623" s="227">
        <f>SUMIF(Assumptions!$C$53:$H$53,BM$9,Assumptions!$C$55:$H$55)*($H623=TRUE)*($F623&gt;=4)</f>
        <v>0</v>
      </c>
    </row>
    <row r="624" spans="3:65" x14ac:dyDescent="0.2">
      <c r="C624" s="188">
        <f t="shared" si="630"/>
        <v>11</v>
      </c>
      <c r="D624" s="166" t="str">
        <f t="shared" si="631"/>
        <v/>
      </c>
      <c r="E624" s="211" t="str">
        <f t="shared" si="629"/>
        <v>Operating Expense</v>
      </c>
      <c r="F624" s="183">
        <f t="shared" si="629"/>
        <v>2</v>
      </c>
      <c r="G624" s="183"/>
      <c r="H624" s="226" t="b">
        <f>Inputs!L22</f>
        <v>0</v>
      </c>
      <c r="I624" s="189"/>
      <c r="J624" s="189"/>
      <c r="O624" s="227">
        <f>SUMIF(Assumptions!$C$53:$H$53,O$9,Assumptions!$C$55:$H$55)*($H624=TRUE)*($F624&gt;=4)</f>
        <v>0</v>
      </c>
      <c r="P624" s="227">
        <f>SUMIF(Assumptions!$C$53:$H$53,P$9,Assumptions!$C$55:$H$55)*($H624=TRUE)*($F624&gt;=4)</f>
        <v>0</v>
      </c>
      <c r="Q624" s="227">
        <f>SUMIF(Assumptions!$C$53:$H$53,Q$9,Assumptions!$C$55:$H$55)*($H624=TRUE)*($F624&gt;=4)</f>
        <v>0</v>
      </c>
      <c r="R624" s="227">
        <f>SUMIF(Assumptions!$C$53:$H$53,R$9,Assumptions!$C$55:$H$55)*($H624=TRUE)*($F624&gt;=4)</f>
        <v>0</v>
      </c>
      <c r="S624" s="227">
        <f>SUMIF(Assumptions!$C$53:$H$53,S$9,Assumptions!$C$55:$H$55)*($H624=TRUE)*($F624&gt;=4)</f>
        <v>0</v>
      </c>
      <c r="T624" s="227">
        <f>SUMIF(Assumptions!$C$53:$H$53,T$9,Assumptions!$C$55:$H$55)*($H624=TRUE)*($F624&gt;=4)</f>
        <v>0</v>
      </c>
      <c r="U624" s="227">
        <f>SUMIF(Assumptions!$C$53:$H$53,U$9,Assumptions!$C$55:$H$55)*($H624=TRUE)*($F624&gt;=4)</f>
        <v>0</v>
      </c>
      <c r="V624" s="227">
        <f>SUMIF(Assumptions!$C$53:$H$53,V$9,Assumptions!$C$55:$H$55)*($H624=TRUE)*($F624&gt;=4)</f>
        <v>0</v>
      </c>
      <c r="W624" s="227">
        <f>SUMIF(Assumptions!$C$53:$H$53,W$9,Assumptions!$C$55:$H$55)*($H624=TRUE)*($F624&gt;=4)</f>
        <v>0</v>
      </c>
      <c r="X624" s="227">
        <f>SUMIF(Assumptions!$C$53:$H$53,X$9,Assumptions!$C$55:$H$55)*($H624=TRUE)*($F624&gt;=4)</f>
        <v>0</v>
      </c>
      <c r="Y624" s="227">
        <f>SUMIF(Assumptions!$C$53:$H$53,Y$9,Assumptions!$C$55:$H$55)*($H624=TRUE)*($F624&gt;=4)</f>
        <v>0</v>
      </c>
      <c r="Z624" s="227">
        <f>SUMIF(Assumptions!$C$53:$H$53,Z$9,Assumptions!$C$55:$H$55)*($H624=TRUE)*($F624&gt;=4)</f>
        <v>0</v>
      </c>
      <c r="AA624" s="227">
        <f>SUMIF(Assumptions!$C$53:$H$53,AA$9,Assumptions!$C$55:$H$55)*($H624=TRUE)*($F624&gt;=4)</f>
        <v>0</v>
      </c>
      <c r="AB624" s="227">
        <f>SUMIF(Assumptions!$C$53:$H$53,AB$9,Assumptions!$C$55:$H$55)*($H624=TRUE)*($F624&gt;=4)</f>
        <v>0</v>
      </c>
      <c r="AC624" s="227">
        <f>SUMIF(Assumptions!$C$53:$H$53,AC$9,Assumptions!$C$55:$H$55)*($H624=TRUE)*($F624&gt;=4)</f>
        <v>0</v>
      </c>
      <c r="AD624" s="227">
        <f>SUMIF(Assumptions!$C$53:$H$53,AD$9,Assumptions!$C$55:$H$55)*($H624=TRUE)*($F624&gt;=4)</f>
        <v>0</v>
      </c>
      <c r="AE624" s="227">
        <f>SUMIF(Assumptions!$C$53:$H$53,AE$9,Assumptions!$C$55:$H$55)*($H624=TRUE)*($F624&gt;=4)</f>
        <v>0</v>
      </c>
      <c r="AF624" s="227">
        <f>SUMIF(Assumptions!$C$53:$H$53,AF$9,Assumptions!$C$55:$H$55)*($H624=TRUE)*($F624&gt;=4)</f>
        <v>0</v>
      </c>
      <c r="AG624" s="227">
        <f>SUMIF(Assumptions!$C$53:$H$53,AG$9,Assumptions!$C$55:$H$55)*($H624=TRUE)*($F624&gt;=4)</f>
        <v>0</v>
      </c>
      <c r="AH624" s="227">
        <f>SUMIF(Assumptions!$C$53:$H$53,AH$9,Assumptions!$C$55:$H$55)*($H624=TRUE)*($F624&gt;=4)</f>
        <v>0</v>
      </c>
      <c r="AI624" s="227">
        <f>SUMIF(Assumptions!$C$53:$H$53,AI$9,Assumptions!$C$55:$H$55)*($H624=TRUE)*($F624&gt;=4)</f>
        <v>0</v>
      </c>
      <c r="AJ624" s="227">
        <f>SUMIF(Assumptions!$C$53:$H$53,AJ$9,Assumptions!$C$55:$H$55)*($H624=TRUE)*($F624&gt;=4)</f>
        <v>0</v>
      </c>
      <c r="AK624" s="227">
        <f>SUMIF(Assumptions!$C$53:$H$53,AK$9,Assumptions!$C$55:$H$55)*($H624=TRUE)*($F624&gt;=4)</f>
        <v>0</v>
      </c>
      <c r="AL624" s="227">
        <f>SUMIF(Assumptions!$C$53:$H$53,AL$9,Assumptions!$C$55:$H$55)*($H624=TRUE)*($F624&gt;=4)</f>
        <v>0</v>
      </c>
      <c r="AM624" s="227">
        <f>SUMIF(Assumptions!$C$53:$H$53,AM$9,Assumptions!$C$55:$H$55)*($H624=TRUE)*($F624&gt;=4)</f>
        <v>0</v>
      </c>
      <c r="AN624" s="227">
        <f>SUMIF(Assumptions!$C$53:$H$53,AN$9,Assumptions!$C$55:$H$55)*($H624=TRUE)*($F624&gt;=4)</f>
        <v>0</v>
      </c>
      <c r="AO624" s="227">
        <f>SUMIF(Assumptions!$C$53:$H$53,AO$9,Assumptions!$C$55:$H$55)*($H624=TRUE)*($F624&gt;=4)</f>
        <v>0</v>
      </c>
      <c r="AP624" s="227">
        <f>SUMIF(Assumptions!$C$53:$H$53,AP$9,Assumptions!$C$55:$H$55)*($H624=TRUE)*($F624&gt;=4)</f>
        <v>0</v>
      </c>
      <c r="AQ624" s="227">
        <f>SUMIF(Assumptions!$C$53:$H$53,AQ$9,Assumptions!$C$55:$H$55)*($H624=TRUE)*($F624&gt;=4)</f>
        <v>0</v>
      </c>
      <c r="AR624" s="227">
        <f>SUMIF(Assumptions!$C$53:$H$53,AR$9,Assumptions!$C$55:$H$55)*($H624=TRUE)*($F624&gt;=4)</f>
        <v>0</v>
      </c>
      <c r="AS624" s="227">
        <f>SUMIF(Assumptions!$C$53:$H$53,AS$9,Assumptions!$C$55:$H$55)*($H624=TRUE)*($F624&gt;=4)</f>
        <v>0</v>
      </c>
      <c r="AT624" s="227">
        <f>SUMIF(Assumptions!$C$53:$H$53,AT$9,Assumptions!$C$55:$H$55)*($H624=TRUE)*($F624&gt;=4)</f>
        <v>0</v>
      </c>
      <c r="AU624" s="227">
        <f>SUMIF(Assumptions!$C$53:$H$53,AU$9,Assumptions!$C$55:$H$55)*($H624=TRUE)*($F624&gt;=4)</f>
        <v>0</v>
      </c>
      <c r="AV624" s="227">
        <f>SUMIF(Assumptions!$C$53:$H$53,AV$9,Assumptions!$C$55:$H$55)*($H624=TRUE)*($F624&gt;=4)</f>
        <v>0</v>
      </c>
      <c r="AW624" s="227">
        <f>SUMIF(Assumptions!$C$53:$H$53,AW$9,Assumptions!$C$55:$H$55)*($H624=TRUE)*($F624&gt;=4)</f>
        <v>0</v>
      </c>
      <c r="AX624" s="227">
        <f>SUMIF(Assumptions!$C$53:$H$53,AX$9,Assumptions!$C$55:$H$55)*($H624=TRUE)*($F624&gt;=4)</f>
        <v>0</v>
      </c>
      <c r="AY624" s="227">
        <f>SUMIF(Assumptions!$C$53:$H$53,AY$9,Assumptions!$C$55:$H$55)*($H624=TRUE)*($F624&gt;=4)</f>
        <v>0</v>
      </c>
      <c r="AZ624" s="227">
        <f>SUMIF(Assumptions!$C$53:$H$53,AZ$9,Assumptions!$C$55:$H$55)*($H624=TRUE)*($F624&gt;=4)</f>
        <v>0</v>
      </c>
      <c r="BA624" s="227">
        <f>SUMIF(Assumptions!$C$53:$H$53,BA$9,Assumptions!$C$55:$H$55)*($H624=TRUE)*($F624&gt;=4)</f>
        <v>0</v>
      </c>
      <c r="BB624" s="227">
        <f>SUMIF(Assumptions!$C$53:$H$53,BB$9,Assumptions!$C$55:$H$55)*($H624=TRUE)*($F624&gt;=4)</f>
        <v>0</v>
      </c>
      <c r="BC624" s="227">
        <f>SUMIF(Assumptions!$C$53:$H$53,BC$9,Assumptions!$C$55:$H$55)*($H624=TRUE)*($F624&gt;=4)</f>
        <v>0</v>
      </c>
      <c r="BD624" s="227">
        <f>SUMIF(Assumptions!$C$53:$H$53,BD$9,Assumptions!$C$55:$H$55)*($H624=TRUE)*($F624&gt;=4)</f>
        <v>0</v>
      </c>
      <c r="BE624" s="227">
        <f>SUMIF(Assumptions!$C$53:$H$53,BE$9,Assumptions!$C$55:$H$55)*($H624=TRUE)*($F624&gt;=4)</f>
        <v>0</v>
      </c>
      <c r="BF624" s="227">
        <f>SUMIF(Assumptions!$C$53:$H$53,BF$9,Assumptions!$C$55:$H$55)*($H624=TRUE)*($F624&gt;=4)</f>
        <v>0</v>
      </c>
      <c r="BG624" s="227">
        <f>SUMIF(Assumptions!$C$53:$H$53,BG$9,Assumptions!$C$55:$H$55)*($H624=TRUE)*($F624&gt;=4)</f>
        <v>0</v>
      </c>
      <c r="BH624" s="227">
        <f>SUMIF(Assumptions!$C$53:$H$53,BH$9,Assumptions!$C$55:$H$55)*($H624=TRUE)*($F624&gt;=4)</f>
        <v>0</v>
      </c>
      <c r="BI624" s="227">
        <f>SUMIF(Assumptions!$C$53:$H$53,BI$9,Assumptions!$C$55:$H$55)*($H624=TRUE)*($F624&gt;=4)</f>
        <v>0</v>
      </c>
      <c r="BJ624" s="227">
        <f>SUMIF(Assumptions!$C$53:$H$53,BJ$9,Assumptions!$C$55:$H$55)*($H624=TRUE)*($F624&gt;=4)</f>
        <v>0</v>
      </c>
      <c r="BK624" s="227">
        <f>SUMIF(Assumptions!$C$53:$H$53,BK$9,Assumptions!$C$55:$H$55)*($H624=TRUE)*($F624&gt;=4)</f>
        <v>0</v>
      </c>
      <c r="BL624" s="227">
        <f>SUMIF(Assumptions!$C$53:$H$53,BL$9,Assumptions!$C$55:$H$55)*($H624=TRUE)*($F624&gt;=4)</f>
        <v>0</v>
      </c>
      <c r="BM624" s="227">
        <f>SUMIF(Assumptions!$C$53:$H$53,BM$9,Assumptions!$C$55:$H$55)*($H624=TRUE)*($F624&gt;=4)</f>
        <v>0</v>
      </c>
    </row>
    <row r="625" spans="3:65" x14ac:dyDescent="0.2">
      <c r="C625" s="188">
        <f t="shared" si="630"/>
        <v>12</v>
      </c>
      <c r="D625" s="166" t="str">
        <f t="shared" si="631"/>
        <v/>
      </c>
      <c r="E625" s="211" t="str">
        <f t="shared" si="629"/>
        <v>Operating Expense</v>
      </c>
      <c r="F625" s="183">
        <f t="shared" si="629"/>
        <v>2</v>
      </c>
      <c r="G625" s="183"/>
      <c r="H625" s="226" t="b">
        <f>Inputs!L23</f>
        <v>0</v>
      </c>
      <c r="I625" s="189"/>
      <c r="J625" s="189"/>
      <c r="O625" s="227">
        <f>SUMIF(Assumptions!$C$53:$H$53,O$9,Assumptions!$C$55:$H$55)*($H625=TRUE)*($F625&gt;=4)</f>
        <v>0</v>
      </c>
      <c r="P625" s="227">
        <f>SUMIF(Assumptions!$C$53:$H$53,P$9,Assumptions!$C$55:$H$55)*($H625=TRUE)*($F625&gt;=4)</f>
        <v>0</v>
      </c>
      <c r="Q625" s="227">
        <f>SUMIF(Assumptions!$C$53:$H$53,Q$9,Assumptions!$C$55:$H$55)*($H625=TRUE)*($F625&gt;=4)</f>
        <v>0</v>
      </c>
      <c r="R625" s="227">
        <f>SUMIF(Assumptions!$C$53:$H$53,R$9,Assumptions!$C$55:$H$55)*($H625=TRUE)*($F625&gt;=4)</f>
        <v>0</v>
      </c>
      <c r="S625" s="227">
        <f>SUMIF(Assumptions!$C$53:$H$53,S$9,Assumptions!$C$55:$H$55)*($H625=TRUE)*($F625&gt;=4)</f>
        <v>0</v>
      </c>
      <c r="T625" s="227">
        <f>SUMIF(Assumptions!$C$53:$H$53,T$9,Assumptions!$C$55:$H$55)*($H625=TRUE)*($F625&gt;=4)</f>
        <v>0</v>
      </c>
      <c r="U625" s="227">
        <f>SUMIF(Assumptions!$C$53:$H$53,U$9,Assumptions!$C$55:$H$55)*($H625=TRUE)*($F625&gt;=4)</f>
        <v>0</v>
      </c>
      <c r="V625" s="227">
        <f>SUMIF(Assumptions!$C$53:$H$53,V$9,Assumptions!$C$55:$H$55)*($H625=TRUE)*($F625&gt;=4)</f>
        <v>0</v>
      </c>
      <c r="W625" s="227">
        <f>SUMIF(Assumptions!$C$53:$H$53,W$9,Assumptions!$C$55:$H$55)*($H625=TRUE)*($F625&gt;=4)</f>
        <v>0</v>
      </c>
      <c r="X625" s="227">
        <f>SUMIF(Assumptions!$C$53:$H$53,X$9,Assumptions!$C$55:$H$55)*($H625=TRUE)*($F625&gt;=4)</f>
        <v>0</v>
      </c>
      <c r="Y625" s="227">
        <f>SUMIF(Assumptions!$C$53:$H$53,Y$9,Assumptions!$C$55:$H$55)*($H625=TRUE)*($F625&gt;=4)</f>
        <v>0</v>
      </c>
      <c r="Z625" s="227">
        <f>SUMIF(Assumptions!$C$53:$H$53,Z$9,Assumptions!$C$55:$H$55)*($H625=TRUE)*($F625&gt;=4)</f>
        <v>0</v>
      </c>
      <c r="AA625" s="227">
        <f>SUMIF(Assumptions!$C$53:$H$53,AA$9,Assumptions!$C$55:$H$55)*($H625=TRUE)*($F625&gt;=4)</f>
        <v>0</v>
      </c>
      <c r="AB625" s="227">
        <f>SUMIF(Assumptions!$C$53:$H$53,AB$9,Assumptions!$C$55:$H$55)*($H625=TRUE)*($F625&gt;=4)</f>
        <v>0</v>
      </c>
      <c r="AC625" s="227">
        <f>SUMIF(Assumptions!$C$53:$H$53,AC$9,Assumptions!$C$55:$H$55)*($H625=TRUE)*($F625&gt;=4)</f>
        <v>0</v>
      </c>
      <c r="AD625" s="227">
        <f>SUMIF(Assumptions!$C$53:$H$53,AD$9,Assumptions!$C$55:$H$55)*($H625=TRUE)*($F625&gt;=4)</f>
        <v>0</v>
      </c>
      <c r="AE625" s="227">
        <f>SUMIF(Assumptions!$C$53:$H$53,AE$9,Assumptions!$C$55:$H$55)*($H625=TRUE)*($F625&gt;=4)</f>
        <v>0</v>
      </c>
      <c r="AF625" s="227">
        <f>SUMIF(Assumptions!$C$53:$H$53,AF$9,Assumptions!$C$55:$H$55)*($H625=TRUE)*($F625&gt;=4)</f>
        <v>0</v>
      </c>
      <c r="AG625" s="227">
        <f>SUMIF(Assumptions!$C$53:$H$53,AG$9,Assumptions!$C$55:$H$55)*($H625=TRUE)*($F625&gt;=4)</f>
        <v>0</v>
      </c>
      <c r="AH625" s="227">
        <f>SUMIF(Assumptions!$C$53:$H$53,AH$9,Assumptions!$C$55:$H$55)*($H625=TRUE)*($F625&gt;=4)</f>
        <v>0</v>
      </c>
      <c r="AI625" s="227">
        <f>SUMIF(Assumptions!$C$53:$H$53,AI$9,Assumptions!$C$55:$H$55)*($H625=TRUE)*($F625&gt;=4)</f>
        <v>0</v>
      </c>
      <c r="AJ625" s="227">
        <f>SUMIF(Assumptions!$C$53:$H$53,AJ$9,Assumptions!$C$55:$H$55)*($H625=TRUE)*($F625&gt;=4)</f>
        <v>0</v>
      </c>
      <c r="AK625" s="227">
        <f>SUMIF(Assumptions!$C$53:$H$53,AK$9,Assumptions!$C$55:$H$55)*($H625=TRUE)*($F625&gt;=4)</f>
        <v>0</v>
      </c>
      <c r="AL625" s="227">
        <f>SUMIF(Assumptions!$C$53:$H$53,AL$9,Assumptions!$C$55:$H$55)*($H625=TRUE)*($F625&gt;=4)</f>
        <v>0</v>
      </c>
      <c r="AM625" s="227">
        <f>SUMIF(Assumptions!$C$53:$H$53,AM$9,Assumptions!$C$55:$H$55)*($H625=TRUE)*($F625&gt;=4)</f>
        <v>0</v>
      </c>
      <c r="AN625" s="227">
        <f>SUMIF(Assumptions!$C$53:$H$53,AN$9,Assumptions!$C$55:$H$55)*($H625=TRUE)*($F625&gt;=4)</f>
        <v>0</v>
      </c>
      <c r="AO625" s="227">
        <f>SUMIF(Assumptions!$C$53:$H$53,AO$9,Assumptions!$C$55:$H$55)*($H625=TRUE)*($F625&gt;=4)</f>
        <v>0</v>
      </c>
      <c r="AP625" s="227">
        <f>SUMIF(Assumptions!$C$53:$H$53,AP$9,Assumptions!$C$55:$H$55)*($H625=TRUE)*($F625&gt;=4)</f>
        <v>0</v>
      </c>
      <c r="AQ625" s="227">
        <f>SUMIF(Assumptions!$C$53:$H$53,AQ$9,Assumptions!$C$55:$H$55)*($H625=TRUE)*($F625&gt;=4)</f>
        <v>0</v>
      </c>
      <c r="AR625" s="227">
        <f>SUMIF(Assumptions!$C$53:$H$53,AR$9,Assumptions!$C$55:$H$55)*($H625=TRUE)*($F625&gt;=4)</f>
        <v>0</v>
      </c>
      <c r="AS625" s="227">
        <f>SUMIF(Assumptions!$C$53:$H$53,AS$9,Assumptions!$C$55:$H$55)*($H625=TRUE)*($F625&gt;=4)</f>
        <v>0</v>
      </c>
      <c r="AT625" s="227">
        <f>SUMIF(Assumptions!$C$53:$H$53,AT$9,Assumptions!$C$55:$H$55)*($H625=TRUE)*($F625&gt;=4)</f>
        <v>0</v>
      </c>
      <c r="AU625" s="227">
        <f>SUMIF(Assumptions!$C$53:$H$53,AU$9,Assumptions!$C$55:$H$55)*($H625=TRUE)*($F625&gt;=4)</f>
        <v>0</v>
      </c>
      <c r="AV625" s="227">
        <f>SUMIF(Assumptions!$C$53:$H$53,AV$9,Assumptions!$C$55:$H$55)*($H625=TRUE)*($F625&gt;=4)</f>
        <v>0</v>
      </c>
      <c r="AW625" s="227">
        <f>SUMIF(Assumptions!$C$53:$H$53,AW$9,Assumptions!$C$55:$H$55)*($H625=TRUE)*($F625&gt;=4)</f>
        <v>0</v>
      </c>
      <c r="AX625" s="227">
        <f>SUMIF(Assumptions!$C$53:$H$53,AX$9,Assumptions!$C$55:$H$55)*($H625=TRUE)*($F625&gt;=4)</f>
        <v>0</v>
      </c>
      <c r="AY625" s="227">
        <f>SUMIF(Assumptions!$C$53:$H$53,AY$9,Assumptions!$C$55:$H$55)*($H625=TRUE)*($F625&gt;=4)</f>
        <v>0</v>
      </c>
      <c r="AZ625" s="227">
        <f>SUMIF(Assumptions!$C$53:$H$53,AZ$9,Assumptions!$C$55:$H$55)*($H625=TRUE)*($F625&gt;=4)</f>
        <v>0</v>
      </c>
      <c r="BA625" s="227">
        <f>SUMIF(Assumptions!$C$53:$H$53,BA$9,Assumptions!$C$55:$H$55)*($H625=TRUE)*($F625&gt;=4)</f>
        <v>0</v>
      </c>
      <c r="BB625" s="227">
        <f>SUMIF(Assumptions!$C$53:$H$53,BB$9,Assumptions!$C$55:$H$55)*($H625=TRUE)*($F625&gt;=4)</f>
        <v>0</v>
      </c>
      <c r="BC625" s="227">
        <f>SUMIF(Assumptions!$C$53:$H$53,BC$9,Assumptions!$C$55:$H$55)*($H625=TRUE)*($F625&gt;=4)</f>
        <v>0</v>
      </c>
      <c r="BD625" s="227">
        <f>SUMIF(Assumptions!$C$53:$H$53,BD$9,Assumptions!$C$55:$H$55)*($H625=TRUE)*($F625&gt;=4)</f>
        <v>0</v>
      </c>
      <c r="BE625" s="227">
        <f>SUMIF(Assumptions!$C$53:$H$53,BE$9,Assumptions!$C$55:$H$55)*($H625=TRUE)*($F625&gt;=4)</f>
        <v>0</v>
      </c>
      <c r="BF625" s="227">
        <f>SUMIF(Assumptions!$C$53:$H$53,BF$9,Assumptions!$C$55:$H$55)*($H625=TRUE)*($F625&gt;=4)</f>
        <v>0</v>
      </c>
      <c r="BG625" s="227">
        <f>SUMIF(Assumptions!$C$53:$H$53,BG$9,Assumptions!$C$55:$H$55)*($H625=TRUE)*($F625&gt;=4)</f>
        <v>0</v>
      </c>
      <c r="BH625" s="227">
        <f>SUMIF(Assumptions!$C$53:$H$53,BH$9,Assumptions!$C$55:$H$55)*($H625=TRUE)*($F625&gt;=4)</f>
        <v>0</v>
      </c>
      <c r="BI625" s="227">
        <f>SUMIF(Assumptions!$C$53:$H$53,BI$9,Assumptions!$C$55:$H$55)*($H625=TRUE)*($F625&gt;=4)</f>
        <v>0</v>
      </c>
      <c r="BJ625" s="227">
        <f>SUMIF(Assumptions!$C$53:$H$53,BJ$9,Assumptions!$C$55:$H$55)*($H625=TRUE)*($F625&gt;=4)</f>
        <v>0</v>
      </c>
      <c r="BK625" s="227">
        <f>SUMIF(Assumptions!$C$53:$H$53,BK$9,Assumptions!$C$55:$H$55)*($H625=TRUE)*($F625&gt;=4)</f>
        <v>0</v>
      </c>
      <c r="BL625" s="227">
        <f>SUMIF(Assumptions!$C$53:$H$53,BL$9,Assumptions!$C$55:$H$55)*($H625=TRUE)*($F625&gt;=4)</f>
        <v>0</v>
      </c>
      <c r="BM625" s="227">
        <f>SUMIF(Assumptions!$C$53:$H$53,BM$9,Assumptions!$C$55:$H$55)*($H625=TRUE)*($F625&gt;=4)</f>
        <v>0</v>
      </c>
    </row>
    <row r="626" spans="3:65" x14ac:dyDescent="0.2">
      <c r="C626" s="188">
        <f t="shared" si="630"/>
        <v>13</v>
      </c>
      <c r="D626" s="166" t="str">
        <f t="shared" si="631"/>
        <v xml:space="preserve">Alt 2 - TRANSMISSION LINE  </v>
      </c>
      <c r="E626" s="211" t="str">
        <f t="shared" si="629"/>
        <v>CWIP Capital</v>
      </c>
      <c r="F626" s="183">
        <f t="shared" si="629"/>
        <v>6</v>
      </c>
      <c r="G626" s="183"/>
      <c r="H626" s="226" t="b">
        <f>Inputs!L24</f>
        <v>0</v>
      </c>
      <c r="I626" s="189"/>
      <c r="J626" s="189"/>
      <c r="O626" s="227">
        <f>SUMIF(Assumptions!$C$53:$H$53,O$9,Assumptions!$C$55:$H$55)*($H626=TRUE)*($F626&gt;=4)</f>
        <v>0</v>
      </c>
      <c r="P626" s="227">
        <f>SUMIF(Assumptions!$C$53:$H$53,P$9,Assumptions!$C$55:$H$55)*($H626=TRUE)*($F626&gt;=4)</f>
        <v>0</v>
      </c>
      <c r="Q626" s="227">
        <f>SUMIF(Assumptions!$C$53:$H$53,Q$9,Assumptions!$C$55:$H$55)*($H626=TRUE)*($F626&gt;=4)</f>
        <v>0</v>
      </c>
      <c r="R626" s="227">
        <f>SUMIF(Assumptions!$C$53:$H$53,R$9,Assumptions!$C$55:$H$55)*($H626=TRUE)*($F626&gt;=4)</f>
        <v>0</v>
      </c>
      <c r="S626" s="227">
        <f>SUMIF(Assumptions!$C$53:$H$53,S$9,Assumptions!$C$55:$H$55)*($H626=TRUE)*($F626&gt;=4)</f>
        <v>0</v>
      </c>
      <c r="T626" s="227">
        <f>SUMIF(Assumptions!$C$53:$H$53,T$9,Assumptions!$C$55:$H$55)*($H626=TRUE)*($F626&gt;=4)</f>
        <v>0</v>
      </c>
      <c r="U626" s="227">
        <f>SUMIF(Assumptions!$C$53:$H$53,U$9,Assumptions!$C$55:$H$55)*($H626=TRUE)*($F626&gt;=4)</f>
        <v>0</v>
      </c>
      <c r="V626" s="227">
        <f>SUMIF(Assumptions!$C$53:$H$53,V$9,Assumptions!$C$55:$H$55)*($H626=TRUE)*($F626&gt;=4)</f>
        <v>0</v>
      </c>
      <c r="W626" s="227">
        <f>SUMIF(Assumptions!$C$53:$H$53,W$9,Assumptions!$C$55:$H$55)*($H626=TRUE)*($F626&gt;=4)</f>
        <v>0</v>
      </c>
      <c r="X626" s="227">
        <f>SUMIF(Assumptions!$C$53:$H$53,X$9,Assumptions!$C$55:$H$55)*($H626=TRUE)*($F626&gt;=4)</f>
        <v>0</v>
      </c>
      <c r="Y626" s="227">
        <f>SUMIF(Assumptions!$C$53:$H$53,Y$9,Assumptions!$C$55:$H$55)*($H626=TRUE)*($F626&gt;=4)</f>
        <v>0</v>
      </c>
      <c r="Z626" s="227">
        <f>SUMIF(Assumptions!$C$53:$H$53,Z$9,Assumptions!$C$55:$H$55)*($H626=TRUE)*($F626&gt;=4)</f>
        <v>0</v>
      </c>
      <c r="AA626" s="227">
        <f>SUMIF(Assumptions!$C$53:$H$53,AA$9,Assumptions!$C$55:$H$55)*($H626=TRUE)*($F626&gt;=4)</f>
        <v>0</v>
      </c>
      <c r="AB626" s="227">
        <f>SUMIF(Assumptions!$C$53:$H$53,AB$9,Assumptions!$C$55:$H$55)*($H626=TRUE)*($F626&gt;=4)</f>
        <v>0</v>
      </c>
      <c r="AC626" s="227">
        <f>SUMIF(Assumptions!$C$53:$H$53,AC$9,Assumptions!$C$55:$H$55)*($H626=TRUE)*($F626&gt;=4)</f>
        <v>0</v>
      </c>
      <c r="AD626" s="227">
        <f>SUMIF(Assumptions!$C$53:$H$53,AD$9,Assumptions!$C$55:$H$55)*($H626=TRUE)*($F626&gt;=4)</f>
        <v>0</v>
      </c>
      <c r="AE626" s="227">
        <f>SUMIF(Assumptions!$C$53:$H$53,AE$9,Assumptions!$C$55:$H$55)*($H626=TRUE)*($F626&gt;=4)</f>
        <v>0</v>
      </c>
      <c r="AF626" s="227">
        <f>SUMIF(Assumptions!$C$53:$H$53,AF$9,Assumptions!$C$55:$H$55)*($H626=TRUE)*($F626&gt;=4)</f>
        <v>0</v>
      </c>
      <c r="AG626" s="227">
        <f>SUMIF(Assumptions!$C$53:$H$53,AG$9,Assumptions!$C$55:$H$55)*($H626=TRUE)*($F626&gt;=4)</f>
        <v>0</v>
      </c>
      <c r="AH626" s="227">
        <f>SUMIF(Assumptions!$C$53:$H$53,AH$9,Assumptions!$C$55:$H$55)*($H626=TRUE)*($F626&gt;=4)</f>
        <v>0</v>
      </c>
      <c r="AI626" s="227">
        <f>SUMIF(Assumptions!$C$53:$H$53,AI$9,Assumptions!$C$55:$H$55)*($H626=TRUE)*($F626&gt;=4)</f>
        <v>0</v>
      </c>
      <c r="AJ626" s="227">
        <f>SUMIF(Assumptions!$C$53:$H$53,AJ$9,Assumptions!$C$55:$H$55)*($H626=TRUE)*($F626&gt;=4)</f>
        <v>0</v>
      </c>
      <c r="AK626" s="227">
        <f>SUMIF(Assumptions!$C$53:$H$53,AK$9,Assumptions!$C$55:$H$55)*($H626=TRUE)*($F626&gt;=4)</f>
        <v>0</v>
      </c>
      <c r="AL626" s="227">
        <f>SUMIF(Assumptions!$C$53:$H$53,AL$9,Assumptions!$C$55:$H$55)*($H626=TRUE)*($F626&gt;=4)</f>
        <v>0</v>
      </c>
      <c r="AM626" s="227">
        <f>SUMIF(Assumptions!$C$53:$H$53,AM$9,Assumptions!$C$55:$H$55)*($H626=TRUE)*($F626&gt;=4)</f>
        <v>0</v>
      </c>
      <c r="AN626" s="227">
        <f>SUMIF(Assumptions!$C$53:$H$53,AN$9,Assumptions!$C$55:$H$55)*($H626=TRUE)*($F626&gt;=4)</f>
        <v>0</v>
      </c>
      <c r="AO626" s="227">
        <f>SUMIF(Assumptions!$C$53:$H$53,AO$9,Assumptions!$C$55:$H$55)*($H626=TRUE)*($F626&gt;=4)</f>
        <v>0</v>
      </c>
      <c r="AP626" s="227">
        <f>SUMIF(Assumptions!$C$53:$H$53,AP$9,Assumptions!$C$55:$H$55)*($H626=TRUE)*($F626&gt;=4)</f>
        <v>0</v>
      </c>
      <c r="AQ626" s="227">
        <f>SUMIF(Assumptions!$C$53:$H$53,AQ$9,Assumptions!$C$55:$H$55)*($H626=TRUE)*($F626&gt;=4)</f>
        <v>0</v>
      </c>
      <c r="AR626" s="227">
        <f>SUMIF(Assumptions!$C$53:$H$53,AR$9,Assumptions!$C$55:$H$55)*($H626=TRUE)*($F626&gt;=4)</f>
        <v>0</v>
      </c>
      <c r="AS626" s="227">
        <f>SUMIF(Assumptions!$C$53:$H$53,AS$9,Assumptions!$C$55:$H$55)*($H626=TRUE)*($F626&gt;=4)</f>
        <v>0</v>
      </c>
      <c r="AT626" s="227">
        <f>SUMIF(Assumptions!$C$53:$H$53,AT$9,Assumptions!$C$55:$H$55)*($H626=TRUE)*($F626&gt;=4)</f>
        <v>0</v>
      </c>
      <c r="AU626" s="227">
        <f>SUMIF(Assumptions!$C$53:$H$53,AU$9,Assumptions!$C$55:$H$55)*($H626=TRUE)*($F626&gt;=4)</f>
        <v>0</v>
      </c>
      <c r="AV626" s="227">
        <f>SUMIF(Assumptions!$C$53:$H$53,AV$9,Assumptions!$C$55:$H$55)*($H626=TRUE)*($F626&gt;=4)</f>
        <v>0</v>
      </c>
      <c r="AW626" s="227">
        <f>SUMIF(Assumptions!$C$53:$H$53,AW$9,Assumptions!$C$55:$H$55)*($H626=TRUE)*($F626&gt;=4)</f>
        <v>0</v>
      </c>
      <c r="AX626" s="227">
        <f>SUMIF(Assumptions!$C$53:$H$53,AX$9,Assumptions!$C$55:$H$55)*($H626=TRUE)*($F626&gt;=4)</f>
        <v>0</v>
      </c>
      <c r="AY626" s="227">
        <f>SUMIF(Assumptions!$C$53:$H$53,AY$9,Assumptions!$C$55:$H$55)*($H626=TRUE)*($F626&gt;=4)</f>
        <v>0</v>
      </c>
      <c r="AZ626" s="227">
        <f>SUMIF(Assumptions!$C$53:$H$53,AZ$9,Assumptions!$C$55:$H$55)*($H626=TRUE)*($F626&gt;=4)</f>
        <v>0</v>
      </c>
      <c r="BA626" s="227">
        <f>SUMIF(Assumptions!$C$53:$H$53,BA$9,Assumptions!$C$55:$H$55)*($H626=TRUE)*($F626&gt;=4)</f>
        <v>0</v>
      </c>
      <c r="BB626" s="227">
        <f>SUMIF(Assumptions!$C$53:$H$53,BB$9,Assumptions!$C$55:$H$55)*($H626=TRUE)*($F626&gt;=4)</f>
        <v>0</v>
      </c>
      <c r="BC626" s="227">
        <f>SUMIF(Assumptions!$C$53:$H$53,BC$9,Assumptions!$C$55:$H$55)*($H626=TRUE)*($F626&gt;=4)</f>
        <v>0</v>
      </c>
      <c r="BD626" s="227">
        <f>SUMIF(Assumptions!$C$53:$H$53,BD$9,Assumptions!$C$55:$H$55)*($H626=TRUE)*($F626&gt;=4)</f>
        <v>0</v>
      </c>
      <c r="BE626" s="227">
        <f>SUMIF(Assumptions!$C$53:$H$53,BE$9,Assumptions!$C$55:$H$55)*($H626=TRUE)*($F626&gt;=4)</f>
        <v>0</v>
      </c>
      <c r="BF626" s="227">
        <f>SUMIF(Assumptions!$C$53:$H$53,BF$9,Assumptions!$C$55:$H$55)*($H626=TRUE)*($F626&gt;=4)</f>
        <v>0</v>
      </c>
      <c r="BG626" s="227">
        <f>SUMIF(Assumptions!$C$53:$H$53,BG$9,Assumptions!$C$55:$H$55)*($H626=TRUE)*($F626&gt;=4)</f>
        <v>0</v>
      </c>
      <c r="BH626" s="227">
        <f>SUMIF(Assumptions!$C$53:$H$53,BH$9,Assumptions!$C$55:$H$55)*($H626=TRUE)*($F626&gt;=4)</f>
        <v>0</v>
      </c>
      <c r="BI626" s="227">
        <f>SUMIF(Assumptions!$C$53:$H$53,BI$9,Assumptions!$C$55:$H$55)*($H626=TRUE)*($F626&gt;=4)</f>
        <v>0</v>
      </c>
      <c r="BJ626" s="227">
        <f>SUMIF(Assumptions!$C$53:$H$53,BJ$9,Assumptions!$C$55:$H$55)*($H626=TRUE)*($F626&gt;=4)</f>
        <v>0</v>
      </c>
      <c r="BK626" s="227">
        <f>SUMIF(Assumptions!$C$53:$H$53,BK$9,Assumptions!$C$55:$H$55)*($H626=TRUE)*($F626&gt;=4)</f>
        <v>0</v>
      </c>
      <c r="BL626" s="227">
        <f>SUMIF(Assumptions!$C$53:$H$53,BL$9,Assumptions!$C$55:$H$55)*($H626=TRUE)*($F626&gt;=4)</f>
        <v>0</v>
      </c>
      <c r="BM626" s="227">
        <f>SUMIF(Assumptions!$C$53:$H$53,BM$9,Assumptions!$C$55:$H$55)*($H626=TRUE)*($F626&gt;=4)</f>
        <v>0</v>
      </c>
    </row>
    <row r="627" spans="3:65" x14ac:dyDescent="0.2">
      <c r="C627" s="188">
        <f t="shared" si="630"/>
        <v>14</v>
      </c>
      <c r="D627" s="166" t="str">
        <f t="shared" si="631"/>
        <v xml:space="preserve">Alt 2 - TRANSMISSION SUBSTATION  </v>
      </c>
      <c r="E627" s="211" t="str">
        <f t="shared" si="629"/>
        <v>CWIP Capital</v>
      </c>
      <c r="F627" s="183">
        <f t="shared" si="629"/>
        <v>6</v>
      </c>
      <c r="G627" s="183"/>
      <c r="H627" s="226" t="b">
        <f>Inputs!L25</f>
        <v>0</v>
      </c>
      <c r="I627" s="189"/>
      <c r="J627" s="189"/>
      <c r="O627" s="227">
        <f>SUMIF(Assumptions!$C$53:$H$53,O$9,Assumptions!$C$55:$H$55)*($H627=TRUE)*($F627&gt;=4)</f>
        <v>0</v>
      </c>
      <c r="P627" s="227">
        <f>SUMIF(Assumptions!$C$53:$H$53,P$9,Assumptions!$C$55:$H$55)*($H627=TRUE)*($F627&gt;=4)</f>
        <v>0</v>
      </c>
      <c r="Q627" s="227">
        <f>SUMIF(Assumptions!$C$53:$H$53,Q$9,Assumptions!$C$55:$H$55)*($H627=TRUE)*($F627&gt;=4)</f>
        <v>0</v>
      </c>
      <c r="R627" s="227">
        <f>SUMIF(Assumptions!$C$53:$H$53,R$9,Assumptions!$C$55:$H$55)*($H627=TRUE)*($F627&gt;=4)</f>
        <v>0</v>
      </c>
      <c r="S627" s="227">
        <f>SUMIF(Assumptions!$C$53:$H$53,S$9,Assumptions!$C$55:$H$55)*($H627=TRUE)*($F627&gt;=4)</f>
        <v>0</v>
      </c>
      <c r="T627" s="227">
        <f>SUMIF(Assumptions!$C$53:$H$53,T$9,Assumptions!$C$55:$H$55)*($H627=TRUE)*($F627&gt;=4)</f>
        <v>0</v>
      </c>
      <c r="U627" s="227">
        <f>SUMIF(Assumptions!$C$53:$H$53,U$9,Assumptions!$C$55:$H$55)*($H627=TRUE)*($F627&gt;=4)</f>
        <v>0</v>
      </c>
      <c r="V627" s="227">
        <f>SUMIF(Assumptions!$C$53:$H$53,V$9,Assumptions!$C$55:$H$55)*($H627=TRUE)*($F627&gt;=4)</f>
        <v>0</v>
      </c>
      <c r="W627" s="227">
        <f>SUMIF(Assumptions!$C$53:$H$53,W$9,Assumptions!$C$55:$H$55)*($H627=TRUE)*($F627&gt;=4)</f>
        <v>0</v>
      </c>
      <c r="X627" s="227">
        <f>SUMIF(Assumptions!$C$53:$H$53,X$9,Assumptions!$C$55:$H$55)*($H627=TRUE)*($F627&gt;=4)</f>
        <v>0</v>
      </c>
      <c r="Y627" s="227">
        <f>SUMIF(Assumptions!$C$53:$H$53,Y$9,Assumptions!$C$55:$H$55)*($H627=TRUE)*($F627&gt;=4)</f>
        <v>0</v>
      </c>
      <c r="Z627" s="227">
        <f>SUMIF(Assumptions!$C$53:$H$53,Z$9,Assumptions!$C$55:$H$55)*($H627=TRUE)*($F627&gt;=4)</f>
        <v>0</v>
      </c>
      <c r="AA627" s="227">
        <f>SUMIF(Assumptions!$C$53:$H$53,AA$9,Assumptions!$C$55:$H$55)*($H627=TRUE)*($F627&gt;=4)</f>
        <v>0</v>
      </c>
      <c r="AB627" s="227">
        <f>SUMIF(Assumptions!$C$53:$H$53,AB$9,Assumptions!$C$55:$H$55)*($H627=TRUE)*($F627&gt;=4)</f>
        <v>0</v>
      </c>
      <c r="AC627" s="227">
        <f>SUMIF(Assumptions!$C$53:$H$53,AC$9,Assumptions!$C$55:$H$55)*($H627=TRUE)*($F627&gt;=4)</f>
        <v>0</v>
      </c>
      <c r="AD627" s="227">
        <f>SUMIF(Assumptions!$C$53:$H$53,AD$9,Assumptions!$C$55:$H$55)*($H627=TRUE)*($F627&gt;=4)</f>
        <v>0</v>
      </c>
      <c r="AE627" s="227">
        <f>SUMIF(Assumptions!$C$53:$H$53,AE$9,Assumptions!$C$55:$H$55)*($H627=TRUE)*($F627&gt;=4)</f>
        <v>0</v>
      </c>
      <c r="AF627" s="227">
        <f>SUMIF(Assumptions!$C$53:$H$53,AF$9,Assumptions!$C$55:$H$55)*($H627=TRUE)*($F627&gt;=4)</f>
        <v>0</v>
      </c>
      <c r="AG627" s="227">
        <f>SUMIF(Assumptions!$C$53:$H$53,AG$9,Assumptions!$C$55:$H$55)*($H627=TRUE)*($F627&gt;=4)</f>
        <v>0</v>
      </c>
      <c r="AH627" s="227">
        <f>SUMIF(Assumptions!$C$53:$H$53,AH$9,Assumptions!$C$55:$H$55)*($H627=TRUE)*($F627&gt;=4)</f>
        <v>0</v>
      </c>
      <c r="AI627" s="227">
        <f>SUMIF(Assumptions!$C$53:$H$53,AI$9,Assumptions!$C$55:$H$55)*($H627=TRUE)*($F627&gt;=4)</f>
        <v>0</v>
      </c>
      <c r="AJ627" s="227">
        <f>SUMIF(Assumptions!$C$53:$H$53,AJ$9,Assumptions!$C$55:$H$55)*($H627=TRUE)*($F627&gt;=4)</f>
        <v>0</v>
      </c>
      <c r="AK627" s="227">
        <f>SUMIF(Assumptions!$C$53:$H$53,AK$9,Assumptions!$C$55:$H$55)*($H627=TRUE)*($F627&gt;=4)</f>
        <v>0</v>
      </c>
      <c r="AL627" s="227">
        <f>SUMIF(Assumptions!$C$53:$H$53,AL$9,Assumptions!$C$55:$H$55)*($H627=TRUE)*($F627&gt;=4)</f>
        <v>0</v>
      </c>
      <c r="AM627" s="227">
        <f>SUMIF(Assumptions!$C$53:$H$53,AM$9,Assumptions!$C$55:$H$55)*($H627=TRUE)*($F627&gt;=4)</f>
        <v>0</v>
      </c>
      <c r="AN627" s="227">
        <f>SUMIF(Assumptions!$C$53:$H$53,AN$9,Assumptions!$C$55:$H$55)*($H627=TRUE)*($F627&gt;=4)</f>
        <v>0</v>
      </c>
      <c r="AO627" s="227">
        <f>SUMIF(Assumptions!$C$53:$H$53,AO$9,Assumptions!$C$55:$H$55)*($H627=TRUE)*($F627&gt;=4)</f>
        <v>0</v>
      </c>
      <c r="AP627" s="227">
        <f>SUMIF(Assumptions!$C$53:$H$53,AP$9,Assumptions!$C$55:$H$55)*($H627=TRUE)*($F627&gt;=4)</f>
        <v>0</v>
      </c>
      <c r="AQ627" s="227">
        <f>SUMIF(Assumptions!$C$53:$H$53,AQ$9,Assumptions!$C$55:$H$55)*($H627=TRUE)*($F627&gt;=4)</f>
        <v>0</v>
      </c>
      <c r="AR627" s="227">
        <f>SUMIF(Assumptions!$C$53:$H$53,AR$9,Assumptions!$C$55:$H$55)*($H627=TRUE)*($F627&gt;=4)</f>
        <v>0</v>
      </c>
      <c r="AS627" s="227">
        <f>SUMIF(Assumptions!$C$53:$H$53,AS$9,Assumptions!$C$55:$H$55)*($H627=TRUE)*($F627&gt;=4)</f>
        <v>0</v>
      </c>
      <c r="AT627" s="227">
        <f>SUMIF(Assumptions!$C$53:$H$53,AT$9,Assumptions!$C$55:$H$55)*($H627=TRUE)*($F627&gt;=4)</f>
        <v>0</v>
      </c>
      <c r="AU627" s="227">
        <f>SUMIF(Assumptions!$C$53:$H$53,AU$9,Assumptions!$C$55:$H$55)*($H627=TRUE)*($F627&gt;=4)</f>
        <v>0</v>
      </c>
      <c r="AV627" s="227">
        <f>SUMIF(Assumptions!$C$53:$H$53,AV$9,Assumptions!$C$55:$H$55)*($H627=TRUE)*($F627&gt;=4)</f>
        <v>0</v>
      </c>
      <c r="AW627" s="227">
        <f>SUMIF(Assumptions!$C$53:$H$53,AW$9,Assumptions!$C$55:$H$55)*($H627=TRUE)*($F627&gt;=4)</f>
        <v>0</v>
      </c>
      <c r="AX627" s="227">
        <f>SUMIF(Assumptions!$C$53:$H$53,AX$9,Assumptions!$C$55:$H$55)*($H627=TRUE)*($F627&gt;=4)</f>
        <v>0</v>
      </c>
      <c r="AY627" s="227">
        <f>SUMIF(Assumptions!$C$53:$H$53,AY$9,Assumptions!$C$55:$H$55)*($H627=TRUE)*($F627&gt;=4)</f>
        <v>0</v>
      </c>
      <c r="AZ627" s="227">
        <f>SUMIF(Assumptions!$C$53:$H$53,AZ$9,Assumptions!$C$55:$H$55)*($H627=TRUE)*($F627&gt;=4)</f>
        <v>0</v>
      </c>
      <c r="BA627" s="227">
        <f>SUMIF(Assumptions!$C$53:$H$53,BA$9,Assumptions!$C$55:$H$55)*($H627=TRUE)*($F627&gt;=4)</f>
        <v>0</v>
      </c>
      <c r="BB627" s="227">
        <f>SUMIF(Assumptions!$C$53:$H$53,BB$9,Assumptions!$C$55:$H$55)*($H627=TRUE)*($F627&gt;=4)</f>
        <v>0</v>
      </c>
      <c r="BC627" s="227">
        <f>SUMIF(Assumptions!$C$53:$H$53,BC$9,Assumptions!$C$55:$H$55)*($H627=TRUE)*($F627&gt;=4)</f>
        <v>0</v>
      </c>
      <c r="BD627" s="227">
        <f>SUMIF(Assumptions!$C$53:$H$53,BD$9,Assumptions!$C$55:$H$55)*($H627=TRUE)*($F627&gt;=4)</f>
        <v>0</v>
      </c>
      <c r="BE627" s="227">
        <f>SUMIF(Assumptions!$C$53:$H$53,BE$9,Assumptions!$C$55:$H$55)*($H627=TRUE)*($F627&gt;=4)</f>
        <v>0</v>
      </c>
      <c r="BF627" s="227">
        <f>SUMIF(Assumptions!$C$53:$H$53,BF$9,Assumptions!$C$55:$H$55)*($H627=TRUE)*($F627&gt;=4)</f>
        <v>0</v>
      </c>
      <c r="BG627" s="227">
        <f>SUMIF(Assumptions!$C$53:$H$53,BG$9,Assumptions!$C$55:$H$55)*($H627=TRUE)*($F627&gt;=4)</f>
        <v>0</v>
      </c>
      <c r="BH627" s="227">
        <f>SUMIF(Assumptions!$C$53:$H$53,BH$9,Assumptions!$C$55:$H$55)*($H627=TRUE)*($F627&gt;=4)</f>
        <v>0</v>
      </c>
      <c r="BI627" s="227">
        <f>SUMIF(Assumptions!$C$53:$H$53,BI$9,Assumptions!$C$55:$H$55)*($H627=TRUE)*($F627&gt;=4)</f>
        <v>0</v>
      </c>
      <c r="BJ627" s="227">
        <f>SUMIF(Assumptions!$C$53:$H$53,BJ$9,Assumptions!$C$55:$H$55)*($H627=TRUE)*($F627&gt;=4)</f>
        <v>0</v>
      </c>
      <c r="BK627" s="227">
        <f>SUMIF(Assumptions!$C$53:$H$53,BK$9,Assumptions!$C$55:$H$55)*($H627=TRUE)*($F627&gt;=4)</f>
        <v>0</v>
      </c>
      <c r="BL627" s="227">
        <f>SUMIF(Assumptions!$C$53:$H$53,BL$9,Assumptions!$C$55:$H$55)*($H627=TRUE)*($F627&gt;=4)</f>
        <v>0</v>
      </c>
      <c r="BM627" s="227">
        <f>SUMIF(Assumptions!$C$53:$H$53,BM$9,Assumptions!$C$55:$H$55)*($H627=TRUE)*($F627&gt;=4)</f>
        <v>0</v>
      </c>
    </row>
    <row r="628" spans="3:65" x14ac:dyDescent="0.2">
      <c r="C628" s="188">
        <f t="shared" si="630"/>
        <v>15</v>
      </c>
      <c r="D628" s="166" t="str">
        <f t="shared" si="631"/>
        <v xml:space="preserve">Alt 2 - DISTRIBUTION SUBSTATION  </v>
      </c>
      <c r="E628" s="211" t="str">
        <f t="shared" si="629"/>
        <v>CWIP Capital</v>
      </c>
      <c r="F628" s="183">
        <f t="shared" si="629"/>
        <v>6</v>
      </c>
      <c r="G628" s="183"/>
      <c r="H628" s="226" t="b">
        <f>Inputs!L26</f>
        <v>0</v>
      </c>
      <c r="I628" s="189"/>
      <c r="J628" s="189"/>
      <c r="O628" s="227">
        <f>SUMIF(Assumptions!$C$53:$H$53,O$9,Assumptions!$C$55:$H$55)*($H628=TRUE)*($F628&gt;=4)</f>
        <v>0</v>
      </c>
      <c r="P628" s="227">
        <f>SUMIF(Assumptions!$C$53:$H$53,P$9,Assumptions!$C$55:$H$55)*($H628=TRUE)*($F628&gt;=4)</f>
        <v>0</v>
      </c>
      <c r="Q628" s="227">
        <f>SUMIF(Assumptions!$C$53:$H$53,Q$9,Assumptions!$C$55:$H$55)*($H628=TRUE)*($F628&gt;=4)</f>
        <v>0</v>
      </c>
      <c r="R628" s="227">
        <f>SUMIF(Assumptions!$C$53:$H$53,R$9,Assumptions!$C$55:$H$55)*($H628=TRUE)*($F628&gt;=4)</f>
        <v>0</v>
      </c>
      <c r="S628" s="227">
        <f>SUMIF(Assumptions!$C$53:$H$53,S$9,Assumptions!$C$55:$H$55)*($H628=TRUE)*($F628&gt;=4)</f>
        <v>0</v>
      </c>
      <c r="T628" s="227">
        <f>SUMIF(Assumptions!$C$53:$H$53,T$9,Assumptions!$C$55:$H$55)*($H628=TRUE)*($F628&gt;=4)</f>
        <v>0</v>
      </c>
      <c r="U628" s="227">
        <f>SUMIF(Assumptions!$C$53:$H$53,U$9,Assumptions!$C$55:$H$55)*($H628=TRUE)*($F628&gt;=4)</f>
        <v>0</v>
      </c>
      <c r="V628" s="227">
        <f>SUMIF(Assumptions!$C$53:$H$53,V$9,Assumptions!$C$55:$H$55)*($H628=TRUE)*($F628&gt;=4)</f>
        <v>0</v>
      </c>
      <c r="W628" s="227">
        <f>SUMIF(Assumptions!$C$53:$H$53,W$9,Assumptions!$C$55:$H$55)*($H628=TRUE)*($F628&gt;=4)</f>
        <v>0</v>
      </c>
      <c r="X628" s="227">
        <f>SUMIF(Assumptions!$C$53:$H$53,X$9,Assumptions!$C$55:$H$55)*($H628=TRUE)*($F628&gt;=4)</f>
        <v>0</v>
      </c>
      <c r="Y628" s="227">
        <f>SUMIF(Assumptions!$C$53:$H$53,Y$9,Assumptions!$C$55:$H$55)*($H628=TRUE)*($F628&gt;=4)</f>
        <v>0</v>
      </c>
      <c r="Z628" s="227">
        <f>SUMIF(Assumptions!$C$53:$H$53,Z$9,Assumptions!$C$55:$H$55)*($H628=TRUE)*($F628&gt;=4)</f>
        <v>0</v>
      </c>
      <c r="AA628" s="227">
        <f>SUMIF(Assumptions!$C$53:$H$53,AA$9,Assumptions!$C$55:$H$55)*($H628=TRUE)*($F628&gt;=4)</f>
        <v>0</v>
      </c>
      <c r="AB628" s="227">
        <f>SUMIF(Assumptions!$C$53:$H$53,AB$9,Assumptions!$C$55:$H$55)*($H628=TRUE)*($F628&gt;=4)</f>
        <v>0</v>
      </c>
      <c r="AC628" s="227">
        <f>SUMIF(Assumptions!$C$53:$H$53,AC$9,Assumptions!$C$55:$H$55)*($H628=TRUE)*($F628&gt;=4)</f>
        <v>0</v>
      </c>
      <c r="AD628" s="227">
        <f>SUMIF(Assumptions!$C$53:$H$53,AD$9,Assumptions!$C$55:$H$55)*($H628=TRUE)*($F628&gt;=4)</f>
        <v>0</v>
      </c>
      <c r="AE628" s="227">
        <f>SUMIF(Assumptions!$C$53:$H$53,AE$9,Assumptions!$C$55:$H$55)*($H628=TRUE)*($F628&gt;=4)</f>
        <v>0</v>
      </c>
      <c r="AF628" s="227">
        <f>SUMIF(Assumptions!$C$53:$H$53,AF$9,Assumptions!$C$55:$H$55)*($H628=TRUE)*($F628&gt;=4)</f>
        <v>0</v>
      </c>
      <c r="AG628" s="227">
        <f>SUMIF(Assumptions!$C$53:$H$53,AG$9,Assumptions!$C$55:$H$55)*($H628=TRUE)*($F628&gt;=4)</f>
        <v>0</v>
      </c>
      <c r="AH628" s="227">
        <f>SUMIF(Assumptions!$C$53:$H$53,AH$9,Assumptions!$C$55:$H$55)*($H628=TRUE)*($F628&gt;=4)</f>
        <v>0</v>
      </c>
      <c r="AI628" s="227">
        <f>SUMIF(Assumptions!$C$53:$H$53,AI$9,Assumptions!$C$55:$H$55)*($H628=TRUE)*($F628&gt;=4)</f>
        <v>0</v>
      </c>
      <c r="AJ628" s="227">
        <f>SUMIF(Assumptions!$C$53:$H$53,AJ$9,Assumptions!$C$55:$H$55)*($H628=TRUE)*($F628&gt;=4)</f>
        <v>0</v>
      </c>
      <c r="AK628" s="227">
        <f>SUMIF(Assumptions!$C$53:$H$53,AK$9,Assumptions!$C$55:$H$55)*($H628=TRUE)*($F628&gt;=4)</f>
        <v>0</v>
      </c>
      <c r="AL628" s="227">
        <f>SUMIF(Assumptions!$C$53:$H$53,AL$9,Assumptions!$C$55:$H$55)*($H628=TRUE)*($F628&gt;=4)</f>
        <v>0</v>
      </c>
      <c r="AM628" s="227">
        <f>SUMIF(Assumptions!$C$53:$H$53,AM$9,Assumptions!$C$55:$H$55)*($H628=TRUE)*($F628&gt;=4)</f>
        <v>0</v>
      </c>
      <c r="AN628" s="227">
        <f>SUMIF(Assumptions!$C$53:$H$53,AN$9,Assumptions!$C$55:$H$55)*($H628=TRUE)*($F628&gt;=4)</f>
        <v>0</v>
      </c>
      <c r="AO628" s="227">
        <f>SUMIF(Assumptions!$C$53:$H$53,AO$9,Assumptions!$C$55:$H$55)*($H628=TRUE)*($F628&gt;=4)</f>
        <v>0</v>
      </c>
      <c r="AP628" s="227">
        <f>SUMIF(Assumptions!$C$53:$H$53,AP$9,Assumptions!$C$55:$H$55)*($H628=TRUE)*($F628&gt;=4)</f>
        <v>0</v>
      </c>
      <c r="AQ628" s="227">
        <f>SUMIF(Assumptions!$C$53:$H$53,AQ$9,Assumptions!$C$55:$H$55)*($H628=TRUE)*($F628&gt;=4)</f>
        <v>0</v>
      </c>
      <c r="AR628" s="227">
        <f>SUMIF(Assumptions!$C$53:$H$53,AR$9,Assumptions!$C$55:$H$55)*($H628=TRUE)*($F628&gt;=4)</f>
        <v>0</v>
      </c>
      <c r="AS628" s="227">
        <f>SUMIF(Assumptions!$C$53:$H$53,AS$9,Assumptions!$C$55:$H$55)*($H628=TRUE)*($F628&gt;=4)</f>
        <v>0</v>
      </c>
      <c r="AT628" s="227">
        <f>SUMIF(Assumptions!$C$53:$H$53,AT$9,Assumptions!$C$55:$H$55)*($H628=TRUE)*($F628&gt;=4)</f>
        <v>0</v>
      </c>
      <c r="AU628" s="227">
        <f>SUMIF(Assumptions!$C$53:$H$53,AU$9,Assumptions!$C$55:$H$55)*($H628=TRUE)*($F628&gt;=4)</f>
        <v>0</v>
      </c>
      <c r="AV628" s="227">
        <f>SUMIF(Assumptions!$C$53:$H$53,AV$9,Assumptions!$C$55:$H$55)*($H628=TRUE)*($F628&gt;=4)</f>
        <v>0</v>
      </c>
      <c r="AW628" s="227">
        <f>SUMIF(Assumptions!$C$53:$H$53,AW$9,Assumptions!$C$55:$H$55)*($H628=TRUE)*($F628&gt;=4)</f>
        <v>0</v>
      </c>
      <c r="AX628" s="227">
        <f>SUMIF(Assumptions!$C$53:$H$53,AX$9,Assumptions!$C$55:$H$55)*($H628=TRUE)*($F628&gt;=4)</f>
        <v>0</v>
      </c>
      <c r="AY628" s="227">
        <f>SUMIF(Assumptions!$C$53:$H$53,AY$9,Assumptions!$C$55:$H$55)*($H628=TRUE)*($F628&gt;=4)</f>
        <v>0</v>
      </c>
      <c r="AZ628" s="227">
        <f>SUMIF(Assumptions!$C$53:$H$53,AZ$9,Assumptions!$C$55:$H$55)*($H628=TRUE)*($F628&gt;=4)</f>
        <v>0</v>
      </c>
      <c r="BA628" s="227">
        <f>SUMIF(Assumptions!$C$53:$H$53,BA$9,Assumptions!$C$55:$H$55)*($H628=TRUE)*($F628&gt;=4)</f>
        <v>0</v>
      </c>
      <c r="BB628" s="227">
        <f>SUMIF(Assumptions!$C$53:$H$53,BB$9,Assumptions!$C$55:$H$55)*($H628=TRUE)*($F628&gt;=4)</f>
        <v>0</v>
      </c>
      <c r="BC628" s="227">
        <f>SUMIF(Assumptions!$C$53:$H$53,BC$9,Assumptions!$C$55:$H$55)*($H628=TRUE)*($F628&gt;=4)</f>
        <v>0</v>
      </c>
      <c r="BD628" s="227">
        <f>SUMIF(Assumptions!$C$53:$H$53,BD$9,Assumptions!$C$55:$H$55)*($H628=TRUE)*($F628&gt;=4)</f>
        <v>0</v>
      </c>
      <c r="BE628" s="227">
        <f>SUMIF(Assumptions!$C$53:$H$53,BE$9,Assumptions!$C$55:$H$55)*($H628=TRUE)*($F628&gt;=4)</f>
        <v>0</v>
      </c>
      <c r="BF628" s="227">
        <f>SUMIF(Assumptions!$C$53:$H$53,BF$9,Assumptions!$C$55:$H$55)*($H628=TRUE)*($F628&gt;=4)</f>
        <v>0</v>
      </c>
      <c r="BG628" s="227">
        <f>SUMIF(Assumptions!$C$53:$H$53,BG$9,Assumptions!$C$55:$H$55)*($H628=TRUE)*($F628&gt;=4)</f>
        <v>0</v>
      </c>
      <c r="BH628" s="227">
        <f>SUMIF(Assumptions!$C$53:$H$53,BH$9,Assumptions!$C$55:$H$55)*($H628=TRUE)*($F628&gt;=4)</f>
        <v>0</v>
      </c>
      <c r="BI628" s="227">
        <f>SUMIF(Assumptions!$C$53:$H$53,BI$9,Assumptions!$C$55:$H$55)*($H628=TRUE)*($F628&gt;=4)</f>
        <v>0</v>
      </c>
      <c r="BJ628" s="227">
        <f>SUMIF(Assumptions!$C$53:$H$53,BJ$9,Assumptions!$C$55:$H$55)*($H628=TRUE)*($F628&gt;=4)</f>
        <v>0</v>
      </c>
      <c r="BK628" s="227">
        <f>SUMIF(Assumptions!$C$53:$H$53,BK$9,Assumptions!$C$55:$H$55)*($H628=TRUE)*($F628&gt;=4)</f>
        <v>0</v>
      </c>
      <c r="BL628" s="227">
        <f>SUMIF(Assumptions!$C$53:$H$53,BL$9,Assumptions!$C$55:$H$55)*($H628=TRUE)*($F628&gt;=4)</f>
        <v>0</v>
      </c>
      <c r="BM628" s="227">
        <f>SUMIF(Assumptions!$C$53:$H$53,BM$9,Assumptions!$C$55:$H$55)*($H628=TRUE)*($F628&gt;=4)</f>
        <v>0</v>
      </c>
    </row>
    <row r="629" spans="3:65" x14ac:dyDescent="0.2">
      <c r="C629" s="188">
        <f t="shared" si="630"/>
        <v>16</v>
      </c>
      <c r="D629" s="166" t="str">
        <f t="shared" si="631"/>
        <v>item 16</v>
      </c>
      <c r="E629" s="211" t="str">
        <f t="shared" si="629"/>
        <v>Operating Expense</v>
      </c>
      <c r="F629" s="183">
        <f t="shared" si="629"/>
        <v>2</v>
      </c>
      <c r="G629" s="183"/>
      <c r="H629" s="226" t="b">
        <f>Inputs!L27</f>
        <v>0</v>
      </c>
      <c r="I629" s="189"/>
      <c r="J629" s="189"/>
      <c r="O629" s="227">
        <f>SUMIF(Assumptions!$C$53:$H$53,O$9,Assumptions!$C$55:$H$55)*($H629=TRUE)*($F629&gt;=4)</f>
        <v>0</v>
      </c>
      <c r="P629" s="227">
        <f>SUMIF(Assumptions!$C$53:$H$53,P$9,Assumptions!$C$55:$H$55)*($H629=TRUE)*($F629&gt;=4)</f>
        <v>0</v>
      </c>
      <c r="Q629" s="227">
        <f>SUMIF(Assumptions!$C$53:$H$53,Q$9,Assumptions!$C$55:$H$55)*($H629=TRUE)*($F629&gt;=4)</f>
        <v>0</v>
      </c>
      <c r="R629" s="227">
        <f>SUMIF(Assumptions!$C$53:$H$53,R$9,Assumptions!$C$55:$H$55)*($H629=TRUE)*($F629&gt;=4)</f>
        <v>0</v>
      </c>
      <c r="S629" s="227">
        <f>SUMIF(Assumptions!$C$53:$H$53,S$9,Assumptions!$C$55:$H$55)*($H629=TRUE)*($F629&gt;=4)</f>
        <v>0</v>
      </c>
      <c r="T629" s="227">
        <f>SUMIF(Assumptions!$C$53:$H$53,T$9,Assumptions!$C$55:$H$55)*($H629=TRUE)*($F629&gt;=4)</f>
        <v>0</v>
      </c>
      <c r="U629" s="227">
        <f>SUMIF(Assumptions!$C$53:$H$53,U$9,Assumptions!$C$55:$H$55)*($H629=TRUE)*($F629&gt;=4)</f>
        <v>0</v>
      </c>
      <c r="V629" s="227">
        <f>SUMIF(Assumptions!$C$53:$H$53,V$9,Assumptions!$C$55:$H$55)*($H629=TRUE)*($F629&gt;=4)</f>
        <v>0</v>
      </c>
      <c r="W629" s="227">
        <f>SUMIF(Assumptions!$C$53:$H$53,W$9,Assumptions!$C$55:$H$55)*($H629=TRUE)*($F629&gt;=4)</f>
        <v>0</v>
      </c>
      <c r="X629" s="227">
        <f>SUMIF(Assumptions!$C$53:$H$53,X$9,Assumptions!$C$55:$H$55)*($H629=TRUE)*($F629&gt;=4)</f>
        <v>0</v>
      </c>
      <c r="Y629" s="227">
        <f>SUMIF(Assumptions!$C$53:$H$53,Y$9,Assumptions!$C$55:$H$55)*($H629=TRUE)*($F629&gt;=4)</f>
        <v>0</v>
      </c>
      <c r="Z629" s="227">
        <f>SUMIF(Assumptions!$C$53:$H$53,Z$9,Assumptions!$C$55:$H$55)*($H629=TRUE)*($F629&gt;=4)</f>
        <v>0</v>
      </c>
      <c r="AA629" s="227">
        <f>SUMIF(Assumptions!$C$53:$H$53,AA$9,Assumptions!$C$55:$H$55)*($H629=TRUE)*($F629&gt;=4)</f>
        <v>0</v>
      </c>
      <c r="AB629" s="227">
        <f>SUMIF(Assumptions!$C$53:$H$53,AB$9,Assumptions!$C$55:$H$55)*($H629=TRUE)*($F629&gt;=4)</f>
        <v>0</v>
      </c>
      <c r="AC629" s="227">
        <f>SUMIF(Assumptions!$C$53:$H$53,AC$9,Assumptions!$C$55:$H$55)*($H629=TRUE)*($F629&gt;=4)</f>
        <v>0</v>
      </c>
      <c r="AD629" s="227">
        <f>SUMIF(Assumptions!$C$53:$H$53,AD$9,Assumptions!$C$55:$H$55)*($H629=TRUE)*($F629&gt;=4)</f>
        <v>0</v>
      </c>
      <c r="AE629" s="227">
        <f>SUMIF(Assumptions!$C$53:$H$53,AE$9,Assumptions!$C$55:$H$55)*($H629=TRUE)*($F629&gt;=4)</f>
        <v>0</v>
      </c>
      <c r="AF629" s="227">
        <f>SUMIF(Assumptions!$C$53:$H$53,AF$9,Assumptions!$C$55:$H$55)*($H629=TRUE)*($F629&gt;=4)</f>
        <v>0</v>
      </c>
      <c r="AG629" s="227">
        <f>SUMIF(Assumptions!$C$53:$H$53,AG$9,Assumptions!$C$55:$H$55)*($H629=TRUE)*($F629&gt;=4)</f>
        <v>0</v>
      </c>
      <c r="AH629" s="227">
        <f>SUMIF(Assumptions!$C$53:$H$53,AH$9,Assumptions!$C$55:$H$55)*($H629=TRUE)*($F629&gt;=4)</f>
        <v>0</v>
      </c>
      <c r="AI629" s="227">
        <f>SUMIF(Assumptions!$C$53:$H$53,AI$9,Assumptions!$C$55:$H$55)*($H629=TRUE)*($F629&gt;=4)</f>
        <v>0</v>
      </c>
      <c r="AJ629" s="227">
        <f>SUMIF(Assumptions!$C$53:$H$53,AJ$9,Assumptions!$C$55:$H$55)*($H629=TRUE)*($F629&gt;=4)</f>
        <v>0</v>
      </c>
      <c r="AK629" s="227">
        <f>SUMIF(Assumptions!$C$53:$H$53,AK$9,Assumptions!$C$55:$H$55)*($H629=TRUE)*($F629&gt;=4)</f>
        <v>0</v>
      </c>
      <c r="AL629" s="227">
        <f>SUMIF(Assumptions!$C$53:$H$53,AL$9,Assumptions!$C$55:$H$55)*($H629=TRUE)*($F629&gt;=4)</f>
        <v>0</v>
      </c>
      <c r="AM629" s="227">
        <f>SUMIF(Assumptions!$C$53:$H$53,AM$9,Assumptions!$C$55:$H$55)*($H629=TRUE)*($F629&gt;=4)</f>
        <v>0</v>
      </c>
      <c r="AN629" s="227">
        <f>SUMIF(Assumptions!$C$53:$H$53,AN$9,Assumptions!$C$55:$H$55)*($H629=TRUE)*($F629&gt;=4)</f>
        <v>0</v>
      </c>
      <c r="AO629" s="227">
        <f>SUMIF(Assumptions!$C$53:$H$53,AO$9,Assumptions!$C$55:$H$55)*($H629=TRUE)*($F629&gt;=4)</f>
        <v>0</v>
      </c>
      <c r="AP629" s="227">
        <f>SUMIF(Assumptions!$C$53:$H$53,AP$9,Assumptions!$C$55:$H$55)*($H629=TRUE)*($F629&gt;=4)</f>
        <v>0</v>
      </c>
      <c r="AQ629" s="227">
        <f>SUMIF(Assumptions!$C$53:$H$53,AQ$9,Assumptions!$C$55:$H$55)*($H629=TRUE)*($F629&gt;=4)</f>
        <v>0</v>
      </c>
      <c r="AR629" s="227">
        <f>SUMIF(Assumptions!$C$53:$H$53,AR$9,Assumptions!$C$55:$H$55)*($H629=TRUE)*($F629&gt;=4)</f>
        <v>0</v>
      </c>
      <c r="AS629" s="227">
        <f>SUMIF(Assumptions!$C$53:$H$53,AS$9,Assumptions!$C$55:$H$55)*($H629=TRUE)*($F629&gt;=4)</f>
        <v>0</v>
      </c>
      <c r="AT629" s="227">
        <f>SUMIF(Assumptions!$C$53:$H$53,AT$9,Assumptions!$C$55:$H$55)*($H629=TRUE)*($F629&gt;=4)</f>
        <v>0</v>
      </c>
      <c r="AU629" s="227">
        <f>SUMIF(Assumptions!$C$53:$H$53,AU$9,Assumptions!$C$55:$H$55)*($H629=TRUE)*($F629&gt;=4)</f>
        <v>0</v>
      </c>
      <c r="AV629" s="227">
        <f>SUMIF(Assumptions!$C$53:$H$53,AV$9,Assumptions!$C$55:$H$55)*($H629=TRUE)*($F629&gt;=4)</f>
        <v>0</v>
      </c>
      <c r="AW629" s="227">
        <f>SUMIF(Assumptions!$C$53:$H$53,AW$9,Assumptions!$C$55:$H$55)*($H629=TRUE)*($F629&gt;=4)</f>
        <v>0</v>
      </c>
      <c r="AX629" s="227">
        <f>SUMIF(Assumptions!$C$53:$H$53,AX$9,Assumptions!$C$55:$H$55)*($H629=TRUE)*($F629&gt;=4)</f>
        <v>0</v>
      </c>
      <c r="AY629" s="227">
        <f>SUMIF(Assumptions!$C$53:$H$53,AY$9,Assumptions!$C$55:$H$55)*($H629=TRUE)*($F629&gt;=4)</f>
        <v>0</v>
      </c>
      <c r="AZ629" s="227">
        <f>SUMIF(Assumptions!$C$53:$H$53,AZ$9,Assumptions!$C$55:$H$55)*($H629=TRUE)*($F629&gt;=4)</f>
        <v>0</v>
      </c>
      <c r="BA629" s="227">
        <f>SUMIF(Assumptions!$C$53:$H$53,BA$9,Assumptions!$C$55:$H$55)*($H629=TRUE)*($F629&gt;=4)</f>
        <v>0</v>
      </c>
      <c r="BB629" s="227">
        <f>SUMIF(Assumptions!$C$53:$H$53,BB$9,Assumptions!$C$55:$H$55)*($H629=TRUE)*($F629&gt;=4)</f>
        <v>0</v>
      </c>
      <c r="BC629" s="227">
        <f>SUMIF(Assumptions!$C$53:$H$53,BC$9,Assumptions!$C$55:$H$55)*($H629=TRUE)*($F629&gt;=4)</f>
        <v>0</v>
      </c>
      <c r="BD629" s="227">
        <f>SUMIF(Assumptions!$C$53:$H$53,BD$9,Assumptions!$C$55:$H$55)*($H629=TRUE)*($F629&gt;=4)</f>
        <v>0</v>
      </c>
      <c r="BE629" s="227">
        <f>SUMIF(Assumptions!$C$53:$H$53,BE$9,Assumptions!$C$55:$H$55)*($H629=TRUE)*($F629&gt;=4)</f>
        <v>0</v>
      </c>
      <c r="BF629" s="227">
        <f>SUMIF(Assumptions!$C$53:$H$53,BF$9,Assumptions!$C$55:$H$55)*($H629=TRUE)*($F629&gt;=4)</f>
        <v>0</v>
      </c>
      <c r="BG629" s="227">
        <f>SUMIF(Assumptions!$C$53:$H$53,BG$9,Assumptions!$C$55:$H$55)*($H629=TRUE)*($F629&gt;=4)</f>
        <v>0</v>
      </c>
      <c r="BH629" s="227">
        <f>SUMIF(Assumptions!$C$53:$H$53,BH$9,Assumptions!$C$55:$H$55)*($H629=TRUE)*($F629&gt;=4)</f>
        <v>0</v>
      </c>
      <c r="BI629" s="227">
        <f>SUMIF(Assumptions!$C$53:$H$53,BI$9,Assumptions!$C$55:$H$55)*($H629=TRUE)*($F629&gt;=4)</f>
        <v>0</v>
      </c>
      <c r="BJ629" s="227">
        <f>SUMIF(Assumptions!$C$53:$H$53,BJ$9,Assumptions!$C$55:$H$55)*($H629=TRUE)*($F629&gt;=4)</f>
        <v>0</v>
      </c>
      <c r="BK629" s="227">
        <f>SUMIF(Assumptions!$C$53:$H$53,BK$9,Assumptions!$C$55:$H$55)*($H629=TRUE)*($F629&gt;=4)</f>
        <v>0</v>
      </c>
      <c r="BL629" s="227">
        <f>SUMIF(Assumptions!$C$53:$H$53,BL$9,Assumptions!$C$55:$H$55)*($H629=TRUE)*($F629&gt;=4)</f>
        <v>0</v>
      </c>
      <c r="BM629" s="227">
        <f>SUMIF(Assumptions!$C$53:$H$53,BM$9,Assumptions!$C$55:$H$55)*($H629=TRUE)*($F629&gt;=4)</f>
        <v>0</v>
      </c>
    </row>
    <row r="630" spans="3:65" x14ac:dyDescent="0.2">
      <c r="C630" s="188">
        <f t="shared" si="630"/>
        <v>17</v>
      </c>
      <c r="D630" s="166" t="str">
        <f t="shared" si="631"/>
        <v>item 17</v>
      </c>
      <c r="E630" s="211" t="str">
        <f t="shared" si="629"/>
        <v>Operating Expense</v>
      </c>
      <c r="F630" s="183">
        <f t="shared" si="629"/>
        <v>2</v>
      </c>
      <c r="G630" s="183"/>
      <c r="H630" s="226" t="b">
        <f>Inputs!L28</f>
        <v>0</v>
      </c>
      <c r="I630" s="189"/>
      <c r="J630" s="189"/>
      <c r="O630" s="227">
        <f>SUMIF(Assumptions!$C$53:$H$53,O$9,Assumptions!$C$55:$H$55)*($H630=TRUE)*($F630&gt;=4)</f>
        <v>0</v>
      </c>
      <c r="P630" s="227">
        <f>SUMIF(Assumptions!$C$53:$H$53,P$9,Assumptions!$C$55:$H$55)*($H630=TRUE)*($F630&gt;=4)</f>
        <v>0</v>
      </c>
      <c r="Q630" s="227">
        <f>SUMIF(Assumptions!$C$53:$H$53,Q$9,Assumptions!$C$55:$H$55)*($H630=TRUE)*($F630&gt;=4)</f>
        <v>0</v>
      </c>
      <c r="R630" s="227">
        <f>SUMIF(Assumptions!$C$53:$H$53,R$9,Assumptions!$C$55:$H$55)*($H630=TRUE)*($F630&gt;=4)</f>
        <v>0</v>
      </c>
      <c r="S630" s="227">
        <f>SUMIF(Assumptions!$C$53:$H$53,S$9,Assumptions!$C$55:$H$55)*($H630=TRUE)*($F630&gt;=4)</f>
        <v>0</v>
      </c>
      <c r="T630" s="227">
        <f>SUMIF(Assumptions!$C$53:$H$53,T$9,Assumptions!$C$55:$H$55)*($H630=TRUE)*($F630&gt;=4)</f>
        <v>0</v>
      </c>
      <c r="U630" s="227">
        <f>SUMIF(Assumptions!$C$53:$H$53,U$9,Assumptions!$C$55:$H$55)*($H630=TRUE)*($F630&gt;=4)</f>
        <v>0</v>
      </c>
      <c r="V630" s="227">
        <f>SUMIF(Assumptions!$C$53:$H$53,V$9,Assumptions!$C$55:$H$55)*($H630=TRUE)*($F630&gt;=4)</f>
        <v>0</v>
      </c>
      <c r="W630" s="227">
        <f>SUMIF(Assumptions!$C$53:$H$53,W$9,Assumptions!$C$55:$H$55)*($H630=TRUE)*($F630&gt;=4)</f>
        <v>0</v>
      </c>
      <c r="X630" s="227">
        <f>SUMIF(Assumptions!$C$53:$H$53,X$9,Assumptions!$C$55:$H$55)*($H630=TRUE)*($F630&gt;=4)</f>
        <v>0</v>
      </c>
      <c r="Y630" s="227">
        <f>SUMIF(Assumptions!$C$53:$H$53,Y$9,Assumptions!$C$55:$H$55)*($H630=TRUE)*($F630&gt;=4)</f>
        <v>0</v>
      </c>
      <c r="Z630" s="227">
        <f>SUMIF(Assumptions!$C$53:$H$53,Z$9,Assumptions!$C$55:$H$55)*($H630=TRUE)*($F630&gt;=4)</f>
        <v>0</v>
      </c>
      <c r="AA630" s="227">
        <f>SUMIF(Assumptions!$C$53:$H$53,AA$9,Assumptions!$C$55:$H$55)*($H630=TRUE)*($F630&gt;=4)</f>
        <v>0</v>
      </c>
      <c r="AB630" s="227">
        <f>SUMIF(Assumptions!$C$53:$H$53,AB$9,Assumptions!$C$55:$H$55)*($H630=TRUE)*($F630&gt;=4)</f>
        <v>0</v>
      </c>
      <c r="AC630" s="227">
        <f>SUMIF(Assumptions!$C$53:$H$53,AC$9,Assumptions!$C$55:$H$55)*($H630=TRUE)*($F630&gt;=4)</f>
        <v>0</v>
      </c>
      <c r="AD630" s="227">
        <f>SUMIF(Assumptions!$C$53:$H$53,AD$9,Assumptions!$C$55:$H$55)*($H630=TRUE)*($F630&gt;=4)</f>
        <v>0</v>
      </c>
      <c r="AE630" s="227">
        <f>SUMIF(Assumptions!$C$53:$H$53,AE$9,Assumptions!$C$55:$H$55)*($H630=TRUE)*($F630&gt;=4)</f>
        <v>0</v>
      </c>
      <c r="AF630" s="227">
        <f>SUMIF(Assumptions!$C$53:$H$53,AF$9,Assumptions!$C$55:$H$55)*($H630=TRUE)*($F630&gt;=4)</f>
        <v>0</v>
      </c>
      <c r="AG630" s="227">
        <f>SUMIF(Assumptions!$C$53:$H$53,AG$9,Assumptions!$C$55:$H$55)*($H630=TRUE)*($F630&gt;=4)</f>
        <v>0</v>
      </c>
      <c r="AH630" s="227">
        <f>SUMIF(Assumptions!$C$53:$H$53,AH$9,Assumptions!$C$55:$H$55)*($H630=TRUE)*($F630&gt;=4)</f>
        <v>0</v>
      </c>
      <c r="AI630" s="227">
        <f>SUMIF(Assumptions!$C$53:$H$53,AI$9,Assumptions!$C$55:$H$55)*($H630=TRUE)*($F630&gt;=4)</f>
        <v>0</v>
      </c>
      <c r="AJ630" s="227">
        <f>SUMIF(Assumptions!$C$53:$H$53,AJ$9,Assumptions!$C$55:$H$55)*($H630=TRUE)*($F630&gt;=4)</f>
        <v>0</v>
      </c>
      <c r="AK630" s="227">
        <f>SUMIF(Assumptions!$C$53:$H$53,AK$9,Assumptions!$C$55:$H$55)*($H630=TRUE)*($F630&gt;=4)</f>
        <v>0</v>
      </c>
      <c r="AL630" s="227">
        <f>SUMIF(Assumptions!$C$53:$H$53,AL$9,Assumptions!$C$55:$H$55)*($H630=TRUE)*($F630&gt;=4)</f>
        <v>0</v>
      </c>
      <c r="AM630" s="227">
        <f>SUMIF(Assumptions!$C$53:$H$53,AM$9,Assumptions!$C$55:$H$55)*($H630=TRUE)*($F630&gt;=4)</f>
        <v>0</v>
      </c>
      <c r="AN630" s="227">
        <f>SUMIF(Assumptions!$C$53:$H$53,AN$9,Assumptions!$C$55:$H$55)*($H630=TRUE)*($F630&gt;=4)</f>
        <v>0</v>
      </c>
      <c r="AO630" s="227">
        <f>SUMIF(Assumptions!$C$53:$H$53,AO$9,Assumptions!$C$55:$H$55)*($H630=TRUE)*($F630&gt;=4)</f>
        <v>0</v>
      </c>
      <c r="AP630" s="227">
        <f>SUMIF(Assumptions!$C$53:$H$53,AP$9,Assumptions!$C$55:$H$55)*($H630=TRUE)*($F630&gt;=4)</f>
        <v>0</v>
      </c>
      <c r="AQ630" s="227">
        <f>SUMIF(Assumptions!$C$53:$H$53,AQ$9,Assumptions!$C$55:$H$55)*($H630=TRUE)*($F630&gt;=4)</f>
        <v>0</v>
      </c>
      <c r="AR630" s="227">
        <f>SUMIF(Assumptions!$C$53:$H$53,AR$9,Assumptions!$C$55:$H$55)*($H630=TRUE)*($F630&gt;=4)</f>
        <v>0</v>
      </c>
      <c r="AS630" s="227">
        <f>SUMIF(Assumptions!$C$53:$H$53,AS$9,Assumptions!$C$55:$H$55)*($H630=TRUE)*($F630&gt;=4)</f>
        <v>0</v>
      </c>
      <c r="AT630" s="227">
        <f>SUMIF(Assumptions!$C$53:$H$53,AT$9,Assumptions!$C$55:$H$55)*($H630=TRUE)*($F630&gt;=4)</f>
        <v>0</v>
      </c>
      <c r="AU630" s="227">
        <f>SUMIF(Assumptions!$C$53:$H$53,AU$9,Assumptions!$C$55:$H$55)*($H630=TRUE)*($F630&gt;=4)</f>
        <v>0</v>
      </c>
      <c r="AV630" s="227">
        <f>SUMIF(Assumptions!$C$53:$H$53,AV$9,Assumptions!$C$55:$H$55)*($H630=TRUE)*($F630&gt;=4)</f>
        <v>0</v>
      </c>
      <c r="AW630" s="227">
        <f>SUMIF(Assumptions!$C$53:$H$53,AW$9,Assumptions!$C$55:$H$55)*($H630=TRUE)*($F630&gt;=4)</f>
        <v>0</v>
      </c>
      <c r="AX630" s="227">
        <f>SUMIF(Assumptions!$C$53:$H$53,AX$9,Assumptions!$C$55:$H$55)*($H630=TRUE)*($F630&gt;=4)</f>
        <v>0</v>
      </c>
      <c r="AY630" s="227">
        <f>SUMIF(Assumptions!$C$53:$H$53,AY$9,Assumptions!$C$55:$H$55)*($H630=TRUE)*($F630&gt;=4)</f>
        <v>0</v>
      </c>
      <c r="AZ630" s="227">
        <f>SUMIF(Assumptions!$C$53:$H$53,AZ$9,Assumptions!$C$55:$H$55)*($H630=TRUE)*($F630&gt;=4)</f>
        <v>0</v>
      </c>
      <c r="BA630" s="227">
        <f>SUMIF(Assumptions!$C$53:$H$53,BA$9,Assumptions!$C$55:$H$55)*($H630=TRUE)*($F630&gt;=4)</f>
        <v>0</v>
      </c>
      <c r="BB630" s="227">
        <f>SUMIF(Assumptions!$C$53:$H$53,BB$9,Assumptions!$C$55:$H$55)*($H630=TRUE)*($F630&gt;=4)</f>
        <v>0</v>
      </c>
      <c r="BC630" s="227">
        <f>SUMIF(Assumptions!$C$53:$H$53,BC$9,Assumptions!$C$55:$H$55)*($H630=TRUE)*($F630&gt;=4)</f>
        <v>0</v>
      </c>
      <c r="BD630" s="227">
        <f>SUMIF(Assumptions!$C$53:$H$53,BD$9,Assumptions!$C$55:$H$55)*($H630=TRUE)*($F630&gt;=4)</f>
        <v>0</v>
      </c>
      <c r="BE630" s="227">
        <f>SUMIF(Assumptions!$C$53:$H$53,BE$9,Assumptions!$C$55:$H$55)*($H630=TRUE)*($F630&gt;=4)</f>
        <v>0</v>
      </c>
      <c r="BF630" s="227">
        <f>SUMIF(Assumptions!$C$53:$H$53,BF$9,Assumptions!$C$55:$H$55)*($H630=TRUE)*($F630&gt;=4)</f>
        <v>0</v>
      </c>
      <c r="BG630" s="227">
        <f>SUMIF(Assumptions!$C$53:$H$53,BG$9,Assumptions!$C$55:$H$55)*($H630=TRUE)*($F630&gt;=4)</f>
        <v>0</v>
      </c>
      <c r="BH630" s="227">
        <f>SUMIF(Assumptions!$C$53:$H$53,BH$9,Assumptions!$C$55:$H$55)*($H630=TRUE)*($F630&gt;=4)</f>
        <v>0</v>
      </c>
      <c r="BI630" s="227">
        <f>SUMIF(Assumptions!$C$53:$H$53,BI$9,Assumptions!$C$55:$H$55)*($H630=TRUE)*($F630&gt;=4)</f>
        <v>0</v>
      </c>
      <c r="BJ630" s="227">
        <f>SUMIF(Assumptions!$C$53:$H$53,BJ$9,Assumptions!$C$55:$H$55)*($H630=TRUE)*($F630&gt;=4)</f>
        <v>0</v>
      </c>
      <c r="BK630" s="227">
        <f>SUMIF(Assumptions!$C$53:$H$53,BK$9,Assumptions!$C$55:$H$55)*($H630=TRUE)*($F630&gt;=4)</f>
        <v>0</v>
      </c>
      <c r="BL630" s="227">
        <f>SUMIF(Assumptions!$C$53:$H$53,BL$9,Assumptions!$C$55:$H$55)*($H630=TRUE)*($F630&gt;=4)</f>
        <v>0</v>
      </c>
      <c r="BM630" s="227">
        <f>SUMIF(Assumptions!$C$53:$H$53,BM$9,Assumptions!$C$55:$H$55)*($H630=TRUE)*($F630&gt;=4)</f>
        <v>0</v>
      </c>
    </row>
    <row r="631" spans="3:65" x14ac:dyDescent="0.2">
      <c r="C631" s="188">
        <f t="shared" si="630"/>
        <v>18</v>
      </c>
      <c r="D631" s="166" t="str">
        <f t="shared" si="631"/>
        <v>item 18</v>
      </c>
      <c r="E631" s="211" t="str">
        <f t="shared" si="629"/>
        <v>Operating Expense</v>
      </c>
      <c r="F631" s="183">
        <f t="shared" si="629"/>
        <v>2</v>
      </c>
      <c r="G631" s="183"/>
      <c r="H631" s="226" t="b">
        <f>Inputs!L29</f>
        <v>0</v>
      </c>
      <c r="I631" s="189"/>
      <c r="J631" s="189"/>
      <c r="O631" s="227">
        <f>SUMIF(Assumptions!$C$53:$H$53,O$9,Assumptions!$C$55:$H$55)*($H631=TRUE)*($F631&gt;=4)</f>
        <v>0</v>
      </c>
      <c r="P631" s="227">
        <f>SUMIF(Assumptions!$C$53:$H$53,P$9,Assumptions!$C$55:$H$55)*($H631=TRUE)*($F631&gt;=4)</f>
        <v>0</v>
      </c>
      <c r="Q631" s="227">
        <f>SUMIF(Assumptions!$C$53:$H$53,Q$9,Assumptions!$C$55:$H$55)*($H631=TRUE)*($F631&gt;=4)</f>
        <v>0</v>
      </c>
      <c r="R631" s="227">
        <f>SUMIF(Assumptions!$C$53:$H$53,R$9,Assumptions!$C$55:$H$55)*($H631=TRUE)*($F631&gt;=4)</f>
        <v>0</v>
      </c>
      <c r="S631" s="227">
        <f>SUMIF(Assumptions!$C$53:$H$53,S$9,Assumptions!$C$55:$H$55)*($H631=TRUE)*($F631&gt;=4)</f>
        <v>0</v>
      </c>
      <c r="T631" s="227">
        <f>SUMIF(Assumptions!$C$53:$H$53,T$9,Assumptions!$C$55:$H$55)*($H631=TRUE)*($F631&gt;=4)</f>
        <v>0</v>
      </c>
      <c r="U631" s="227">
        <f>SUMIF(Assumptions!$C$53:$H$53,U$9,Assumptions!$C$55:$H$55)*($H631=TRUE)*($F631&gt;=4)</f>
        <v>0</v>
      </c>
      <c r="V631" s="227">
        <f>SUMIF(Assumptions!$C$53:$H$53,V$9,Assumptions!$C$55:$H$55)*($H631=TRUE)*($F631&gt;=4)</f>
        <v>0</v>
      </c>
      <c r="W631" s="227">
        <f>SUMIF(Assumptions!$C$53:$H$53,W$9,Assumptions!$C$55:$H$55)*($H631=TRUE)*($F631&gt;=4)</f>
        <v>0</v>
      </c>
      <c r="X631" s="227">
        <f>SUMIF(Assumptions!$C$53:$H$53,X$9,Assumptions!$C$55:$H$55)*($H631=TRUE)*($F631&gt;=4)</f>
        <v>0</v>
      </c>
      <c r="Y631" s="227">
        <f>SUMIF(Assumptions!$C$53:$H$53,Y$9,Assumptions!$C$55:$H$55)*($H631=TRUE)*($F631&gt;=4)</f>
        <v>0</v>
      </c>
      <c r="Z631" s="227">
        <f>SUMIF(Assumptions!$C$53:$H$53,Z$9,Assumptions!$C$55:$H$55)*($H631=TRUE)*($F631&gt;=4)</f>
        <v>0</v>
      </c>
      <c r="AA631" s="227">
        <f>SUMIF(Assumptions!$C$53:$H$53,AA$9,Assumptions!$C$55:$H$55)*($H631=TRUE)*($F631&gt;=4)</f>
        <v>0</v>
      </c>
      <c r="AB631" s="227">
        <f>SUMIF(Assumptions!$C$53:$H$53,AB$9,Assumptions!$C$55:$H$55)*($H631=TRUE)*($F631&gt;=4)</f>
        <v>0</v>
      </c>
      <c r="AC631" s="227">
        <f>SUMIF(Assumptions!$C$53:$H$53,AC$9,Assumptions!$C$55:$H$55)*($H631=TRUE)*($F631&gt;=4)</f>
        <v>0</v>
      </c>
      <c r="AD631" s="227">
        <f>SUMIF(Assumptions!$C$53:$H$53,AD$9,Assumptions!$C$55:$H$55)*($H631=TRUE)*($F631&gt;=4)</f>
        <v>0</v>
      </c>
      <c r="AE631" s="227">
        <f>SUMIF(Assumptions!$C$53:$H$53,AE$9,Assumptions!$C$55:$H$55)*($H631=TRUE)*($F631&gt;=4)</f>
        <v>0</v>
      </c>
      <c r="AF631" s="227">
        <f>SUMIF(Assumptions!$C$53:$H$53,AF$9,Assumptions!$C$55:$H$55)*($H631=TRUE)*($F631&gt;=4)</f>
        <v>0</v>
      </c>
      <c r="AG631" s="227">
        <f>SUMIF(Assumptions!$C$53:$H$53,AG$9,Assumptions!$C$55:$H$55)*($H631=TRUE)*($F631&gt;=4)</f>
        <v>0</v>
      </c>
      <c r="AH631" s="227">
        <f>SUMIF(Assumptions!$C$53:$H$53,AH$9,Assumptions!$C$55:$H$55)*($H631=TRUE)*($F631&gt;=4)</f>
        <v>0</v>
      </c>
      <c r="AI631" s="227">
        <f>SUMIF(Assumptions!$C$53:$H$53,AI$9,Assumptions!$C$55:$H$55)*($H631=TRUE)*($F631&gt;=4)</f>
        <v>0</v>
      </c>
      <c r="AJ631" s="227">
        <f>SUMIF(Assumptions!$C$53:$H$53,AJ$9,Assumptions!$C$55:$H$55)*($H631=TRUE)*($F631&gt;=4)</f>
        <v>0</v>
      </c>
      <c r="AK631" s="227">
        <f>SUMIF(Assumptions!$C$53:$H$53,AK$9,Assumptions!$C$55:$H$55)*($H631=TRUE)*($F631&gt;=4)</f>
        <v>0</v>
      </c>
      <c r="AL631" s="227">
        <f>SUMIF(Assumptions!$C$53:$H$53,AL$9,Assumptions!$C$55:$H$55)*($H631=TRUE)*($F631&gt;=4)</f>
        <v>0</v>
      </c>
      <c r="AM631" s="227">
        <f>SUMIF(Assumptions!$C$53:$H$53,AM$9,Assumptions!$C$55:$H$55)*($H631=TRUE)*($F631&gt;=4)</f>
        <v>0</v>
      </c>
      <c r="AN631" s="227">
        <f>SUMIF(Assumptions!$C$53:$H$53,AN$9,Assumptions!$C$55:$H$55)*($H631=TRUE)*($F631&gt;=4)</f>
        <v>0</v>
      </c>
      <c r="AO631" s="227">
        <f>SUMIF(Assumptions!$C$53:$H$53,AO$9,Assumptions!$C$55:$H$55)*($H631=TRUE)*($F631&gt;=4)</f>
        <v>0</v>
      </c>
      <c r="AP631" s="227">
        <f>SUMIF(Assumptions!$C$53:$H$53,AP$9,Assumptions!$C$55:$H$55)*($H631=TRUE)*($F631&gt;=4)</f>
        <v>0</v>
      </c>
      <c r="AQ631" s="227">
        <f>SUMIF(Assumptions!$C$53:$H$53,AQ$9,Assumptions!$C$55:$H$55)*($H631=TRUE)*($F631&gt;=4)</f>
        <v>0</v>
      </c>
      <c r="AR631" s="227">
        <f>SUMIF(Assumptions!$C$53:$H$53,AR$9,Assumptions!$C$55:$H$55)*($H631=TRUE)*($F631&gt;=4)</f>
        <v>0</v>
      </c>
      <c r="AS631" s="227">
        <f>SUMIF(Assumptions!$C$53:$H$53,AS$9,Assumptions!$C$55:$H$55)*($H631=TRUE)*($F631&gt;=4)</f>
        <v>0</v>
      </c>
      <c r="AT631" s="227">
        <f>SUMIF(Assumptions!$C$53:$H$53,AT$9,Assumptions!$C$55:$H$55)*($H631=TRUE)*($F631&gt;=4)</f>
        <v>0</v>
      </c>
      <c r="AU631" s="227">
        <f>SUMIF(Assumptions!$C$53:$H$53,AU$9,Assumptions!$C$55:$H$55)*($H631=TRUE)*($F631&gt;=4)</f>
        <v>0</v>
      </c>
      <c r="AV631" s="227">
        <f>SUMIF(Assumptions!$C$53:$H$53,AV$9,Assumptions!$C$55:$H$55)*($H631=TRUE)*($F631&gt;=4)</f>
        <v>0</v>
      </c>
      <c r="AW631" s="227">
        <f>SUMIF(Assumptions!$C$53:$H$53,AW$9,Assumptions!$C$55:$H$55)*($H631=TRUE)*($F631&gt;=4)</f>
        <v>0</v>
      </c>
      <c r="AX631" s="227">
        <f>SUMIF(Assumptions!$C$53:$H$53,AX$9,Assumptions!$C$55:$H$55)*($H631=TRUE)*($F631&gt;=4)</f>
        <v>0</v>
      </c>
      <c r="AY631" s="227">
        <f>SUMIF(Assumptions!$C$53:$H$53,AY$9,Assumptions!$C$55:$H$55)*($H631=TRUE)*($F631&gt;=4)</f>
        <v>0</v>
      </c>
      <c r="AZ631" s="227">
        <f>SUMIF(Assumptions!$C$53:$H$53,AZ$9,Assumptions!$C$55:$H$55)*($H631=TRUE)*($F631&gt;=4)</f>
        <v>0</v>
      </c>
      <c r="BA631" s="227">
        <f>SUMIF(Assumptions!$C$53:$H$53,BA$9,Assumptions!$C$55:$H$55)*($H631=TRUE)*($F631&gt;=4)</f>
        <v>0</v>
      </c>
      <c r="BB631" s="227">
        <f>SUMIF(Assumptions!$C$53:$H$53,BB$9,Assumptions!$C$55:$H$55)*($H631=TRUE)*($F631&gt;=4)</f>
        <v>0</v>
      </c>
      <c r="BC631" s="227">
        <f>SUMIF(Assumptions!$C$53:$H$53,BC$9,Assumptions!$C$55:$H$55)*($H631=TRUE)*($F631&gt;=4)</f>
        <v>0</v>
      </c>
      <c r="BD631" s="227">
        <f>SUMIF(Assumptions!$C$53:$H$53,BD$9,Assumptions!$C$55:$H$55)*($H631=TRUE)*($F631&gt;=4)</f>
        <v>0</v>
      </c>
      <c r="BE631" s="227">
        <f>SUMIF(Assumptions!$C$53:$H$53,BE$9,Assumptions!$C$55:$H$55)*($H631=TRUE)*($F631&gt;=4)</f>
        <v>0</v>
      </c>
      <c r="BF631" s="227">
        <f>SUMIF(Assumptions!$C$53:$H$53,BF$9,Assumptions!$C$55:$H$55)*($H631=TRUE)*($F631&gt;=4)</f>
        <v>0</v>
      </c>
      <c r="BG631" s="227">
        <f>SUMIF(Assumptions!$C$53:$H$53,BG$9,Assumptions!$C$55:$H$55)*($H631=TRUE)*($F631&gt;=4)</f>
        <v>0</v>
      </c>
      <c r="BH631" s="227">
        <f>SUMIF(Assumptions!$C$53:$H$53,BH$9,Assumptions!$C$55:$H$55)*($H631=TRUE)*($F631&gt;=4)</f>
        <v>0</v>
      </c>
      <c r="BI631" s="227">
        <f>SUMIF(Assumptions!$C$53:$H$53,BI$9,Assumptions!$C$55:$H$55)*($H631=TRUE)*($F631&gt;=4)</f>
        <v>0</v>
      </c>
      <c r="BJ631" s="227">
        <f>SUMIF(Assumptions!$C$53:$H$53,BJ$9,Assumptions!$C$55:$H$55)*($H631=TRUE)*($F631&gt;=4)</f>
        <v>0</v>
      </c>
      <c r="BK631" s="227">
        <f>SUMIF(Assumptions!$C$53:$H$53,BK$9,Assumptions!$C$55:$H$55)*($H631=TRUE)*($F631&gt;=4)</f>
        <v>0</v>
      </c>
      <c r="BL631" s="227">
        <f>SUMIF(Assumptions!$C$53:$H$53,BL$9,Assumptions!$C$55:$H$55)*($H631=TRUE)*($F631&gt;=4)</f>
        <v>0</v>
      </c>
      <c r="BM631" s="227">
        <f>SUMIF(Assumptions!$C$53:$H$53,BM$9,Assumptions!$C$55:$H$55)*($H631=TRUE)*($F631&gt;=4)</f>
        <v>0</v>
      </c>
    </row>
    <row r="632" spans="3:65" x14ac:dyDescent="0.2">
      <c r="C632" s="188">
        <f t="shared" si="630"/>
        <v>19</v>
      </c>
      <c r="D632" s="166" t="str">
        <f t="shared" si="631"/>
        <v>item 19</v>
      </c>
      <c r="E632" s="211" t="str">
        <f t="shared" si="629"/>
        <v>Operating Expense</v>
      </c>
      <c r="F632" s="183">
        <f t="shared" si="629"/>
        <v>2</v>
      </c>
      <c r="G632" s="183"/>
      <c r="H632" s="226" t="b">
        <f>Inputs!L30</f>
        <v>0</v>
      </c>
      <c r="I632" s="189"/>
      <c r="J632" s="189"/>
      <c r="O632" s="227">
        <f>SUMIF(Assumptions!$C$53:$H$53,O$9,Assumptions!$C$55:$H$55)*($H632=TRUE)*($F632&gt;=4)</f>
        <v>0</v>
      </c>
      <c r="P632" s="227">
        <f>SUMIF(Assumptions!$C$53:$H$53,P$9,Assumptions!$C$55:$H$55)*($H632=TRUE)*($F632&gt;=4)</f>
        <v>0</v>
      </c>
      <c r="Q632" s="227">
        <f>SUMIF(Assumptions!$C$53:$H$53,Q$9,Assumptions!$C$55:$H$55)*($H632=TRUE)*($F632&gt;=4)</f>
        <v>0</v>
      </c>
      <c r="R632" s="227">
        <f>SUMIF(Assumptions!$C$53:$H$53,R$9,Assumptions!$C$55:$H$55)*($H632=TRUE)*($F632&gt;=4)</f>
        <v>0</v>
      </c>
      <c r="S632" s="227">
        <f>SUMIF(Assumptions!$C$53:$H$53,S$9,Assumptions!$C$55:$H$55)*($H632=TRUE)*($F632&gt;=4)</f>
        <v>0</v>
      </c>
      <c r="T632" s="227">
        <f>SUMIF(Assumptions!$C$53:$H$53,T$9,Assumptions!$C$55:$H$55)*($H632=TRUE)*($F632&gt;=4)</f>
        <v>0</v>
      </c>
      <c r="U632" s="227">
        <f>SUMIF(Assumptions!$C$53:$H$53,U$9,Assumptions!$C$55:$H$55)*($H632=TRUE)*($F632&gt;=4)</f>
        <v>0</v>
      </c>
      <c r="V632" s="227">
        <f>SUMIF(Assumptions!$C$53:$H$53,V$9,Assumptions!$C$55:$H$55)*($H632=TRUE)*($F632&gt;=4)</f>
        <v>0</v>
      </c>
      <c r="W632" s="227">
        <f>SUMIF(Assumptions!$C$53:$H$53,W$9,Assumptions!$C$55:$H$55)*($H632=TRUE)*($F632&gt;=4)</f>
        <v>0</v>
      </c>
      <c r="X632" s="227">
        <f>SUMIF(Assumptions!$C$53:$H$53,X$9,Assumptions!$C$55:$H$55)*($H632=TRUE)*($F632&gt;=4)</f>
        <v>0</v>
      </c>
      <c r="Y632" s="227">
        <f>SUMIF(Assumptions!$C$53:$H$53,Y$9,Assumptions!$C$55:$H$55)*($H632=TRUE)*($F632&gt;=4)</f>
        <v>0</v>
      </c>
      <c r="Z632" s="227">
        <f>SUMIF(Assumptions!$C$53:$H$53,Z$9,Assumptions!$C$55:$H$55)*($H632=TRUE)*($F632&gt;=4)</f>
        <v>0</v>
      </c>
      <c r="AA632" s="227">
        <f>SUMIF(Assumptions!$C$53:$H$53,AA$9,Assumptions!$C$55:$H$55)*($H632=TRUE)*($F632&gt;=4)</f>
        <v>0</v>
      </c>
      <c r="AB632" s="227">
        <f>SUMIF(Assumptions!$C$53:$H$53,AB$9,Assumptions!$C$55:$H$55)*($H632=TRUE)*($F632&gt;=4)</f>
        <v>0</v>
      </c>
      <c r="AC632" s="227">
        <f>SUMIF(Assumptions!$C$53:$H$53,AC$9,Assumptions!$C$55:$H$55)*($H632=TRUE)*($F632&gt;=4)</f>
        <v>0</v>
      </c>
      <c r="AD632" s="227">
        <f>SUMIF(Assumptions!$C$53:$H$53,AD$9,Assumptions!$C$55:$H$55)*($H632=TRUE)*($F632&gt;=4)</f>
        <v>0</v>
      </c>
      <c r="AE632" s="227">
        <f>SUMIF(Assumptions!$C$53:$H$53,AE$9,Assumptions!$C$55:$H$55)*($H632=TRUE)*($F632&gt;=4)</f>
        <v>0</v>
      </c>
      <c r="AF632" s="227">
        <f>SUMIF(Assumptions!$C$53:$H$53,AF$9,Assumptions!$C$55:$H$55)*($H632=TRUE)*($F632&gt;=4)</f>
        <v>0</v>
      </c>
      <c r="AG632" s="227">
        <f>SUMIF(Assumptions!$C$53:$H$53,AG$9,Assumptions!$C$55:$H$55)*($H632=TRUE)*($F632&gt;=4)</f>
        <v>0</v>
      </c>
      <c r="AH632" s="227">
        <f>SUMIF(Assumptions!$C$53:$H$53,AH$9,Assumptions!$C$55:$H$55)*($H632=TRUE)*($F632&gt;=4)</f>
        <v>0</v>
      </c>
      <c r="AI632" s="227">
        <f>SUMIF(Assumptions!$C$53:$H$53,AI$9,Assumptions!$C$55:$H$55)*($H632=TRUE)*($F632&gt;=4)</f>
        <v>0</v>
      </c>
      <c r="AJ632" s="227">
        <f>SUMIF(Assumptions!$C$53:$H$53,AJ$9,Assumptions!$C$55:$H$55)*($H632=TRUE)*($F632&gt;=4)</f>
        <v>0</v>
      </c>
      <c r="AK632" s="227">
        <f>SUMIF(Assumptions!$C$53:$H$53,AK$9,Assumptions!$C$55:$H$55)*($H632=TRUE)*($F632&gt;=4)</f>
        <v>0</v>
      </c>
      <c r="AL632" s="227">
        <f>SUMIF(Assumptions!$C$53:$H$53,AL$9,Assumptions!$C$55:$H$55)*($H632=TRUE)*($F632&gt;=4)</f>
        <v>0</v>
      </c>
      <c r="AM632" s="227">
        <f>SUMIF(Assumptions!$C$53:$H$53,AM$9,Assumptions!$C$55:$H$55)*($H632=TRUE)*($F632&gt;=4)</f>
        <v>0</v>
      </c>
      <c r="AN632" s="227">
        <f>SUMIF(Assumptions!$C$53:$H$53,AN$9,Assumptions!$C$55:$H$55)*($H632=TRUE)*($F632&gt;=4)</f>
        <v>0</v>
      </c>
      <c r="AO632" s="227">
        <f>SUMIF(Assumptions!$C$53:$H$53,AO$9,Assumptions!$C$55:$H$55)*($H632=TRUE)*($F632&gt;=4)</f>
        <v>0</v>
      </c>
      <c r="AP632" s="227">
        <f>SUMIF(Assumptions!$C$53:$H$53,AP$9,Assumptions!$C$55:$H$55)*($H632=TRUE)*($F632&gt;=4)</f>
        <v>0</v>
      </c>
      <c r="AQ632" s="227">
        <f>SUMIF(Assumptions!$C$53:$H$53,AQ$9,Assumptions!$C$55:$H$55)*($H632=TRUE)*($F632&gt;=4)</f>
        <v>0</v>
      </c>
      <c r="AR632" s="227">
        <f>SUMIF(Assumptions!$C$53:$H$53,AR$9,Assumptions!$C$55:$H$55)*($H632=TRUE)*($F632&gt;=4)</f>
        <v>0</v>
      </c>
      <c r="AS632" s="227">
        <f>SUMIF(Assumptions!$C$53:$H$53,AS$9,Assumptions!$C$55:$H$55)*($H632=TRUE)*($F632&gt;=4)</f>
        <v>0</v>
      </c>
      <c r="AT632" s="227">
        <f>SUMIF(Assumptions!$C$53:$H$53,AT$9,Assumptions!$C$55:$H$55)*($H632=TRUE)*($F632&gt;=4)</f>
        <v>0</v>
      </c>
      <c r="AU632" s="227">
        <f>SUMIF(Assumptions!$C$53:$H$53,AU$9,Assumptions!$C$55:$H$55)*($H632=TRUE)*($F632&gt;=4)</f>
        <v>0</v>
      </c>
      <c r="AV632" s="227">
        <f>SUMIF(Assumptions!$C$53:$H$53,AV$9,Assumptions!$C$55:$H$55)*($H632=TRUE)*($F632&gt;=4)</f>
        <v>0</v>
      </c>
      <c r="AW632" s="227">
        <f>SUMIF(Assumptions!$C$53:$H$53,AW$9,Assumptions!$C$55:$H$55)*($H632=TRUE)*($F632&gt;=4)</f>
        <v>0</v>
      </c>
      <c r="AX632" s="227">
        <f>SUMIF(Assumptions!$C$53:$H$53,AX$9,Assumptions!$C$55:$H$55)*($H632=TRUE)*($F632&gt;=4)</f>
        <v>0</v>
      </c>
      <c r="AY632" s="227">
        <f>SUMIF(Assumptions!$C$53:$H$53,AY$9,Assumptions!$C$55:$H$55)*($H632=TRUE)*($F632&gt;=4)</f>
        <v>0</v>
      </c>
      <c r="AZ632" s="227">
        <f>SUMIF(Assumptions!$C$53:$H$53,AZ$9,Assumptions!$C$55:$H$55)*($H632=TRUE)*($F632&gt;=4)</f>
        <v>0</v>
      </c>
      <c r="BA632" s="227">
        <f>SUMIF(Assumptions!$C$53:$H$53,BA$9,Assumptions!$C$55:$H$55)*($H632=TRUE)*($F632&gt;=4)</f>
        <v>0</v>
      </c>
      <c r="BB632" s="227">
        <f>SUMIF(Assumptions!$C$53:$H$53,BB$9,Assumptions!$C$55:$H$55)*($H632=TRUE)*($F632&gt;=4)</f>
        <v>0</v>
      </c>
      <c r="BC632" s="227">
        <f>SUMIF(Assumptions!$C$53:$H$53,BC$9,Assumptions!$C$55:$H$55)*($H632=TRUE)*($F632&gt;=4)</f>
        <v>0</v>
      </c>
      <c r="BD632" s="227">
        <f>SUMIF(Assumptions!$C$53:$H$53,BD$9,Assumptions!$C$55:$H$55)*($H632=TRUE)*($F632&gt;=4)</f>
        <v>0</v>
      </c>
      <c r="BE632" s="227">
        <f>SUMIF(Assumptions!$C$53:$H$53,BE$9,Assumptions!$C$55:$H$55)*($H632=TRUE)*($F632&gt;=4)</f>
        <v>0</v>
      </c>
      <c r="BF632" s="227">
        <f>SUMIF(Assumptions!$C$53:$H$53,BF$9,Assumptions!$C$55:$H$55)*($H632=TRUE)*($F632&gt;=4)</f>
        <v>0</v>
      </c>
      <c r="BG632" s="227">
        <f>SUMIF(Assumptions!$C$53:$H$53,BG$9,Assumptions!$C$55:$H$55)*($H632=TRUE)*($F632&gt;=4)</f>
        <v>0</v>
      </c>
      <c r="BH632" s="227">
        <f>SUMIF(Assumptions!$C$53:$H$53,BH$9,Assumptions!$C$55:$H$55)*($H632=TRUE)*($F632&gt;=4)</f>
        <v>0</v>
      </c>
      <c r="BI632" s="227">
        <f>SUMIF(Assumptions!$C$53:$H$53,BI$9,Assumptions!$C$55:$H$55)*($H632=TRUE)*($F632&gt;=4)</f>
        <v>0</v>
      </c>
      <c r="BJ632" s="227">
        <f>SUMIF(Assumptions!$C$53:$H$53,BJ$9,Assumptions!$C$55:$H$55)*($H632=TRUE)*($F632&gt;=4)</f>
        <v>0</v>
      </c>
      <c r="BK632" s="227">
        <f>SUMIF(Assumptions!$C$53:$H$53,BK$9,Assumptions!$C$55:$H$55)*($H632=TRUE)*($F632&gt;=4)</f>
        <v>0</v>
      </c>
      <c r="BL632" s="227">
        <f>SUMIF(Assumptions!$C$53:$H$53,BL$9,Assumptions!$C$55:$H$55)*($H632=TRUE)*($F632&gt;=4)</f>
        <v>0</v>
      </c>
      <c r="BM632" s="227">
        <f>SUMIF(Assumptions!$C$53:$H$53,BM$9,Assumptions!$C$55:$H$55)*($H632=TRUE)*($F632&gt;=4)</f>
        <v>0</v>
      </c>
    </row>
    <row r="633" spans="3:65" x14ac:dyDescent="0.2">
      <c r="C633" s="188">
        <f t="shared" si="630"/>
        <v>20</v>
      </c>
      <c r="D633" s="166" t="str">
        <f t="shared" si="631"/>
        <v>item 20</v>
      </c>
      <c r="E633" s="211" t="str">
        <f t="shared" si="629"/>
        <v>Operating Expense</v>
      </c>
      <c r="F633" s="183">
        <f t="shared" si="629"/>
        <v>2</v>
      </c>
      <c r="G633" s="183"/>
      <c r="H633" s="226" t="b">
        <f>Inputs!L31</f>
        <v>0</v>
      </c>
      <c r="I633" s="189"/>
      <c r="J633" s="189"/>
      <c r="O633" s="227">
        <f>SUMIF(Assumptions!$C$53:$H$53,O$9,Assumptions!$C$55:$H$55)*($H633=TRUE)*($F633&gt;=4)</f>
        <v>0</v>
      </c>
      <c r="P633" s="227">
        <f>SUMIF(Assumptions!$C$53:$H$53,P$9,Assumptions!$C$55:$H$55)*($H633=TRUE)*($F633&gt;=4)</f>
        <v>0</v>
      </c>
      <c r="Q633" s="227">
        <f>SUMIF(Assumptions!$C$53:$H$53,Q$9,Assumptions!$C$55:$H$55)*($H633=TRUE)*($F633&gt;=4)</f>
        <v>0</v>
      </c>
      <c r="R633" s="227">
        <f>SUMIF(Assumptions!$C$53:$H$53,R$9,Assumptions!$C$55:$H$55)*($H633=TRUE)*($F633&gt;=4)</f>
        <v>0</v>
      </c>
      <c r="S633" s="227">
        <f>SUMIF(Assumptions!$C$53:$H$53,S$9,Assumptions!$C$55:$H$55)*($H633=TRUE)*($F633&gt;=4)</f>
        <v>0</v>
      </c>
      <c r="T633" s="227">
        <f>SUMIF(Assumptions!$C$53:$H$53,T$9,Assumptions!$C$55:$H$55)*($H633=TRUE)*($F633&gt;=4)</f>
        <v>0</v>
      </c>
      <c r="U633" s="227">
        <f>SUMIF(Assumptions!$C$53:$H$53,U$9,Assumptions!$C$55:$H$55)*($H633=TRUE)*($F633&gt;=4)</f>
        <v>0</v>
      </c>
      <c r="V633" s="227">
        <f>SUMIF(Assumptions!$C$53:$H$53,V$9,Assumptions!$C$55:$H$55)*($H633=TRUE)*($F633&gt;=4)</f>
        <v>0</v>
      </c>
      <c r="W633" s="227">
        <f>SUMIF(Assumptions!$C$53:$H$53,W$9,Assumptions!$C$55:$H$55)*($H633=TRUE)*($F633&gt;=4)</f>
        <v>0</v>
      </c>
      <c r="X633" s="227">
        <f>SUMIF(Assumptions!$C$53:$H$53,X$9,Assumptions!$C$55:$H$55)*($H633=TRUE)*($F633&gt;=4)</f>
        <v>0</v>
      </c>
      <c r="Y633" s="227">
        <f>SUMIF(Assumptions!$C$53:$H$53,Y$9,Assumptions!$C$55:$H$55)*($H633=TRUE)*($F633&gt;=4)</f>
        <v>0</v>
      </c>
      <c r="Z633" s="227">
        <f>SUMIF(Assumptions!$C$53:$H$53,Z$9,Assumptions!$C$55:$H$55)*($H633=TRUE)*($F633&gt;=4)</f>
        <v>0</v>
      </c>
      <c r="AA633" s="227">
        <f>SUMIF(Assumptions!$C$53:$H$53,AA$9,Assumptions!$C$55:$H$55)*($H633=TRUE)*($F633&gt;=4)</f>
        <v>0</v>
      </c>
      <c r="AB633" s="227">
        <f>SUMIF(Assumptions!$C$53:$H$53,AB$9,Assumptions!$C$55:$H$55)*($H633=TRUE)*($F633&gt;=4)</f>
        <v>0</v>
      </c>
      <c r="AC633" s="227">
        <f>SUMIF(Assumptions!$C$53:$H$53,AC$9,Assumptions!$C$55:$H$55)*($H633=TRUE)*($F633&gt;=4)</f>
        <v>0</v>
      </c>
      <c r="AD633" s="227">
        <f>SUMIF(Assumptions!$C$53:$H$53,AD$9,Assumptions!$C$55:$H$55)*($H633=TRUE)*($F633&gt;=4)</f>
        <v>0</v>
      </c>
      <c r="AE633" s="227">
        <f>SUMIF(Assumptions!$C$53:$H$53,AE$9,Assumptions!$C$55:$H$55)*($H633=TRUE)*($F633&gt;=4)</f>
        <v>0</v>
      </c>
      <c r="AF633" s="227">
        <f>SUMIF(Assumptions!$C$53:$H$53,AF$9,Assumptions!$C$55:$H$55)*($H633=TRUE)*($F633&gt;=4)</f>
        <v>0</v>
      </c>
      <c r="AG633" s="227">
        <f>SUMIF(Assumptions!$C$53:$H$53,AG$9,Assumptions!$C$55:$H$55)*($H633=TRUE)*($F633&gt;=4)</f>
        <v>0</v>
      </c>
      <c r="AH633" s="227">
        <f>SUMIF(Assumptions!$C$53:$H$53,AH$9,Assumptions!$C$55:$H$55)*($H633=TRUE)*($F633&gt;=4)</f>
        <v>0</v>
      </c>
      <c r="AI633" s="227">
        <f>SUMIF(Assumptions!$C$53:$H$53,AI$9,Assumptions!$C$55:$H$55)*($H633=TRUE)*($F633&gt;=4)</f>
        <v>0</v>
      </c>
      <c r="AJ633" s="227">
        <f>SUMIF(Assumptions!$C$53:$H$53,AJ$9,Assumptions!$C$55:$H$55)*($H633=TRUE)*($F633&gt;=4)</f>
        <v>0</v>
      </c>
      <c r="AK633" s="227">
        <f>SUMIF(Assumptions!$C$53:$H$53,AK$9,Assumptions!$C$55:$H$55)*($H633=TRUE)*($F633&gt;=4)</f>
        <v>0</v>
      </c>
      <c r="AL633" s="227">
        <f>SUMIF(Assumptions!$C$53:$H$53,AL$9,Assumptions!$C$55:$H$55)*($H633=TRUE)*($F633&gt;=4)</f>
        <v>0</v>
      </c>
      <c r="AM633" s="227">
        <f>SUMIF(Assumptions!$C$53:$H$53,AM$9,Assumptions!$C$55:$H$55)*($H633=TRUE)*($F633&gt;=4)</f>
        <v>0</v>
      </c>
      <c r="AN633" s="227">
        <f>SUMIF(Assumptions!$C$53:$H$53,AN$9,Assumptions!$C$55:$H$55)*($H633=TRUE)*($F633&gt;=4)</f>
        <v>0</v>
      </c>
      <c r="AO633" s="227">
        <f>SUMIF(Assumptions!$C$53:$H$53,AO$9,Assumptions!$C$55:$H$55)*($H633=TRUE)*($F633&gt;=4)</f>
        <v>0</v>
      </c>
      <c r="AP633" s="227">
        <f>SUMIF(Assumptions!$C$53:$H$53,AP$9,Assumptions!$C$55:$H$55)*($H633=TRUE)*($F633&gt;=4)</f>
        <v>0</v>
      </c>
      <c r="AQ633" s="227">
        <f>SUMIF(Assumptions!$C$53:$H$53,AQ$9,Assumptions!$C$55:$H$55)*($H633=TRUE)*($F633&gt;=4)</f>
        <v>0</v>
      </c>
      <c r="AR633" s="227">
        <f>SUMIF(Assumptions!$C$53:$H$53,AR$9,Assumptions!$C$55:$H$55)*($H633=TRUE)*($F633&gt;=4)</f>
        <v>0</v>
      </c>
      <c r="AS633" s="227">
        <f>SUMIF(Assumptions!$C$53:$H$53,AS$9,Assumptions!$C$55:$H$55)*($H633=TRUE)*($F633&gt;=4)</f>
        <v>0</v>
      </c>
      <c r="AT633" s="227">
        <f>SUMIF(Assumptions!$C$53:$H$53,AT$9,Assumptions!$C$55:$H$55)*($H633=TRUE)*($F633&gt;=4)</f>
        <v>0</v>
      </c>
      <c r="AU633" s="227">
        <f>SUMIF(Assumptions!$C$53:$H$53,AU$9,Assumptions!$C$55:$H$55)*($H633=TRUE)*($F633&gt;=4)</f>
        <v>0</v>
      </c>
      <c r="AV633" s="227">
        <f>SUMIF(Assumptions!$C$53:$H$53,AV$9,Assumptions!$C$55:$H$55)*($H633=TRUE)*($F633&gt;=4)</f>
        <v>0</v>
      </c>
      <c r="AW633" s="227">
        <f>SUMIF(Assumptions!$C$53:$H$53,AW$9,Assumptions!$C$55:$H$55)*($H633=TRUE)*($F633&gt;=4)</f>
        <v>0</v>
      </c>
      <c r="AX633" s="227">
        <f>SUMIF(Assumptions!$C$53:$H$53,AX$9,Assumptions!$C$55:$H$55)*($H633=TRUE)*($F633&gt;=4)</f>
        <v>0</v>
      </c>
      <c r="AY633" s="227">
        <f>SUMIF(Assumptions!$C$53:$H$53,AY$9,Assumptions!$C$55:$H$55)*($H633=TRUE)*($F633&gt;=4)</f>
        <v>0</v>
      </c>
      <c r="AZ633" s="227">
        <f>SUMIF(Assumptions!$C$53:$H$53,AZ$9,Assumptions!$C$55:$H$55)*($H633=TRUE)*($F633&gt;=4)</f>
        <v>0</v>
      </c>
      <c r="BA633" s="227">
        <f>SUMIF(Assumptions!$C$53:$H$53,BA$9,Assumptions!$C$55:$H$55)*($H633=TRUE)*($F633&gt;=4)</f>
        <v>0</v>
      </c>
      <c r="BB633" s="227">
        <f>SUMIF(Assumptions!$C$53:$H$53,BB$9,Assumptions!$C$55:$H$55)*($H633=TRUE)*($F633&gt;=4)</f>
        <v>0</v>
      </c>
      <c r="BC633" s="227">
        <f>SUMIF(Assumptions!$C$53:$H$53,BC$9,Assumptions!$C$55:$H$55)*($H633=TRUE)*($F633&gt;=4)</f>
        <v>0</v>
      </c>
      <c r="BD633" s="227">
        <f>SUMIF(Assumptions!$C$53:$H$53,BD$9,Assumptions!$C$55:$H$55)*($H633=TRUE)*($F633&gt;=4)</f>
        <v>0</v>
      </c>
      <c r="BE633" s="227">
        <f>SUMIF(Assumptions!$C$53:$H$53,BE$9,Assumptions!$C$55:$H$55)*($H633=TRUE)*($F633&gt;=4)</f>
        <v>0</v>
      </c>
      <c r="BF633" s="227">
        <f>SUMIF(Assumptions!$C$53:$H$53,BF$9,Assumptions!$C$55:$H$55)*($H633=TRUE)*($F633&gt;=4)</f>
        <v>0</v>
      </c>
      <c r="BG633" s="227">
        <f>SUMIF(Assumptions!$C$53:$H$53,BG$9,Assumptions!$C$55:$H$55)*($H633=TRUE)*($F633&gt;=4)</f>
        <v>0</v>
      </c>
      <c r="BH633" s="227">
        <f>SUMIF(Assumptions!$C$53:$H$53,BH$9,Assumptions!$C$55:$H$55)*($H633=TRUE)*($F633&gt;=4)</f>
        <v>0</v>
      </c>
      <c r="BI633" s="227">
        <f>SUMIF(Assumptions!$C$53:$H$53,BI$9,Assumptions!$C$55:$H$55)*($H633=TRUE)*($F633&gt;=4)</f>
        <v>0</v>
      </c>
      <c r="BJ633" s="227">
        <f>SUMIF(Assumptions!$C$53:$H$53,BJ$9,Assumptions!$C$55:$H$55)*($H633=TRUE)*($F633&gt;=4)</f>
        <v>0</v>
      </c>
      <c r="BK633" s="227">
        <f>SUMIF(Assumptions!$C$53:$H$53,BK$9,Assumptions!$C$55:$H$55)*($H633=TRUE)*($F633&gt;=4)</f>
        <v>0</v>
      </c>
      <c r="BL633" s="227">
        <f>SUMIF(Assumptions!$C$53:$H$53,BL$9,Assumptions!$C$55:$H$55)*($H633=TRUE)*($F633&gt;=4)</f>
        <v>0</v>
      </c>
      <c r="BM633" s="227">
        <f>SUMIF(Assumptions!$C$53:$H$53,BM$9,Assumptions!$C$55:$H$55)*($H633=TRUE)*($F633&gt;=4)</f>
        <v>0</v>
      </c>
    </row>
    <row r="634" spans="3:65" x14ac:dyDescent="0.2">
      <c r="C634" s="188">
        <f t="shared" si="630"/>
        <v>21</v>
      </c>
      <c r="D634" s="166" t="str">
        <f t="shared" si="631"/>
        <v>item 21</v>
      </c>
      <c r="E634" s="211" t="str">
        <f t="shared" si="629"/>
        <v>Operating Expense</v>
      </c>
      <c r="F634" s="183">
        <f t="shared" si="629"/>
        <v>2</v>
      </c>
      <c r="G634" s="183"/>
      <c r="H634" s="226" t="b">
        <f>Inputs!L32</f>
        <v>0</v>
      </c>
      <c r="I634" s="189"/>
      <c r="J634" s="189"/>
      <c r="O634" s="227">
        <f>SUMIF(Assumptions!$C$53:$H$53,O$9,Assumptions!$C$55:$H$55)*($H634=TRUE)*($F634&gt;=4)</f>
        <v>0</v>
      </c>
      <c r="P634" s="227">
        <f>SUMIF(Assumptions!$C$53:$H$53,P$9,Assumptions!$C$55:$H$55)*($H634=TRUE)*($F634&gt;=4)</f>
        <v>0</v>
      </c>
      <c r="Q634" s="227">
        <f>SUMIF(Assumptions!$C$53:$H$53,Q$9,Assumptions!$C$55:$H$55)*($H634=TRUE)*($F634&gt;=4)</f>
        <v>0</v>
      </c>
      <c r="R634" s="227">
        <f>SUMIF(Assumptions!$C$53:$H$53,R$9,Assumptions!$C$55:$H$55)*($H634=TRUE)*($F634&gt;=4)</f>
        <v>0</v>
      </c>
      <c r="S634" s="227">
        <f>SUMIF(Assumptions!$C$53:$H$53,S$9,Assumptions!$C$55:$H$55)*($H634=TRUE)*($F634&gt;=4)</f>
        <v>0</v>
      </c>
      <c r="T634" s="227">
        <f>SUMIF(Assumptions!$C$53:$H$53,T$9,Assumptions!$C$55:$H$55)*($H634=TRUE)*($F634&gt;=4)</f>
        <v>0</v>
      </c>
      <c r="U634" s="227">
        <f>SUMIF(Assumptions!$C$53:$H$53,U$9,Assumptions!$C$55:$H$55)*($H634=TRUE)*($F634&gt;=4)</f>
        <v>0</v>
      </c>
      <c r="V634" s="227">
        <f>SUMIF(Assumptions!$C$53:$H$53,V$9,Assumptions!$C$55:$H$55)*($H634=TRUE)*($F634&gt;=4)</f>
        <v>0</v>
      </c>
      <c r="W634" s="227">
        <f>SUMIF(Assumptions!$C$53:$H$53,W$9,Assumptions!$C$55:$H$55)*($H634=TRUE)*($F634&gt;=4)</f>
        <v>0</v>
      </c>
      <c r="X634" s="227">
        <f>SUMIF(Assumptions!$C$53:$H$53,X$9,Assumptions!$C$55:$H$55)*($H634=TRUE)*($F634&gt;=4)</f>
        <v>0</v>
      </c>
      <c r="Y634" s="227">
        <f>SUMIF(Assumptions!$C$53:$H$53,Y$9,Assumptions!$C$55:$H$55)*($H634=TRUE)*($F634&gt;=4)</f>
        <v>0</v>
      </c>
      <c r="Z634" s="227">
        <f>SUMIF(Assumptions!$C$53:$H$53,Z$9,Assumptions!$C$55:$H$55)*($H634=TRUE)*($F634&gt;=4)</f>
        <v>0</v>
      </c>
      <c r="AA634" s="227">
        <f>SUMIF(Assumptions!$C$53:$H$53,AA$9,Assumptions!$C$55:$H$55)*($H634=TRUE)*($F634&gt;=4)</f>
        <v>0</v>
      </c>
      <c r="AB634" s="227">
        <f>SUMIF(Assumptions!$C$53:$H$53,AB$9,Assumptions!$C$55:$H$55)*($H634=TRUE)*($F634&gt;=4)</f>
        <v>0</v>
      </c>
      <c r="AC634" s="227">
        <f>SUMIF(Assumptions!$C$53:$H$53,AC$9,Assumptions!$C$55:$H$55)*($H634=TRUE)*($F634&gt;=4)</f>
        <v>0</v>
      </c>
      <c r="AD634" s="227">
        <f>SUMIF(Assumptions!$C$53:$H$53,AD$9,Assumptions!$C$55:$H$55)*($H634=TRUE)*($F634&gt;=4)</f>
        <v>0</v>
      </c>
      <c r="AE634" s="227">
        <f>SUMIF(Assumptions!$C$53:$H$53,AE$9,Assumptions!$C$55:$H$55)*($H634=TRUE)*($F634&gt;=4)</f>
        <v>0</v>
      </c>
      <c r="AF634" s="227">
        <f>SUMIF(Assumptions!$C$53:$H$53,AF$9,Assumptions!$C$55:$H$55)*($H634=TRUE)*($F634&gt;=4)</f>
        <v>0</v>
      </c>
      <c r="AG634" s="227">
        <f>SUMIF(Assumptions!$C$53:$H$53,AG$9,Assumptions!$C$55:$H$55)*($H634=TRUE)*($F634&gt;=4)</f>
        <v>0</v>
      </c>
      <c r="AH634" s="227">
        <f>SUMIF(Assumptions!$C$53:$H$53,AH$9,Assumptions!$C$55:$H$55)*($H634=TRUE)*($F634&gt;=4)</f>
        <v>0</v>
      </c>
      <c r="AI634" s="227">
        <f>SUMIF(Assumptions!$C$53:$H$53,AI$9,Assumptions!$C$55:$H$55)*($H634=TRUE)*($F634&gt;=4)</f>
        <v>0</v>
      </c>
      <c r="AJ634" s="227">
        <f>SUMIF(Assumptions!$C$53:$H$53,AJ$9,Assumptions!$C$55:$H$55)*($H634=TRUE)*($F634&gt;=4)</f>
        <v>0</v>
      </c>
      <c r="AK634" s="227">
        <f>SUMIF(Assumptions!$C$53:$H$53,AK$9,Assumptions!$C$55:$H$55)*($H634=TRUE)*($F634&gt;=4)</f>
        <v>0</v>
      </c>
      <c r="AL634" s="227">
        <f>SUMIF(Assumptions!$C$53:$H$53,AL$9,Assumptions!$C$55:$H$55)*($H634=TRUE)*($F634&gt;=4)</f>
        <v>0</v>
      </c>
      <c r="AM634" s="227">
        <f>SUMIF(Assumptions!$C$53:$H$53,AM$9,Assumptions!$C$55:$H$55)*($H634=TRUE)*($F634&gt;=4)</f>
        <v>0</v>
      </c>
      <c r="AN634" s="227">
        <f>SUMIF(Assumptions!$C$53:$H$53,AN$9,Assumptions!$C$55:$H$55)*($H634=TRUE)*($F634&gt;=4)</f>
        <v>0</v>
      </c>
      <c r="AO634" s="227">
        <f>SUMIF(Assumptions!$C$53:$H$53,AO$9,Assumptions!$C$55:$H$55)*($H634=TRUE)*($F634&gt;=4)</f>
        <v>0</v>
      </c>
      <c r="AP634" s="227">
        <f>SUMIF(Assumptions!$C$53:$H$53,AP$9,Assumptions!$C$55:$H$55)*($H634=TRUE)*($F634&gt;=4)</f>
        <v>0</v>
      </c>
      <c r="AQ634" s="227">
        <f>SUMIF(Assumptions!$C$53:$H$53,AQ$9,Assumptions!$C$55:$H$55)*($H634=TRUE)*($F634&gt;=4)</f>
        <v>0</v>
      </c>
      <c r="AR634" s="227">
        <f>SUMIF(Assumptions!$C$53:$H$53,AR$9,Assumptions!$C$55:$H$55)*($H634=TRUE)*($F634&gt;=4)</f>
        <v>0</v>
      </c>
      <c r="AS634" s="227">
        <f>SUMIF(Assumptions!$C$53:$H$53,AS$9,Assumptions!$C$55:$H$55)*($H634=TRUE)*($F634&gt;=4)</f>
        <v>0</v>
      </c>
      <c r="AT634" s="227">
        <f>SUMIF(Assumptions!$C$53:$H$53,AT$9,Assumptions!$C$55:$H$55)*($H634=TRUE)*($F634&gt;=4)</f>
        <v>0</v>
      </c>
      <c r="AU634" s="227">
        <f>SUMIF(Assumptions!$C$53:$H$53,AU$9,Assumptions!$C$55:$H$55)*($H634=TRUE)*($F634&gt;=4)</f>
        <v>0</v>
      </c>
      <c r="AV634" s="227">
        <f>SUMIF(Assumptions!$C$53:$H$53,AV$9,Assumptions!$C$55:$H$55)*($H634=TRUE)*($F634&gt;=4)</f>
        <v>0</v>
      </c>
      <c r="AW634" s="227">
        <f>SUMIF(Assumptions!$C$53:$H$53,AW$9,Assumptions!$C$55:$H$55)*($H634=TRUE)*($F634&gt;=4)</f>
        <v>0</v>
      </c>
      <c r="AX634" s="227">
        <f>SUMIF(Assumptions!$C$53:$H$53,AX$9,Assumptions!$C$55:$H$55)*($H634=TRUE)*($F634&gt;=4)</f>
        <v>0</v>
      </c>
      <c r="AY634" s="227">
        <f>SUMIF(Assumptions!$C$53:$H$53,AY$9,Assumptions!$C$55:$H$55)*($H634=TRUE)*($F634&gt;=4)</f>
        <v>0</v>
      </c>
      <c r="AZ634" s="227">
        <f>SUMIF(Assumptions!$C$53:$H$53,AZ$9,Assumptions!$C$55:$H$55)*($H634=TRUE)*($F634&gt;=4)</f>
        <v>0</v>
      </c>
      <c r="BA634" s="227">
        <f>SUMIF(Assumptions!$C$53:$H$53,BA$9,Assumptions!$C$55:$H$55)*($H634=TRUE)*($F634&gt;=4)</f>
        <v>0</v>
      </c>
      <c r="BB634" s="227">
        <f>SUMIF(Assumptions!$C$53:$H$53,BB$9,Assumptions!$C$55:$H$55)*($H634=TRUE)*($F634&gt;=4)</f>
        <v>0</v>
      </c>
      <c r="BC634" s="227">
        <f>SUMIF(Assumptions!$C$53:$H$53,BC$9,Assumptions!$C$55:$H$55)*($H634=TRUE)*($F634&gt;=4)</f>
        <v>0</v>
      </c>
      <c r="BD634" s="227">
        <f>SUMIF(Assumptions!$C$53:$H$53,BD$9,Assumptions!$C$55:$H$55)*($H634=TRUE)*($F634&gt;=4)</f>
        <v>0</v>
      </c>
      <c r="BE634" s="227">
        <f>SUMIF(Assumptions!$C$53:$H$53,BE$9,Assumptions!$C$55:$H$55)*($H634=TRUE)*($F634&gt;=4)</f>
        <v>0</v>
      </c>
      <c r="BF634" s="227">
        <f>SUMIF(Assumptions!$C$53:$H$53,BF$9,Assumptions!$C$55:$H$55)*($H634=TRUE)*($F634&gt;=4)</f>
        <v>0</v>
      </c>
      <c r="BG634" s="227">
        <f>SUMIF(Assumptions!$C$53:$H$53,BG$9,Assumptions!$C$55:$H$55)*($H634=TRUE)*($F634&gt;=4)</f>
        <v>0</v>
      </c>
      <c r="BH634" s="227">
        <f>SUMIF(Assumptions!$C$53:$H$53,BH$9,Assumptions!$C$55:$H$55)*($H634=TRUE)*($F634&gt;=4)</f>
        <v>0</v>
      </c>
      <c r="BI634" s="227">
        <f>SUMIF(Assumptions!$C$53:$H$53,BI$9,Assumptions!$C$55:$H$55)*($H634=TRUE)*($F634&gt;=4)</f>
        <v>0</v>
      </c>
      <c r="BJ634" s="227">
        <f>SUMIF(Assumptions!$C$53:$H$53,BJ$9,Assumptions!$C$55:$H$55)*($H634=TRUE)*($F634&gt;=4)</f>
        <v>0</v>
      </c>
      <c r="BK634" s="227">
        <f>SUMIF(Assumptions!$C$53:$H$53,BK$9,Assumptions!$C$55:$H$55)*($H634=TRUE)*($F634&gt;=4)</f>
        <v>0</v>
      </c>
      <c r="BL634" s="227">
        <f>SUMIF(Assumptions!$C$53:$H$53,BL$9,Assumptions!$C$55:$H$55)*($H634=TRUE)*($F634&gt;=4)</f>
        <v>0</v>
      </c>
      <c r="BM634" s="227">
        <f>SUMIF(Assumptions!$C$53:$H$53,BM$9,Assumptions!$C$55:$H$55)*($H634=TRUE)*($F634&gt;=4)</f>
        <v>0</v>
      </c>
    </row>
    <row r="635" spans="3:65" x14ac:dyDescent="0.2">
      <c r="C635" s="188">
        <f t="shared" si="630"/>
        <v>22</v>
      </c>
      <c r="D635" s="166" t="str">
        <f t="shared" si="631"/>
        <v>item 22</v>
      </c>
      <c r="E635" s="211" t="str">
        <f t="shared" si="629"/>
        <v>Operating Expense</v>
      </c>
      <c r="F635" s="183">
        <f t="shared" si="629"/>
        <v>2</v>
      </c>
      <c r="G635" s="183"/>
      <c r="H635" s="226" t="b">
        <f>Inputs!L33</f>
        <v>0</v>
      </c>
      <c r="I635" s="189"/>
      <c r="J635" s="189"/>
      <c r="O635" s="227">
        <f>SUMIF(Assumptions!$C$53:$H$53,O$9,Assumptions!$C$55:$H$55)*($H635=TRUE)*($F635&gt;=4)</f>
        <v>0</v>
      </c>
      <c r="P635" s="227">
        <f>SUMIF(Assumptions!$C$53:$H$53,P$9,Assumptions!$C$55:$H$55)*($H635=TRUE)*($F635&gt;=4)</f>
        <v>0</v>
      </c>
      <c r="Q635" s="227">
        <f>SUMIF(Assumptions!$C$53:$H$53,Q$9,Assumptions!$C$55:$H$55)*($H635=TRUE)*($F635&gt;=4)</f>
        <v>0</v>
      </c>
      <c r="R635" s="227">
        <f>SUMIF(Assumptions!$C$53:$H$53,R$9,Assumptions!$C$55:$H$55)*($H635=TRUE)*($F635&gt;=4)</f>
        <v>0</v>
      </c>
      <c r="S635" s="227">
        <f>SUMIF(Assumptions!$C$53:$H$53,S$9,Assumptions!$C$55:$H$55)*($H635=TRUE)*($F635&gt;=4)</f>
        <v>0</v>
      </c>
      <c r="T635" s="227">
        <f>SUMIF(Assumptions!$C$53:$H$53,T$9,Assumptions!$C$55:$H$55)*($H635=TRUE)*($F635&gt;=4)</f>
        <v>0</v>
      </c>
      <c r="U635" s="227">
        <f>SUMIF(Assumptions!$C$53:$H$53,U$9,Assumptions!$C$55:$H$55)*($H635=TRUE)*($F635&gt;=4)</f>
        <v>0</v>
      </c>
      <c r="V635" s="227">
        <f>SUMIF(Assumptions!$C$53:$H$53,V$9,Assumptions!$C$55:$H$55)*($H635=TRUE)*($F635&gt;=4)</f>
        <v>0</v>
      </c>
      <c r="W635" s="227">
        <f>SUMIF(Assumptions!$C$53:$H$53,W$9,Assumptions!$C$55:$H$55)*($H635=TRUE)*($F635&gt;=4)</f>
        <v>0</v>
      </c>
      <c r="X635" s="227">
        <f>SUMIF(Assumptions!$C$53:$H$53,X$9,Assumptions!$C$55:$H$55)*($H635=TRUE)*($F635&gt;=4)</f>
        <v>0</v>
      </c>
      <c r="Y635" s="227">
        <f>SUMIF(Assumptions!$C$53:$H$53,Y$9,Assumptions!$C$55:$H$55)*($H635=TRUE)*($F635&gt;=4)</f>
        <v>0</v>
      </c>
      <c r="Z635" s="227">
        <f>SUMIF(Assumptions!$C$53:$H$53,Z$9,Assumptions!$C$55:$H$55)*($H635=TRUE)*($F635&gt;=4)</f>
        <v>0</v>
      </c>
      <c r="AA635" s="227">
        <f>SUMIF(Assumptions!$C$53:$H$53,AA$9,Assumptions!$C$55:$H$55)*($H635=TRUE)*($F635&gt;=4)</f>
        <v>0</v>
      </c>
      <c r="AB635" s="227">
        <f>SUMIF(Assumptions!$C$53:$H$53,AB$9,Assumptions!$C$55:$H$55)*($H635=TRUE)*($F635&gt;=4)</f>
        <v>0</v>
      </c>
      <c r="AC635" s="227">
        <f>SUMIF(Assumptions!$C$53:$H$53,AC$9,Assumptions!$C$55:$H$55)*($H635=TRUE)*($F635&gt;=4)</f>
        <v>0</v>
      </c>
      <c r="AD635" s="227">
        <f>SUMIF(Assumptions!$C$53:$H$53,AD$9,Assumptions!$C$55:$H$55)*($H635=TRUE)*($F635&gt;=4)</f>
        <v>0</v>
      </c>
      <c r="AE635" s="227">
        <f>SUMIF(Assumptions!$C$53:$H$53,AE$9,Assumptions!$C$55:$H$55)*($H635=TRUE)*($F635&gt;=4)</f>
        <v>0</v>
      </c>
      <c r="AF635" s="227">
        <f>SUMIF(Assumptions!$C$53:$H$53,AF$9,Assumptions!$C$55:$H$55)*($H635=TRUE)*($F635&gt;=4)</f>
        <v>0</v>
      </c>
      <c r="AG635" s="227">
        <f>SUMIF(Assumptions!$C$53:$H$53,AG$9,Assumptions!$C$55:$H$55)*($H635=TRUE)*($F635&gt;=4)</f>
        <v>0</v>
      </c>
      <c r="AH635" s="227">
        <f>SUMIF(Assumptions!$C$53:$H$53,AH$9,Assumptions!$C$55:$H$55)*($H635=TRUE)*($F635&gt;=4)</f>
        <v>0</v>
      </c>
      <c r="AI635" s="227">
        <f>SUMIF(Assumptions!$C$53:$H$53,AI$9,Assumptions!$C$55:$H$55)*($H635=TRUE)*($F635&gt;=4)</f>
        <v>0</v>
      </c>
      <c r="AJ635" s="227">
        <f>SUMIF(Assumptions!$C$53:$H$53,AJ$9,Assumptions!$C$55:$H$55)*($H635=TRUE)*($F635&gt;=4)</f>
        <v>0</v>
      </c>
      <c r="AK635" s="227">
        <f>SUMIF(Assumptions!$C$53:$H$53,AK$9,Assumptions!$C$55:$H$55)*($H635=TRUE)*($F635&gt;=4)</f>
        <v>0</v>
      </c>
      <c r="AL635" s="227">
        <f>SUMIF(Assumptions!$C$53:$H$53,AL$9,Assumptions!$C$55:$H$55)*($H635=TRUE)*($F635&gt;=4)</f>
        <v>0</v>
      </c>
      <c r="AM635" s="227">
        <f>SUMIF(Assumptions!$C$53:$H$53,AM$9,Assumptions!$C$55:$H$55)*($H635=TRUE)*($F635&gt;=4)</f>
        <v>0</v>
      </c>
      <c r="AN635" s="227">
        <f>SUMIF(Assumptions!$C$53:$H$53,AN$9,Assumptions!$C$55:$H$55)*($H635=TRUE)*($F635&gt;=4)</f>
        <v>0</v>
      </c>
      <c r="AO635" s="227">
        <f>SUMIF(Assumptions!$C$53:$H$53,AO$9,Assumptions!$C$55:$H$55)*($H635=TRUE)*($F635&gt;=4)</f>
        <v>0</v>
      </c>
      <c r="AP635" s="227">
        <f>SUMIF(Assumptions!$C$53:$H$53,AP$9,Assumptions!$C$55:$H$55)*($H635=TRUE)*($F635&gt;=4)</f>
        <v>0</v>
      </c>
      <c r="AQ635" s="227">
        <f>SUMIF(Assumptions!$C$53:$H$53,AQ$9,Assumptions!$C$55:$H$55)*($H635=TRUE)*($F635&gt;=4)</f>
        <v>0</v>
      </c>
      <c r="AR635" s="227">
        <f>SUMIF(Assumptions!$C$53:$H$53,AR$9,Assumptions!$C$55:$H$55)*($H635=TRUE)*($F635&gt;=4)</f>
        <v>0</v>
      </c>
      <c r="AS635" s="227">
        <f>SUMIF(Assumptions!$C$53:$H$53,AS$9,Assumptions!$C$55:$H$55)*($H635=TRUE)*($F635&gt;=4)</f>
        <v>0</v>
      </c>
      <c r="AT635" s="227">
        <f>SUMIF(Assumptions!$C$53:$H$53,AT$9,Assumptions!$C$55:$H$55)*($H635=TRUE)*($F635&gt;=4)</f>
        <v>0</v>
      </c>
      <c r="AU635" s="227">
        <f>SUMIF(Assumptions!$C$53:$H$53,AU$9,Assumptions!$C$55:$H$55)*($H635=TRUE)*($F635&gt;=4)</f>
        <v>0</v>
      </c>
      <c r="AV635" s="227">
        <f>SUMIF(Assumptions!$C$53:$H$53,AV$9,Assumptions!$C$55:$H$55)*($H635=TRUE)*($F635&gt;=4)</f>
        <v>0</v>
      </c>
      <c r="AW635" s="227">
        <f>SUMIF(Assumptions!$C$53:$H$53,AW$9,Assumptions!$C$55:$H$55)*($H635=TRUE)*($F635&gt;=4)</f>
        <v>0</v>
      </c>
      <c r="AX635" s="227">
        <f>SUMIF(Assumptions!$C$53:$H$53,AX$9,Assumptions!$C$55:$H$55)*($H635=TRUE)*($F635&gt;=4)</f>
        <v>0</v>
      </c>
      <c r="AY635" s="227">
        <f>SUMIF(Assumptions!$C$53:$H$53,AY$9,Assumptions!$C$55:$H$55)*($H635=TRUE)*($F635&gt;=4)</f>
        <v>0</v>
      </c>
      <c r="AZ635" s="227">
        <f>SUMIF(Assumptions!$C$53:$H$53,AZ$9,Assumptions!$C$55:$H$55)*($H635=TRUE)*($F635&gt;=4)</f>
        <v>0</v>
      </c>
      <c r="BA635" s="227">
        <f>SUMIF(Assumptions!$C$53:$H$53,BA$9,Assumptions!$C$55:$H$55)*($H635=TRUE)*($F635&gt;=4)</f>
        <v>0</v>
      </c>
      <c r="BB635" s="227">
        <f>SUMIF(Assumptions!$C$53:$H$53,BB$9,Assumptions!$C$55:$H$55)*($H635=TRUE)*($F635&gt;=4)</f>
        <v>0</v>
      </c>
      <c r="BC635" s="227">
        <f>SUMIF(Assumptions!$C$53:$H$53,BC$9,Assumptions!$C$55:$H$55)*($H635=TRUE)*($F635&gt;=4)</f>
        <v>0</v>
      </c>
      <c r="BD635" s="227">
        <f>SUMIF(Assumptions!$C$53:$H$53,BD$9,Assumptions!$C$55:$H$55)*($H635=TRUE)*($F635&gt;=4)</f>
        <v>0</v>
      </c>
      <c r="BE635" s="227">
        <f>SUMIF(Assumptions!$C$53:$H$53,BE$9,Assumptions!$C$55:$H$55)*($H635=TRUE)*($F635&gt;=4)</f>
        <v>0</v>
      </c>
      <c r="BF635" s="227">
        <f>SUMIF(Assumptions!$C$53:$H$53,BF$9,Assumptions!$C$55:$H$55)*($H635=TRUE)*($F635&gt;=4)</f>
        <v>0</v>
      </c>
      <c r="BG635" s="227">
        <f>SUMIF(Assumptions!$C$53:$H$53,BG$9,Assumptions!$C$55:$H$55)*($H635=TRUE)*($F635&gt;=4)</f>
        <v>0</v>
      </c>
      <c r="BH635" s="227">
        <f>SUMIF(Assumptions!$C$53:$H$53,BH$9,Assumptions!$C$55:$H$55)*($H635=TRUE)*($F635&gt;=4)</f>
        <v>0</v>
      </c>
      <c r="BI635" s="227">
        <f>SUMIF(Assumptions!$C$53:$H$53,BI$9,Assumptions!$C$55:$H$55)*($H635=TRUE)*($F635&gt;=4)</f>
        <v>0</v>
      </c>
      <c r="BJ635" s="227">
        <f>SUMIF(Assumptions!$C$53:$H$53,BJ$9,Assumptions!$C$55:$H$55)*($H635=TRUE)*($F635&gt;=4)</f>
        <v>0</v>
      </c>
      <c r="BK635" s="227">
        <f>SUMIF(Assumptions!$C$53:$H$53,BK$9,Assumptions!$C$55:$H$55)*($H635=TRUE)*($F635&gt;=4)</f>
        <v>0</v>
      </c>
      <c r="BL635" s="227">
        <f>SUMIF(Assumptions!$C$53:$H$53,BL$9,Assumptions!$C$55:$H$55)*($H635=TRUE)*($F635&gt;=4)</f>
        <v>0</v>
      </c>
      <c r="BM635" s="227">
        <f>SUMIF(Assumptions!$C$53:$H$53,BM$9,Assumptions!$C$55:$H$55)*($H635=TRUE)*($F635&gt;=4)</f>
        <v>0</v>
      </c>
    </row>
    <row r="636" spans="3:65" x14ac:dyDescent="0.2">
      <c r="C636" s="188">
        <f t="shared" si="630"/>
        <v>23</v>
      </c>
      <c r="D636" s="166" t="str">
        <f t="shared" si="631"/>
        <v>item 23</v>
      </c>
      <c r="E636" s="211" t="str">
        <f t="shared" si="629"/>
        <v>Operating Expense</v>
      </c>
      <c r="F636" s="183">
        <f t="shared" si="629"/>
        <v>2</v>
      </c>
      <c r="G636" s="183"/>
      <c r="H636" s="226" t="b">
        <f>Inputs!L34</f>
        <v>0</v>
      </c>
      <c r="I636" s="189"/>
      <c r="J636" s="189"/>
      <c r="O636" s="227">
        <f>SUMIF(Assumptions!$C$53:$H$53,O$9,Assumptions!$C$55:$H$55)*($H636=TRUE)*($F636&gt;=4)</f>
        <v>0</v>
      </c>
      <c r="P636" s="227">
        <f>SUMIF(Assumptions!$C$53:$H$53,P$9,Assumptions!$C$55:$H$55)*($H636=TRUE)*($F636&gt;=4)</f>
        <v>0</v>
      </c>
      <c r="Q636" s="227">
        <f>SUMIF(Assumptions!$C$53:$H$53,Q$9,Assumptions!$C$55:$H$55)*($H636=TRUE)*($F636&gt;=4)</f>
        <v>0</v>
      </c>
      <c r="R636" s="227">
        <f>SUMIF(Assumptions!$C$53:$H$53,R$9,Assumptions!$C$55:$H$55)*($H636=TRUE)*($F636&gt;=4)</f>
        <v>0</v>
      </c>
      <c r="S636" s="227">
        <f>SUMIF(Assumptions!$C$53:$H$53,S$9,Assumptions!$C$55:$H$55)*($H636=TRUE)*($F636&gt;=4)</f>
        <v>0</v>
      </c>
      <c r="T636" s="227">
        <f>SUMIF(Assumptions!$C$53:$H$53,T$9,Assumptions!$C$55:$H$55)*($H636=TRUE)*($F636&gt;=4)</f>
        <v>0</v>
      </c>
      <c r="U636" s="227">
        <f>SUMIF(Assumptions!$C$53:$H$53,U$9,Assumptions!$C$55:$H$55)*($H636=TRUE)*($F636&gt;=4)</f>
        <v>0</v>
      </c>
      <c r="V636" s="227">
        <f>SUMIF(Assumptions!$C$53:$H$53,V$9,Assumptions!$C$55:$H$55)*($H636=TRUE)*($F636&gt;=4)</f>
        <v>0</v>
      </c>
      <c r="W636" s="227">
        <f>SUMIF(Assumptions!$C$53:$H$53,W$9,Assumptions!$C$55:$H$55)*($H636=TRUE)*($F636&gt;=4)</f>
        <v>0</v>
      </c>
      <c r="X636" s="227">
        <f>SUMIF(Assumptions!$C$53:$H$53,X$9,Assumptions!$C$55:$H$55)*($H636=TRUE)*($F636&gt;=4)</f>
        <v>0</v>
      </c>
      <c r="Y636" s="227">
        <f>SUMIF(Assumptions!$C$53:$H$53,Y$9,Assumptions!$C$55:$H$55)*($H636=TRUE)*($F636&gt;=4)</f>
        <v>0</v>
      </c>
      <c r="Z636" s="227">
        <f>SUMIF(Assumptions!$C$53:$H$53,Z$9,Assumptions!$C$55:$H$55)*($H636=TRUE)*($F636&gt;=4)</f>
        <v>0</v>
      </c>
      <c r="AA636" s="227">
        <f>SUMIF(Assumptions!$C$53:$H$53,AA$9,Assumptions!$C$55:$H$55)*($H636=TRUE)*($F636&gt;=4)</f>
        <v>0</v>
      </c>
      <c r="AB636" s="227">
        <f>SUMIF(Assumptions!$C$53:$H$53,AB$9,Assumptions!$C$55:$H$55)*($H636=TRUE)*($F636&gt;=4)</f>
        <v>0</v>
      </c>
      <c r="AC636" s="227">
        <f>SUMIF(Assumptions!$C$53:$H$53,AC$9,Assumptions!$C$55:$H$55)*($H636=TRUE)*($F636&gt;=4)</f>
        <v>0</v>
      </c>
      <c r="AD636" s="227">
        <f>SUMIF(Assumptions!$C$53:$H$53,AD$9,Assumptions!$C$55:$H$55)*($H636=TRUE)*($F636&gt;=4)</f>
        <v>0</v>
      </c>
      <c r="AE636" s="227">
        <f>SUMIF(Assumptions!$C$53:$H$53,AE$9,Assumptions!$C$55:$H$55)*($H636=TRUE)*($F636&gt;=4)</f>
        <v>0</v>
      </c>
      <c r="AF636" s="227">
        <f>SUMIF(Assumptions!$C$53:$H$53,AF$9,Assumptions!$C$55:$H$55)*($H636=TRUE)*($F636&gt;=4)</f>
        <v>0</v>
      </c>
      <c r="AG636" s="227">
        <f>SUMIF(Assumptions!$C$53:$H$53,AG$9,Assumptions!$C$55:$H$55)*($H636=TRUE)*($F636&gt;=4)</f>
        <v>0</v>
      </c>
      <c r="AH636" s="227">
        <f>SUMIF(Assumptions!$C$53:$H$53,AH$9,Assumptions!$C$55:$H$55)*($H636=TRUE)*($F636&gt;=4)</f>
        <v>0</v>
      </c>
      <c r="AI636" s="227">
        <f>SUMIF(Assumptions!$C$53:$H$53,AI$9,Assumptions!$C$55:$H$55)*($H636=TRUE)*($F636&gt;=4)</f>
        <v>0</v>
      </c>
      <c r="AJ636" s="227">
        <f>SUMIF(Assumptions!$C$53:$H$53,AJ$9,Assumptions!$C$55:$H$55)*($H636=TRUE)*($F636&gt;=4)</f>
        <v>0</v>
      </c>
      <c r="AK636" s="227">
        <f>SUMIF(Assumptions!$C$53:$H$53,AK$9,Assumptions!$C$55:$H$55)*($H636=TRUE)*($F636&gt;=4)</f>
        <v>0</v>
      </c>
      <c r="AL636" s="227">
        <f>SUMIF(Assumptions!$C$53:$H$53,AL$9,Assumptions!$C$55:$H$55)*($H636=TRUE)*($F636&gt;=4)</f>
        <v>0</v>
      </c>
      <c r="AM636" s="227">
        <f>SUMIF(Assumptions!$C$53:$H$53,AM$9,Assumptions!$C$55:$H$55)*($H636=TRUE)*($F636&gt;=4)</f>
        <v>0</v>
      </c>
      <c r="AN636" s="227">
        <f>SUMIF(Assumptions!$C$53:$H$53,AN$9,Assumptions!$C$55:$H$55)*($H636=TRUE)*($F636&gt;=4)</f>
        <v>0</v>
      </c>
      <c r="AO636" s="227">
        <f>SUMIF(Assumptions!$C$53:$H$53,AO$9,Assumptions!$C$55:$H$55)*($H636=TRUE)*($F636&gt;=4)</f>
        <v>0</v>
      </c>
      <c r="AP636" s="227">
        <f>SUMIF(Assumptions!$C$53:$H$53,AP$9,Assumptions!$C$55:$H$55)*($H636=TRUE)*($F636&gt;=4)</f>
        <v>0</v>
      </c>
      <c r="AQ636" s="227">
        <f>SUMIF(Assumptions!$C$53:$H$53,AQ$9,Assumptions!$C$55:$H$55)*($H636=TRUE)*($F636&gt;=4)</f>
        <v>0</v>
      </c>
      <c r="AR636" s="227">
        <f>SUMIF(Assumptions!$C$53:$H$53,AR$9,Assumptions!$C$55:$H$55)*($H636=TRUE)*($F636&gt;=4)</f>
        <v>0</v>
      </c>
      <c r="AS636" s="227">
        <f>SUMIF(Assumptions!$C$53:$H$53,AS$9,Assumptions!$C$55:$H$55)*($H636=TRUE)*($F636&gt;=4)</f>
        <v>0</v>
      </c>
      <c r="AT636" s="227">
        <f>SUMIF(Assumptions!$C$53:$H$53,AT$9,Assumptions!$C$55:$H$55)*($H636=TRUE)*($F636&gt;=4)</f>
        <v>0</v>
      </c>
      <c r="AU636" s="227">
        <f>SUMIF(Assumptions!$C$53:$H$53,AU$9,Assumptions!$C$55:$H$55)*($H636=TRUE)*($F636&gt;=4)</f>
        <v>0</v>
      </c>
      <c r="AV636" s="227">
        <f>SUMIF(Assumptions!$C$53:$H$53,AV$9,Assumptions!$C$55:$H$55)*($H636=TRUE)*($F636&gt;=4)</f>
        <v>0</v>
      </c>
      <c r="AW636" s="227">
        <f>SUMIF(Assumptions!$C$53:$H$53,AW$9,Assumptions!$C$55:$H$55)*($H636=TRUE)*($F636&gt;=4)</f>
        <v>0</v>
      </c>
      <c r="AX636" s="227">
        <f>SUMIF(Assumptions!$C$53:$H$53,AX$9,Assumptions!$C$55:$H$55)*($H636=TRUE)*($F636&gt;=4)</f>
        <v>0</v>
      </c>
      <c r="AY636" s="227">
        <f>SUMIF(Assumptions!$C$53:$H$53,AY$9,Assumptions!$C$55:$H$55)*($H636=TRUE)*($F636&gt;=4)</f>
        <v>0</v>
      </c>
      <c r="AZ636" s="227">
        <f>SUMIF(Assumptions!$C$53:$H$53,AZ$9,Assumptions!$C$55:$H$55)*($H636=TRUE)*($F636&gt;=4)</f>
        <v>0</v>
      </c>
      <c r="BA636" s="227">
        <f>SUMIF(Assumptions!$C$53:$H$53,BA$9,Assumptions!$C$55:$H$55)*($H636=TRUE)*($F636&gt;=4)</f>
        <v>0</v>
      </c>
      <c r="BB636" s="227">
        <f>SUMIF(Assumptions!$C$53:$H$53,BB$9,Assumptions!$C$55:$H$55)*($H636=TRUE)*($F636&gt;=4)</f>
        <v>0</v>
      </c>
      <c r="BC636" s="227">
        <f>SUMIF(Assumptions!$C$53:$H$53,BC$9,Assumptions!$C$55:$H$55)*($H636=TRUE)*($F636&gt;=4)</f>
        <v>0</v>
      </c>
      <c r="BD636" s="227">
        <f>SUMIF(Assumptions!$C$53:$H$53,BD$9,Assumptions!$C$55:$H$55)*($H636=TRUE)*($F636&gt;=4)</f>
        <v>0</v>
      </c>
      <c r="BE636" s="227">
        <f>SUMIF(Assumptions!$C$53:$H$53,BE$9,Assumptions!$C$55:$H$55)*($H636=TRUE)*($F636&gt;=4)</f>
        <v>0</v>
      </c>
      <c r="BF636" s="227">
        <f>SUMIF(Assumptions!$C$53:$H$53,BF$9,Assumptions!$C$55:$H$55)*($H636=TRUE)*($F636&gt;=4)</f>
        <v>0</v>
      </c>
      <c r="BG636" s="227">
        <f>SUMIF(Assumptions!$C$53:$H$53,BG$9,Assumptions!$C$55:$H$55)*($H636=TRUE)*($F636&gt;=4)</f>
        <v>0</v>
      </c>
      <c r="BH636" s="227">
        <f>SUMIF(Assumptions!$C$53:$H$53,BH$9,Assumptions!$C$55:$H$55)*($H636=TRUE)*($F636&gt;=4)</f>
        <v>0</v>
      </c>
      <c r="BI636" s="227">
        <f>SUMIF(Assumptions!$C$53:$H$53,BI$9,Assumptions!$C$55:$H$55)*($H636=TRUE)*($F636&gt;=4)</f>
        <v>0</v>
      </c>
      <c r="BJ636" s="227">
        <f>SUMIF(Assumptions!$C$53:$H$53,BJ$9,Assumptions!$C$55:$H$55)*($H636=TRUE)*($F636&gt;=4)</f>
        <v>0</v>
      </c>
      <c r="BK636" s="227">
        <f>SUMIF(Assumptions!$C$53:$H$53,BK$9,Assumptions!$C$55:$H$55)*($H636=TRUE)*($F636&gt;=4)</f>
        <v>0</v>
      </c>
      <c r="BL636" s="227">
        <f>SUMIF(Assumptions!$C$53:$H$53,BL$9,Assumptions!$C$55:$H$55)*($H636=TRUE)*($F636&gt;=4)</f>
        <v>0</v>
      </c>
      <c r="BM636" s="227">
        <f>SUMIF(Assumptions!$C$53:$H$53,BM$9,Assumptions!$C$55:$H$55)*($H636=TRUE)*($F636&gt;=4)</f>
        <v>0</v>
      </c>
    </row>
    <row r="637" spans="3:65" x14ac:dyDescent="0.2">
      <c r="C637" s="188">
        <f t="shared" si="630"/>
        <v>24</v>
      </c>
      <c r="D637" s="166" t="str">
        <f t="shared" si="631"/>
        <v>item 24</v>
      </c>
      <c r="E637" s="211" t="str">
        <f t="shared" si="629"/>
        <v>Operating Expense</v>
      </c>
      <c r="F637" s="183">
        <f t="shared" si="629"/>
        <v>2</v>
      </c>
      <c r="G637" s="183"/>
      <c r="H637" s="226" t="b">
        <f>Inputs!L35</f>
        <v>0</v>
      </c>
      <c r="I637" s="189"/>
      <c r="J637" s="189"/>
      <c r="O637" s="227">
        <f>SUMIF(Assumptions!$C$53:$H$53,O$9,Assumptions!$C$55:$H$55)*($H637=TRUE)*($F637&gt;=4)</f>
        <v>0</v>
      </c>
      <c r="P637" s="227">
        <f>SUMIF(Assumptions!$C$53:$H$53,P$9,Assumptions!$C$55:$H$55)*($H637=TRUE)*($F637&gt;=4)</f>
        <v>0</v>
      </c>
      <c r="Q637" s="227">
        <f>SUMIF(Assumptions!$C$53:$H$53,Q$9,Assumptions!$C$55:$H$55)*($H637=TRUE)*($F637&gt;=4)</f>
        <v>0</v>
      </c>
      <c r="R637" s="227">
        <f>SUMIF(Assumptions!$C$53:$H$53,R$9,Assumptions!$C$55:$H$55)*($H637=TRUE)*($F637&gt;=4)</f>
        <v>0</v>
      </c>
      <c r="S637" s="227">
        <f>SUMIF(Assumptions!$C$53:$H$53,S$9,Assumptions!$C$55:$H$55)*($H637=TRUE)*($F637&gt;=4)</f>
        <v>0</v>
      </c>
      <c r="T637" s="227">
        <f>SUMIF(Assumptions!$C$53:$H$53,T$9,Assumptions!$C$55:$H$55)*($H637=TRUE)*($F637&gt;=4)</f>
        <v>0</v>
      </c>
      <c r="U637" s="227">
        <f>SUMIF(Assumptions!$C$53:$H$53,U$9,Assumptions!$C$55:$H$55)*($H637=TRUE)*($F637&gt;=4)</f>
        <v>0</v>
      </c>
      <c r="V637" s="227">
        <f>SUMIF(Assumptions!$C$53:$H$53,V$9,Assumptions!$C$55:$H$55)*($H637=TRUE)*($F637&gt;=4)</f>
        <v>0</v>
      </c>
      <c r="W637" s="227">
        <f>SUMIF(Assumptions!$C$53:$H$53,W$9,Assumptions!$C$55:$H$55)*($H637=TRUE)*($F637&gt;=4)</f>
        <v>0</v>
      </c>
      <c r="X637" s="227">
        <f>SUMIF(Assumptions!$C$53:$H$53,X$9,Assumptions!$C$55:$H$55)*($H637=TRUE)*($F637&gt;=4)</f>
        <v>0</v>
      </c>
      <c r="Y637" s="227">
        <f>SUMIF(Assumptions!$C$53:$H$53,Y$9,Assumptions!$C$55:$H$55)*($H637=TRUE)*($F637&gt;=4)</f>
        <v>0</v>
      </c>
      <c r="Z637" s="227">
        <f>SUMIF(Assumptions!$C$53:$H$53,Z$9,Assumptions!$C$55:$H$55)*($H637=TRUE)*($F637&gt;=4)</f>
        <v>0</v>
      </c>
      <c r="AA637" s="227">
        <f>SUMIF(Assumptions!$C$53:$H$53,AA$9,Assumptions!$C$55:$H$55)*($H637=TRUE)*($F637&gt;=4)</f>
        <v>0</v>
      </c>
      <c r="AB637" s="227">
        <f>SUMIF(Assumptions!$C$53:$H$53,AB$9,Assumptions!$C$55:$H$55)*($H637=TRUE)*($F637&gt;=4)</f>
        <v>0</v>
      </c>
      <c r="AC637" s="227">
        <f>SUMIF(Assumptions!$C$53:$H$53,AC$9,Assumptions!$C$55:$H$55)*($H637=TRUE)*($F637&gt;=4)</f>
        <v>0</v>
      </c>
      <c r="AD637" s="227">
        <f>SUMIF(Assumptions!$C$53:$H$53,AD$9,Assumptions!$C$55:$H$55)*($H637=TRUE)*($F637&gt;=4)</f>
        <v>0</v>
      </c>
      <c r="AE637" s="227">
        <f>SUMIF(Assumptions!$C$53:$H$53,AE$9,Assumptions!$C$55:$H$55)*($H637=TRUE)*($F637&gt;=4)</f>
        <v>0</v>
      </c>
      <c r="AF637" s="227">
        <f>SUMIF(Assumptions!$C$53:$H$53,AF$9,Assumptions!$C$55:$H$55)*($H637=TRUE)*($F637&gt;=4)</f>
        <v>0</v>
      </c>
      <c r="AG637" s="227">
        <f>SUMIF(Assumptions!$C$53:$H$53,AG$9,Assumptions!$C$55:$H$55)*($H637=TRUE)*($F637&gt;=4)</f>
        <v>0</v>
      </c>
      <c r="AH637" s="227">
        <f>SUMIF(Assumptions!$C$53:$H$53,AH$9,Assumptions!$C$55:$H$55)*($H637=TRUE)*($F637&gt;=4)</f>
        <v>0</v>
      </c>
      <c r="AI637" s="227">
        <f>SUMIF(Assumptions!$C$53:$H$53,AI$9,Assumptions!$C$55:$H$55)*($H637=TRUE)*($F637&gt;=4)</f>
        <v>0</v>
      </c>
      <c r="AJ637" s="227">
        <f>SUMIF(Assumptions!$C$53:$H$53,AJ$9,Assumptions!$C$55:$H$55)*($H637=TRUE)*($F637&gt;=4)</f>
        <v>0</v>
      </c>
      <c r="AK637" s="227">
        <f>SUMIF(Assumptions!$C$53:$H$53,AK$9,Assumptions!$C$55:$H$55)*($H637=TRUE)*($F637&gt;=4)</f>
        <v>0</v>
      </c>
      <c r="AL637" s="227">
        <f>SUMIF(Assumptions!$C$53:$H$53,AL$9,Assumptions!$C$55:$H$55)*($H637=TRUE)*($F637&gt;=4)</f>
        <v>0</v>
      </c>
      <c r="AM637" s="227">
        <f>SUMIF(Assumptions!$C$53:$H$53,AM$9,Assumptions!$C$55:$H$55)*($H637=TRUE)*($F637&gt;=4)</f>
        <v>0</v>
      </c>
      <c r="AN637" s="227">
        <f>SUMIF(Assumptions!$C$53:$H$53,AN$9,Assumptions!$C$55:$H$55)*($H637=TRUE)*($F637&gt;=4)</f>
        <v>0</v>
      </c>
      <c r="AO637" s="227">
        <f>SUMIF(Assumptions!$C$53:$H$53,AO$9,Assumptions!$C$55:$H$55)*($H637=TRUE)*($F637&gt;=4)</f>
        <v>0</v>
      </c>
      <c r="AP637" s="227">
        <f>SUMIF(Assumptions!$C$53:$H$53,AP$9,Assumptions!$C$55:$H$55)*($H637=TRUE)*($F637&gt;=4)</f>
        <v>0</v>
      </c>
      <c r="AQ637" s="227">
        <f>SUMIF(Assumptions!$C$53:$H$53,AQ$9,Assumptions!$C$55:$H$55)*($H637=TRUE)*($F637&gt;=4)</f>
        <v>0</v>
      </c>
      <c r="AR637" s="227">
        <f>SUMIF(Assumptions!$C$53:$H$53,AR$9,Assumptions!$C$55:$H$55)*($H637=TRUE)*($F637&gt;=4)</f>
        <v>0</v>
      </c>
      <c r="AS637" s="227">
        <f>SUMIF(Assumptions!$C$53:$H$53,AS$9,Assumptions!$C$55:$H$55)*($H637=TRUE)*($F637&gt;=4)</f>
        <v>0</v>
      </c>
      <c r="AT637" s="227">
        <f>SUMIF(Assumptions!$C$53:$H$53,AT$9,Assumptions!$C$55:$H$55)*($H637=TRUE)*($F637&gt;=4)</f>
        <v>0</v>
      </c>
      <c r="AU637" s="227">
        <f>SUMIF(Assumptions!$C$53:$H$53,AU$9,Assumptions!$C$55:$H$55)*($H637=TRUE)*($F637&gt;=4)</f>
        <v>0</v>
      </c>
      <c r="AV637" s="227">
        <f>SUMIF(Assumptions!$C$53:$H$53,AV$9,Assumptions!$C$55:$H$55)*($H637=TRUE)*($F637&gt;=4)</f>
        <v>0</v>
      </c>
      <c r="AW637" s="227">
        <f>SUMIF(Assumptions!$C$53:$H$53,AW$9,Assumptions!$C$55:$H$55)*($H637=TRUE)*($F637&gt;=4)</f>
        <v>0</v>
      </c>
      <c r="AX637" s="227">
        <f>SUMIF(Assumptions!$C$53:$H$53,AX$9,Assumptions!$C$55:$H$55)*($H637=TRUE)*($F637&gt;=4)</f>
        <v>0</v>
      </c>
      <c r="AY637" s="227">
        <f>SUMIF(Assumptions!$C$53:$H$53,AY$9,Assumptions!$C$55:$H$55)*($H637=TRUE)*($F637&gt;=4)</f>
        <v>0</v>
      </c>
      <c r="AZ637" s="227">
        <f>SUMIF(Assumptions!$C$53:$H$53,AZ$9,Assumptions!$C$55:$H$55)*($H637=TRUE)*($F637&gt;=4)</f>
        <v>0</v>
      </c>
      <c r="BA637" s="227">
        <f>SUMIF(Assumptions!$C$53:$H$53,BA$9,Assumptions!$C$55:$H$55)*($H637=TRUE)*($F637&gt;=4)</f>
        <v>0</v>
      </c>
      <c r="BB637" s="227">
        <f>SUMIF(Assumptions!$C$53:$H$53,BB$9,Assumptions!$C$55:$H$55)*($H637=TRUE)*($F637&gt;=4)</f>
        <v>0</v>
      </c>
      <c r="BC637" s="227">
        <f>SUMIF(Assumptions!$C$53:$H$53,BC$9,Assumptions!$C$55:$H$55)*($H637=TRUE)*($F637&gt;=4)</f>
        <v>0</v>
      </c>
      <c r="BD637" s="227">
        <f>SUMIF(Assumptions!$C$53:$H$53,BD$9,Assumptions!$C$55:$H$55)*($H637=TRUE)*($F637&gt;=4)</f>
        <v>0</v>
      </c>
      <c r="BE637" s="227">
        <f>SUMIF(Assumptions!$C$53:$H$53,BE$9,Assumptions!$C$55:$H$55)*($H637=TRUE)*($F637&gt;=4)</f>
        <v>0</v>
      </c>
      <c r="BF637" s="227">
        <f>SUMIF(Assumptions!$C$53:$H$53,BF$9,Assumptions!$C$55:$H$55)*($H637=TRUE)*($F637&gt;=4)</f>
        <v>0</v>
      </c>
      <c r="BG637" s="227">
        <f>SUMIF(Assumptions!$C$53:$H$53,BG$9,Assumptions!$C$55:$H$55)*($H637=TRUE)*($F637&gt;=4)</f>
        <v>0</v>
      </c>
      <c r="BH637" s="227">
        <f>SUMIF(Assumptions!$C$53:$H$53,BH$9,Assumptions!$C$55:$H$55)*($H637=TRUE)*($F637&gt;=4)</f>
        <v>0</v>
      </c>
      <c r="BI637" s="227">
        <f>SUMIF(Assumptions!$C$53:$H$53,BI$9,Assumptions!$C$55:$H$55)*($H637=TRUE)*($F637&gt;=4)</f>
        <v>0</v>
      </c>
      <c r="BJ637" s="227">
        <f>SUMIF(Assumptions!$C$53:$H$53,BJ$9,Assumptions!$C$55:$H$55)*($H637=TRUE)*($F637&gt;=4)</f>
        <v>0</v>
      </c>
      <c r="BK637" s="227">
        <f>SUMIF(Assumptions!$C$53:$H$53,BK$9,Assumptions!$C$55:$H$55)*($H637=TRUE)*($F637&gt;=4)</f>
        <v>0</v>
      </c>
      <c r="BL637" s="227">
        <f>SUMIF(Assumptions!$C$53:$H$53,BL$9,Assumptions!$C$55:$H$55)*($H637=TRUE)*($F637&gt;=4)</f>
        <v>0</v>
      </c>
      <c r="BM637" s="227">
        <f>SUMIF(Assumptions!$C$53:$H$53,BM$9,Assumptions!$C$55:$H$55)*($H637=TRUE)*($F637&gt;=4)</f>
        <v>0</v>
      </c>
    </row>
    <row r="638" spans="3:65" x14ac:dyDescent="0.2">
      <c r="C638" s="188">
        <f t="shared" si="630"/>
        <v>25</v>
      </c>
      <c r="D638" s="166" t="str">
        <f t="shared" si="631"/>
        <v>item 25</v>
      </c>
      <c r="E638" s="211" t="str">
        <f t="shared" si="629"/>
        <v>Operating Expense</v>
      </c>
      <c r="F638" s="183">
        <f t="shared" si="629"/>
        <v>2</v>
      </c>
      <c r="G638" s="183"/>
      <c r="H638" s="226" t="b">
        <f>Inputs!L36</f>
        <v>0</v>
      </c>
      <c r="I638" s="189"/>
      <c r="J638" s="189"/>
      <c r="O638" s="227">
        <f>SUMIF(Assumptions!$C$53:$H$53,O$9,Assumptions!$C$55:$H$55)*($H638=TRUE)*($F638&gt;=4)</f>
        <v>0</v>
      </c>
      <c r="P638" s="227">
        <f>SUMIF(Assumptions!$C$53:$H$53,P$9,Assumptions!$C$55:$H$55)*($H638=TRUE)*($F638&gt;=4)</f>
        <v>0</v>
      </c>
      <c r="Q638" s="227">
        <f>SUMIF(Assumptions!$C$53:$H$53,Q$9,Assumptions!$C$55:$H$55)*($H638=TRUE)*($F638&gt;=4)</f>
        <v>0</v>
      </c>
      <c r="R638" s="227">
        <f>SUMIF(Assumptions!$C$53:$H$53,R$9,Assumptions!$C$55:$H$55)*($H638=TRUE)*($F638&gt;=4)</f>
        <v>0</v>
      </c>
      <c r="S638" s="227">
        <f>SUMIF(Assumptions!$C$53:$H$53,S$9,Assumptions!$C$55:$H$55)*($H638=TRUE)*($F638&gt;=4)</f>
        <v>0</v>
      </c>
      <c r="T638" s="227">
        <f>SUMIF(Assumptions!$C$53:$H$53,T$9,Assumptions!$C$55:$H$55)*($H638=TRUE)*($F638&gt;=4)</f>
        <v>0</v>
      </c>
      <c r="U638" s="227">
        <f>SUMIF(Assumptions!$C$53:$H$53,U$9,Assumptions!$C$55:$H$55)*($H638=TRUE)*($F638&gt;=4)</f>
        <v>0</v>
      </c>
      <c r="V638" s="227">
        <f>SUMIF(Assumptions!$C$53:$H$53,V$9,Assumptions!$C$55:$H$55)*($H638=TRUE)*($F638&gt;=4)</f>
        <v>0</v>
      </c>
      <c r="W638" s="227">
        <f>SUMIF(Assumptions!$C$53:$H$53,W$9,Assumptions!$C$55:$H$55)*($H638=TRUE)*($F638&gt;=4)</f>
        <v>0</v>
      </c>
      <c r="X638" s="227">
        <f>SUMIF(Assumptions!$C$53:$H$53,X$9,Assumptions!$C$55:$H$55)*($H638=TRUE)*($F638&gt;=4)</f>
        <v>0</v>
      </c>
      <c r="Y638" s="227">
        <f>SUMIF(Assumptions!$C$53:$H$53,Y$9,Assumptions!$C$55:$H$55)*($H638=TRUE)*($F638&gt;=4)</f>
        <v>0</v>
      </c>
      <c r="Z638" s="227">
        <f>SUMIF(Assumptions!$C$53:$H$53,Z$9,Assumptions!$C$55:$H$55)*($H638=TRUE)*($F638&gt;=4)</f>
        <v>0</v>
      </c>
      <c r="AA638" s="227">
        <f>SUMIF(Assumptions!$C$53:$H$53,AA$9,Assumptions!$C$55:$H$55)*($H638=TRUE)*($F638&gt;=4)</f>
        <v>0</v>
      </c>
      <c r="AB638" s="227">
        <f>SUMIF(Assumptions!$C$53:$H$53,AB$9,Assumptions!$C$55:$H$55)*($H638=TRUE)*($F638&gt;=4)</f>
        <v>0</v>
      </c>
      <c r="AC638" s="227">
        <f>SUMIF(Assumptions!$C$53:$H$53,AC$9,Assumptions!$C$55:$H$55)*($H638=TRUE)*($F638&gt;=4)</f>
        <v>0</v>
      </c>
      <c r="AD638" s="227">
        <f>SUMIF(Assumptions!$C$53:$H$53,AD$9,Assumptions!$C$55:$H$55)*($H638=TRUE)*($F638&gt;=4)</f>
        <v>0</v>
      </c>
      <c r="AE638" s="227">
        <f>SUMIF(Assumptions!$C$53:$H$53,AE$9,Assumptions!$C$55:$H$55)*($H638=TRUE)*($F638&gt;=4)</f>
        <v>0</v>
      </c>
      <c r="AF638" s="227">
        <f>SUMIF(Assumptions!$C$53:$H$53,AF$9,Assumptions!$C$55:$H$55)*($H638=TRUE)*($F638&gt;=4)</f>
        <v>0</v>
      </c>
      <c r="AG638" s="227">
        <f>SUMIF(Assumptions!$C$53:$H$53,AG$9,Assumptions!$C$55:$H$55)*($H638=TRUE)*($F638&gt;=4)</f>
        <v>0</v>
      </c>
      <c r="AH638" s="227">
        <f>SUMIF(Assumptions!$C$53:$H$53,AH$9,Assumptions!$C$55:$H$55)*($H638=TRUE)*($F638&gt;=4)</f>
        <v>0</v>
      </c>
      <c r="AI638" s="227">
        <f>SUMIF(Assumptions!$C$53:$H$53,AI$9,Assumptions!$C$55:$H$55)*($H638=TRUE)*($F638&gt;=4)</f>
        <v>0</v>
      </c>
      <c r="AJ638" s="227">
        <f>SUMIF(Assumptions!$C$53:$H$53,AJ$9,Assumptions!$C$55:$H$55)*($H638=TRUE)*($F638&gt;=4)</f>
        <v>0</v>
      </c>
      <c r="AK638" s="227">
        <f>SUMIF(Assumptions!$C$53:$H$53,AK$9,Assumptions!$C$55:$H$55)*($H638=TRUE)*($F638&gt;=4)</f>
        <v>0</v>
      </c>
      <c r="AL638" s="227">
        <f>SUMIF(Assumptions!$C$53:$H$53,AL$9,Assumptions!$C$55:$H$55)*($H638=TRUE)*($F638&gt;=4)</f>
        <v>0</v>
      </c>
      <c r="AM638" s="227">
        <f>SUMIF(Assumptions!$C$53:$H$53,AM$9,Assumptions!$C$55:$H$55)*($H638=TRUE)*($F638&gt;=4)</f>
        <v>0</v>
      </c>
      <c r="AN638" s="227">
        <f>SUMIF(Assumptions!$C$53:$H$53,AN$9,Assumptions!$C$55:$H$55)*($H638=TRUE)*($F638&gt;=4)</f>
        <v>0</v>
      </c>
      <c r="AO638" s="227">
        <f>SUMIF(Assumptions!$C$53:$H$53,AO$9,Assumptions!$C$55:$H$55)*($H638=TRUE)*($F638&gt;=4)</f>
        <v>0</v>
      </c>
      <c r="AP638" s="227">
        <f>SUMIF(Assumptions!$C$53:$H$53,AP$9,Assumptions!$C$55:$H$55)*($H638=TRUE)*($F638&gt;=4)</f>
        <v>0</v>
      </c>
      <c r="AQ638" s="227">
        <f>SUMIF(Assumptions!$C$53:$H$53,AQ$9,Assumptions!$C$55:$H$55)*($H638=TRUE)*($F638&gt;=4)</f>
        <v>0</v>
      </c>
      <c r="AR638" s="227">
        <f>SUMIF(Assumptions!$C$53:$H$53,AR$9,Assumptions!$C$55:$H$55)*($H638=TRUE)*($F638&gt;=4)</f>
        <v>0</v>
      </c>
      <c r="AS638" s="227">
        <f>SUMIF(Assumptions!$C$53:$H$53,AS$9,Assumptions!$C$55:$H$55)*($H638=TRUE)*($F638&gt;=4)</f>
        <v>0</v>
      </c>
      <c r="AT638" s="227">
        <f>SUMIF(Assumptions!$C$53:$H$53,AT$9,Assumptions!$C$55:$H$55)*($H638=TRUE)*($F638&gt;=4)</f>
        <v>0</v>
      </c>
      <c r="AU638" s="227">
        <f>SUMIF(Assumptions!$C$53:$H$53,AU$9,Assumptions!$C$55:$H$55)*($H638=TRUE)*($F638&gt;=4)</f>
        <v>0</v>
      </c>
      <c r="AV638" s="227">
        <f>SUMIF(Assumptions!$C$53:$H$53,AV$9,Assumptions!$C$55:$H$55)*($H638=TRUE)*($F638&gt;=4)</f>
        <v>0</v>
      </c>
      <c r="AW638" s="227">
        <f>SUMIF(Assumptions!$C$53:$H$53,AW$9,Assumptions!$C$55:$H$55)*($H638=TRUE)*($F638&gt;=4)</f>
        <v>0</v>
      </c>
      <c r="AX638" s="227">
        <f>SUMIF(Assumptions!$C$53:$H$53,AX$9,Assumptions!$C$55:$H$55)*($H638=TRUE)*($F638&gt;=4)</f>
        <v>0</v>
      </c>
      <c r="AY638" s="227">
        <f>SUMIF(Assumptions!$C$53:$H$53,AY$9,Assumptions!$C$55:$H$55)*($H638=TRUE)*($F638&gt;=4)</f>
        <v>0</v>
      </c>
      <c r="AZ638" s="227">
        <f>SUMIF(Assumptions!$C$53:$H$53,AZ$9,Assumptions!$C$55:$H$55)*($H638=TRUE)*($F638&gt;=4)</f>
        <v>0</v>
      </c>
      <c r="BA638" s="227">
        <f>SUMIF(Assumptions!$C$53:$H$53,BA$9,Assumptions!$C$55:$H$55)*($H638=TRUE)*($F638&gt;=4)</f>
        <v>0</v>
      </c>
      <c r="BB638" s="227">
        <f>SUMIF(Assumptions!$C$53:$H$53,BB$9,Assumptions!$C$55:$H$55)*($H638=TRUE)*($F638&gt;=4)</f>
        <v>0</v>
      </c>
      <c r="BC638" s="227">
        <f>SUMIF(Assumptions!$C$53:$H$53,BC$9,Assumptions!$C$55:$H$55)*($H638=TRUE)*($F638&gt;=4)</f>
        <v>0</v>
      </c>
      <c r="BD638" s="227">
        <f>SUMIF(Assumptions!$C$53:$H$53,BD$9,Assumptions!$C$55:$H$55)*($H638=TRUE)*($F638&gt;=4)</f>
        <v>0</v>
      </c>
      <c r="BE638" s="227">
        <f>SUMIF(Assumptions!$C$53:$H$53,BE$9,Assumptions!$C$55:$H$55)*($H638=TRUE)*($F638&gt;=4)</f>
        <v>0</v>
      </c>
      <c r="BF638" s="227">
        <f>SUMIF(Assumptions!$C$53:$H$53,BF$9,Assumptions!$C$55:$H$55)*($H638=TRUE)*($F638&gt;=4)</f>
        <v>0</v>
      </c>
      <c r="BG638" s="227">
        <f>SUMIF(Assumptions!$C$53:$H$53,BG$9,Assumptions!$C$55:$H$55)*($H638=TRUE)*($F638&gt;=4)</f>
        <v>0</v>
      </c>
      <c r="BH638" s="227">
        <f>SUMIF(Assumptions!$C$53:$H$53,BH$9,Assumptions!$C$55:$H$55)*($H638=TRUE)*($F638&gt;=4)</f>
        <v>0</v>
      </c>
      <c r="BI638" s="227">
        <f>SUMIF(Assumptions!$C$53:$H$53,BI$9,Assumptions!$C$55:$H$55)*($H638=TRUE)*($F638&gt;=4)</f>
        <v>0</v>
      </c>
      <c r="BJ638" s="227">
        <f>SUMIF(Assumptions!$C$53:$H$53,BJ$9,Assumptions!$C$55:$H$55)*($H638=TRUE)*($F638&gt;=4)</f>
        <v>0</v>
      </c>
      <c r="BK638" s="227">
        <f>SUMIF(Assumptions!$C$53:$H$53,BK$9,Assumptions!$C$55:$H$55)*($H638=TRUE)*($F638&gt;=4)</f>
        <v>0</v>
      </c>
      <c r="BL638" s="227">
        <f>SUMIF(Assumptions!$C$53:$H$53,BL$9,Assumptions!$C$55:$H$55)*($H638=TRUE)*($F638&gt;=4)</f>
        <v>0</v>
      </c>
      <c r="BM638" s="227">
        <f>SUMIF(Assumptions!$C$53:$H$53,BM$9,Assumptions!$C$55:$H$55)*($H638=TRUE)*($F638&gt;=4)</f>
        <v>0</v>
      </c>
    </row>
    <row r="639" spans="3:65" x14ac:dyDescent="0.2">
      <c r="D639" s="194" t="str">
        <f>D613</f>
        <v>Bonus Depreciation Rates</v>
      </c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09"/>
      <c r="AT639" s="209"/>
      <c r="AU639" s="209"/>
      <c r="AV639" s="209"/>
      <c r="AW639" s="209"/>
      <c r="AX639" s="209"/>
      <c r="AY639" s="209"/>
      <c r="AZ639" s="209"/>
      <c r="BA639" s="209"/>
      <c r="BB639" s="209"/>
      <c r="BC639" s="209"/>
      <c r="BD639" s="209"/>
      <c r="BE639" s="209"/>
      <c r="BF639" s="209"/>
      <c r="BG639" s="209"/>
      <c r="BH639" s="209"/>
      <c r="BI639" s="209"/>
      <c r="BJ639" s="209"/>
      <c r="BK639" s="209"/>
      <c r="BL639" s="209"/>
      <c r="BM639" s="209"/>
    </row>
    <row r="640" spans="3:65" s="189" customFormat="1" x14ac:dyDescent="0.2">
      <c r="D640" s="195"/>
      <c r="F640" s="196"/>
      <c r="G640" s="196"/>
    </row>
    <row r="641" spans="3:65" s="189" customFormat="1" x14ac:dyDescent="0.2">
      <c r="D641" s="195"/>
      <c r="F641" s="196"/>
      <c r="G641" s="196"/>
    </row>
    <row r="642" spans="3:65" x14ac:dyDescent="0.2">
      <c r="D642" s="186" t="s">
        <v>25</v>
      </c>
      <c r="E642" s="181"/>
      <c r="F642" s="155"/>
      <c r="G642" s="155"/>
      <c r="H642" s="210" t="s">
        <v>62</v>
      </c>
      <c r="I642" s="216"/>
      <c r="K642" s="184"/>
      <c r="L642" s="184"/>
      <c r="M642" s="184"/>
      <c r="O642" s="184"/>
      <c r="P642" s="184"/>
      <c r="Q642" s="184"/>
      <c r="R642" s="184"/>
      <c r="S642" s="184"/>
      <c r="T642" s="184"/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F642" s="184"/>
      <c r="AG642" s="184"/>
      <c r="AH642" s="184"/>
      <c r="AI642" s="184"/>
      <c r="AJ642" s="184"/>
      <c r="AK642" s="184"/>
      <c r="AL642" s="184"/>
      <c r="AM642" s="184"/>
      <c r="AN642" s="184"/>
      <c r="AO642" s="184"/>
      <c r="AP642" s="184"/>
      <c r="AQ642" s="184"/>
      <c r="AR642" s="184"/>
      <c r="AS642" s="184"/>
      <c r="AT642" s="184"/>
      <c r="AU642" s="184"/>
      <c r="AV642" s="184"/>
      <c r="AW642" s="184"/>
      <c r="AX642" s="184"/>
      <c r="AY642" s="184"/>
      <c r="AZ642" s="184"/>
      <c r="BA642" s="184"/>
      <c r="BB642" s="184"/>
      <c r="BC642" s="184"/>
      <c r="BD642" s="184"/>
      <c r="BE642" s="184"/>
      <c r="BF642" s="184"/>
      <c r="BG642" s="184"/>
      <c r="BH642" s="184"/>
      <c r="BI642" s="184"/>
      <c r="BJ642" s="184"/>
      <c r="BK642" s="184"/>
      <c r="BL642" s="184"/>
      <c r="BM642" s="184"/>
    </row>
    <row r="643" spans="3:65" x14ac:dyDescent="0.2">
      <c r="C643" s="188">
        <f>C642+1</f>
        <v>1</v>
      </c>
      <c r="D643" s="166" t="str">
        <f>INDEX(D$51:D$75,$C643,1)</f>
        <v xml:space="preserve">TRANSMISSION LINE  </v>
      </c>
      <c r="E643" s="211" t="str">
        <f t="shared" ref="E643:F667" si="632">INDEX(E$51:E$75,$C643,1)</f>
        <v>CWIP Capital</v>
      </c>
      <c r="F643" s="183">
        <f t="shared" si="632"/>
        <v>6</v>
      </c>
      <c r="G643" s="183"/>
      <c r="H643" s="215">
        <f>Inputs!J12</f>
        <v>15</v>
      </c>
      <c r="I643" s="172"/>
      <c r="J643" s="217"/>
      <c r="K643" s="228">
        <f>SUMPRODUCT(O643:BM643,$O$11:$BM$11)</f>
        <v>0.61944323375522192</v>
      </c>
      <c r="L643" s="229">
        <f>SUM(O643:BM643)</f>
        <v>1.0000000000000004</v>
      </c>
      <c r="O643" s="230">
        <f>INDEX(lookups!F$64:F$81,MATCH($H643,lookups!$C$64:$C$81,0),1)*($F199&gt;=4)</f>
        <v>0.05</v>
      </c>
      <c r="P643" s="230">
        <f>INDEX(lookups!G$64:G$81,MATCH($H643,lookups!$C$64:$C$81,0),1)*($F199&gt;=4)</f>
        <v>9.5000000000000001E-2</v>
      </c>
      <c r="Q643" s="230">
        <f>INDEX(lookups!H$64:H$81,MATCH($H643,lookups!$C$64:$C$81,0),1)*($F199&gt;=4)</f>
        <v>8.5500000000000007E-2</v>
      </c>
      <c r="R643" s="230">
        <f>INDEX(lookups!I$64:I$81,MATCH($H643,lookups!$C$64:$C$81,0),1)*($F199&gt;=4)</f>
        <v>7.6999999999999999E-2</v>
      </c>
      <c r="S643" s="230">
        <f>INDEX(lookups!J$64:J$81,MATCH($H643,lookups!$C$64:$C$81,0),1)*($F199&gt;=4)</f>
        <v>6.93E-2</v>
      </c>
      <c r="T643" s="230">
        <f>INDEX(lookups!K$64:K$81,MATCH($H643,lookups!$C$64:$C$81,0),1)*($F199&gt;=4)</f>
        <v>6.2300000000000001E-2</v>
      </c>
      <c r="U643" s="230">
        <f>INDEX(lookups!L$64:L$81,MATCH($H643,lookups!$C$64:$C$81,0),1)*($F199&gt;=4)</f>
        <v>5.9000000000000004E-2</v>
      </c>
      <c r="V643" s="230">
        <f>INDEX(lookups!M$64:M$81,MATCH($H643,lookups!$C$64:$C$81,0),1)*($F199&gt;=4)</f>
        <v>5.9000000000000004E-2</v>
      </c>
      <c r="W643" s="230">
        <f>INDEX(lookups!N$64:N$81,MATCH($H643,lookups!$C$64:$C$81,0),1)*($F199&gt;=4)</f>
        <v>5.91E-2</v>
      </c>
      <c r="X643" s="230">
        <f>INDEX(lookups!O$64:O$81,MATCH($H643,lookups!$C$64:$C$81,0),1)*($F199&gt;=4)</f>
        <v>5.9000000000000004E-2</v>
      </c>
      <c r="Y643" s="230">
        <f>INDEX(lookups!P$64:P$81,MATCH($H643,lookups!$C$64:$C$81,0),1)*($F199&gt;=4)</f>
        <v>5.91E-2</v>
      </c>
      <c r="Z643" s="230">
        <f>INDEX(lookups!Q$64:Q$81,MATCH($H643,lookups!$C$64:$C$81,0),1)*($F199&gt;=4)</f>
        <v>5.9000000000000004E-2</v>
      </c>
      <c r="AA643" s="230">
        <f>INDEX(lookups!R$64:R$81,MATCH($H643,lookups!$C$64:$C$81,0),1)*($F199&gt;=4)</f>
        <v>5.91E-2</v>
      </c>
      <c r="AB643" s="230">
        <f>INDEX(lookups!S$64:S$81,MATCH($H643,lookups!$C$64:$C$81,0),1)*($F199&gt;=4)</f>
        <v>5.9000000000000004E-2</v>
      </c>
      <c r="AC643" s="230">
        <f>INDEX(lookups!T$64:T$81,MATCH($H643,lookups!$C$64:$C$81,0),1)*($F199&gt;=4)</f>
        <v>5.91E-2</v>
      </c>
      <c r="AD643" s="230">
        <f>INDEX(lookups!U$64:U$81,MATCH($H643,lookups!$C$64:$C$81,0),1)*($F199&gt;=4)</f>
        <v>2.9499999999999998E-2</v>
      </c>
      <c r="AE643" s="230">
        <f>INDEX(lookups!V$64:V$81,MATCH($H643,lookups!$C$64:$C$81,0),1)*($F199&gt;=4)</f>
        <v>0</v>
      </c>
      <c r="AF643" s="230">
        <f>INDEX(lookups!W$64:W$81,MATCH($H643,lookups!$C$64:$C$81,0),1)*($F199&gt;=4)</f>
        <v>0</v>
      </c>
      <c r="AG643" s="230">
        <f>INDEX(lookups!X$64:X$81,MATCH($H643,lookups!$C$64:$C$81,0),1)*($F199&gt;=4)</f>
        <v>0</v>
      </c>
      <c r="AH643" s="230">
        <f>INDEX(lookups!Y$64:Y$81,MATCH($H643,lookups!$C$64:$C$81,0),1)*($F199&gt;=4)</f>
        <v>0</v>
      </c>
      <c r="AI643" s="230">
        <f>INDEX(lookups!Z$64:Z$81,MATCH($H643,lookups!$C$64:$C$81,0),1)*($F199&gt;=4)</f>
        <v>0</v>
      </c>
      <c r="AJ643" s="230">
        <f>INDEX(lookups!AA$64:AA$81,MATCH($H643,lookups!$C$64:$C$81,0),1)*($F199&gt;=4)</f>
        <v>0</v>
      </c>
      <c r="AK643" s="230">
        <f>INDEX(lookups!AB$64:AB$81,MATCH($H643,lookups!$C$64:$C$81,0),1)*($F199&gt;=4)</f>
        <v>0</v>
      </c>
      <c r="AL643" s="230">
        <f>INDEX(lookups!AC$64:AC$81,MATCH($H643,lookups!$C$64:$C$81,0),1)*($F199&gt;=4)</f>
        <v>0</v>
      </c>
      <c r="AM643" s="230">
        <f>INDEX(lookups!AD$64:AD$81,MATCH($H643,lookups!$C$64:$C$81,0),1)*($F199&gt;=4)</f>
        <v>0</v>
      </c>
      <c r="AN643" s="230">
        <f>INDEX(lookups!AE$64:AE$81,MATCH($H643,lookups!$C$64:$C$81,0),1)*($F199&gt;=4)</f>
        <v>0</v>
      </c>
      <c r="AO643" s="230">
        <f>INDEX(lookups!AF$64:AF$81,MATCH($H643,lookups!$C$64:$C$81,0),1)*($F199&gt;=4)</f>
        <v>0</v>
      </c>
      <c r="AP643" s="230">
        <f>INDEX(lookups!AG$64:AG$81,MATCH($H643,lookups!$C$64:$C$81,0),1)*($F199&gt;=4)</f>
        <v>0</v>
      </c>
      <c r="AQ643" s="230">
        <f>INDEX(lookups!AH$64:AH$81,MATCH($H643,lookups!$C$64:$C$81,0),1)*($F199&gt;=4)</f>
        <v>0</v>
      </c>
      <c r="AR643" s="230">
        <f>INDEX(lookups!AI$64:AI$81,MATCH($H643,lookups!$C$64:$C$81,0),1)*($F199&gt;=4)</f>
        <v>0</v>
      </c>
      <c r="AS643" s="230">
        <f>INDEX(lookups!AJ$64:AJ$81,MATCH($H643,lookups!$C$64:$C$81,0),1)*($F199&gt;=4)</f>
        <v>0</v>
      </c>
      <c r="AT643" s="230">
        <f>INDEX(lookups!AK$64:AK$81,MATCH($H643,lookups!$C$64:$C$81,0),1)*($F199&gt;=4)</f>
        <v>0</v>
      </c>
      <c r="AU643" s="230">
        <f>INDEX(lookups!AL$64:AL$81,MATCH($H643,lookups!$C$64:$C$81,0),1)*($F199&gt;=4)</f>
        <v>0</v>
      </c>
      <c r="AV643" s="230">
        <f>INDEX(lookups!AM$64:AM$81,MATCH($H643,lookups!$C$64:$C$81,0),1)*($F199&gt;=4)</f>
        <v>0</v>
      </c>
      <c r="AW643" s="230">
        <f>INDEX(lookups!AN$64:AN$81,MATCH($H643,lookups!$C$64:$C$81,0),1)*($F199&gt;=4)</f>
        <v>0</v>
      </c>
      <c r="AX643" s="230">
        <f>INDEX(lookups!AO$64:AO$81,MATCH($H643,lookups!$C$64:$C$81,0),1)*($F199&gt;=4)</f>
        <v>0</v>
      </c>
      <c r="AY643" s="230">
        <f>INDEX(lookups!AP$64:AP$81,MATCH($H643,lookups!$C$64:$C$81,0),1)*($F199&gt;=4)</f>
        <v>0</v>
      </c>
      <c r="AZ643" s="230">
        <f>INDEX(lookups!AQ$64:AQ$81,MATCH($H643,lookups!$C$64:$C$81,0),1)*($F199&gt;=4)</f>
        <v>0</v>
      </c>
      <c r="BA643" s="230">
        <f>INDEX(lookups!AR$64:AR$81,MATCH($H643,lookups!$C$64:$C$81,0),1)*($F199&gt;=4)</f>
        <v>0</v>
      </c>
      <c r="BB643" s="230">
        <f>INDEX(lookups!AS$64:AS$81,MATCH($H643,lookups!$C$64:$C$81,0),1)*($F199&gt;=4)</f>
        <v>0</v>
      </c>
      <c r="BC643" s="230">
        <f>INDEX(lookups!AT$64:AT$81,MATCH($H643,lookups!$C$64:$C$81,0),1)*($F199&gt;=4)</f>
        <v>0</v>
      </c>
      <c r="BD643" s="230">
        <f>INDEX(lookups!AU$64:AU$81,MATCH($H643,lookups!$C$64:$C$81,0),1)*($F199&gt;=4)</f>
        <v>0</v>
      </c>
      <c r="BE643" s="230">
        <f>INDEX(lookups!AV$64:AV$81,MATCH($H643,lookups!$C$64:$C$81,0),1)*($F199&gt;=4)</f>
        <v>0</v>
      </c>
      <c r="BF643" s="230">
        <f>INDEX(lookups!AW$64:AW$81,MATCH($H643,lookups!$C$64:$C$81,0),1)*($F199&gt;=4)</f>
        <v>0</v>
      </c>
      <c r="BG643" s="230">
        <f>INDEX(lookups!AX$64:AX$81,MATCH($H643,lookups!$C$64:$C$81,0),1)*($F199&gt;=4)</f>
        <v>0</v>
      </c>
      <c r="BH643" s="230">
        <f>INDEX(lookups!AY$64:AY$81,MATCH($H643,lookups!$C$64:$C$81,0),1)*($F199&gt;=4)</f>
        <v>0</v>
      </c>
      <c r="BI643" s="230">
        <f>INDEX(lookups!AZ$64:AZ$81,MATCH($H643,lookups!$C$64:$C$81,0),1)*($F199&gt;=4)</f>
        <v>0</v>
      </c>
      <c r="BJ643" s="230">
        <f>INDEX(lookups!BA$64:BA$81,MATCH($H643,lookups!$C$64:$C$81,0),1)*($F199&gt;=4)</f>
        <v>0</v>
      </c>
      <c r="BK643" s="230">
        <f>INDEX(lookups!BB$64:BB$81,MATCH($H643,lookups!$C$64:$C$81,0),1)*($F199&gt;=4)</f>
        <v>0</v>
      </c>
      <c r="BL643" s="230">
        <f>INDEX(lookups!BC$64:BC$81,MATCH($H643,lookups!$C$64:$C$81,0),1)*($F199&gt;=4)</f>
        <v>0</v>
      </c>
      <c r="BM643" s="230">
        <f>INDEX(lookups!BD$64:BD$81,MATCH($H643,lookups!$C$64:$C$81,0),1)*($F199&gt;=4)</f>
        <v>0</v>
      </c>
    </row>
    <row r="644" spans="3:65" x14ac:dyDescent="0.2">
      <c r="C644" s="188">
        <f t="shared" ref="C644:C667" si="633">C643+1</f>
        <v>2</v>
      </c>
      <c r="D644" s="166" t="str">
        <f t="shared" ref="D644:D667" si="634">INDEX(D$51:D$75,$C644,1)</f>
        <v xml:space="preserve">TRANSMISSION SUBSTATION  </v>
      </c>
      <c r="E644" s="211" t="str">
        <f t="shared" si="632"/>
        <v>CWIP Capital</v>
      </c>
      <c r="F644" s="183">
        <f t="shared" si="632"/>
        <v>6</v>
      </c>
      <c r="G644" s="183"/>
      <c r="H644" s="215">
        <f>Inputs!J13</f>
        <v>15</v>
      </c>
      <c r="I644" s="172"/>
      <c r="J644" s="217"/>
      <c r="K644" s="228">
        <f t="shared" ref="K644:K667" si="635">SUMPRODUCT(O644:BM644,$O$11:$BM$11)</f>
        <v>0.61944323375522192</v>
      </c>
      <c r="L644" s="229">
        <f t="shared" ref="L644:L667" si="636">SUM(O644:BM644)</f>
        <v>1.0000000000000004</v>
      </c>
      <c r="O644" s="230">
        <f>INDEX(lookups!F$64:F$81,MATCH($H644,lookups!$C$64:$C$81,0),1)*($F200&gt;=4)</f>
        <v>0.05</v>
      </c>
      <c r="P644" s="230">
        <f>INDEX(lookups!G$64:G$81,MATCH($H644,lookups!$C$64:$C$81,0),1)*($F200&gt;=4)</f>
        <v>9.5000000000000001E-2</v>
      </c>
      <c r="Q644" s="230">
        <f>INDEX(lookups!H$64:H$81,MATCH($H644,lookups!$C$64:$C$81,0),1)*($F200&gt;=4)</f>
        <v>8.5500000000000007E-2</v>
      </c>
      <c r="R644" s="230">
        <f>INDEX(lookups!I$64:I$81,MATCH($H644,lookups!$C$64:$C$81,0),1)*($F200&gt;=4)</f>
        <v>7.6999999999999999E-2</v>
      </c>
      <c r="S644" s="230">
        <f>INDEX(lookups!J$64:J$81,MATCH($H644,lookups!$C$64:$C$81,0),1)*($F200&gt;=4)</f>
        <v>6.93E-2</v>
      </c>
      <c r="T644" s="230">
        <f>INDEX(lookups!K$64:K$81,MATCH($H644,lookups!$C$64:$C$81,0),1)*($F200&gt;=4)</f>
        <v>6.2300000000000001E-2</v>
      </c>
      <c r="U644" s="230">
        <f>INDEX(lookups!L$64:L$81,MATCH($H644,lookups!$C$64:$C$81,0),1)*($F200&gt;=4)</f>
        <v>5.9000000000000004E-2</v>
      </c>
      <c r="V644" s="230">
        <f>INDEX(lookups!M$64:M$81,MATCH($H644,lookups!$C$64:$C$81,0),1)*($F200&gt;=4)</f>
        <v>5.9000000000000004E-2</v>
      </c>
      <c r="W644" s="230">
        <f>INDEX(lookups!N$64:N$81,MATCH($H644,lookups!$C$64:$C$81,0),1)*($F200&gt;=4)</f>
        <v>5.91E-2</v>
      </c>
      <c r="X644" s="230">
        <f>INDEX(lookups!O$64:O$81,MATCH($H644,lookups!$C$64:$C$81,0),1)*($F200&gt;=4)</f>
        <v>5.9000000000000004E-2</v>
      </c>
      <c r="Y644" s="230">
        <f>INDEX(lookups!P$64:P$81,MATCH($H644,lookups!$C$64:$C$81,0),1)*($F200&gt;=4)</f>
        <v>5.91E-2</v>
      </c>
      <c r="Z644" s="230">
        <f>INDEX(lookups!Q$64:Q$81,MATCH($H644,lookups!$C$64:$C$81,0),1)*($F200&gt;=4)</f>
        <v>5.9000000000000004E-2</v>
      </c>
      <c r="AA644" s="230">
        <f>INDEX(lookups!R$64:R$81,MATCH($H644,lookups!$C$64:$C$81,0),1)*($F200&gt;=4)</f>
        <v>5.91E-2</v>
      </c>
      <c r="AB644" s="230">
        <f>INDEX(lookups!S$64:S$81,MATCH($H644,lookups!$C$64:$C$81,0),1)*($F200&gt;=4)</f>
        <v>5.9000000000000004E-2</v>
      </c>
      <c r="AC644" s="230">
        <f>INDEX(lookups!T$64:T$81,MATCH($H644,lookups!$C$64:$C$81,0),1)*($F200&gt;=4)</f>
        <v>5.91E-2</v>
      </c>
      <c r="AD644" s="230">
        <f>INDEX(lookups!U$64:U$81,MATCH($H644,lookups!$C$64:$C$81,0),1)*($F200&gt;=4)</f>
        <v>2.9499999999999998E-2</v>
      </c>
      <c r="AE644" s="230">
        <f>INDEX(lookups!V$64:V$81,MATCH($H644,lookups!$C$64:$C$81,0),1)*($F200&gt;=4)</f>
        <v>0</v>
      </c>
      <c r="AF644" s="230">
        <f>INDEX(lookups!W$64:W$81,MATCH($H644,lookups!$C$64:$C$81,0),1)*($F200&gt;=4)</f>
        <v>0</v>
      </c>
      <c r="AG644" s="230">
        <f>INDEX(lookups!X$64:X$81,MATCH($H644,lookups!$C$64:$C$81,0),1)*($F200&gt;=4)</f>
        <v>0</v>
      </c>
      <c r="AH644" s="230">
        <f>INDEX(lookups!Y$64:Y$81,MATCH($H644,lookups!$C$64:$C$81,0),1)*($F200&gt;=4)</f>
        <v>0</v>
      </c>
      <c r="AI644" s="230">
        <f>INDEX(lookups!Z$64:Z$81,MATCH($H644,lookups!$C$64:$C$81,0),1)*($F200&gt;=4)</f>
        <v>0</v>
      </c>
      <c r="AJ644" s="230">
        <f>INDEX(lookups!AA$64:AA$81,MATCH($H644,lookups!$C$64:$C$81,0),1)*($F200&gt;=4)</f>
        <v>0</v>
      </c>
      <c r="AK644" s="230">
        <f>INDEX(lookups!AB$64:AB$81,MATCH($H644,lookups!$C$64:$C$81,0),1)*($F200&gt;=4)</f>
        <v>0</v>
      </c>
      <c r="AL644" s="230">
        <f>INDEX(lookups!AC$64:AC$81,MATCH($H644,lookups!$C$64:$C$81,0),1)*($F200&gt;=4)</f>
        <v>0</v>
      </c>
      <c r="AM644" s="230">
        <f>INDEX(lookups!AD$64:AD$81,MATCH($H644,lookups!$C$64:$C$81,0),1)*($F200&gt;=4)</f>
        <v>0</v>
      </c>
      <c r="AN644" s="230">
        <f>INDEX(lookups!AE$64:AE$81,MATCH($H644,lookups!$C$64:$C$81,0),1)*($F200&gt;=4)</f>
        <v>0</v>
      </c>
      <c r="AO644" s="230">
        <f>INDEX(lookups!AF$64:AF$81,MATCH($H644,lookups!$C$64:$C$81,0),1)*($F200&gt;=4)</f>
        <v>0</v>
      </c>
      <c r="AP644" s="230">
        <f>INDEX(lookups!AG$64:AG$81,MATCH($H644,lookups!$C$64:$C$81,0),1)*($F200&gt;=4)</f>
        <v>0</v>
      </c>
      <c r="AQ644" s="230">
        <f>INDEX(lookups!AH$64:AH$81,MATCH($H644,lookups!$C$64:$C$81,0),1)*($F200&gt;=4)</f>
        <v>0</v>
      </c>
      <c r="AR644" s="230">
        <f>INDEX(lookups!AI$64:AI$81,MATCH($H644,lookups!$C$64:$C$81,0),1)*($F200&gt;=4)</f>
        <v>0</v>
      </c>
      <c r="AS644" s="230">
        <f>INDEX(lookups!AJ$64:AJ$81,MATCH($H644,lookups!$C$64:$C$81,0),1)*($F200&gt;=4)</f>
        <v>0</v>
      </c>
      <c r="AT644" s="230">
        <f>INDEX(lookups!AK$64:AK$81,MATCH($H644,lookups!$C$64:$C$81,0),1)*($F200&gt;=4)</f>
        <v>0</v>
      </c>
      <c r="AU644" s="230">
        <f>INDEX(lookups!AL$64:AL$81,MATCH($H644,lookups!$C$64:$C$81,0),1)*($F200&gt;=4)</f>
        <v>0</v>
      </c>
      <c r="AV644" s="230">
        <f>INDEX(lookups!AM$64:AM$81,MATCH($H644,lookups!$C$64:$C$81,0),1)*($F200&gt;=4)</f>
        <v>0</v>
      </c>
      <c r="AW644" s="230">
        <f>INDEX(lookups!AN$64:AN$81,MATCH($H644,lookups!$C$64:$C$81,0),1)*($F200&gt;=4)</f>
        <v>0</v>
      </c>
      <c r="AX644" s="230">
        <f>INDEX(lookups!AO$64:AO$81,MATCH($H644,lookups!$C$64:$C$81,0),1)*($F200&gt;=4)</f>
        <v>0</v>
      </c>
      <c r="AY644" s="230">
        <f>INDEX(lookups!AP$64:AP$81,MATCH($H644,lookups!$C$64:$C$81,0),1)*($F200&gt;=4)</f>
        <v>0</v>
      </c>
      <c r="AZ644" s="230">
        <f>INDEX(lookups!AQ$64:AQ$81,MATCH($H644,lookups!$C$64:$C$81,0),1)*($F200&gt;=4)</f>
        <v>0</v>
      </c>
      <c r="BA644" s="230">
        <f>INDEX(lookups!AR$64:AR$81,MATCH($H644,lookups!$C$64:$C$81,0),1)*($F200&gt;=4)</f>
        <v>0</v>
      </c>
      <c r="BB644" s="230">
        <f>INDEX(lookups!AS$64:AS$81,MATCH($H644,lookups!$C$64:$C$81,0),1)*($F200&gt;=4)</f>
        <v>0</v>
      </c>
      <c r="BC644" s="230">
        <f>INDEX(lookups!AT$64:AT$81,MATCH($H644,lookups!$C$64:$C$81,0),1)*($F200&gt;=4)</f>
        <v>0</v>
      </c>
      <c r="BD644" s="230">
        <f>INDEX(lookups!AU$64:AU$81,MATCH($H644,lookups!$C$64:$C$81,0),1)*($F200&gt;=4)</f>
        <v>0</v>
      </c>
      <c r="BE644" s="230">
        <f>INDEX(lookups!AV$64:AV$81,MATCH($H644,lookups!$C$64:$C$81,0),1)*($F200&gt;=4)</f>
        <v>0</v>
      </c>
      <c r="BF644" s="230">
        <f>INDEX(lookups!AW$64:AW$81,MATCH($H644,lookups!$C$64:$C$81,0),1)*($F200&gt;=4)</f>
        <v>0</v>
      </c>
      <c r="BG644" s="230">
        <f>INDEX(lookups!AX$64:AX$81,MATCH($H644,lookups!$C$64:$C$81,0),1)*($F200&gt;=4)</f>
        <v>0</v>
      </c>
      <c r="BH644" s="230">
        <f>INDEX(lookups!AY$64:AY$81,MATCH($H644,lookups!$C$64:$C$81,0),1)*($F200&gt;=4)</f>
        <v>0</v>
      </c>
      <c r="BI644" s="230">
        <f>INDEX(lookups!AZ$64:AZ$81,MATCH($H644,lookups!$C$64:$C$81,0),1)*($F200&gt;=4)</f>
        <v>0</v>
      </c>
      <c r="BJ644" s="230">
        <f>INDEX(lookups!BA$64:BA$81,MATCH($H644,lookups!$C$64:$C$81,0),1)*($F200&gt;=4)</f>
        <v>0</v>
      </c>
      <c r="BK644" s="230">
        <f>INDEX(lookups!BB$64:BB$81,MATCH($H644,lookups!$C$64:$C$81,0),1)*($F200&gt;=4)</f>
        <v>0</v>
      </c>
      <c r="BL644" s="230">
        <f>INDEX(lookups!BC$64:BC$81,MATCH($H644,lookups!$C$64:$C$81,0),1)*($F200&gt;=4)</f>
        <v>0</v>
      </c>
      <c r="BM644" s="230">
        <f>INDEX(lookups!BD$64:BD$81,MATCH($H644,lookups!$C$64:$C$81,0),1)*($F200&gt;=4)</f>
        <v>0</v>
      </c>
    </row>
    <row r="645" spans="3:65" x14ac:dyDescent="0.2">
      <c r="C645" s="188">
        <f t="shared" si="633"/>
        <v>3</v>
      </c>
      <c r="D645" s="166" t="str">
        <f t="shared" si="634"/>
        <v xml:space="preserve">DISTRIBUTION SUBSTATION  </v>
      </c>
      <c r="E645" s="211" t="str">
        <f t="shared" si="632"/>
        <v>CWIP Capital</v>
      </c>
      <c r="F645" s="183">
        <f t="shared" si="632"/>
        <v>6</v>
      </c>
      <c r="G645" s="183"/>
      <c r="H645" s="215">
        <f>Inputs!J14</f>
        <v>20</v>
      </c>
      <c r="I645" s="172"/>
      <c r="J645" s="217"/>
      <c r="K645" s="228">
        <f t="shared" si="635"/>
        <v>0.54421310580290638</v>
      </c>
      <c r="L645" s="229">
        <f t="shared" si="636"/>
        <v>1.0000000000000002</v>
      </c>
      <c r="O645" s="230">
        <f>INDEX(lookups!F$64:F$81,MATCH($H645,lookups!$C$64:$C$81,0),1)*($F201&gt;=4)</f>
        <v>3.7499999999999999E-2</v>
      </c>
      <c r="P645" s="230">
        <f>INDEX(lookups!G$64:G$81,MATCH($H645,lookups!$C$64:$C$81,0),1)*($F201&gt;=4)</f>
        <v>7.2190000000000004E-2</v>
      </c>
      <c r="Q645" s="230">
        <f>INDEX(lookups!H$64:H$81,MATCH($H645,lookups!$C$64:$C$81,0),1)*($F201&gt;=4)</f>
        <v>6.6769999999999996E-2</v>
      </c>
      <c r="R645" s="230">
        <f>INDEX(lookups!I$64:I$81,MATCH($H645,lookups!$C$64:$C$81,0),1)*($F201&gt;=4)</f>
        <v>6.1769999999999999E-2</v>
      </c>
      <c r="S645" s="230">
        <f>INDEX(lookups!J$64:J$81,MATCH($H645,lookups!$C$64:$C$81,0),1)*($F201&gt;=4)</f>
        <v>5.713E-2</v>
      </c>
      <c r="T645" s="230">
        <f>INDEX(lookups!K$64:K$81,MATCH($H645,lookups!$C$64:$C$81,0),1)*($F201&gt;=4)</f>
        <v>5.2850000000000001E-2</v>
      </c>
      <c r="U645" s="230">
        <f>INDEX(lookups!L$64:L$81,MATCH($H645,lookups!$C$64:$C$81,0),1)*($F201&gt;=4)</f>
        <v>4.888E-2</v>
      </c>
      <c r="V645" s="230">
        <f>INDEX(lookups!M$64:M$81,MATCH($H645,lookups!$C$64:$C$81,0),1)*($F201&gt;=4)</f>
        <v>4.5220000000000003E-2</v>
      </c>
      <c r="W645" s="230">
        <f>INDEX(lookups!N$64:N$81,MATCH($H645,lookups!$C$64:$C$81,0),1)*($F201&gt;=4)</f>
        <v>4.462E-2</v>
      </c>
      <c r="X645" s="230">
        <f>INDEX(lookups!O$64:O$81,MATCH($H645,lookups!$C$64:$C$81,0),1)*($F201&gt;=4)</f>
        <v>4.4609999999999997E-2</v>
      </c>
      <c r="Y645" s="230">
        <f>INDEX(lookups!P$64:P$81,MATCH($H645,lookups!$C$64:$C$81,0),1)*($F201&gt;=4)</f>
        <v>4.462E-2</v>
      </c>
      <c r="Z645" s="230">
        <f>INDEX(lookups!Q$64:Q$81,MATCH($H645,lookups!$C$64:$C$81,0),1)*($F201&gt;=4)</f>
        <v>4.4609999999999997E-2</v>
      </c>
      <c r="AA645" s="230">
        <f>INDEX(lookups!R$64:R$81,MATCH($H645,lookups!$C$64:$C$81,0),1)*($F201&gt;=4)</f>
        <v>4.462E-2</v>
      </c>
      <c r="AB645" s="230">
        <f>INDEX(lookups!S$64:S$81,MATCH($H645,lookups!$C$64:$C$81,0),1)*($F201&gt;=4)</f>
        <v>4.4609999999999997E-2</v>
      </c>
      <c r="AC645" s="230">
        <f>INDEX(lookups!T$64:T$81,MATCH($H645,lookups!$C$64:$C$81,0),1)*($F201&gt;=4)</f>
        <v>4.462E-2</v>
      </c>
      <c r="AD645" s="230">
        <f>INDEX(lookups!U$64:U$81,MATCH($H645,lookups!$C$64:$C$81,0),1)*($F201&gt;=4)</f>
        <v>4.4609999999999997E-2</v>
      </c>
      <c r="AE645" s="230">
        <f>INDEX(lookups!V$64:V$81,MATCH($H645,lookups!$C$64:$C$81,0),1)*($F201&gt;=4)</f>
        <v>4.462E-2</v>
      </c>
      <c r="AF645" s="230">
        <f>INDEX(lookups!W$64:W$81,MATCH($H645,lookups!$C$64:$C$81,0),1)*($F201&gt;=4)</f>
        <v>4.4609999999999997E-2</v>
      </c>
      <c r="AG645" s="230">
        <f>INDEX(lookups!X$64:X$81,MATCH($H645,lookups!$C$64:$C$81,0),1)*($F201&gt;=4)</f>
        <v>4.462E-2</v>
      </c>
      <c r="AH645" s="230">
        <f>INDEX(lookups!Y$64:Y$81,MATCH($H645,lookups!$C$64:$C$81,0),1)*($F201&gt;=4)</f>
        <v>4.4609999999999997E-2</v>
      </c>
      <c r="AI645" s="230">
        <f>INDEX(lookups!Z$64:Z$81,MATCH($H645,lookups!$C$64:$C$81,0),1)*($F201&gt;=4)</f>
        <v>2.231E-2</v>
      </c>
      <c r="AJ645" s="230">
        <f>INDEX(lookups!AA$64:AA$81,MATCH($H645,lookups!$C$64:$C$81,0),1)*($F201&gt;=4)</f>
        <v>0</v>
      </c>
      <c r="AK645" s="230">
        <f>INDEX(lookups!AB$64:AB$81,MATCH($H645,lookups!$C$64:$C$81,0),1)*($F201&gt;=4)</f>
        <v>0</v>
      </c>
      <c r="AL645" s="230">
        <f>INDEX(lookups!AC$64:AC$81,MATCH($H645,lookups!$C$64:$C$81,0),1)*($F201&gt;=4)</f>
        <v>0</v>
      </c>
      <c r="AM645" s="230">
        <f>INDEX(lookups!AD$64:AD$81,MATCH($H645,lookups!$C$64:$C$81,0),1)*($F201&gt;=4)</f>
        <v>0</v>
      </c>
      <c r="AN645" s="230">
        <f>INDEX(lookups!AE$64:AE$81,MATCH($H645,lookups!$C$64:$C$81,0),1)*($F201&gt;=4)</f>
        <v>0</v>
      </c>
      <c r="AO645" s="230">
        <f>INDEX(lookups!AF$64:AF$81,MATCH($H645,lookups!$C$64:$C$81,0),1)*($F201&gt;=4)</f>
        <v>0</v>
      </c>
      <c r="AP645" s="230">
        <f>INDEX(lookups!AG$64:AG$81,MATCH($H645,lookups!$C$64:$C$81,0),1)*($F201&gt;=4)</f>
        <v>0</v>
      </c>
      <c r="AQ645" s="230">
        <f>INDEX(lookups!AH$64:AH$81,MATCH($H645,lookups!$C$64:$C$81,0),1)*($F201&gt;=4)</f>
        <v>0</v>
      </c>
      <c r="AR645" s="230">
        <f>INDEX(lookups!AI$64:AI$81,MATCH($H645,lookups!$C$64:$C$81,0),1)*($F201&gt;=4)</f>
        <v>0</v>
      </c>
      <c r="AS645" s="230">
        <f>INDEX(lookups!AJ$64:AJ$81,MATCH($H645,lookups!$C$64:$C$81,0),1)*($F201&gt;=4)</f>
        <v>0</v>
      </c>
      <c r="AT645" s="230">
        <f>INDEX(lookups!AK$64:AK$81,MATCH($H645,lookups!$C$64:$C$81,0),1)*($F201&gt;=4)</f>
        <v>0</v>
      </c>
      <c r="AU645" s="230">
        <f>INDEX(lookups!AL$64:AL$81,MATCH($H645,lookups!$C$64:$C$81,0),1)*($F201&gt;=4)</f>
        <v>0</v>
      </c>
      <c r="AV645" s="230">
        <f>INDEX(lookups!AM$64:AM$81,MATCH($H645,lookups!$C$64:$C$81,0),1)*($F201&gt;=4)</f>
        <v>0</v>
      </c>
      <c r="AW645" s="230">
        <f>INDEX(lookups!AN$64:AN$81,MATCH($H645,lookups!$C$64:$C$81,0),1)*($F201&gt;=4)</f>
        <v>0</v>
      </c>
      <c r="AX645" s="230">
        <f>INDEX(lookups!AO$64:AO$81,MATCH($H645,lookups!$C$64:$C$81,0),1)*($F201&gt;=4)</f>
        <v>0</v>
      </c>
      <c r="AY645" s="230">
        <f>INDEX(lookups!AP$64:AP$81,MATCH($H645,lookups!$C$64:$C$81,0),1)*($F201&gt;=4)</f>
        <v>0</v>
      </c>
      <c r="AZ645" s="230">
        <f>INDEX(lookups!AQ$64:AQ$81,MATCH($H645,lookups!$C$64:$C$81,0),1)*($F201&gt;=4)</f>
        <v>0</v>
      </c>
      <c r="BA645" s="230">
        <f>INDEX(lookups!AR$64:AR$81,MATCH($H645,lookups!$C$64:$C$81,0),1)*($F201&gt;=4)</f>
        <v>0</v>
      </c>
      <c r="BB645" s="230">
        <f>INDEX(lookups!AS$64:AS$81,MATCH($H645,lookups!$C$64:$C$81,0),1)*($F201&gt;=4)</f>
        <v>0</v>
      </c>
      <c r="BC645" s="230">
        <f>INDEX(lookups!AT$64:AT$81,MATCH($H645,lookups!$C$64:$C$81,0),1)*($F201&gt;=4)</f>
        <v>0</v>
      </c>
      <c r="BD645" s="230">
        <f>INDEX(lookups!AU$64:AU$81,MATCH($H645,lookups!$C$64:$C$81,0),1)*($F201&gt;=4)</f>
        <v>0</v>
      </c>
      <c r="BE645" s="230">
        <f>INDEX(lookups!AV$64:AV$81,MATCH($H645,lookups!$C$64:$C$81,0),1)*($F201&gt;=4)</f>
        <v>0</v>
      </c>
      <c r="BF645" s="230">
        <f>INDEX(lookups!AW$64:AW$81,MATCH($H645,lookups!$C$64:$C$81,0),1)*($F201&gt;=4)</f>
        <v>0</v>
      </c>
      <c r="BG645" s="230">
        <f>INDEX(lookups!AX$64:AX$81,MATCH($H645,lookups!$C$64:$C$81,0),1)*($F201&gt;=4)</f>
        <v>0</v>
      </c>
      <c r="BH645" s="230">
        <f>INDEX(lookups!AY$64:AY$81,MATCH($H645,lookups!$C$64:$C$81,0),1)*($F201&gt;=4)</f>
        <v>0</v>
      </c>
      <c r="BI645" s="230">
        <f>INDEX(lookups!AZ$64:AZ$81,MATCH($H645,lookups!$C$64:$C$81,0),1)*($F201&gt;=4)</f>
        <v>0</v>
      </c>
      <c r="BJ645" s="230">
        <f>INDEX(lookups!BA$64:BA$81,MATCH($H645,lookups!$C$64:$C$81,0),1)*($F201&gt;=4)</f>
        <v>0</v>
      </c>
      <c r="BK645" s="230">
        <f>INDEX(lookups!BB$64:BB$81,MATCH($H645,lookups!$C$64:$C$81,0),1)*($F201&gt;=4)</f>
        <v>0</v>
      </c>
      <c r="BL645" s="230">
        <f>INDEX(lookups!BC$64:BC$81,MATCH($H645,lookups!$C$64:$C$81,0),1)*($F201&gt;=4)</f>
        <v>0</v>
      </c>
      <c r="BM645" s="230">
        <f>INDEX(lookups!BD$64:BD$81,MATCH($H645,lookups!$C$64:$C$81,0),1)*($F201&gt;=4)</f>
        <v>0</v>
      </c>
    </row>
    <row r="646" spans="3:65" x14ac:dyDescent="0.2">
      <c r="C646" s="188">
        <f t="shared" si="633"/>
        <v>4</v>
      </c>
      <c r="D646" s="166" t="str">
        <f t="shared" si="634"/>
        <v/>
      </c>
      <c r="E646" s="211" t="str">
        <f t="shared" si="632"/>
        <v>Operating Expense</v>
      </c>
      <c r="F646" s="183">
        <f t="shared" si="632"/>
        <v>2</v>
      </c>
      <c r="G646" s="183"/>
      <c r="H646" s="215">
        <f>Inputs!J15</f>
        <v>5</v>
      </c>
      <c r="I646" s="172"/>
      <c r="J646" s="217"/>
      <c r="K646" s="228">
        <f t="shared" si="635"/>
        <v>0</v>
      </c>
      <c r="L646" s="229">
        <f t="shared" si="636"/>
        <v>0</v>
      </c>
      <c r="O646" s="230">
        <f>INDEX(lookups!F$64:F$81,MATCH($H646,lookups!$C$64:$C$81,0),1)*($F202&gt;=4)</f>
        <v>0</v>
      </c>
      <c r="P646" s="230">
        <f>INDEX(lookups!G$64:G$81,MATCH($H646,lookups!$C$64:$C$81,0),1)*($F202&gt;=4)</f>
        <v>0</v>
      </c>
      <c r="Q646" s="230">
        <f>INDEX(lookups!H$64:H$81,MATCH($H646,lookups!$C$64:$C$81,0),1)*($F202&gt;=4)</f>
        <v>0</v>
      </c>
      <c r="R646" s="230">
        <f>INDEX(lookups!I$64:I$81,MATCH($H646,lookups!$C$64:$C$81,0),1)*($F202&gt;=4)</f>
        <v>0</v>
      </c>
      <c r="S646" s="230">
        <f>INDEX(lookups!J$64:J$81,MATCH($H646,lookups!$C$64:$C$81,0),1)*($F202&gt;=4)</f>
        <v>0</v>
      </c>
      <c r="T646" s="230">
        <f>INDEX(lookups!K$64:K$81,MATCH($H646,lookups!$C$64:$C$81,0),1)*($F202&gt;=4)</f>
        <v>0</v>
      </c>
      <c r="U646" s="230">
        <f>INDEX(lookups!L$64:L$81,MATCH($H646,lookups!$C$64:$C$81,0),1)*($F202&gt;=4)</f>
        <v>0</v>
      </c>
      <c r="V646" s="230">
        <f>INDEX(lookups!M$64:M$81,MATCH($H646,lookups!$C$64:$C$81,0),1)*($F202&gt;=4)</f>
        <v>0</v>
      </c>
      <c r="W646" s="230">
        <f>INDEX(lookups!N$64:N$81,MATCH($H646,lookups!$C$64:$C$81,0),1)*($F202&gt;=4)</f>
        <v>0</v>
      </c>
      <c r="X646" s="230">
        <f>INDEX(lookups!O$64:O$81,MATCH($H646,lookups!$C$64:$C$81,0),1)*($F202&gt;=4)</f>
        <v>0</v>
      </c>
      <c r="Y646" s="230">
        <f>INDEX(lookups!P$64:P$81,MATCH($H646,lookups!$C$64:$C$81,0),1)*($F202&gt;=4)</f>
        <v>0</v>
      </c>
      <c r="Z646" s="230">
        <f>INDEX(lookups!Q$64:Q$81,MATCH($H646,lookups!$C$64:$C$81,0),1)*($F202&gt;=4)</f>
        <v>0</v>
      </c>
      <c r="AA646" s="230">
        <f>INDEX(lookups!R$64:R$81,MATCH($H646,lookups!$C$64:$C$81,0),1)*($F202&gt;=4)</f>
        <v>0</v>
      </c>
      <c r="AB646" s="230">
        <f>INDEX(lookups!S$64:S$81,MATCH($H646,lookups!$C$64:$C$81,0),1)*($F202&gt;=4)</f>
        <v>0</v>
      </c>
      <c r="AC646" s="230">
        <f>INDEX(lookups!T$64:T$81,MATCH($H646,lookups!$C$64:$C$81,0),1)*($F202&gt;=4)</f>
        <v>0</v>
      </c>
      <c r="AD646" s="230">
        <f>INDEX(lookups!U$64:U$81,MATCH($H646,lookups!$C$64:$C$81,0),1)*($F202&gt;=4)</f>
        <v>0</v>
      </c>
      <c r="AE646" s="230">
        <f>INDEX(lookups!V$64:V$81,MATCH($H646,lookups!$C$64:$C$81,0),1)*($F202&gt;=4)</f>
        <v>0</v>
      </c>
      <c r="AF646" s="230">
        <f>INDEX(lookups!W$64:W$81,MATCH($H646,lookups!$C$64:$C$81,0),1)*($F202&gt;=4)</f>
        <v>0</v>
      </c>
      <c r="AG646" s="230">
        <f>INDEX(lookups!X$64:X$81,MATCH($H646,lookups!$C$64:$C$81,0),1)*($F202&gt;=4)</f>
        <v>0</v>
      </c>
      <c r="AH646" s="230">
        <f>INDEX(lookups!Y$64:Y$81,MATCH($H646,lookups!$C$64:$C$81,0),1)*($F202&gt;=4)</f>
        <v>0</v>
      </c>
      <c r="AI646" s="230">
        <f>INDEX(lookups!Z$64:Z$81,MATCH($H646,lookups!$C$64:$C$81,0),1)*($F202&gt;=4)</f>
        <v>0</v>
      </c>
      <c r="AJ646" s="230">
        <f>INDEX(lookups!AA$64:AA$81,MATCH($H646,lookups!$C$64:$C$81,0),1)*($F202&gt;=4)</f>
        <v>0</v>
      </c>
      <c r="AK646" s="230">
        <f>INDEX(lookups!AB$64:AB$81,MATCH($H646,lookups!$C$64:$C$81,0),1)*($F202&gt;=4)</f>
        <v>0</v>
      </c>
      <c r="AL646" s="230">
        <f>INDEX(lookups!AC$64:AC$81,MATCH($H646,lookups!$C$64:$C$81,0),1)*($F202&gt;=4)</f>
        <v>0</v>
      </c>
      <c r="AM646" s="230">
        <f>INDEX(lookups!AD$64:AD$81,MATCH($H646,lookups!$C$64:$C$81,0),1)*($F202&gt;=4)</f>
        <v>0</v>
      </c>
      <c r="AN646" s="230">
        <f>INDEX(lookups!AE$64:AE$81,MATCH($H646,lookups!$C$64:$C$81,0),1)*($F202&gt;=4)</f>
        <v>0</v>
      </c>
      <c r="AO646" s="230">
        <f>INDEX(lookups!AF$64:AF$81,MATCH($H646,lookups!$C$64:$C$81,0),1)*($F202&gt;=4)</f>
        <v>0</v>
      </c>
      <c r="AP646" s="230">
        <f>INDEX(lookups!AG$64:AG$81,MATCH($H646,lookups!$C$64:$C$81,0),1)*($F202&gt;=4)</f>
        <v>0</v>
      </c>
      <c r="AQ646" s="230">
        <f>INDEX(lookups!AH$64:AH$81,MATCH($H646,lookups!$C$64:$C$81,0),1)*($F202&gt;=4)</f>
        <v>0</v>
      </c>
      <c r="AR646" s="230">
        <f>INDEX(lookups!AI$64:AI$81,MATCH($H646,lookups!$C$64:$C$81,0),1)*($F202&gt;=4)</f>
        <v>0</v>
      </c>
      <c r="AS646" s="230">
        <f>INDEX(lookups!AJ$64:AJ$81,MATCH($H646,lookups!$C$64:$C$81,0),1)*($F202&gt;=4)</f>
        <v>0</v>
      </c>
      <c r="AT646" s="230">
        <f>INDEX(lookups!AK$64:AK$81,MATCH($H646,lookups!$C$64:$C$81,0),1)*($F202&gt;=4)</f>
        <v>0</v>
      </c>
      <c r="AU646" s="230">
        <f>INDEX(lookups!AL$64:AL$81,MATCH($H646,lookups!$C$64:$C$81,0),1)*($F202&gt;=4)</f>
        <v>0</v>
      </c>
      <c r="AV646" s="230">
        <f>INDEX(lookups!AM$64:AM$81,MATCH($H646,lookups!$C$64:$C$81,0),1)*($F202&gt;=4)</f>
        <v>0</v>
      </c>
      <c r="AW646" s="230">
        <f>INDEX(lookups!AN$64:AN$81,MATCH($H646,lookups!$C$64:$C$81,0),1)*($F202&gt;=4)</f>
        <v>0</v>
      </c>
      <c r="AX646" s="230">
        <f>INDEX(lookups!AO$64:AO$81,MATCH($H646,lookups!$C$64:$C$81,0),1)*($F202&gt;=4)</f>
        <v>0</v>
      </c>
      <c r="AY646" s="230">
        <f>INDEX(lookups!AP$64:AP$81,MATCH($H646,lookups!$C$64:$C$81,0),1)*($F202&gt;=4)</f>
        <v>0</v>
      </c>
      <c r="AZ646" s="230">
        <f>INDEX(lookups!AQ$64:AQ$81,MATCH($H646,lookups!$C$64:$C$81,0),1)*($F202&gt;=4)</f>
        <v>0</v>
      </c>
      <c r="BA646" s="230">
        <f>INDEX(lookups!AR$64:AR$81,MATCH($H646,lookups!$C$64:$C$81,0),1)*($F202&gt;=4)</f>
        <v>0</v>
      </c>
      <c r="BB646" s="230">
        <f>INDEX(lookups!AS$64:AS$81,MATCH($H646,lookups!$C$64:$C$81,0),1)*($F202&gt;=4)</f>
        <v>0</v>
      </c>
      <c r="BC646" s="230">
        <f>INDEX(lookups!AT$64:AT$81,MATCH($H646,lookups!$C$64:$C$81,0),1)*($F202&gt;=4)</f>
        <v>0</v>
      </c>
      <c r="BD646" s="230">
        <f>INDEX(lookups!AU$64:AU$81,MATCH($H646,lookups!$C$64:$C$81,0),1)*($F202&gt;=4)</f>
        <v>0</v>
      </c>
      <c r="BE646" s="230">
        <f>INDEX(lookups!AV$64:AV$81,MATCH($H646,lookups!$C$64:$C$81,0),1)*($F202&gt;=4)</f>
        <v>0</v>
      </c>
      <c r="BF646" s="230">
        <f>INDEX(lookups!AW$64:AW$81,MATCH($H646,lookups!$C$64:$C$81,0),1)*($F202&gt;=4)</f>
        <v>0</v>
      </c>
      <c r="BG646" s="230">
        <f>INDEX(lookups!AX$64:AX$81,MATCH($H646,lookups!$C$64:$C$81,0),1)*($F202&gt;=4)</f>
        <v>0</v>
      </c>
      <c r="BH646" s="230">
        <f>INDEX(lookups!AY$64:AY$81,MATCH($H646,lookups!$C$64:$C$81,0),1)*($F202&gt;=4)</f>
        <v>0</v>
      </c>
      <c r="BI646" s="230">
        <f>INDEX(lookups!AZ$64:AZ$81,MATCH($H646,lookups!$C$64:$C$81,0),1)*($F202&gt;=4)</f>
        <v>0</v>
      </c>
      <c r="BJ646" s="230">
        <f>INDEX(lookups!BA$64:BA$81,MATCH($H646,lookups!$C$64:$C$81,0),1)*($F202&gt;=4)</f>
        <v>0</v>
      </c>
      <c r="BK646" s="230">
        <f>INDEX(lookups!BB$64:BB$81,MATCH($H646,lookups!$C$64:$C$81,0),1)*($F202&gt;=4)</f>
        <v>0</v>
      </c>
      <c r="BL646" s="230">
        <f>INDEX(lookups!BC$64:BC$81,MATCH($H646,lookups!$C$64:$C$81,0),1)*($F202&gt;=4)</f>
        <v>0</v>
      </c>
      <c r="BM646" s="230">
        <f>INDEX(lookups!BD$64:BD$81,MATCH($H646,lookups!$C$64:$C$81,0),1)*($F202&gt;=4)</f>
        <v>0</v>
      </c>
    </row>
    <row r="647" spans="3:65" x14ac:dyDescent="0.2">
      <c r="C647" s="188">
        <f t="shared" si="633"/>
        <v>5</v>
      </c>
      <c r="D647" s="166" t="str">
        <f t="shared" si="634"/>
        <v/>
      </c>
      <c r="E647" s="211" t="str">
        <f t="shared" si="632"/>
        <v>Operating Expense</v>
      </c>
      <c r="F647" s="183">
        <f t="shared" si="632"/>
        <v>2</v>
      </c>
      <c r="G647" s="183"/>
      <c r="H647" s="215">
        <f>Inputs!J16</f>
        <v>5</v>
      </c>
      <c r="I647" s="172"/>
      <c r="J647" s="217"/>
      <c r="K647" s="228">
        <f t="shared" si="635"/>
        <v>0</v>
      </c>
      <c r="L647" s="229">
        <f t="shared" si="636"/>
        <v>0</v>
      </c>
      <c r="O647" s="230">
        <f>INDEX(lookups!F$64:F$81,MATCH($H647,lookups!$C$64:$C$81,0),1)*($F203&gt;=4)</f>
        <v>0</v>
      </c>
      <c r="P647" s="230">
        <f>INDEX(lookups!G$64:G$81,MATCH($H647,lookups!$C$64:$C$81,0),1)*($F203&gt;=4)</f>
        <v>0</v>
      </c>
      <c r="Q647" s="230">
        <f>INDEX(lookups!H$64:H$81,MATCH($H647,lookups!$C$64:$C$81,0),1)*($F203&gt;=4)</f>
        <v>0</v>
      </c>
      <c r="R647" s="230">
        <f>INDEX(lookups!I$64:I$81,MATCH($H647,lookups!$C$64:$C$81,0),1)*($F203&gt;=4)</f>
        <v>0</v>
      </c>
      <c r="S647" s="230">
        <f>INDEX(lookups!J$64:J$81,MATCH($H647,lookups!$C$64:$C$81,0),1)*($F203&gt;=4)</f>
        <v>0</v>
      </c>
      <c r="T647" s="230">
        <f>INDEX(lookups!K$64:K$81,MATCH($H647,lookups!$C$64:$C$81,0),1)*($F203&gt;=4)</f>
        <v>0</v>
      </c>
      <c r="U647" s="230">
        <f>INDEX(lookups!L$64:L$81,MATCH($H647,lookups!$C$64:$C$81,0),1)*($F203&gt;=4)</f>
        <v>0</v>
      </c>
      <c r="V647" s="230">
        <f>INDEX(lookups!M$64:M$81,MATCH($H647,lookups!$C$64:$C$81,0),1)*($F203&gt;=4)</f>
        <v>0</v>
      </c>
      <c r="W647" s="230">
        <f>INDEX(lookups!N$64:N$81,MATCH($H647,lookups!$C$64:$C$81,0),1)*($F203&gt;=4)</f>
        <v>0</v>
      </c>
      <c r="X647" s="230">
        <f>INDEX(lookups!O$64:O$81,MATCH($H647,lookups!$C$64:$C$81,0),1)*($F203&gt;=4)</f>
        <v>0</v>
      </c>
      <c r="Y647" s="230">
        <f>INDEX(lookups!P$64:P$81,MATCH($H647,lookups!$C$64:$C$81,0),1)*($F203&gt;=4)</f>
        <v>0</v>
      </c>
      <c r="Z647" s="230">
        <f>INDEX(lookups!Q$64:Q$81,MATCH($H647,lookups!$C$64:$C$81,0),1)*($F203&gt;=4)</f>
        <v>0</v>
      </c>
      <c r="AA647" s="230">
        <f>INDEX(lookups!R$64:R$81,MATCH($H647,lookups!$C$64:$C$81,0),1)*($F203&gt;=4)</f>
        <v>0</v>
      </c>
      <c r="AB647" s="230">
        <f>INDEX(lookups!S$64:S$81,MATCH($H647,lookups!$C$64:$C$81,0),1)*($F203&gt;=4)</f>
        <v>0</v>
      </c>
      <c r="AC647" s="230">
        <f>INDEX(lookups!T$64:T$81,MATCH($H647,lookups!$C$64:$C$81,0),1)*($F203&gt;=4)</f>
        <v>0</v>
      </c>
      <c r="AD647" s="230">
        <f>INDEX(lookups!U$64:U$81,MATCH($H647,lookups!$C$64:$C$81,0),1)*($F203&gt;=4)</f>
        <v>0</v>
      </c>
      <c r="AE647" s="230">
        <f>INDEX(lookups!V$64:V$81,MATCH($H647,lookups!$C$64:$C$81,0),1)*($F203&gt;=4)</f>
        <v>0</v>
      </c>
      <c r="AF647" s="230">
        <f>INDEX(lookups!W$64:W$81,MATCH($H647,lookups!$C$64:$C$81,0),1)*($F203&gt;=4)</f>
        <v>0</v>
      </c>
      <c r="AG647" s="230">
        <f>INDEX(lookups!X$64:X$81,MATCH($H647,lookups!$C$64:$C$81,0),1)*($F203&gt;=4)</f>
        <v>0</v>
      </c>
      <c r="AH647" s="230">
        <f>INDEX(lookups!Y$64:Y$81,MATCH($H647,lookups!$C$64:$C$81,0),1)*($F203&gt;=4)</f>
        <v>0</v>
      </c>
      <c r="AI647" s="230">
        <f>INDEX(lookups!Z$64:Z$81,MATCH($H647,lookups!$C$64:$C$81,0),1)*($F203&gt;=4)</f>
        <v>0</v>
      </c>
      <c r="AJ647" s="230">
        <f>INDEX(lookups!AA$64:AA$81,MATCH($H647,lookups!$C$64:$C$81,0),1)*($F203&gt;=4)</f>
        <v>0</v>
      </c>
      <c r="AK647" s="230">
        <f>INDEX(lookups!AB$64:AB$81,MATCH($H647,lookups!$C$64:$C$81,0),1)*($F203&gt;=4)</f>
        <v>0</v>
      </c>
      <c r="AL647" s="230">
        <f>INDEX(lookups!AC$64:AC$81,MATCH($H647,lookups!$C$64:$C$81,0),1)*($F203&gt;=4)</f>
        <v>0</v>
      </c>
      <c r="AM647" s="230">
        <f>INDEX(lookups!AD$64:AD$81,MATCH($H647,lookups!$C$64:$C$81,0),1)*($F203&gt;=4)</f>
        <v>0</v>
      </c>
      <c r="AN647" s="230">
        <f>INDEX(lookups!AE$64:AE$81,MATCH($H647,lookups!$C$64:$C$81,0),1)*($F203&gt;=4)</f>
        <v>0</v>
      </c>
      <c r="AO647" s="230">
        <f>INDEX(lookups!AF$64:AF$81,MATCH($H647,lookups!$C$64:$C$81,0),1)*($F203&gt;=4)</f>
        <v>0</v>
      </c>
      <c r="AP647" s="230">
        <f>INDEX(lookups!AG$64:AG$81,MATCH($H647,lookups!$C$64:$C$81,0),1)*($F203&gt;=4)</f>
        <v>0</v>
      </c>
      <c r="AQ647" s="230">
        <f>INDEX(lookups!AH$64:AH$81,MATCH($H647,lookups!$C$64:$C$81,0),1)*($F203&gt;=4)</f>
        <v>0</v>
      </c>
      <c r="AR647" s="230">
        <f>INDEX(lookups!AI$64:AI$81,MATCH($H647,lookups!$C$64:$C$81,0),1)*($F203&gt;=4)</f>
        <v>0</v>
      </c>
      <c r="AS647" s="230">
        <f>INDEX(lookups!AJ$64:AJ$81,MATCH($H647,lookups!$C$64:$C$81,0),1)*($F203&gt;=4)</f>
        <v>0</v>
      </c>
      <c r="AT647" s="230">
        <f>INDEX(lookups!AK$64:AK$81,MATCH($H647,lookups!$C$64:$C$81,0),1)*($F203&gt;=4)</f>
        <v>0</v>
      </c>
      <c r="AU647" s="230">
        <f>INDEX(lookups!AL$64:AL$81,MATCH($H647,lookups!$C$64:$C$81,0),1)*($F203&gt;=4)</f>
        <v>0</v>
      </c>
      <c r="AV647" s="230">
        <f>INDEX(lookups!AM$64:AM$81,MATCH($H647,lookups!$C$64:$C$81,0),1)*($F203&gt;=4)</f>
        <v>0</v>
      </c>
      <c r="AW647" s="230">
        <f>INDEX(lookups!AN$64:AN$81,MATCH($H647,lookups!$C$64:$C$81,0),1)*($F203&gt;=4)</f>
        <v>0</v>
      </c>
      <c r="AX647" s="230">
        <f>INDEX(lookups!AO$64:AO$81,MATCH($H647,lookups!$C$64:$C$81,0),1)*($F203&gt;=4)</f>
        <v>0</v>
      </c>
      <c r="AY647" s="230">
        <f>INDEX(lookups!AP$64:AP$81,MATCH($H647,lookups!$C$64:$C$81,0),1)*($F203&gt;=4)</f>
        <v>0</v>
      </c>
      <c r="AZ647" s="230">
        <f>INDEX(lookups!AQ$64:AQ$81,MATCH($H647,lookups!$C$64:$C$81,0),1)*($F203&gt;=4)</f>
        <v>0</v>
      </c>
      <c r="BA647" s="230">
        <f>INDEX(lookups!AR$64:AR$81,MATCH($H647,lookups!$C$64:$C$81,0),1)*($F203&gt;=4)</f>
        <v>0</v>
      </c>
      <c r="BB647" s="230">
        <f>INDEX(lookups!AS$64:AS$81,MATCH($H647,lookups!$C$64:$C$81,0),1)*($F203&gt;=4)</f>
        <v>0</v>
      </c>
      <c r="BC647" s="230">
        <f>INDEX(lookups!AT$64:AT$81,MATCH($H647,lookups!$C$64:$C$81,0),1)*($F203&gt;=4)</f>
        <v>0</v>
      </c>
      <c r="BD647" s="230">
        <f>INDEX(lookups!AU$64:AU$81,MATCH($H647,lookups!$C$64:$C$81,0),1)*($F203&gt;=4)</f>
        <v>0</v>
      </c>
      <c r="BE647" s="230">
        <f>INDEX(lookups!AV$64:AV$81,MATCH($H647,lookups!$C$64:$C$81,0),1)*($F203&gt;=4)</f>
        <v>0</v>
      </c>
      <c r="BF647" s="230">
        <f>INDEX(lookups!AW$64:AW$81,MATCH($H647,lookups!$C$64:$C$81,0),1)*($F203&gt;=4)</f>
        <v>0</v>
      </c>
      <c r="BG647" s="230">
        <f>INDEX(lookups!AX$64:AX$81,MATCH($H647,lookups!$C$64:$C$81,0),1)*($F203&gt;=4)</f>
        <v>0</v>
      </c>
      <c r="BH647" s="230">
        <f>INDEX(lookups!AY$64:AY$81,MATCH($H647,lookups!$C$64:$C$81,0),1)*($F203&gt;=4)</f>
        <v>0</v>
      </c>
      <c r="BI647" s="230">
        <f>INDEX(lookups!AZ$64:AZ$81,MATCH($H647,lookups!$C$64:$C$81,0),1)*($F203&gt;=4)</f>
        <v>0</v>
      </c>
      <c r="BJ647" s="230">
        <f>INDEX(lookups!BA$64:BA$81,MATCH($H647,lookups!$C$64:$C$81,0),1)*($F203&gt;=4)</f>
        <v>0</v>
      </c>
      <c r="BK647" s="230">
        <f>INDEX(lookups!BB$64:BB$81,MATCH($H647,lookups!$C$64:$C$81,0),1)*($F203&gt;=4)</f>
        <v>0</v>
      </c>
      <c r="BL647" s="230">
        <f>INDEX(lookups!BC$64:BC$81,MATCH($H647,lookups!$C$64:$C$81,0),1)*($F203&gt;=4)</f>
        <v>0</v>
      </c>
      <c r="BM647" s="230">
        <f>INDEX(lookups!BD$64:BD$81,MATCH($H647,lookups!$C$64:$C$81,0),1)*($F203&gt;=4)</f>
        <v>0</v>
      </c>
    </row>
    <row r="648" spans="3:65" x14ac:dyDescent="0.2">
      <c r="C648" s="188">
        <f t="shared" si="633"/>
        <v>6</v>
      </c>
      <c r="D648" s="166" t="str">
        <f t="shared" si="634"/>
        <v/>
      </c>
      <c r="E648" s="211" t="str">
        <f t="shared" si="632"/>
        <v>Operating Expense</v>
      </c>
      <c r="F648" s="183">
        <f t="shared" si="632"/>
        <v>2</v>
      </c>
      <c r="G648" s="183"/>
      <c r="H648" s="215">
        <f>Inputs!J17</f>
        <v>5</v>
      </c>
      <c r="I648" s="172"/>
      <c r="J648" s="217"/>
      <c r="K648" s="228">
        <f t="shared" si="635"/>
        <v>0</v>
      </c>
      <c r="L648" s="229">
        <f t="shared" si="636"/>
        <v>0</v>
      </c>
      <c r="O648" s="230">
        <f>INDEX(lookups!F$64:F$81,MATCH($H648,lookups!$C$64:$C$81,0),1)*($F204&gt;=4)</f>
        <v>0</v>
      </c>
      <c r="P648" s="230">
        <f>INDEX(lookups!G$64:G$81,MATCH($H648,lookups!$C$64:$C$81,0),1)*($F204&gt;=4)</f>
        <v>0</v>
      </c>
      <c r="Q648" s="230">
        <f>INDEX(lookups!H$64:H$81,MATCH($H648,lookups!$C$64:$C$81,0),1)*($F204&gt;=4)</f>
        <v>0</v>
      </c>
      <c r="R648" s="230">
        <f>INDEX(lookups!I$64:I$81,MATCH($H648,lookups!$C$64:$C$81,0),1)*($F204&gt;=4)</f>
        <v>0</v>
      </c>
      <c r="S648" s="230">
        <f>INDEX(lookups!J$64:J$81,MATCH($H648,lookups!$C$64:$C$81,0),1)*($F204&gt;=4)</f>
        <v>0</v>
      </c>
      <c r="T648" s="230">
        <f>INDEX(lookups!K$64:K$81,MATCH($H648,lookups!$C$64:$C$81,0),1)*($F204&gt;=4)</f>
        <v>0</v>
      </c>
      <c r="U648" s="230">
        <f>INDEX(lookups!L$64:L$81,MATCH($H648,lookups!$C$64:$C$81,0),1)*($F204&gt;=4)</f>
        <v>0</v>
      </c>
      <c r="V648" s="230">
        <f>INDEX(lookups!M$64:M$81,MATCH($H648,lookups!$C$64:$C$81,0),1)*($F204&gt;=4)</f>
        <v>0</v>
      </c>
      <c r="W648" s="230">
        <f>INDEX(lookups!N$64:N$81,MATCH($H648,lookups!$C$64:$C$81,0),1)*($F204&gt;=4)</f>
        <v>0</v>
      </c>
      <c r="X648" s="230">
        <f>INDEX(lookups!O$64:O$81,MATCH($H648,lookups!$C$64:$C$81,0),1)*($F204&gt;=4)</f>
        <v>0</v>
      </c>
      <c r="Y648" s="230">
        <f>INDEX(lookups!P$64:P$81,MATCH($H648,lookups!$C$64:$C$81,0),1)*($F204&gt;=4)</f>
        <v>0</v>
      </c>
      <c r="Z648" s="230">
        <f>INDEX(lookups!Q$64:Q$81,MATCH($H648,lookups!$C$64:$C$81,0),1)*($F204&gt;=4)</f>
        <v>0</v>
      </c>
      <c r="AA648" s="230">
        <f>INDEX(lookups!R$64:R$81,MATCH($H648,lookups!$C$64:$C$81,0),1)*($F204&gt;=4)</f>
        <v>0</v>
      </c>
      <c r="AB648" s="230">
        <f>INDEX(lookups!S$64:S$81,MATCH($H648,lookups!$C$64:$C$81,0),1)*($F204&gt;=4)</f>
        <v>0</v>
      </c>
      <c r="AC648" s="230">
        <f>INDEX(lookups!T$64:T$81,MATCH($H648,lookups!$C$64:$C$81,0),1)*($F204&gt;=4)</f>
        <v>0</v>
      </c>
      <c r="AD648" s="230">
        <f>INDEX(lookups!U$64:U$81,MATCH($H648,lookups!$C$64:$C$81,0),1)*($F204&gt;=4)</f>
        <v>0</v>
      </c>
      <c r="AE648" s="230">
        <f>INDEX(lookups!V$64:V$81,MATCH($H648,lookups!$C$64:$C$81,0),1)*($F204&gt;=4)</f>
        <v>0</v>
      </c>
      <c r="AF648" s="230">
        <f>INDEX(lookups!W$64:W$81,MATCH($H648,lookups!$C$64:$C$81,0),1)*($F204&gt;=4)</f>
        <v>0</v>
      </c>
      <c r="AG648" s="230">
        <f>INDEX(lookups!X$64:X$81,MATCH($H648,lookups!$C$64:$C$81,0),1)*($F204&gt;=4)</f>
        <v>0</v>
      </c>
      <c r="AH648" s="230">
        <f>INDEX(lookups!Y$64:Y$81,MATCH($H648,lookups!$C$64:$C$81,0),1)*($F204&gt;=4)</f>
        <v>0</v>
      </c>
      <c r="AI648" s="230">
        <f>INDEX(lookups!Z$64:Z$81,MATCH($H648,lookups!$C$64:$C$81,0),1)*($F204&gt;=4)</f>
        <v>0</v>
      </c>
      <c r="AJ648" s="230">
        <f>INDEX(lookups!AA$64:AA$81,MATCH($H648,lookups!$C$64:$C$81,0),1)*($F204&gt;=4)</f>
        <v>0</v>
      </c>
      <c r="AK648" s="230">
        <f>INDEX(lookups!AB$64:AB$81,MATCH($H648,lookups!$C$64:$C$81,0),1)*($F204&gt;=4)</f>
        <v>0</v>
      </c>
      <c r="AL648" s="230">
        <f>INDEX(lookups!AC$64:AC$81,MATCH($H648,lookups!$C$64:$C$81,0),1)*($F204&gt;=4)</f>
        <v>0</v>
      </c>
      <c r="AM648" s="230">
        <f>INDEX(lookups!AD$64:AD$81,MATCH($H648,lookups!$C$64:$C$81,0),1)*($F204&gt;=4)</f>
        <v>0</v>
      </c>
      <c r="AN648" s="230">
        <f>INDEX(lookups!AE$64:AE$81,MATCH($H648,lookups!$C$64:$C$81,0),1)*($F204&gt;=4)</f>
        <v>0</v>
      </c>
      <c r="AO648" s="230">
        <f>INDEX(lookups!AF$64:AF$81,MATCH($H648,lookups!$C$64:$C$81,0),1)*($F204&gt;=4)</f>
        <v>0</v>
      </c>
      <c r="AP648" s="230">
        <f>INDEX(lookups!AG$64:AG$81,MATCH($H648,lookups!$C$64:$C$81,0),1)*($F204&gt;=4)</f>
        <v>0</v>
      </c>
      <c r="AQ648" s="230">
        <f>INDEX(lookups!AH$64:AH$81,MATCH($H648,lookups!$C$64:$C$81,0),1)*($F204&gt;=4)</f>
        <v>0</v>
      </c>
      <c r="AR648" s="230">
        <f>INDEX(lookups!AI$64:AI$81,MATCH($H648,lookups!$C$64:$C$81,0),1)*($F204&gt;=4)</f>
        <v>0</v>
      </c>
      <c r="AS648" s="230">
        <f>INDEX(lookups!AJ$64:AJ$81,MATCH($H648,lookups!$C$64:$C$81,0),1)*($F204&gt;=4)</f>
        <v>0</v>
      </c>
      <c r="AT648" s="230">
        <f>INDEX(lookups!AK$64:AK$81,MATCH($H648,lookups!$C$64:$C$81,0),1)*($F204&gt;=4)</f>
        <v>0</v>
      </c>
      <c r="AU648" s="230">
        <f>INDEX(lookups!AL$64:AL$81,MATCH($H648,lookups!$C$64:$C$81,0),1)*($F204&gt;=4)</f>
        <v>0</v>
      </c>
      <c r="AV648" s="230">
        <f>INDEX(lookups!AM$64:AM$81,MATCH($H648,lookups!$C$64:$C$81,0),1)*($F204&gt;=4)</f>
        <v>0</v>
      </c>
      <c r="AW648" s="230">
        <f>INDEX(lookups!AN$64:AN$81,MATCH($H648,lookups!$C$64:$C$81,0),1)*($F204&gt;=4)</f>
        <v>0</v>
      </c>
      <c r="AX648" s="230">
        <f>INDEX(lookups!AO$64:AO$81,MATCH($H648,lookups!$C$64:$C$81,0),1)*($F204&gt;=4)</f>
        <v>0</v>
      </c>
      <c r="AY648" s="230">
        <f>INDEX(lookups!AP$64:AP$81,MATCH($H648,lookups!$C$64:$C$81,0),1)*($F204&gt;=4)</f>
        <v>0</v>
      </c>
      <c r="AZ648" s="230">
        <f>INDEX(lookups!AQ$64:AQ$81,MATCH($H648,lookups!$C$64:$C$81,0),1)*($F204&gt;=4)</f>
        <v>0</v>
      </c>
      <c r="BA648" s="230">
        <f>INDEX(lookups!AR$64:AR$81,MATCH($H648,lookups!$C$64:$C$81,0),1)*($F204&gt;=4)</f>
        <v>0</v>
      </c>
      <c r="BB648" s="230">
        <f>INDEX(lookups!AS$64:AS$81,MATCH($H648,lookups!$C$64:$C$81,0),1)*($F204&gt;=4)</f>
        <v>0</v>
      </c>
      <c r="BC648" s="230">
        <f>INDEX(lookups!AT$64:AT$81,MATCH($H648,lookups!$C$64:$C$81,0),1)*($F204&gt;=4)</f>
        <v>0</v>
      </c>
      <c r="BD648" s="230">
        <f>INDEX(lookups!AU$64:AU$81,MATCH($H648,lookups!$C$64:$C$81,0),1)*($F204&gt;=4)</f>
        <v>0</v>
      </c>
      <c r="BE648" s="230">
        <f>INDEX(lookups!AV$64:AV$81,MATCH($H648,lookups!$C$64:$C$81,0),1)*($F204&gt;=4)</f>
        <v>0</v>
      </c>
      <c r="BF648" s="230">
        <f>INDEX(lookups!AW$64:AW$81,MATCH($H648,lookups!$C$64:$C$81,0),1)*($F204&gt;=4)</f>
        <v>0</v>
      </c>
      <c r="BG648" s="230">
        <f>INDEX(lookups!AX$64:AX$81,MATCH($H648,lookups!$C$64:$C$81,0),1)*($F204&gt;=4)</f>
        <v>0</v>
      </c>
      <c r="BH648" s="230">
        <f>INDEX(lookups!AY$64:AY$81,MATCH($H648,lookups!$C$64:$C$81,0),1)*($F204&gt;=4)</f>
        <v>0</v>
      </c>
      <c r="BI648" s="230">
        <f>INDEX(lookups!AZ$64:AZ$81,MATCH($H648,lookups!$C$64:$C$81,0),1)*($F204&gt;=4)</f>
        <v>0</v>
      </c>
      <c r="BJ648" s="230">
        <f>INDEX(lookups!BA$64:BA$81,MATCH($H648,lookups!$C$64:$C$81,0),1)*($F204&gt;=4)</f>
        <v>0</v>
      </c>
      <c r="BK648" s="230">
        <f>INDEX(lookups!BB$64:BB$81,MATCH($H648,lookups!$C$64:$C$81,0),1)*($F204&gt;=4)</f>
        <v>0</v>
      </c>
      <c r="BL648" s="230">
        <f>INDEX(lookups!BC$64:BC$81,MATCH($H648,lookups!$C$64:$C$81,0),1)*($F204&gt;=4)</f>
        <v>0</v>
      </c>
      <c r="BM648" s="230">
        <f>INDEX(lookups!BD$64:BD$81,MATCH($H648,lookups!$C$64:$C$81,0),1)*($F204&gt;=4)</f>
        <v>0</v>
      </c>
    </row>
    <row r="649" spans="3:65" x14ac:dyDescent="0.2">
      <c r="C649" s="188">
        <f t="shared" si="633"/>
        <v>7</v>
      </c>
      <c r="D649" s="166" t="str">
        <f t="shared" si="634"/>
        <v xml:space="preserve">Alt 1 - TRANSMISSION LINE  </v>
      </c>
      <c r="E649" s="211" t="str">
        <f t="shared" si="632"/>
        <v>CWIP Capital</v>
      </c>
      <c r="F649" s="183">
        <f t="shared" si="632"/>
        <v>6</v>
      </c>
      <c r="G649" s="183"/>
      <c r="H649" s="215">
        <f>Inputs!J18</f>
        <v>15</v>
      </c>
      <c r="I649" s="172"/>
      <c r="J649" s="217"/>
      <c r="K649" s="228">
        <f t="shared" si="635"/>
        <v>0.61944323375522192</v>
      </c>
      <c r="L649" s="229">
        <f t="shared" si="636"/>
        <v>1.0000000000000004</v>
      </c>
      <c r="O649" s="230">
        <f>INDEX(lookups!F$64:F$81,MATCH($H649,lookups!$C$64:$C$81,0),1)*($F205&gt;=4)</f>
        <v>0.05</v>
      </c>
      <c r="P649" s="230">
        <f>INDEX(lookups!G$64:G$81,MATCH($H649,lookups!$C$64:$C$81,0),1)*($F205&gt;=4)</f>
        <v>9.5000000000000001E-2</v>
      </c>
      <c r="Q649" s="230">
        <f>INDEX(lookups!H$64:H$81,MATCH($H649,lookups!$C$64:$C$81,0),1)*($F205&gt;=4)</f>
        <v>8.5500000000000007E-2</v>
      </c>
      <c r="R649" s="230">
        <f>INDEX(lookups!I$64:I$81,MATCH($H649,lookups!$C$64:$C$81,0),1)*($F205&gt;=4)</f>
        <v>7.6999999999999999E-2</v>
      </c>
      <c r="S649" s="230">
        <f>INDEX(lookups!J$64:J$81,MATCH($H649,lookups!$C$64:$C$81,0),1)*($F205&gt;=4)</f>
        <v>6.93E-2</v>
      </c>
      <c r="T649" s="230">
        <f>INDEX(lookups!K$64:K$81,MATCH($H649,lookups!$C$64:$C$81,0),1)*($F205&gt;=4)</f>
        <v>6.2300000000000001E-2</v>
      </c>
      <c r="U649" s="230">
        <f>INDEX(lookups!L$64:L$81,MATCH($H649,lookups!$C$64:$C$81,0),1)*($F205&gt;=4)</f>
        <v>5.9000000000000004E-2</v>
      </c>
      <c r="V649" s="230">
        <f>INDEX(lookups!M$64:M$81,MATCH($H649,lookups!$C$64:$C$81,0),1)*($F205&gt;=4)</f>
        <v>5.9000000000000004E-2</v>
      </c>
      <c r="W649" s="230">
        <f>INDEX(lookups!N$64:N$81,MATCH($H649,lookups!$C$64:$C$81,0),1)*($F205&gt;=4)</f>
        <v>5.91E-2</v>
      </c>
      <c r="X649" s="230">
        <f>INDEX(lookups!O$64:O$81,MATCH($H649,lookups!$C$64:$C$81,0),1)*($F205&gt;=4)</f>
        <v>5.9000000000000004E-2</v>
      </c>
      <c r="Y649" s="230">
        <f>INDEX(lookups!P$64:P$81,MATCH($H649,lookups!$C$64:$C$81,0),1)*($F205&gt;=4)</f>
        <v>5.91E-2</v>
      </c>
      <c r="Z649" s="230">
        <f>INDEX(lookups!Q$64:Q$81,MATCH($H649,lookups!$C$64:$C$81,0),1)*($F205&gt;=4)</f>
        <v>5.9000000000000004E-2</v>
      </c>
      <c r="AA649" s="230">
        <f>INDEX(lookups!R$64:R$81,MATCH($H649,lookups!$C$64:$C$81,0),1)*($F205&gt;=4)</f>
        <v>5.91E-2</v>
      </c>
      <c r="AB649" s="230">
        <f>INDEX(lookups!S$64:S$81,MATCH($H649,lookups!$C$64:$C$81,0),1)*($F205&gt;=4)</f>
        <v>5.9000000000000004E-2</v>
      </c>
      <c r="AC649" s="230">
        <f>INDEX(lookups!T$64:T$81,MATCH($H649,lookups!$C$64:$C$81,0),1)*($F205&gt;=4)</f>
        <v>5.91E-2</v>
      </c>
      <c r="AD649" s="230">
        <f>INDEX(lookups!U$64:U$81,MATCH($H649,lookups!$C$64:$C$81,0),1)*($F205&gt;=4)</f>
        <v>2.9499999999999998E-2</v>
      </c>
      <c r="AE649" s="230">
        <f>INDEX(lookups!V$64:V$81,MATCH($H649,lookups!$C$64:$C$81,0),1)*($F205&gt;=4)</f>
        <v>0</v>
      </c>
      <c r="AF649" s="230">
        <f>INDEX(lookups!W$64:W$81,MATCH($H649,lookups!$C$64:$C$81,0),1)*($F205&gt;=4)</f>
        <v>0</v>
      </c>
      <c r="AG649" s="230">
        <f>INDEX(lookups!X$64:X$81,MATCH($H649,lookups!$C$64:$C$81,0),1)*($F205&gt;=4)</f>
        <v>0</v>
      </c>
      <c r="AH649" s="230">
        <f>INDEX(lookups!Y$64:Y$81,MATCH($H649,lookups!$C$64:$C$81,0),1)*($F205&gt;=4)</f>
        <v>0</v>
      </c>
      <c r="AI649" s="230">
        <f>INDEX(lookups!Z$64:Z$81,MATCH($H649,lookups!$C$64:$C$81,0),1)*($F205&gt;=4)</f>
        <v>0</v>
      </c>
      <c r="AJ649" s="230">
        <f>INDEX(lookups!AA$64:AA$81,MATCH($H649,lookups!$C$64:$C$81,0),1)*($F205&gt;=4)</f>
        <v>0</v>
      </c>
      <c r="AK649" s="230">
        <f>INDEX(lookups!AB$64:AB$81,MATCH($H649,lookups!$C$64:$C$81,0),1)*($F205&gt;=4)</f>
        <v>0</v>
      </c>
      <c r="AL649" s="230">
        <f>INDEX(lookups!AC$64:AC$81,MATCH($H649,lookups!$C$64:$C$81,0),1)*($F205&gt;=4)</f>
        <v>0</v>
      </c>
      <c r="AM649" s="230">
        <f>INDEX(lookups!AD$64:AD$81,MATCH($H649,lookups!$C$64:$C$81,0),1)*($F205&gt;=4)</f>
        <v>0</v>
      </c>
      <c r="AN649" s="230">
        <f>INDEX(lookups!AE$64:AE$81,MATCH($H649,lookups!$C$64:$C$81,0),1)*($F205&gt;=4)</f>
        <v>0</v>
      </c>
      <c r="AO649" s="230">
        <f>INDEX(lookups!AF$64:AF$81,MATCH($H649,lookups!$C$64:$C$81,0),1)*($F205&gt;=4)</f>
        <v>0</v>
      </c>
      <c r="AP649" s="230">
        <f>INDEX(lookups!AG$64:AG$81,MATCH($H649,lookups!$C$64:$C$81,0),1)*($F205&gt;=4)</f>
        <v>0</v>
      </c>
      <c r="AQ649" s="230">
        <f>INDEX(lookups!AH$64:AH$81,MATCH($H649,lookups!$C$64:$C$81,0),1)*($F205&gt;=4)</f>
        <v>0</v>
      </c>
      <c r="AR649" s="230">
        <f>INDEX(lookups!AI$64:AI$81,MATCH($H649,lookups!$C$64:$C$81,0),1)*($F205&gt;=4)</f>
        <v>0</v>
      </c>
      <c r="AS649" s="230">
        <f>INDEX(lookups!AJ$64:AJ$81,MATCH($H649,lookups!$C$64:$C$81,0),1)*($F205&gt;=4)</f>
        <v>0</v>
      </c>
      <c r="AT649" s="230">
        <f>INDEX(lookups!AK$64:AK$81,MATCH($H649,lookups!$C$64:$C$81,0),1)*($F205&gt;=4)</f>
        <v>0</v>
      </c>
      <c r="AU649" s="230">
        <f>INDEX(lookups!AL$64:AL$81,MATCH($H649,lookups!$C$64:$C$81,0),1)*($F205&gt;=4)</f>
        <v>0</v>
      </c>
      <c r="AV649" s="230">
        <f>INDEX(lookups!AM$64:AM$81,MATCH($H649,lookups!$C$64:$C$81,0),1)*($F205&gt;=4)</f>
        <v>0</v>
      </c>
      <c r="AW649" s="230">
        <f>INDEX(lookups!AN$64:AN$81,MATCH($H649,lookups!$C$64:$C$81,0),1)*($F205&gt;=4)</f>
        <v>0</v>
      </c>
      <c r="AX649" s="230">
        <f>INDEX(lookups!AO$64:AO$81,MATCH($H649,lookups!$C$64:$C$81,0),1)*($F205&gt;=4)</f>
        <v>0</v>
      </c>
      <c r="AY649" s="230">
        <f>INDEX(lookups!AP$64:AP$81,MATCH($H649,lookups!$C$64:$C$81,0),1)*($F205&gt;=4)</f>
        <v>0</v>
      </c>
      <c r="AZ649" s="230">
        <f>INDEX(lookups!AQ$64:AQ$81,MATCH($H649,lookups!$C$64:$C$81,0),1)*($F205&gt;=4)</f>
        <v>0</v>
      </c>
      <c r="BA649" s="230">
        <f>INDEX(lookups!AR$64:AR$81,MATCH($H649,lookups!$C$64:$C$81,0),1)*($F205&gt;=4)</f>
        <v>0</v>
      </c>
      <c r="BB649" s="230">
        <f>INDEX(lookups!AS$64:AS$81,MATCH($H649,lookups!$C$64:$C$81,0),1)*($F205&gt;=4)</f>
        <v>0</v>
      </c>
      <c r="BC649" s="230">
        <f>INDEX(lookups!AT$64:AT$81,MATCH($H649,lookups!$C$64:$C$81,0),1)*($F205&gt;=4)</f>
        <v>0</v>
      </c>
      <c r="BD649" s="230">
        <f>INDEX(lookups!AU$64:AU$81,MATCH($H649,lookups!$C$64:$C$81,0),1)*($F205&gt;=4)</f>
        <v>0</v>
      </c>
      <c r="BE649" s="230">
        <f>INDEX(lookups!AV$64:AV$81,MATCH($H649,lookups!$C$64:$C$81,0),1)*($F205&gt;=4)</f>
        <v>0</v>
      </c>
      <c r="BF649" s="230">
        <f>INDEX(lookups!AW$64:AW$81,MATCH($H649,lookups!$C$64:$C$81,0),1)*($F205&gt;=4)</f>
        <v>0</v>
      </c>
      <c r="BG649" s="230">
        <f>INDEX(lookups!AX$64:AX$81,MATCH($H649,lookups!$C$64:$C$81,0),1)*($F205&gt;=4)</f>
        <v>0</v>
      </c>
      <c r="BH649" s="230">
        <f>INDEX(lookups!AY$64:AY$81,MATCH($H649,lookups!$C$64:$C$81,0),1)*($F205&gt;=4)</f>
        <v>0</v>
      </c>
      <c r="BI649" s="230">
        <f>INDEX(lookups!AZ$64:AZ$81,MATCH($H649,lookups!$C$64:$C$81,0),1)*($F205&gt;=4)</f>
        <v>0</v>
      </c>
      <c r="BJ649" s="230">
        <f>INDEX(lookups!BA$64:BA$81,MATCH($H649,lookups!$C$64:$C$81,0),1)*($F205&gt;=4)</f>
        <v>0</v>
      </c>
      <c r="BK649" s="230">
        <f>INDEX(lookups!BB$64:BB$81,MATCH($H649,lookups!$C$64:$C$81,0),1)*($F205&gt;=4)</f>
        <v>0</v>
      </c>
      <c r="BL649" s="230">
        <f>INDEX(lookups!BC$64:BC$81,MATCH($H649,lookups!$C$64:$C$81,0),1)*($F205&gt;=4)</f>
        <v>0</v>
      </c>
      <c r="BM649" s="230">
        <f>INDEX(lookups!BD$64:BD$81,MATCH($H649,lookups!$C$64:$C$81,0),1)*($F205&gt;=4)</f>
        <v>0</v>
      </c>
    </row>
    <row r="650" spans="3:65" x14ac:dyDescent="0.2">
      <c r="C650" s="188">
        <f t="shared" si="633"/>
        <v>8</v>
      </c>
      <c r="D650" s="166" t="str">
        <f t="shared" si="634"/>
        <v xml:space="preserve">Alt 1 - TRANSMISSION SUBSTATION  </v>
      </c>
      <c r="E650" s="211" t="str">
        <f t="shared" si="632"/>
        <v>CWIP Capital</v>
      </c>
      <c r="F650" s="183">
        <f t="shared" si="632"/>
        <v>6</v>
      </c>
      <c r="G650" s="183"/>
      <c r="H650" s="215">
        <f>Inputs!J19</f>
        <v>15</v>
      </c>
      <c r="I650" s="172"/>
      <c r="J650" s="217"/>
      <c r="K650" s="228">
        <f t="shared" si="635"/>
        <v>0.61944323375522192</v>
      </c>
      <c r="L650" s="229">
        <f t="shared" si="636"/>
        <v>1.0000000000000004</v>
      </c>
      <c r="O650" s="230">
        <f>INDEX(lookups!F$64:F$81,MATCH($H650,lookups!$C$64:$C$81,0),1)*($F206&gt;=4)</f>
        <v>0.05</v>
      </c>
      <c r="P650" s="230">
        <f>INDEX(lookups!G$64:G$81,MATCH($H650,lookups!$C$64:$C$81,0),1)*($F206&gt;=4)</f>
        <v>9.5000000000000001E-2</v>
      </c>
      <c r="Q650" s="230">
        <f>INDEX(lookups!H$64:H$81,MATCH($H650,lookups!$C$64:$C$81,0),1)*($F206&gt;=4)</f>
        <v>8.5500000000000007E-2</v>
      </c>
      <c r="R650" s="230">
        <f>INDEX(lookups!I$64:I$81,MATCH($H650,lookups!$C$64:$C$81,0),1)*($F206&gt;=4)</f>
        <v>7.6999999999999999E-2</v>
      </c>
      <c r="S650" s="230">
        <f>INDEX(lookups!J$64:J$81,MATCH($H650,lookups!$C$64:$C$81,0),1)*($F206&gt;=4)</f>
        <v>6.93E-2</v>
      </c>
      <c r="T650" s="230">
        <f>INDEX(lookups!K$64:K$81,MATCH($H650,lookups!$C$64:$C$81,0),1)*($F206&gt;=4)</f>
        <v>6.2300000000000001E-2</v>
      </c>
      <c r="U650" s="230">
        <f>INDEX(lookups!L$64:L$81,MATCH($H650,lookups!$C$64:$C$81,0),1)*($F206&gt;=4)</f>
        <v>5.9000000000000004E-2</v>
      </c>
      <c r="V650" s="230">
        <f>INDEX(lookups!M$64:M$81,MATCH($H650,lookups!$C$64:$C$81,0),1)*($F206&gt;=4)</f>
        <v>5.9000000000000004E-2</v>
      </c>
      <c r="W650" s="230">
        <f>INDEX(lookups!N$64:N$81,MATCH($H650,lookups!$C$64:$C$81,0),1)*($F206&gt;=4)</f>
        <v>5.91E-2</v>
      </c>
      <c r="X650" s="230">
        <f>INDEX(lookups!O$64:O$81,MATCH($H650,lookups!$C$64:$C$81,0),1)*($F206&gt;=4)</f>
        <v>5.9000000000000004E-2</v>
      </c>
      <c r="Y650" s="230">
        <f>INDEX(lookups!P$64:P$81,MATCH($H650,lookups!$C$64:$C$81,0),1)*($F206&gt;=4)</f>
        <v>5.91E-2</v>
      </c>
      <c r="Z650" s="230">
        <f>INDEX(lookups!Q$64:Q$81,MATCH($H650,lookups!$C$64:$C$81,0),1)*($F206&gt;=4)</f>
        <v>5.9000000000000004E-2</v>
      </c>
      <c r="AA650" s="230">
        <f>INDEX(lookups!R$64:R$81,MATCH($H650,lookups!$C$64:$C$81,0),1)*($F206&gt;=4)</f>
        <v>5.91E-2</v>
      </c>
      <c r="AB650" s="230">
        <f>INDEX(lookups!S$64:S$81,MATCH($H650,lookups!$C$64:$C$81,0),1)*($F206&gt;=4)</f>
        <v>5.9000000000000004E-2</v>
      </c>
      <c r="AC650" s="230">
        <f>INDEX(lookups!T$64:T$81,MATCH($H650,lookups!$C$64:$C$81,0),1)*($F206&gt;=4)</f>
        <v>5.91E-2</v>
      </c>
      <c r="AD650" s="230">
        <f>INDEX(lookups!U$64:U$81,MATCH($H650,lookups!$C$64:$C$81,0),1)*($F206&gt;=4)</f>
        <v>2.9499999999999998E-2</v>
      </c>
      <c r="AE650" s="230">
        <f>INDEX(lookups!V$64:V$81,MATCH($H650,lookups!$C$64:$C$81,0),1)*($F206&gt;=4)</f>
        <v>0</v>
      </c>
      <c r="AF650" s="230">
        <f>INDEX(lookups!W$64:W$81,MATCH($H650,lookups!$C$64:$C$81,0),1)*($F206&gt;=4)</f>
        <v>0</v>
      </c>
      <c r="AG650" s="230">
        <f>INDEX(lookups!X$64:X$81,MATCH($H650,lookups!$C$64:$C$81,0),1)*($F206&gt;=4)</f>
        <v>0</v>
      </c>
      <c r="AH650" s="230">
        <f>INDEX(lookups!Y$64:Y$81,MATCH($H650,lookups!$C$64:$C$81,0),1)*($F206&gt;=4)</f>
        <v>0</v>
      </c>
      <c r="AI650" s="230">
        <f>INDEX(lookups!Z$64:Z$81,MATCH($H650,lookups!$C$64:$C$81,0),1)*($F206&gt;=4)</f>
        <v>0</v>
      </c>
      <c r="AJ650" s="230">
        <f>INDEX(lookups!AA$64:AA$81,MATCH($H650,lookups!$C$64:$C$81,0),1)*($F206&gt;=4)</f>
        <v>0</v>
      </c>
      <c r="AK650" s="230">
        <f>INDEX(lookups!AB$64:AB$81,MATCH($H650,lookups!$C$64:$C$81,0),1)*($F206&gt;=4)</f>
        <v>0</v>
      </c>
      <c r="AL650" s="230">
        <f>INDEX(lookups!AC$64:AC$81,MATCH($H650,lookups!$C$64:$C$81,0),1)*($F206&gt;=4)</f>
        <v>0</v>
      </c>
      <c r="AM650" s="230">
        <f>INDEX(lookups!AD$64:AD$81,MATCH($H650,lookups!$C$64:$C$81,0),1)*($F206&gt;=4)</f>
        <v>0</v>
      </c>
      <c r="AN650" s="230">
        <f>INDEX(lookups!AE$64:AE$81,MATCH($H650,lookups!$C$64:$C$81,0),1)*($F206&gt;=4)</f>
        <v>0</v>
      </c>
      <c r="AO650" s="230">
        <f>INDEX(lookups!AF$64:AF$81,MATCH($H650,lookups!$C$64:$C$81,0),1)*($F206&gt;=4)</f>
        <v>0</v>
      </c>
      <c r="AP650" s="230">
        <f>INDEX(lookups!AG$64:AG$81,MATCH($H650,lookups!$C$64:$C$81,0),1)*($F206&gt;=4)</f>
        <v>0</v>
      </c>
      <c r="AQ650" s="230">
        <f>INDEX(lookups!AH$64:AH$81,MATCH($H650,lookups!$C$64:$C$81,0),1)*($F206&gt;=4)</f>
        <v>0</v>
      </c>
      <c r="AR650" s="230">
        <f>INDEX(lookups!AI$64:AI$81,MATCH($H650,lookups!$C$64:$C$81,0),1)*($F206&gt;=4)</f>
        <v>0</v>
      </c>
      <c r="AS650" s="230">
        <f>INDEX(lookups!AJ$64:AJ$81,MATCH($H650,lookups!$C$64:$C$81,0),1)*($F206&gt;=4)</f>
        <v>0</v>
      </c>
      <c r="AT650" s="230">
        <f>INDEX(lookups!AK$64:AK$81,MATCH($H650,lookups!$C$64:$C$81,0),1)*($F206&gt;=4)</f>
        <v>0</v>
      </c>
      <c r="AU650" s="230">
        <f>INDEX(lookups!AL$64:AL$81,MATCH($H650,lookups!$C$64:$C$81,0),1)*($F206&gt;=4)</f>
        <v>0</v>
      </c>
      <c r="AV650" s="230">
        <f>INDEX(lookups!AM$64:AM$81,MATCH($H650,lookups!$C$64:$C$81,0),1)*($F206&gt;=4)</f>
        <v>0</v>
      </c>
      <c r="AW650" s="230">
        <f>INDEX(lookups!AN$64:AN$81,MATCH($H650,lookups!$C$64:$C$81,0),1)*($F206&gt;=4)</f>
        <v>0</v>
      </c>
      <c r="AX650" s="230">
        <f>INDEX(lookups!AO$64:AO$81,MATCH($H650,lookups!$C$64:$C$81,0),1)*($F206&gt;=4)</f>
        <v>0</v>
      </c>
      <c r="AY650" s="230">
        <f>INDEX(lookups!AP$64:AP$81,MATCH($H650,lookups!$C$64:$C$81,0),1)*($F206&gt;=4)</f>
        <v>0</v>
      </c>
      <c r="AZ650" s="230">
        <f>INDEX(lookups!AQ$64:AQ$81,MATCH($H650,lookups!$C$64:$C$81,0),1)*($F206&gt;=4)</f>
        <v>0</v>
      </c>
      <c r="BA650" s="230">
        <f>INDEX(lookups!AR$64:AR$81,MATCH($H650,lookups!$C$64:$C$81,0),1)*($F206&gt;=4)</f>
        <v>0</v>
      </c>
      <c r="BB650" s="230">
        <f>INDEX(lookups!AS$64:AS$81,MATCH($H650,lookups!$C$64:$C$81,0),1)*($F206&gt;=4)</f>
        <v>0</v>
      </c>
      <c r="BC650" s="230">
        <f>INDEX(lookups!AT$64:AT$81,MATCH($H650,lookups!$C$64:$C$81,0),1)*($F206&gt;=4)</f>
        <v>0</v>
      </c>
      <c r="BD650" s="230">
        <f>INDEX(lookups!AU$64:AU$81,MATCH($H650,lookups!$C$64:$C$81,0),1)*($F206&gt;=4)</f>
        <v>0</v>
      </c>
      <c r="BE650" s="230">
        <f>INDEX(lookups!AV$64:AV$81,MATCH($H650,lookups!$C$64:$C$81,0),1)*($F206&gt;=4)</f>
        <v>0</v>
      </c>
      <c r="BF650" s="230">
        <f>INDEX(lookups!AW$64:AW$81,MATCH($H650,lookups!$C$64:$C$81,0),1)*($F206&gt;=4)</f>
        <v>0</v>
      </c>
      <c r="BG650" s="230">
        <f>INDEX(lookups!AX$64:AX$81,MATCH($H650,lookups!$C$64:$C$81,0),1)*($F206&gt;=4)</f>
        <v>0</v>
      </c>
      <c r="BH650" s="230">
        <f>INDEX(lookups!AY$64:AY$81,MATCH($H650,lookups!$C$64:$C$81,0),1)*($F206&gt;=4)</f>
        <v>0</v>
      </c>
      <c r="BI650" s="230">
        <f>INDEX(lookups!AZ$64:AZ$81,MATCH($H650,lookups!$C$64:$C$81,0),1)*($F206&gt;=4)</f>
        <v>0</v>
      </c>
      <c r="BJ650" s="230">
        <f>INDEX(lookups!BA$64:BA$81,MATCH($H650,lookups!$C$64:$C$81,0),1)*($F206&gt;=4)</f>
        <v>0</v>
      </c>
      <c r="BK650" s="230">
        <f>INDEX(lookups!BB$64:BB$81,MATCH($H650,lookups!$C$64:$C$81,0),1)*($F206&gt;=4)</f>
        <v>0</v>
      </c>
      <c r="BL650" s="230">
        <f>INDEX(lookups!BC$64:BC$81,MATCH($H650,lookups!$C$64:$C$81,0),1)*($F206&gt;=4)</f>
        <v>0</v>
      </c>
      <c r="BM650" s="230">
        <f>INDEX(lookups!BD$64:BD$81,MATCH($H650,lookups!$C$64:$C$81,0),1)*($F206&gt;=4)</f>
        <v>0</v>
      </c>
    </row>
    <row r="651" spans="3:65" x14ac:dyDescent="0.2">
      <c r="C651" s="188">
        <f t="shared" si="633"/>
        <v>9</v>
      </c>
      <c r="D651" s="166" t="str">
        <f t="shared" si="634"/>
        <v xml:space="preserve">Alt 1 - DISTRIBUTION SUBSTATION  </v>
      </c>
      <c r="E651" s="211" t="str">
        <f t="shared" si="632"/>
        <v>CWIP Capital</v>
      </c>
      <c r="F651" s="183">
        <f t="shared" si="632"/>
        <v>6</v>
      </c>
      <c r="G651" s="183"/>
      <c r="H651" s="215">
        <f>Inputs!J20</f>
        <v>20</v>
      </c>
      <c r="I651" s="172"/>
      <c r="J651" s="217"/>
      <c r="K651" s="228">
        <f t="shared" si="635"/>
        <v>0.54421310580290638</v>
      </c>
      <c r="L651" s="229">
        <f t="shared" si="636"/>
        <v>1.0000000000000002</v>
      </c>
      <c r="O651" s="230">
        <f>INDEX(lookups!F$64:F$81,MATCH($H651,lookups!$C$64:$C$81,0),1)*($F207&gt;=4)</f>
        <v>3.7499999999999999E-2</v>
      </c>
      <c r="P651" s="230">
        <f>INDEX(lookups!G$64:G$81,MATCH($H651,lookups!$C$64:$C$81,0),1)*($F207&gt;=4)</f>
        <v>7.2190000000000004E-2</v>
      </c>
      <c r="Q651" s="230">
        <f>INDEX(lookups!H$64:H$81,MATCH($H651,lookups!$C$64:$C$81,0),1)*($F207&gt;=4)</f>
        <v>6.6769999999999996E-2</v>
      </c>
      <c r="R651" s="230">
        <f>INDEX(lookups!I$64:I$81,MATCH($H651,lookups!$C$64:$C$81,0),1)*($F207&gt;=4)</f>
        <v>6.1769999999999999E-2</v>
      </c>
      <c r="S651" s="230">
        <f>INDEX(lookups!J$64:J$81,MATCH($H651,lookups!$C$64:$C$81,0),1)*($F207&gt;=4)</f>
        <v>5.713E-2</v>
      </c>
      <c r="T651" s="230">
        <f>INDEX(lookups!K$64:K$81,MATCH($H651,lookups!$C$64:$C$81,0),1)*($F207&gt;=4)</f>
        <v>5.2850000000000001E-2</v>
      </c>
      <c r="U651" s="230">
        <f>INDEX(lookups!L$64:L$81,MATCH($H651,lookups!$C$64:$C$81,0),1)*($F207&gt;=4)</f>
        <v>4.888E-2</v>
      </c>
      <c r="V651" s="230">
        <f>INDEX(lookups!M$64:M$81,MATCH($H651,lookups!$C$64:$C$81,0),1)*($F207&gt;=4)</f>
        <v>4.5220000000000003E-2</v>
      </c>
      <c r="W651" s="230">
        <f>INDEX(lookups!N$64:N$81,MATCH($H651,lookups!$C$64:$C$81,0),1)*($F207&gt;=4)</f>
        <v>4.462E-2</v>
      </c>
      <c r="X651" s="230">
        <f>INDEX(lookups!O$64:O$81,MATCH($H651,lookups!$C$64:$C$81,0),1)*($F207&gt;=4)</f>
        <v>4.4609999999999997E-2</v>
      </c>
      <c r="Y651" s="230">
        <f>INDEX(lookups!P$64:P$81,MATCH($H651,lookups!$C$64:$C$81,0),1)*($F207&gt;=4)</f>
        <v>4.462E-2</v>
      </c>
      <c r="Z651" s="230">
        <f>INDEX(lookups!Q$64:Q$81,MATCH($H651,lookups!$C$64:$C$81,0),1)*($F207&gt;=4)</f>
        <v>4.4609999999999997E-2</v>
      </c>
      <c r="AA651" s="230">
        <f>INDEX(lookups!R$64:R$81,MATCH($H651,lookups!$C$64:$C$81,0),1)*($F207&gt;=4)</f>
        <v>4.462E-2</v>
      </c>
      <c r="AB651" s="230">
        <f>INDEX(lookups!S$64:S$81,MATCH($H651,lookups!$C$64:$C$81,0),1)*($F207&gt;=4)</f>
        <v>4.4609999999999997E-2</v>
      </c>
      <c r="AC651" s="230">
        <f>INDEX(lookups!T$64:T$81,MATCH($H651,lookups!$C$64:$C$81,0),1)*($F207&gt;=4)</f>
        <v>4.462E-2</v>
      </c>
      <c r="AD651" s="230">
        <f>INDEX(lookups!U$64:U$81,MATCH($H651,lookups!$C$64:$C$81,0),1)*($F207&gt;=4)</f>
        <v>4.4609999999999997E-2</v>
      </c>
      <c r="AE651" s="230">
        <f>INDEX(lookups!V$64:V$81,MATCH($H651,lookups!$C$64:$C$81,0),1)*($F207&gt;=4)</f>
        <v>4.462E-2</v>
      </c>
      <c r="AF651" s="230">
        <f>INDEX(lookups!W$64:W$81,MATCH($H651,lookups!$C$64:$C$81,0),1)*($F207&gt;=4)</f>
        <v>4.4609999999999997E-2</v>
      </c>
      <c r="AG651" s="230">
        <f>INDEX(lookups!X$64:X$81,MATCH($H651,lookups!$C$64:$C$81,0),1)*($F207&gt;=4)</f>
        <v>4.462E-2</v>
      </c>
      <c r="AH651" s="230">
        <f>INDEX(lookups!Y$64:Y$81,MATCH($H651,lookups!$C$64:$C$81,0),1)*($F207&gt;=4)</f>
        <v>4.4609999999999997E-2</v>
      </c>
      <c r="AI651" s="230">
        <f>INDEX(lookups!Z$64:Z$81,MATCH($H651,lookups!$C$64:$C$81,0),1)*($F207&gt;=4)</f>
        <v>2.231E-2</v>
      </c>
      <c r="AJ651" s="230">
        <f>INDEX(lookups!AA$64:AA$81,MATCH($H651,lookups!$C$64:$C$81,0),1)*($F207&gt;=4)</f>
        <v>0</v>
      </c>
      <c r="AK651" s="230">
        <f>INDEX(lookups!AB$64:AB$81,MATCH($H651,lookups!$C$64:$C$81,0),1)*($F207&gt;=4)</f>
        <v>0</v>
      </c>
      <c r="AL651" s="230">
        <f>INDEX(lookups!AC$64:AC$81,MATCH($H651,lookups!$C$64:$C$81,0),1)*($F207&gt;=4)</f>
        <v>0</v>
      </c>
      <c r="AM651" s="230">
        <f>INDEX(lookups!AD$64:AD$81,MATCH($H651,lookups!$C$64:$C$81,0),1)*($F207&gt;=4)</f>
        <v>0</v>
      </c>
      <c r="AN651" s="230">
        <f>INDEX(lookups!AE$64:AE$81,MATCH($H651,lookups!$C$64:$C$81,0),1)*($F207&gt;=4)</f>
        <v>0</v>
      </c>
      <c r="AO651" s="230">
        <f>INDEX(lookups!AF$64:AF$81,MATCH($H651,lookups!$C$64:$C$81,0),1)*($F207&gt;=4)</f>
        <v>0</v>
      </c>
      <c r="AP651" s="230">
        <f>INDEX(lookups!AG$64:AG$81,MATCH($H651,lookups!$C$64:$C$81,0),1)*($F207&gt;=4)</f>
        <v>0</v>
      </c>
      <c r="AQ651" s="230">
        <f>INDEX(lookups!AH$64:AH$81,MATCH($H651,lookups!$C$64:$C$81,0),1)*($F207&gt;=4)</f>
        <v>0</v>
      </c>
      <c r="AR651" s="230">
        <f>INDEX(lookups!AI$64:AI$81,MATCH($H651,lookups!$C$64:$C$81,0),1)*($F207&gt;=4)</f>
        <v>0</v>
      </c>
      <c r="AS651" s="230">
        <f>INDEX(lookups!AJ$64:AJ$81,MATCH($H651,lookups!$C$64:$C$81,0),1)*($F207&gt;=4)</f>
        <v>0</v>
      </c>
      <c r="AT651" s="230">
        <f>INDEX(lookups!AK$64:AK$81,MATCH($H651,lookups!$C$64:$C$81,0),1)*($F207&gt;=4)</f>
        <v>0</v>
      </c>
      <c r="AU651" s="230">
        <f>INDEX(lookups!AL$64:AL$81,MATCH($H651,lookups!$C$64:$C$81,0),1)*($F207&gt;=4)</f>
        <v>0</v>
      </c>
      <c r="AV651" s="230">
        <f>INDEX(lookups!AM$64:AM$81,MATCH($H651,lookups!$C$64:$C$81,0),1)*($F207&gt;=4)</f>
        <v>0</v>
      </c>
      <c r="AW651" s="230">
        <f>INDEX(lookups!AN$64:AN$81,MATCH($H651,lookups!$C$64:$C$81,0),1)*($F207&gt;=4)</f>
        <v>0</v>
      </c>
      <c r="AX651" s="230">
        <f>INDEX(lookups!AO$64:AO$81,MATCH($H651,lookups!$C$64:$C$81,0),1)*($F207&gt;=4)</f>
        <v>0</v>
      </c>
      <c r="AY651" s="230">
        <f>INDEX(lookups!AP$64:AP$81,MATCH($H651,lookups!$C$64:$C$81,0),1)*($F207&gt;=4)</f>
        <v>0</v>
      </c>
      <c r="AZ651" s="230">
        <f>INDEX(lookups!AQ$64:AQ$81,MATCH($H651,lookups!$C$64:$C$81,0),1)*($F207&gt;=4)</f>
        <v>0</v>
      </c>
      <c r="BA651" s="230">
        <f>INDEX(lookups!AR$64:AR$81,MATCH($H651,lookups!$C$64:$C$81,0),1)*($F207&gt;=4)</f>
        <v>0</v>
      </c>
      <c r="BB651" s="230">
        <f>INDEX(lookups!AS$64:AS$81,MATCH($H651,lookups!$C$64:$C$81,0),1)*($F207&gt;=4)</f>
        <v>0</v>
      </c>
      <c r="BC651" s="230">
        <f>INDEX(lookups!AT$64:AT$81,MATCH($H651,lookups!$C$64:$C$81,0),1)*($F207&gt;=4)</f>
        <v>0</v>
      </c>
      <c r="BD651" s="230">
        <f>INDEX(lookups!AU$64:AU$81,MATCH($H651,lookups!$C$64:$C$81,0),1)*($F207&gt;=4)</f>
        <v>0</v>
      </c>
      <c r="BE651" s="230">
        <f>INDEX(lookups!AV$64:AV$81,MATCH($H651,lookups!$C$64:$C$81,0),1)*($F207&gt;=4)</f>
        <v>0</v>
      </c>
      <c r="BF651" s="230">
        <f>INDEX(lookups!AW$64:AW$81,MATCH($H651,lookups!$C$64:$C$81,0),1)*($F207&gt;=4)</f>
        <v>0</v>
      </c>
      <c r="BG651" s="230">
        <f>INDEX(lookups!AX$64:AX$81,MATCH($H651,lookups!$C$64:$C$81,0),1)*($F207&gt;=4)</f>
        <v>0</v>
      </c>
      <c r="BH651" s="230">
        <f>INDEX(lookups!AY$64:AY$81,MATCH($H651,lookups!$C$64:$C$81,0),1)*($F207&gt;=4)</f>
        <v>0</v>
      </c>
      <c r="BI651" s="230">
        <f>INDEX(lookups!AZ$64:AZ$81,MATCH($H651,lookups!$C$64:$C$81,0),1)*($F207&gt;=4)</f>
        <v>0</v>
      </c>
      <c r="BJ651" s="230">
        <f>INDEX(lookups!BA$64:BA$81,MATCH($H651,lookups!$C$64:$C$81,0),1)*($F207&gt;=4)</f>
        <v>0</v>
      </c>
      <c r="BK651" s="230">
        <f>INDEX(lookups!BB$64:BB$81,MATCH($H651,lookups!$C$64:$C$81,0),1)*($F207&gt;=4)</f>
        <v>0</v>
      </c>
      <c r="BL651" s="230">
        <f>INDEX(lookups!BC$64:BC$81,MATCH($H651,lookups!$C$64:$C$81,0),1)*($F207&gt;=4)</f>
        <v>0</v>
      </c>
      <c r="BM651" s="230">
        <f>INDEX(lookups!BD$64:BD$81,MATCH($H651,lookups!$C$64:$C$81,0),1)*($F207&gt;=4)</f>
        <v>0</v>
      </c>
    </row>
    <row r="652" spans="3:65" x14ac:dyDescent="0.2">
      <c r="C652" s="188">
        <f t="shared" si="633"/>
        <v>10</v>
      </c>
      <c r="D652" s="166" t="str">
        <f t="shared" si="634"/>
        <v/>
      </c>
      <c r="E652" s="211" t="str">
        <f t="shared" si="632"/>
        <v>Operating Expense</v>
      </c>
      <c r="F652" s="183">
        <f t="shared" si="632"/>
        <v>2</v>
      </c>
      <c r="G652" s="183"/>
      <c r="H652" s="215">
        <f>Inputs!J21</f>
        <v>5</v>
      </c>
      <c r="I652" s="172"/>
      <c r="J652" s="217"/>
      <c r="K652" s="228">
        <f t="shared" si="635"/>
        <v>0</v>
      </c>
      <c r="L652" s="229">
        <f t="shared" si="636"/>
        <v>0</v>
      </c>
      <c r="O652" s="230">
        <f>INDEX(lookups!F$64:F$81,MATCH($H652,lookups!$C$64:$C$81,0),1)*($F208&gt;=4)</f>
        <v>0</v>
      </c>
      <c r="P652" s="230">
        <f>INDEX(lookups!G$64:G$81,MATCH($H652,lookups!$C$64:$C$81,0),1)*($F208&gt;=4)</f>
        <v>0</v>
      </c>
      <c r="Q652" s="230">
        <f>INDEX(lookups!H$64:H$81,MATCH($H652,lookups!$C$64:$C$81,0),1)*($F208&gt;=4)</f>
        <v>0</v>
      </c>
      <c r="R652" s="230">
        <f>INDEX(lookups!I$64:I$81,MATCH($H652,lookups!$C$64:$C$81,0),1)*($F208&gt;=4)</f>
        <v>0</v>
      </c>
      <c r="S652" s="230">
        <f>INDEX(lookups!J$64:J$81,MATCH($H652,lookups!$C$64:$C$81,0),1)*($F208&gt;=4)</f>
        <v>0</v>
      </c>
      <c r="T652" s="230">
        <f>INDEX(lookups!K$64:K$81,MATCH($H652,lookups!$C$64:$C$81,0),1)*($F208&gt;=4)</f>
        <v>0</v>
      </c>
      <c r="U652" s="230">
        <f>INDEX(lookups!L$64:L$81,MATCH($H652,lookups!$C$64:$C$81,0),1)*($F208&gt;=4)</f>
        <v>0</v>
      </c>
      <c r="V652" s="230">
        <f>INDEX(lookups!M$64:M$81,MATCH($H652,lookups!$C$64:$C$81,0),1)*($F208&gt;=4)</f>
        <v>0</v>
      </c>
      <c r="W652" s="230">
        <f>INDEX(lookups!N$64:N$81,MATCH($H652,lookups!$C$64:$C$81,0),1)*($F208&gt;=4)</f>
        <v>0</v>
      </c>
      <c r="X652" s="230">
        <f>INDEX(lookups!O$64:O$81,MATCH($H652,lookups!$C$64:$C$81,0),1)*($F208&gt;=4)</f>
        <v>0</v>
      </c>
      <c r="Y652" s="230">
        <f>INDEX(lookups!P$64:P$81,MATCH($H652,lookups!$C$64:$C$81,0),1)*($F208&gt;=4)</f>
        <v>0</v>
      </c>
      <c r="Z652" s="230">
        <f>INDEX(lookups!Q$64:Q$81,MATCH($H652,lookups!$C$64:$C$81,0),1)*($F208&gt;=4)</f>
        <v>0</v>
      </c>
      <c r="AA652" s="230">
        <f>INDEX(lookups!R$64:R$81,MATCH($H652,lookups!$C$64:$C$81,0),1)*($F208&gt;=4)</f>
        <v>0</v>
      </c>
      <c r="AB652" s="230">
        <f>INDEX(lookups!S$64:S$81,MATCH($H652,lookups!$C$64:$C$81,0),1)*($F208&gt;=4)</f>
        <v>0</v>
      </c>
      <c r="AC652" s="230">
        <f>INDEX(lookups!T$64:T$81,MATCH($H652,lookups!$C$64:$C$81,0),1)*($F208&gt;=4)</f>
        <v>0</v>
      </c>
      <c r="AD652" s="230">
        <f>INDEX(lookups!U$64:U$81,MATCH($H652,lookups!$C$64:$C$81,0),1)*($F208&gt;=4)</f>
        <v>0</v>
      </c>
      <c r="AE652" s="230">
        <f>INDEX(lookups!V$64:V$81,MATCH($H652,lookups!$C$64:$C$81,0),1)*($F208&gt;=4)</f>
        <v>0</v>
      </c>
      <c r="AF652" s="230">
        <f>INDEX(lookups!W$64:W$81,MATCH($H652,lookups!$C$64:$C$81,0),1)*($F208&gt;=4)</f>
        <v>0</v>
      </c>
      <c r="AG652" s="230">
        <f>INDEX(lookups!X$64:X$81,MATCH($H652,lookups!$C$64:$C$81,0),1)*($F208&gt;=4)</f>
        <v>0</v>
      </c>
      <c r="AH652" s="230">
        <f>INDEX(lookups!Y$64:Y$81,MATCH($H652,lookups!$C$64:$C$81,0),1)*($F208&gt;=4)</f>
        <v>0</v>
      </c>
      <c r="AI652" s="230">
        <f>INDEX(lookups!Z$64:Z$81,MATCH($H652,lookups!$C$64:$C$81,0),1)*($F208&gt;=4)</f>
        <v>0</v>
      </c>
      <c r="AJ652" s="230">
        <f>INDEX(lookups!AA$64:AA$81,MATCH($H652,lookups!$C$64:$C$81,0),1)*($F208&gt;=4)</f>
        <v>0</v>
      </c>
      <c r="AK652" s="230">
        <f>INDEX(lookups!AB$64:AB$81,MATCH($H652,lookups!$C$64:$C$81,0),1)*($F208&gt;=4)</f>
        <v>0</v>
      </c>
      <c r="AL652" s="230">
        <f>INDEX(lookups!AC$64:AC$81,MATCH($H652,lookups!$C$64:$C$81,0),1)*($F208&gt;=4)</f>
        <v>0</v>
      </c>
      <c r="AM652" s="230">
        <f>INDEX(lookups!AD$64:AD$81,MATCH($H652,lookups!$C$64:$C$81,0),1)*($F208&gt;=4)</f>
        <v>0</v>
      </c>
      <c r="AN652" s="230">
        <f>INDEX(lookups!AE$64:AE$81,MATCH($H652,lookups!$C$64:$C$81,0),1)*($F208&gt;=4)</f>
        <v>0</v>
      </c>
      <c r="AO652" s="230">
        <f>INDEX(lookups!AF$64:AF$81,MATCH($H652,lookups!$C$64:$C$81,0),1)*($F208&gt;=4)</f>
        <v>0</v>
      </c>
      <c r="AP652" s="230">
        <f>INDEX(lookups!AG$64:AG$81,MATCH($H652,lookups!$C$64:$C$81,0),1)*($F208&gt;=4)</f>
        <v>0</v>
      </c>
      <c r="AQ652" s="230">
        <f>INDEX(lookups!AH$64:AH$81,MATCH($H652,lookups!$C$64:$C$81,0),1)*($F208&gt;=4)</f>
        <v>0</v>
      </c>
      <c r="AR652" s="230">
        <f>INDEX(lookups!AI$64:AI$81,MATCH($H652,lookups!$C$64:$C$81,0),1)*($F208&gt;=4)</f>
        <v>0</v>
      </c>
      <c r="AS652" s="230">
        <f>INDEX(lookups!AJ$64:AJ$81,MATCH($H652,lookups!$C$64:$C$81,0),1)*($F208&gt;=4)</f>
        <v>0</v>
      </c>
      <c r="AT652" s="230">
        <f>INDEX(lookups!AK$64:AK$81,MATCH($H652,lookups!$C$64:$C$81,0),1)*($F208&gt;=4)</f>
        <v>0</v>
      </c>
      <c r="AU652" s="230">
        <f>INDEX(lookups!AL$64:AL$81,MATCH($H652,lookups!$C$64:$C$81,0),1)*($F208&gt;=4)</f>
        <v>0</v>
      </c>
      <c r="AV652" s="230">
        <f>INDEX(lookups!AM$64:AM$81,MATCH($H652,lookups!$C$64:$C$81,0),1)*($F208&gt;=4)</f>
        <v>0</v>
      </c>
      <c r="AW652" s="230">
        <f>INDEX(lookups!AN$64:AN$81,MATCH($H652,lookups!$C$64:$C$81,0),1)*($F208&gt;=4)</f>
        <v>0</v>
      </c>
      <c r="AX652" s="230">
        <f>INDEX(lookups!AO$64:AO$81,MATCH($H652,lookups!$C$64:$C$81,0),1)*($F208&gt;=4)</f>
        <v>0</v>
      </c>
      <c r="AY652" s="230">
        <f>INDEX(lookups!AP$64:AP$81,MATCH($H652,lookups!$C$64:$C$81,0),1)*($F208&gt;=4)</f>
        <v>0</v>
      </c>
      <c r="AZ652" s="230">
        <f>INDEX(lookups!AQ$64:AQ$81,MATCH($H652,lookups!$C$64:$C$81,0),1)*($F208&gt;=4)</f>
        <v>0</v>
      </c>
      <c r="BA652" s="230">
        <f>INDEX(lookups!AR$64:AR$81,MATCH($H652,lookups!$C$64:$C$81,0),1)*($F208&gt;=4)</f>
        <v>0</v>
      </c>
      <c r="BB652" s="230">
        <f>INDEX(lookups!AS$64:AS$81,MATCH($H652,lookups!$C$64:$C$81,0),1)*($F208&gt;=4)</f>
        <v>0</v>
      </c>
      <c r="BC652" s="230">
        <f>INDEX(lookups!AT$64:AT$81,MATCH($H652,lookups!$C$64:$C$81,0),1)*($F208&gt;=4)</f>
        <v>0</v>
      </c>
      <c r="BD652" s="230">
        <f>INDEX(lookups!AU$64:AU$81,MATCH($H652,lookups!$C$64:$C$81,0),1)*($F208&gt;=4)</f>
        <v>0</v>
      </c>
      <c r="BE652" s="230">
        <f>INDEX(lookups!AV$64:AV$81,MATCH($H652,lookups!$C$64:$C$81,0),1)*($F208&gt;=4)</f>
        <v>0</v>
      </c>
      <c r="BF652" s="230">
        <f>INDEX(lookups!AW$64:AW$81,MATCH($H652,lookups!$C$64:$C$81,0),1)*($F208&gt;=4)</f>
        <v>0</v>
      </c>
      <c r="BG652" s="230">
        <f>INDEX(lookups!AX$64:AX$81,MATCH($H652,lookups!$C$64:$C$81,0),1)*($F208&gt;=4)</f>
        <v>0</v>
      </c>
      <c r="BH652" s="230">
        <f>INDEX(lookups!AY$64:AY$81,MATCH($H652,lookups!$C$64:$C$81,0),1)*($F208&gt;=4)</f>
        <v>0</v>
      </c>
      <c r="BI652" s="230">
        <f>INDEX(lookups!AZ$64:AZ$81,MATCH($H652,lookups!$C$64:$C$81,0),1)*($F208&gt;=4)</f>
        <v>0</v>
      </c>
      <c r="BJ652" s="230">
        <f>INDEX(lookups!BA$64:BA$81,MATCH($H652,lookups!$C$64:$C$81,0),1)*($F208&gt;=4)</f>
        <v>0</v>
      </c>
      <c r="BK652" s="230">
        <f>INDEX(lookups!BB$64:BB$81,MATCH($H652,lookups!$C$64:$C$81,0),1)*($F208&gt;=4)</f>
        <v>0</v>
      </c>
      <c r="BL652" s="230">
        <f>INDEX(lookups!BC$64:BC$81,MATCH($H652,lookups!$C$64:$C$81,0),1)*($F208&gt;=4)</f>
        <v>0</v>
      </c>
      <c r="BM652" s="230">
        <f>INDEX(lookups!BD$64:BD$81,MATCH($H652,lookups!$C$64:$C$81,0),1)*($F208&gt;=4)</f>
        <v>0</v>
      </c>
    </row>
    <row r="653" spans="3:65" x14ac:dyDescent="0.2">
      <c r="C653" s="188">
        <f t="shared" si="633"/>
        <v>11</v>
      </c>
      <c r="D653" s="166" t="str">
        <f t="shared" si="634"/>
        <v/>
      </c>
      <c r="E653" s="211" t="str">
        <f t="shared" si="632"/>
        <v>Operating Expense</v>
      </c>
      <c r="F653" s="183">
        <f t="shared" si="632"/>
        <v>2</v>
      </c>
      <c r="G653" s="183"/>
      <c r="H653" s="215">
        <f>Inputs!J22</f>
        <v>5</v>
      </c>
      <c r="I653" s="172"/>
      <c r="J653" s="217"/>
      <c r="K653" s="228">
        <f t="shared" si="635"/>
        <v>0</v>
      </c>
      <c r="L653" s="229">
        <f t="shared" si="636"/>
        <v>0</v>
      </c>
      <c r="O653" s="230">
        <f>INDEX(lookups!F$64:F$81,MATCH($H653,lookups!$C$64:$C$81,0),1)*($F209&gt;=4)</f>
        <v>0</v>
      </c>
      <c r="P653" s="230">
        <f>INDEX(lookups!G$64:G$81,MATCH($H653,lookups!$C$64:$C$81,0),1)*($F209&gt;=4)</f>
        <v>0</v>
      </c>
      <c r="Q653" s="230">
        <f>INDEX(lookups!H$64:H$81,MATCH($H653,lookups!$C$64:$C$81,0),1)*($F209&gt;=4)</f>
        <v>0</v>
      </c>
      <c r="R653" s="230">
        <f>INDEX(lookups!I$64:I$81,MATCH($H653,lookups!$C$64:$C$81,0),1)*($F209&gt;=4)</f>
        <v>0</v>
      </c>
      <c r="S653" s="230">
        <f>INDEX(lookups!J$64:J$81,MATCH($H653,lookups!$C$64:$C$81,0),1)*($F209&gt;=4)</f>
        <v>0</v>
      </c>
      <c r="T653" s="230">
        <f>INDEX(lookups!K$64:K$81,MATCH($H653,lookups!$C$64:$C$81,0),1)*($F209&gt;=4)</f>
        <v>0</v>
      </c>
      <c r="U653" s="230">
        <f>INDEX(lookups!L$64:L$81,MATCH($H653,lookups!$C$64:$C$81,0),1)*($F209&gt;=4)</f>
        <v>0</v>
      </c>
      <c r="V653" s="230">
        <f>INDEX(lookups!M$64:M$81,MATCH($H653,lookups!$C$64:$C$81,0),1)*($F209&gt;=4)</f>
        <v>0</v>
      </c>
      <c r="W653" s="230">
        <f>INDEX(lookups!N$64:N$81,MATCH($H653,lookups!$C$64:$C$81,0),1)*($F209&gt;=4)</f>
        <v>0</v>
      </c>
      <c r="X653" s="230">
        <f>INDEX(lookups!O$64:O$81,MATCH($H653,lookups!$C$64:$C$81,0),1)*($F209&gt;=4)</f>
        <v>0</v>
      </c>
      <c r="Y653" s="230">
        <f>INDEX(lookups!P$64:P$81,MATCH($H653,lookups!$C$64:$C$81,0),1)*($F209&gt;=4)</f>
        <v>0</v>
      </c>
      <c r="Z653" s="230">
        <f>INDEX(lookups!Q$64:Q$81,MATCH($H653,lookups!$C$64:$C$81,0),1)*($F209&gt;=4)</f>
        <v>0</v>
      </c>
      <c r="AA653" s="230">
        <f>INDEX(lookups!R$64:R$81,MATCH($H653,lookups!$C$64:$C$81,0),1)*($F209&gt;=4)</f>
        <v>0</v>
      </c>
      <c r="AB653" s="230">
        <f>INDEX(lookups!S$64:S$81,MATCH($H653,lookups!$C$64:$C$81,0),1)*($F209&gt;=4)</f>
        <v>0</v>
      </c>
      <c r="AC653" s="230">
        <f>INDEX(lookups!T$64:T$81,MATCH($H653,lookups!$C$64:$C$81,0),1)*($F209&gt;=4)</f>
        <v>0</v>
      </c>
      <c r="AD653" s="230">
        <f>INDEX(lookups!U$64:U$81,MATCH($H653,lookups!$C$64:$C$81,0),1)*($F209&gt;=4)</f>
        <v>0</v>
      </c>
      <c r="AE653" s="230">
        <f>INDEX(lookups!V$64:V$81,MATCH($H653,lookups!$C$64:$C$81,0),1)*($F209&gt;=4)</f>
        <v>0</v>
      </c>
      <c r="AF653" s="230">
        <f>INDEX(lookups!W$64:W$81,MATCH($H653,lookups!$C$64:$C$81,0),1)*($F209&gt;=4)</f>
        <v>0</v>
      </c>
      <c r="AG653" s="230">
        <f>INDEX(lookups!X$64:X$81,MATCH($H653,lookups!$C$64:$C$81,0),1)*($F209&gt;=4)</f>
        <v>0</v>
      </c>
      <c r="AH653" s="230">
        <f>INDEX(lookups!Y$64:Y$81,MATCH($H653,lookups!$C$64:$C$81,0),1)*($F209&gt;=4)</f>
        <v>0</v>
      </c>
      <c r="AI653" s="230">
        <f>INDEX(lookups!Z$64:Z$81,MATCH($H653,lookups!$C$64:$C$81,0),1)*($F209&gt;=4)</f>
        <v>0</v>
      </c>
      <c r="AJ653" s="230">
        <f>INDEX(lookups!AA$64:AA$81,MATCH($H653,lookups!$C$64:$C$81,0),1)*($F209&gt;=4)</f>
        <v>0</v>
      </c>
      <c r="AK653" s="230">
        <f>INDEX(lookups!AB$64:AB$81,MATCH($H653,lookups!$C$64:$C$81,0),1)*($F209&gt;=4)</f>
        <v>0</v>
      </c>
      <c r="AL653" s="230">
        <f>INDEX(lookups!AC$64:AC$81,MATCH($H653,lookups!$C$64:$C$81,0),1)*($F209&gt;=4)</f>
        <v>0</v>
      </c>
      <c r="AM653" s="230">
        <f>INDEX(lookups!AD$64:AD$81,MATCH($H653,lookups!$C$64:$C$81,0),1)*($F209&gt;=4)</f>
        <v>0</v>
      </c>
      <c r="AN653" s="230">
        <f>INDEX(lookups!AE$64:AE$81,MATCH($H653,lookups!$C$64:$C$81,0),1)*($F209&gt;=4)</f>
        <v>0</v>
      </c>
      <c r="AO653" s="230">
        <f>INDEX(lookups!AF$64:AF$81,MATCH($H653,lookups!$C$64:$C$81,0),1)*($F209&gt;=4)</f>
        <v>0</v>
      </c>
      <c r="AP653" s="230">
        <f>INDEX(lookups!AG$64:AG$81,MATCH($H653,lookups!$C$64:$C$81,0),1)*($F209&gt;=4)</f>
        <v>0</v>
      </c>
      <c r="AQ653" s="230">
        <f>INDEX(lookups!AH$64:AH$81,MATCH($H653,lookups!$C$64:$C$81,0),1)*($F209&gt;=4)</f>
        <v>0</v>
      </c>
      <c r="AR653" s="230">
        <f>INDEX(lookups!AI$64:AI$81,MATCH($H653,lookups!$C$64:$C$81,0),1)*($F209&gt;=4)</f>
        <v>0</v>
      </c>
      <c r="AS653" s="230">
        <f>INDEX(lookups!AJ$64:AJ$81,MATCH($H653,lookups!$C$64:$C$81,0),1)*($F209&gt;=4)</f>
        <v>0</v>
      </c>
      <c r="AT653" s="230">
        <f>INDEX(lookups!AK$64:AK$81,MATCH($H653,lookups!$C$64:$C$81,0),1)*($F209&gt;=4)</f>
        <v>0</v>
      </c>
      <c r="AU653" s="230">
        <f>INDEX(lookups!AL$64:AL$81,MATCH($H653,lookups!$C$64:$C$81,0),1)*($F209&gt;=4)</f>
        <v>0</v>
      </c>
      <c r="AV653" s="230">
        <f>INDEX(lookups!AM$64:AM$81,MATCH($H653,lookups!$C$64:$C$81,0),1)*($F209&gt;=4)</f>
        <v>0</v>
      </c>
      <c r="AW653" s="230">
        <f>INDEX(lookups!AN$64:AN$81,MATCH($H653,lookups!$C$64:$C$81,0),1)*($F209&gt;=4)</f>
        <v>0</v>
      </c>
      <c r="AX653" s="230">
        <f>INDEX(lookups!AO$64:AO$81,MATCH($H653,lookups!$C$64:$C$81,0),1)*($F209&gt;=4)</f>
        <v>0</v>
      </c>
      <c r="AY653" s="230">
        <f>INDEX(lookups!AP$64:AP$81,MATCH($H653,lookups!$C$64:$C$81,0),1)*($F209&gt;=4)</f>
        <v>0</v>
      </c>
      <c r="AZ653" s="230">
        <f>INDEX(lookups!AQ$64:AQ$81,MATCH($H653,lookups!$C$64:$C$81,0),1)*($F209&gt;=4)</f>
        <v>0</v>
      </c>
      <c r="BA653" s="230">
        <f>INDEX(lookups!AR$64:AR$81,MATCH($H653,lookups!$C$64:$C$81,0),1)*($F209&gt;=4)</f>
        <v>0</v>
      </c>
      <c r="BB653" s="230">
        <f>INDEX(lookups!AS$64:AS$81,MATCH($H653,lookups!$C$64:$C$81,0),1)*($F209&gt;=4)</f>
        <v>0</v>
      </c>
      <c r="BC653" s="230">
        <f>INDEX(lookups!AT$64:AT$81,MATCH($H653,lookups!$C$64:$C$81,0),1)*($F209&gt;=4)</f>
        <v>0</v>
      </c>
      <c r="BD653" s="230">
        <f>INDEX(lookups!AU$64:AU$81,MATCH($H653,lookups!$C$64:$C$81,0),1)*($F209&gt;=4)</f>
        <v>0</v>
      </c>
      <c r="BE653" s="230">
        <f>INDEX(lookups!AV$64:AV$81,MATCH($H653,lookups!$C$64:$C$81,0),1)*($F209&gt;=4)</f>
        <v>0</v>
      </c>
      <c r="BF653" s="230">
        <f>INDEX(lookups!AW$64:AW$81,MATCH($H653,lookups!$C$64:$C$81,0),1)*($F209&gt;=4)</f>
        <v>0</v>
      </c>
      <c r="BG653" s="230">
        <f>INDEX(lookups!AX$64:AX$81,MATCH($H653,lookups!$C$64:$C$81,0),1)*($F209&gt;=4)</f>
        <v>0</v>
      </c>
      <c r="BH653" s="230">
        <f>INDEX(lookups!AY$64:AY$81,MATCH($H653,lookups!$C$64:$C$81,0),1)*($F209&gt;=4)</f>
        <v>0</v>
      </c>
      <c r="BI653" s="230">
        <f>INDEX(lookups!AZ$64:AZ$81,MATCH($H653,lookups!$C$64:$C$81,0),1)*($F209&gt;=4)</f>
        <v>0</v>
      </c>
      <c r="BJ653" s="230">
        <f>INDEX(lookups!BA$64:BA$81,MATCH($H653,lookups!$C$64:$C$81,0),1)*($F209&gt;=4)</f>
        <v>0</v>
      </c>
      <c r="BK653" s="230">
        <f>INDEX(lookups!BB$64:BB$81,MATCH($H653,lookups!$C$64:$C$81,0),1)*($F209&gt;=4)</f>
        <v>0</v>
      </c>
      <c r="BL653" s="230">
        <f>INDEX(lookups!BC$64:BC$81,MATCH($H653,lookups!$C$64:$C$81,0),1)*($F209&gt;=4)</f>
        <v>0</v>
      </c>
      <c r="BM653" s="230">
        <f>INDEX(lookups!BD$64:BD$81,MATCH($H653,lookups!$C$64:$C$81,0),1)*($F209&gt;=4)</f>
        <v>0</v>
      </c>
    </row>
    <row r="654" spans="3:65" x14ac:dyDescent="0.2">
      <c r="C654" s="188">
        <f t="shared" si="633"/>
        <v>12</v>
      </c>
      <c r="D654" s="166" t="str">
        <f t="shared" si="634"/>
        <v/>
      </c>
      <c r="E654" s="211" t="str">
        <f t="shared" si="632"/>
        <v>Operating Expense</v>
      </c>
      <c r="F654" s="183">
        <f t="shared" si="632"/>
        <v>2</v>
      </c>
      <c r="G654" s="183"/>
      <c r="H654" s="215">
        <f>Inputs!J23</f>
        <v>5</v>
      </c>
      <c r="I654" s="172"/>
      <c r="J654" s="217"/>
      <c r="K654" s="228">
        <f t="shared" si="635"/>
        <v>0</v>
      </c>
      <c r="L654" s="229">
        <f t="shared" si="636"/>
        <v>0</v>
      </c>
      <c r="O654" s="230">
        <f>INDEX(lookups!F$64:F$81,MATCH($H654,lookups!$C$64:$C$81,0),1)*($F210&gt;=4)</f>
        <v>0</v>
      </c>
      <c r="P654" s="230">
        <f>INDEX(lookups!G$64:G$81,MATCH($H654,lookups!$C$64:$C$81,0),1)*($F210&gt;=4)</f>
        <v>0</v>
      </c>
      <c r="Q654" s="230">
        <f>INDEX(lookups!H$64:H$81,MATCH($H654,lookups!$C$64:$C$81,0),1)*($F210&gt;=4)</f>
        <v>0</v>
      </c>
      <c r="R654" s="230">
        <f>INDEX(lookups!I$64:I$81,MATCH($H654,lookups!$C$64:$C$81,0),1)*($F210&gt;=4)</f>
        <v>0</v>
      </c>
      <c r="S654" s="230">
        <f>INDEX(lookups!J$64:J$81,MATCH($H654,lookups!$C$64:$C$81,0),1)*($F210&gt;=4)</f>
        <v>0</v>
      </c>
      <c r="T654" s="230">
        <f>INDEX(lookups!K$64:K$81,MATCH($H654,lookups!$C$64:$C$81,0),1)*($F210&gt;=4)</f>
        <v>0</v>
      </c>
      <c r="U654" s="230">
        <f>INDEX(lookups!L$64:L$81,MATCH($H654,lookups!$C$64:$C$81,0),1)*($F210&gt;=4)</f>
        <v>0</v>
      </c>
      <c r="V654" s="230">
        <f>INDEX(lookups!M$64:M$81,MATCH($H654,lookups!$C$64:$C$81,0),1)*($F210&gt;=4)</f>
        <v>0</v>
      </c>
      <c r="W654" s="230">
        <f>INDEX(lookups!N$64:N$81,MATCH($H654,lookups!$C$64:$C$81,0),1)*($F210&gt;=4)</f>
        <v>0</v>
      </c>
      <c r="X654" s="230">
        <f>INDEX(lookups!O$64:O$81,MATCH($H654,lookups!$C$64:$C$81,0),1)*($F210&gt;=4)</f>
        <v>0</v>
      </c>
      <c r="Y654" s="230">
        <f>INDEX(lookups!P$64:P$81,MATCH($H654,lookups!$C$64:$C$81,0),1)*($F210&gt;=4)</f>
        <v>0</v>
      </c>
      <c r="Z654" s="230">
        <f>INDEX(lookups!Q$64:Q$81,MATCH($H654,lookups!$C$64:$C$81,0),1)*($F210&gt;=4)</f>
        <v>0</v>
      </c>
      <c r="AA654" s="230">
        <f>INDEX(lookups!R$64:R$81,MATCH($H654,lookups!$C$64:$C$81,0),1)*($F210&gt;=4)</f>
        <v>0</v>
      </c>
      <c r="AB654" s="230">
        <f>INDEX(lookups!S$64:S$81,MATCH($H654,lookups!$C$64:$C$81,0),1)*($F210&gt;=4)</f>
        <v>0</v>
      </c>
      <c r="AC654" s="230">
        <f>INDEX(lookups!T$64:T$81,MATCH($H654,lookups!$C$64:$C$81,0),1)*($F210&gt;=4)</f>
        <v>0</v>
      </c>
      <c r="AD654" s="230">
        <f>INDEX(lookups!U$64:U$81,MATCH($H654,lookups!$C$64:$C$81,0),1)*($F210&gt;=4)</f>
        <v>0</v>
      </c>
      <c r="AE654" s="230">
        <f>INDEX(lookups!V$64:V$81,MATCH($H654,lookups!$C$64:$C$81,0),1)*($F210&gt;=4)</f>
        <v>0</v>
      </c>
      <c r="AF654" s="230">
        <f>INDEX(lookups!W$64:W$81,MATCH($H654,lookups!$C$64:$C$81,0),1)*($F210&gt;=4)</f>
        <v>0</v>
      </c>
      <c r="AG654" s="230">
        <f>INDEX(lookups!X$64:X$81,MATCH($H654,lookups!$C$64:$C$81,0),1)*($F210&gt;=4)</f>
        <v>0</v>
      </c>
      <c r="AH654" s="230">
        <f>INDEX(lookups!Y$64:Y$81,MATCH($H654,lookups!$C$64:$C$81,0),1)*($F210&gt;=4)</f>
        <v>0</v>
      </c>
      <c r="AI654" s="230">
        <f>INDEX(lookups!Z$64:Z$81,MATCH($H654,lookups!$C$64:$C$81,0),1)*($F210&gt;=4)</f>
        <v>0</v>
      </c>
      <c r="AJ654" s="230">
        <f>INDEX(lookups!AA$64:AA$81,MATCH($H654,lookups!$C$64:$C$81,0),1)*($F210&gt;=4)</f>
        <v>0</v>
      </c>
      <c r="AK654" s="230">
        <f>INDEX(lookups!AB$64:AB$81,MATCH($H654,lookups!$C$64:$C$81,0),1)*($F210&gt;=4)</f>
        <v>0</v>
      </c>
      <c r="AL654" s="230">
        <f>INDEX(lookups!AC$64:AC$81,MATCH($H654,lookups!$C$64:$C$81,0),1)*($F210&gt;=4)</f>
        <v>0</v>
      </c>
      <c r="AM654" s="230">
        <f>INDEX(lookups!AD$64:AD$81,MATCH($H654,lookups!$C$64:$C$81,0),1)*($F210&gt;=4)</f>
        <v>0</v>
      </c>
      <c r="AN654" s="230">
        <f>INDEX(lookups!AE$64:AE$81,MATCH($H654,lookups!$C$64:$C$81,0),1)*($F210&gt;=4)</f>
        <v>0</v>
      </c>
      <c r="AO654" s="230">
        <f>INDEX(lookups!AF$64:AF$81,MATCH($H654,lookups!$C$64:$C$81,0),1)*($F210&gt;=4)</f>
        <v>0</v>
      </c>
      <c r="AP654" s="230">
        <f>INDEX(lookups!AG$64:AG$81,MATCH($H654,lookups!$C$64:$C$81,0),1)*($F210&gt;=4)</f>
        <v>0</v>
      </c>
      <c r="AQ654" s="230">
        <f>INDEX(lookups!AH$64:AH$81,MATCH($H654,lookups!$C$64:$C$81,0),1)*($F210&gt;=4)</f>
        <v>0</v>
      </c>
      <c r="AR654" s="230">
        <f>INDEX(lookups!AI$64:AI$81,MATCH($H654,lookups!$C$64:$C$81,0),1)*($F210&gt;=4)</f>
        <v>0</v>
      </c>
      <c r="AS654" s="230">
        <f>INDEX(lookups!AJ$64:AJ$81,MATCH($H654,lookups!$C$64:$C$81,0),1)*($F210&gt;=4)</f>
        <v>0</v>
      </c>
      <c r="AT654" s="230">
        <f>INDEX(lookups!AK$64:AK$81,MATCH($H654,lookups!$C$64:$C$81,0),1)*($F210&gt;=4)</f>
        <v>0</v>
      </c>
      <c r="AU654" s="230">
        <f>INDEX(lookups!AL$64:AL$81,MATCH($H654,lookups!$C$64:$C$81,0),1)*($F210&gt;=4)</f>
        <v>0</v>
      </c>
      <c r="AV654" s="230">
        <f>INDEX(lookups!AM$64:AM$81,MATCH($H654,lookups!$C$64:$C$81,0),1)*($F210&gt;=4)</f>
        <v>0</v>
      </c>
      <c r="AW654" s="230">
        <f>INDEX(lookups!AN$64:AN$81,MATCH($H654,lookups!$C$64:$C$81,0),1)*($F210&gt;=4)</f>
        <v>0</v>
      </c>
      <c r="AX654" s="230">
        <f>INDEX(lookups!AO$64:AO$81,MATCH($H654,lookups!$C$64:$C$81,0),1)*($F210&gt;=4)</f>
        <v>0</v>
      </c>
      <c r="AY654" s="230">
        <f>INDEX(lookups!AP$64:AP$81,MATCH($H654,lookups!$C$64:$C$81,0),1)*($F210&gt;=4)</f>
        <v>0</v>
      </c>
      <c r="AZ654" s="230">
        <f>INDEX(lookups!AQ$64:AQ$81,MATCH($H654,lookups!$C$64:$C$81,0),1)*($F210&gt;=4)</f>
        <v>0</v>
      </c>
      <c r="BA654" s="230">
        <f>INDEX(lookups!AR$64:AR$81,MATCH($H654,lookups!$C$64:$C$81,0),1)*($F210&gt;=4)</f>
        <v>0</v>
      </c>
      <c r="BB654" s="230">
        <f>INDEX(lookups!AS$64:AS$81,MATCH($H654,lookups!$C$64:$C$81,0),1)*($F210&gt;=4)</f>
        <v>0</v>
      </c>
      <c r="BC654" s="230">
        <f>INDEX(lookups!AT$64:AT$81,MATCH($H654,lookups!$C$64:$C$81,0),1)*($F210&gt;=4)</f>
        <v>0</v>
      </c>
      <c r="BD654" s="230">
        <f>INDEX(lookups!AU$64:AU$81,MATCH($H654,lookups!$C$64:$C$81,0),1)*($F210&gt;=4)</f>
        <v>0</v>
      </c>
      <c r="BE654" s="230">
        <f>INDEX(lookups!AV$64:AV$81,MATCH($H654,lookups!$C$64:$C$81,0),1)*($F210&gt;=4)</f>
        <v>0</v>
      </c>
      <c r="BF654" s="230">
        <f>INDEX(lookups!AW$64:AW$81,MATCH($H654,lookups!$C$64:$C$81,0),1)*($F210&gt;=4)</f>
        <v>0</v>
      </c>
      <c r="BG654" s="230">
        <f>INDEX(lookups!AX$64:AX$81,MATCH($H654,lookups!$C$64:$C$81,0),1)*($F210&gt;=4)</f>
        <v>0</v>
      </c>
      <c r="BH654" s="230">
        <f>INDEX(lookups!AY$64:AY$81,MATCH($H654,lookups!$C$64:$C$81,0),1)*($F210&gt;=4)</f>
        <v>0</v>
      </c>
      <c r="BI654" s="230">
        <f>INDEX(lookups!AZ$64:AZ$81,MATCH($H654,lookups!$C$64:$C$81,0),1)*($F210&gt;=4)</f>
        <v>0</v>
      </c>
      <c r="BJ654" s="230">
        <f>INDEX(lookups!BA$64:BA$81,MATCH($H654,lookups!$C$64:$C$81,0),1)*($F210&gt;=4)</f>
        <v>0</v>
      </c>
      <c r="BK654" s="230">
        <f>INDEX(lookups!BB$64:BB$81,MATCH($H654,lookups!$C$64:$C$81,0),1)*($F210&gt;=4)</f>
        <v>0</v>
      </c>
      <c r="BL654" s="230">
        <f>INDEX(lookups!BC$64:BC$81,MATCH($H654,lookups!$C$64:$C$81,0),1)*($F210&gt;=4)</f>
        <v>0</v>
      </c>
      <c r="BM654" s="230">
        <f>INDEX(lookups!BD$64:BD$81,MATCH($H654,lookups!$C$64:$C$81,0),1)*($F210&gt;=4)</f>
        <v>0</v>
      </c>
    </row>
    <row r="655" spans="3:65" x14ac:dyDescent="0.2">
      <c r="C655" s="188">
        <f t="shared" si="633"/>
        <v>13</v>
      </c>
      <c r="D655" s="166" t="str">
        <f t="shared" si="634"/>
        <v xml:space="preserve">Alt 2 - TRANSMISSION LINE  </v>
      </c>
      <c r="E655" s="211" t="str">
        <f t="shared" si="632"/>
        <v>CWIP Capital</v>
      </c>
      <c r="F655" s="183">
        <f t="shared" si="632"/>
        <v>6</v>
      </c>
      <c r="G655" s="183"/>
      <c r="H655" s="215">
        <f>Inputs!J24</f>
        <v>15</v>
      </c>
      <c r="I655" s="172"/>
      <c r="J655" s="217"/>
      <c r="K655" s="228">
        <f t="shared" si="635"/>
        <v>0.61944323375522192</v>
      </c>
      <c r="L655" s="229">
        <f t="shared" si="636"/>
        <v>1.0000000000000004</v>
      </c>
      <c r="O655" s="230">
        <f>INDEX(lookups!F$64:F$81,MATCH($H655,lookups!$C$64:$C$81,0),1)*($F211&gt;=4)</f>
        <v>0.05</v>
      </c>
      <c r="P655" s="230">
        <f>INDEX(lookups!G$64:G$81,MATCH($H655,lookups!$C$64:$C$81,0),1)*($F211&gt;=4)</f>
        <v>9.5000000000000001E-2</v>
      </c>
      <c r="Q655" s="230">
        <f>INDEX(lookups!H$64:H$81,MATCH($H655,lookups!$C$64:$C$81,0),1)*($F211&gt;=4)</f>
        <v>8.5500000000000007E-2</v>
      </c>
      <c r="R655" s="230">
        <f>INDEX(lookups!I$64:I$81,MATCH($H655,lookups!$C$64:$C$81,0),1)*($F211&gt;=4)</f>
        <v>7.6999999999999999E-2</v>
      </c>
      <c r="S655" s="230">
        <f>INDEX(lookups!J$64:J$81,MATCH($H655,lookups!$C$64:$C$81,0),1)*($F211&gt;=4)</f>
        <v>6.93E-2</v>
      </c>
      <c r="T655" s="230">
        <f>INDEX(lookups!K$64:K$81,MATCH($H655,lookups!$C$64:$C$81,0),1)*($F211&gt;=4)</f>
        <v>6.2300000000000001E-2</v>
      </c>
      <c r="U655" s="230">
        <f>INDEX(lookups!L$64:L$81,MATCH($H655,lookups!$C$64:$C$81,0),1)*($F211&gt;=4)</f>
        <v>5.9000000000000004E-2</v>
      </c>
      <c r="V655" s="230">
        <f>INDEX(lookups!M$64:M$81,MATCH($H655,lookups!$C$64:$C$81,0),1)*($F211&gt;=4)</f>
        <v>5.9000000000000004E-2</v>
      </c>
      <c r="W655" s="230">
        <f>INDEX(lookups!N$64:N$81,MATCH($H655,lookups!$C$64:$C$81,0),1)*($F211&gt;=4)</f>
        <v>5.91E-2</v>
      </c>
      <c r="X655" s="230">
        <f>INDEX(lookups!O$64:O$81,MATCH($H655,lookups!$C$64:$C$81,0),1)*($F211&gt;=4)</f>
        <v>5.9000000000000004E-2</v>
      </c>
      <c r="Y655" s="230">
        <f>INDEX(lookups!P$64:P$81,MATCH($H655,lookups!$C$64:$C$81,0),1)*($F211&gt;=4)</f>
        <v>5.91E-2</v>
      </c>
      <c r="Z655" s="230">
        <f>INDEX(lookups!Q$64:Q$81,MATCH($H655,lookups!$C$64:$C$81,0),1)*($F211&gt;=4)</f>
        <v>5.9000000000000004E-2</v>
      </c>
      <c r="AA655" s="230">
        <f>INDEX(lookups!R$64:R$81,MATCH($H655,lookups!$C$64:$C$81,0),1)*($F211&gt;=4)</f>
        <v>5.91E-2</v>
      </c>
      <c r="AB655" s="230">
        <f>INDEX(lookups!S$64:S$81,MATCH($H655,lookups!$C$64:$C$81,0),1)*($F211&gt;=4)</f>
        <v>5.9000000000000004E-2</v>
      </c>
      <c r="AC655" s="230">
        <f>INDEX(lookups!T$64:T$81,MATCH($H655,lookups!$C$64:$C$81,0),1)*($F211&gt;=4)</f>
        <v>5.91E-2</v>
      </c>
      <c r="AD655" s="230">
        <f>INDEX(lookups!U$64:U$81,MATCH($H655,lookups!$C$64:$C$81,0),1)*($F211&gt;=4)</f>
        <v>2.9499999999999998E-2</v>
      </c>
      <c r="AE655" s="230">
        <f>INDEX(lookups!V$64:V$81,MATCH($H655,lookups!$C$64:$C$81,0),1)*($F211&gt;=4)</f>
        <v>0</v>
      </c>
      <c r="AF655" s="230">
        <f>INDEX(lookups!W$64:W$81,MATCH($H655,lookups!$C$64:$C$81,0),1)*($F211&gt;=4)</f>
        <v>0</v>
      </c>
      <c r="AG655" s="230">
        <f>INDEX(lookups!X$64:X$81,MATCH($H655,lookups!$C$64:$C$81,0),1)*($F211&gt;=4)</f>
        <v>0</v>
      </c>
      <c r="AH655" s="230">
        <f>INDEX(lookups!Y$64:Y$81,MATCH($H655,lookups!$C$64:$C$81,0),1)*($F211&gt;=4)</f>
        <v>0</v>
      </c>
      <c r="AI655" s="230">
        <f>INDEX(lookups!Z$64:Z$81,MATCH($H655,lookups!$C$64:$C$81,0),1)*($F211&gt;=4)</f>
        <v>0</v>
      </c>
      <c r="AJ655" s="230">
        <f>INDEX(lookups!AA$64:AA$81,MATCH($H655,lookups!$C$64:$C$81,0),1)*($F211&gt;=4)</f>
        <v>0</v>
      </c>
      <c r="AK655" s="230">
        <f>INDEX(lookups!AB$64:AB$81,MATCH($H655,lookups!$C$64:$C$81,0),1)*($F211&gt;=4)</f>
        <v>0</v>
      </c>
      <c r="AL655" s="230">
        <f>INDEX(lookups!AC$64:AC$81,MATCH($H655,lookups!$C$64:$C$81,0),1)*($F211&gt;=4)</f>
        <v>0</v>
      </c>
      <c r="AM655" s="230">
        <f>INDEX(lookups!AD$64:AD$81,MATCH($H655,lookups!$C$64:$C$81,0),1)*($F211&gt;=4)</f>
        <v>0</v>
      </c>
      <c r="AN655" s="230">
        <f>INDEX(lookups!AE$64:AE$81,MATCH($H655,lookups!$C$64:$C$81,0),1)*($F211&gt;=4)</f>
        <v>0</v>
      </c>
      <c r="AO655" s="230">
        <f>INDEX(lookups!AF$64:AF$81,MATCH($H655,lookups!$C$64:$C$81,0),1)*($F211&gt;=4)</f>
        <v>0</v>
      </c>
      <c r="AP655" s="230">
        <f>INDEX(lookups!AG$64:AG$81,MATCH($H655,lookups!$C$64:$C$81,0),1)*($F211&gt;=4)</f>
        <v>0</v>
      </c>
      <c r="AQ655" s="230">
        <f>INDEX(lookups!AH$64:AH$81,MATCH($H655,lookups!$C$64:$C$81,0),1)*($F211&gt;=4)</f>
        <v>0</v>
      </c>
      <c r="AR655" s="230">
        <f>INDEX(lookups!AI$64:AI$81,MATCH($H655,lookups!$C$64:$C$81,0),1)*($F211&gt;=4)</f>
        <v>0</v>
      </c>
      <c r="AS655" s="230">
        <f>INDEX(lookups!AJ$64:AJ$81,MATCH($H655,lookups!$C$64:$C$81,0),1)*($F211&gt;=4)</f>
        <v>0</v>
      </c>
      <c r="AT655" s="230">
        <f>INDEX(lookups!AK$64:AK$81,MATCH($H655,lookups!$C$64:$C$81,0),1)*($F211&gt;=4)</f>
        <v>0</v>
      </c>
      <c r="AU655" s="230">
        <f>INDEX(lookups!AL$64:AL$81,MATCH($H655,lookups!$C$64:$C$81,0),1)*($F211&gt;=4)</f>
        <v>0</v>
      </c>
      <c r="AV655" s="230">
        <f>INDEX(lookups!AM$64:AM$81,MATCH($H655,lookups!$C$64:$C$81,0),1)*($F211&gt;=4)</f>
        <v>0</v>
      </c>
      <c r="AW655" s="230">
        <f>INDEX(lookups!AN$64:AN$81,MATCH($H655,lookups!$C$64:$C$81,0),1)*($F211&gt;=4)</f>
        <v>0</v>
      </c>
      <c r="AX655" s="230">
        <f>INDEX(lookups!AO$64:AO$81,MATCH($H655,lookups!$C$64:$C$81,0),1)*($F211&gt;=4)</f>
        <v>0</v>
      </c>
      <c r="AY655" s="230">
        <f>INDEX(lookups!AP$64:AP$81,MATCH($H655,lookups!$C$64:$C$81,0),1)*($F211&gt;=4)</f>
        <v>0</v>
      </c>
      <c r="AZ655" s="230">
        <f>INDEX(lookups!AQ$64:AQ$81,MATCH($H655,lookups!$C$64:$C$81,0),1)*($F211&gt;=4)</f>
        <v>0</v>
      </c>
      <c r="BA655" s="230">
        <f>INDEX(lookups!AR$64:AR$81,MATCH($H655,lookups!$C$64:$C$81,0),1)*($F211&gt;=4)</f>
        <v>0</v>
      </c>
      <c r="BB655" s="230">
        <f>INDEX(lookups!AS$64:AS$81,MATCH($H655,lookups!$C$64:$C$81,0),1)*($F211&gt;=4)</f>
        <v>0</v>
      </c>
      <c r="BC655" s="230">
        <f>INDEX(lookups!AT$64:AT$81,MATCH($H655,lookups!$C$64:$C$81,0),1)*($F211&gt;=4)</f>
        <v>0</v>
      </c>
      <c r="BD655" s="230">
        <f>INDEX(lookups!AU$64:AU$81,MATCH($H655,lookups!$C$64:$C$81,0),1)*($F211&gt;=4)</f>
        <v>0</v>
      </c>
      <c r="BE655" s="230">
        <f>INDEX(lookups!AV$64:AV$81,MATCH($H655,lookups!$C$64:$C$81,0),1)*($F211&gt;=4)</f>
        <v>0</v>
      </c>
      <c r="BF655" s="230">
        <f>INDEX(lookups!AW$64:AW$81,MATCH($H655,lookups!$C$64:$C$81,0),1)*($F211&gt;=4)</f>
        <v>0</v>
      </c>
      <c r="BG655" s="230">
        <f>INDEX(lookups!AX$64:AX$81,MATCH($H655,lookups!$C$64:$C$81,0),1)*($F211&gt;=4)</f>
        <v>0</v>
      </c>
      <c r="BH655" s="230">
        <f>INDEX(lookups!AY$64:AY$81,MATCH($H655,lookups!$C$64:$C$81,0),1)*($F211&gt;=4)</f>
        <v>0</v>
      </c>
      <c r="BI655" s="230">
        <f>INDEX(lookups!AZ$64:AZ$81,MATCH($H655,lookups!$C$64:$C$81,0),1)*($F211&gt;=4)</f>
        <v>0</v>
      </c>
      <c r="BJ655" s="230">
        <f>INDEX(lookups!BA$64:BA$81,MATCH($H655,lookups!$C$64:$C$81,0),1)*($F211&gt;=4)</f>
        <v>0</v>
      </c>
      <c r="BK655" s="230">
        <f>INDEX(lookups!BB$64:BB$81,MATCH($H655,lookups!$C$64:$C$81,0),1)*($F211&gt;=4)</f>
        <v>0</v>
      </c>
      <c r="BL655" s="230">
        <f>INDEX(lookups!BC$64:BC$81,MATCH($H655,lookups!$C$64:$C$81,0),1)*($F211&gt;=4)</f>
        <v>0</v>
      </c>
      <c r="BM655" s="230">
        <f>INDEX(lookups!BD$64:BD$81,MATCH($H655,lookups!$C$64:$C$81,0),1)*($F211&gt;=4)</f>
        <v>0</v>
      </c>
    </row>
    <row r="656" spans="3:65" x14ac:dyDescent="0.2">
      <c r="C656" s="188">
        <f t="shared" si="633"/>
        <v>14</v>
      </c>
      <c r="D656" s="166" t="str">
        <f t="shared" si="634"/>
        <v xml:space="preserve">Alt 2 - TRANSMISSION SUBSTATION  </v>
      </c>
      <c r="E656" s="211" t="str">
        <f t="shared" si="632"/>
        <v>CWIP Capital</v>
      </c>
      <c r="F656" s="183">
        <f t="shared" si="632"/>
        <v>6</v>
      </c>
      <c r="G656" s="183"/>
      <c r="H656" s="215">
        <f>Inputs!J25</f>
        <v>15</v>
      </c>
      <c r="I656" s="172"/>
      <c r="J656" s="217"/>
      <c r="K656" s="228">
        <f t="shared" si="635"/>
        <v>0.61944323375522192</v>
      </c>
      <c r="L656" s="229">
        <f t="shared" si="636"/>
        <v>1.0000000000000004</v>
      </c>
      <c r="O656" s="230">
        <f>INDEX(lookups!F$64:F$81,MATCH($H656,lookups!$C$64:$C$81,0),1)*($F212&gt;=4)</f>
        <v>0.05</v>
      </c>
      <c r="P656" s="230">
        <f>INDEX(lookups!G$64:G$81,MATCH($H656,lookups!$C$64:$C$81,0),1)*($F212&gt;=4)</f>
        <v>9.5000000000000001E-2</v>
      </c>
      <c r="Q656" s="230">
        <f>INDEX(lookups!H$64:H$81,MATCH($H656,lookups!$C$64:$C$81,0),1)*($F212&gt;=4)</f>
        <v>8.5500000000000007E-2</v>
      </c>
      <c r="R656" s="230">
        <f>INDEX(lookups!I$64:I$81,MATCH($H656,lookups!$C$64:$C$81,0),1)*($F212&gt;=4)</f>
        <v>7.6999999999999999E-2</v>
      </c>
      <c r="S656" s="230">
        <f>INDEX(lookups!J$64:J$81,MATCH($H656,lookups!$C$64:$C$81,0),1)*($F212&gt;=4)</f>
        <v>6.93E-2</v>
      </c>
      <c r="T656" s="230">
        <f>INDEX(lookups!K$64:K$81,MATCH($H656,lookups!$C$64:$C$81,0),1)*($F212&gt;=4)</f>
        <v>6.2300000000000001E-2</v>
      </c>
      <c r="U656" s="230">
        <f>INDEX(lookups!L$64:L$81,MATCH($H656,lookups!$C$64:$C$81,0),1)*($F212&gt;=4)</f>
        <v>5.9000000000000004E-2</v>
      </c>
      <c r="V656" s="230">
        <f>INDEX(lookups!M$64:M$81,MATCH($H656,lookups!$C$64:$C$81,0),1)*($F212&gt;=4)</f>
        <v>5.9000000000000004E-2</v>
      </c>
      <c r="W656" s="230">
        <f>INDEX(lookups!N$64:N$81,MATCH($H656,lookups!$C$64:$C$81,0),1)*($F212&gt;=4)</f>
        <v>5.91E-2</v>
      </c>
      <c r="X656" s="230">
        <f>INDEX(lookups!O$64:O$81,MATCH($H656,lookups!$C$64:$C$81,0),1)*($F212&gt;=4)</f>
        <v>5.9000000000000004E-2</v>
      </c>
      <c r="Y656" s="230">
        <f>INDEX(lookups!P$64:P$81,MATCH($H656,lookups!$C$64:$C$81,0),1)*($F212&gt;=4)</f>
        <v>5.91E-2</v>
      </c>
      <c r="Z656" s="230">
        <f>INDEX(lookups!Q$64:Q$81,MATCH($H656,lookups!$C$64:$C$81,0),1)*($F212&gt;=4)</f>
        <v>5.9000000000000004E-2</v>
      </c>
      <c r="AA656" s="230">
        <f>INDEX(lookups!R$64:R$81,MATCH($H656,lookups!$C$64:$C$81,0),1)*($F212&gt;=4)</f>
        <v>5.91E-2</v>
      </c>
      <c r="AB656" s="230">
        <f>INDEX(lookups!S$64:S$81,MATCH($H656,lookups!$C$64:$C$81,0),1)*($F212&gt;=4)</f>
        <v>5.9000000000000004E-2</v>
      </c>
      <c r="AC656" s="230">
        <f>INDEX(lookups!T$64:T$81,MATCH($H656,lookups!$C$64:$C$81,0),1)*($F212&gt;=4)</f>
        <v>5.91E-2</v>
      </c>
      <c r="AD656" s="230">
        <f>INDEX(lookups!U$64:U$81,MATCH($H656,lookups!$C$64:$C$81,0),1)*($F212&gt;=4)</f>
        <v>2.9499999999999998E-2</v>
      </c>
      <c r="AE656" s="230">
        <f>INDEX(lookups!V$64:V$81,MATCH($H656,lookups!$C$64:$C$81,0),1)*($F212&gt;=4)</f>
        <v>0</v>
      </c>
      <c r="AF656" s="230">
        <f>INDEX(lookups!W$64:W$81,MATCH($H656,lookups!$C$64:$C$81,0),1)*($F212&gt;=4)</f>
        <v>0</v>
      </c>
      <c r="AG656" s="230">
        <f>INDEX(lookups!X$64:X$81,MATCH($H656,lookups!$C$64:$C$81,0),1)*($F212&gt;=4)</f>
        <v>0</v>
      </c>
      <c r="AH656" s="230">
        <f>INDEX(lookups!Y$64:Y$81,MATCH($H656,lookups!$C$64:$C$81,0),1)*($F212&gt;=4)</f>
        <v>0</v>
      </c>
      <c r="AI656" s="230">
        <f>INDEX(lookups!Z$64:Z$81,MATCH($H656,lookups!$C$64:$C$81,0),1)*($F212&gt;=4)</f>
        <v>0</v>
      </c>
      <c r="AJ656" s="230">
        <f>INDEX(lookups!AA$64:AA$81,MATCH($H656,lookups!$C$64:$C$81,0),1)*($F212&gt;=4)</f>
        <v>0</v>
      </c>
      <c r="AK656" s="230">
        <f>INDEX(lookups!AB$64:AB$81,MATCH($H656,lookups!$C$64:$C$81,0),1)*($F212&gt;=4)</f>
        <v>0</v>
      </c>
      <c r="AL656" s="230">
        <f>INDEX(lookups!AC$64:AC$81,MATCH($H656,lookups!$C$64:$C$81,0),1)*($F212&gt;=4)</f>
        <v>0</v>
      </c>
      <c r="AM656" s="230">
        <f>INDEX(lookups!AD$64:AD$81,MATCH($H656,lookups!$C$64:$C$81,0),1)*($F212&gt;=4)</f>
        <v>0</v>
      </c>
      <c r="AN656" s="230">
        <f>INDEX(lookups!AE$64:AE$81,MATCH($H656,lookups!$C$64:$C$81,0),1)*($F212&gt;=4)</f>
        <v>0</v>
      </c>
      <c r="AO656" s="230">
        <f>INDEX(lookups!AF$64:AF$81,MATCH($H656,lookups!$C$64:$C$81,0),1)*($F212&gt;=4)</f>
        <v>0</v>
      </c>
      <c r="AP656" s="230">
        <f>INDEX(lookups!AG$64:AG$81,MATCH($H656,lookups!$C$64:$C$81,0),1)*($F212&gt;=4)</f>
        <v>0</v>
      </c>
      <c r="AQ656" s="230">
        <f>INDEX(lookups!AH$64:AH$81,MATCH($H656,lookups!$C$64:$C$81,0),1)*($F212&gt;=4)</f>
        <v>0</v>
      </c>
      <c r="AR656" s="230">
        <f>INDEX(lookups!AI$64:AI$81,MATCH($H656,lookups!$C$64:$C$81,0),1)*($F212&gt;=4)</f>
        <v>0</v>
      </c>
      <c r="AS656" s="230">
        <f>INDEX(lookups!AJ$64:AJ$81,MATCH($H656,lookups!$C$64:$C$81,0),1)*($F212&gt;=4)</f>
        <v>0</v>
      </c>
      <c r="AT656" s="230">
        <f>INDEX(lookups!AK$64:AK$81,MATCH($H656,lookups!$C$64:$C$81,0),1)*($F212&gt;=4)</f>
        <v>0</v>
      </c>
      <c r="AU656" s="230">
        <f>INDEX(lookups!AL$64:AL$81,MATCH($H656,lookups!$C$64:$C$81,0),1)*($F212&gt;=4)</f>
        <v>0</v>
      </c>
      <c r="AV656" s="230">
        <f>INDEX(lookups!AM$64:AM$81,MATCH($H656,lookups!$C$64:$C$81,0),1)*($F212&gt;=4)</f>
        <v>0</v>
      </c>
      <c r="AW656" s="230">
        <f>INDEX(lookups!AN$64:AN$81,MATCH($H656,lookups!$C$64:$C$81,0),1)*($F212&gt;=4)</f>
        <v>0</v>
      </c>
      <c r="AX656" s="230">
        <f>INDEX(lookups!AO$64:AO$81,MATCH($H656,lookups!$C$64:$C$81,0),1)*($F212&gt;=4)</f>
        <v>0</v>
      </c>
      <c r="AY656" s="230">
        <f>INDEX(lookups!AP$64:AP$81,MATCH($H656,lookups!$C$64:$C$81,0),1)*($F212&gt;=4)</f>
        <v>0</v>
      </c>
      <c r="AZ656" s="230">
        <f>INDEX(lookups!AQ$64:AQ$81,MATCH($H656,lookups!$C$64:$C$81,0),1)*($F212&gt;=4)</f>
        <v>0</v>
      </c>
      <c r="BA656" s="230">
        <f>INDEX(lookups!AR$64:AR$81,MATCH($H656,lookups!$C$64:$C$81,0),1)*($F212&gt;=4)</f>
        <v>0</v>
      </c>
      <c r="BB656" s="230">
        <f>INDEX(lookups!AS$64:AS$81,MATCH($H656,lookups!$C$64:$C$81,0),1)*($F212&gt;=4)</f>
        <v>0</v>
      </c>
      <c r="BC656" s="230">
        <f>INDEX(lookups!AT$64:AT$81,MATCH($H656,lookups!$C$64:$C$81,0),1)*($F212&gt;=4)</f>
        <v>0</v>
      </c>
      <c r="BD656" s="230">
        <f>INDEX(lookups!AU$64:AU$81,MATCH($H656,lookups!$C$64:$C$81,0),1)*($F212&gt;=4)</f>
        <v>0</v>
      </c>
      <c r="BE656" s="230">
        <f>INDEX(lookups!AV$64:AV$81,MATCH($H656,lookups!$C$64:$C$81,0),1)*($F212&gt;=4)</f>
        <v>0</v>
      </c>
      <c r="BF656" s="230">
        <f>INDEX(lookups!AW$64:AW$81,MATCH($H656,lookups!$C$64:$C$81,0),1)*($F212&gt;=4)</f>
        <v>0</v>
      </c>
      <c r="BG656" s="230">
        <f>INDEX(lookups!AX$64:AX$81,MATCH($H656,lookups!$C$64:$C$81,0),1)*($F212&gt;=4)</f>
        <v>0</v>
      </c>
      <c r="BH656" s="230">
        <f>INDEX(lookups!AY$64:AY$81,MATCH($H656,lookups!$C$64:$C$81,0),1)*($F212&gt;=4)</f>
        <v>0</v>
      </c>
      <c r="BI656" s="230">
        <f>INDEX(lookups!AZ$64:AZ$81,MATCH($H656,lookups!$C$64:$C$81,0),1)*($F212&gt;=4)</f>
        <v>0</v>
      </c>
      <c r="BJ656" s="230">
        <f>INDEX(lookups!BA$64:BA$81,MATCH($H656,lookups!$C$64:$C$81,0),1)*($F212&gt;=4)</f>
        <v>0</v>
      </c>
      <c r="BK656" s="230">
        <f>INDEX(lookups!BB$64:BB$81,MATCH($H656,lookups!$C$64:$C$81,0),1)*($F212&gt;=4)</f>
        <v>0</v>
      </c>
      <c r="BL656" s="230">
        <f>INDEX(lookups!BC$64:BC$81,MATCH($H656,lookups!$C$64:$C$81,0),1)*($F212&gt;=4)</f>
        <v>0</v>
      </c>
      <c r="BM656" s="230">
        <f>INDEX(lookups!BD$64:BD$81,MATCH($H656,lookups!$C$64:$C$81,0),1)*($F212&gt;=4)</f>
        <v>0</v>
      </c>
    </row>
    <row r="657" spans="3:65" x14ac:dyDescent="0.2">
      <c r="C657" s="188">
        <f t="shared" si="633"/>
        <v>15</v>
      </c>
      <c r="D657" s="166" t="str">
        <f t="shared" si="634"/>
        <v xml:space="preserve">Alt 2 - DISTRIBUTION SUBSTATION  </v>
      </c>
      <c r="E657" s="211" t="str">
        <f t="shared" si="632"/>
        <v>CWIP Capital</v>
      </c>
      <c r="F657" s="183">
        <f t="shared" si="632"/>
        <v>6</v>
      </c>
      <c r="G657" s="183"/>
      <c r="H657" s="215">
        <f>Inputs!J26</f>
        <v>20</v>
      </c>
      <c r="I657" s="172"/>
      <c r="J657" s="217"/>
      <c r="K657" s="228">
        <f t="shared" si="635"/>
        <v>0.54421310580290638</v>
      </c>
      <c r="L657" s="229">
        <f t="shared" si="636"/>
        <v>1.0000000000000002</v>
      </c>
      <c r="O657" s="230">
        <f>INDEX(lookups!F$64:F$81,MATCH($H657,lookups!$C$64:$C$81,0),1)*($F213&gt;=4)</f>
        <v>3.7499999999999999E-2</v>
      </c>
      <c r="P657" s="230">
        <f>INDEX(lookups!G$64:G$81,MATCH($H657,lookups!$C$64:$C$81,0),1)*($F213&gt;=4)</f>
        <v>7.2190000000000004E-2</v>
      </c>
      <c r="Q657" s="230">
        <f>INDEX(lookups!H$64:H$81,MATCH($H657,lookups!$C$64:$C$81,0),1)*($F213&gt;=4)</f>
        <v>6.6769999999999996E-2</v>
      </c>
      <c r="R657" s="230">
        <f>INDEX(lookups!I$64:I$81,MATCH($H657,lookups!$C$64:$C$81,0),1)*($F213&gt;=4)</f>
        <v>6.1769999999999999E-2</v>
      </c>
      <c r="S657" s="230">
        <f>INDEX(lookups!J$64:J$81,MATCH($H657,lookups!$C$64:$C$81,0),1)*($F213&gt;=4)</f>
        <v>5.713E-2</v>
      </c>
      <c r="T657" s="230">
        <f>INDEX(lookups!K$64:K$81,MATCH($H657,lookups!$C$64:$C$81,0),1)*($F213&gt;=4)</f>
        <v>5.2850000000000001E-2</v>
      </c>
      <c r="U657" s="230">
        <f>INDEX(lookups!L$64:L$81,MATCH($H657,lookups!$C$64:$C$81,0),1)*($F213&gt;=4)</f>
        <v>4.888E-2</v>
      </c>
      <c r="V657" s="230">
        <f>INDEX(lookups!M$64:M$81,MATCH($H657,lookups!$C$64:$C$81,0),1)*($F213&gt;=4)</f>
        <v>4.5220000000000003E-2</v>
      </c>
      <c r="W657" s="230">
        <f>INDEX(lookups!N$64:N$81,MATCH($H657,lookups!$C$64:$C$81,0),1)*($F213&gt;=4)</f>
        <v>4.462E-2</v>
      </c>
      <c r="X657" s="230">
        <f>INDEX(lookups!O$64:O$81,MATCH($H657,lookups!$C$64:$C$81,0),1)*($F213&gt;=4)</f>
        <v>4.4609999999999997E-2</v>
      </c>
      <c r="Y657" s="230">
        <f>INDEX(lookups!P$64:P$81,MATCH($H657,lookups!$C$64:$C$81,0),1)*($F213&gt;=4)</f>
        <v>4.462E-2</v>
      </c>
      <c r="Z657" s="230">
        <f>INDEX(lookups!Q$64:Q$81,MATCH($H657,lookups!$C$64:$C$81,0),1)*($F213&gt;=4)</f>
        <v>4.4609999999999997E-2</v>
      </c>
      <c r="AA657" s="230">
        <f>INDEX(lookups!R$64:R$81,MATCH($H657,lookups!$C$64:$C$81,0),1)*($F213&gt;=4)</f>
        <v>4.462E-2</v>
      </c>
      <c r="AB657" s="230">
        <f>INDEX(lookups!S$64:S$81,MATCH($H657,lookups!$C$64:$C$81,0),1)*($F213&gt;=4)</f>
        <v>4.4609999999999997E-2</v>
      </c>
      <c r="AC657" s="230">
        <f>INDEX(lookups!T$64:T$81,MATCH($H657,lookups!$C$64:$C$81,0),1)*($F213&gt;=4)</f>
        <v>4.462E-2</v>
      </c>
      <c r="AD657" s="230">
        <f>INDEX(lookups!U$64:U$81,MATCH($H657,lookups!$C$64:$C$81,0),1)*($F213&gt;=4)</f>
        <v>4.4609999999999997E-2</v>
      </c>
      <c r="AE657" s="230">
        <f>INDEX(lookups!V$64:V$81,MATCH($H657,lookups!$C$64:$C$81,0),1)*($F213&gt;=4)</f>
        <v>4.462E-2</v>
      </c>
      <c r="AF657" s="230">
        <f>INDEX(lookups!W$64:W$81,MATCH($H657,lookups!$C$64:$C$81,0),1)*($F213&gt;=4)</f>
        <v>4.4609999999999997E-2</v>
      </c>
      <c r="AG657" s="230">
        <f>INDEX(lookups!X$64:X$81,MATCH($H657,lookups!$C$64:$C$81,0),1)*($F213&gt;=4)</f>
        <v>4.462E-2</v>
      </c>
      <c r="AH657" s="230">
        <f>INDEX(lookups!Y$64:Y$81,MATCH($H657,lookups!$C$64:$C$81,0),1)*($F213&gt;=4)</f>
        <v>4.4609999999999997E-2</v>
      </c>
      <c r="AI657" s="230">
        <f>INDEX(lookups!Z$64:Z$81,MATCH($H657,lookups!$C$64:$C$81,0),1)*($F213&gt;=4)</f>
        <v>2.231E-2</v>
      </c>
      <c r="AJ657" s="230">
        <f>INDEX(lookups!AA$64:AA$81,MATCH($H657,lookups!$C$64:$C$81,0),1)*($F213&gt;=4)</f>
        <v>0</v>
      </c>
      <c r="AK657" s="230">
        <f>INDEX(lookups!AB$64:AB$81,MATCH($H657,lookups!$C$64:$C$81,0),1)*($F213&gt;=4)</f>
        <v>0</v>
      </c>
      <c r="AL657" s="230">
        <f>INDEX(lookups!AC$64:AC$81,MATCH($H657,lookups!$C$64:$C$81,0),1)*($F213&gt;=4)</f>
        <v>0</v>
      </c>
      <c r="AM657" s="230">
        <f>INDEX(lookups!AD$64:AD$81,MATCH($H657,lookups!$C$64:$C$81,0),1)*($F213&gt;=4)</f>
        <v>0</v>
      </c>
      <c r="AN657" s="230">
        <f>INDEX(lookups!AE$64:AE$81,MATCH($H657,lookups!$C$64:$C$81,0),1)*($F213&gt;=4)</f>
        <v>0</v>
      </c>
      <c r="AO657" s="230">
        <f>INDEX(lookups!AF$64:AF$81,MATCH($H657,lookups!$C$64:$C$81,0),1)*($F213&gt;=4)</f>
        <v>0</v>
      </c>
      <c r="AP657" s="230">
        <f>INDEX(lookups!AG$64:AG$81,MATCH($H657,lookups!$C$64:$C$81,0),1)*($F213&gt;=4)</f>
        <v>0</v>
      </c>
      <c r="AQ657" s="230">
        <f>INDEX(lookups!AH$64:AH$81,MATCH($H657,lookups!$C$64:$C$81,0),1)*($F213&gt;=4)</f>
        <v>0</v>
      </c>
      <c r="AR657" s="230">
        <f>INDEX(lookups!AI$64:AI$81,MATCH($H657,lookups!$C$64:$C$81,0),1)*($F213&gt;=4)</f>
        <v>0</v>
      </c>
      <c r="AS657" s="230">
        <f>INDEX(lookups!AJ$64:AJ$81,MATCH($H657,lookups!$C$64:$C$81,0),1)*($F213&gt;=4)</f>
        <v>0</v>
      </c>
      <c r="AT657" s="230">
        <f>INDEX(lookups!AK$64:AK$81,MATCH($H657,lookups!$C$64:$C$81,0),1)*($F213&gt;=4)</f>
        <v>0</v>
      </c>
      <c r="AU657" s="230">
        <f>INDEX(lookups!AL$64:AL$81,MATCH($H657,lookups!$C$64:$C$81,0),1)*($F213&gt;=4)</f>
        <v>0</v>
      </c>
      <c r="AV657" s="230">
        <f>INDEX(lookups!AM$64:AM$81,MATCH($H657,lookups!$C$64:$C$81,0),1)*($F213&gt;=4)</f>
        <v>0</v>
      </c>
      <c r="AW657" s="230">
        <f>INDEX(lookups!AN$64:AN$81,MATCH($H657,lookups!$C$64:$C$81,0),1)*($F213&gt;=4)</f>
        <v>0</v>
      </c>
      <c r="AX657" s="230">
        <f>INDEX(lookups!AO$64:AO$81,MATCH($H657,lookups!$C$64:$C$81,0),1)*($F213&gt;=4)</f>
        <v>0</v>
      </c>
      <c r="AY657" s="230">
        <f>INDEX(lookups!AP$64:AP$81,MATCH($H657,lookups!$C$64:$C$81,0),1)*($F213&gt;=4)</f>
        <v>0</v>
      </c>
      <c r="AZ657" s="230">
        <f>INDEX(lookups!AQ$64:AQ$81,MATCH($H657,lookups!$C$64:$C$81,0),1)*($F213&gt;=4)</f>
        <v>0</v>
      </c>
      <c r="BA657" s="230">
        <f>INDEX(lookups!AR$64:AR$81,MATCH($H657,lookups!$C$64:$C$81,0),1)*($F213&gt;=4)</f>
        <v>0</v>
      </c>
      <c r="BB657" s="230">
        <f>INDEX(lookups!AS$64:AS$81,MATCH($H657,lookups!$C$64:$C$81,0),1)*($F213&gt;=4)</f>
        <v>0</v>
      </c>
      <c r="BC657" s="230">
        <f>INDEX(lookups!AT$64:AT$81,MATCH($H657,lookups!$C$64:$C$81,0),1)*($F213&gt;=4)</f>
        <v>0</v>
      </c>
      <c r="BD657" s="230">
        <f>INDEX(lookups!AU$64:AU$81,MATCH($H657,lookups!$C$64:$C$81,0),1)*($F213&gt;=4)</f>
        <v>0</v>
      </c>
      <c r="BE657" s="230">
        <f>INDEX(lookups!AV$64:AV$81,MATCH($H657,lookups!$C$64:$C$81,0),1)*($F213&gt;=4)</f>
        <v>0</v>
      </c>
      <c r="BF657" s="230">
        <f>INDEX(lookups!AW$64:AW$81,MATCH($H657,lookups!$C$64:$C$81,0),1)*($F213&gt;=4)</f>
        <v>0</v>
      </c>
      <c r="BG657" s="230">
        <f>INDEX(lookups!AX$64:AX$81,MATCH($H657,lookups!$C$64:$C$81,0),1)*($F213&gt;=4)</f>
        <v>0</v>
      </c>
      <c r="BH657" s="230">
        <f>INDEX(lookups!AY$64:AY$81,MATCH($H657,lookups!$C$64:$C$81,0),1)*($F213&gt;=4)</f>
        <v>0</v>
      </c>
      <c r="BI657" s="230">
        <f>INDEX(lookups!AZ$64:AZ$81,MATCH($H657,lookups!$C$64:$C$81,0),1)*($F213&gt;=4)</f>
        <v>0</v>
      </c>
      <c r="BJ657" s="230">
        <f>INDEX(lookups!BA$64:BA$81,MATCH($H657,lookups!$C$64:$C$81,0),1)*($F213&gt;=4)</f>
        <v>0</v>
      </c>
      <c r="BK657" s="230">
        <f>INDEX(lookups!BB$64:BB$81,MATCH($H657,lookups!$C$64:$C$81,0),1)*($F213&gt;=4)</f>
        <v>0</v>
      </c>
      <c r="BL657" s="230">
        <f>INDEX(lookups!BC$64:BC$81,MATCH($H657,lookups!$C$64:$C$81,0),1)*($F213&gt;=4)</f>
        <v>0</v>
      </c>
      <c r="BM657" s="230">
        <f>INDEX(lookups!BD$64:BD$81,MATCH($H657,lookups!$C$64:$C$81,0),1)*($F213&gt;=4)</f>
        <v>0</v>
      </c>
    </row>
    <row r="658" spans="3:65" x14ac:dyDescent="0.2">
      <c r="C658" s="188">
        <f t="shared" si="633"/>
        <v>16</v>
      </c>
      <c r="D658" s="166" t="str">
        <f t="shared" si="634"/>
        <v>item 16</v>
      </c>
      <c r="E658" s="211" t="str">
        <f t="shared" si="632"/>
        <v>Operating Expense</v>
      </c>
      <c r="F658" s="183">
        <f t="shared" si="632"/>
        <v>2</v>
      </c>
      <c r="G658" s="183"/>
      <c r="H658" s="215">
        <f>Inputs!J27</f>
        <v>5</v>
      </c>
      <c r="I658" s="172"/>
      <c r="J658" s="217"/>
      <c r="K658" s="228">
        <f t="shared" si="635"/>
        <v>0</v>
      </c>
      <c r="L658" s="229">
        <f t="shared" si="636"/>
        <v>0</v>
      </c>
      <c r="O658" s="230">
        <f>INDEX(lookups!F$64:F$81,MATCH($H658,lookups!$C$64:$C$81,0),1)*($F214&gt;=4)</f>
        <v>0</v>
      </c>
      <c r="P658" s="230">
        <f>INDEX(lookups!G$64:G$81,MATCH($H658,lookups!$C$64:$C$81,0),1)*($F214&gt;=4)</f>
        <v>0</v>
      </c>
      <c r="Q658" s="230">
        <f>INDEX(lookups!H$64:H$81,MATCH($H658,lookups!$C$64:$C$81,0),1)*($F214&gt;=4)</f>
        <v>0</v>
      </c>
      <c r="R658" s="230">
        <f>INDEX(lookups!I$64:I$81,MATCH($H658,lookups!$C$64:$C$81,0),1)*($F214&gt;=4)</f>
        <v>0</v>
      </c>
      <c r="S658" s="230">
        <f>INDEX(lookups!J$64:J$81,MATCH($H658,lookups!$C$64:$C$81,0),1)*($F214&gt;=4)</f>
        <v>0</v>
      </c>
      <c r="T658" s="230">
        <f>INDEX(lookups!K$64:K$81,MATCH($H658,lookups!$C$64:$C$81,0),1)*($F214&gt;=4)</f>
        <v>0</v>
      </c>
      <c r="U658" s="230">
        <f>INDEX(lookups!L$64:L$81,MATCH($H658,lookups!$C$64:$C$81,0),1)*($F214&gt;=4)</f>
        <v>0</v>
      </c>
      <c r="V658" s="230">
        <f>INDEX(lookups!M$64:M$81,MATCH($H658,lookups!$C$64:$C$81,0),1)*($F214&gt;=4)</f>
        <v>0</v>
      </c>
      <c r="W658" s="230">
        <f>INDEX(lookups!N$64:N$81,MATCH($H658,lookups!$C$64:$C$81,0),1)*($F214&gt;=4)</f>
        <v>0</v>
      </c>
      <c r="X658" s="230">
        <f>INDEX(lookups!O$64:O$81,MATCH($H658,lookups!$C$64:$C$81,0),1)*($F214&gt;=4)</f>
        <v>0</v>
      </c>
      <c r="Y658" s="230">
        <f>INDEX(lookups!P$64:P$81,MATCH($H658,lookups!$C$64:$C$81,0),1)*($F214&gt;=4)</f>
        <v>0</v>
      </c>
      <c r="Z658" s="230">
        <f>INDEX(lookups!Q$64:Q$81,MATCH($H658,lookups!$C$64:$C$81,0),1)*($F214&gt;=4)</f>
        <v>0</v>
      </c>
      <c r="AA658" s="230">
        <f>INDEX(lookups!R$64:R$81,MATCH($H658,lookups!$C$64:$C$81,0),1)*($F214&gt;=4)</f>
        <v>0</v>
      </c>
      <c r="AB658" s="230">
        <f>INDEX(lookups!S$64:S$81,MATCH($H658,lookups!$C$64:$C$81,0),1)*($F214&gt;=4)</f>
        <v>0</v>
      </c>
      <c r="AC658" s="230">
        <f>INDEX(lookups!T$64:T$81,MATCH($H658,lookups!$C$64:$C$81,0),1)*($F214&gt;=4)</f>
        <v>0</v>
      </c>
      <c r="AD658" s="230">
        <f>INDEX(lookups!U$64:U$81,MATCH($H658,lookups!$C$64:$C$81,0),1)*($F214&gt;=4)</f>
        <v>0</v>
      </c>
      <c r="AE658" s="230">
        <f>INDEX(lookups!V$64:V$81,MATCH($H658,lookups!$C$64:$C$81,0),1)*($F214&gt;=4)</f>
        <v>0</v>
      </c>
      <c r="AF658" s="230">
        <f>INDEX(lookups!W$64:W$81,MATCH($H658,lookups!$C$64:$C$81,0),1)*($F214&gt;=4)</f>
        <v>0</v>
      </c>
      <c r="AG658" s="230">
        <f>INDEX(lookups!X$64:X$81,MATCH($H658,lookups!$C$64:$C$81,0),1)*($F214&gt;=4)</f>
        <v>0</v>
      </c>
      <c r="AH658" s="230">
        <f>INDEX(lookups!Y$64:Y$81,MATCH($H658,lookups!$C$64:$C$81,0),1)*($F214&gt;=4)</f>
        <v>0</v>
      </c>
      <c r="AI658" s="230">
        <f>INDEX(lookups!Z$64:Z$81,MATCH($H658,lookups!$C$64:$C$81,0),1)*($F214&gt;=4)</f>
        <v>0</v>
      </c>
      <c r="AJ658" s="230">
        <f>INDEX(lookups!AA$64:AA$81,MATCH($H658,lookups!$C$64:$C$81,0),1)*($F214&gt;=4)</f>
        <v>0</v>
      </c>
      <c r="AK658" s="230">
        <f>INDEX(lookups!AB$64:AB$81,MATCH($H658,lookups!$C$64:$C$81,0),1)*($F214&gt;=4)</f>
        <v>0</v>
      </c>
      <c r="AL658" s="230">
        <f>INDEX(lookups!AC$64:AC$81,MATCH($H658,lookups!$C$64:$C$81,0),1)*($F214&gt;=4)</f>
        <v>0</v>
      </c>
      <c r="AM658" s="230">
        <f>INDEX(lookups!AD$64:AD$81,MATCH($H658,lookups!$C$64:$C$81,0),1)*($F214&gt;=4)</f>
        <v>0</v>
      </c>
      <c r="AN658" s="230">
        <f>INDEX(lookups!AE$64:AE$81,MATCH($H658,lookups!$C$64:$C$81,0),1)*($F214&gt;=4)</f>
        <v>0</v>
      </c>
      <c r="AO658" s="230">
        <f>INDEX(lookups!AF$64:AF$81,MATCH($H658,lookups!$C$64:$C$81,0),1)*($F214&gt;=4)</f>
        <v>0</v>
      </c>
      <c r="AP658" s="230">
        <f>INDEX(lookups!AG$64:AG$81,MATCH($H658,lookups!$C$64:$C$81,0),1)*($F214&gt;=4)</f>
        <v>0</v>
      </c>
      <c r="AQ658" s="230">
        <f>INDEX(lookups!AH$64:AH$81,MATCH($H658,lookups!$C$64:$C$81,0),1)*($F214&gt;=4)</f>
        <v>0</v>
      </c>
      <c r="AR658" s="230">
        <f>INDEX(lookups!AI$64:AI$81,MATCH($H658,lookups!$C$64:$C$81,0),1)*($F214&gt;=4)</f>
        <v>0</v>
      </c>
      <c r="AS658" s="230">
        <f>INDEX(lookups!AJ$64:AJ$81,MATCH($H658,lookups!$C$64:$C$81,0),1)*($F214&gt;=4)</f>
        <v>0</v>
      </c>
      <c r="AT658" s="230">
        <f>INDEX(lookups!AK$64:AK$81,MATCH($H658,lookups!$C$64:$C$81,0),1)*($F214&gt;=4)</f>
        <v>0</v>
      </c>
      <c r="AU658" s="230">
        <f>INDEX(lookups!AL$64:AL$81,MATCH($H658,lookups!$C$64:$C$81,0),1)*($F214&gt;=4)</f>
        <v>0</v>
      </c>
      <c r="AV658" s="230">
        <f>INDEX(lookups!AM$64:AM$81,MATCH($H658,lookups!$C$64:$C$81,0),1)*($F214&gt;=4)</f>
        <v>0</v>
      </c>
      <c r="AW658" s="230">
        <f>INDEX(lookups!AN$64:AN$81,MATCH($H658,lookups!$C$64:$C$81,0),1)*($F214&gt;=4)</f>
        <v>0</v>
      </c>
      <c r="AX658" s="230">
        <f>INDEX(lookups!AO$64:AO$81,MATCH($H658,lookups!$C$64:$C$81,0),1)*($F214&gt;=4)</f>
        <v>0</v>
      </c>
      <c r="AY658" s="230">
        <f>INDEX(lookups!AP$64:AP$81,MATCH($H658,lookups!$C$64:$C$81,0),1)*($F214&gt;=4)</f>
        <v>0</v>
      </c>
      <c r="AZ658" s="230">
        <f>INDEX(lookups!AQ$64:AQ$81,MATCH($H658,lookups!$C$64:$C$81,0),1)*($F214&gt;=4)</f>
        <v>0</v>
      </c>
      <c r="BA658" s="230">
        <f>INDEX(lookups!AR$64:AR$81,MATCH($H658,lookups!$C$64:$C$81,0),1)*($F214&gt;=4)</f>
        <v>0</v>
      </c>
      <c r="BB658" s="230">
        <f>INDEX(lookups!AS$64:AS$81,MATCH($H658,lookups!$C$64:$C$81,0),1)*($F214&gt;=4)</f>
        <v>0</v>
      </c>
      <c r="BC658" s="230">
        <f>INDEX(lookups!AT$64:AT$81,MATCH($H658,lookups!$C$64:$C$81,0),1)*($F214&gt;=4)</f>
        <v>0</v>
      </c>
      <c r="BD658" s="230">
        <f>INDEX(lookups!AU$64:AU$81,MATCH($H658,lookups!$C$64:$C$81,0),1)*($F214&gt;=4)</f>
        <v>0</v>
      </c>
      <c r="BE658" s="230">
        <f>INDEX(lookups!AV$64:AV$81,MATCH($H658,lookups!$C$64:$C$81,0),1)*($F214&gt;=4)</f>
        <v>0</v>
      </c>
      <c r="BF658" s="230">
        <f>INDEX(lookups!AW$64:AW$81,MATCH($H658,lookups!$C$64:$C$81,0),1)*($F214&gt;=4)</f>
        <v>0</v>
      </c>
      <c r="BG658" s="230">
        <f>INDEX(lookups!AX$64:AX$81,MATCH($H658,lookups!$C$64:$C$81,0),1)*($F214&gt;=4)</f>
        <v>0</v>
      </c>
      <c r="BH658" s="230">
        <f>INDEX(lookups!AY$64:AY$81,MATCH($H658,lookups!$C$64:$C$81,0),1)*($F214&gt;=4)</f>
        <v>0</v>
      </c>
      <c r="BI658" s="230">
        <f>INDEX(lookups!AZ$64:AZ$81,MATCH($H658,lookups!$C$64:$C$81,0),1)*($F214&gt;=4)</f>
        <v>0</v>
      </c>
      <c r="BJ658" s="230">
        <f>INDEX(lookups!BA$64:BA$81,MATCH($H658,lookups!$C$64:$C$81,0),1)*($F214&gt;=4)</f>
        <v>0</v>
      </c>
      <c r="BK658" s="230">
        <f>INDEX(lookups!BB$64:BB$81,MATCH($H658,lookups!$C$64:$C$81,0),1)*($F214&gt;=4)</f>
        <v>0</v>
      </c>
      <c r="BL658" s="230">
        <f>INDEX(lookups!BC$64:BC$81,MATCH($H658,lookups!$C$64:$C$81,0),1)*($F214&gt;=4)</f>
        <v>0</v>
      </c>
      <c r="BM658" s="230">
        <f>INDEX(lookups!BD$64:BD$81,MATCH($H658,lookups!$C$64:$C$81,0),1)*($F214&gt;=4)</f>
        <v>0</v>
      </c>
    </row>
    <row r="659" spans="3:65" x14ac:dyDescent="0.2">
      <c r="C659" s="188">
        <f t="shared" si="633"/>
        <v>17</v>
      </c>
      <c r="D659" s="166" t="str">
        <f t="shared" si="634"/>
        <v>item 17</v>
      </c>
      <c r="E659" s="211" t="str">
        <f t="shared" si="632"/>
        <v>Operating Expense</v>
      </c>
      <c r="F659" s="183">
        <f t="shared" si="632"/>
        <v>2</v>
      </c>
      <c r="G659" s="183"/>
      <c r="H659" s="215">
        <f>Inputs!J28</f>
        <v>5</v>
      </c>
      <c r="I659" s="172"/>
      <c r="J659" s="217"/>
      <c r="K659" s="228">
        <f t="shared" si="635"/>
        <v>0</v>
      </c>
      <c r="L659" s="229">
        <f t="shared" si="636"/>
        <v>0</v>
      </c>
      <c r="O659" s="230">
        <f>INDEX(lookups!F$64:F$81,MATCH($H659,lookups!$C$64:$C$81,0),1)*($F215&gt;=4)</f>
        <v>0</v>
      </c>
      <c r="P659" s="230">
        <f>INDEX(lookups!G$64:G$81,MATCH($H659,lookups!$C$64:$C$81,0),1)*($F215&gt;=4)</f>
        <v>0</v>
      </c>
      <c r="Q659" s="230">
        <f>INDEX(lookups!H$64:H$81,MATCH($H659,lookups!$C$64:$C$81,0),1)*($F215&gt;=4)</f>
        <v>0</v>
      </c>
      <c r="R659" s="230">
        <f>INDEX(lookups!I$64:I$81,MATCH($H659,lookups!$C$64:$C$81,0),1)*($F215&gt;=4)</f>
        <v>0</v>
      </c>
      <c r="S659" s="230">
        <f>INDEX(lookups!J$64:J$81,MATCH($H659,lookups!$C$64:$C$81,0),1)*($F215&gt;=4)</f>
        <v>0</v>
      </c>
      <c r="T659" s="230">
        <f>INDEX(lookups!K$64:K$81,MATCH($H659,lookups!$C$64:$C$81,0),1)*($F215&gt;=4)</f>
        <v>0</v>
      </c>
      <c r="U659" s="230">
        <f>INDEX(lookups!L$64:L$81,MATCH($H659,lookups!$C$64:$C$81,0),1)*($F215&gt;=4)</f>
        <v>0</v>
      </c>
      <c r="V659" s="230">
        <f>INDEX(lookups!M$64:M$81,MATCH($H659,lookups!$C$64:$C$81,0),1)*($F215&gt;=4)</f>
        <v>0</v>
      </c>
      <c r="W659" s="230">
        <f>INDEX(lookups!N$64:N$81,MATCH($H659,lookups!$C$64:$C$81,0),1)*($F215&gt;=4)</f>
        <v>0</v>
      </c>
      <c r="X659" s="230">
        <f>INDEX(lookups!O$64:O$81,MATCH($H659,lookups!$C$64:$C$81,0),1)*($F215&gt;=4)</f>
        <v>0</v>
      </c>
      <c r="Y659" s="230">
        <f>INDEX(lookups!P$64:P$81,MATCH($H659,lookups!$C$64:$C$81,0),1)*($F215&gt;=4)</f>
        <v>0</v>
      </c>
      <c r="Z659" s="230">
        <f>INDEX(lookups!Q$64:Q$81,MATCH($H659,lookups!$C$64:$C$81,0),1)*($F215&gt;=4)</f>
        <v>0</v>
      </c>
      <c r="AA659" s="230">
        <f>INDEX(lookups!R$64:R$81,MATCH($H659,lookups!$C$64:$C$81,0),1)*($F215&gt;=4)</f>
        <v>0</v>
      </c>
      <c r="AB659" s="230">
        <f>INDEX(lookups!S$64:S$81,MATCH($H659,lookups!$C$64:$C$81,0),1)*($F215&gt;=4)</f>
        <v>0</v>
      </c>
      <c r="AC659" s="230">
        <f>INDEX(lookups!T$64:T$81,MATCH($H659,lookups!$C$64:$C$81,0),1)*($F215&gt;=4)</f>
        <v>0</v>
      </c>
      <c r="AD659" s="230">
        <f>INDEX(lookups!U$64:U$81,MATCH($H659,lookups!$C$64:$C$81,0),1)*($F215&gt;=4)</f>
        <v>0</v>
      </c>
      <c r="AE659" s="230">
        <f>INDEX(lookups!V$64:V$81,MATCH($H659,lookups!$C$64:$C$81,0),1)*($F215&gt;=4)</f>
        <v>0</v>
      </c>
      <c r="AF659" s="230">
        <f>INDEX(lookups!W$64:W$81,MATCH($H659,lookups!$C$64:$C$81,0),1)*($F215&gt;=4)</f>
        <v>0</v>
      </c>
      <c r="AG659" s="230">
        <f>INDEX(lookups!X$64:X$81,MATCH($H659,lookups!$C$64:$C$81,0),1)*($F215&gt;=4)</f>
        <v>0</v>
      </c>
      <c r="AH659" s="230">
        <f>INDEX(lookups!Y$64:Y$81,MATCH($H659,lookups!$C$64:$C$81,0),1)*($F215&gt;=4)</f>
        <v>0</v>
      </c>
      <c r="AI659" s="230">
        <f>INDEX(lookups!Z$64:Z$81,MATCH($H659,lookups!$C$64:$C$81,0),1)*($F215&gt;=4)</f>
        <v>0</v>
      </c>
      <c r="AJ659" s="230">
        <f>INDEX(lookups!AA$64:AA$81,MATCH($H659,lookups!$C$64:$C$81,0),1)*($F215&gt;=4)</f>
        <v>0</v>
      </c>
      <c r="AK659" s="230">
        <f>INDEX(lookups!AB$64:AB$81,MATCH($H659,lookups!$C$64:$C$81,0),1)*($F215&gt;=4)</f>
        <v>0</v>
      </c>
      <c r="AL659" s="230">
        <f>INDEX(lookups!AC$64:AC$81,MATCH($H659,lookups!$C$64:$C$81,0),1)*($F215&gt;=4)</f>
        <v>0</v>
      </c>
      <c r="AM659" s="230">
        <f>INDEX(lookups!AD$64:AD$81,MATCH($H659,lookups!$C$64:$C$81,0),1)*($F215&gt;=4)</f>
        <v>0</v>
      </c>
      <c r="AN659" s="230">
        <f>INDEX(lookups!AE$64:AE$81,MATCH($H659,lookups!$C$64:$C$81,0),1)*($F215&gt;=4)</f>
        <v>0</v>
      </c>
      <c r="AO659" s="230">
        <f>INDEX(lookups!AF$64:AF$81,MATCH($H659,lookups!$C$64:$C$81,0),1)*($F215&gt;=4)</f>
        <v>0</v>
      </c>
      <c r="AP659" s="230">
        <f>INDEX(lookups!AG$64:AG$81,MATCH($H659,lookups!$C$64:$C$81,0),1)*($F215&gt;=4)</f>
        <v>0</v>
      </c>
      <c r="AQ659" s="230">
        <f>INDEX(lookups!AH$64:AH$81,MATCH($H659,lookups!$C$64:$C$81,0),1)*($F215&gt;=4)</f>
        <v>0</v>
      </c>
      <c r="AR659" s="230">
        <f>INDEX(lookups!AI$64:AI$81,MATCH($H659,lookups!$C$64:$C$81,0),1)*($F215&gt;=4)</f>
        <v>0</v>
      </c>
      <c r="AS659" s="230">
        <f>INDEX(lookups!AJ$64:AJ$81,MATCH($H659,lookups!$C$64:$C$81,0),1)*($F215&gt;=4)</f>
        <v>0</v>
      </c>
      <c r="AT659" s="230">
        <f>INDEX(lookups!AK$64:AK$81,MATCH($H659,lookups!$C$64:$C$81,0),1)*($F215&gt;=4)</f>
        <v>0</v>
      </c>
      <c r="AU659" s="230">
        <f>INDEX(lookups!AL$64:AL$81,MATCH($H659,lookups!$C$64:$C$81,0),1)*($F215&gt;=4)</f>
        <v>0</v>
      </c>
      <c r="AV659" s="230">
        <f>INDEX(lookups!AM$64:AM$81,MATCH($H659,lookups!$C$64:$C$81,0),1)*($F215&gt;=4)</f>
        <v>0</v>
      </c>
      <c r="AW659" s="230">
        <f>INDEX(lookups!AN$64:AN$81,MATCH($H659,lookups!$C$64:$C$81,0),1)*($F215&gt;=4)</f>
        <v>0</v>
      </c>
      <c r="AX659" s="230">
        <f>INDEX(lookups!AO$64:AO$81,MATCH($H659,lookups!$C$64:$C$81,0),1)*($F215&gt;=4)</f>
        <v>0</v>
      </c>
      <c r="AY659" s="230">
        <f>INDEX(lookups!AP$64:AP$81,MATCH($H659,lookups!$C$64:$C$81,0),1)*($F215&gt;=4)</f>
        <v>0</v>
      </c>
      <c r="AZ659" s="230">
        <f>INDEX(lookups!AQ$64:AQ$81,MATCH($H659,lookups!$C$64:$C$81,0),1)*($F215&gt;=4)</f>
        <v>0</v>
      </c>
      <c r="BA659" s="230">
        <f>INDEX(lookups!AR$64:AR$81,MATCH($H659,lookups!$C$64:$C$81,0),1)*($F215&gt;=4)</f>
        <v>0</v>
      </c>
      <c r="BB659" s="230">
        <f>INDEX(lookups!AS$64:AS$81,MATCH($H659,lookups!$C$64:$C$81,0),1)*($F215&gt;=4)</f>
        <v>0</v>
      </c>
      <c r="BC659" s="230">
        <f>INDEX(lookups!AT$64:AT$81,MATCH($H659,lookups!$C$64:$C$81,0),1)*($F215&gt;=4)</f>
        <v>0</v>
      </c>
      <c r="BD659" s="230">
        <f>INDEX(lookups!AU$64:AU$81,MATCH($H659,lookups!$C$64:$C$81,0),1)*($F215&gt;=4)</f>
        <v>0</v>
      </c>
      <c r="BE659" s="230">
        <f>INDEX(lookups!AV$64:AV$81,MATCH($H659,lookups!$C$64:$C$81,0),1)*($F215&gt;=4)</f>
        <v>0</v>
      </c>
      <c r="BF659" s="230">
        <f>INDEX(lookups!AW$64:AW$81,MATCH($H659,lookups!$C$64:$C$81,0),1)*($F215&gt;=4)</f>
        <v>0</v>
      </c>
      <c r="BG659" s="230">
        <f>INDEX(lookups!AX$64:AX$81,MATCH($H659,lookups!$C$64:$C$81,0),1)*($F215&gt;=4)</f>
        <v>0</v>
      </c>
      <c r="BH659" s="230">
        <f>INDEX(lookups!AY$64:AY$81,MATCH($H659,lookups!$C$64:$C$81,0),1)*($F215&gt;=4)</f>
        <v>0</v>
      </c>
      <c r="BI659" s="230">
        <f>INDEX(lookups!AZ$64:AZ$81,MATCH($H659,lookups!$C$64:$C$81,0),1)*($F215&gt;=4)</f>
        <v>0</v>
      </c>
      <c r="BJ659" s="230">
        <f>INDEX(lookups!BA$64:BA$81,MATCH($H659,lookups!$C$64:$C$81,0),1)*($F215&gt;=4)</f>
        <v>0</v>
      </c>
      <c r="BK659" s="230">
        <f>INDEX(lookups!BB$64:BB$81,MATCH($H659,lookups!$C$64:$C$81,0),1)*($F215&gt;=4)</f>
        <v>0</v>
      </c>
      <c r="BL659" s="230">
        <f>INDEX(lookups!BC$64:BC$81,MATCH($H659,lookups!$C$64:$C$81,0),1)*($F215&gt;=4)</f>
        <v>0</v>
      </c>
      <c r="BM659" s="230">
        <f>INDEX(lookups!BD$64:BD$81,MATCH($H659,lookups!$C$64:$C$81,0),1)*($F215&gt;=4)</f>
        <v>0</v>
      </c>
    </row>
    <row r="660" spans="3:65" x14ac:dyDescent="0.2">
      <c r="C660" s="188">
        <f t="shared" si="633"/>
        <v>18</v>
      </c>
      <c r="D660" s="166" t="str">
        <f t="shared" si="634"/>
        <v>item 18</v>
      </c>
      <c r="E660" s="211" t="str">
        <f t="shared" si="632"/>
        <v>Operating Expense</v>
      </c>
      <c r="F660" s="183">
        <f t="shared" si="632"/>
        <v>2</v>
      </c>
      <c r="G660" s="183"/>
      <c r="H660" s="215">
        <f>Inputs!J29</f>
        <v>5</v>
      </c>
      <c r="I660" s="172"/>
      <c r="J660" s="217"/>
      <c r="K660" s="228">
        <f t="shared" si="635"/>
        <v>0</v>
      </c>
      <c r="L660" s="229">
        <f t="shared" si="636"/>
        <v>0</v>
      </c>
      <c r="O660" s="230">
        <f>INDEX(lookups!F$64:F$81,MATCH($H660,lookups!$C$64:$C$81,0),1)*($F216&gt;=4)</f>
        <v>0</v>
      </c>
      <c r="P660" s="230">
        <f>INDEX(lookups!G$64:G$81,MATCH($H660,lookups!$C$64:$C$81,0),1)*($F216&gt;=4)</f>
        <v>0</v>
      </c>
      <c r="Q660" s="230">
        <f>INDEX(lookups!H$64:H$81,MATCH($H660,lookups!$C$64:$C$81,0),1)*($F216&gt;=4)</f>
        <v>0</v>
      </c>
      <c r="R660" s="230">
        <f>INDEX(lookups!I$64:I$81,MATCH($H660,lookups!$C$64:$C$81,0),1)*($F216&gt;=4)</f>
        <v>0</v>
      </c>
      <c r="S660" s="230">
        <f>INDEX(lookups!J$64:J$81,MATCH($H660,lookups!$C$64:$C$81,0),1)*($F216&gt;=4)</f>
        <v>0</v>
      </c>
      <c r="T660" s="230">
        <f>INDEX(lookups!K$64:K$81,MATCH($H660,lookups!$C$64:$C$81,0),1)*($F216&gt;=4)</f>
        <v>0</v>
      </c>
      <c r="U660" s="230">
        <f>INDEX(lookups!L$64:L$81,MATCH($H660,lookups!$C$64:$C$81,0),1)*($F216&gt;=4)</f>
        <v>0</v>
      </c>
      <c r="V660" s="230">
        <f>INDEX(lookups!M$64:M$81,MATCH($H660,lookups!$C$64:$C$81,0),1)*($F216&gt;=4)</f>
        <v>0</v>
      </c>
      <c r="W660" s="230">
        <f>INDEX(lookups!N$64:N$81,MATCH($H660,lookups!$C$64:$C$81,0),1)*($F216&gt;=4)</f>
        <v>0</v>
      </c>
      <c r="X660" s="230">
        <f>INDEX(lookups!O$64:O$81,MATCH($H660,lookups!$C$64:$C$81,0),1)*($F216&gt;=4)</f>
        <v>0</v>
      </c>
      <c r="Y660" s="230">
        <f>INDEX(lookups!P$64:P$81,MATCH($H660,lookups!$C$64:$C$81,0),1)*($F216&gt;=4)</f>
        <v>0</v>
      </c>
      <c r="Z660" s="230">
        <f>INDEX(lookups!Q$64:Q$81,MATCH($H660,lookups!$C$64:$C$81,0),1)*($F216&gt;=4)</f>
        <v>0</v>
      </c>
      <c r="AA660" s="230">
        <f>INDEX(lookups!R$64:R$81,MATCH($H660,lookups!$C$64:$C$81,0),1)*($F216&gt;=4)</f>
        <v>0</v>
      </c>
      <c r="AB660" s="230">
        <f>INDEX(lookups!S$64:S$81,MATCH($H660,lookups!$C$64:$C$81,0),1)*($F216&gt;=4)</f>
        <v>0</v>
      </c>
      <c r="AC660" s="230">
        <f>INDEX(lookups!T$64:T$81,MATCH($H660,lookups!$C$64:$C$81,0),1)*($F216&gt;=4)</f>
        <v>0</v>
      </c>
      <c r="AD660" s="230">
        <f>INDEX(lookups!U$64:U$81,MATCH($H660,lookups!$C$64:$C$81,0),1)*($F216&gt;=4)</f>
        <v>0</v>
      </c>
      <c r="AE660" s="230">
        <f>INDEX(lookups!V$64:V$81,MATCH($H660,lookups!$C$64:$C$81,0),1)*($F216&gt;=4)</f>
        <v>0</v>
      </c>
      <c r="AF660" s="230">
        <f>INDEX(lookups!W$64:W$81,MATCH($H660,lookups!$C$64:$C$81,0),1)*($F216&gt;=4)</f>
        <v>0</v>
      </c>
      <c r="AG660" s="230">
        <f>INDEX(lookups!X$64:X$81,MATCH($H660,lookups!$C$64:$C$81,0),1)*($F216&gt;=4)</f>
        <v>0</v>
      </c>
      <c r="AH660" s="230">
        <f>INDEX(lookups!Y$64:Y$81,MATCH($H660,lookups!$C$64:$C$81,0),1)*($F216&gt;=4)</f>
        <v>0</v>
      </c>
      <c r="AI660" s="230">
        <f>INDEX(lookups!Z$64:Z$81,MATCH($H660,lookups!$C$64:$C$81,0),1)*($F216&gt;=4)</f>
        <v>0</v>
      </c>
      <c r="AJ660" s="230">
        <f>INDEX(lookups!AA$64:AA$81,MATCH($H660,lookups!$C$64:$C$81,0),1)*($F216&gt;=4)</f>
        <v>0</v>
      </c>
      <c r="AK660" s="230">
        <f>INDEX(lookups!AB$64:AB$81,MATCH($H660,lookups!$C$64:$C$81,0),1)*($F216&gt;=4)</f>
        <v>0</v>
      </c>
      <c r="AL660" s="230">
        <f>INDEX(lookups!AC$64:AC$81,MATCH($H660,lookups!$C$64:$C$81,0),1)*($F216&gt;=4)</f>
        <v>0</v>
      </c>
      <c r="AM660" s="230">
        <f>INDEX(lookups!AD$64:AD$81,MATCH($H660,lookups!$C$64:$C$81,0),1)*($F216&gt;=4)</f>
        <v>0</v>
      </c>
      <c r="AN660" s="230">
        <f>INDEX(lookups!AE$64:AE$81,MATCH($H660,lookups!$C$64:$C$81,0),1)*($F216&gt;=4)</f>
        <v>0</v>
      </c>
      <c r="AO660" s="230">
        <f>INDEX(lookups!AF$64:AF$81,MATCH($H660,lookups!$C$64:$C$81,0),1)*($F216&gt;=4)</f>
        <v>0</v>
      </c>
      <c r="AP660" s="230">
        <f>INDEX(lookups!AG$64:AG$81,MATCH($H660,lookups!$C$64:$C$81,0),1)*($F216&gt;=4)</f>
        <v>0</v>
      </c>
      <c r="AQ660" s="230">
        <f>INDEX(lookups!AH$64:AH$81,MATCH($H660,lookups!$C$64:$C$81,0),1)*($F216&gt;=4)</f>
        <v>0</v>
      </c>
      <c r="AR660" s="230">
        <f>INDEX(lookups!AI$64:AI$81,MATCH($H660,lookups!$C$64:$C$81,0),1)*($F216&gt;=4)</f>
        <v>0</v>
      </c>
      <c r="AS660" s="230">
        <f>INDEX(lookups!AJ$64:AJ$81,MATCH($H660,lookups!$C$64:$C$81,0),1)*($F216&gt;=4)</f>
        <v>0</v>
      </c>
      <c r="AT660" s="230">
        <f>INDEX(lookups!AK$64:AK$81,MATCH($H660,lookups!$C$64:$C$81,0),1)*($F216&gt;=4)</f>
        <v>0</v>
      </c>
      <c r="AU660" s="230">
        <f>INDEX(lookups!AL$64:AL$81,MATCH($H660,lookups!$C$64:$C$81,0),1)*($F216&gt;=4)</f>
        <v>0</v>
      </c>
      <c r="AV660" s="230">
        <f>INDEX(lookups!AM$64:AM$81,MATCH($H660,lookups!$C$64:$C$81,0),1)*($F216&gt;=4)</f>
        <v>0</v>
      </c>
      <c r="AW660" s="230">
        <f>INDEX(lookups!AN$64:AN$81,MATCH($H660,lookups!$C$64:$C$81,0),1)*($F216&gt;=4)</f>
        <v>0</v>
      </c>
      <c r="AX660" s="230">
        <f>INDEX(lookups!AO$64:AO$81,MATCH($H660,lookups!$C$64:$C$81,0),1)*($F216&gt;=4)</f>
        <v>0</v>
      </c>
      <c r="AY660" s="230">
        <f>INDEX(lookups!AP$64:AP$81,MATCH($H660,lookups!$C$64:$C$81,0),1)*($F216&gt;=4)</f>
        <v>0</v>
      </c>
      <c r="AZ660" s="230">
        <f>INDEX(lookups!AQ$64:AQ$81,MATCH($H660,lookups!$C$64:$C$81,0),1)*($F216&gt;=4)</f>
        <v>0</v>
      </c>
      <c r="BA660" s="230">
        <f>INDEX(lookups!AR$64:AR$81,MATCH($H660,lookups!$C$64:$C$81,0),1)*($F216&gt;=4)</f>
        <v>0</v>
      </c>
      <c r="BB660" s="230">
        <f>INDEX(lookups!AS$64:AS$81,MATCH($H660,lookups!$C$64:$C$81,0),1)*($F216&gt;=4)</f>
        <v>0</v>
      </c>
      <c r="BC660" s="230">
        <f>INDEX(lookups!AT$64:AT$81,MATCH($H660,lookups!$C$64:$C$81,0),1)*($F216&gt;=4)</f>
        <v>0</v>
      </c>
      <c r="BD660" s="230">
        <f>INDEX(lookups!AU$64:AU$81,MATCH($H660,lookups!$C$64:$C$81,0),1)*($F216&gt;=4)</f>
        <v>0</v>
      </c>
      <c r="BE660" s="230">
        <f>INDEX(lookups!AV$64:AV$81,MATCH($H660,lookups!$C$64:$C$81,0),1)*($F216&gt;=4)</f>
        <v>0</v>
      </c>
      <c r="BF660" s="230">
        <f>INDEX(lookups!AW$64:AW$81,MATCH($H660,lookups!$C$64:$C$81,0),1)*($F216&gt;=4)</f>
        <v>0</v>
      </c>
      <c r="BG660" s="230">
        <f>INDEX(lookups!AX$64:AX$81,MATCH($H660,lookups!$C$64:$C$81,0),1)*($F216&gt;=4)</f>
        <v>0</v>
      </c>
      <c r="BH660" s="230">
        <f>INDEX(lookups!AY$64:AY$81,MATCH($H660,lookups!$C$64:$C$81,0),1)*($F216&gt;=4)</f>
        <v>0</v>
      </c>
      <c r="BI660" s="230">
        <f>INDEX(lookups!AZ$64:AZ$81,MATCH($H660,lookups!$C$64:$C$81,0),1)*($F216&gt;=4)</f>
        <v>0</v>
      </c>
      <c r="BJ660" s="230">
        <f>INDEX(lookups!BA$64:BA$81,MATCH($H660,lookups!$C$64:$C$81,0),1)*($F216&gt;=4)</f>
        <v>0</v>
      </c>
      <c r="BK660" s="230">
        <f>INDEX(lookups!BB$64:BB$81,MATCH($H660,lookups!$C$64:$C$81,0),1)*($F216&gt;=4)</f>
        <v>0</v>
      </c>
      <c r="BL660" s="230">
        <f>INDEX(lookups!BC$64:BC$81,MATCH($H660,lookups!$C$64:$C$81,0),1)*($F216&gt;=4)</f>
        <v>0</v>
      </c>
      <c r="BM660" s="230">
        <f>INDEX(lookups!BD$64:BD$81,MATCH($H660,lookups!$C$64:$C$81,0),1)*($F216&gt;=4)</f>
        <v>0</v>
      </c>
    </row>
    <row r="661" spans="3:65" x14ac:dyDescent="0.2">
      <c r="C661" s="188">
        <f t="shared" si="633"/>
        <v>19</v>
      </c>
      <c r="D661" s="166" t="str">
        <f t="shared" si="634"/>
        <v>item 19</v>
      </c>
      <c r="E661" s="211" t="str">
        <f t="shared" si="632"/>
        <v>Operating Expense</v>
      </c>
      <c r="F661" s="183">
        <f t="shared" si="632"/>
        <v>2</v>
      </c>
      <c r="G661" s="183"/>
      <c r="H661" s="215">
        <f>Inputs!J30</f>
        <v>5</v>
      </c>
      <c r="I661" s="172"/>
      <c r="J661" s="217"/>
      <c r="K661" s="228">
        <f t="shared" si="635"/>
        <v>0</v>
      </c>
      <c r="L661" s="229">
        <f t="shared" si="636"/>
        <v>0</v>
      </c>
      <c r="O661" s="230">
        <f>INDEX(lookups!F$64:F$81,MATCH($H661,lookups!$C$64:$C$81,0),1)*($F217&gt;=4)</f>
        <v>0</v>
      </c>
      <c r="P661" s="230">
        <f>INDEX(lookups!G$64:G$81,MATCH($H661,lookups!$C$64:$C$81,0),1)*($F217&gt;=4)</f>
        <v>0</v>
      </c>
      <c r="Q661" s="230">
        <f>INDEX(lookups!H$64:H$81,MATCH($H661,lookups!$C$64:$C$81,0),1)*($F217&gt;=4)</f>
        <v>0</v>
      </c>
      <c r="R661" s="230">
        <f>INDEX(lookups!I$64:I$81,MATCH($H661,lookups!$C$64:$C$81,0),1)*($F217&gt;=4)</f>
        <v>0</v>
      </c>
      <c r="S661" s="230">
        <f>INDEX(lookups!J$64:J$81,MATCH($H661,lookups!$C$64:$C$81,0),1)*($F217&gt;=4)</f>
        <v>0</v>
      </c>
      <c r="T661" s="230">
        <f>INDEX(lookups!K$64:K$81,MATCH($H661,lookups!$C$64:$C$81,0),1)*($F217&gt;=4)</f>
        <v>0</v>
      </c>
      <c r="U661" s="230">
        <f>INDEX(lookups!L$64:L$81,MATCH($H661,lookups!$C$64:$C$81,0),1)*($F217&gt;=4)</f>
        <v>0</v>
      </c>
      <c r="V661" s="230">
        <f>INDEX(lookups!M$64:M$81,MATCH($H661,lookups!$C$64:$C$81,0),1)*($F217&gt;=4)</f>
        <v>0</v>
      </c>
      <c r="W661" s="230">
        <f>INDEX(lookups!N$64:N$81,MATCH($H661,lookups!$C$64:$C$81,0),1)*($F217&gt;=4)</f>
        <v>0</v>
      </c>
      <c r="X661" s="230">
        <f>INDEX(lookups!O$64:O$81,MATCH($H661,lookups!$C$64:$C$81,0),1)*($F217&gt;=4)</f>
        <v>0</v>
      </c>
      <c r="Y661" s="230">
        <f>INDEX(lookups!P$64:P$81,MATCH($H661,lookups!$C$64:$C$81,0),1)*($F217&gt;=4)</f>
        <v>0</v>
      </c>
      <c r="Z661" s="230">
        <f>INDEX(lookups!Q$64:Q$81,MATCH($H661,lookups!$C$64:$C$81,0),1)*($F217&gt;=4)</f>
        <v>0</v>
      </c>
      <c r="AA661" s="230">
        <f>INDEX(lookups!R$64:R$81,MATCH($H661,lookups!$C$64:$C$81,0),1)*($F217&gt;=4)</f>
        <v>0</v>
      </c>
      <c r="AB661" s="230">
        <f>INDEX(lookups!S$64:S$81,MATCH($H661,lookups!$C$64:$C$81,0),1)*($F217&gt;=4)</f>
        <v>0</v>
      </c>
      <c r="AC661" s="230">
        <f>INDEX(lookups!T$64:T$81,MATCH($H661,lookups!$C$64:$C$81,0),1)*($F217&gt;=4)</f>
        <v>0</v>
      </c>
      <c r="AD661" s="230">
        <f>INDEX(lookups!U$64:U$81,MATCH($H661,lookups!$C$64:$C$81,0),1)*($F217&gt;=4)</f>
        <v>0</v>
      </c>
      <c r="AE661" s="230">
        <f>INDEX(lookups!V$64:V$81,MATCH($H661,lookups!$C$64:$C$81,0),1)*($F217&gt;=4)</f>
        <v>0</v>
      </c>
      <c r="AF661" s="230">
        <f>INDEX(lookups!W$64:W$81,MATCH($H661,lookups!$C$64:$C$81,0),1)*($F217&gt;=4)</f>
        <v>0</v>
      </c>
      <c r="AG661" s="230">
        <f>INDEX(lookups!X$64:X$81,MATCH($H661,lookups!$C$64:$C$81,0),1)*($F217&gt;=4)</f>
        <v>0</v>
      </c>
      <c r="AH661" s="230">
        <f>INDEX(lookups!Y$64:Y$81,MATCH($H661,lookups!$C$64:$C$81,0),1)*($F217&gt;=4)</f>
        <v>0</v>
      </c>
      <c r="AI661" s="230">
        <f>INDEX(lookups!Z$64:Z$81,MATCH($H661,lookups!$C$64:$C$81,0),1)*($F217&gt;=4)</f>
        <v>0</v>
      </c>
      <c r="AJ661" s="230">
        <f>INDEX(lookups!AA$64:AA$81,MATCH($H661,lookups!$C$64:$C$81,0),1)*($F217&gt;=4)</f>
        <v>0</v>
      </c>
      <c r="AK661" s="230">
        <f>INDEX(lookups!AB$64:AB$81,MATCH($H661,lookups!$C$64:$C$81,0),1)*($F217&gt;=4)</f>
        <v>0</v>
      </c>
      <c r="AL661" s="230">
        <f>INDEX(lookups!AC$64:AC$81,MATCH($H661,lookups!$C$64:$C$81,0),1)*($F217&gt;=4)</f>
        <v>0</v>
      </c>
      <c r="AM661" s="230">
        <f>INDEX(lookups!AD$64:AD$81,MATCH($H661,lookups!$C$64:$C$81,0),1)*($F217&gt;=4)</f>
        <v>0</v>
      </c>
      <c r="AN661" s="230">
        <f>INDEX(lookups!AE$64:AE$81,MATCH($H661,lookups!$C$64:$C$81,0),1)*($F217&gt;=4)</f>
        <v>0</v>
      </c>
      <c r="AO661" s="230">
        <f>INDEX(lookups!AF$64:AF$81,MATCH($H661,lookups!$C$64:$C$81,0),1)*($F217&gt;=4)</f>
        <v>0</v>
      </c>
      <c r="AP661" s="230">
        <f>INDEX(lookups!AG$64:AG$81,MATCH($H661,lookups!$C$64:$C$81,0),1)*($F217&gt;=4)</f>
        <v>0</v>
      </c>
      <c r="AQ661" s="230">
        <f>INDEX(lookups!AH$64:AH$81,MATCH($H661,lookups!$C$64:$C$81,0),1)*($F217&gt;=4)</f>
        <v>0</v>
      </c>
      <c r="AR661" s="230">
        <f>INDEX(lookups!AI$64:AI$81,MATCH($H661,lookups!$C$64:$C$81,0),1)*($F217&gt;=4)</f>
        <v>0</v>
      </c>
      <c r="AS661" s="230">
        <f>INDEX(lookups!AJ$64:AJ$81,MATCH($H661,lookups!$C$64:$C$81,0),1)*($F217&gt;=4)</f>
        <v>0</v>
      </c>
      <c r="AT661" s="230">
        <f>INDEX(lookups!AK$64:AK$81,MATCH($H661,lookups!$C$64:$C$81,0),1)*($F217&gt;=4)</f>
        <v>0</v>
      </c>
      <c r="AU661" s="230">
        <f>INDEX(lookups!AL$64:AL$81,MATCH($H661,lookups!$C$64:$C$81,0),1)*($F217&gt;=4)</f>
        <v>0</v>
      </c>
      <c r="AV661" s="230">
        <f>INDEX(lookups!AM$64:AM$81,MATCH($H661,lookups!$C$64:$C$81,0),1)*($F217&gt;=4)</f>
        <v>0</v>
      </c>
      <c r="AW661" s="230">
        <f>INDEX(lookups!AN$64:AN$81,MATCH($H661,lookups!$C$64:$C$81,0),1)*($F217&gt;=4)</f>
        <v>0</v>
      </c>
      <c r="AX661" s="230">
        <f>INDEX(lookups!AO$64:AO$81,MATCH($H661,lookups!$C$64:$C$81,0),1)*($F217&gt;=4)</f>
        <v>0</v>
      </c>
      <c r="AY661" s="230">
        <f>INDEX(lookups!AP$64:AP$81,MATCH($H661,lookups!$C$64:$C$81,0),1)*($F217&gt;=4)</f>
        <v>0</v>
      </c>
      <c r="AZ661" s="230">
        <f>INDEX(lookups!AQ$64:AQ$81,MATCH($H661,lookups!$C$64:$C$81,0),1)*($F217&gt;=4)</f>
        <v>0</v>
      </c>
      <c r="BA661" s="230">
        <f>INDEX(lookups!AR$64:AR$81,MATCH($H661,lookups!$C$64:$C$81,0),1)*($F217&gt;=4)</f>
        <v>0</v>
      </c>
      <c r="BB661" s="230">
        <f>INDEX(lookups!AS$64:AS$81,MATCH($H661,lookups!$C$64:$C$81,0),1)*($F217&gt;=4)</f>
        <v>0</v>
      </c>
      <c r="BC661" s="230">
        <f>INDEX(lookups!AT$64:AT$81,MATCH($H661,lookups!$C$64:$C$81,0),1)*($F217&gt;=4)</f>
        <v>0</v>
      </c>
      <c r="BD661" s="230">
        <f>INDEX(lookups!AU$64:AU$81,MATCH($H661,lookups!$C$64:$C$81,0),1)*($F217&gt;=4)</f>
        <v>0</v>
      </c>
      <c r="BE661" s="230">
        <f>INDEX(lookups!AV$64:AV$81,MATCH($H661,lookups!$C$64:$C$81,0),1)*($F217&gt;=4)</f>
        <v>0</v>
      </c>
      <c r="BF661" s="230">
        <f>INDEX(lookups!AW$64:AW$81,MATCH($H661,lookups!$C$64:$C$81,0),1)*($F217&gt;=4)</f>
        <v>0</v>
      </c>
      <c r="BG661" s="230">
        <f>INDEX(lookups!AX$64:AX$81,MATCH($H661,lookups!$C$64:$C$81,0),1)*($F217&gt;=4)</f>
        <v>0</v>
      </c>
      <c r="BH661" s="230">
        <f>INDEX(lookups!AY$64:AY$81,MATCH($H661,lookups!$C$64:$C$81,0),1)*($F217&gt;=4)</f>
        <v>0</v>
      </c>
      <c r="BI661" s="230">
        <f>INDEX(lookups!AZ$64:AZ$81,MATCH($H661,lookups!$C$64:$C$81,0),1)*($F217&gt;=4)</f>
        <v>0</v>
      </c>
      <c r="BJ661" s="230">
        <f>INDEX(lookups!BA$64:BA$81,MATCH($H661,lookups!$C$64:$C$81,0),1)*($F217&gt;=4)</f>
        <v>0</v>
      </c>
      <c r="BK661" s="230">
        <f>INDEX(lookups!BB$64:BB$81,MATCH($H661,lookups!$C$64:$C$81,0),1)*($F217&gt;=4)</f>
        <v>0</v>
      </c>
      <c r="BL661" s="230">
        <f>INDEX(lookups!BC$64:BC$81,MATCH($H661,lookups!$C$64:$C$81,0),1)*($F217&gt;=4)</f>
        <v>0</v>
      </c>
      <c r="BM661" s="230">
        <f>INDEX(lookups!BD$64:BD$81,MATCH($H661,lookups!$C$64:$C$81,0),1)*($F217&gt;=4)</f>
        <v>0</v>
      </c>
    </row>
    <row r="662" spans="3:65" x14ac:dyDescent="0.2">
      <c r="C662" s="188">
        <f t="shared" si="633"/>
        <v>20</v>
      </c>
      <c r="D662" s="166" t="str">
        <f t="shared" si="634"/>
        <v>item 20</v>
      </c>
      <c r="E662" s="211" t="str">
        <f t="shared" si="632"/>
        <v>Operating Expense</v>
      </c>
      <c r="F662" s="183">
        <f t="shared" si="632"/>
        <v>2</v>
      </c>
      <c r="G662" s="183"/>
      <c r="H662" s="215">
        <f>Inputs!J31</f>
        <v>5</v>
      </c>
      <c r="I662" s="172"/>
      <c r="J662" s="217"/>
      <c r="K662" s="228">
        <f t="shared" si="635"/>
        <v>0</v>
      </c>
      <c r="L662" s="229">
        <f t="shared" si="636"/>
        <v>0</v>
      </c>
      <c r="O662" s="230">
        <f>INDEX(lookups!F$64:F$81,MATCH($H662,lookups!$C$64:$C$81,0),1)*($F218&gt;=4)</f>
        <v>0</v>
      </c>
      <c r="P662" s="230">
        <f>INDEX(lookups!G$64:G$81,MATCH($H662,lookups!$C$64:$C$81,0),1)*($F218&gt;=4)</f>
        <v>0</v>
      </c>
      <c r="Q662" s="230">
        <f>INDEX(lookups!H$64:H$81,MATCH($H662,lookups!$C$64:$C$81,0),1)*($F218&gt;=4)</f>
        <v>0</v>
      </c>
      <c r="R662" s="230">
        <f>INDEX(lookups!I$64:I$81,MATCH($H662,lookups!$C$64:$C$81,0),1)*($F218&gt;=4)</f>
        <v>0</v>
      </c>
      <c r="S662" s="230">
        <f>INDEX(lookups!J$64:J$81,MATCH($H662,lookups!$C$64:$C$81,0),1)*($F218&gt;=4)</f>
        <v>0</v>
      </c>
      <c r="T662" s="230">
        <f>INDEX(lookups!K$64:K$81,MATCH($H662,lookups!$C$64:$C$81,0),1)*($F218&gt;=4)</f>
        <v>0</v>
      </c>
      <c r="U662" s="230">
        <f>INDEX(lookups!L$64:L$81,MATCH($H662,lookups!$C$64:$C$81,0),1)*($F218&gt;=4)</f>
        <v>0</v>
      </c>
      <c r="V662" s="230">
        <f>INDEX(lookups!M$64:M$81,MATCH($H662,lookups!$C$64:$C$81,0),1)*($F218&gt;=4)</f>
        <v>0</v>
      </c>
      <c r="W662" s="230">
        <f>INDEX(lookups!N$64:N$81,MATCH($H662,lookups!$C$64:$C$81,0),1)*($F218&gt;=4)</f>
        <v>0</v>
      </c>
      <c r="X662" s="230">
        <f>INDEX(lookups!O$64:O$81,MATCH($H662,lookups!$C$64:$C$81,0),1)*($F218&gt;=4)</f>
        <v>0</v>
      </c>
      <c r="Y662" s="230">
        <f>INDEX(lookups!P$64:P$81,MATCH($H662,lookups!$C$64:$C$81,0),1)*($F218&gt;=4)</f>
        <v>0</v>
      </c>
      <c r="Z662" s="230">
        <f>INDEX(lookups!Q$64:Q$81,MATCH($H662,lookups!$C$64:$C$81,0),1)*($F218&gt;=4)</f>
        <v>0</v>
      </c>
      <c r="AA662" s="230">
        <f>INDEX(lookups!R$64:R$81,MATCH($H662,lookups!$C$64:$C$81,0),1)*($F218&gt;=4)</f>
        <v>0</v>
      </c>
      <c r="AB662" s="230">
        <f>INDEX(lookups!S$64:S$81,MATCH($H662,lookups!$C$64:$C$81,0),1)*($F218&gt;=4)</f>
        <v>0</v>
      </c>
      <c r="AC662" s="230">
        <f>INDEX(lookups!T$64:T$81,MATCH($H662,lookups!$C$64:$C$81,0),1)*($F218&gt;=4)</f>
        <v>0</v>
      </c>
      <c r="AD662" s="230">
        <f>INDEX(lookups!U$64:U$81,MATCH($H662,lookups!$C$64:$C$81,0),1)*($F218&gt;=4)</f>
        <v>0</v>
      </c>
      <c r="AE662" s="230">
        <f>INDEX(lookups!V$64:V$81,MATCH($H662,lookups!$C$64:$C$81,0),1)*($F218&gt;=4)</f>
        <v>0</v>
      </c>
      <c r="AF662" s="230">
        <f>INDEX(lookups!W$64:W$81,MATCH($H662,lookups!$C$64:$C$81,0),1)*($F218&gt;=4)</f>
        <v>0</v>
      </c>
      <c r="AG662" s="230">
        <f>INDEX(lookups!X$64:X$81,MATCH($H662,lookups!$C$64:$C$81,0),1)*($F218&gt;=4)</f>
        <v>0</v>
      </c>
      <c r="AH662" s="230">
        <f>INDEX(lookups!Y$64:Y$81,MATCH($H662,lookups!$C$64:$C$81,0),1)*($F218&gt;=4)</f>
        <v>0</v>
      </c>
      <c r="AI662" s="230">
        <f>INDEX(lookups!Z$64:Z$81,MATCH($H662,lookups!$C$64:$C$81,0),1)*($F218&gt;=4)</f>
        <v>0</v>
      </c>
      <c r="AJ662" s="230">
        <f>INDEX(lookups!AA$64:AA$81,MATCH($H662,lookups!$C$64:$C$81,0),1)*($F218&gt;=4)</f>
        <v>0</v>
      </c>
      <c r="AK662" s="230">
        <f>INDEX(lookups!AB$64:AB$81,MATCH($H662,lookups!$C$64:$C$81,0),1)*($F218&gt;=4)</f>
        <v>0</v>
      </c>
      <c r="AL662" s="230">
        <f>INDEX(lookups!AC$64:AC$81,MATCH($H662,lookups!$C$64:$C$81,0),1)*($F218&gt;=4)</f>
        <v>0</v>
      </c>
      <c r="AM662" s="230">
        <f>INDEX(lookups!AD$64:AD$81,MATCH($H662,lookups!$C$64:$C$81,0),1)*($F218&gt;=4)</f>
        <v>0</v>
      </c>
      <c r="AN662" s="230">
        <f>INDEX(lookups!AE$64:AE$81,MATCH($H662,lookups!$C$64:$C$81,0),1)*($F218&gt;=4)</f>
        <v>0</v>
      </c>
      <c r="AO662" s="230">
        <f>INDEX(lookups!AF$64:AF$81,MATCH($H662,lookups!$C$64:$C$81,0),1)*($F218&gt;=4)</f>
        <v>0</v>
      </c>
      <c r="AP662" s="230">
        <f>INDEX(lookups!AG$64:AG$81,MATCH($H662,lookups!$C$64:$C$81,0),1)*($F218&gt;=4)</f>
        <v>0</v>
      </c>
      <c r="AQ662" s="230">
        <f>INDEX(lookups!AH$64:AH$81,MATCH($H662,lookups!$C$64:$C$81,0),1)*($F218&gt;=4)</f>
        <v>0</v>
      </c>
      <c r="AR662" s="230">
        <f>INDEX(lookups!AI$64:AI$81,MATCH($H662,lookups!$C$64:$C$81,0),1)*($F218&gt;=4)</f>
        <v>0</v>
      </c>
      <c r="AS662" s="230">
        <f>INDEX(lookups!AJ$64:AJ$81,MATCH($H662,lookups!$C$64:$C$81,0),1)*($F218&gt;=4)</f>
        <v>0</v>
      </c>
      <c r="AT662" s="230">
        <f>INDEX(lookups!AK$64:AK$81,MATCH($H662,lookups!$C$64:$C$81,0),1)*($F218&gt;=4)</f>
        <v>0</v>
      </c>
      <c r="AU662" s="230">
        <f>INDEX(lookups!AL$64:AL$81,MATCH($H662,lookups!$C$64:$C$81,0),1)*($F218&gt;=4)</f>
        <v>0</v>
      </c>
      <c r="AV662" s="230">
        <f>INDEX(lookups!AM$64:AM$81,MATCH($H662,lookups!$C$64:$C$81,0),1)*($F218&gt;=4)</f>
        <v>0</v>
      </c>
      <c r="AW662" s="230">
        <f>INDEX(lookups!AN$64:AN$81,MATCH($H662,lookups!$C$64:$C$81,0),1)*($F218&gt;=4)</f>
        <v>0</v>
      </c>
      <c r="AX662" s="230">
        <f>INDEX(lookups!AO$64:AO$81,MATCH($H662,lookups!$C$64:$C$81,0),1)*($F218&gt;=4)</f>
        <v>0</v>
      </c>
      <c r="AY662" s="230">
        <f>INDEX(lookups!AP$64:AP$81,MATCH($H662,lookups!$C$64:$C$81,0),1)*($F218&gt;=4)</f>
        <v>0</v>
      </c>
      <c r="AZ662" s="230">
        <f>INDEX(lookups!AQ$64:AQ$81,MATCH($H662,lookups!$C$64:$C$81,0),1)*($F218&gt;=4)</f>
        <v>0</v>
      </c>
      <c r="BA662" s="230">
        <f>INDEX(lookups!AR$64:AR$81,MATCH($H662,lookups!$C$64:$C$81,0),1)*($F218&gt;=4)</f>
        <v>0</v>
      </c>
      <c r="BB662" s="230">
        <f>INDEX(lookups!AS$64:AS$81,MATCH($H662,lookups!$C$64:$C$81,0),1)*($F218&gt;=4)</f>
        <v>0</v>
      </c>
      <c r="BC662" s="230">
        <f>INDEX(lookups!AT$64:AT$81,MATCH($H662,lookups!$C$64:$C$81,0),1)*($F218&gt;=4)</f>
        <v>0</v>
      </c>
      <c r="BD662" s="230">
        <f>INDEX(lookups!AU$64:AU$81,MATCH($H662,lookups!$C$64:$C$81,0),1)*($F218&gt;=4)</f>
        <v>0</v>
      </c>
      <c r="BE662" s="230">
        <f>INDEX(lookups!AV$64:AV$81,MATCH($H662,lookups!$C$64:$C$81,0),1)*($F218&gt;=4)</f>
        <v>0</v>
      </c>
      <c r="BF662" s="230">
        <f>INDEX(lookups!AW$64:AW$81,MATCH($H662,lookups!$C$64:$C$81,0),1)*($F218&gt;=4)</f>
        <v>0</v>
      </c>
      <c r="BG662" s="230">
        <f>INDEX(lookups!AX$64:AX$81,MATCH($H662,lookups!$C$64:$C$81,0),1)*($F218&gt;=4)</f>
        <v>0</v>
      </c>
      <c r="BH662" s="230">
        <f>INDEX(lookups!AY$64:AY$81,MATCH($H662,lookups!$C$64:$C$81,0),1)*($F218&gt;=4)</f>
        <v>0</v>
      </c>
      <c r="BI662" s="230">
        <f>INDEX(lookups!AZ$64:AZ$81,MATCH($H662,lookups!$C$64:$C$81,0),1)*($F218&gt;=4)</f>
        <v>0</v>
      </c>
      <c r="BJ662" s="230">
        <f>INDEX(lookups!BA$64:BA$81,MATCH($H662,lookups!$C$64:$C$81,0),1)*($F218&gt;=4)</f>
        <v>0</v>
      </c>
      <c r="BK662" s="230">
        <f>INDEX(lookups!BB$64:BB$81,MATCH($H662,lookups!$C$64:$C$81,0),1)*($F218&gt;=4)</f>
        <v>0</v>
      </c>
      <c r="BL662" s="230">
        <f>INDEX(lookups!BC$64:BC$81,MATCH($H662,lookups!$C$64:$C$81,0),1)*($F218&gt;=4)</f>
        <v>0</v>
      </c>
      <c r="BM662" s="230">
        <f>INDEX(lookups!BD$64:BD$81,MATCH($H662,lookups!$C$64:$C$81,0),1)*($F218&gt;=4)</f>
        <v>0</v>
      </c>
    </row>
    <row r="663" spans="3:65" x14ac:dyDescent="0.2">
      <c r="C663" s="188">
        <f t="shared" si="633"/>
        <v>21</v>
      </c>
      <c r="D663" s="166" t="str">
        <f t="shared" si="634"/>
        <v>item 21</v>
      </c>
      <c r="E663" s="211" t="str">
        <f t="shared" si="632"/>
        <v>Operating Expense</v>
      </c>
      <c r="F663" s="183">
        <f t="shared" si="632"/>
        <v>2</v>
      </c>
      <c r="G663" s="183"/>
      <c r="H663" s="215">
        <f>Inputs!J32</f>
        <v>5</v>
      </c>
      <c r="I663" s="172"/>
      <c r="J663" s="217"/>
      <c r="K663" s="228">
        <f t="shared" si="635"/>
        <v>0</v>
      </c>
      <c r="L663" s="229">
        <f t="shared" si="636"/>
        <v>0</v>
      </c>
      <c r="O663" s="230">
        <f>INDEX(lookups!F$64:F$81,MATCH($H663,lookups!$C$64:$C$81,0),1)*($F219&gt;=4)</f>
        <v>0</v>
      </c>
      <c r="P663" s="230">
        <f>INDEX(lookups!G$64:G$81,MATCH($H663,lookups!$C$64:$C$81,0),1)*($F219&gt;=4)</f>
        <v>0</v>
      </c>
      <c r="Q663" s="230">
        <f>INDEX(lookups!H$64:H$81,MATCH($H663,lookups!$C$64:$C$81,0),1)*($F219&gt;=4)</f>
        <v>0</v>
      </c>
      <c r="R663" s="230">
        <f>INDEX(lookups!I$64:I$81,MATCH($H663,lookups!$C$64:$C$81,0),1)*($F219&gt;=4)</f>
        <v>0</v>
      </c>
      <c r="S663" s="230">
        <f>INDEX(lookups!J$64:J$81,MATCH($H663,lookups!$C$64:$C$81,0),1)*($F219&gt;=4)</f>
        <v>0</v>
      </c>
      <c r="T663" s="230">
        <f>INDEX(lookups!K$64:K$81,MATCH($H663,lookups!$C$64:$C$81,0),1)*($F219&gt;=4)</f>
        <v>0</v>
      </c>
      <c r="U663" s="230">
        <f>INDEX(lookups!L$64:L$81,MATCH($H663,lookups!$C$64:$C$81,0),1)*($F219&gt;=4)</f>
        <v>0</v>
      </c>
      <c r="V663" s="230">
        <f>INDEX(lookups!M$64:M$81,MATCH($H663,lookups!$C$64:$C$81,0),1)*($F219&gt;=4)</f>
        <v>0</v>
      </c>
      <c r="W663" s="230">
        <f>INDEX(lookups!N$64:N$81,MATCH($H663,lookups!$C$64:$C$81,0),1)*($F219&gt;=4)</f>
        <v>0</v>
      </c>
      <c r="X663" s="230">
        <f>INDEX(lookups!O$64:O$81,MATCH($H663,lookups!$C$64:$C$81,0),1)*($F219&gt;=4)</f>
        <v>0</v>
      </c>
      <c r="Y663" s="230">
        <f>INDEX(lookups!P$64:P$81,MATCH($H663,lookups!$C$64:$C$81,0),1)*($F219&gt;=4)</f>
        <v>0</v>
      </c>
      <c r="Z663" s="230">
        <f>INDEX(lookups!Q$64:Q$81,MATCH($H663,lookups!$C$64:$C$81,0),1)*($F219&gt;=4)</f>
        <v>0</v>
      </c>
      <c r="AA663" s="230">
        <f>INDEX(lookups!R$64:R$81,MATCH($H663,lookups!$C$64:$C$81,0),1)*($F219&gt;=4)</f>
        <v>0</v>
      </c>
      <c r="AB663" s="230">
        <f>INDEX(lookups!S$64:S$81,MATCH($H663,lookups!$C$64:$C$81,0),1)*($F219&gt;=4)</f>
        <v>0</v>
      </c>
      <c r="AC663" s="230">
        <f>INDEX(lookups!T$64:T$81,MATCH($H663,lookups!$C$64:$C$81,0),1)*($F219&gt;=4)</f>
        <v>0</v>
      </c>
      <c r="AD663" s="230">
        <f>INDEX(lookups!U$64:U$81,MATCH($H663,lookups!$C$64:$C$81,0),1)*($F219&gt;=4)</f>
        <v>0</v>
      </c>
      <c r="AE663" s="230">
        <f>INDEX(lookups!V$64:V$81,MATCH($H663,lookups!$C$64:$C$81,0),1)*($F219&gt;=4)</f>
        <v>0</v>
      </c>
      <c r="AF663" s="230">
        <f>INDEX(lookups!W$64:W$81,MATCH($H663,lookups!$C$64:$C$81,0),1)*($F219&gt;=4)</f>
        <v>0</v>
      </c>
      <c r="AG663" s="230">
        <f>INDEX(lookups!X$64:X$81,MATCH($H663,lookups!$C$64:$C$81,0),1)*($F219&gt;=4)</f>
        <v>0</v>
      </c>
      <c r="AH663" s="230">
        <f>INDEX(lookups!Y$64:Y$81,MATCH($H663,lookups!$C$64:$C$81,0),1)*($F219&gt;=4)</f>
        <v>0</v>
      </c>
      <c r="AI663" s="230">
        <f>INDEX(lookups!Z$64:Z$81,MATCH($H663,lookups!$C$64:$C$81,0),1)*($F219&gt;=4)</f>
        <v>0</v>
      </c>
      <c r="AJ663" s="230">
        <f>INDEX(lookups!AA$64:AA$81,MATCH($H663,lookups!$C$64:$C$81,0),1)*($F219&gt;=4)</f>
        <v>0</v>
      </c>
      <c r="AK663" s="230">
        <f>INDEX(lookups!AB$64:AB$81,MATCH($H663,lookups!$C$64:$C$81,0),1)*($F219&gt;=4)</f>
        <v>0</v>
      </c>
      <c r="AL663" s="230">
        <f>INDEX(lookups!AC$64:AC$81,MATCH($H663,lookups!$C$64:$C$81,0),1)*($F219&gt;=4)</f>
        <v>0</v>
      </c>
      <c r="AM663" s="230">
        <f>INDEX(lookups!AD$64:AD$81,MATCH($H663,lookups!$C$64:$C$81,0),1)*($F219&gt;=4)</f>
        <v>0</v>
      </c>
      <c r="AN663" s="230">
        <f>INDEX(lookups!AE$64:AE$81,MATCH($H663,lookups!$C$64:$C$81,0),1)*($F219&gt;=4)</f>
        <v>0</v>
      </c>
      <c r="AO663" s="230">
        <f>INDEX(lookups!AF$64:AF$81,MATCH($H663,lookups!$C$64:$C$81,0),1)*($F219&gt;=4)</f>
        <v>0</v>
      </c>
      <c r="AP663" s="230">
        <f>INDEX(lookups!AG$64:AG$81,MATCH($H663,lookups!$C$64:$C$81,0),1)*($F219&gt;=4)</f>
        <v>0</v>
      </c>
      <c r="AQ663" s="230">
        <f>INDEX(lookups!AH$64:AH$81,MATCH($H663,lookups!$C$64:$C$81,0),1)*($F219&gt;=4)</f>
        <v>0</v>
      </c>
      <c r="AR663" s="230">
        <f>INDEX(lookups!AI$64:AI$81,MATCH($H663,lookups!$C$64:$C$81,0),1)*($F219&gt;=4)</f>
        <v>0</v>
      </c>
      <c r="AS663" s="230">
        <f>INDEX(lookups!AJ$64:AJ$81,MATCH($H663,lookups!$C$64:$C$81,0),1)*($F219&gt;=4)</f>
        <v>0</v>
      </c>
      <c r="AT663" s="230">
        <f>INDEX(lookups!AK$64:AK$81,MATCH($H663,lookups!$C$64:$C$81,0),1)*($F219&gt;=4)</f>
        <v>0</v>
      </c>
      <c r="AU663" s="230">
        <f>INDEX(lookups!AL$64:AL$81,MATCH($H663,lookups!$C$64:$C$81,0),1)*($F219&gt;=4)</f>
        <v>0</v>
      </c>
      <c r="AV663" s="230">
        <f>INDEX(lookups!AM$64:AM$81,MATCH($H663,lookups!$C$64:$C$81,0),1)*($F219&gt;=4)</f>
        <v>0</v>
      </c>
      <c r="AW663" s="230">
        <f>INDEX(lookups!AN$64:AN$81,MATCH($H663,lookups!$C$64:$C$81,0),1)*($F219&gt;=4)</f>
        <v>0</v>
      </c>
      <c r="AX663" s="230">
        <f>INDEX(lookups!AO$64:AO$81,MATCH($H663,lookups!$C$64:$C$81,0),1)*($F219&gt;=4)</f>
        <v>0</v>
      </c>
      <c r="AY663" s="230">
        <f>INDEX(lookups!AP$64:AP$81,MATCH($H663,lookups!$C$64:$C$81,0),1)*($F219&gt;=4)</f>
        <v>0</v>
      </c>
      <c r="AZ663" s="230">
        <f>INDEX(lookups!AQ$64:AQ$81,MATCH($H663,lookups!$C$64:$C$81,0),1)*($F219&gt;=4)</f>
        <v>0</v>
      </c>
      <c r="BA663" s="230">
        <f>INDEX(lookups!AR$64:AR$81,MATCH($H663,lookups!$C$64:$C$81,0),1)*($F219&gt;=4)</f>
        <v>0</v>
      </c>
      <c r="BB663" s="230">
        <f>INDEX(lookups!AS$64:AS$81,MATCH($H663,lookups!$C$64:$C$81,0),1)*($F219&gt;=4)</f>
        <v>0</v>
      </c>
      <c r="BC663" s="230">
        <f>INDEX(lookups!AT$64:AT$81,MATCH($H663,lookups!$C$64:$C$81,0),1)*($F219&gt;=4)</f>
        <v>0</v>
      </c>
      <c r="BD663" s="230">
        <f>INDEX(lookups!AU$64:AU$81,MATCH($H663,lookups!$C$64:$C$81,0),1)*($F219&gt;=4)</f>
        <v>0</v>
      </c>
      <c r="BE663" s="230">
        <f>INDEX(lookups!AV$64:AV$81,MATCH($H663,lookups!$C$64:$C$81,0),1)*($F219&gt;=4)</f>
        <v>0</v>
      </c>
      <c r="BF663" s="230">
        <f>INDEX(lookups!AW$64:AW$81,MATCH($H663,lookups!$C$64:$C$81,0),1)*($F219&gt;=4)</f>
        <v>0</v>
      </c>
      <c r="BG663" s="230">
        <f>INDEX(lookups!AX$64:AX$81,MATCH($H663,lookups!$C$64:$C$81,0),1)*($F219&gt;=4)</f>
        <v>0</v>
      </c>
      <c r="BH663" s="230">
        <f>INDEX(lookups!AY$64:AY$81,MATCH($H663,lookups!$C$64:$C$81,0),1)*($F219&gt;=4)</f>
        <v>0</v>
      </c>
      <c r="BI663" s="230">
        <f>INDEX(lookups!AZ$64:AZ$81,MATCH($H663,lookups!$C$64:$C$81,0),1)*($F219&gt;=4)</f>
        <v>0</v>
      </c>
      <c r="BJ663" s="230">
        <f>INDEX(lookups!BA$64:BA$81,MATCH($H663,lookups!$C$64:$C$81,0),1)*($F219&gt;=4)</f>
        <v>0</v>
      </c>
      <c r="BK663" s="230">
        <f>INDEX(lookups!BB$64:BB$81,MATCH($H663,lookups!$C$64:$C$81,0),1)*($F219&gt;=4)</f>
        <v>0</v>
      </c>
      <c r="BL663" s="230">
        <f>INDEX(lookups!BC$64:BC$81,MATCH($H663,lookups!$C$64:$C$81,0),1)*($F219&gt;=4)</f>
        <v>0</v>
      </c>
      <c r="BM663" s="230">
        <f>INDEX(lookups!BD$64:BD$81,MATCH($H663,lookups!$C$64:$C$81,0),1)*($F219&gt;=4)</f>
        <v>0</v>
      </c>
    </row>
    <row r="664" spans="3:65" x14ac:dyDescent="0.2">
      <c r="C664" s="188">
        <f t="shared" si="633"/>
        <v>22</v>
      </c>
      <c r="D664" s="166" t="str">
        <f t="shared" si="634"/>
        <v>item 22</v>
      </c>
      <c r="E664" s="211" t="str">
        <f t="shared" si="632"/>
        <v>Operating Expense</v>
      </c>
      <c r="F664" s="183">
        <f t="shared" si="632"/>
        <v>2</v>
      </c>
      <c r="G664" s="183"/>
      <c r="H664" s="215">
        <f>Inputs!J33</f>
        <v>5</v>
      </c>
      <c r="I664" s="172"/>
      <c r="J664" s="217"/>
      <c r="K664" s="228">
        <f t="shared" si="635"/>
        <v>0</v>
      </c>
      <c r="L664" s="229">
        <f t="shared" si="636"/>
        <v>0</v>
      </c>
      <c r="O664" s="230">
        <f>INDEX(lookups!F$64:F$81,MATCH($H664,lookups!$C$64:$C$81,0),1)*($F220&gt;=4)</f>
        <v>0</v>
      </c>
      <c r="P664" s="230">
        <f>INDEX(lookups!G$64:G$81,MATCH($H664,lookups!$C$64:$C$81,0),1)*($F220&gt;=4)</f>
        <v>0</v>
      </c>
      <c r="Q664" s="230">
        <f>INDEX(lookups!H$64:H$81,MATCH($H664,lookups!$C$64:$C$81,0),1)*($F220&gt;=4)</f>
        <v>0</v>
      </c>
      <c r="R664" s="230">
        <f>INDEX(lookups!I$64:I$81,MATCH($H664,lookups!$C$64:$C$81,0),1)*($F220&gt;=4)</f>
        <v>0</v>
      </c>
      <c r="S664" s="230">
        <f>INDEX(lookups!J$64:J$81,MATCH($H664,lookups!$C$64:$C$81,0),1)*($F220&gt;=4)</f>
        <v>0</v>
      </c>
      <c r="T664" s="230">
        <f>INDEX(lookups!K$64:K$81,MATCH($H664,lookups!$C$64:$C$81,0),1)*($F220&gt;=4)</f>
        <v>0</v>
      </c>
      <c r="U664" s="230">
        <f>INDEX(lookups!L$64:L$81,MATCH($H664,lookups!$C$64:$C$81,0),1)*($F220&gt;=4)</f>
        <v>0</v>
      </c>
      <c r="V664" s="230">
        <f>INDEX(lookups!M$64:M$81,MATCH($H664,lookups!$C$64:$C$81,0),1)*($F220&gt;=4)</f>
        <v>0</v>
      </c>
      <c r="W664" s="230">
        <f>INDEX(lookups!N$64:N$81,MATCH($H664,lookups!$C$64:$C$81,0),1)*($F220&gt;=4)</f>
        <v>0</v>
      </c>
      <c r="X664" s="230">
        <f>INDEX(lookups!O$64:O$81,MATCH($H664,lookups!$C$64:$C$81,0),1)*($F220&gt;=4)</f>
        <v>0</v>
      </c>
      <c r="Y664" s="230">
        <f>INDEX(lookups!P$64:P$81,MATCH($H664,lookups!$C$64:$C$81,0),1)*($F220&gt;=4)</f>
        <v>0</v>
      </c>
      <c r="Z664" s="230">
        <f>INDEX(lookups!Q$64:Q$81,MATCH($H664,lookups!$C$64:$C$81,0),1)*($F220&gt;=4)</f>
        <v>0</v>
      </c>
      <c r="AA664" s="230">
        <f>INDEX(lookups!R$64:R$81,MATCH($H664,lookups!$C$64:$C$81,0),1)*($F220&gt;=4)</f>
        <v>0</v>
      </c>
      <c r="AB664" s="230">
        <f>INDEX(lookups!S$64:S$81,MATCH($H664,lookups!$C$64:$C$81,0),1)*($F220&gt;=4)</f>
        <v>0</v>
      </c>
      <c r="AC664" s="230">
        <f>INDEX(lookups!T$64:T$81,MATCH($H664,lookups!$C$64:$C$81,0),1)*($F220&gt;=4)</f>
        <v>0</v>
      </c>
      <c r="AD664" s="230">
        <f>INDEX(lookups!U$64:U$81,MATCH($H664,lookups!$C$64:$C$81,0),1)*($F220&gt;=4)</f>
        <v>0</v>
      </c>
      <c r="AE664" s="230">
        <f>INDEX(lookups!V$64:V$81,MATCH($H664,lookups!$C$64:$C$81,0),1)*($F220&gt;=4)</f>
        <v>0</v>
      </c>
      <c r="AF664" s="230">
        <f>INDEX(lookups!W$64:W$81,MATCH($H664,lookups!$C$64:$C$81,0),1)*($F220&gt;=4)</f>
        <v>0</v>
      </c>
      <c r="AG664" s="230">
        <f>INDEX(lookups!X$64:X$81,MATCH($H664,lookups!$C$64:$C$81,0),1)*($F220&gt;=4)</f>
        <v>0</v>
      </c>
      <c r="AH664" s="230">
        <f>INDEX(lookups!Y$64:Y$81,MATCH($H664,lookups!$C$64:$C$81,0),1)*($F220&gt;=4)</f>
        <v>0</v>
      </c>
      <c r="AI664" s="230">
        <f>INDEX(lookups!Z$64:Z$81,MATCH($H664,lookups!$C$64:$C$81,0),1)*($F220&gt;=4)</f>
        <v>0</v>
      </c>
      <c r="AJ664" s="230">
        <f>INDEX(lookups!AA$64:AA$81,MATCH($H664,lookups!$C$64:$C$81,0),1)*($F220&gt;=4)</f>
        <v>0</v>
      </c>
      <c r="AK664" s="230">
        <f>INDEX(lookups!AB$64:AB$81,MATCH($H664,lookups!$C$64:$C$81,0),1)*($F220&gt;=4)</f>
        <v>0</v>
      </c>
      <c r="AL664" s="230">
        <f>INDEX(lookups!AC$64:AC$81,MATCH($H664,lookups!$C$64:$C$81,0),1)*($F220&gt;=4)</f>
        <v>0</v>
      </c>
      <c r="AM664" s="230">
        <f>INDEX(lookups!AD$64:AD$81,MATCH($H664,lookups!$C$64:$C$81,0),1)*($F220&gt;=4)</f>
        <v>0</v>
      </c>
      <c r="AN664" s="230">
        <f>INDEX(lookups!AE$64:AE$81,MATCH($H664,lookups!$C$64:$C$81,0),1)*($F220&gt;=4)</f>
        <v>0</v>
      </c>
      <c r="AO664" s="230">
        <f>INDEX(lookups!AF$64:AF$81,MATCH($H664,lookups!$C$64:$C$81,0),1)*($F220&gt;=4)</f>
        <v>0</v>
      </c>
      <c r="AP664" s="230">
        <f>INDEX(lookups!AG$64:AG$81,MATCH($H664,lookups!$C$64:$C$81,0),1)*($F220&gt;=4)</f>
        <v>0</v>
      </c>
      <c r="AQ664" s="230">
        <f>INDEX(lookups!AH$64:AH$81,MATCH($H664,lookups!$C$64:$C$81,0),1)*($F220&gt;=4)</f>
        <v>0</v>
      </c>
      <c r="AR664" s="230">
        <f>INDEX(lookups!AI$64:AI$81,MATCH($H664,lookups!$C$64:$C$81,0),1)*($F220&gt;=4)</f>
        <v>0</v>
      </c>
      <c r="AS664" s="230">
        <f>INDEX(lookups!AJ$64:AJ$81,MATCH($H664,lookups!$C$64:$C$81,0),1)*($F220&gt;=4)</f>
        <v>0</v>
      </c>
      <c r="AT664" s="230">
        <f>INDEX(lookups!AK$64:AK$81,MATCH($H664,lookups!$C$64:$C$81,0),1)*($F220&gt;=4)</f>
        <v>0</v>
      </c>
      <c r="AU664" s="230">
        <f>INDEX(lookups!AL$64:AL$81,MATCH($H664,lookups!$C$64:$C$81,0),1)*($F220&gt;=4)</f>
        <v>0</v>
      </c>
      <c r="AV664" s="230">
        <f>INDEX(lookups!AM$64:AM$81,MATCH($H664,lookups!$C$64:$C$81,0),1)*($F220&gt;=4)</f>
        <v>0</v>
      </c>
      <c r="AW664" s="230">
        <f>INDEX(lookups!AN$64:AN$81,MATCH($H664,lookups!$C$64:$C$81,0),1)*($F220&gt;=4)</f>
        <v>0</v>
      </c>
      <c r="AX664" s="230">
        <f>INDEX(lookups!AO$64:AO$81,MATCH($H664,lookups!$C$64:$C$81,0),1)*($F220&gt;=4)</f>
        <v>0</v>
      </c>
      <c r="AY664" s="230">
        <f>INDEX(lookups!AP$64:AP$81,MATCH($H664,lookups!$C$64:$C$81,0),1)*($F220&gt;=4)</f>
        <v>0</v>
      </c>
      <c r="AZ664" s="230">
        <f>INDEX(lookups!AQ$64:AQ$81,MATCH($H664,lookups!$C$64:$C$81,0),1)*($F220&gt;=4)</f>
        <v>0</v>
      </c>
      <c r="BA664" s="230">
        <f>INDEX(lookups!AR$64:AR$81,MATCH($H664,lookups!$C$64:$C$81,0),1)*($F220&gt;=4)</f>
        <v>0</v>
      </c>
      <c r="BB664" s="230">
        <f>INDEX(lookups!AS$64:AS$81,MATCH($H664,lookups!$C$64:$C$81,0),1)*($F220&gt;=4)</f>
        <v>0</v>
      </c>
      <c r="BC664" s="230">
        <f>INDEX(lookups!AT$64:AT$81,MATCH($H664,lookups!$C$64:$C$81,0),1)*($F220&gt;=4)</f>
        <v>0</v>
      </c>
      <c r="BD664" s="230">
        <f>INDEX(lookups!AU$64:AU$81,MATCH($H664,lookups!$C$64:$C$81,0),1)*($F220&gt;=4)</f>
        <v>0</v>
      </c>
      <c r="BE664" s="230">
        <f>INDEX(lookups!AV$64:AV$81,MATCH($H664,lookups!$C$64:$C$81,0),1)*($F220&gt;=4)</f>
        <v>0</v>
      </c>
      <c r="BF664" s="230">
        <f>INDEX(lookups!AW$64:AW$81,MATCH($H664,lookups!$C$64:$C$81,0),1)*($F220&gt;=4)</f>
        <v>0</v>
      </c>
      <c r="BG664" s="230">
        <f>INDEX(lookups!AX$64:AX$81,MATCH($H664,lookups!$C$64:$C$81,0),1)*($F220&gt;=4)</f>
        <v>0</v>
      </c>
      <c r="BH664" s="230">
        <f>INDEX(lookups!AY$64:AY$81,MATCH($H664,lookups!$C$64:$C$81,0),1)*($F220&gt;=4)</f>
        <v>0</v>
      </c>
      <c r="BI664" s="230">
        <f>INDEX(lookups!AZ$64:AZ$81,MATCH($H664,lookups!$C$64:$C$81,0),1)*($F220&gt;=4)</f>
        <v>0</v>
      </c>
      <c r="BJ664" s="230">
        <f>INDEX(lookups!BA$64:BA$81,MATCH($H664,lookups!$C$64:$C$81,0),1)*($F220&gt;=4)</f>
        <v>0</v>
      </c>
      <c r="BK664" s="230">
        <f>INDEX(lookups!BB$64:BB$81,MATCH($H664,lookups!$C$64:$C$81,0),1)*($F220&gt;=4)</f>
        <v>0</v>
      </c>
      <c r="BL664" s="230">
        <f>INDEX(lookups!BC$64:BC$81,MATCH($H664,lookups!$C$64:$C$81,0),1)*($F220&gt;=4)</f>
        <v>0</v>
      </c>
      <c r="BM664" s="230">
        <f>INDEX(lookups!BD$64:BD$81,MATCH($H664,lookups!$C$64:$C$81,0),1)*($F220&gt;=4)</f>
        <v>0</v>
      </c>
    </row>
    <row r="665" spans="3:65" x14ac:dyDescent="0.2">
      <c r="C665" s="188">
        <f t="shared" si="633"/>
        <v>23</v>
      </c>
      <c r="D665" s="166" t="str">
        <f t="shared" si="634"/>
        <v>item 23</v>
      </c>
      <c r="E665" s="211" t="str">
        <f t="shared" si="632"/>
        <v>Operating Expense</v>
      </c>
      <c r="F665" s="183">
        <f t="shared" si="632"/>
        <v>2</v>
      </c>
      <c r="G665" s="183"/>
      <c r="H665" s="215">
        <f>Inputs!J34</f>
        <v>5</v>
      </c>
      <c r="I665" s="172"/>
      <c r="J665" s="217"/>
      <c r="K665" s="228">
        <f t="shared" si="635"/>
        <v>0</v>
      </c>
      <c r="L665" s="229">
        <f t="shared" si="636"/>
        <v>0</v>
      </c>
      <c r="O665" s="230">
        <f>INDEX(lookups!F$64:F$81,MATCH($H665,lookups!$C$64:$C$81,0),1)*($F221&gt;=4)</f>
        <v>0</v>
      </c>
      <c r="P665" s="230">
        <f>INDEX(lookups!G$64:G$81,MATCH($H665,lookups!$C$64:$C$81,0),1)*($F221&gt;=4)</f>
        <v>0</v>
      </c>
      <c r="Q665" s="230">
        <f>INDEX(lookups!H$64:H$81,MATCH($H665,lookups!$C$64:$C$81,0),1)*($F221&gt;=4)</f>
        <v>0</v>
      </c>
      <c r="R665" s="230">
        <f>INDEX(lookups!I$64:I$81,MATCH($H665,lookups!$C$64:$C$81,0),1)*($F221&gt;=4)</f>
        <v>0</v>
      </c>
      <c r="S665" s="230">
        <f>INDEX(lookups!J$64:J$81,MATCH($H665,lookups!$C$64:$C$81,0),1)*($F221&gt;=4)</f>
        <v>0</v>
      </c>
      <c r="T665" s="230">
        <f>INDEX(lookups!K$64:K$81,MATCH($H665,lookups!$C$64:$C$81,0),1)*($F221&gt;=4)</f>
        <v>0</v>
      </c>
      <c r="U665" s="230">
        <f>INDEX(lookups!L$64:L$81,MATCH($H665,lookups!$C$64:$C$81,0),1)*($F221&gt;=4)</f>
        <v>0</v>
      </c>
      <c r="V665" s="230">
        <f>INDEX(lookups!M$64:M$81,MATCH($H665,lookups!$C$64:$C$81,0),1)*($F221&gt;=4)</f>
        <v>0</v>
      </c>
      <c r="W665" s="230">
        <f>INDEX(lookups!N$64:N$81,MATCH($H665,lookups!$C$64:$C$81,0),1)*($F221&gt;=4)</f>
        <v>0</v>
      </c>
      <c r="X665" s="230">
        <f>INDEX(lookups!O$64:O$81,MATCH($H665,lookups!$C$64:$C$81,0),1)*($F221&gt;=4)</f>
        <v>0</v>
      </c>
      <c r="Y665" s="230">
        <f>INDEX(lookups!P$64:P$81,MATCH($H665,lookups!$C$64:$C$81,0),1)*($F221&gt;=4)</f>
        <v>0</v>
      </c>
      <c r="Z665" s="230">
        <f>INDEX(lookups!Q$64:Q$81,MATCH($H665,lookups!$C$64:$C$81,0),1)*($F221&gt;=4)</f>
        <v>0</v>
      </c>
      <c r="AA665" s="230">
        <f>INDEX(lookups!R$64:R$81,MATCH($H665,lookups!$C$64:$C$81,0),1)*($F221&gt;=4)</f>
        <v>0</v>
      </c>
      <c r="AB665" s="230">
        <f>INDEX(lookups!S$64:S$81,MATCH($H665,lookups!$C$64:$C$81,0),1)*($F221&gt;=4)</f>
        <v>0</v>
      </c>
      <c r="AC665" s="230">
        <f>INDEX(lookups!T$64:T$81,MATCH($H665,lookups!$C$64:$C$81,0),1)*($F221&gt;=4)</f>
        <v>0</v>
      </c>
      <c r="AD665" s="230">
        <f>INDEX(lookups!U$64:U$81,MATCH($H665,lookups!$C$64:$C$81,0),1)*($F221&gt;=4)</f>
        <v>0</v>
      </c>
      <c r="AE665" s="230">
        <f>INDEX(lookups!V$64:V$81,MATCH($H665,lookups!$C$64:$C$81,0),1)*($F221&gt;=4)</f>
        <v>0</v>
      </c>
      <c r="AF665" s="230">
        <f>INDEX(lookups!W$64:W$81,MATCH($H665,lookups!$C$64:$C$81,0),1)*($F221&gt;=4)</f>
        <v>0</v>
      </c>
      <c r="AG665" s="230">
        <f>INDEX(lookups!X$64:X$81,MATCH($H665,lookups!$C$64:$C$81,0),1)*($F221&gt;=4)</f>
        <v>0</v>
      </c>
      <c r="AH665" s="230">
        <f>INDEX(lookups!Y$64:Y$81,MATCH($H665,lookups!$C$64:$C$81,0),1)*($F221&gt;=4)</f>
        <v>0</v>
      </c>
      <c r="AI665" s="230">
        <f>INDEX(lookups!Z$64:Z$81,MATCH($H665,lookups!$C$64:$C$81,0),1)*($F221&gt;=4)</f>
        <v>0</v>
      </c>
      <c r="AJ665" s="230">
        <f>INDEX(lookups!AA$64:AA$81,MATCH($H665,lookups!$C$64:$C$81,0),1)*($F221&gt;=4)</f>
        <v>0</v>
      </c>
      <c r="AK665" s="230">
        <f>INDEX(lookups!AB$64:AB$81,MATCH($H665,lookups!$C$64:$C$81,0),1)*($F221&gt;=4)</f>
        <v>0</v>
      </c>
      <c r="AL665" s="230">
        <f>INDEX(lookups!AC$64:AC$81,MATCH($H665,lookups!$C$64:$C$81,0),1)*($F221&gt;=4)</f>
        <v>0</v>
      </c>
      <c r="AM665" s="230">
        <f>INDEX(lookups!AD$64:AD$81,MATCH($H665,lookups!$C$64:$C$81,0),1)*($F221&gt;=4)</f>
        <v>0</v>
      </c>
      <c r="AN665" s="230">
        <f>INDEX(lookups!AE$64:AE$81,MATCH($H665,lookups!$C$64:$C$81,0),1)*($F221&gt;=4)</f>
        <v>0</v>
      </c>
      <c r="AO665" s="230">
        <f>INDEX(lookups!AF$64:AF$81,MATCH($H665,lookups!$C$64:$C$81,0),1)*($F221&gt;=4)</f>
        <v>0</v>
      </c>
      <c r="AP665" s="230">
        <f>INDEX(lookups!AG$64:AG$81,MATCH($H665,lookups!$C$64:$C$81,0),1)*($F221&gt;=4)</f>
        <v>0</v>
      </c>
      <c r="AQ665" s="230">
        <f>INDEX(lookups!AH$64:AH$81,MATCH($H665,lookups!$C$64:$C$81,0),1)*($F221&gt;=4)</f>
        <v>0</v>
      </c>
      <c r="AR665" s="230">
        <f>INDEX(lookups!AI$64:AI$81,MATCH($H665,lookups!$C$64:$C$81,0),1)*($F221&gt;=4)</f>
        <v>0</v>
      </c>
      <c r="AS665" s="230">
        <f>INDEX(lookups!AJ$64:AJ$81,MATCH($H665,lookups!$C$64:$C$81,0),1)*($F221&gt;=4)</f>
        <v>0</v>
      </c>
      <c r="AT665" s="230">
        <f>INDEX(lookups!AK$64:AK$81,MATCH($H665,lookups!$C$64:$C$81,0),1)*($F221&gt;=4)</f>
        <v>0</v>
      </c>
      <c r="AU665" s="230">
        <f>INDEX(lookups!AL$64:AL$81,MATCH($H665,lookups!$C$64:$C$81,0),1)*($F221&gt;=4)</f>
        <v>0</v>
      </c>
      <c r="AV665" s="230">
        <f>INDEX(lookups!AM$64:AM$81,MATCH($H665,lookups!$C$64:$C$81,0),1)*($F221&gt;=4)</f>
        <v>0</v>
      </c>
      <c r="AW665" s="230">
        <f>INDEX(lookups!AN$64:AN$81,MATCH($H665,lookups!$C$64:$C$81,0),1)*($F221&gt;=4)</f>
        <v>0</v>
      </c>
      <c r="AX665" s="230">
        <f>INDEX(lookups!AO$64:AO$81,MATCH($H665,lookups!$C$64:$C$81,0),1)*($F221&gt;=4)</f>
        <v>0</v>
      </c>
      <c r="AY665" s="230">
        <f>INDEX(lookups!AP$64:AP$81,MATCH($H665,lookups!$C$64:$C$81,0),1)*($F221&gt;=4)</f>
        <v>0</v>
      </c>
      <c r="AZ665" s="230">
        <f>INDEX(lookups!AQ$64:AQ$81,MATCH($H665,lookups!$C$64:$C$81,0),1)*($F221&gt;=4)</f>
        <v>0</v>
      </c>
      <c r="BA665" s="230">
        <f>INDEX(lookups!AR$64:AR$81,MATCH($H665,lookups!$C$64:$C$81,0),1)*($F221&gt;=4)</f>
        <v>0</v>
      </c>
      <c r="BB665" s="230">
        <f>INDEX(lookups!AS$64:AS$81,MATCH($H665,lookups!$C$64:$C$81,0),1)*($F221&gt;=4)</f>
        <v>0</v>
      </c>
      <c r="BC665" s="230">
        <f>INDEX(lookups!AT$64:AT$81,MATCH($H665,lookups!$C$64:$C$81,0),1)*($F221&gt;=4)</f>
        <v>0</v>
      </c>
      <c r="BD665" s="230">
        <f>INDEX(lookups!AU$64:AU$81,MATCH($H665,lookups!$C$64:$C$81,0),1)*($F221&gt;=4)</f>
        <v>0</v>
      </c>
      <c r="BE665" s="230">
        <f>INDEX(lookups!AV$64:AV$81,MATCH($H665,lookups!$C$64:$C$81,0),1)*($F221&gt;=4)</f>
        <v>0</v>
      </c>
      <c r="BF665" s="230">
        <f>INDEX(lookups!AW$64:AW$81,MATCH($H665,lookups!$C$64:$C$81,0),1)*($F221&gt;=4)</f>
        <v>0</v>
      </c>
      <c r="BG665" s="230">
        <f>INDEX(lookups!AX$64:AX$81,MATCH($H665,lookups!$C$64:$C$81,0),1)*($F221&gt;=4)</f>
        <v>0</v>
      </c>
      <c r="BH665" s="230">
        <f>INDEX(lookups!AY$64:AY$81,MATCH($H665,lookups!$C$64:$C$81,0),1)*($F221&gt;=4)</f>
        <v>0</v>
      </c>
      <c r="BI665" s="230">
        <f>INDEX(lookups!AZ$64:AZ$81,MATCH($H665,lookups!$C$64:$C$81,0),1)*($F221&gt;=4)</f>
        <v>0</v>
      </c>
      <c r="BJ665" s="230">
        <f>INDEX(lookups!BA$64:BA$81,MATCH($H665,lookups!$C$64:$C$81,0),1)*($F221&gt;=4)</f>
        <v>0</v>
      </c>
      <c r="BK665" s="230">
        <f>INDEX(lookups!BB$64:BB$81,MATCH($H665,lookups!$C$64:$C$81,0),1)*($F221&gt;=4)</f>
        <v>0</v>
      </c>
      <c r="BL665" s="230">
        <f>INDEX(lookups!BC$64:BC$81,MATCH($H665,lookups!$C$64:$C$81,0),1)*($F221&gt;=4)</f>
        <v>0</v>
      </c>
      <c r="BM665" s="230">
        <f>INDEX(lookups!BD$64:BD$81,MATCH($H665,lookups!$C$64:$C$81,0),1)*($F221&gt;=4)</f>
        <v>0</v>
      </c>
    </row>
    <row r="666" spans="3:65" x14ac:dyDescent="0.2">
      <c r="C666" s="188">
        <f t="shared" si="633"/>
        <v>24</v>
      </c>
      <c r="D666" s="166" t="str">
        <f t="shared" si="634"/>
        <v>item 24</v>
      </c>
      <c r="E666" s="211" t="str">
        <f t="shared" si="632"/>
        <v>Operating Expense</v>
      </c>
      <c r="F666" s="183">
        <f t="shared" si="632"/>
        <v>2</v>
      </c>
      <c r="G666" s="183"/>
      <c r="H666" s="215">
        <f>Inputs!J35</f>
        <v>5</v>
      </c>
      <c r="I666" s="172"/>
      <c r="J666" s="217"/>
      <c r="K666" s="228">
        <f t="shared" si="635"/>
        <v>0</v>
      </c>
      <c r="L666" s="229">
        <f t="shared" si="636"/>
        <v>0</v>
      </c>
      <c r="O666" s="230">
        <f>INDEX(lookups!F$64:F$81,MATCH($H666,lookups!$C$64:$C$81,0),1)*($F222&gt;=4)</f>
        <v>0</v>
      </c>
      <c r="P666" s="230">
        <f>INDEX(lookups!G$64:G$81,MATCH($H666,lookups!$C$64:$C$81,0),1)*($F222&gt;=4)</f>
        <v>0</v>
      </c>
      <c r="Q666" s="230">
        <f>INDEX(lookups!H$64:H$81,MATCH($H666,lookups!$C$64:$C$81,0),1)*($F222&gt;=4)</f>
        <v>0</v>
      </c>
      <c r="R666" s="230">
        <f>INDEX(lookups!I$64:I$81,MATCH($H666,lookups!$C$64:$C$81,0),1)*($F222&gt;=4)</f>
        <v>0</v>
      </c>
      <c r="S666" s="230">
        <f>INDEX(lookups!J$64:J$81,MATCH($H666,lookups!$C$64:$C$81,0),1)*($F222&gt;=4)</f>
        <v>0</v>
      </c>
      <c r="T666" s="230">
        <f>INDEX(lookups!K$64:K$81,MATCH($H666,lookups!$C$64:$C$81,0),1)*($F222&gt;=4)</f>
        <v>0</v>
      </c>
      <c r="U666" s="230">
        <f>INDEX(lookups!L$64:L$81,MATCH($H666,lookups!$C$64:$C$81,0),1)*($F222&gt;=4)</f>
        <v>0</v>
      </c>
      <c r="V666" s="230">
        <f>INDEX(lookups!M$64:M$81,MATCH($H666,lookups!$C$64:$C$81,0),1)*($F222&gt;=4)</f>
        <v>0</v>
      </c>
      <c r="W666" s="230">
        <f>INDEX(lookups!N$64:N$81,MATCH($H666,lookups!$C$64:$C$81,0),1)*($F222&gt;=4)</f>
        <v>0</v>
      </c>
      <c r="X666" s="230">
        <f>INDEX(lookups!O$64:O$81,MATCH($H666,lookups!$C$64:$C$81,0),1)*($F222&gt;=4)</f>
        <v>0</v>
      </c>
      <c r="Y666" s="230">
        <f>INDEX(lookups!P$64:P$81,MATCH($H666,lookups!$C$64:$C$81,0),1)*($F222&gt;=4)</f>
        <v>0</v>
      </c>
      <c r="Z666" s="230">
        <f>INDEX(lookups!Q$64:Q$81,MATCH($H666,lookups!$C$64:$C$81,0),1)*($F222&gt;=4)</f>
        <v>0</v>
      </c>
      <c r="AA666" s="230">
        <f>INDEX(lookups!R$64:R$81,MATCH($H666,lookups!$C$64:$C$81,0),1)*($F222&gt;=4)</f>
        <v>0</v>
      </c>
      <c r="AB666" s="230">
        <f>INDEX(lookups!S$64:S$81,MATCH($H666,lookups!$C$64:$C$81,0),1)*($F222&gt;=4)</f>
        <v>0</v>
      </c>
      <c r="AC666" s="230">
        <f>INDEX(lookups!T$64:T$81,MATCH($H666,lookups!$C$64:$C$81,0),1)*($F222&gt;=4)</f>
        <v>0</v>
      </c>
      <c r="AD666" s="230">
        <f>INDEX(lookups!U$64:U$81,MATCH($H666,lookups!$C$64:$C$81,0),1)*($F222&gt;=4)</f>
        <v>0</v>
      </c>
      <c r="AE666" s="230">
        <f>INDEX(lookups!V$64:V$81,MATCH($H666,lookups!$C$64:$C$81,0),1)*($F222&gt;=4)</f>
        <v>0</v>
      </c>
      <c r="AF666" s="230">
        <f>INDEX(lookups!W$64:W$81,MATCH($H666,lookups!$C$64:$C$81,0),1)*($F222&gt;=4)</f>
        <v>0</v>
      </c>
      <c r="AG666" s="230">
        <f>INDEX(lookups!X$64:X$81,MATCH($H666,lookups!$C$64:$C$81,0),1)*($F222&gt;=4)</f>
        <v>0</v>
      </c>
      <c r="AH666" s="230">
        <f>INDEX(lookups!Y$64:Y$81,MATCH($H666,lookups!$C$64:$C$81,0),1)*($F222&gt;=4)</f>
        <v>0</v>
      </c>
      <c r="AI666" s="230">
        <f>INDEX(lookups!Z$64:Z$81,MATCH($H666,lookups!$C$64:$C$81,0),1)*($F222&gt;=4)</f>
        <v>0</v>
      </c>
      <c r="AJ666" s="230">
        <f>INDEX(lookups!AA$64:AA$81,MATCH($H666,lookups!$C$64:$C$81,0),1)*($F222&gt;=4)</f>
        <v>0</v>
      </c>
      <c r="AK666" s="230">
        <f>INDEX(lookups!AB$64:AB$81,MATCH($H666,lookups!$C$64:$C$81,0),1)*($F222&gt;=4)</f>
        <v>0</v>
      </c>
      <c r="AL666" s="230">
        <f>INDEX(lookups!AC$64:AC$81,MATCH($H666,lookups!$C$64:$C$81,0),1)*($F222&gt;=4)</f>
        <v>0</v>
      </c>
      <c r="AM666" s="230">
        <f>INDEX(lookups!AD$64:AD$81,MATCH($H666,lookups!$C$64:$C$81,0),1)*($F222&gt;=4)</f>
        <v>0</v>
      </c>
      <c r="AN666" s="230">
        <f>INDEX(lookups!AE$64:AE$81,MATCH($H666,lookups!$C$64:$C$81,0),1)*($F222&gt;=4)</f>
        <v>0</v>
      </c>
      <c r="AO666" s="230">
        <f>INDEX(lookups!AF$64:AF$81,MATCH($H666,lookups!$C$64:$C$81,0),1)*($F222&gt;=4)</f>
        <v>0</v>
      </c>
      <c r="AP666" s="230">
        <f>INDEX(lookups!AG$64:AG$81,MATCH($H666,lookups!$C$64:$C$81,0),1)*($F222&gt;=4)</f>
        <v>0</v>
      </c>
      <c r="AQ666" s="230">
        <f>INDEX(lookups!AH$64:AH$81,MATCH($H666,lookups!$C$64:$C$81,0),1)*($F222&gt;=4)</f>
        <v>0</v>
      </c>
      <c r="AR666" s="230">
        <f>INDEX(lookups!AI$64:AI$81,MATCH($H666,lookups!$C$64:$C$81,0),1)*($F222&gt;=4)</f>
        <v>0</v>
      </c>
      <c r="AS666" s="230">
        <f>INDEX(lookups!AJ$64:AJ$81,MATCH($H666,lookups!$C$64:$C$81,0),1)*($F222&gt;=4)</f>
        <v>0</v>
      </c>
      <c r="AT666" s="230">
        <f>INDEX(lookups!AK$64:AK$81,MATCH($H666,lookups!$C$64:$C$81,0),1)*($F222&gt;=4)</f>
        <v>0</v>
      </c>
      <c r="AU666" s="230">
        <f>INDEX(lookups!AL$64:AL$81,MATCH($H666,lookups!$C$64:$C$81,0),1)*($F222&gt;=4)</f>
        <v>0</v>
      </c>
      <c r="AV666" s="230">
        <f>INDEX(lookups!AM$64:AM$81,MATCH($H666,lookups!$C$64:$C$81,0),1)*($F222&gt;=4)</f>
        <v>0</v>
      </c>
      <c r="AW666" s="230">
        <f>INDEX(lookups!AN$64:AN$81,MATCH($H666,lookups!$C$64:$C$81,0),1)*($F222&gt;=4)</f>
        <v>0</v>
      </c>
      <c r="AX666" s="230">
        <f>INDEX(lookups!AO$64:AO$81,MATCH($H666,lookups!$C$64:$C$81,0),1)*($F222&gt;=4)</f>
        <v>0</v>
      </c>
      <c r="AY666" s="230">
        <f>INDEX(lookups!AP$64:AP$81,MATCH($H666,lookups!$C$64:$C$81,0),1)*($F222&gt;=4)</f>
        <v>0</v>
      </c>
      <c r="AZ666" s="230">
        <f>INDEX(lookups!AQ$64:AQ$81,MATCH($H666,lookups!$C$64:$C$81,0),1)*($F222&gt;=4)</f>
        <v>0</v>
      </c>
      <c r="BA666" s="230">
        <f>INDEX(lookups!AR$64:AR$81,MATCH($H666,lookups!$C$64:$C$81,0),1)*($F222&gt;=4)</f>
        <v>0</v>
      </c>
      <c r="BB666" s="230">
        <f>INDEX(lookups!AS$64:AS$81,MATCH($H666,lookups!$C$64:$C$81,0),1)*($F222&gt;=4)</f>
        <v>0</v>
      </c>
      <c r="BC666" s="230">
        <f>INDEX(lookups!AT$64:AT$81,MATCH($H666,lookups!$C$64:$C$81,0),1)*($F222&gt;=4)</f>
        <v>0</v>
      </c>
      <c r="BD666" s="230">
        <f>INDEX(lookups!AU$64:AU$81,MATCH($H666,lookups!$C$64:$C$81,0),1)*($F222&gt;=4)</f>
        <v>0</v>
      </c>
      <c r="BE666" s="230">
        <f>INDEX(lookups!AV$64:AV$81,MATCH($H666,lookups!$C$64:$C$81,0),1)*($F222&gt;=4)</f>
        <v>0</v>
      </c>
      <c r="BF666" s="230">
        <f>INDEX(lookups!AW$64:AW$81,MATCH($H666,lookups!$C$64:$C$81,0),1)*($F222&gt;=4)</f>
        <v>0</v>
      </c>
      <c r="BG666" s="230">
        <f>INDEX(lookups!AX$64:AX$81,MATCH($H666,lookups!$C$64:$C$81,0),1)*($F222&gt;=4)</f>
        <v>0</v>
      </c>
      <c r="BH666" s="230">
        <f>INDEX(lookups!AY$64:AY$81,MATCH($H666,lookups!$C$64:$C$81,0),1)*($F222&gt;=4)</f>
        <v>0</v>
      </c>
      <c r="BI666" s="230">
        <f>INDEX(lookups!AZ$64:AZ$81,MATCH($H666,lookups!$C$64:$C$81,0),1)*($F222&gt;=4)</f>
        <v>0</v>
      </c>
      <c r="BJ666" s="230">
        <f>INDEX(lookups!BA$64:BA$81,MATCH($H666,lookups!$C$64:$C$81,0),1)*($F222&gt;=4)</f>
        <v>0</v>
      </c>
      <c r="BK666" s="230">
        <f>INDEX(lookups!BB$64:BB$81,MATCH($H666,lookups!$C$64:$C$81,0),1)*($F222&gt;=4)</f>
        <v>0</v>
      </c>
      <c r="BL666" s="230">
        <f>INDEX(lookups!BC$64:BC$81,MATCH($H666,lookups!$C$64:$C$81,0),1)*($F222&gt;=4)</f>
        <v>0</v>
      </c>
      <c r="BM666" s="230">
        <f>INDEX(lookups!BD$64:BD$81,MATCH($H666,lookups!$C$64:$C$81,0),1)*($F222&gt;=4)</f>
        <v>0</v>
      </c>
    </row>
    <row r="667" spans="3:65" x14ac:dyDescent="0.2">
      <c r="C667" s="188">
        <f t="shared" si="633"/>
        <v>25</v>
      </c>
      <c r="D667" s="166" t="str">
        <f t="shared" si="634"/>
        <v>item 25</v>
      </c>
      <c r="E667" s="211" t="str">
        <f t="shared" si="632"/>
        <v>Operating Expense</v>
      </c>
      <c r="F667" s="183">
        <f t="shared" si="632"/>
        <v>2</v>
      </c>
      <c r="G667" s="183"/>
      <c r="H667" s="215">
        <f>Inputs!J36</f>
        <v>5</v>
      </c>
      <c r="I667" s="172"/>
      <c r="J667" s="217"/>
      <c r="K667" s="228">
        <f t="shared" si="635"/>
        <v>0</v>
      </c>
      <c r="L667" s="229">
        <f t="shared" si="636"/>
        <v>0</v>
      </c>
      <c r="O667" s="230">
        <f>INDEX(lookups!F$64:F$81,MATCH($H667,lookups!$C$64:$C$81,0),1)*($F223&gt;=4)</f>
        <v>0</v>
      </c>
      <c r="P667" s="230">
        <f>INDEX(lookups!G$64:G$81,MATCH($H667,lookups!$C$64:$C$81,0),1)*($F223&gt;=4)</f>
        <v>0</v>
      </c>
      <c r="Q667" s="230">
        <f>INDEX(lookups!H$64:H$81,MATCH($H667,lookups!$C$64:$C$81,0),1)*($F223&gt;=4)</f>
        <v>0</v>
      </c>
      <c r="R667" s="230">
        <f>INDEX(lookups!I$64:I$81,MATCH($H667,lookups!$C$64:$C$81,0),1)*($F223&gt;=4)</f>
        <v>0</v>
      </c>
      <c r="S667" s="230">
        <f>INDEX(lookups!J$64:J$81,MATCH($H667,lookups!$C$64:$C$81,0),1)*($F223&gt;=4)</f>
        <v>0</v>
      </c>
      <c r="T667" s="230">
        <f>INDEX(lookups!K$64:K$81,MATCH($H667,lookups!$C$64:$C$81,0),1)*($F223&gt;=4)</f>
        <v>0</v>
      </c>
      <c r="U667" s="230">
        <f>INDEX(lookups!L$64:L$81,MATCH($H667,lookups!$C$64:$C$81,0),1)*($F223&gt;=4)</f>
        <v>0</v>
      </c>
      <c r="V667" s="230">
        <f>INDEX(lookups!M$64:M$81,MATCH($H667,lookups!$C$64:$C$81,0),1)*($F223&gt;=4)</f>
        <v>0</v>
      </c>
      <c r="W667" s="230">
        <f>INDEX(lookups!N$64:N$81,MATCH($H667,lookups!$C$64:$C$81,0),1)*($F223&gt;=4)</f>
        <v>0</v>
      </c>
      <c r="X667" s="230">
        <f>INDEX(lookups!O$64:O$81,MATCH($H667,lookups!$C$64:$C$81,0),1)*($F223&gt;=4)</f>
        <v>0</v>
      </c>
      <c r="Y667" s="230">
        <f>INDEX(lookups!P$64:P$81,MATCH($H667,lookups!$C$64:$C$81,0),1)*($F223&gt;=4)</f>
        <v>0</v>
      </c>
      <c r="Z667" s="230">
        <f>INDEX(lookups!Q$64:Q$81,MATCH($H667,lookups!$C$64:$C$81,0),1)*($F223&gt;=4)</f>
        <v>0</v>
      </c>
      <c r="AA667" s="230">
        <f>INDEX(lookups!R$64:R$81,MATCH($H667,lookups!$C$64:$C$81,0),1)*($F223&gt;=4)</f>
        <v>0</v>
      </c>
      <c r="AB667" s="230">
        <f>INDEX(lookups!S$64:S$81,MATCH($H667,lookups!$C$64:$C$81,0),1)*($F223&gt;=4)</f>
        <v>0</v>
      </c>
      <c r="AC667" s="230">
        <f>INDEX(lookups!T$64:T$81,MATCH($H667,lookups!$C$64:$C$81,0),1)*($F223&gt;=4)</f>
        <v>0</v>
      </c>
      <c r="AD667" s="230">
        <f>INDEX(lookups!U$64:U$81,MATCH($H667,lookups!$C$64:$C$81,0),1)*($F223&gt;=4)</f>
        <v>0</v>
      </c>
      <c r="AE667" s="230">
        <f>INDEX(lookups!V$64:V$81,MATCH($H667,lookups!$C$64:$C$81,0),1)*($F223&gt;=4)</f>
        <v>0</v>
      </c>
      <c r="AF667" s="230">
        <f>INDEX(lookups!W$64:W$81,MATCH($H667,lookups!$C$64:$C$81,0),1)*($F223&gt;=4)</f>
        <v>0</v>
      </c>
      <c r="AG667" s="230">
        <f>INDEX(lookups!X$64:X$81,MATCH($H667,lookups!$C$64:$C$81,0),1)*($F223&gt;=4)</f>
        <v>0</v>
      </c>
      <c r="AH667" s="230">
        <f>INDEX(lookups!Y$64:Y$81,MATCH($H667,lookups!$C$64:$C$81,0),1)*($F223&gt;=4)</f>
        <v>0</v>
      </c>
      <c r="AI667" s="230">
        <f>INDEX(lookups!Z$64:Z$81,MATCH($H667,lookups!$C$64:$C$81,0),1)*($F223&gt;=4)</f>
        <v>0</v>
      </c>
      <c r="AJ667" s="230">
        <f>INDEX(lookups!AA$64:AA$81,MATCH($H667,lookups!$C$64:$C$81,0),1)*($F223&gt;=4)</f>
        <v>0</v>
      </c>
      <c r="AK667" s="230">
        <f>INDEX(lookups!AB$64:AB$81,MATCH($H667,lookups!$C$64:$C$81,0),1)*($F223&gt;=4)</f>
        <v>0</v>
      </c>
      <c r="AL667" s="230">
        <f>INDEX(lookups!AC$64:AC$81,MATCH($H667,lookups!$C$64:$C$81,0),1)*($F223&gt;=4)</f>
        <v>0</v>
      </c>
      <c r="AM667" s="230">
        <f>INDEX(lookups!AD$64:AD$81,MATCH($H667,lookups!$C$64:$C$81,0),1)*($F223&gt;=4)</f>
        <v>0</v>
      </c>
      <c r="AN667" s="230">
        <f>INDEX(lookups!AE$64:AE$81,MATCH($H667,lookups!$C$64:$C$81,0),1)*($F223&gt;=4)</f>
        <v>0</v>
      </c>
      <c r="AO667" s="230">
        <f>INDEX(lookups!AF$64:AF$81,MATCH($H667,lookups!$C$64:$C$81,0),1)*($F223&gt;=4)</f>
        <v>0</v>
      </c>
      <c r="AP667" s="230">
        <f>INDEX(lookups!AG$64:AG$81,MATCH($H667,lookups!$C$64:$C$81,0),1)*($F223&gt;=4)</f>
        <v>0</v>
      </c>
      <c r="AQ667" s="230">
        <f>INDEX(lookups!AH$64:AH$81,MATCH($H667,lookups!$C$64:$C$81,0),1)*($F223&gt;=4)</f>
        <v>0</v>
      </c>
      <c r="AR667" s="230">
        <f>INDEX(lookups!AI$64:AI$81,MATCH($H667,lookups!$C$64:$C$81,0),1)*($F223&gt;=4)</f>
        <v>0</v>
      </c>
      <c r="AS667" s="230">
        <f>INDEX(lookups!AJ$64:AJ$81,MATCH($H667,lookups!$C$64:$C$81,0),1)*($F223&gt;=4)</f>
        <v>0</v>
      </c>
      <c r="AT667" s="230">
        <f>INDEX(lookups!AK$64:AK$81,MATCH($H667,lookups!$C$64:$C$81,0),1)*($F223&gt;=4)</f>
        <v>0</v>
      </c>
      <c r="AU667" s="230">
        <f>INDEX(lookups!AL$64:AL$81,MATCH($H667,lookups!$C$64:$C$81,0),1)*($F223&gt;=4)</f>
        <v>0</v>
      </c>
      <c r="AV667" s="230">
        <f>INDEX(lookups!AM$64:AM$81,MATCH($H667,lookups!$C$64:$C$81,0),1)*($F223&gt;=4)</f>
        <v>0</v>
      </c>
      <c r="AW667" s="230">
        <f>INDEX(lookups!AN$64:AN$81,MATCH($H667,lookups!$C$64:$C$81,0),1)*($F223&gt;=4)</f>
        <v>0</v>
      </c>
      <c r="AX667" s="230">
        <f>INDEX(lookups!AO$64:AO$81,MATCH($H667,lookups!$C$64:$C$81,0),1)*($F223&gt;=4)</f>
        <v>0</v>
      </c>
      <c r="AY667" s="230">
        <f>INDEX(lookups!AP$64:AP$81,MATCH($H667,lookups!$C$64:$C$81,0),1)*($F223&gt;=4)</f>
        <v>0</v>
      </c>
      <c r="AZ667" s="230">
        <f>INDEX(lookups!AQ$64:AQ$81,MATCH($H667,lookups!$C$64:$C$81,0),1)*($F223&gt;=4)</f>
        <v>0</v>
      </c>
      <c r="BA667" s="230">
        <f>INDEX(lookups!AR$64:AR$81,MATCH($H667,lookups!$C$64:$C$81,0),1)*($F223&gt;=4)</f>
        <v>0</v>
      </c>
      <c r="BB667" s="230">
        <f>INDEX(lookups!AS$64:AS$81,MATCH($H667,lookups!$C$64:$C$81,0),1)*($F223&gt;=4)</f>
        <v>0</v>
      </c>
      <c r="BC667" s="230">
        <f>INDEX(lookups!AT$64:AT$81,MATCH($H667,lookups!$C$64:$C$81,0),1)*($F223&gt;=4)</f>
        <v>0</v>
      </c>
      <c r="BD667" s="230">
        <f>INDEX(lookups!AU$64:AU$81,MATCH($H667,lookups!$C$64:$C$81,0),1)*($F223&gt;=4)</f>
        <v>0</v>
      </c>
      <c r="BE667" s="230">
        <f>INDEX(lookups!AV$64:AV$81,MATCH($H667,lookups!$C$64:$C$81,0),1)*($F223&gt;=4)</f>
        <v>0</v>
      </c>
      <c r="BF667" s="230">
        <f>INDEX(lookups!AW$64:AW$81,MATCH($H667,lookups!$C$64:$C$81,0),1)*($F223&gt;=4)</f>
        <v>0</v>
      </c>
      <c r="BG667" s="230">
        <f>INDEX(lookups!AX$64:AX$81,MATCH($H667,lookups!$C$64:$C$81,0),1)*($F223&gt;=4)</f>
        <v>0</v>
      </c>
      <c r="BH667" s="230">
        <f>INDEX(lookups!AY$64:AY$81,MATCH($H667,lookups!$C$64:$C$81,0),1)*($F223&gt;=4)</f>
        <v>0</v>
      </c>
      <c r="BI667" s="230">
        <f>INDEX(lookups!AZ$64:AZ$81,MATCH($H667,lookups!$C$64:$C$81,0),1)*($F223&gt;=4)</f>
        <v>0</v>
      </c>
      <c r="BJ667" s="230">
        <f>INDEX(lookups!BA$64:BA$81,MATCH($H667,lookups!$C$64:$C$81,0),1)*($F223&gt;=4)</f>
        <v>0</v>
      </c>
      <c r="BK667" s="230">
        <f>INDEX(lookups!BB$64:BB$81,MATCH($H667,lookups!$C$64:$C$81,0),1)*($F223&gt;=4)</f>
        <v>0</v>
      </c>
      <c r="BL667" s="230">
        <f>INDEX(lookups!BC$64:BC$81,MATCH($H667,lookups!$C$64:$C$81,0),1)*($F223&gt;=4)</f>
        <v>0</v>
      </c>
      <c r="BM667" s="230">
        <f>INDEX(lookups!BD$64:BD$81,MATCH($H667,lookups!$C$64:$C$81,0),1)*($F223&gt;=4)</f>
        <v>0</v>
      </c>
    </row>
    <row r="668" spans="3:65" x14ac:dyDescent="0.2">
      <c r="D668" s="194" t="str">
        <f>D642</f>
        <v>Tax Depreciation Rates</v>
      </c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09"/>
    </row>
    <row r="669" spans="3:65" s="189" customFormat="1" x14ac:dyDescent="0.2">
      <c r="D669" s="195"/>
      <c r="F669" s="196"/>
      <c r="G669" s="196"/>
    </row>
    <row r="670" spans="3:65" s="189" customFormat="1" x14ac:dyDescent="0.2">
      <c r="D670" s="195"/>
      <c r="F670" s="196"/>
      <c r="G670" s="196"/>
    </row>
    <row r="671" spans="3:65" x14ac:dyDescent="0.2">
      <c r="D671" s="186" t="s">
        <v>26</v>
      </c>
      <c r="E671" s="181"/>
      <c r="F671" s="155"/>
      <c r="G671" s="155"/>
      <c r="K671" s="184"/>
      <c r="L671" s="184"/>
      <c r="M671" s="184"/>
      <c r="O671" s="184"/>
      <c r="P671" s="184"/>
      <c r="Q671" s="184"/>
      <c r="R671" s="184"/>
      <c r="S671" s="184"/>
      <c r="T671" s="184"/>
      <c r="U671" s="184"/>
      <c r="V671" s="184"/>
      <c r="W671" s="184"/>
      <c r="X671" s="184"/>
      <c r="Y671" s="184"/>
      <c r="Z671" s="184"/>
      <c r="AA671" s="184"/>
      <c r="AB671" s="184"/>
      <c r="AC671" s="184"/>
      <c r="AD671" s="184"/>
      <c r="AE671" s="184"/>
      <c r="AF671" s="184"/>
      <c r="AG671" s="184"/>
      <c r="AH671" s="184"/>
      <c r="AI671" s="184"/>
      <c r="AJ671" s="184"/>
      <c r="AK671" s="184"/>
      <c r="AL671" s="184"/>
      <c r="AM671" s="184"/>
      <c r="AN671" s="184"/>
      <c r="AO671" s="184"/>
      <c r="AP671" s="184"/>
      <c r="AQ671" s="184"/>
      <c r="AR671" s="184"/>
      <c r="AS671" s="184"/>
      <c r="AT671" s="184"/>
      <c r="AU671" s="184"/>
      <c r="AV671" s="184"/>
      <c r="AW671" s="184"/>
      <c r="AX671" s="184"/>
      <c r="AY671" s="184"/>
      <c r="AZ671" s="184"/>
      <c r="BA671" s="184"/>
      <c r="BB671" s="184"/>
      <c r="BC671" s="184"/>
      <c r="BD671" s="184"/>
      <c r="BE671" s="184"/>
      <c r="BF671" s="184"/>
      <c r="BG671" s="184"/>
      <c r="BH671" s="184"/>
      <c r="BI671" s="184"/>
      <c r="BJ671" s="184"/>
      <c r="BK671" s="184"/>
      <c r="BL671" s="184"/>
      <c r="BM671" s="184"/>
    </row>
    <row r="672" spans="3:65" x14ac:dyDescent="0.2">
      <c r="C672" s="188">
        <f>C671+1</f>
        <v>1</v>
      </c>
      <c r="D672" s="166" t="str">
        <f>INDEX(D$51:D$75,$C672,1)</f>
        <v xml:space="preserve">TRANSMISSION LINE  </v>
      </c>
      <c r="E672" s="211" t="str">
        <f t="shared" ref="E672:F696" si="637">INDEX(E$51:E$75,$C672,1)</f>
        <v>CWIP Capital</v>
      </c>
      <c r="F672" s="183">
        <f t="shared" si="637"/>
        <v>6</v>
      </c>
      <c r="G672" s="183"/>
      <c r="H672" s="214"/>
      <c r="K672" s="202">
        <f ca="1">SUMPRODUCT(O672:BM672,$O$11:$BM$11)</f>
        <v>93810843.560413346</v>
      </c>
      <c r="L672" s="203">
        <f ca="1">SUM(O672:BM672)</f>
        <v>188115037.57668784</v>
      </c>
      <c r="O672" s="221">
        <f ca="1">SUMPRODUCT($O585:O585,N(1-$O614:O614),N(OFFSET($O643:O643,0,MAX(COLUMN($O643:O643))-COLUMN($O643:O643),1,1)))+O614*O585</f>
        <v>0</v>
      </c>
      <c r="P672" s="221">
        <f ca="1">SUMPRODUCT($O585:P585,N(1-$O614:P614),N(OFFSET($O643:P643,0,MAX(COLUMN($O643:P643))-COLUMN($O643:P643),1,1)))+P614*P585</f>
        <v>0</v>
      </c>
      <c r="Q672" s="221">
        <f ca="1">SUMPRODUCT($O585:Q585,N(1-$O614:Q614),N(OFFSET($O643:Q643,0,MAX(COLUMN($O643:Q643))-COLUMN($O643:Q643),1,1)))+Q614*Q585</f>
        <v>0</v>
      </c>
      <c r="R672" s="221">
        <f ca="1">SUMPRODUCT($O585:R585,N(1-$O614:R614),N(OFFSET($O643:R643,0,MAX(COLUMN($O643:R643))-COLUMN($O643:R643),1,1)))+R614*R585</f>
        <v>9405751.8788343929</v>
      </c>
      <c r="S672" s="221">
        <f ca="1">SUMPRODUCT($O585:S585,N(1-$O614:S614),N(OFFSET($O643:S643,0,MAX(COLUMN($O643:S643))-COLUMN($O643:S643),1,1)))+S614*S585</f>
        <v>17870928.569785345</v>
      </c>
      <c r="T672" s="221">
        <f ca="1">SUMPRODUCT($O585:T585,N(1-$O614:T614),N(OFFSET($O643:T643,0,MAX(COLUMN($O643:T643))-COLUMN($O643:T643),1,1)))+T614*T585</f>
        <v>16083835.712806812</v>
      </c>
      <c r="U672" s="221">
        <f ca="1">SUMPRODUCT($O585:U585,N(1-$O614:U614),N(OFFSET($O643:U643,0,MAX(COLUMN($O643:U643))-COLUMN($O643:U643),1,1)))+U614*U585</f>
        <v>14484857.893404964</v>
      </c>
      <c r="V672" s="221">
        <f ca="1">SUMPRODUCT($O585:V585,N(1-$O614:V614),N(OFFSET($O643:V643,0,MAX(COLUMN($O643:V643))-COLUMN($O643:V643),1,1)))+V614*V585</f>
        <v>13036372.104064468</v>
      </c>
      <c r="W672" s="221">
        <f ca="1">SUMPRODUCT($O585:W585,N(1-$O614:W614),N(OFFSET($O643:W643,0,MAX(COLUMN($O643:W643))-COLUMN($O643:W643),1,1)))+W614*W585</f>
        <v>11719566.841027653</v>
      </c>
      <c r="X672" s="221">
        <f ca="1">SUMPRODUCT($O585:X585,N(1-$O614:X614),N(OFFSET($O643:X643,0,MAX(COLUMN($O643:X643))-COLUMN($O643:X643),1,1)))+X614*X585</f>
        <v>11098787.217024583</v>
      </c>
      <c r="Y672" s="221">
        <f ca="1">SUMPRODUCT($O585:Y585,N(1-$O614:Y614),N(OFFSET($O643:Y643,0,MAX(COLUMN($O643:Y643))-COLUMN($O643:Y643),1,1)))+Y614*Y585</f>
        <v>11098787.217024583</v>
      </c>
      <c r="Z672" s="221">
        <f ca="1">SUMPRODUCT($O585:Z585,N(1-$O614:Z614),N(OFFSET($O643:Z643,0,MAX(COLUMN($O643:Z643))-COLUMN($O643:Z643),1,1)))+Z614*Z585</f>
        <v>11117598.720782252</v>
      </c>
      <c r="AA672" s="221">
        <f ca="1">SUMPRODUCT($O585:AA585,N(1-$O614:AA614),N(OFFSET($O643:AA643,0,MAX(COLUMN($O643:AA643))-COLUMN($O643:AA643),1,1)))+AA614*AA585</f>
        <v>11098787.217024583</v>
      </c>
      <c r="AB672" s="221">
        <f ca="1">SUMPRODUCT($O585:AB585,N(1-$O614:AB614),N(OFFSET($O643:AB643,0,MAX(COLUMN($O643:AB643))-COLUMN($O643:AB643),1,1)))+AB614*AB585</f>
        <v>11117598.720782252</v>
      </c>
      <c r="AC672" s="221">
        <f ca="1">SUMPRODUCT($O585:AC585,N(1-$O614:AC614),N(OFFSET($O643:AC643,0,MAX(COLUMN($O643:AC643))-COLUMN($O643:AC643),1,1)))+AC614*AC585</f>
        <v>11098787.217024583</v>
      </c>
      <c r="AD672" s="221">
        <f ca="1">SUMPRODUCT($O585:AD585,N(1-$O614:AD614),N(OFFSET($O643:AD643,0,MAX(COLUMN($O643:AD643))-COLUMN($O643:AD643),1,1)))+AD614*AD585</f>
        <v>11117598.720782252</v>
      </c>
      <c r="AE672" s="221">
        <f ca="1">SUMPRODUCT($O585:AE585,N(1-$O614:AE614),N(OFFSET($O643:AE643,0,MAX(COLUMN($O643:AE643))-COLUMN($O643:AE643),1,1)))+AE614*AE585</f>
        <v>11098787.217024583</v>
      </c>
      <c r="AF672" s="221">
        <f ca="1">SUMPRODUCT($O585:AF585,N(1-$O614:AF614),N(OFFSET($O643:AF643,0,MAX(COLUMN($O643:AF643))-COLUMN($O643:AF643),1,1)))+AF614*AF585</f>
        <v>11117598.720782252</v>
      </c>
      <c r="AG672" s="221">
        <f ca="1">SUMPRODUCT($O585:AG585,N(1-$O614:AG614),N(OFFSET($O643:AG643,0,MAX(COLUMN($O643:AG643))-COLUMN($O643:AG643),1,1)))+AG614*AG585</f>
        <v>5549393.6085122908</v>
      </c>
      <c r="AH672" s="221">
        <f ca="1">SUMPRODUCT($O585:AH585,N(1-$O614:AH614),N(OFFSET($O643:AH643,0,MAX(COLUMN($O643:AH643))-COLUMN($O643:AH643),1,1)))+AH614*AH585</f>
        <v>0</v>
      </c>
      <c r="AI672" s="221">
        <f ca="1">SUMPRODUCT($O585:AI585,N(1-$O614:AI614),N(OFFSET($O643:AI643,0,MAX(COLUMN($O643:AI643))-COLUMN($O643:AI643),1,1)))+AI614*AI585</f>
        <v>0</v>
      </c>
      <c r="AJ672" s="221">
        <f ca="1">SUMPRODUCT($O585:AJ585,N(1-$O614:AJ614),N(OFFSET($O643:AJ643,0,MAX(COLUMN($O643:AJ643))-COLUMN($O643:AJ643),1,1)))+AJ614*AJ585</f>
        <v>0</v>
      </c>
      <c r="AK672" s="221">
        <f ca="1">SUMPRODUCT($O585:AK585,N(1-$O614:AK614),N(OFFSET($O643:AK643,0,MAX(COLUMN($O643:AK643))-COLUMN($O643:AK643),1,1)))+AK614*AK585</f>
        <v>0</v>
      </c>
      <c r="AL672" s="221">
        <f ca="1">SUMPRODUCT($O585:AL585,N(1-$O614:AL614),N(OFFSET($O643:AL643,0,MAX(COLUMN($O643:AL643))-COLUMN($O643:AL643),1,1)))+AL614*AL585</f>
        <v>0</v>
      </c>
      <c r="AM672" s="221">
        <f ca="1">SUMPRODUCT($O585:AM585,N(1-$O614:AM614),N(OFFSET($O643:AM643,0,MAX(COLUMN($O643:AM643))-COLUMN($O643:AM643),1,1)))+AM614*AM585</f>
        <v>0</v>
      </c>
      <c r="AN672" s="221">
        <f ca="1">SUMPRODUCT($O585:AN585,N(1-$O614:AN614),N(OFFSET($O643:AN643,0,MAX(COLUMN($O643:AN643))-COLUMN($O643:AN643),1,1)))+AN614*AN585</f>
        <v>0</v>
      </c>
      <c r="AO672" s="221">
        <f ca="1">SUMPRODUCT($O585:AO585,N(1-$O614:AO614),N(OFFSET($O643:AO643,0,MAX(COLUMN($O643:AO643))-COLUMN($O643:AO643),1,1)))+AO614*AO585</f>
        <v>0</v>
      </c>
      <c r="AP672" s="221">
        <f ca="1">SUMPRODUCT($O585:AP585,N(1-$O614:AP614),N(OFFSET($O643:AP643,0,MAX(COLUMN($O643:AP643))-COLUMN($O643:AP643),1,1)))+AP614*AP585</f>
        <v>0</v>
      </c>
      <c r="AQ672" s="221">
        <f ca="1">SUMPRODUCT($O585:AQ585,N(1-$O614:AQ614),N(OFFSET($O643:AQ643,0,MAX(COLUMN($O643:AQ643))-COLUMN($O643:AQ643),1,1)))+AQ614*AQ585</f>
        <v>0</v>
      </c>
      <c r="AR672" s="221">
        <f ca="1">SUMPRODUCT($O585:AR585,N(1-$O614:AR614),N(OFFSET($O643:AR643,0,MAX(COLUMN($O643:AR643))-COLUMN($O643:AR643),1,1)))+AR614*AR585</f>
        <v>0</v>
      </c>
      <c r="AS672" s="221">
        <f ca="1">SUMPRODUCT($O585:AS585,N(1-$O614:AS614),N(OFFSET($O643:AS643,0,MAX(COLUMN($O643:AS643))-COLUMN($O643:AS643),1,1)))+AS614*AS585</f>
        <v>0</v>
      </c>
      <c r="AT672" s="221">
        <f ca="1">SUMPRODUCT($O585:AT585,N(1-$O614:AT614),N(OFFSET($O643:AT643,0,MAX(COLUMN($O643:AT643))-COLUMN($O643:AT643),1,1)))+AT614*AT585</f>
        <v>0</v>
      </c>
      <c r="AU672" s="221">
        <f ca="1">SUMPRODUCT($O585:AU585,N(1-$O614:AU614),N(OFFSET($O643:AU643,0,MAX(COLUMN($O643:AU643))-COLUMN($O643:AU643),1,1)))+AU614*AU585</f>
        <v>0</v>
      </c>
      <c r="AV672" s="221">
        <f ca="1">SUMPRODUCT($O585:AV585,N(1-$O614:AV614),N(OFFSET($O643:AV643,0,MAX(COLUMN($O643:AV643))-COLUMN($O643:AV643),1,1)))+AV614*AV585</f>
        <v>0</v>
      </c>
      <c r="AW672" s="221">
        <f ca="1">SUMPRODUCT($O585:AW585,N(1-$O614:AW614),N(OFFSET($O643:AW643,0,MAX(COLUMN($O643:AW643))-COLUMN($O643:AW643),1,1)))+AW614*AW585</f>
        <v>0</v>
      </c>
      <c r="AX672" s="221">
        <f ca="1">SUMPRODUCT($O585:AX585,N(1-$O614:AX614),N(OFFSET($O643:AX643,0,MAX(COLUMN($O643:AX643))-COLUMN($O643:AX643),1,1)))+AX614*AX585</f>
        <v>0</v>
      </c>
      <c r="AY672" s="221">
        <f ca="1">SUMPRODUCT($O585:AY585,N(1-$O614:AY614),N(OFFSET($O643:AY643,0,MAX(COLUMN($O643:AY643))-COLUMN($O643:AY643),1,1)))+AY614*AY585</f>
        <v>0</v>
      </c>
      <c r="AZ672" s="221">
        <f ca="1">SUMPRODUCT($O585:AZ585,N(1-$O614:AZ614),N(OFFSET($O643:AZ643,0,MAX(COLUMN($O643:AZ643))-COLUMN($O643:AZ643),1,1)))+AZ614*AZ585</f>
        <v>0</v>
      </c>
      <c r="BA672" s="221">
        <f ca="1">SUMPRODUCT($O585:BA585,N(1-$O614:BA614),N(OFFSET($O643:BA643,0,MAX(COLUMN($O643:BA643))-COLUMN($O643:BA643),1,1)))+BA614*BA585</f>
        <v>0</v>
      </c>
      <c r="BB672" s="221">
        <f ca="1">SUMPRODUCT($O585:BB585,N(1-$O614:BB614),N(OFFSET($O643:BB643,0,MAX(COLUMN($O643:BB643))-COLUMN($O643:BB643),1,1)))+BB614*BB585</f>
        <v>0</v>
      </c>
      <c r="BC672" s="221">
        <f ca="1">SUMPRODUCT($O585:BC585,N(1-$O614:BC614),N(OFFSET($O643:BC643,0,MAX(COLUMN($O643:BC643))-COLUMN($O643:BC643),1,1)))+BC614*BC585</f>
        <v>0</v>
      </c>
      <c r="BD672" s="221">
        <f ca="1">SUMPRODUCT($O585:BD585,N(1-$O614:BD614),N(OFFSET($O643:BD643,0,MAX(COLUMN($O643:BD643))-COLUMN($O643:BD643),1,1)))+BD614*BD585</f>
        <v>0</v>
      </c>
      <c r="BE672" s="221">
        <f ca="1">SUMPRODUCT($O585:BE585,N(1-$O614:BE614),N(OFFSET($O643:BE643,0,MAX(COLUMN($O643:BE643))-COLUMN($O643:BE643),1,1)))+BE614*BE585</f>
        <v>0</v>
      </c>
      <c r="BF672" s="221">
        <f ca="1">SUMPRODUCT($O585:BF585,N(1-$O614:BF614),N(OFFSET($O643:BF643,0,MAX(COLUMN($O643:BF643))-COLUMN($O643:BF643),1,1)))+BF614*BF585</f>
        <v>0</v>
      </c>
      <c r="BG672" s="221">
        <f ca="1">SUMPRODUCT($O585:BG585,N(1-$O614:BG614),N(OFFSET($O643:BG643,0,MAX(COLUMN($O643:BG643))-COLUMN($O643:BG643),1,1)))+BG614*BG585</f>
        <v>0</v>
      </c>
      <c r="BH672" s="221">
        <f ca="1">SUMPRODUCT($O585:BH585,N(1-$O614:BH614),N(OFFSET($O643:BH643,0,MAX(COLUMN($O643:BH643))-COLUMN($O643:BH643),1,1)))+BH614*BH585</f>
        <v>0</v>
      </c>
      <c r="BI672" s="221">
        <f ca="1">SUMPRODUCT($O585:BI585,N(1-$O614:BI614),N(OFFSET($O643:BI643,0,MAX(COLUMN($O643:BI643))-COLUMN($O643:BI643),1,1)))+BI614*BI585</f>
        <v>0</v>
      </c>
      <c r="BJ672" s="221">
        <f ca="1">SUMPRODUCT($O585:BJ585,N(1-$O614:BJ614),N(OFFSET($O643:BJ643,0,MAX(COLUMN($O643:BJ643))-COLUMN($O643:BJ643),1,1)))+BJ614*BJ585</f>
        <v>0</v>
      </c>
      <c r="BK672" s="221">
        <f ca="1">SUMPRODUCT($O585:BK585,N(1-$O614:BK614),N(OFFSET($O643:BK643,0,MAX(COLUMN($O643:BK643))-COLUMN($O643:BK643),1,1)))+BK614*BK585</f>
        <v>0</v>
      </c>
      <c r="BL672" s="221">
        <f ca="1">SUMPRODUCT($O585:BL585,N(1-$O614:BL614),N(OFFSET($O643:BL643,0,MAX(COLUMN($O643:BL643))-COLUMN($O643:BL643),1,1)))+BL614*BL585</f>
        <v>0</v>
      </c>
      <c r="BM672" s="221">
        <f ca="1">SUMPRODUCT($O585:BM585,N(1-$O614:BM614),N(OFFSET($O643:BM643,0,MAX(COLUMN($O643:BM643))-COLUMN($O643:BM643),1,1)))+BM614*BM585</f>
        <v>0</v>
      </c>
    </row>
    <row r="673" spans="3:65" x14ac:dyDescent="0.2">
      <c r="C673" s="188">
        <f t="shared" ref="C673:C696" si="638">C672+1</f>
        <v>2</v>
      </c>
      <c r="D673" s="166" t="str">
        <f t="shared" ref="D673:D696" si="639">INDEX(D$51:D$75,$C673,1)</f>
        <v xml:space="preserve">TRANSMISSION SUBSTATION  </v>
      </c>
      <c r="E673" s="211" t="str">
        <f t="shared" si="637"/>
        <v>CWIP Capital</v>
      </c>
      <c r="F673" s="183">
        <f t="shared" si="637"/>
        <v>6</v>
      </c>
      <c r="G673" s="183"/>
      <c r="H673" s="214"/>
      <c r="K673" s="202">
        <f t="shared" ref="K673:K696" ca="1" si="640">SUMPRODUCT(O673:BM673,$O$11:$BM$11)</f>
        <v>2235791.5338747785</v>
      </c>
      <c r="L673" s="203">
        <f t="shared" ref="L673:L696" ca="1" si="641">SUM(O673:BM673)</f>
        <v>4483341.0770647293</v>
      </c>
      <c r="O673" s="221">
        <f ca="1">SUMPRODUCT($O586:O586,N(1-$O615:O615),N(OFFSET($O644:O644,0,MAX(COLUMN($O644:O644))-COLUMN($O644:O644),1,1)))+O615*O586</f>
        <v>0</v>
      </c>
      <c r="P673" s="221">
        <f ca="1">SUMPRODUCT($O586:P586,N(1-$O615:P615),N(OFFSET($O644:P644,0,MAX(COLUMN($O644:P644))-COLUMN($O644:P644),1,1)))+P615*P586</f>
        <v>0</v>
      </c>
      <c r="Q673" s="221">
        <f ca="1">SUMPRODUCT($O586:Q586,N(1-$O615:Q615),N(OFFSET($O644:Q644,0,MAX(COLUMN($O644:Q644))-COLUMN($O644:Q644),1,1)))+Q615*Q586</f>
        <v>0</v>
      </c>
      <c r="R673" s="221">
        <f ca="1">SUMPRODUCT($O586:R586,N(1-$O615:R615),N(OFFSET($O644:R644,0,MAX(COLUMN($O644:R644))-COLUMN($O644:R644),1,1)))+R615*R586</f>
        <v>224167.05385323649</v>
      </c>
      <c r="S673" s="221">
        <f ca="1">SUMPRODUCT($O586:S586,N(1-$O615:S615),N(OFFSET($O644:S644,0,MAX(COLUMN($O644:S644))-COLUMN($O644:S644),1,1)))+S615*S586</f>
        <v>425917.4023211493</v>
      </c>
      <c r="T673" s="221">
        <f ca="1">SUMPRODUCT($O586:T586,N(1-$O615:T615),N(OFFSET($O644:T644,0,MAX(COLUMN($O644:T644))-COLUMN($O644:T644),1,1)))+T615*T586</f>
        <v>383325.66208903439</v>
      </c>
      <c r="U673" s="221">
        <f ca="1">SUMPRODUCT($O586:U586,N(1-$O615:U615),N(OFFSET($O644:U644,0,MAX(COLUMN($O644:U644))-COLUMN($O644:U644),1,1)))+U615*U586</f>
        <v>345217.26293398417</v>
      </c>
      <c r="V673" s="221">
        <f ca="1">SUMPRODUCT($O586:V586,N(1-$O615:V615),N(OFFSET($O644:V644,0,MAX(COLUMN($O644:V644))-COLUMN($O644:V644),1,1)))+V615*V586</f>
        <v>310695.53664058575</v>
      </c>
      <c r="W673" s="221">
        <f ca="1">SUMPRODUCT($O586:W586,N(1-$O615:W615),N(OFFSET($O644:W644,0,MAX(COLUMN($O644:W644))-COLUMN($O644:W644),1,1)))+W615*W586</f>
        <v>279312.14910113264</v>
      </c>
      <c r="X673" s="221">
        <f ca="1">SUMPRODUCT($O586:X586,N(1-$O615:X615),N(OFFSET($O644:X644,0,MAX(COLUMN($O644:X644))-COLUMN($O644:X644),1,1)))+X615*X586</f>
        <v>264517.12354681903</v>
      </c>
      <c r="Y673" s="221">
        <f ca="1">SUMPRODUCT($O586:Y586,N(1-$O615:Y615),N(OFFSET($O644:Y644,0,MAX(COLUMN($O644:Y644))-COLUMN($O644:Y644),1,1)))+Y615*Y586</f>
        <v>264517.12354681903</v>
      </c>
      <c r="Z673" s="221">
        <f ca="1">SUMPRODUCT($O586:Z586,N(1-$O615:Z615),N(OFFSET($O644:Z644,0,MAX(COLUMN($O644:Z644))-COLUMN($O644:Z644),1,1)))+Z615*Z586</f>
        <v>264965.45765452553</v>
      </c>
      <c r="AA673" s="221">
        <f ca="1">SUMPRODUCT($O586:AA586,N(1-$O615:AA615),N(OFFSET($O644:AA644,0,MAX(COLUMN($O644:AA644))-COLUMN($O644:AA644),1,1)))+AA615*AA586</f>
        <v>264517.12354681903</v>
      </c>
      <c r="AB673" s="221">
        <f ca="1">SUMPRODUCT($O586:AB586,N(1-$O615:AB615),N(OFFSET($O644:AB644,0,MAX(COLUMN($O644:AB644))-COLUMN($O644:AB644),1,1)))+AB615*AB586</f>
        <v>264965.45765452553</v>
      </c>
      <c r="AC673" s="221">
        <f ca="1">SUMPRODUCT($O586:AC586,N(1-$O615:AC615),N(OFFSET($O644:AC644,0,MAX(COLUMN($O644:AC644))-COLUMN($O644:AC644),1,1)))+AC615*AC586</f>
        <v>264517.12354681903</v>
      </c>
      <c r="AD673" s="221">
        <f ca="1">SUMPRODUCT($O586:AD586,N(1-$O615:AD615),N(OFFSET($O644:AD644,0,MAX(COLUMN($O644:AD644))-COLUMN($O644:AD644),1,1)))+AD615*AD586</f>
        <v>264965.45765452553</v>
      </c>
      <c r="AE673" s="221">
        <f ca="1">SUMPRODUCT($O586:AE586,N(1-$O615:AE615),N(OFFSET($O644:AE644,0,MAX(COLUMN($O644:AE644))-COLUMN($O644:AE644),1,1)))+AE615*AE586</f>
        <v>264517.12354681903</v>
      </c>
      <c r="AF673" s="221">
        <f ca="1">SUMPRODUCT($O586:AF586,N(1-$O615:AF615),N(OFFSET($O644:AF644,0,MAX(COLUMN($O644:AF644))-COLUMN($O644:AF644),1,1)))+AF615*AF586</f>
        <v>264965.45765452553</v>
      </c>
      <c r="AG673" s="221">
        <f ca="1">SUMPRODUCT($O586:AG586,N(1-$O615:AG615),N(OFFSET($O644:AG644,0,MAX(COLUMN($O644:AG644))-COLUMN($O644:AG644),1,1)))+AG615*AG586</f>
        <v>132258.56177340951</v>
      </c>
      <c r="AH673" s="221">
        <f ca="1">SUMPRODUCT($O586:AH586,N(1-$O615:AH615),N(OFFSET($O644:AH644,0,MAX(COLUMN($O644:AH644))-COLUMN($O644:AH644),1,1)))+AH615*AH586</f>
        <v>0</v>
      </c>
      <c r="AI673" s="221">
        <f ca="1">SUMPRODUCT($O586:AI586,N(1-$O615:AI615),N(OFFSET($O644:AI644,0,MAX(COLUMN($O644:AI644))-COLUMN($O644:AI644),1,1)))+AI615*AI586</f>
        <v>0</v>
      </c>
      <c r="AJ673" s="221">
        <f ca="1">SUMPRODUCT($O586:AJ586,N(1-$O615:AJ615),N(OFFSET($O644:AJ644,0,MAX(COLUMN($O644:AJ644))-COLUMN($O644:AJ644),1,1)))+AJ615*AJ586</f>
        <v>0</v>
      </c>
      <c r="AK673" s="221">
        <f ca="1">SUMPRODUCT($O586:AK586,N(1-$O615:AK615),N(OFFSET($O644:AK644,0,MAX(COLUMN($O644:AK644))-COLUMN($O644:AK644),1,1)))+AK615*AK586</f>
        <v>0</v>
      </c>
      <c r="AL673" s="221">
        <f ca="1">SUMPRODUCT($O586:AL586,N(1-$O615:AL615),N(OFFSET($O644:AL644,0,MAX(COLUMN($O644:AL644))-COLUMN($O644:AL644),1,1)))+AL615*AL586</f>
        <v>0</v>
      </c>
      <c r="AM673" s="221">
        <f ca="1">SUMPRODUCT($O586:AM586,N(1-$O615:AM615),N(OFFSET($O644:AM644,0,MAX(COLUMN($O644:AM644))-COLUMN($O644:AM644),1,1)))+AM615*AM586</f>
        <v>0</v>
      </c>
      <c r="AN673" s="221">
        <f ca="1">SUMPRODUCT($O586:AN586,N(1-$O615:AN615),N(OFFSET($O644:AN644,0,MAX(COLUMN($O644:AN644))-COLUMN($O644:AN644),1,1)))+AN615*AN586</f>
        <v>0</v>
      </c>
      <c r="AO673" s="221">
        <f ca="1">SUMPRODUCT($O586:AO586,N(1-$O615:AO615),N(OFFSET($O644:AO644,0,MAX(COLUMN($O644:AO644))-COLUMN($O644:AO644),1,1)))+AO615*AO586</f>
        <v>0</v>
      </c>
      <c r="AP673" s="221">
        <f ca="1">SUMPRODUCT($O586:AP586,N(1-$O615:AP615),N(OFFSET($O644:AP644,0,MAX(COLUMN($O644:AP644))-COLUMN($O644:AP644),1,1)))+AP615*AP586</f>
        <v>0</v>
      </c>
      <c r="AQ673" s="221">
        <f ca="1">SUMPRODUCT($O586:AQ586,N(1-$O615:AQ615),N(OFFSET($O644:AQ644,0,MAX(COLUMN($O644:AQ644))-COLUMN($O644:AQ644),1,1)))+AQ615*AQ586</f>
        <v>0</v>
      </c>
      <c r="AR673" s="221">
        <f ca="1">SUMPRODUCT($O586:AR586,N(1-$O615:AR615),N(OFFSET($O644:AR644,0,MAX(COLUMN($O644:AR644))-COLUMN($O644:AR644),1,1)))+AR615*AR586</f>
        <v>0</v>
      </c>
      <c r="AS673" s="221">
        <f ca="1">SUMPRODUCT($O586:AS586,N(1-$O615:AS615),N(OFFSET($O644:AS644,0,MAX(COLUMN($O644:AS644))-COLUMN($O644:AS644),1,1)))+AS615*AS586</f>
        <v>0</v>
      </c>
      <c r="AT673" s="221">
        <f ca="1">SUMPRODUCT($O586:AT586,N(1-$O615:AT615),N(OFFSET($O644:AT644,0,MAX(COLUMN($O644:AT644))-COLUMN($O644:AT644),1,1)))+AT615*AT586</f>
        <v>0</v>
      </c>
      <c r="AU673" s="221">
        <f ca="1">SUMPRODUCT($O586:AU586,N(1-$O615:AU615),N(OFFSET($O644:AU644,0,MAX(COLUMN($O644:AU644))-COLUMN($O644:AU644),1,1)))+AU615*AU586</f>
        <v>0</v>
      </c>
      <c r="AV673" s="221">
        <f ca="1">SUMPRODUCT($O586:AV586,N(1-$O615:AV615),N(OFFSET($O644:AV644,0,MAX(COLUMN($O644:AV644))-COLUMN($O644:AV644),1,1)))+AV615*AV586</f>
        <v>0</v>
      </c>
      <c r="AW673" s="221">
        <f ca="1">SUMPRODUCT($O586:AW586,N(1-$O615:AW615),N(OFFSET($O644:AW644,0,MAX(COLUMN($O644:AW644))-COLUMN($O644:AW644),1,1)))+AW615*AW586</f>
        <v>0</v>
      </c>
      <c r="AX673" s="221">
        <f ca="1">SUMPRODUCT($O586:AX586,N(1-$O615:AX615),N(OFFSET($O644:AX644,0,MAX(COLUMN($O644:AX644))-COLUMN($O644:AX644),1,1)))+AX615*AX586</f>
        <v>0</v>
      </c>
      <c r="AY673" s="221">
        <f ca="1">SUMPRODUCT($O586:AY586,N(1-$O615:AY615),N(OFFSET($O644:AY644,0,MAX(COLUMN($O644:AY644))-COLUMN($O644:AY644),1,1)))+AY615*AY586</f>
        <v>0</v>
      </c>
      <c r="AZ673" s="221">
        <f ca="1">SUMPRODUCT($O586:AZ586,N(1-$O615:AZ615),N(OFFSET($O644:AZ644,0,MAX(COLUMN($O644:AZ644))-COLUMN($O644:AZ644),1,1)))+AZ615*AZ586</f>
        <v>0</v>
      </c>
      <c r="BA673" s="221">
        <f ca="1">SUMPRODUCT($O586:BA586,N(1-$O615:BA615),N(OFFSET($O644:BA644,0,MAX(COLUMN($O644:BA644))-COLUMN($O644:BA644),1,1)))+BA615*BA586</f>
        <v>0</v>
      </c>
      <c r="BB673" s="221">
        <f ca="1">SUMPRODUCT($O586:BB586,N(1-$O615:BB615),N(OFFSET($O644:BB644,0,MAX(COLUMN($O644:BB644))-COLUMN($O644:BB644),1,1)))+BB615*BB586</f>
        <v>0</v>
      </c>
      <c r="BC673" s="221">
        <f ca="1">SUMPRODUCT($O586:BC586,N(1-$O615:BC615),N(OFFSET($O644:BC644,0,MAX(COLUMN($O644:BC644))-COLUMN($O644:BC644),1,1)))+BC615*BC586</f>
        <v>0</v>
      </c>
      <c r="BD673" s="221">
        <f ca="1">SUMPRODUCT($O586:BD586,N(1-$O615:BD615),N(OFFSET($O644:BD644,0,MAX(COLUMN($O644:BD644))-COLUMN($O644:BD644),1,1)))+BD615*BD586</f>
        <v>0</v>
      </c>
      <c r="BE673" s="221">
        <f ca="1">SUMPRODUCT($O586:BE586,N(1-$O615:BE615),N(OFFSET($O644:BE644,0,MAX(COLUMN($O644:BE644))-COLUMN($O644:BE644),1,1)))+BE615*BE586</f>
        <v>0</v>
      </c>
      <c r="BF673" s="221">
        <f ca="1">SUMPRODUCT($O586:BF586,N(1-$O615:BF615),N(OFFSET($O644:BF644,0,MAX(COLUMN($O644:BF644))-COLUMN($O644:BF644),1,1)))+BF615*BF586</f>
        <v>0</v>
      </c>
      <c r="BG673" s="221">
        <f ca="1">SUMPRODUCT($O586:BG586,N(1-$O615:BG615),N(OFFSET($O644:BG644,0,MAX(COLUMN($O644:BG644))-COLUMN($O644:BG644),1,1)))+BG615*BG586</f>
        <v>0</v>
      </c>
      <c r="BH673" s="221">
        <f ca="1">SUMPRODUCT($O586:BH586,N(1-$O615:BH615),N(OFFSET($O644:BH644,0,MAX(COLUMN($O644:BH644))-COLUMN($O644:BH644),1,1)))+BH615*BH586</f>
        <v>0</v>
      </c>
      <c r="BI673" s="221">
        <f ca="1">SUMPRODUCT($O586:BI586,N(1-$O615:BI615),N(OFFSET($O644:BI644,0,MAX(COLUMN($O644:BI644))-COLUMN($O644:BI644),1,1)))+BI615*BI586</f>
        <v>0</v>
      </c>
      <c r="BJ673" s="221">
        <f ca="1">SUMPRODUCT($O586:BJ586,N(1-$O615:BJ615),N(OFFSET($O644:BJ644,0,MAX(COLUMN($O644:BJ644))-COLUMN($O644:BJ644),1,1)))+BJ615*BJ586</f>
        <v>0</v>
      </c>
      <c r="BK673" s="221">
        <f ca="1">SUMPRODUCT($O586:BK586,N(1-$O615:BK615),N(OFFSET($O644:BK644,0,MAX(COLUMN($O644:BK644))-COLUMN($O644:BK644),1,1)))+BK615*BK586</f>
        <v>0</v>
      </c>
      <c r="BL673" s="221">
        <f ca="1">SUMPRODUCT($O586:BL586,N(1-$O615:BL615),N(OFFSET($O644:BL644,0,MAX(COLUMN($O644:BL644))-COLUMN($O644:BL644),1,1)))+BL615*BL586</f>
        <v>0</v>
      </c>
      <c r="BM673" s="221">
        <f ca="1">SUMPRODUCT($O586:BM586,N(1-$O615:BM615),N(OFFSET($O644:BM644,0,MAX(COLUMN($O644:BM644))-COLUMN($O644:BM644),1,1)))+BM615*BM586</f>
        <v>0</v>
      </c>
    </row>
    <row r="674" spans="3:65" x14ac:dyDescent="0.2">
      <c r="C674" s="188">
        <f t="shared" si="638"/>
        <v>3</v>
      </c>
      <c r="D674" s="166" t="str">
        <f t="shared" si="639"/>
        <v xml:space="preserve">DISTRIBUTION SUBSTATION  </v>
      </c>
      <c r="E674" s="211" t="str">
        <f t="shared" si="637"/>
        <v>CWIP Capital</v>
      </c>
      <c r="F674" s="183">
        <f t="shared" si="637"/>
        <v>6</v>
      </c>
      <c r="G674" s="183"/>
      <c r="H674" s="214"/>
      <c r="K674" s="202">
        <f t="shared" ca="1" si="640"/>
        <v>9152108.1636925302</v>
      </c>
      <c r="L674" s="203">
        <f t="shared" ca="1" si="641"/>
        <v>20889382.346247427</v>
      </c>
      <c r="O674" s="221">
        <f ca="1">SUMPRODUCT($O587:O587,N(1-$O616:O616),N(OFFSET($O645:O645,0,MAX(COLUMN($O645:O645))-COLUMN($O645:O645),1,1)))+O616*O587</f>
        <v>0</v>
      </c>
      <c r="P674" s="221">
        <f ca="1">SUMPRODUCT($O587:P587,N(1-$O616:P616),N(OFFSET($O645:P645,0,MAX(COLUMN($O645:P645))-COLUMN($O645:P645),1,1)))+P616*P587</f>
        <v>0</v>
      </c>
      <c r="Q674" s="221">
        <f ca="1">SUMPRODUCT($O587:Q587,N(1-$O616:Q616),N(OFFSET($O645:Q645,0,MAX(COLUMN($O645:Q645))-COLUMN($O645:Q645),1,1)))+Q616*Q587</f>
        <v>0</v>
      </c>
      <c r="R674" s="221">
        <f ca="1">SUMPRODUCT($O587:R587,N(1-$O616:R616),N(OFFSET($O645:R645,0,MAX(COLUMN($O645:R645))-COLUMN($O645:R645),1,1)))+R616*R587</f>
        <v>783351.83798427845</v>
      </c>
      <c r="S674" s="221">
        <f ca="1">SUMPRODUCT($O587:S587,N(1-$O616:S616),N(OFFSET($O645:S645,0,MAX(COLUMN($O645:S645))-COLUMN($O645:S645),1,1)))+S616*S587</f>
        <v>1508004.5115756018</v>
      </c>
      <c r="T674" s="221">
        <f ca="1">SUMPRODUCT($O587:T587,N(1-$O616:T616),N(OFFSET($O645:T645,0,MAX(COLUMN($O645:T645))-COLUMN($O645:T645),1,1)))+T616*T587</f>
        <v>1394784.0592589406</v>
      </c>
      <c r="U674" s="221">
        <f ca="1">SUMPRODUCT($O587:U587,N(1-$O616:U616),N(OFFSET($O645:U645,0,MAX(COLUMN($O645:U645))-COLUMN($O645:U645),1,1)))+U616*U587</f>
        <v>1290337.1475277035</v>
      </c>
      <c r="V674" s="221">
        <f ca="1">SUMPRODUCT($O587:V587,N(1-$O616:V616),N(OFFSET($O645:V645,0,MAX(COLUMN($O645:V645))-COLUMN($O645:V645),1,1)))+V616*V587</f>
        <v>1193410.4134411155</v>
      </c>
      <c r="W674" s="221">
        <f ca="1">SUMPRODUCT($O587:W587,N(1-$O616:W616),N(OFFSET($O645:W645,0,MAX(COLUMN($O645:W645))-COLUMN($O645:W645),1,1)))+W616*W587</f>
        <v>1104003.8569991766</v>
      </c>
      <c r="X674" s="221">
        <f ca="1">SUMPRODUCT($O587:X587,N(1-$O616:X616),N(OFFSET($O645:X645,0,MAX(COLUMN($O645:X645))-COLUMN($O645:X645),1,1)))+X616*X587</f>
        <v>1021073.0090845742</v>
      </c>
      <c r="Y674" s="221">
        <f ca="1">SUMPRODUCT($O587:Y587,N(1-$O616:Y616),N(OFFSET($O645:Y645,0,MAX(COLUMN($O645:Y645))-COLUMN($O645:Y645),1,1)))+Y616*Y587</f>
        <v>944617.86969730875</v>
      </c>
      <c r="Z674" s="221">
        <f ca="1">SUMPRODUCT($O587:Z587,N(1-$O616:Z616),N(OFFSET($O645:Z645,0,MAX(COLUMN($O645:Z645))-COLUMN($O645:Z645),1,1)))+Z616*Z587</f>
        <v>932084.24028956017</v>
      </c>
      <c r="AA674" s="221">
        <f ca="1">SUMPRODUCT($O587:AA587,N(1-$O616:AA616),N(OFFSET($O645:AA645,0,MAX(COLUMN($O645:AA645))-COLUMN($O645:AA645),1,1)))+AA616*AA587</f>
        <v>931875.34646609763</v>
      </c>
      <c r="AB674" s="221">
        <f ca="1">SUMPRODUCT($O587:AB587,N(1-$O616:AB616),N(OFFSET($O645:AB645,0,MAX(COLUMN($O645:AB645))-COLUMN($O645:AB645),1,1)))+AB616*AB587</f>
        <v>932084.24028956017</v>
      </c>
      <c r="AC674" s="221">
        <f ca="1">SUMPRODUCT($O587:AC587,N(1-$O616:AC616),N(OFFSET($O645:AC645,0,MAX(COLUMN($O645:AC645))-COLUMN($O645:AC645),1,1)))+AC616*AC587</f>
        <v>931875.34646609763</v>
      </c>
      <c r="AD674" s="221">
        <f ca="1">SUMPRODUCT($O587:AD587,N(1-$O616:AD616),N(OFFSET($O645:AD645,0,MAX(COLUMN($O645:AD645))-COLUMN($O645:AD645),1,1)))+AD616*AD587</f>
        <v>932084.24028956017</v>
      </c>
      <c r="AE674" s="221">
        <f ca="1">SUMPRODUCT($O587:AE587,N(1-$O616:AE616),N(OFFSET($O645:AE645,0,MAX(COLUMN($O645:AE645))-COLUMN($O645:AE645),1,1)))+AE616*AE587</f>
        <v>931875.34646609763</v>
      </c>
      <c r="AF674" s="221">
        <f ca="1">SUMPRODUCT($O587:AF587,N(1-$O616:AF616),N(OFFSET($O645:AF645,0,MAX(COLUMN($O645:AF645))-COLUMN($O645:AF645),1,1)))+AF616*AF587</f>
        <v>932084.24028956017</v>
      </c>
      <c r="AG674" s="221">
        <f ca="1">SUMPRODUCT($O587:AG587,N(1-$O616:AG616),N(OFFSET($O645:AG645,0,MAX(COLUMN($O645:AG645))-COLUMN($O645:AG645),1,1)))+AG616*AG587</f>
        <v>931875.34646609763</v>
      </c>
      <c r="AH674" s="221">
        <f ca="1">SUMPRODUCT($O587:AH587,N(1-$O616:AH616),N(OFFSET($O645:AH645,0,MAX(COLUMN($O645:AH645))-COLUMN($O645:AH645),1,1)))+AH616*AH587</f>
        <v>932084.24028956017</v>
      </c>
      <c r="AI674" s="221">
        <f ca="1">SUMPRODUCT($O587:AI587,N(1-$O616:AI616),N(OFFSET($O645:AI645,0,MAX(COLUMN($O645:AI645))-COLUMN($O645:AI645),1,1)))+AI616*AI587</f>
        <v>931875.34646609763</v>
      </c>
      <c r="AJ674" s="221">
        <f ca="1">SUMPRODUCT($O587:AJ587,N(1-$O616:AJ616),N(OFFSET($O645:AJ645,0,MAX(COLUMN($O645:AJ645))-COLUMN($O645:AJ645),1,1)))+AJ616*AJ587</f>
        <v>932084.24028956017</v>
      </c>
      <c r="AK674" s="221">
        <f ca="1">SUMPRODUCT($O587:AK587,N(1-$O616:AK616),N(OFFSET($O645:AK645,0,MAX(COLUMN($O645:AK645))-COLUMN($O645:AK645),1,1)))+AK616*AK587</f>
        <v>931875.34646609763</v>
      </c>
      <c r="AL674" s="221">
        <f ca="1">SUMPRODUCT($O587:AL587,N(1-$O616:AL616),N(OFFSET($O645:AL645,0,MAX(COLUMN($O645:AL645))-COLUMN($O645:AL645),1,1)))+AL616*AL587</f>
        <v>466042.12014478008</v>
      </c>
      <c r="AM674" s="221">
        <f ca="1">SUMPRODUCT($O587:AM587,N(1-$O616:AM616),N(OFFSET($O645:AM645,0,MAX(COLUMN($O645:AM645))-COLUMN($O645:AM645),1,1)))+AM616*AM587</f>
        <v>0</v>
      </c>
      <c r="AN674" s="221">
        <f ca="1">SUMPRODUCT($O587:AN587,N(1-$O616:AN616),N(OFFSET($O645:AN645,0,MAX(COLUMN($O645:AN645))-COLUMN($O645:AN645),1,1)))+AN616*AN587</f>
        <v>0</v>
      </c>
      <c r="AO674" s="221">
        <f ca="1">SUMPRODUCT($O587:AO587,N(1-$O616:AO616),N(OFFSET($O645:AO645,0,MAX(COLUMN($O645:AO645))-COLUMN($O645:AO645),1,1)))+AO616*AO587</f>
        <v>0</v>
      </c>
      <c r="AP674" s="221">
        <f ca="1">SUMPRODUCT($O587:AP587,N(1-$O616:AP616),N(OFFSET($O645:AP645,0,MAX(COLUMN($O645:AP645))-COLUMN($O645:AP645),1,1)))+AP616*AP587</f>
        <v>0</v>
      </c>
      <c r="AQ674" s="221">
        <f ca="1">SUMPRODUCT($O587:AQ587,N(1-$O616:AQ616),N(OFFSET($O645:AQ645,0,MAX(COLUMN($O645:AQ645))-COLUMN($O645:AQ645),1,1)))+AQ616*AQ587</f>
        <v>0</v>
      </c>
      <c r="AR674" s="221">
        <f ca="1">SUMPRODUCT($O587:AR587,N(1-$O616:AR616),N(OFFSET($O645:AR645,0,MAX(COLUMN($O645:AR645))-COLUMN($O645:AR645),1,1)))+AR616*AR587</f>
        <v>0</v>
      </c>
      <c r="AS674" s="221">
        <f ca="1">SUMPRODUCT($O587:AS587,N(1-$O616:AS616),N(OFFSET($O645:AS645,0,MAX(COLUMN($O645:AS645))-COLUMN($O645:AS645),1,1)))+AS616*AS587</f>
        <v>0</v>
      </c>
      <c r="AT674" s="221">
        <f ca="1">SUMPRODUCT($O587:AT587,N(1-$O616:AT616),N(OFFSET($O645:AT645,0,MAX(COLUMN($O645:AT645))-COLUMN($O645:AT645),1,1)))+AT616*AT587</f>
        <v>0</v>
      </c>
      <c r="AU674" s="221">
        <f ca="1">SUMPRODUCT($O587:AU587,N(1-$O616:AU616),N(OFFSET($O645:AU645,0,MAX(COLUMN($O645:AU645))-COLUMN($O645:AU645),1,1)))+AU616*AU587</f>
        <v>0</v>
      </c>
      <c r="AV674" s="221">
        <f ca="1">SUMPRODUCT($O587:AV587,N(1-$O616:AV616),N(OFFSET($O645:AV645,0,MAX(COLUMN($O645:AV645))-COLUMN($O645:AV645),1,1)))+AV616*AV587</f>
        <v>0</v>
      </c>
      <c r="AW674" s="221">
        <f ca="1">SUMPRODUCT($O587:AW587,N(1-$O616:AW616),N(OFFSET($O645:AW645,0,MAX(COLUMN($O645:AW645))-COLUMN($O645:AW645),1,1)))+AW616*AW587</f>
        <v>0</v>
      </c>
      <c r="AX674" s="221">
        <f ca="1">SUMPRODUCT($O587:AX587,N(1-$O616:AX616),N(OFFSET($O645:AX645,0,MAX(COLUMN($O645:AX645))-COLUMN($O645:AX645),1,1)))+AX616*AX587</f>
        <v>0</v>
      </c>
      <c r="AY674" s="221">
        <f ca="1">SUMPRODUCT($O587:AY587,N(1-$O616:AY616),N(OFFSET($O645:AY645,0,MAX(COLUMN($O645:AY645))-COLUMN($O645:AY645),1,1)))+AY616*AY587</f>
        <v>0</v>
      </c>
      <c r="AZ674" s="221">
        <f ca="1">SUMPRODUCT($O587:AZ587,N(1-$O616:AZ616),N(OFFSET($O645:AZ645,0,MAX(COLUMN($O645:AZ645))-COLUMN($O645:AZ645),1,1)))+AZ616*AZ587</f>
        <v>0</v>
      </c>
      <c r="BA674" s="221">
        <f ca="1">SUMPRODUCT($O587:BA587,N(1-$O616:BA616),N(OFFSET($O645:BA645,0,MAX(COLUMN($O645:BA645))-COLUMN($O645:BA645),1,1)))+BA616*BA587</f>
        <v>0</v>
      </c>
      <c r="BB674" s="221">
        <f ca="1">SUMPRODUCT($O587:BB587,N(1-$O616:BB616),N(OFFSET($O645:BB645,0,MAX(COLUMN($O645:BB645))-COLUMN($O645:BB645),1,1)))+BB616*BB587</f>
        <v>0</v>
      </c>
      <c r="BC674" s="221">
        <f ca="1">SUMPRODUCT($O587:BC587,N(1-$O616:BC616),N(OFFSET($O645:BC645,0,MAX(COLUMN($O645:BC645))-COLUMN($O645:BC645),1,1)))+BC616*BC587</f>
        <v>0</v>
      </c>
      <c r="BD674" s="221">
        <f ca="1">SUMPRODUCT($O587:BD587,N(1-$O616:BD616),N(OFFSET($O645:BD645,0,MAX(COLUMN($O645:BD645))-COLUMN($O645:BD645),1,1)))+BD616*BD587</f>
        <v>0</v>
      </c>
      <c r="BE674" s="221">
        <f ca="1">SUMPRODUCT($O587:BE587,N(1-$O616:BE616),N(OFFSET($O645:BE645,0,MAX(COLUMN($O645:BE645))-COLUMN($O645:BE645),1,1)))+BE616*BE587</f>
        <v>0</v>
      </c>
      <c r="BF674" s="221">
        <f ca="1">SUMPRODUCT($O587:BF587,N(1-$O616:BF616),N(OFFSET($O645:BF645,0,MAX(COLUMN($O645:BF645))-COLUMN($O645:BF645),1,1)))+BF616*BF587</f>
        <v>0</v>
      </c>
      <c r="BG674" s="221">
        <f ca="1">SUMPRODUCT($O587:BG587,N(1-$O616:BG616),N(OFFSET($O645:BG645,0,MAX(COLUMN($O645:BG645))-COLUMN($O645:BG645),1,1)))+BG616*BG587</f>
        <v>0</v>
      </c>
      <c r="BH674" s="221">
        <f ca="1">SUMPRODUCT($O587:BH587,N(1-$O616:BH616),N(OFFSET($O645:BH645,0,MAX(COLUMN($O645:BH645))-COLUMN($O645:BH645),1,1)))+BH616*BH587</f>
        <v>0</v>
      </c>
      <c r="BI674" s="221">
        <f ca="1">SUMPRODUCT($O587:BI587,N(1-$O616:BI616),N(OFFSET($O645:BI645,0,MAX(COLUMN($O645:BI645))-COLUMN($O645:BI645),1,1)))+BI616*BI587</f>
        <v>0</v>
      </c>
      <c r="BJ674" s="221">
        <f ca="1">SUMPRODUCT($O587:BJ587,N(1-$O616:BJ616),N(OFFSET($O645:BJ645,0,MAX(COLUMN($O645:BJ645))-COLUMN($O645:BJ645),1,1)))+BJ616*BJ587</f>
        <v>0</v>
      </c>
      <c r="BK674" s="221">
        <f ca="1">SUMPRODUCT($O587:BK587,N(1-$O616:BK616),N(OFFSET($O645:BK645,0,MAX(COLUMN($O645:BK645))-COLUMN($O645:BK645),1,1)))+BK616*BK587</f>
        <v>0</v>
      </c>
      <c r="BL674" s="221">
        <f ca="1">SUMPRODUCT($O587:BL587,N(1-$O616:BL616),N(OFFSET($O645:BL645,0,MAX(COLUMN($O645:BL645))-COLUMN($O645:BL645),1,1)))+BL616*BL587</f>
        <v>0</v>
      </c>
      <c r="BM674" s="221">
        <f ca="1">SUMPRODUCT($O587:BM587,N(1-$O616:BM616),N(OFFSET($O645:BM645,0,MAX(COLUMN($O645:BM645))-COLUMN($O645:BM645),1,1)))+BM616*BM587</f>
        <v>0</v>
      </c>
    </row>
    <row r="675" spans="3:65" x14ac:dyDescent="0.2">
      <c r="C675" s="188">
        <f t="shared" si="638"/>
        <v>4</v>
      </c>
      <c r="D675" s="166" t="str">
        <f t="shared" si="639"/>
        <v/>
      </c>
      <c r="E675" s="211" t="str">
        <f t="shared" si="637"/>
        <v>Operating Expense</v>
      </c>
      <c r="F675" s="183">
        <f t="shared" si="637"/>
        <v>2</v>
      </c>
      <c r="G675" s="183"/>
      <c r="H675" s="214"/>
      <c r="K675" s="202">
        <f t="shared" ca="1" si="640"/>
        <v>0</v>
      </c>
      <c r="L675" s="203">
        <f t="shared" ca="1" si="641"/>
        <v>0</v>
      </c>
      <c r="O675" s="221">
        <f ca="1">SUMPRODUCT($O588:O588,N(1-$O617:O617),N(OFFSET($O646:O646,0,MAX(COLUMN($O646:O646))-COLUMN($O646:O646),1,1)))+O617*O588</f>
        <v>0</v>
      </c>
      <c r="P675" s="221">
        <f ca="1">SUMPRODUCT($O588:P588,N(1-$O617:P617),N(OFFSET($O646:P646,0,MAX(COLUMN($O646:P646))-COLUMN($O646:P646),1,1)))+P617*P588</f>
        <v>0</v>
      </c>
      <c r="Q675" s="221">
        <f ca="1">SUMPRODUCT($O588:Q588,N(1-$O617:Q617),N(OFFSET($O646:Q646,0,MAX(COLUMN($O646:Q646))-COLUMN($O646:Q646),1,1)))+Q617*Q588</f>
        <v>0</v>
      </c>
      <c r="R675" s="221">
        <f ca="1">SUMPRODUCT($O588:R588,N(1-$O617:R617),N(OFFSET($O646:R646,0,MAX(COLUMN($O646:R646))-COLUMN($O646:R646),1,1)))+R617*R588</f>
        <v>0</v>
      </c>
      <c r="S675" s="221">
        <f ca="1">SUMPRODUCT($O588:S588,N(1-$O617:S617),N(OFFSET($O646:S646,0,MAX(COLUMN($O646:S646))-COLUMN($O646:S646),1,1)))+S617*S588</f>
        <v>0</v>
      </c>
      <c r="T675" s="221">
        <f ca="1">SUMPRODUCT($O588:T588,N(1-$O617:T617),N(OFFSET($O646:T646,0,MAX(COLUMN($O646:T646))-COLUMN($O646:T646),1,1)))+T617*T588</f>
        <v>0</v>
      </c>
      <c r="U675" s="221">
        <f ca="1">SUMPRODUCT($O588:U588,N(1-$O617:U617),N(OFFSET($O646:U646,0,MAX(COLUMN($O646:U646))-COLUMN($O646:U646),1,1)))+U617*U588</f>
        <v>0</v>
      </c>
      <c r="V675" s="221">
        <f ca="1">SUMPRODUCT($O588:V588,N(1-$O617:V617),N(OFFSET($O646:V646,0,MAX(COLUMN($O646:V646))-COLUMN($O646:V646),1,1)))+V617*V588</f>
        <v>0</v>
      </c>
      <c r="W675" s="221">
        <f ca="1">SUMPRODUCT($O588:W588,N(1-$O617:W617),N(OFFSET($O646:W646,0,MAX(COLUMN($O646:W646))-COLUMN($O646:W646),1,1)))+W617*W588</f>
        <v>0</v>
      </c>
      <c r="X675" s="221">
        <f ca="1">SUMPRODUCT($O588:X588,N(1-$O617:X617),N(OFFSET($O646:X646,0,MAX(COLUMN($O646:X646))-COLUMN($O646:X646),1,1)))+X617*X588</f>
        <v>0</v>
      </c>
      <c r="Y675" s="221">
        <f ca="1">SUMPRODUCT($O588:Y588,N(1-$O617:Y617),N(OFFSET($O646:Y646,0,MAX(COLUMN($O646:Y646))-COLUMN($O646:Y646),1,1)))+Y617*Y588</f>
        <v>0</v>
      </c>
      <c r="Z675" s="221">
        <f ca="1">SUMPRODUCT($O588:Z588,N(1-$O617:Z617),N(OFFSET($O646:Z646,0,MAX(COLUMN($O646:Z646))-COLUMN($O646:Z646),1,1)))+Z617*Z588</f>
        <v>0</v>
      </c>
      <c r="AA675" s="221">
        <f ca="1">SUMPRODUCT($O588:AA588,N(1-$O617:AA617),N(OFFSET($O646:AA646,0,MAX(COLUMN($O646:AA646))-COLUMN($O646:AA646),1,1)))+AA617*AA588</f>
        <v>0</v>
      </c>
      <c r="AB675" s="221">
        <f ca="1">SUMPRODUCT($O588:AB588,N(1-$O617:AB617),N(OFFSET($O646:AB646,0,MAX(COLUMN($O646:AB646))-COLUMN($O646:AB646),1,1)))+AB617*AB588</f>
        <v>0</v>
      </c>
      <c r="AC675" s="221">
        <f ca="1">SUMPRODUCT($O588:AC588,N(1-$O617:AC617),N(OFFSET($O646:AC646,0,MAX(COLUMN($O646:AC646))-COLUMN($O646:AC646),1,1)))+AC617*AC588</f>
        <v>0</v>
      </c>
      <c r="AD675" s="221">
        <f ca="1">SUMPRODUCT($O588:AD588,N(1-$O617:AD617),N(OFFSET($O646:AD646,0,MAX(COLUMN($O646:AD646))-COLUMN($O646:AD646),1,1)))+AD617*AD588</f>
        <v>0</v>
      </c>
      <c r="AE675" s="221">
        <f ca="1">SUMPRODUCT($O588:AE588,N(1-$O617:AE617),N(OFFSET($O646:AE646,0,MAX(COLUMN($O646:AE646))-COLUMN($O646:AE646),1,1)))+AE617*AE588</f>
        <v>0</v>
      </c>
      <c r="AF675" s="221">
        <f ca="1">SUMPRODUCT($O588:AF588,N(1-$O617:AF617),N(OFFSET($O646:AF646,0,MAX(COLUMN($O646:AF646))-COLUMN($O646:AF646),1,1)))+AF617*AF588</f>
        <v>0</v>
      </c>
      <c r="AG675" s="221">
        <f ca="1">SUMPRODUCT($O588:AG588,N(1-$O617:AG617),N(OFFSET($O646:AG646,0,MAX(COLUMN($O646:AG646))-COLUMN($O646:AG646),1,1)))+AG617*AG588</f>
        <v>0</v>
      </c>
      <c r="AH675" s="221">
        <f ca="1">SUMPRODUCT($O588:AH588,N(1-$O617:AH617),N(OFFSET($O646:AH646,0,MAX(COLUMN($O646:AH646))-COLUMN($O646:AH646),1,1)))+AH617*AH588</f>
        <v>0</v>
      </c>
      <c r="AI675" s="221">
        <f ca="1">SUMPRODUCT($O588:AI588,N(1-$O617:AI617),N(OFFSET($O646:AI646,0,MAX(COLUMN($O646:AI646))-COLUMN($O646:AI646),1,1)))+AI617*AI588</f>
        <v>0</v>
      </c>
      <c r="AJ675" s="221">
        <f ca="1">SUMPRODUCT($O588:AJ588,N(1-$O617:AJ617),N(OFFSET($O646:AJ646,0,MAX(COLUMN($O646:AJ646))-COLUMN($O646:AJ646),1,1)))+AJ617*AJ588</f>
        <v>0</v>
      </c>
      <c r="AK675" s="221">
        <f ca="1">SUMPRODUCT($O588:AK588,N(1-$O617:AK617),N(OFFSET($O646:AK646,0,MAX(COLUMN($O646:AK646))-COLUMN($O646:AK646),1,1)))+AK617*AK588</f>
        <v>0</v>
      </c>
      <c r="AL675" s="221">
        <f ca="1">SUMPRODUCT($O588:AL588,N(1-$O617:AL617),N(OFFSET($O646:AL646,0,MAX(COLUMN($O646:AL646))-COLUMN($O646:AL646),1,1)))+AL617*AL588</f>
        <v>0</v>
      </c>
      <c r="AM675" s="221">
        <f ca="1">SUMPRODUCT($O588:AM588,N(1-$O617:AM617),N(OFFSET($O646:AM646,0,MAX(COLUMN($O646:AM646))-COLUMN($O646:AM646),1,1)))+AM617*AM588</f>
        <v>0</v>
      </c>
      <c r="AN675" s="221">
        <f ca="1">SUMPRODUCT($O588:AN588,N(1-$O617:AN617),N(OFFSET($O646:AN646,0,MAX(COLUMN($O646:AN646))-COLUMN($O646:AN646),1,1)))+AN617*AN588</f>
        <v>0</v>
      </c>
      <c r="AO675" s="221">
        <f ca="1">SUMPRODUCT($O588:AO588,N(1-$O617:AO617),N(OFFSET($O646:AO646,0,MAX(COLUMN($O646:AO646))-COLUMN($O646:AO646),1,1)))+AO617*AO588</f>
        <v>0</v>
      </c>
      <c r="AP675" s="221">
        <f ca="1">SUMPRODUCT($O588:AP588,N(1-$O617:AP617),N(OFFSET($O646:AP646,0,MAX(COLUMN($O646:AP646))-COLUMN($O646:AP646),1,1)))+AP617*AP588</f>
        <v>0</v>
      </c>
      <c r="AQ675" s="221">
        <f ca="1">SUMPRODUCT($O588:AQ588,N(1-$O617:AQ617),N(OFFSET($O646:AQ646,0,MAX(COLUMN($O646:AQ646))-COLUMN($O646:AQ646),1,1)))+AQ617*AQ588</f>
        <v>0</v>
      </c>
      <c r="AR675" s="221">
        <f ca="1">SUMPRODUCT($O588:AR588,N(1-$O617:AR617),N(OFFSET($O646:AR646,0,MAX(COLUMN($O646:AR646))-COLUMN($O646:AR646),1,1)))+AR617*AR588</f>
        <v>0</v>
      </c>
      <c r="AS675" s="221">
        <f ca="1">SUMPRODUCT($O588:AS588,N(1-$O617:AS617),N(OFFSET($O646:AS646,0,MAX(COLUMN($O646:AS646))-COLUMN($O646:AS646),1,1)))+AS617*AS588</f>
        <v>0</v>
      </c>
      <c r="AT675" s="221">
        <f ca="1">SUMPRODUCT($O588:AT588,N(1-$O617:AT617),N(OFFSET($O646:AT646,0,MAX(COLUMN($O646:AT646))-COLUMN($O646:AT646),1,1)))+AT617*AT588</f>
        <v>0</v>
      </c>
      <c r="AU675" s="221">
        <f ca="1">SUMPRODUCT($O588:AU588,N(1-$O617:AU617),N(OFFSET($O646:AU646,0,MAX(COLUMN($O646:AU646))-COLUMN($O646:AU646),1,1)))+AU617*AU588</f>
        <v>0</v>
      </c>
      <c r="AV675" s="221">
        <f ca="1">SUMPRODUCT($O588:AV588,N(1-$O617:AV617),N(OFFSET($O646:AV646,0,MAX(COLUMN($O646:AV646))-COLUMN($O646:AV646),1,1)))+AV617*AV588</f>
        <v>0</v>
      </c>
      <c r="AW675" s="221">
        <f ca="1">SUMPRODUCT($O588:AW588,N(1-$O617:AW617),N(OFFSET($O646:AW646,0,MAX(COLUMN($O646:AW646))-COLUMN($O646:AW646),1,1)))+AW617*AW588</f>
        <v>0</v>
      </c>
      <c r="AX675" s="221">
        <f ca="1">SUMPRODUCT($O588:AX588,N(1-$O617:AX617),N(OFFSET($O646:AX646,0,MAX(COLUMN($O646:AX646))-COLUMN($O646:AX646),1,1)))+AX617*AX588</f>
        <v>0</v>
      </c>
      <c r="AY675" s="221">
        <f ca="1">SUMPRODUCT($O588:AY588,N(1-$O617:AY617),N(OFFSET($O646:AY646,0,MAX(COLUMN($O646:AY646))-COLUMN($O646:AY646),1,1)))+AY617*AY588</f>
        <v>0</v>
      </c>
      <c r="AZ675" s="221">
        <f ca="1">SUMPRODUCT($O588:AZ588,N(1-$O617:AZ617),N(OFFSET($O646:AZ646,0,MAX(COLUMN($O646:AZ646))-COLUMN($O646:AZ646),1,1)))+AZ617*AZ588</f>
        <v>0</v>
      </c>
      <c r="BA675" s="221">
        <f ca="1">SUMPRODUCT($O588:BA588,N(1-$O617:BA617),N(OFFSET($O646:BA646,0,MAX(COLUMN($O646:BA646))-COLUMN($O646:BA646),1,1)))+BA617*BA588</f>
        <v>0</v>
      </c>
      <c r="BB675" s="221">
        <f ca="1">SUMPRODUCT($O588:BB588,N(1-$O617:BB617),N(OFFSET($O646:BB646,0,MAX(COLUMN($O646:BB646))-COLUMN($O646:BB646),1,1)))+BB617*BB588</f>
        <v>0</v>
      </c>
      <c r="BC675" s="221">
        <f ca="1">SUMPRODUCT($O588:BC588,N(1-$O617:BC617),N(OFFSET($O646:BC646,0,MAX(COLUMN($O646:BC646))-COLUMN($O646:BC646),1,1)))+BC617*BC588</f>
        <v>0</v>
      </c>
      <c r="BD675" s="221">
        <f ca="1">SUMPRODUCT($O588:BD588,N(1-$O617:BD617),N(OFFSET($O646:BD646,0,MAX(COLUMN($O646:BD646))-COLUMN($O646:BD646),1,1)))+BD617*BD588</f>
        <v>0</v>
      </c>
      <c r="BE675" s="221">
        <f ca="1">SUMPRODUCT($O588:BE588,N(1-$O617:BE617),N(OFFSET($O646:BE646,0,MAX(COLUMN($O646:BE646))-COLUMN($O646:BE646),1,1)))+BE617*BE588</f>
        <v>0</v>
      </c>
      <c r="BF675" s="221">
        <f ca="1">SUMPRODUCT($O588:BF588,N(1-$O617:BF617),N(OFFSET($O646:BF646,0,MAX(COLUMN($O646:BF646))-COLUMN($O646:BF646),1,1)))+BF617*BF588</f>
        <v>0</v>
      </c>
      <c r="BG675" s="221">
        <f ca="1">SUMPRODUCT($O588:BG588,N(1-$O617:BG617),N(OFFSET($O646:BG646,0,MAX(COLUMN($O646:BG646))-COLUMN($O646:BG646),1,1)))+BG617*BG588</f>
        <v>0</v>
      </c>
      <c r="BH675" s="221">
        <f ca="1">SUMPRODUCT($O588:BH588,N(1-$O617:BH617),N(OFFSET($O646:BH646,0,MAX(COLUMN($O646:BH646))-COLUMN($O646:BH646),1,1)))+BH617*BH588</f>
        <v>0</v>
      </c>
      <c r="BI675" s="221">
        <f ca="1">SUMPRODUCT($O588:BI588,N(1-$O617:BI617),N(OFFSET($O646:BI646,0,MAX(COLUMN($O646:BI646))-COLUMN($O646:BI646),1,1)))+BI617*BI588</f>
        <v>0</v>
      </c>
      <c r="BJ675" s="221">
        <f ca="1">SUMPRODUCT($O588:BJ588,N(1-$O617:BJ617),N(OFFSET($O646:BJ646,0,MAX(COLUMN($O646:BJ646))-COLUMN($O646:BJ646),1,1)))+BJ617*BJ588</f>
        <v>0</v>
      </c>
      <c r="BK675" s="221">
        <f ca="1">SUMPRODUCT($O588:BK588,N(1-$O617:BK617),N(OFFSET($O646:BK646,0,MAX(COLUMN($O646:BK646))-COLUMN($O646:BK646),1,1)))+BK617*BK588</f>
        <v>0</v>
      </c>
      <c r="BL675" s="221">
        <f ca="1">SUMPRODUCT($O588:BL588,N(1-$O617:BL617),N(OFFSET($O646:BL646,0,MAX(COLUMN($O646:BL646))-COLUMN($O646:BL646),1,1)))+BL617*BL588</f>
        <v>0</v>
      </c>
      <c r="BM675" s="221">
        <f ca="1">SUMPRODUCT($O588:BM588,N(1-$O617:BM617),N(OFFSET($O646:BM646,0,MAX(COLUMN($O646:BM646))-COLUMN($O646:BM646),1,1)))+BM617*BM588</f>
        <v>0</v>
      </c>
    </row>
    <row r="676" spans="3:65" x14ac:dyDescent="0.2">
      <c r="C676" s="188">
        <f t="shared" si="638"/>
        <v>5</v>
      </c>
      <c r="D676" s="166" t="str">
        <f t="shared" si="639"/>
        <v/>
      </c>
      <c r="E676" s="211" t="str">
        <f t="shared" si="637"/>
        <v>Operating Expense</v>
      </c>
      <c r="F676" s="183">
        <f t="shared" si="637"/>
        <v>2</v>
      </c>
      <c r="G676" s="183"/>
      <c r="H676" s="214"/>
      <c r="K676" s="202">
        <f t="shared" ca="1" si="640"/>
        <v>0</v>
      </c>
      <c r="L676" s="203">
        <f t="shared" ca="1" si="641"/>
        <v>0</v>
      </c>
      <c r="O676" s="221">
        <f ca="1">SUMPRODUCT($O589:O589,N(1-$O618:O618),N(OFFSET($O647:O647,0,MAX(COLUMN($O647:O647))-COLUMN($O647:O647),1,1)))+O618*O589</f>
        <v>0</v>
      </c>
      <c r="P676" s="221">
        <f ca="1">SUMPRODUCT($O589:P589,N(1-$O618:P618),N(OFFSET($O647:P647,0,MAX(COLUMN($O647:P647))-COLUMN($O647:P647),1,1)))+P618*P589</f>
        <v>0</v>
      </c>
      <c r="Q676" s="221">
        <f ca="1">SUMPRODUCT($O589:Q589,N(1-$O618:Q618),N(OFFSET($O647:Q647,0,MAX(COLUMN($O647:Q647))-COLUMN($O647:Q647),1,1)))+Q618*Q589</f>
        <v>0</v>
      </c>
      <c r="R676" s="221">
        <f ca="1">SUMPRODUCT($O589:R589,N(1-$O618:R618),N(OFFSET($O647:R647,0,MAX(COLUMN($O647:R647))-COLUMN($O647:R647),1,1)))+R618*R589</f>
        <v>0</v>
      </c>
      <c r="S676" s="221">
        <f ca="1">SUMPRODUCT($O589:S589,N(1-$O618:S618),N(OFFSET($O647:S647,0,MAX(COLUMN($O647:S647))-COLUMN($O647:S647),1,1)))+S618*S589</f>
        <v>0</v>
      </c>
      <c r="T676" s="221">
        <f ca="1">SUMPRODUCT($O589:T589,N(1-$O618:T618),N(OFFSET($O647:T647,0,MAX(COLUMN($O647:T647))-COLUMN($O647:T647),1,1)))+T618*T589</f>
        <v>0</v>
      </c>
      <c r="U676" s="221">
        <f ca="1">SUMPRODUCT($O589:U589,N(1-$O618:U618),N(OFFSET($O647:U647,0,MAX(COLUMN($O647:U647))-COLUMN($O647:U647),1,1)))+U618*U589</f>
        <v>0</v>
      </c>
      <c r="V676" s="221">
        <f ca="1">SUMPRODUCT($O589:V589,N(1-$O618:V618),N(OFFSET($O647:V647,0,MAX(COLUMN($O647:V647))-COLUMN($O647:V647),1,1)))+V618*V589</f>
        <v>0</v>
      </c>
      <c r="W676" s="221">
        <f ca="1">SUMPRODUCT($O589:W589,N(1-$O618:W618),N(OFFSET($O647:W647,0,MAX(COLUMN($O647:W647))-COLUMN($O647:W647),1,1)))+W618*W589</f>
        <v>0</v>
      </c>
      <c r="X676" s="221">
        <f ca="1">SUMPRODUCT($O589:X589,N(1-$O618:X618),N(OFFSET($O647:X647,0,MAX(COLUMN($O647:X647))-COLUMN($O647:X647),1,1)))+X618*X589</f>
        <v>0</v>
      </c>
      <c r="Y676" s="221">
        <f ca="1">SUMPRODUCT($O589:Y589,N(1-$O618:Y618),N(OFFSET($O647:Y647,0,MAX(COLUMN($O647:Y647))-COLUMN($O647:Y647),1,1)))+Y618*Y589</f>
        <v>0</v>
      </c>
      <c r="Z676" s="221">
        <f ca="1">SUMPRODUCT($O589:Z589,N(1-$O618:Z618),N(OFFSET($O647:Z647,0,MAX(COLUMN($O647:Z647))-COLUMN($O647:Z647),1,1)))+Z618*Z589</f>
        <v>0</v>
      </c>
      <c r="AA676" s="221">
        <f ca="1">SUMPRODUCT($O589:AA589,N(1-$O618:AA618),N(OFFSET($O647:AA647,0,MAX(COLUMN($O647:AA647))-COLUMN($O647:AA647),1,1)))+AA618*AA589</f>
        <v>0</v>
      </c>
      <c r="AB676" s="221">
        <f ca="1">SUMPRODUCT($O589:AB589,N(1-$O618:AB618),N(OFFSET($O647:AB647,0,MAX(COLUMN($O647:AB647))-COLUMN($O647:AB647),1,1)))+AB618*AB589</f>
        <v>0</v>
      </c>
      <c r="AC676" s="221">
        <f ca="1">SUMPRODUCT($O589:AC589,N(1-$O618:AC618),N(OFFSET($O647:AC647,0,MAX(COLUMN($O647:AC647))-COLUMN($O647:AC647),1,1)))+AC618*AC589</f>
        <v>0</v>
      </c>
      <c r="AD676" s="221">
        <f ca="1">SUMPRODUCT($O589:AD589,N(1-$O618:AD618),N(OFFSET($O647:AD647,0,MAX(COLUMN($O647:AD647))-COLUMN($O647:AD647),1,1)))+AD618*AD589</f>
        <v>0</v>
      </c>
      <c r="AE676" s="221">
        <f ca="1">SUMPRODUCT($O589:AE589,N(1-$O618:AE618),N(OFFSET($O647:AE647,0,MAX(COLUMN($O647:AE647))-COLUMN($O647:AE647),1,1)))+AE618*AE589</f>
        <v>0</v>
      </c>
      <c r="AF676" s="221">
        <f ca="1">SUMPRODUCT($O589:AF589,N(1-$O618:AF618),N(OFFSET($O647:AF647,0,MAX(COLUMN($O647:AF647))-COLUMN($O647:AF647),1,1)))+AF618*AF589</f>
        <v>0</v>
      </c>
      <c r="AG676" s="221">
        <f ca="1">SUMPRODUCT($O589:AG589,N(1-$O618:AG618),N(OFFSET($O647:AG647,0,MAX(COLUMN($O647:AG647))-COLUMN($O647:AG647),1,1)))+AG618*AG589</f>
        <v>0</v>
      </c>
      <c r="AH676" s="221">
        <f ca="1">SUMPRODUCT($O589:AH589,N(1-$O618:AH618),N(OFFSET($O647:AH647,0,MAX(COLUMN($O647:AH647))-COLUMN($O647:AH647),1,1)))+AH618*AH589</f>
        <v>0</v>
      </c>
      <c r="AI676" s="221">
        <f ca="1">SUMPRODUCT($O589:AI589,N(1-$O618:AI618),N(OFFSET($O647:AI647,0,MAX(COLUMN($O647:AI647))-COLUMN($O647:AI647),1,1)))+AI618*AI589</f>
        <v>0</v>
      </c>
      <c r="AJ676" s="221">
        <f ca="1">SUMPRODUCT($O589:AJ589,N(1-$O618:AJ618),N(OFFSET($O647:AJ647,0,MAX(COLUMN($O647:AJ647))-COLUMN($O647:AJ647),1,1)))+AJ618*AJ589</f>
        <v>0</v>
      </c>
      <c r="AK676" s="221">
        <f ca="1">SUMPRODUCT($O589:AK589,N(1-$O618:AK618),N(OFFSET($O647:AK647,0,MAX(COLUMN($O647:AK647))-COLUMN($O647:AK647),1,1)))+AK618*AK589</f>
        <v>0</v>
      </c>
      <c r="AL676" s="221">
        <f ca="1">SUMPRODUCT($O589:AL589,N(1-$O618:AL618),N(OFFSET($O647:AL647,0,MAX(COLUMN($O647:AL647))-COLUMN($O647:AL647),1,1)))+AL618*AL589</f>
        <v>0</v>
      </c>
      <c r="AM676" s="221">
        <f ca="1">SUMPRODUCT($O589:AM589,N(1-$O618:AM618),N(OFFSET($O647:AM647,0,MAX(COLUMN($O647:AM647))-COLUMN($O647:AM647),1,1)))+AM618*AM589</f>
        <v>0</v>
      </c>
      <c r="AN676" s="221">
        <f ca="1">SUMPRODUCT($O589:AN589,N(1-$O618:AN618),N(OFFSET($O647:AN647,0,MAX(COLUMN($O647:AN647))-COLUMN($O647:AN647),1,1)))+AN618*AN589</f>
        <v>0</v>
      </c>
      <c r="AO676" s="221">
        <f ca="1">SUMPRODUCT($O589:AO589,N(1-$O618:AO618),N(OFFSET($O647:AO647,0,MAX(COLUMN($O647:AO647))-COLUMN($O647:AO647),1,1)))+AO618*AO589</f>
        <v>0</v>
      </c>
      <c r="AP676" s="221">
        <f ca="1">SUMPRODUCT($O589:AP589,N(1-$O618:AP618),N(OFFSET($O647:AP647,0,MAX(COLUMN($O647:AP647))-COLUMN($O647:AP647),1,1)))+AP618*AP589</f>
        <v>0</v>
      </c>
      <c r="AQ676" s="221">
        <f ca="1">SUMPRODUCT($O589:AQ589,N(1-$O618:AQ618),N(OFFSET($O647:AQ647,0,MAX(COLUMN($O647:AQ647))-COLUMN($O647:AQ647),1,1)))+AQ618*AQ589</f>
        <v>0</v>
      </c>
      <c r="AR676" s="221">
        <f ca="1">SUMPRODUCT($O589:AR589,N(1-$O618:AR618),N(OFFSET($O647:AR647,0,MAX(COLUMN($O647:AR647))-COLUMN($O647:AR647),1,1)))+AR618*AR589</f>
        <v>0</v>
      </c>
      <c r="AS676" s="221">
        <f ca="1">SUMPRODUCT($O589:AS589,N(1-$O618:AS618),N(OFFSET($O647:AS647,0,MAX(COLUMN($O647:AS647))-COLUMN($O647:AS647),1,1)))+AS618*AS589</f>
        <v>0</v>
      </c>
      <c r="AT676" s="221">
        <f ca="1">SUMPRODUCT($O589:AT589,N(1-$O618:AT618),N(OFFSET($O647:AT647,0,MAX(COLUMN($O647:AT647))-COLUMN($O647:AT647),1,1)))+AT618*AT589</f>
        <v>0</v>
      </c>
      <c r="AU676" s="221">
        <f ca="1">SUMPRODUCT($O589:AU589,N(1-$O618:AU618),N(OFFSET($O647:AU647,0,MAX(COLUMN($O647:AU647))-COLUMN($O647:AU647),1,1)))+AU618*AU589</f>
        <v>0</v>
      </c>
      <c r="AV676" s="221">
        <f ca="1">SUMPRODUCT($O589:AV589,N(1-$O618:AV618),N(OFFSET($O647:AV647,0,MAX(COLUMN($O647:AV647))-COLUMN($O647:AV647),1,1)))+AV618*AV589</f>
        <v>0</v>
      </c>
      <c r="AW676" s="221">
        <f ca="1">SUMPRODUCT($O589:AW589,N(1-$O618:AW618),N(OFFSET($O647:AW647,0,MAX(COLUMN($O647:AW647))-COLUMN($O647:AW647),1,1)))+AW618*AW589</f>
        <v>0</v>
      </c>
      <c r="AX676" s="221">
        <f ca="1">SUMPRODUCT($O589:AX589,N(1-$O618:AX618),N(OFFSET($O647:AX647,0,MAX(COLUMN($O647:AX647))-COLUMN($O647:AX647),1,1)))+AX618*AX589</f>
        <v>0</v>
      </c>
      <c r="AY676" s="221">
        <f ca="1">SUMPRODUCT($O589:AY589,N(1-$O618:AY618),N(OFFSET($O647:AY647,0,MAX(COLUMN($O647:AY647))-COLUMN($O647:AY647),1,1)))+AY618*AY589</f>
        <v>0</v>
      </c>
      <c r="AZ676" s="221">
        <f ca="1">SUMPRODUCT($O589:AZ589,N(1-$O618:AZ618),N(OFFSET($O647:AZ647,0,MAX(COLUMN($O647:AZ647))-COLUMN($O647:AZ647),1,1)))+AZ618*AZ589</f>
        <v>0</v>
      </c>
      <c r="BA676" s="221">
        <f ca="1">SUMPRODUCT($O589:BA589,N(1-$O618:BA618),N(OFFSET($O647:BA647,0,MAX(COLUMN($O647:BA647))-COLUMN($O647:BA647),1,1)))+BA618*BA589</f>
        <v>0</v>
      </c>
      <c r="BB676" s="221">
        <f ca="1">SUMPRODUCT($O589:BB589,N(1-$O618:BB618),N(OFFSET($O647:BB647,0,MAX(COLUMN($O647:BB647))-COLUMN($O647:BB647),1,1)))+BB618*BB589</f>
        <v>0</v>
      </c>
      <c r="BC676" s="221">
        <f ca="1">SUMPRODUCT($O589:BC589,N(1-$O618:BC618),N(OFFSET($O647:BC647,0,MAX(COLUMN($O647:BC647))-COLUMN($O647:BC647),1,1)))+BC618*BC589</f>
        <v>0</v>
      </c>
      <c r="BD676" s="221">
        <f ca="1">SUMPRODUCT($O589:BD589,N(1-$O618:BD618),N(OFFSET($O647:BD647,0,MAX(COLUMN($O647:BD647))-COLUMN($O647:BD647),1,1)))+BD618*BD589</f>
        <v>0</v>
      </c>
      <c r="BE676" s="221">
        <f ca="1">SUMPRODUCT($O589:BE589,N(1-$O618:BE618),N(OFFSET($O647:BE647,0,MAX(COLUMN($O647:BE647))-COLUMN($O647:BE647),1,1)))+BE618*BE589</f>
        <v>0</v>
      </c>
      <c r="BF676" s="221">
        <f ca="1">SUMPRODUCT($O589:BF589,N(1-$O618:BF618),N(OFFSET($O647:BF647,0,MAX(COLUMN($O647:BF647))-COLUMN($O647:BF647),1,1)))+BF618*BF589</f>
        <v>0</v>
      </c>
      <c r="BG676" s="221">
        <f ca="1">SUMPRODUCT($O589:BG589,N(1-$O618:BG618),N(OFFSET($O647:BG647,0,MAX(COLUMN($O647:BG647))-COLUMN($O647:BG647),1,1)))+BG618*BG589</f>
        <v>0</v>
      </c>
      <c r="BH676" s="221">
        <f ca="1">SUMPRODUCT($O589:BH589,N(1-$O618:BH618),N(OFFSET($O647:BH647,0,MAX(COLUMN($O647:BH647))-COLUMN($O647:BH647),1,1)))+BH618*BH589</f>
        <v>0</v>
      </c>
      <c r="BI676" s="221">
        <f ca="1">SUMPRODUCT($O589:BI589,N(1-$O618:BI618),N(OFFSET($O647:BI647,0,MAX(COLUMN($O647:BI647))-COLUMN($O647:BI647),1,1)))+BI618*BI589</f>
        <v>0</v>
      </c>
      <c r="BJ676" s="221">
        <f ca="1">SUMPRODUCT($O589:BJ589,N(1-$O618:BJ618),N(OFFSET($O647:BJ647,0,MAX(COLUMN($O647:BJ647))-COLUMN($O647:BJ647),1,1)))+BJ618*BJ589</f>
        <v>0</v>
      </c>
      <c r="BK676" s="221">
        <f ca="1">SUMPRODUCT($O589:BK589,N(1-$O618:BK618),N(OFFSET($O647:BK647,0,MAX(COLUMN($O647:BK647))-COLUMN($O647:BK647),1,1)))+BK618*BK589</f>
        <v>0</v>
      </c>
      <c r="BL676" s="221">
        <f ca="1">SUMPRODUCT($O589:BL589,N(1-$O618:BL618),N(OFFSET($O647:BL647,0,MAX(COLUMN($O647:BL647))-COLUMN($O647:BL647),1,1)))+BL618*BL589</f>
        <v>0</v>
      </c>
      <c r="BM676" s="221">
        <f ca="1">SUMPRODUCT($O589:BM589,N(1-$O618:BM618),N(OFFSET($O647:BM647,0,MAX(COLUMN($O647:BM647))-COLUMN($O647:BM647),1,1)))+BM618*BM589</f>
        <v>0</v>
      </c>
    </row>
    <row r="677" spans="3:65" x14ac:dyDescent="0.2">
      <c r="C677" s="188">
        <f t="shared" si="638"/>
        <v>6</v>
      </c>
      <c r="D677" s="166" t="str">
        <f t="shared" si="639"/>
        <v/>
      </c>
      <c r="E677" s="211" t="str">
        <f t="shared" si="637"/>
        <v>Operating Expense</v>
      </c>
      <c r="F677" s="183">
        <f t="shared" si="637"/>
        <v>2</v>
      </c>
      <c r="G677" s="183"/>
      <c r="H677" s="214"/>
      <c r="K677" s="202">
        <f t="shared" ca="1" si="640"/>
        <v>0</v>
      </c>
      <c r="L677" s="203">
        <f t="shared" ca="1" si="641"/>
        <v>0</v>
      </c>
      <c r="O677" s="221">
        <f ca="1">SUMPRODUCT($O590:O590,N(1-$O619:O619),N(OFFSET($O648:O648,0,MAX(COLUMN($O648:O648))-COLUMN($O648:O648),1,1)))+O619*O590</f>
        <v>0</v>
      </c>
      <c r="P677" s="221">
        <f ca="1">SUMPRODUCT($O590:P590,N(1-$O619:P619),N(OFFSET($O648:P648,0,MAX(COLUMN($O648:P648))-COLUMN($O648:P648),1,1)))+P619*P590</f>
        <v>0</v>
      </c>
      <c r="Q677" s="221">
        <f ca="1">SUMPRODUCT($O590:Q590,N(1-$O619:Q619),N(OFFSET($O648:Q648,0,MAX(COLUMN($O648:Q648))-COLUMN($O648:Q648),1,1)))+Q619*Q590</f>
        <v>0</v>
      </c>
      <c r="R677" s="221">
        <f ca="1">SUMPRODUCT($O590:R590,N(1-$O619:R619),N(OFFSET($O648:R648,0,MAX(COLUMN($O648:R648))-COLUMN($O648:R648),1,1)))+R619*R590</f>
        <v>0</v>
      </c>
      <c r="S677" s="221">
        <f ca="1">SUMPRODUCT($O590:S590,N(1-$O619:S619),N(OFFSET($O648:S648,0,MAX(COLUMN($O648:S648))-COLUMN($O648:S648),1,1)))+S619*S590</f>
        <v>0</v>
      </c>
      <c r="T677" s="221">
        <f ca="1">SUMPRODUCT($O590:T590,N(1-$O619:T619),N(OFFSET($O648:T648,0,MAX(COLUMN($O648:T648))-COLUMN($O648:T648),1,1)))+T619*T590</f>
        <v>0</v>
      </c>
      <c r="U677" s="221">
        <f ca="1">SUMPRODUCT($O590:U590,N(1-$O619:U619),N(OFFSET($O648:U648,0,MAX(COLUMN($O648:U648))-COLUMN($O648:U648),1,1)))+U619*U590</f>
        <v>0</v>
      </c>
      <c r="V677" s="221">
        <f ca="1">SUMPRODUCT($O590:V590,N(1-$O619:V619),N(OFFSET($O648:V648,0,MAX(COLUMN($O648:V648))-COLUMN($O648:V648),1,1)))+V619*V590</f>
        <v>0</v>
      </c>
      <c r="W677" s="221">
        <f ca="1">SUMPRODUCT($O590:W590,N(1-$O619:W619),N(OFFSET($O648:W648,0,MAX(COLUMN($O648:W648))-COLUMN($O648:W648),1,1)))+W619*W590</f>
        <v>0</v>
      </c>
      <c r="X677" s="221">
        <f ca="1">SUMPRODUCT($O590:X590,N(1-$O619:X619),N(OFFSET($O648:X648,0,MAX(COLUMN($O648:X648))-COLUMN($O648:X648),1,1)))+X619*X590</f>
        <v>0</v>
      </c>
      <c r="Y677" s="221">
        <f ca="1">SUMPRODUCT($O590:Y590,N(1-$O619:Y619),N(OFFSET($O648:Y648,0,MAX(COLUMN($O648:Y648))-COLUMN($O648:Y648),1,1)))+Y619*Y590</f>
        <v>0</v>
      </c>
      <c r="Z677" s="221">
        <f ca="1">SUMPRODUCT($O590:Z590,N(1-$O619:Z619),N(OFFSET($O648:Z648,0,MAX(COLUMN($O648:Z648))-COLUMN($O648:Z648),1,1)))+Z619*Z590</f>
        <v>0</v>
      </c>
      <c r="AA677" s="221">
        <f ca="1">SUMPRODUCT($O590:AA590,N(1-$O619:AA619),N(OFFSET($O648:AA648,0,MAX(COLUMN($O648:AA648))-COLUMN($O648:AA648),1,1)))+AA619*AA590</f>
        <v>0</v>
      </c>
      <c r="AB677" s="221">
        <f ca="1">SUMPRODUCT($O590:AB590,N(1-$O619:AB619),N(OFFSET($O648:AB648,0,MAX(COLUMN($O648:AB648))-COLUMN($O648:AB648),1,1)))+AB619*AB590</f>
        <v>0</v>
      </c>
      <c r="AC677" s="221">
        <f ca="1">SUMPRODUCT($O590:AC590,N(1-$O619:AC619),N(OFFSET($O648:AC648,0,MAX(COLUMN($O648:AC648))-COLUMN($O648:AC648),1,1)))+AC619*AC590</f>
        <v>0</v>
      </c>
      <c r="AD677" s="221">
        <f ca="1">SUMPRODUCT($O590:AD590,N(1-$O619:AD619),N(OFFSET($O648:AD648,0,MAX(COLUMN($O648:AD648))-COLUMN($O648:AD648),1,1)))+AD619*AD590</f>
        <v>0</v>
      </c>
      <c r="AE677" s="221">
        <f ca="1">SUMPRODUCT($O590:AE590,N(1-$O619:AE619),N(OFFSET($O648:AE648,0,MAX(COLUMN($O648:AE648))-COLUMN($O648:AE648),1,1)))+AE619*AE590</f>
        <v>0</v>
      </c>
      <c r="AF677" s="221">
        <f ca="1">SUMPRODUCT($O590:AF590,N(1-$O619:AF619),N(OFFSET($O648:AF648,0,MAX(COLUMN($O648:AF648))-COLUMN($O648:AF648),1,1)))+AF619*AF590</f>
        <v>0</v>
      </c>
      <c r="AG677" s="221">
        <f ca="1">SUMPRODUCT($O590:AG590,N(1-$O619:AG619),N(OFFSET($O648:AG648,0,MAX(COLUMN($O648:AG648))-COLUMN($O648:AG648),1,1)))+AG619*AG590</f>
        <v>0</v>
      </c>
      <c r="AH677" s="221">
        <f ca="1">SUMPRODUCT($O590:AH590,N(1-$O619:AH619),N(OFFSET($O648:AH648,0,MAX(COLUMN($O648:AH648))-COLUMN($O648:AH648),1,1)))+AH619*AH590</f>
        <v>0</v>
      </c>
      <c r="AI677" s="221">
        <f ca="1">SUMPRODUCT($O590:AI590,N(1-$O619:AI619),N(OFFSET($O648:AI648,0,MAX(COLUMN($O648:AI648))-COLUMN($O648:AI648),1,1)))+AI619*AI590</f>
        <v>0</v>
      </c>
      <c r="AJ677" s="221">
        <f ca="1">SUMPRODUCT($O590:AJ590,N(1-$O619:AJ619),N(OFFSET($O648:AJ648,0,MAX(COLUMN($O648:AJ648))-COLUMN($O648:AJ648),1,1)))+AJ619*AJ590</f>
        <v>0</v>
      </c>
      <c r="AK677" s="221">
        <f ca="1">SUMPRODUCT($O590:AK590,N(1-$O619:AK619),N(OFFSET($O648:AK648,0,MAX(COLUMN($O648:AK648))-COLUMN($O648:AK648),1,1)))+AK619*AK590</f>
        <v>0</v>
      </c>
      <c r="AL677" s="221">
        <f ca="1">SUMPRODUCT($O590:AL590,N(1-$O619:AL619),N(OFFSET($O648:AL648,0,MAX(COLUMN($O648:AL648))-COLUMN($O648:AL648),1,1)))+AL619*AL590</f>
        <v>0</v>
      </c>
      <c r="AM677" s="221">
        <f ca="1">SUMPRODUCT($O590:AM590,N(1-$O619:AM619),N(OFFSET($O648:AM648,0,MAX(COLUMN($O648:AM648))-COLUMN($O648:AM648),1,1)))+AM619*AM590</f>
        <v>0</v>
      </c>
      <c r="AN677" s="221">
        <f ca="1">SUMPRODUCT($O590:AN590,N(1-$O619:AN619),N(OFFSET($O648:AN648,0,MAX(COLUMN($O648:AN648))-COLUMN($O648:AN648),1,1)))+AN619*AN590</f>
        <v>0</v>
      </c>
      <c r="AO677" s="221">
        <f ca="1">SUMPRODUCT($O590:AO590,N(1-$O619:AO619),N(OFFSET($O648:AO648,0,MAX(COLUMN($O648:AO648))-COLUMN($O648:AO648),1,1)))+AO619*AO590</f>
        <v>0</v>
      </c>
      <c r="AP677" s="221">
        <f ca="1">SUMPRODUCT($O590:AP590,N(1-$O619:AP619),N(OFFSET($O648:AP648,0,MAX(COLUMN($O648:AP648))-COLUMN($O648:AP648),1,1)))+AP619*AP590</f>
        <v>0</v>
      </c>
      <c r="AQ677" s="221">
        <f ca="1">SUMPRODUCT($O590:AQ590,N(1-$O619:AQ619),N(OFFSET($O648:AQ648,0,MAX(COLUMN($O648:AQ648))-COLUMN($O648:AQ648),1,1)))+AQ619*AQ590</f>
        <v>0</v>
      </c>
      <c r="AR677" s="221">
        <f ca="1">SUMPRODUCT($O590:AR590,N(1-$O619:AR619),N(OFFSET($O648:AR648,0,MAX(COLUMN($O648:AR648))-COLUMN($O648:AR648),1,1)))+AR619*AR590</f>
        <v>0</v>
      </c>
      <c r="AS677" s="221">
        <f ca="1">SUMPRODUCT($O590:AS590,N(1-$O619:AS619),N(OFFSET($O648:AS648,0,MAX(COLUMN($O648:AS648))-COLUMN($O648:AS648),1,1)))+AS619*AS590</f>
        <v>0</v>
      </c>
      <c r="AT677" s="221">
        <f ca="1">SUMPRODUCT($O590:AT590,N(1-$O619:AT619),N(OFFSET($O648:AT648,0,MAX(COLUMN($O648:AT648))-COLUMN($O648:AT648),1,1)))+AT619*AT590</f>
        <v>0</v>
      </c>
      <c r="AU677" s="221">
        <f ca="1">SUMPRODUCT($O590:AU590,N(1-$O619:AU619),N(OFFSET($O648:AU648,0,MAX(COLUMN($O648:AU648))-COLUMN($O648:AU648),1,1)))+AU619*AU590</f>
        <v>0</v>
      </c>
      <c r="AV677" s="221">
        <f ca="1">SUMPRODUCT($O590:AV590,N(1-$O619:AV619),N(OFFSET($O648:AV648,0,MAX(COLUMN($O648:AV648))-COLUMN($O648:AV648),1,1)))+AV619*AV590</f>
        <v>0</v>
      </c>
      <c r="AW677" s="221">
        <f ca="1">SUMPRODUCT($O590:AW590,N(1-$O619:AW619),N(OFFSET($O648:AW648,0,MAX(COLUMN($O648:AW648))-COLUMN($O648:AW648),1,1)))+AW619*AW590</f>
        <v>0</v>
      </c>
      <c r="AX677" s="221">
        <f ca="1">SUMPRODUCT($O590:AX590,N(1-$O619:AX619),N(OFFSET($O648:AX648,0,MAX(COLUMN($O648:AX648))-COLUMN($O648:AX648),1,1)))+AX619*AX590</f>
        <v>0</v>
      </c>
      <c r="AY677" s="221">
        <f ca="1">SUMPRODUCT($O590:AY590,N(1-$O619:AY619),N(OFFSET($O648:AY648,0,MAX(COLUMN($O648:AY648))-COLUMN($O648:AY648),1,1)))+AY619*AY590</f>
        <v>0</v>
      </c>
      <c r="AZ677" s="221">
        <f ca="1">SUMPRODUCT($O590:AZ590,N(1-$O619:AZ619),N(OFFSET($O648:AZ648,0,MAX(COLUMN($O648:AZ648))-COLUMN($O648:AZ648),1,1)))+AZ619*AZ590</f>
        <v>0</v>
      </c>
      <c r="BA677" s="221">
        <f ca="1">SUMPRODUCT($O590:BA590,N(1-$O619:BA619),N(OFFSET($O648:BA648,0,MAX(COLUMN($O648:BA648))-COLUMN($O648:BA648),1,1)))+BA619*BA590</f>
        <v>0</v>
      </c>
      <c r="BB677" s="221">
        <f ca="1">SUMPRODUCT($O590:BB590,N(1-$O619:BB619),N(OFFSET($O648:BB648,0,MAX(COLUMN($O648:BB648))-COLUMN($O648:BB648),1,1)))+BB619*BB590</f>
        <v>0</v>
      </c>
      <c r="BC677" s="221">
        <f ca="1">SUMPRODUCT($O590:BC590,N(1-$O619:BC619),N(OFFSET($O648:BC648,0,MAX(COLUMN($O648:BC648))-COLUMN($O648:BC648),1,1)))+BC619*BC590</f>
        <v>0</v>
      </c>
      <c r="BD677" s="221">
        <f ca="1">SUMPRODUCT($O590:BD590,N(1-$O619:BD619),N(OFFSET($O648:BD648,0,MAX(COLUMN($O648:BD648))-COLUMN($O648:BD648),1,1)))+BD619*BD590</f>
        <v>0</v>
      </c>
      <c r="BE677" s="221">
        <f ca="1">SUMPRODUCT($O590:BE590,N(1-$O619:BE619),N(OFFSET($O648:BE648,0,MAX(COLUMN($O648:BE648))-COLUMN($O648:BE648),1,1)))+BE619*BE590</f>
        <v>0</v>
      </c>
      <c r="BF677" s="221">
        <f ca="1">SUMPRODUCT($O590:BF590,N(1-$O619:BF619),N(OFFSET($O648:BF648,0,MAX(COLUMN($O648:BF648))-COLUMN($O648:BF648),1,1)))+BF619*BF590</f>
        <v>0</v>
      </c>
      <c r="BG677" s="221">
        <f ca="1">SUMPRODUCT($O590:BG590,N(1-$O619:BG619),N(OFFSET($O648:BG648,0,MAX(COLUMN($O648:BG648))-COLUMN($O648:BG648),1,1)))+BG619*BG590</f>
        <v>0</v>
      </c>
      <c r="BH677" s="221">
        <f ca="1">SUMPRODUCT($O590:BH590,N(1-$O619:BH619),N(OFFSET($O648:BH648,0,MAX(COLUMN($O648:BH648))-COLUMN($O648:BH648),1,1)))+BH619*BH590</f>
        <v>0</v>
      </c>
      <c r="BI677" s="221">
        <f ca="1">SUMPRODUCT($O590:BI590,N(1-$O619:BI619),N(OFFSET($O648:BI648,0,MAX(COLUMN($O648:BI648))-COLUMN($O648:BI648),1,1)))+BI619*BI590</f>
        <v>0</v>
      </c>
      <c r="BJ677" s="221">
        <f ca="1">SUMPRODUCT($O590:BJ590,N(1-$O619:BJ619),N(OFFSET($O648:BJ648,0,MAX(COLUMN($O648:BJ648))-COLUMN($O648:BJ648),1,1)))+BJ619*BJ590</f>
        <v>0</v>
      </c>
      <c r="BK677" s="221">
        <f ca="1">SUMPRODUCT($O590:BK590,N(1-$O619:BK619),N(OFFSET($O648:BK648,0,MAX(COLUMN($O648:BK648))-COLUMN($O648:BK648),1,1)))+BK619*BK590</f>
        <v>0</v>
      </c>
      <c r="BL677" s="221">
        <f ca="1">SUMPRODUCT($O590:BL590,N(1-$O619:BL619),N(OFFSET($O648:BL648,0,MAX(COLUMN($O648:BL648))-COLUMN($O648:BL648),1,1)))+BL619*BL590</f>
        <v>0</v>
      </c>
      <c r="BM677" s="221">
        <f ca="1">SUMPRODUCT($O590:BM590,N(1-$O619:BM619),N(OFFSET($O648:BM648,0,MAX(COLUMN($O648:BM648))-COLUMN($O648:BM648),1,1)))+BM619*BM590</f>
        <v>0</v>
      </c>
    </row>
    <row r="678" spans="3:65" x14ac:dyDescent="0.2">
      <c r="C678" s="188">
        <f t="shared" si="638"/>
        <v>7</v>
      </c>
      <c r="D678" s="166" t="str">
        <f t="shared" si="639"/>
        <v xml:space="preserve">Alt 1 - TRANSMISSION LINE  </v>
      </c>
      <c r="E678" s="211" t="str">
        <f t="shared" si="637"/>
        <v>CWIP Capital</v>
      </c>
      <c r="F678" s="183">
        <f t="shared" si="637"/>
        <v>6</v>
      </c>
      <c r="G678" s="183"/>
      <c r="H678" s="214"/>
      <c r="K678" s="202">
        <f t="shared" ca="1" si="640"/>
        <v>122601378.86157666</v>
      </c>
      <c r="L678" s="203">
        <f t="shared" ca="1" si="641"/>
        <v>245847517.36772051</v>
      </c>
      <c r="O678" s="221">
        <f ca="1">SUMPRODUCT($O591:O591,N(1-$O620:O620),N(OFFSET($O649:O649,0,MAX(COLUMN($O649:O649))-COLUMN($O649:O649),1,1)))+O620*O591</f>
        <v>0</v>
      </c>
      <c r="P678" s="221">
        <f ca="1">SUMPRODUCT($O591:P591,N(1-$O620:P620),N(OFFSET($O649:P649,0,MAX(COLUMN($O649:P649))-COLUMN($O649:P649),1,1)))+P620*P591</f>
        <v>0</v>
      </c>
      <c r="Q678" s="221">
        <f ca="1">SUMPRODUCT($O591:Q591,N(1-$O620:Q620),N(OFFSET($O649:Q649,0,MAX(COLUMN($O649:Q649))-COLUMN($O649:Q649),1,1)))+Q620*Q591</f>
        <v>0</v>
      </c>
      <c r="R678" s="221">
        <f ca="1">SUMPRODUCT($O591:R591,N(1-$O620:R620),N(OFFSET($O649:R649,0,MAX(COLUMN($O649:R649))-COLUMN($O649:R649),1,1)))+R620*R591</f>
        <v>12292375.868386028</v>
      </c>
      <c r="S678" s="221">
        <f ca="1">SUMPRODUCT($O591:S591,N(1-$O620:S620),N(OFFSET($O649:S649,0,MAX(COLUMN($O649:S649))-COLUMN($O649:S649),1,1)))+S620*S591</f>
        <v>23355514.149933454</v>
      </c>
      <c r="T678" s="221">
        <f ca="1">SUMPRODUCT($O591:T591,N(1-$O620:T620),N(OFFSET($O649:T649,0,MAX(COLUMN($O649:T649))-COLUMN($O649:T649),1,1)))+T620*T591</f>
        <v>21019962.734940108</v>
      </c>
      <c r="U678" s="221">
        <f ca="1">SUMPRODUCT($O591:U591,N(1-$O620:U620),N(OFFSET($O649:U649,0,MAX(COLUMN($O649:U649))-COLUMN($O649:U649),1,1)))+U620*U591</f>
        <v>18930258.837314483</v>
      </c>
      <c r="V678" s="221">
        <f ca="1">SUMPRODUCT($O591:V591,N(1-$O620:V620),N(OFFSET($O649:V649,0,MAX(COLUMN($O649:V649))-COLUMN($O649:V649),1,1)))+V620*V591</f>
        <v>17037232.953583036</v>
      </c>
      <c r="W678" s="221">
        <f ca="1">SUMPRODUCT($O591:W591,N(1-$O620:W620),N(OFFSET($O649:W649,0,MAX(COLUMN($O649:W649))-COLUMN($O649:W649),1,1)))+W620*W591</f>
        <v>15316300.33200899</v>
      </c>
      <c r="X678" s="221">
        <f ca="1">SUMPRODUCT($O591:X591,N(1-$O620:X620),N(OFFSET($O649:X649,0,MAX(COLUMN($O649:X649))-COLUMN($O649:X649),1,1)))+X620*X591</f>
        <v>14505003.524695514</v>
      </c>
      <c r="Y678" s="221">
        <f ca="1">SUMPRODUCT($O591:Y591,N(1-$O620:Y620),N(OFFSET($O649:Y649,0,MAX(COLUMN($O649:Y649))-COLUMN($O649:Y649),1,1)))+Y620*Y591</f>
        <v>14505003.524695514</v>
      </c>
      <c r="Z678" s="221">
        <f ca="1">SUMPRODUCT($O591:Z591,N(1-$O620:Z620),N(OFFSET($O649:Z649,0,MAX(COLUMN($O649:Z649))-COLUMN($O649:Z649),1,1)))+Z620*Z591</f>
        <v>14529588.276432283</v>
      </c>
      <c r="AA678" s="221">
        <f ca="1">SUMPRODUCT($O591:AA591,N(1-$O620:AA620),N(OFFSET($O649:AA649,0,MAX(COLUMN($O649:AA649))-COLUMN($O649:AA649),1,1)))+AA620*AA591</f>
        <v>14505003.524695514</v>
      </c>
      <c r="AB678" s="221">
        <f ca="1">SUMPRODUCT($O591:AB591,N(1-$O620:AB620),N(OFFSET($O649:AB649,0,MAX(COLUMN($O649:AB649))-COLUMN($O649:AB649),1,1)))+AB620*AB591</f>
        <v>14529588.276432283</v>
      </c>
      <c r="AC678" s="221">
        <f ca="1">SUMPRODUCT($O591:AC591,N(1-$O620:AC620),N(OFFSET($O649:AC649,0,MAX(COLUMN($O649:AC649))-COLUMN($O649:AC649),1,1)))+AC620*AC591</f>
        <v>14505003.524695514</v>
      </c>
      <c r="AD678" s="221">
        <f ca="1">SUMPRODUCT($O591:AD591,N(1-$O620:AD620),N(OFFSET($O649:AD649,0,MAX(COLUMN($O649:AD649))-COLUMN($O649:AD649),1,1)))+AD620*AD591</f>
        <v>14529588.276432283</v>
      </c>
      <c r="AE678" s="221">
        <f ca="1">SUMPRODUCT($O591:AE591,N(1-$O620:AE620),N(OFFSET($O649:AE649,0,MAX(COLUMN($O649:AE649))-COLUMN($O649:AE649),1,1)))+AE620*AE591</f>
        <v>14505003.524695514</v>
      </c>
      <c r="AF678" s="221">
        <f ca="1">SUMPRODUCT($O591:AF591,N(1-$O620:AF620),N(OFFSET($O649:AF649,0,MAX(COLUMN($O649:AF649))-COLUMN($O649:AF649),1,1)))+AF620*AF591</f>
        <v>14529588.276432283</v>
      </c>
      <c r="AG678" s="221">
        <f ca="1">SUMPRODUCT($O591:AG591,N(1-$O620:AG620),N(OFFSET($O649:AG649,0,MAX(COLUMN($O649:AG649))-COLUMN($O649:AG649),1,1)))+AG620*AG591</f>
        <v>7252501.762347756</v>
      </c>
      <c r="AH678" s="221">
        <f ca="1">SUMPRODUCT($O591:AH591,N(1-$O620:AH620),N(OFFSET($O649:AH649,0,MAX(COLUMN($O649:AH649))-COLUMN($O649:AH649),1,1)))+AH620*AH591</f>
        <v>0</v>
      </c>
      <c r="AI678" s="221">
        <f ca="1">SUMPRODUCT($O591:AI591,N(1-$O620:AI620),N(OFFSET($O649:AI649,0,MAX(COLUMN($O649:AI649))-COLUMN($O649:AI649),1,1)))+AI620*AI591</f>
        <v>0</v>
      </c>
      <c r="AJ678" s="221">
        <f ca="1">SUMPRODUCT($O591:AJ591,N(1-$O620:AJ620),N(OFFSET($O649:AJ649,0,MAX(COLUMN($O649:AJ649))-COLUMN($O649:AJ649),1,1)))+AJ620*AJ591</f>
        <v>0</v>
      </c>
      <c r="AK678" s="221">
        <f ca="1">SUMPRODUCT($O591:AK591,N(1-$O620:AK620),N(OFFSET($O649:AK649,0,MAX(COLUMN($O649:AK649))-COLUMN($O649:AK649),1,1)))+AK620*AK591</f>
        <v>0</v>
      </c>
      <c r="AL678" s="221">
        <f ca="1">SUMPRODUCT($O591:AL591,N(1-$O620:AL620),N(OFFSET($O649:AL649,0,MAX(COLUMN($O649:AL649))-COLUMN($O649:AL649),1,1)))+AL620*AL591</f>
        <v>0</v>
      </c>
      <c r="AM678" s="221">
        <f ca="1">SUMPRODUCT($O591:AM591,N(1-$O620:AM620),N(OFFSET($O649:AM649,0,MAX(COLUMN($O649:AM649))-COLUMN($O649:AM649),1,1)))+AM620*AM591</f>
        <v>0</v>
      </c>
      <c r="AN678" s="221">
        <f ca="1">SUMPRODUCT($O591:AN591,N(1-$O620:AN620),N(OFFSET($O649:AN649,0,MAX(COLUMN($O649:AN649))-COLUMN($O649:AN649),1,1)))+AN620*AN591</f>
        <v>0</v>
      </c>
      <c r="AO678" s="221">
        <f ca="1">SUMPRODUCT($O591:AO591,N(1-$O620:AO620),N(OFFSET($O649:AO649,0,MAX(COLUMN($O649:AO649))-COLUMN($O649:AO649),1,1)))+AO620*AO591</f>
        <v>0</v>
      </c>
      <c r="AP678" s="221">
        <f ca="1">SUMPRODUCT($O591:AP591,N(1-$O620:AP620),N(OFFSET($O649:AP649,0,MAX(COLUMN($O649:AP649))-COLUMN($O649:AP649),1,1)))+AP620*AP591</f>
        <v>0</v>
      </c>
      <c r="AQ678" s="221">
        <f ca="1">SUMPRODUCT($O591:AQ591,N(1-$O620:AQ620),N(OFFSET($O649:AQ649,0,MAX(COLUMN($O649:AQ649))-COLUMN($O649:AQ649),1,1)))+AQ620*AQ591</f>
        <v>0</v>
      </c>
      <c r="AR678" s="221">
        <f ca="1">SUMPRODUCT($O591:AR591,N(1-$O620:AR620),N(OFFSET($O649:AR649,0,MAX(COLUMN($O649:AR649))-COLUMN($O649:AR649),1,1)))+AR620*AR591</f>
        <v>0</v>
      </c>
      <c r="AS678" s="221">
        <f ca="1">SUMPRODUCT($O591:AS591,N(1-$O620:AS620),N(OFFSET($O649:AS649,0,MAX(COLUMN($O649:AS649))-COLUMN($O649:AS649),1,1)))+AS620*AS591</f>
        <v>0</v>
      </c>
      <c r="AT678" s="221">
        <f ca="1">SUMPRODUCT($O591:AT591,N(1-$O620:AT620),N(OFFSET($O649:AT649,0,MAX(COLUMN($O649:AT649))-COLUMN($O649:AT649),1,1)))+AT620*AT591</f>
        <v>0</v>
      </c>
      <c r="AU678" s="221">
        <f ca="1">SUMPRODUCT($O591:AU591,N(1-$O620:AU620),N(OFFSET($O649:AU649,0,MAX(COLUMN($O649:AU649))-COLUMN($O649:AU649),1,1)))+AU620*AU591</f>
        <v>0</v>
      </c>
      <c r="AV678" s="221">
        <f ca="1">SUMPRODUCT($O591:AV591,N(1-$O620:AV620),N(OFFSET($O649:AV649,0,MAX(COLUMN($O649:AV649))-COLUMN($O649:AV649),1,1)))+AV620*AV591</f>
        <v>0</v>
      </c>
      <c r="AW678" s="221">
        <f ca="1">SUMPRODUCT($O591:AW591,N(1-$O620:AW620),N(OFFSET($O649:AW649,0,MAX(COLUMN($O649:AW649))-COLUMN($O649:AW649),1,1)))+AW620*AW591</f>
        <v>0</v>
      </c>
      <c r="AX678" s="221">
        <f ca="1">SUMPRODUCT($O591:AX591,N(1-$O620:AX620),N(OFFSET($O649:AX649,0,MAX(COLUMN($O649:AX649))-COLUMN($O649:AX649),1,1)))+AX620*AX591</f>
        <v>0</v>
      </c>
      <c r="AY678" s="221">
        <f ca="1">SUMPRODUCT($O591:AY591,N(1-$O620:AY620),N(OFFSET($O649:AY649,0,MAX(COLUMN($O649:AY649))-COLUMN($O649:AY649),1,1)))+AY620*AY591</f>
        <v>0</v>
      </c>
      <c r="AZ678" s="221">
        <f ca="1">SUMPRODUCT($O591:AZ591,N(1-$O620:AZ620),N(OFFSET($O649:AZ649,0,MAX(COLUMN($O649:AZ649))-COLUMN($O649:AZ649),1,1)))+AZ620*AZ591</f>
        <v>0</v>
      </c>
      <c r="BA678" s="221">
        <f ca="1">SUMPRODUCT($O591:BA591,N(1-$O620:BA620),N(OFFSET($O649:BA649,0,MAX(COLUMN($O649:BA649))-COLUMN($O649:BA649),1,1)))+BA620*BA591</f>
        <v>0</v>
      </c>
      <c r="BB678" s="221">
        <f ca="1">SUMPRODUCT($O591:BB591,N(1-$O620:BB620),N(OFFSET($O649:BB649,0,MAX(COLUMN($O649:BB649))-COLUMN($O649:BB649),1,1)))+BB620*BB591</f>
        <v>0</v>
      </c>
      <c r="BC678" s="221">
        <f ca="1">SUMPRODUCT($O591:BC591,N(1-$O620:BC620),N(OFFSET($O649:BC649,0,MAX(COLUMN($O649:BC649))-COLUMN($O649:BC649),1,1)))+BC620*BC591</f>
        <v>0</v>
      </c>
      <c r="BD678" s="221">
        <f ca="1">SUMPRODUCT($O591:BD591,N(1-$O620:BD620),N(OFFSET($O649:BD649,0,MAX(COLUMN($O649:BD649))-COLUMN($O649:BD649),1,1)))+BD620*BD591</f>
        <v>0</v>
      </c>
      <c r="BE678" s="221">
        <f ca="1">SUMPRODUCT($O591:BE591,N(1-$O620:BE620),N(OFFSET($O649:BE649,0,MAX(COLUMN($O649:BE649))-COLUMN($O649:BE649),1,1)))+BE620*BE591</f>
        <v>0</v>
      </c>
      <c r="BF678" s="221">
        <f ca="1">SUMPRODUCT($O591:BF591,N(1-$O620:BF620),N(OFFSET($O649:BF649,0,MAX(COLUMN($O649:BF649))-COLUMN($O649:BF649),1,1)))+BF620*BF591</f>
        <v>0</v>
      </c>
      <c r="BG678" s="221">
        <f ca="1">SUMPRODUCT($O591:BG591,N(1-$O620:BG620),N(OFFSET($O649:BG649,0,MAX(COLUMN($O649:BG649))-COLUMN($O649:BG649),1,1)))+BG620*BG591</f>
        <v>0</v>
      </c>
      <c r="BH678" s="221">
        <f ca="1">SUMPRODUCT($O591:BH591,N(1-$O620:BH620),N(OFFSET($O649:BH649,0,MAX(COLUMN($O649:BH649))-COLUMN($O649:BH649),1,1)))+BH620*BH591</f>
        <v>0</v>
      </c>
      <c r="BI678" s="221">
        <f ca="1">SUMPRODUCT($O591:BI591,N(1-$O620:BI620),N(OFFSET($O649:BI649,0,MAX(COLUMN($O649:BI649))-COLUMN($O649:BI649),1,1)))+BI620*BI591</f>
        <v>0</v>
      </c>
      <c r="BJ678" s="221">
        <f ca="1">SUMPRODUCT($O591:BJ591,N(1-$O620:BJ620),N(OFFSET($O649:BJ649,0,MAX(COLUMN($O649:BJ649))-COLUMN($O649:BJ649),1,1)))+BJ620*BJ591</f>
        <v>0</v>
      </c>
      <c r="BK678" s="221">
        <f ca="1">SUMPRODUCT($O591:BK591,N(1-$O620:BK620),N(OFFSET($O649:BK649,0,MAX(COLUMN($O649:BK649))-COLUMN($O649:BK649),1,1)))+BK620*BK591</f>
        <v>0</v>
      </c>
      <c r="BL678" s="221">
        <f ca="1">SUMPRODUCT($O591:BL591,N(1-$O620:BL620),N(OFFSET($O649:BL649,0,MAX(COLUMN($O649:BL649))-COLUMN($O649:BL649),1,1)))+BL620*BL591</f>
        <v>0</v>
      </c>
      <c r="BM678" s="221">
        <f ca="1">SUMPRODUCT($O591:BM591,N(1-$O620:BM620),N(OFFSET($O649:BM649,0,MAX(COLUMN($O649:BM649))-COLUMN($O649:BM649),1,1)))+BM620*BM591</f>
        <v>0</v>
      </c>
    </row>
    <row r="679" spans="3:65" x14ac:dyDescent="0.2">
      <c r="C679" s="188">
        <f t="shared" si="638"/>
        <v>8</v>
      </c>
      <c r="D679" s="166" t="str">
        <f t="shared" si="639"/>
        <v xml:space="preserve">Alt 1 - TRANSMISSION SUBSTATION  </v>
      </c>
      <c r="E679" s="211" t="str">
        <f t="shared" si="637"/>
        <v>CWIP Capital</v>
      </c>
      <c r="F679" s="183">
        <f t="shared" si="637"/>
        <v>6</v>
      </c>
      <c r="G679" s="183"/>
      <c r="H679" s="214"/>
      <c r="K679" s="202">
        <f t="shared" ca="1" si="640"/>
        <v>18952041.500835232</v>
      </c>
      <c r="L679" s="203">
        <f t="shared" ca="1" si="641"/>
        <v>38003751.632279426</v>
      </c>
      <c r="O679" s="221">
        <f ca="1">SUMPRODUCT($O592:O592,N(1-$O621:O621),N(OFFSET($O650:O650,0,MAX(COLUMN($O650:O650))-COLUMN($O650:O650),1,1)))+O621*O592</f>
        <v>0</v>
      </c>
      <c r="P679" s="221">
        <f ca="1">SUMPRODUCT($O592:P592,N(1-$O621:P621),N(OFFSET($O650:P650,0,MAX(COLUMN($O650:P650))-COLUMN($O650:P650),1,1)))+P621*P592</f>
        <v>0</v>
      </c>
      <c r="Q679" s="221">
        <f ca="1">SUMPRODUCT($O592:Q592,N(1-$O621:Q621),N(OFFSET($O650:Q650,0,MAX(COLUMN($O650:Q650))-COLUMN($O650:Q650),1,1)))+Q621*Q592</f>
        <v>0</v>
      </c>
      <c r="R679" s="221">
        <f ca="1">SUMPRODUCT($O592:R592,N(1-$O621:R621),N(OFFSET($O650:R650,0,MAX(COLUMN($O650:R650))-COLUMN($O650:R650),1,1)))+R621*R592</f>
        <v>1900187.5816139709</v>
      </c>
      <c r="S679" s="221">
        <f ca="1">SUMPRODUCT($O592:S592,N(1-$O621:S621),N(OFFSET($O650:S650,0,MAX(COLUMN($O650:S650))-COLUMN($O650:S650),1,1)))+S621*S592</f>
        <v>3610356.4050665447</v>
      </c>
      <c r="T679" s="221">
        <f ca="1">SUMPRODUCT($O592:T592,N(1-$O621:T621),N(OFFSET($O650:T650,0,MAX(COLUMN($O650:T650))-COLUMN($O650:T650),1,1)))+T621*T592</f>
        <v>3249320.7645598906</v>
      </c>
      <c r="U679" s="221">
        <f ca="1">SUMPRODUCT($O592:U592,N(1-$O621:U621),N(OFFSET($O650:U650,0,MAX(COLUMN($O650:U650))-COLUMN($O650:U650),1,1)))+U621*U592</f>
        <v>2926288.8756855153</v>
      </c>
      <c r="V679" s="221">
        <f ca="1">SUMPRODUCT($O592:V592,N(1-$O621:V621),N(OFFSET($O650:V650,0,MAX(COLUMN($O650:V650))-COLUMN($O650:V650),1,1)))+V621*V592</f>
        <v>2633659.9881169638</v>
      </c>
      <c r="W679" s="221">
        <f ca="1">SUMPRODUCT($O592:W592,N(1-$O621:W621),N(OFFSET($O650:W650,0,MAX(COLUMN($O650:W650))-COLUMN($O650:W650),1,1)))+W621*W592</f>
        <v>2367633.7266910076</v>
      </c>
      <c r="X679" s="221">
        <f ca="1">SUMPRODUCT($O592:X592,N(1-$O621:X621),N(OFFSET($O650:X650,0,MAX(COLUMN($O650:X650))-COLUMN($O650:X650),1,1)))+X621*X592</f>
        <v>2242221.346304486</v>
      </c>
      <c r="Y679" s="221">
        <f ca="1">SUMPRODUCT($O592:Y592,N(1-$O621:Y621),N(OFFSET($O650:Y650,0,MAX(COLUMN($O650:Y650))-COLUMN($O650:Y650),1,1)))+Y621*Y592</f>
        <v>2242221.346304486</v>
      </c>
      <c r="Z679" s="221">
        <f ca="1">SUMPRODUCT($O592:Z592,N(1-$O621:Z621),N(OFFSET($O650:Z650,0,MAX(COLUMN($O650:Z650))-COLUMN($O650:Z650),1,1)))+Z621*Z592</f>
        <v>2246021.7214677138</v>
      </c>
      <c r="AA679" s="221">
        <f ca="1">SUMPRODUCT($O592:AA592,N(1-$O621:AA621),N(OFFSET($O650:AA650,0,MAX(COLUMN($O650:AA650))-COLUMN($O650:AA650),1,1)))+AA621*AA592</f>
        <v>2242221.346304486</v>
      </c>
      <c r="AB679" s="221">
        <f ca="1">SUMPRODUCT($O592:AB592,N(1-$O621:AB621),N(OFFSET($O650:AB650,0,MAX(COLUMN($O650:AB650))-COLUMN($O650:AB650),1,1)))+AB621*AB592</f>
        <v>2246021.7214677138</v>
      </c>
      <c r="AC679" s="221">
        <f ca="1">SUMPRODUCT($O592:AC592,N(1-$O621:AC621),N(OFFSET($O650:AC650,0,MAX(COLUMN($O650:AC650))-COLUMN($O650:AC650),1,1)))+AC621*AC592</f>
        <v>2242221.346304486</v>
      </c>
      <c r="AD679" s="221">
        <f ca="1">SUMPRODUCT($O592:AD592,N(1-$O621:AD621),N(OFFSET($O650:AD650,0,MAX(COLUMN($O650:AD650))-COLUMN($O650:AD650),1,1)))+AD621*AD592</f>
        <v>2246021.7214677138</v>
      </c>
      <c r="AE679" s="221">
        <f ca="1">SUMPRODUCT($O592:AE592,N(1-$O621:AE621),N(OFFSET($O650:AE650,0,MAX(COLUMN($O650:AE650))-COLUMN($O650:AE650),1,1)))+AE621*AE592</f>
        <v>2242221.346304486</v>
      </c>
      <c r="AF679" s="221">
        <f ca="1">SUMPRODUCT($O592:AF592,N(1-$O621:AF621),N(OFFSET($O650:AF650,0,MAX(COLUMN($O650:AF650))-COLUMN($O650:AF650),1,1)))+AF621*AF592</f>
        <v>2246021.7214677138</v>
      </c>
      <c r="AG679" s="221">
        <f ca="1">SUMPRODUCT($O592:AG592,N(1-$O621:AG621),N(OFFSET($O650:AG650,0,MAX(COLUMN($O650:AG650))-COLUMN($O650:AG650),1,1)))+AG621*AG592</f>
        <v>1121110.6731522428</v>
      </c>
      <c r="AH679" s="221">
        <f ca="1">SUMPRODUCT($O592:AH592,N(1-$O621:AH621),N(OFFSET($O650:AH650,0,MAX(COLUMN($O650:AH650))-COLUMN($O650:AH650),1,1)))+AH621*AH592</f>
        <v>0</v>
      </c>
      <c r="AI679" s="221">
        <f ca="1">SUMPRODUCT($O592:AI592,N(1-$O621:AI621),N(OFFSET($O650:AI650,0,MAX(COLUMN($O650:AI650))-COLUMN($O650:AI650),1,1)))+AI621*AI592</f>
        <v>0</v>
      </c>
      <c r="AJ679" s="221">
        <f ca="1">SUMPRODUCT($O592:AJ592,N(1-$O621:AJ621),N(OFFSET($O650:AJ650,0,MAX(COLUMN($O650:AJ650))-COLUMN($O650:AJ650),1,1)))+AJ621*AJ592</f>
        <v>0</v>
      </c>
      <c r="AK679" s="221">
        <f ca="1">SUMPRODUCT($O592:AK592,N(1-$O621:AK621),N(OFFSET($O650:AK650,0,MAX(COLUMN($O650:AK650))-COLUMN($O650:AK650),1,1)))+AK621*AK592</f>
        <v>0</v>
      </c>
      <c r="AL679" s="221">
        <f ca="1">SUMPRODUCT($O592:AL592,N(1-$O621:AL621),N(OFFSET($O650:AL650,0,MAX(COLUMN($O650:AL650))-COLUMN($O650:AL650),1,1)))+AL621*AL592</f>
        <v>0</v>
      </c>
      <c r="AM679" s="221">
        <f ca="1">SUMPRODUCT($O592:AM592,N(1-$O621:AM621),N(OFFSET($O650:AM650,0,MAX(COLUMN($O650:AM650))-COLUMN($O650:AM650),1,1)))+AM621*AM592</f>
        <v>0</v>
      </c>
      <c r="AN679" s="221">
        <f ca="1">SUMPRODUCT($O592:AN592,N(1-$O621:AN621),N(OFFSET($O650:AN650,0,MAX(COLUMN($O650:AN650))-COLUMN($O650:AN650),1,1)))+AN621*AN592</f>
        <v>0</v>
      </c>
      <c r="AO679" s="221">
        <f ca="1">SUMPRODUCT($O592:AO592,N(1-$O621:AO621),N(OFFSET($O650:AO650,0,MAX(COLUMN($O650:AO650))-COLUMN($O650:AO650),1,1)))+AO621*AO592</f>
        <v>0</v>
      </c>
      <c r="AP679" s="221">
        <f ca="1">SUMPRODUCT($O592:AP592,N(1-$O621:AP621),N(OFFSET($O650:AP650,0,MAX(COLUMN($O650:AP650))-COLUMN($O650:AP650),1,1)))+AP621*AP592</f>
        <v>0</v>
      </c>
      <c r="AQ679" s="221">
        <f ca="1">SUMPRODUCT($O592:AQ592,N(1-$O621:AQ621),N(OFFSET($O650:AQ650,0,MAX(COLUMN($O650:AQ650))-COLUMN($O650:AQ650),1,1)))+AQ621*AQ592</f>
        <v>0</v>
      </c>
      <c r="AR679" s="221">
        <f ca="1">SUMPRODUCT($O592:AR592,N(1-$O621:AR621),N(OFFSET($O650:AR650,0,MAX(COLUMN($O650:AR650))-COLUMN($O650:AR650),1,1)))+AR621*AR592</f>
        <v>0</v>
      </c>
      <c r="AS679" s="221">
        <f ca="1">SUMPRODUCT($O592:AS592,N(1-$O621:AS621),N(OFFSET($O650:AS650,0,MAX(COLUMN($O650:AS650))-COLUMN($O650:AS650),1,1)))+AS621*AS592</f>
        <v>0</v>
      </c>
      <c r="AT679" s="221">
        <f ca="1">SUMPRODUCT($O592:AT592,N(1-$O621:AT621),N(OFFSET($O650:AT650,0,MAX(COLUMN($O650:AT650))-COLUMN($O650:AT650),1,1)))+AT621*AT592</f>
        <v>0</v>
      </c>
      <c r="AU679" s="221">
        <f ca="1">SUMPRODUCT($O592:AU592,N(1-$O621:AU621),N(OFFSET($O650:AU650,0,MAX(COLUMN($O650:AU650))-COLUMN($O650:AU650),1,1)))+AU621*AU592</f>
        <v>0</v>
      </c>
      <c r="AV679" s="221">
        <f ca="1">SUMPRODUCT($O592:AV592,N(1-$O621:AV621),N(OFFSET($O650:AV650,0,MAX(COLUMN($O650:AV650))-COLUMN($O650:AV650),1,1)))+AV621*AV592</f>
        <v>0</v>
      </c>
      <c r="AW679" s="221">
        <f ca="1">SUMPRODUCT($O592:AW592,N(1-$O621:AW621),N(OFFSET($O650:AW650,0,MAX(COLUMN($O650:AW650))-COLUMN($O650:AW650),1,1)))+AW621*AW592</f>
        <v>0</v>
      </c>
      <c r="AX679" s="221">
        <f ca="1">SUMPRODUCT($O592:AX592,N(1-$O621:AX621),N(OFFSET($O650:AX650,0,MAX(COLUMN($O650:AX650))-COLUMN($O650:AX650),1,1)))+AX621*AX592</f>
        <v>0</v>
      </c>
      <c r="AY679" s="221">
        <f ca="1">SUMPRODUCT($O592:AY592,N(1-$O621:AY621),N(OFFSET($O650:AY650,0,MAX(COLUMN($O650:AY650))-COLUMN($O650:AY650),1,1)))+AY621*AY592</f>
        <v>0</v>
      </c>
      <c r="AZ679" s="221">
        <f ca="1">SUMPRODUCT($O592:AZ592,N(1-$O621:AZ621),N(OFFSET($O650:AZ650,0,MAX(COLUMN($O650:AZ650))-COLUMN($O650:AZ650),1,1)))+AZ621*AZ592</f>
        <v>0</v>
      </c>
      <c r="BA679" s="221">
        <f ca="1">SUMPRODUCT($O592:BA592,N(1-$O621:BA621),N(OFFSET($O650:BA650,0,MAX(COLUMN($O650:BA650))-COLUMN($O650:BA650),1,1)))+BA621*BA592</f>
        <v>0</v>
      </c>
      <c r="BB679" s="221">
        <f ca="1">SUMPRODUCT($O592:BB592,N(1-$O621:BB621),N(OFFSET($O650:BB650,0,MAX(COLUMN($O650:BB650))-COLUMN($O650:BB650),1,1)))+BB621*BB592</f>
        <v>0</v>
      </c>
      <c r="BC679" s="221">
        <f ca="1">SUMPRODUCT($O592:BC592,N(1-$O621:BC621),N(OFFSET($O650:BC650,0,MAX(COLUMN($O650:BC650))-COLUMN($O650:BC650),1,1)))+BC621*BC592</f>
        <v>0</v>
      </c>
      <c r="BD679" s="221">
        <f ca="1">SUMPRODUCT($O592:BD592,N(1-$O621:BD621),N(OFFSET($O650:BD650,0,MAX(COLUMN($O650:BD650))-COLUMN($O650:BD650),1,1)))+BD621*BD592</f>
        <v>0</v>
      </c>
      <c r="BE679" s="221">
        <f ca="1">SUMPRODUCT($O592:BE592,N(1-$O621:BE621),N(OFFSET($O650:BE650,0,MAX(COLUMN($O650:BE650))-COLUMN($O650:BE650),1,1)))+BE621*BE592</f>
        <v>0</v>
      </c>
      <c r="BF679" s="221">
        <f ca="1">SUMPRODUCT($O592:BF592,N(1-$O621:BF621),N(OFFSET($O650:BF650,0,MAX(COLUMN($O650:BF650))-COLUMN($O650:BF650),1,1)))+BF621*BF592</f>
        <v>0</v>
      </c>
      <c r="BG679" s="221">
        <f ca="1">SUMPRODUCT($O592:BG592,N(1-$O621:BG621),N(OFFSET($O650:BG650,0,MAX(COLUMN($O650:BG650))-COLUMN($O650:BG650),1,1)))+BG621*BG592</f>
        <v>0</v>
      </c>
      <c r="BH679" s="221">
        <f ca="1">SUMPRODUCT($O592:BH592,N(1-$O621:BH621),N(OFFSET($O650:BH650,0,MAX(COLUMN($O650:BH650))-COLUMN($O650:BH650),1,1)))+BH621*BH592</f>
        <v>0</v>
      </c>
      <c r="BI679" s="221">
        <f ca="1">SUMPRODUCT($O592:BI592,N(1-$O621:BI621),N(OFFSET($O650:BI650,0,MAX(COLUMN($O650:BI650))-COLUMN($O650:BI650),1,1)))+BI621*BI592</f>
        <v>0</v>
      </c>
      <c r="BJ679" s="221">
        <f ca="1">SUMPRODUCT($O592:BJ592,N(1-$O621:BJ621),N(OFFSET($O650:BJ650,0,MAX(COLUMN($O650:BJ650))-COLUMN($O650:BJ650),1,1)))+BJ621*BJ592</f>
        <v>0</v>
      </c>
      <c r="BK679" s="221">
        <f ca="1">SUMPRODUCT($O592:BK592,N(1-$O621:BK621),N(OFFSET($O650:BK650,0,MAX(COLUMN($O650:BK650))-COLUMN($O650:BK650),1,1)))+BK621*BK592</f>
        <v>0</v>
      </c>
      <c r="BL679" s="221">
        <f ca="1">SUMPRODUCT($O592:BL592,N(1-$O621:BL621),N(OFFSET($O650:BL650,0,MAX(COLUMN($O650:BL650))-COLUMN($O650:BL650),1,1)))+BL621*BL592</f>
        <v>0</v>
      </c>
      <c r="BM679" s="221">
        <f ca="1">SUMPRODUCT($O592:BM592,N(1-$O621:BM621),N(OFFSET($O650:BM650,0,MAX(COLUMN($O650:BM650))-COLUMN($O650:BM650),1,1)))+BM621*BM592</f>
        <v>0</v>
      </c>
    </row>
    <row r="680" spans="3:65" x14ac:dyDescent="0.2">
      <c r="C680" s="188">
        <f t="shared" si="638"/>
        <v>9</v>
      </c>
      <c r="D680" s="166" t="str">
        <f t="shared" si="639"/>
        <v xml:space="preserve">Alt 1 - DISTRIBUTION SUBSTATION  </v>
      </c>
      <c r="E680" s="211" t="str">
        <f t="shared" si="637"/>
        <v>CWIP Capital</v>
      </c>
      <c r="F680" s="183">
        <f t="shared" si="637"/>
        <v>6</v>
      </c>
      <c r="G680" s="183"/>
      <c r="H680" s="214"/>
      <c r="K680" s="202">
        <f t="shared" ca="1" si="640"/>
        <v>0</v>
      </c>
      <c r="L680" s="203">
        <f t="shared" ca="1" si="641"/>
        <v>0</v>
      </c>
      <c r="O680" s="221">
        <f ca="1">SUMPRODUCT($O593:O593,N(1-$O622:O622),N(OFFSET($O651:O651,0,MAX(COLUMN($O651:O651))-COLUMN($O651:O651),1,1)))+O622*O593</f>
        <v>0</v>
      </c>
      <c r="P680" s="221">
        <f ca="1">SUMPRODUCT($O593:P593,N(1-$O622:P622),N(OFFSET($O651:P651,0,MAX(COLUMN($O651:P651))-COLUMN($O651:P651),1,1)))+P622*P593</f>
        <v>0</v>
      </c>
      <c r="Q680" s="221">
        <f ca="1">SUMPRODUCT($O593:Q593,N(1-$O622:Q622),N(OFFSET($O651:Q651,0,MAX(COLUMN($O651:Q651))-COLUMN($O651:Q651),1,1)))+Q622*Q593</f>
        <v>0</v>
      </c>
      <c r="R680" s="221">
        <f ca="1">SUMPRODUCT($O593:R593,N(1-$O622:R622),N(OFFSET($O651:R651,0,MAX(COLUMN($O651:R651))-COLUMN($O651:R651),1,1)))+R622*R593</f>
        <v>0</v>
      </c>
      <c r="S680" s="221">
        <f ca="1">SUMPRODUCT($O593:S593,N(1-$O622:S622),N(OFFSET($O651:S651,0,MAX(COLUMN($O651:S651))-COLUMN($O651:S651),1,1)))+S622*S593</f>
        <v>0</v>
      </c>
      <c r="T680" s="221">
        <f ca="1">SUMPRODUCT($O593:T593,N(1-$O622:T622),N(OFFSET($O651:T651,0,MAX(COLUMN($O651:T651))-COLUMN($O651:T651),1,1)))+T622*T593</f>
        <v>0</v>
      </c>
      <c r="U680" s="221">
        <f ca="1">SUMPRODUCT($O593:U593,N(1-$O622:U622),N(OFFSET($O651:U651,0,MAX(COLUMN($O651:U651))-COLUMN($O651:U651),1,1)))+U622*U593</f>
        <v>0</v>
      </c>
      <c r="V680" s="221">
        <f ca="1">SUMPRODUCT($O593:V593,N(1-$O622:V622),N(OFFSET($O651:V651,0,MAX(COLUMN($O651:V651))-COLUMN($O651:V651),1,1)))+V622*V593</f>
        <v>0</v>
      </c>
      <c r="W680" s="221">
        <f ca="1">SUMPRODUCT($O593:W593,N(1-$O622:W622),N(OFFSET($O651:W651,0,MAX(COLUMN($O651:W651))-COLUMN($O651:W651),1,1)))+W622*W593</f>
        <v>0</v>
      </c>
      <c r="X680" s="221">
        <f ca="1">SUMPRODUCT($O593:X593,N(1-$O622:X622),N(OFFSET($O651:X651,0,MAX(COLUMN($O651:X651))-COLUMN($O651:X651),1,1)))+X622*X593</f>
        <v>0</v>
      </c>
      <c r="Y680" s="221">
        <f ca="1">SUMPRODUCT($O593:Y593,N(1-$O622:Y622),N(OFFSET($O651:Y651,0,MAX(COLUMN($O651:Y651))-COLUMN($O651:Y651),1,1)))+Y622*Y593</f>
        <v>0</v>
      </c>
      <c r="Z680" s="221">
        <f ca="1">SUMPRODUCT($O593:Z593,N(1-$O622:Z622),N(OFFSET($O651:Z651,0,MAX(COLUMN($O651:Z651))-COLUMN($O651:Z651),1,1)))+Z622*Z593</f>
        <v>0</v>
      </c>
      <c r="AA680" s="221">
        <f ca="1">SUMPRODUCT($O593:AA593,N(1-$O622:AA622),N(OFFSET($O651:AA651,0,MAX(COLUMN($O651:AA651))-COLUMN($O651:AA651),1,1)))+AA622*AA593</f>
        <v>0</v>
      </c>
      <c r="AB680" s="221">
        <f ca="1">SUMPRODUCT($O593:AB593,N(1-$O622:AB622),N(OFFSET($O651:AB651,0,MAX(COLUMN($O651:AB651))-COLUMN($O651:AB651),1,1)))+AB622*AB593</f>
        <v>0</v>
      </c>
      <c r="AC680" s="221">
        <f ca="1">SUMPRODUCT($O593:AC593,N(1-$O622:AC622),N(OFFSET($O651:AC651,0,MAX(COLUMN($O651:AC651))-COLUMN($O651:AC651),1,1)))+AC622*AC593</f>
        <v>0</v>
      </c>
      <c r="AD680" s="221">
        <f ca="1">SUMPRODUCT($O593:AD593,N(1-$O622:AD622),N(OFFSET($O651:AD651,0,MAX(COLUMN($O651:AD651))-COLUMN($O651:AD651),1,1)))+AD622*AD593</f>
        <v>0</v>
      </c>
      <c r="AE680" s="221">
        <f ca="1">SUMPRODUCT($O593:AE593,N(1-$O622:AE622),N(OFFSET($O651:AE651,0,MAX(COLUMN($O651:AE651))-COLUMN($O651:AE651),1,1)))+AE622*AE593</f>
        <v>0</v>
      </c>
      <c r="AF680" s="221">
        <f ca="1">SUMPRODUCT($O593:AF593,N(1-$O622:AF622),N(OFFSET($O651:AF651,0,MAX(COLUMN($O651:AF651))-COLUMN($O651:AF651),1,1)))+AF622*AF593</f>
        <v>0</v>
      </c>
      <c r="AG680" s="221">
        <f ca="1">SUMPRODUCT($O593:AG593,N(1-$O622:AG622),N(OFFSET($O651:AG651,0,MAX(COLUMN($O651:AG651))-COLUMN($O651:AG651),1,1)))+AG622*AG593</f>
        <v>0</v>
      </c>
      <c r="AH680" s="221">
        <f ca="1">SUMPRODUCT($O593:AH593,N(1-$O622:AH622),N(OFFSET($O651:AH651,0,MAX(COLUMN($O651:AH651))-COLUMN($O651:AH651),1,1)))+AH622*AH593</f>
        <v>0</v>
      </c>
      <c r="AI680" s="221">
        <f ca="1">SUMPRODUCT($O593:AI593,N(1-$O622:AI622),N(OFFSET($O651:AI651,0,MAX(COLUMN($O651:AI651))-COLUMN($O651:AI651),1,1)))+AI622*AI593</f>
        <v>0</v>
      </c>
      <c r="AJ680" s="221">
        <f ca="1">SUMPRODUCT($O593:AJ593,N(1-$O622:AJ622),N(OFFSET($O651:AJ651,0,MAX(COLUMN($O651:AJ651))-COLUMN($O651:AJ651),1,1)))+AJ622*AJ593</f>
        <v>0</v>
      </c>
      <c r="AK680" s="221">
        <f ca="1">SUMPRODUCT($O593:AK593,N(1-$O622:AK622),N(OFFSET($O651:AK651,0,MAX(COLUMN($O651:AK651))-COLUMN($O651:AK651),1,1)))+AK622*AK593</f>
        <v>0</v>
      </c>
      <c r="AL680" s="221">
        <f ca="1">SUMPRODUCT($O593:AL593,N(1-$O622:AL622),N(OFFSET($O651:AL651,0,MAX(COLUMN($O651:AL651))-COLUMN($O651:AL651),1,1)))+AL622*AL593</f>
        <v>0</v>
      </c>
      <c r="AM680" s="221">
        <f ca="1">SUMPRODUCT($O593:AM593,N(1-$O622:AM622),N(OFFSET($O651:AM651,0,MAX(COLUMN($O651:AM651))-COLUMN($O651:AM651),1,1)))+AM622*AM593</f>
        <v>0</v>
      </c>
      <c r="AN680" s="221">
        <f ca="1">SUMPRODUCT($O593:AN593,N(1-$O622:AN622),N(OFFSET($O651:AN651,0,MAX(COLUMN($O651:AN651))-COLUMN($O651:AN651),1,1)))+AN622*AN593</f>
        <v>0</v>
      </c>
      <c r="AO680" s="221">
        <f ca="1">SUMPRODUCT($O593:AO593,N(1-$O622:AO622),N(OFFSET($O651:AO651,0,MAX(COLUMN($O651:AO651))-COLUMN($O651:AO651),1,1)))+AO622*AO593</f>
        <v>0</v>
      </c>
      <c r="AP680" s="221">
        <f ca="1">SUMPRODUCT($O593:AP593,N(1-$O622:AP622),N(OFFSET($O651:AP651,0,MAX(COLUMN($O651:AP651))-COLUMN($O651:AP651),1,1)))+AP622*AP593</f>
        <v>0</v>
      </c>
      <c r="AQ680" s="221">
        <f ca="1">SUMPRODUCT($O593:AQ593,N(1-$O622:AQ622),N(OFFSET($O651:AQ651,0,MAX(COLUMN($O651:AQ651))-COLUMN($O651:AQ651),1,1)))+AQ622*AQ593</f>
        <v>0</v>
      </c>
      <c r="AR680" s="221">
        <f ca="1">SUMPRODUCT($O593:AR593,N(1-$O622:AR622),N(OFFSET($O651:AR651,0,MAX(COLUMN($O651:AR651))-COLUMN($O651:AR651),1,1)))+AR622*AR593</f>
        <v>0</v>
      </c>
      <c r="AS680" s="221">
        <f ca="1">SUMPRODUCT($O593:AS593,N(1-$O622:AS622),N(OFFSET($O651:AS651,0,MAX(COLUMN($O651:AS651))-COLUMN($O651:AS651),1,1)))+AS622*AS593</f>
        <v>0</v>
      </c>
      <c r="AT680" s="221">
        <f ca="1">SUMPRODUCT($O593:AT593,N(1-$O622:AT622),N(OFFSET($O651:AT651,0,MAX(COLUMN($O651:AT651))-COLUMN($O651:AT651),1,1)))+AT622*AT593</f>
        <v>0</v>
      </c>
      <c r="AU680" s="221">
        <f ca="1">SUMPRODUCT($O593:AU593,N(1-$O622:AU622),N(OFFSET($O651:AU651,0,MAX(COLUMN($O651:AU651))-COLUMN($O651:AU651),1,1)))+AU622*AU593</f>
        <v>0</v>
      </c>
      <c r="AV680" s="221">
        <f ca="1">SUMPRODUCT($O593:AV593,N(1-$O622:AV622),N(OFFSET($O651:AV651,0,MAX(COLUMN($O651:AV651))-COLUMN($O651:AV651),1,1)))+AV622*AV593</f>
        <v>0</v>
      </c>
      <c r="AW680" s="221">
        <f ca="1">SUMPRODUCT($O593:AW593,N(1-$O622:AW622),N(OFFSET($O651:AW651,0,MAX(COLUMN($O651:AW651))-COLUMN($O651:AW651),1,1)))+AW622*AW593</f>
        <v>0</v>
      </c>
      <c r="AX680" s="221">
        <f ca="1">SUMPRODUCT($O593:AX593,N(1-$O622:AX622),N(OFFSET($O651:AX651,0,MAX(COLUMN($O651:AX651))-COLUMN($O651:AX651),1,1)))+AX622*AX593</f>
        <v>0</v>
      </c>
      <c r="AY680" s="221">
        <f ca="1">SUMPRODUCT($O593:AY593,N(1-$O622:AY622),N(OFFSET($O651:AY651,0,MAX(COLUMN($O651:AY651))-COLUMN($O651:AY651),1,1)))+AY622*AY593</f>
        <v>0</v>
      </c>
      <c r="AZ680" s="221">
        <f ca="1">SUMPRODUCT($O593:AZ593,N(1-$O622:AZ622),N(OFFSET($O651:AZ651,0,MAX(COLUMN($O651:AZ651))-COLUMN($O651:AZ651),1,1)))+AZ622*AZ593</f>
        <v>0</v>
      </c>
      <c r="BA680" s="221">
        <f ca="1">SUMPRODUCT($O593:BA593,N(1-$O622:BA622),N(OFFSET($O651:BA651,0,MAX(COLUMN($O651:BA651))-COLUMN($O651:BA651),1,1)))+BA622*BA593</f>
        <v>0</v>
      </c>
      <c r="BB680" s="221">
        <f ca="1">SUMPRODUCT($O593:BB593,N(1-$O622:BB622),N(OFFSET($O651:BB651,0,MAX(COLUMN($O651:BB651))-COLUMN($O651:BB651),1,1)))+BB622*BB593</f>
        <v>0</v>
      </c>
      <c r="BC680" s="221">
        <f ca="1">SUMPRODUCT($O593:BC593,N(1-$O622:BC622),N(OFFSET($O651:BC651,0,MAX(COLUMN($O651:BC651))-COLUMN($O651:BC651),1,1)))+BC622*BC593</f>
        <v>0</v>
      </c>
      <c r="BD680" s="221">
        <f ca="1">SUMPRODUCT($O593:BD593,N(1-$O622:BD622),N(OFFSET($O651:BD651,0,MAX(COLUMN($O651:BD651))-COLUMN($O651:BD651),1,1)))+BD622*BD593</f>
        <v>0</v>
      </c>
      <c r="BE680" s="221">
        <f ca="1">SUMPRODUCT($O593:BE593,N(1-$O622:BE622),N(OFFSET($O651:BE651,0,MAX(COLUMN($O651:BE651))-COLUMN($O651:BE651),1,1)))+BE622*BE593</f>
        <v>0</v>
      </c>
      <c r="BF680" s="221">
        <f ca="1">SUMPRODUCT($O593:BF593,N(1-$O622:BF622),N(OFFSET($O651:BF651,0,MAX(COLUMN($O651:BF651))-COLUMN($O651:BF651),1,1)))+BF622*BF593</f>
        <v>0</v>
      </c>
      <c r="BG680" s="221">
        <f ca="1">SUMPRODUCT($O593:BG593,N(1-$O622:BG622),N(OFFSET($O651:BG651,0,MAX(COLUMN($O651:BG651))-COLUMN($O651:BG651),1,1)))+BG622*BG593</f>
        <v>0</v>
      </c>
      <c r="BH680" s="221">
        <f ca="1">SUMPRODUCT($O593:BH593,N(1-$O622:BH622),N(OFFSET($O651:BH651,0,MAX(COLUMN($O651:BH651))-COLUMN($O651:BH651),1,1)))+BH622*BH593</f>
        <v>0</v>
      </c>
      <c r="BI680" s="221">
        <f ca="1">SUMPRODUCT($O593:BI593,N(1-$O622:BI622),N(OFFSET($O651:BI651,0,MAX(COLUMN($O651:BI651))-COLUMN($O651:BI651),1,1)))+BI622*BI593</f>
        <v>0</v>
      </c>
      <c r="BJ680" s="221">
        <f ca="1">SUMPRODUCT($O593:BJ593,N(1-$O622:BJ622),N(OFFSET($O651:BJ651,0,MAX(COLUMN($O651:BJ651))-COLUMN($O651:BJ651),1,1)))+BJ622*BJ593</f>
        <v>0</v>
      </c>
      <c r="BK680" s="221">
        <f ca="1">SUMPRODUCT($O593:BK593,N(1-$O622:BK622),N(OFFSET($O651:BK651,0,MAX(COLUMN($O651:BK651))-COLUMN($O651:BK651),1,1)))+BK622*BK593</f>
        <v>0</v>
      </c>
      <c r="BL680" s="221">
        <f ca="1">SUMPRODUCT($O593:BL593,N(1-$O622:BL622),N(OFFSET($O651:BL651,0,MAX(COLUMN($O651:BL651))-COLUMN($O651:BL651),1,1)))+BL622*BL593</f>
        <v>0</v>
      </c>
      <c r="BM680" s="221">
        <f ca="1">SUMPRODUCT($O593:BM593,N(1-$O622:BM622),N(OFFSET($O651:BM651,0,MAX(COLUMN($O651:BM651))-COLUMN($O651:BM651),1,1)))+BM622*BM593</f>
        <v>0</v>
      </c>
    </row>
    <row r="681" spans="3:65" x14ac:dyDescent="0.2">
      <c r="C681" s="188">
        <f t="shared" si="638"/>
        <v>10</v>
      </c>
      <c r="D681" s="166" t="str">
        <f t="shared" si="639"/>
        <v/>
      </c>
      <c r="E681" s="211" t="str">
        <f t="shared" si="637"/>
        <v>Operating Expense</v>
      </c>
      <c r="F681" s="183">
        <f t="shared" si="637"/>
        <v>2</v>
      </c>
      <c r="G681" s="183"/>
      <c r="H681" s="214"/>
      <c r="K681" s="202">
        <f t="shared" ca="1" si="640"/>
        <v>0</v>
      </c>
      <c r="L681" s="203">
        <f t="shared" ca="1" si="641"/>
        <v>0</v>
      </c>
      <c r="O681" s="221">
        <f ca="1">SUMPRODUCT($O594:O594,N(1-$O623:O623),N(OFFSET($O652:O652,0,MAX(COLUMN($O652:O652))-COLUMN($O652:O652),1,1)))+O623*O594</f>
        <v>0</v>
      </c>
      <c r="P681" s="221">
        <f ca="1">SUMPRODUCT($O594:P594,N(1-$O623:P623),N(OFFSET($O652:P652,0,MAX(COLUMN($O652:P652))-COLUMN($O652:P652),1,1)))+P623*P594</f>
        <v>0</v>
      </c>
      <c r="Q681" s="221">
        <f ca="1">SUMPRODUCT($O594:Q594,N(1-$O623:Q623),N(OFFSET($O652:Q652,0,MAX(COLUMN($O652:Q652))-COLUMN($O652:Q652),1,1)))+Q623*Q594</f>
        <v>0</v>
      </c>
      <c r="R681" s="221">
        <f ca="1">SUMPRODUCT($O594:R594,N(1-$O623:R623),N(OFFSET($O652:R652,0,MAX(COLUMN($O652:R652))-COLUMN($O652:R652),1,1)))+R623*R594</f>
        <v>0</v>
      </c>
      <c r="S681" s="221">
        <f ca="1">SUMPRODUCT($O594:S594,N(1-$O623:S623),N(OFFSET($O652:S652,0,MAX(COLUMN($O652:S652))-COLUMN($O652:S652),1,1)))+S623*S594</f>
        <v>0</v>
      </c>
      <c r="T681" s="221">
        <f ca="1">SUMPRODUCT($O594:T594,N(1-$O623:T623),N(OFFSET($O652:T652,0,MAX(COLUMN($O652:T652))-COLUMN($O652:T652),1,1)))+T623*T594</f>
        <v>0</v>
      </c>
      <c r="U681" s="221">
        <f ca="1">SUMPRODUCT($O594:U594,N(1-$O623:U623),N(OFFSET($O652:U652,0,MAX(COLUMN($O652:U652))-COLUMN($O652:U652),1,1)))+U623*U594</f>
        <v>0</v>
      </c>
      <c r="V681" s="221">
        <f ca="1">SUMPRODUCT($O594:V594,N(1-$O623:V623),N(OFFSET($O652:V652,0,MAX(COLUMN($O652:V652))-COLUMN($O652:V652),1,1)))+V623*V594</f>
        <v>0</v>
      </c>
      <c r="W681" s="221">
        <f ca="1">SUMPRODUCT($O594:W594,N(1-$O623:W623),N(OFFSET($O652:W652,0,MAX(COLUMN($O652:W652))-COLUMN($O652:W652),1,1)))+W623*W594</f>
        <v>0</v>
      </c>
      <c r="X681" s="221">
        <f ca="1">SUMPRODUCT($O594:X594,N(1-$O623:X623),N(OFFSET($O652:X652,0,MAX(COLUMN($O652:X652))-COLUMN($O652:X652),1,1)))+X623*X594</f>
        <v>0</v>
      </c>
      <c r="Y681" s="221">
        <f ca="1">SUMPRODUCT($O594:Y594,N(1-$O623:Y623),N(OFFSET($O652:Y652,0,MAX(COLUMN($O652:Y652))-COLUMN($O652:Y652),1,1)))+Y623*Y594</f>
        <v>0</v>
      </c>
      <c r="Z681" s="221">
        <f ca="1">SUMPRODUCT($O594:Z594,N(1-$O623:Z623),N(OFFSET($O652:Z652,0,MAX(COLUMN($O652:Z652))-COLUMN($O652:Z652),1,1)))+Z623*Z594</f>
        <v>0</v>
      </c>
      <c r="AA681" s="221">
        <f ca="1">SUMPRODUCT($O594:AA594,N(1-$O623:AA623),N(OFFSET($O652:AA652,0,MAX(COLUMN($O652:AA652))-COLUMN($O652:AA652),1,1)))+AA623*AA594</f>
        <v>0</v>
      </c>
      <c r="AB681" s="221">
        <f ca="1">SUMPRODUCT($O594:AB594,N(1-$O623:AB623),N(OFFSET($O652:AB652,0,MAX(COLUMN($O652:AB652))-COLUMN($O652:AB652),1,1)))+AB623*AB594</f>
        <v>0</v>
      </c>
      <c r="AC681" s="221">
        <f ca="1">SUMPRODUCT($O594:AC594,N(1-$O623:AC623),N(OFFSET($O652:AC652,0,MAX(COLUMN($O652:AC652))-COLUMN($O652:AC652),1,1)))+AC623*AC594</f>
        <v>0</v>
      </c>
      <c r="AD681" s="221">
        <f ca="1">SUMPRODUCT($O594:AD594,N(1-$O623:AD623),N(OFFSET($O652:AD652,0,MAX(COLUMN($O652:AD652))-COLUMN($O652:AD652),1,1)))+AD623*AD594</f>
        <v>0</v>
      </c>
      <c r="AE681" s="221">
        <f ca="1">SUMPRODUCT($O594:AE594,N(1-$O623:AE623),N(OFFSET($O652:AE652,0,MAX(COLUMN($O652:AE652))-COLUMN($O652:AE652),1,1)))+AE623*AE594</f>
        <v>0</v>
      </c>
      <c r="AF681" s="221">
        <f ca="1">SUMPRODUCT($O594:AF594,N(1-$O623:AF623),N(OFFSET($O652:AF652,0,MAX(COLUMN($O652:AF652))-COLUMN($O652:AF652),1,1)))+AF623*AF594</f>
        <v>0</v>
      </c>
      <c r="AG681" s="221">
        <f ca="1">SUMPRODUCT($O594:AG594,N(1-$O623:AG623),N(OFFSET($O652:AG652,0,MAX(COLUMN($O652:AG652))-COLUMN($O652:AG652),1,1)))+AG623*AG594</f>
        <v>0</v>
      </c>
      <c r="AH681" s="221">
        <f ca="1">SUMPRODUCT($O594:AH594,N(1-$O623:AH623),N(OFFSET($O652:AH652,0,MAX(COLUMN($O652:AH652))-COLUMN($O652:AH652),1,1)))+AH623*AH594</f>
        <v>0</v>
      </c>
      <c r="AI681" s="221">
        <f ca="1">SUMPRODUCT($O594:AI594,N(1-$O623:AI623),N(OFFSET($O652:AI652,0,MAX(COLUMN($O652:AI652))-COLUMN($O652:AI652),1,1)))+AI623*AI594</f>
        <v>0</v>
      </c>
      <c r="AJ681" s="221">
        <f ca="1">SUMPRODUCT($O594:AJ594,N(1-$O623:AJ623),N(OFFSET($O652:AJ652,0,MAX(COLUMN($O652:AJ652))-COLUMN($O652:AJ652),1,1)))+AJ623*AJ594</f>
        <v>0</v>
      </c>
      <c r="AK681" s="221">
        <f ca="1">SUMPRODUCT($O594:AK594,N(1-$O623:AK623),N(OFFSET($O652:AK652,0,MAX(COLUMN($O652:AK652))-COLUMN($O652:AK652),1,1)))+AK623*AK594</f>
        <v>0</v>
      </c>
      <c r="AL681" s="221">
        <f ca="1">SUMPRODUCT($O594:AL594,N(1-$O623:AL623),N(OFFSET($O652:AL652,0,MAX(COLUMN($O652:AL652))-COLUMN($O652:AL652),1,1)))+AL623*AL594</f>
        <v>0</v>
      </c>
      <c r="AM681" s="221">
        <f ca="1">SUMPRODUCT($O594:AM594,N(1-$O623:AM623),N(OFFSET($O652:AM652,0,MAX(COLUMN($O652:AM652))-COLUMN($O652:AM652),1,1)))+AM623*AM594</f>
        <v>0</v>
      </c>
      <c r="AN681" s="221">
        <f ca="1">SUMPRODUCT($O594:AN594,N(1-$O623:AN623),N(OFFSET($O652:AN652,0,MAX(COLUMN($O652:AN652))-COLUMN($O652:AN652),1,1)))+AN623*AN594</f>
        <v>0</v>
      </c>
      <c r="AO681" s="221">
        <f ca="1">SUMPRODUCT($O594:AO594,N(1-$O623:AO623),N(OFFSET($O652:AO652,0,MAX(COLUMN($O652:AO652))-COLUMN($O652:AO652),1,1)))+AO623*AO594</f>
        <v>0</v>
      </c>
      <c r="AP681" s="221">
        <f ca="1">SUMPRODUCT($O594:AP594,N(1-$O623:AP623),N(OFFSET($O652:AP652,0,MAX(COLUMN($O652:AP652))-COLUMN($O652:AP652),1,1)))+AP623*AP594</f>
        <v>0</v>
      </c>
      <c r="AQ681" s="221">
        <f ca="1">SUMPRODUCT($O594:AQ594,N(1-$O623:AQ623),N(OFFSET($O652:AQ652,0,MAX(COLUMN($O652:AQ652))-COLUMN($O652:AQ652),1,1)))+AQ623*AQ594</f>
        <v>0</v>
      </c>
      <c r="AR681" s="221">
        <f ca="1">SUMPRODUCT($O594:AR594,N(1-$O623:AR623),N(OFFSET($O652:AR652,0,MAX(COLUMN($O652:AR652))-COLUMN($O652:AR652),1,1)))+AR623*AR594</f>
        <v>0</v>
      </c>
      <c r="AS681" s="221">
        <f ca="1">SUMPRODUCT($O594:AS594,N(1-$O623:AS623),N(OFFSET($O652:AS652,0,MAX(COLUMN($O652:AS652))-COLUMN($O652:AS652),1,1)))+AS623*AS594</f>
        <v>0</v>
      </c>
      <c r="AT681" s="221">
        <f ca="1">SUMPRODUCT($O594:AT594,N(1-$O623:AT623),N(OFFSET($O652:AT652,0,MAX(COLUMN($O652:AT652))-COLUMN($O652:AT652),1,1)))+AT623*AT594</f>
        <v>0</v>
      </c>
      <c r="AU681" s="221">
        <f ca="1">SUMPRODUCT($O594:AU594,N(1-$O623:AU623),N(OFFSET($O652:AU652,0,MAX(COLUMN($O652:AU652))-COLUMN($O652:AU652),1,1)))+AU623*AU594</f>
        <v>0</v>
      </c>
      <c r="AV681" s="221">
        <f ca="1">SUMPRODUCT($O594:AV594,N(1-$O623:AV623),N(OFFSET($O652:AV652,0,MAX(COLUMN($O652:AV652))-COLUMN($O652:AV652),1,1)))+AV623*AV594</f>
        <v>0</v>
      </c>
      <c r="AW681" s="221">
        <f ca="1">SUMPRODUCT($O594:AW594,N(1-$O623:AW623),N(OFFSET($O652:AW652,0,MAX(COLUMN($O652:AW652))-COLUMN($O652:AW652),1,1)))+AW623*AW594</f>
        <v>0</v>
      </c>
      <c r="AX681" s="221">
        <f ca="1">SUMPRODUCT($O594:AX594,N(1-$O623:AX623),N(OFFSET($O652:AX652,0,MAX(COLUMN($O652:AX652))-COLUMN($O652:AX652),1,1)))+AX623*AX594</f>
        <v>0</v>
      </c>
      <c r="AY681" s="221">
        <f ca="1">SUMPRODUCT($O594:AY594,N(1-$O623:AY623),N(OFFSET($O652:AY652,0,MAX(COLUMN($O652:AY652))-COLUMN($O652:AY652),1,1)))+AY623*AY594</f>
        <v>0</v>
      </c>
      <c r="AZ681" s="221">
        <f ca="1">SUMPRODUCT($O594:AZ594,N(1-$O623:AZ623),N(OFFSET($O652:AZ652,0,MAX(COLUMN($O652:AZ652))-COLUMN($O652:AZ652),1,1)))+AZ623*AZ594</f>
        <v>0</v>
      </c>
      <c r="BA681" s="221">
        <f ca="1">SUMPRODUCT($O594:BA594,N(1-$O623:BA623),N(OFFSET($O652:BA652,0,MAX(COLUMN($O652:BA652))-COLUMN($O652:BA652),1,1)))+BA623*BA594</f>
        <v>0</v>
      </c>
      <c r="BB681" s="221">
        <f ca="1">SUMPRODUCT($O594:BB594,N(1-$O623:BB623),N(OFFSET($O652:BB652,0,MAX(COLUMN($O652:BB652))-COLUMN($O652:BB652),1,1)))+BB623*BB594</f>
        <v>0</v>
      </c>
      <c r="BC681" s="221">
        <f ca="1">SUMPRODUCT($O594:BC594,N(1-$O623:BC623),N(OFFSET($O652:BC652,0,MAX(COLUMN($O652:BC652))-COLUMN($O652:BC652),1,1)))+BC623*BC594</f>
        <v>0</v>
      </c>
      <c r="BD681" s="221">
        <f ca="1">SUMPRODUCT($O594:BD594,N(1-$O623:BD623),N(OFFSET($O652:BD652,0,MAX(COLUMN($O652:BD652))-COLUMN($O652:BD652),1,1)))+BD623*BD594</f>
        <v>0</v>
      </c>
      <c r="BE681" s="221">
        <f ca="1">SUMPRODUCT($O594:BE594,N(1-$O623:BE623),N(OFFSET($O652:BE652,0,MAX(COLUMN($O652:BE652))-COLUMN($O652:BE652),1,1)))+BE623*BE594</f>
        <v>0</v>
      </c>
      <c r="BF681" s="221">
        <f ca="1">SUMPRODUCT($O594:BF594,N(1-$O623:BF623),N(OFFSET($O652:BF652,0,MAX(COLUMN($O652:BF652))-COLUMN($O652:BF652),1,1)))+BF623*BF594</f>
        <v>0</v>
      </c>
      <c r="BG681" s="221">
        <f ca="1">SUMPRODUCT($O594:BG594,N(1-$O623:BG623),N(OFFSET($O652:BG652,0,MAX(COLUMN($O652:BG652))-COLUMN($O652:BG652),1,1)))+BG623*BG594</f>
        <v>0</v>
      </c>
      <c r="BH681" s="221">
        <f ca="1">SUMPRODUCT($O594:BH594,N(1-$O623:BH623),N(OFFSET($O652:BH652,0,MAX(COLUMN($O652:BH652))-COLUMN($O652:BH652),1,1)))+BH623*BH594</f>
        <v>0</v>
      </c>
      <c r="BI681" s="221">
        <f ca="1">SUMPRODUCT($O594:BI594,N(1-$O623:BI623),N(OFFSET($O652:BI652,0,MAX(COLUMN($O652:BI652))-COLUMN($O652:BI652),1,1)))+BI623*BI594</f>
        <v>0</v>
      </c>
      <c r="BJ681" s="221">
        <f ca="1">SUMPRODUCT($O594:BJ594,N(1-$O623:BJ623),N(OFFSET($O652:BJ652,0,MAX(COLUMN($O652:BJ652))-COLUMN($O652:BJ652),1,1)))+BJ623*BJ594</f>
        <v>0</v>
      </c>
      <c r="BK681" s="221">
        <f ca="1">SUMPRODUCT($O594:BK594,N(1-$O623:BK623),N(OFFSET($O652:BK652,0,MAX(COLUMN($O652:BK652))-COLUMN($O652:BK652),1,1)))+BK623*BK594</f>
        <v>0</v>
      </c>
      <c r="BL681" s="221">
        <f ca="1">SUMPRODUCT($O594:BL594,N(1-$O623:BL623),N(OFFSET($O652:BL652,0,MAX(COLUMN($O652:BL652))-COLUMN($O652:BL652),1,1)))+BL623*BL594</f>
        <v>0</v>
      </c>
      <c r="BM681" s="221">
        <f ca="1">SUMPRODUCT($O594:BM594,N(1-$O623:BM623),N(OFFSET($O652:BM652,0,MAX(COLUMN($O652:BM652))-COLUMN($O652:BM652),1,1)))+BM623*BM594</f>
        <v>0</v>
      </c>
    </row>
    <row r="682" spans="3:65" x14ac:dyDescent="0.2">
      <c r="C682" s="188">
        <f t="shared" si="638"/>
        <v>11</v>
      </c>
      <c r="D682" s="166" t="str">
        <f t="shared" si="639"/>
        <v/>
      </c>
      <c r="E682" s="211" t="str">
        <f t="shared" si="637"/>
        <v>Operating Expense</v>
      </c>
      <c r="F682" s="183">
        <f t="shared" si="637"/>
        <v>2</v>
      </c>
      <c r="G682" s="183"/>
      <c r="H682" s="214"/>
      <c r="K682" s="202">
        <f t="shared" ca="1" si="640"/>
        <v>0</v>
      </c>
      <c r="L682" s="203">
        <f t="shared" ca="1" si="641"/>
        <v>0</v>
      </c>
      <c r="O682" s="221">
        <f ca="1">SUMPRODUCT($O595:O595,N(1-$O624:O624),N(OFFSET($O653:O653,0,MAX(COLUMN($O653:O653))-COLUMN($O653:O653),1,1)))+O624*O595</f>
        <v>0</v>
      </c>
      <c r="P682" s="221">
        <f ca="1">SUMPRODUCT($O595:P595,N(1-$O624:P624),N(OFFSET($O653:P653,0,MAX(COLUMN($O653:P653))-COLUMN($O653:P653),1,1)))+P624*P595</f>
        <v>0</v>
      </c>
      <c r="Q682" s="221">
        <f ca="1">SUMPRODUCT($O595:Q595,N(1-$O624:Q624),N(OFFSET($O653:Q653,0,MAX(COLUMN($O653:Q653))-COLUMN($O653:Q653),1,1)))+Q624*Q595</f>
        <v>0</v>
      </c>
      <c r="R682" s="221">
        <f ca="1">SUMPRODUCT($O595:R595,N(1-$O624:R624),N(OFFSET($O653:R653,0,MAX(COLUMN($O653:R653))-COLUMN($O653:R653),1,1)))+R624*R595</f>
        <v>0</v>
      </c>
      <c r="S682" s="221">
        <f ca="1">SUMPRODUCT($O595:S595,N(1-$O624:S624),N(OFFSET($O653:S653,0,MAX(COLUMN($O653:S653))-COLUMN($O653:S653),1,1)))+S624*S595</f>
        <v>0</v>
      </c>
      <c r="T682" s="221">
        <f ca="1">SUMPRODUCT($O595:T595,N(1-$O624:T624),N(OFFSET($O653:T653,0,MAX(COLUMN($O653:T653))-COLUMN($O653:T653),1,1)))+T624*T595</f>
        <v>0</v>
      </c>
      <c r="U682" s="221">
        <f ca="1">SUMPRODUCT($O595:U595,N(1-$O624:U624),N(OFFSET($O653:U653,0,MAX(COLUMN($O653:U653))-COLUMN($O653:U653),1,1)))+U624*U595</f>
        <v>0</v>
      </c>
      <c r="V682" s="221">
        <f ca="1">SUMPRODUCT($O595:V595,N(1-$O624:V624),N(OFFSET($O653:V653,0,MAX(COLUMN($O653:V653))-COLUMN($O653:V653),1,1)))+V624*V595</f>
        <v>0</v>
      </c>
      <c r="W682" s="221">
        <f ca="1">SUMPRODUCT($O595:W595,N(1-$O624:W624),N(OFFSET($O653:W653,0,MAX(COLUMN($O653:W653))-COLUMN($O653:W653),1,1)))+W624*W595</f>
        <v>0</v>
      </c>
      <c r="X682" s="221">
        <f ca="1">SUMPRODUCT($O595:X595,N(1-$O624:X624),N(OFFSET($O653:X653,0,MAX(COLUMN($O653:X653))-COLUMN($O653:X653),1,1)))+X624*X595</f>
        <v>0</v>
      </c>
      <c r="Y682" s="221">
        <f ca="1">SUMPRODUCT($O595:Y595,N(1-$O624:Y624),N(OFFSET($O653:Y653,0,MAX(COLUMN($O653:Y653))-COLUMN($O653:Y653),1,1)))+Y624*Y595</f>
        <v>0</v>
      </c>
      <c r="Z682" s="221">
        <f ca="1">SUMPRODUCT($O595:Z595,N(1-$O624:Z624),N(OFFSET($O653:Z653,0,MAX(COLUMN($O653:Z653))-COLUMN($O653:Z653),1,1)))+Z624*Z595</f>
        <v>0</v>
      </c>
      <c r="AA682" s="221">
        <f ca="1">SUMPRODUCT($O595:AA595,N(1-$O624:AA624),N(OFFSET($O653:AA653,0,MAX(COLUMN($O653:AA653))-COLUMN($O653:AA653),1,1)))+AA624*AA595</f>
        <v>0</v>
      </c>
      <c r="AB682" s="221">
        <f ca="1">SUMPRODUCT($O595:AB595,N(1-$O624:AB624),N(OFFSET($O653:AB653,0,MAX(COLUMN($O653:AB653))-COLUMN($O653:AB653),1,1)))+AB624*AB595</f>
        <v>0</v>
      </c>
      <c r="AC682" s="221">
        <f ca="1">SUMPRODUCT($O595:AC595,N(1-$O624:AC624),N(OFFSET($O653:AC653,0,MAX(COLUMN($O653:AC653))-COLUMN($O653:AC653),1,1)))+AC624*AC595</f>
        <v>0</v>
      </c>
      <c r="AD682" s="221">
        <f ca="1">SUMPRODUCT($O595:AD595,N(1-$O624:AD624),N(OFFSET($O653:AD653,0,MAX(COLUMN($O653:AD653))-COLUMN($O653:AD653),1,1)))+AD624*AD595</f>
        <v>0</v>
      </c>
      <c r="AE682" s="221">
        <f ca="1">SUMPRODUCT($O595:AE595,N(1-$O624:AE624),N(OFFSET($O653:AE653,0,MAX(COLUMN($O653:AE653))-COLUMN($O653:AE653),1,1)))+AE624*AE595</f>
        <v>0</v>
      </c>
      <c r="AF682" s="221">
        <f ca="1">SUMPRODUCT($O595:AF595,N(1-$O624:AF624),N(OFFSET($O653:AF653,0,MAX(COLUMN($O653:AF653))-COLUMN($O653:AF653),1,1)))+AF624*AF595</f>
        <v>0</v>
      </c>
      <c r="AG682" s="221">
        <f ca="1">SUMPRODUCT($O595:AG595,N(1-$O624:AG624),N(OFFSET($O653:AG653,0,MAX(COLUMN($O653:AG653))-COLUMN($O653:AG653),1,1)))+AG624*AG595</f>
        <v>0</v>
      </c>
      <c r="AH682" s="221">
        <f ca="1">SUMPRODUCT($O595:AH595,N(1-$O624:AH624),N(OFFSET($O653:AH653,0,MAX(COLUMN($O653:AH653))-COLUMN($O653:AH653),1,1)))+AH624*AH595</f>
        <v>0</v>
      </c>
      <c r="AI682" s="221">
        <f ca="1">SUMPRODUCT($O595:AI595,N(1-$O624:AI624),N(OFFSET($O653:AI653,0,MAX(COLUMN($O653:AI653))-COLUMN($O653:AI653),1,1)))+AI624*AI595</f>
        <v>0</v>
      </c>
      <c r="AJ682" s="221">
        <f ca="1">SUMPRODUCT($O595:AJ595,N(1-$O624:AJ624),N(OFFSET($O653:AJ653,0,MAX(COLUMN($O653:AJ653))-COLUMN($O653:AJ653),1,1)))+AJ624*AJ595</f>
        <v>0</v>
      </c>
      <c r="AK682" s="221">
        <f ca="1">SUMPRODUCT($O595:AK595,N(1-$O624:AK624),N(OFFSET($O653:AK653,0,MAX(COLUMN($O653:AK653))-COLUMN($O653:AK653),1,1)))+AK624*AK595</f>
        <v>0</v>
      </c>
      <c r="AL682" s="221">
        <f ca="1">SUMPRODUCT($O595:AL595,N(1-$O624:AL624),N(OFFSET($O653:AL653,0,MAX(COLUMN($O653:AL653))-COLUMN($O653:AL653),1,1)))+AL624*AL595</f>
        <v>0</v>
      </c>
      <c r="AM682" s="221">
        <f ca="1">SUMPRODUCT($O595:AM595,N(1-$O624:AM624),N(OFFSET($O653:AM653,0,MAX(COLUMN($O653:AM653))-COLUMN($O653:AM653),1,1)))+AM624*AM595</f>
        <v>0</v>
      </c>
      <c r="AN682" s="221">
        <f ca="1">SUMPRODUCT($O595:AN595,N(1-$O624:AN624),N(OFFSET($O653:AN653,0,MAX(COLUMN($O653:AN653))-COLUMN($O653:AN653),1,1)))+AN624*AN595</f>
        <v>0</v>
      </c>
      <c r="AO682" s="221">
        <f ca="1">SUMPRODUCT($O595:AO595,N(1-$O624:AO624),N(OFFSET($O653:AO653,0,MAX(COLUMN($O653:AO653))-COLUMN($O653:AO653),1,1)))+AO624*AO595</f>
        <v>0</v>
      </c>
      <c r="AP682" s="221">
        <f ca="1">SUMPRODUCT($O595:AP595,N(1-$O624:AP624),N(OFFSET($O653:AP653,0,MAX(COLUMN($O653:AP653))-COLUMN($O653:AP653),1,1)))+AP624*AP595</f>
        <v>0</v>
      </c>
      <c r="AQ682" s="221">
        <f ca="1">SUMPRODUCT($O595:AQ595,N(1-$O624:AQ624),N(OFFSET($O653:AQ653,0,MAX(COLUMN($O653:AQ653))-COLUMN($O653:AQ653),1,1)))+AQ624*AQ595</f>
        <v>0</v>
      </c>
      <c r="AR682" s="221">
        <f ca="1">SUMPRODUCT($O595:AR595,N(1-$O624:AR624),N(OFFSET($O653:AR653,0,MAX(COLUMN($O653:AR653))-COLUMN($O653:AR653),1,1)))+AR624*AR595</f>
        <v>0</v>
      </c>
      <c r="AS682" s="221">
        <f ca="1">SUMPRODUCT($O595:AS595,N(1-$O624:AS624),N(OFFSET($O653:AS653,0,MAX(COLUMN($O653:AS653))-COLUMN($O653:AS653),1,1)))+AS624*AS595</f>
        <v>0</v>
      </c>
      <c r="AT682" s="221">
        <f ca="1">SUMPRODUCT($O595:AT595,N(1-$O624:AT624),N(OFFSET($O653:AT653,0,MAX(COLUMN($O653:AT653))-COLUMN($O653:AT653),1,1)))+AT624*AT595</f>
        <v>0</v>
      </c>
      <c r="AU682" s="221">
        <f ca="1">SUMPRODUCT($O595:AU595,N(1-$O624:AU624),N(OFFSET($O653:AU653,0,MAX(COLUMN($O653:AU653))-COLUMN($O653:AU653),1,1)))+AU624*AU595</f>
        <v>0</v>
      </c>
      <c r="AV682" s="221">
        <f ca="1">SUMPRODUCT($O595:AV595,N(1-$O624:AV624),N(OFFSET($O653:AV653,0,MAX(COLUMN($O653:AV653))-COLUMN($O653:AV653),1,1)))+AV624*AV595</f>
        <v>0</v>
      </c>
      <c r="AW682" s="221">
        <f ca="1">SUMPRODUCT($O595:AW595,N(1-$O624:AW624),N(OFFSET($O653:AW653,0,MAX(COLUMN($O653:AW653))-COLUMN($O653:AW653),1,1)))+AW624*AW595</f>
        <v>0</v>
      </c>
      <c r="AX682" s="221">
        <f ca="1">SUMPRODUCT($O595:AX595,N(1-$O624:AX624),N(OFFSET($O653:AX653,0,MAX(COLUMN($O653:AX653))-COLUMN($O653:AX653),1,1)))+AX624*AX595</f>
        <v>0</v>
      </c>
      <c r="AY682" s="221">
        <f ca="1">SUMPRODUCT($O595:AY595,N(1-$O624:AY624),N(OFFSET($O653:AY653,0,MAX(COLUMN($O653:AY653))-COLUMN($O653:AY653),1,1)))+AY624*AY595</f>
        <v>0</v>
      </c>
      <c r="AZ682" s="221">
        <f ca="1">SUMPRODUCT($O595:AZ595,N(1-$O624:AZ624),N(OFFSET($O653:AZ653,0,MAX(COLUMN($O653:AZ653))-COLUMN($O653:AZ653),1,1)))+AZ624*AZ595</f>
        <v>0</v>
      </c>
      <c r="BA682" s="221">
        <f ca="1">SUMPRODUCT($O595:BA595,N(1-$O624:BA624),N(OFFSET($O653:BA653,0,MAX(COLUMN($O653:BA653))-COLUMN($O653:BA653),1,1)))+BA624*BA595</f>
        <v>0</v>
      </c>
      <c r="BB682" s="221">
        <f ca="1">SUMPRODUCT($O595:BB595,N(1-$O624:BB624),N(OFFSET($O653:BB653,0,MAX(COLUMN($O653:BB653))-COLUMN($O653:BB653),1,1)))+BB624*BB595</f>
        <v>0</v>
      </c>
      <c r="BC682" s="221">
        <f ca="1">SUMPRODUCT($O595:BC595,N(1-$O624:BC624),N(OFFSET($O653:BC653,0,MAX(COLUMN($O653:BC653))-COLUMN($O653:BC653),1,1)))+BC624*BC595</f>
        <v>0</v>
      </c>
      <c r="BD682" s="221">
        <f ca="1">SUMPRODUCT($O595:BD595,N(1-$O624:BD624),N(OFFSET($O653:BD653,0,MAX(COLUMN($O653:BD653))-COLUMN($O653:BD653),1,1)))+BD624*BD595</f>
        <v>0</v>
      </c>
      <c r="BE682" s="221">
        <f ca="1">SUMPRODUCT($O595:BE595,N(1-$O624:BE624),N(OFFSET($O653:BE653,0,MAX(COLUMN($O653:BE653))-COLUMN($O653:BE653),1,1)))+BE624*BE595</f>
        <v>0</v>
      </c>
      <c r="BF682" s="221">
        <f ca="1">SUMPRODUCT($O595:BF595,N(1-$O624:BF624),N(OFFSET($O653:BF653,0,MAX(COLUMN($O653:BF653))-COLUMN($O653:BF653),1,1)))+BF624*BF595</f>
        <v>0</v>
      </c>
      <c r="BG682" s="221">
        <f ca="1">SUMPRODUCT($O595:BG595,N(1-$O624:BG624),N(OFFSET($O653:BG653,0,MAX(COLUMN($O653:BG653))-COLUMN($O653:BG653),1,1)))+BG624*BG595</f>
        <v>0</v>
      </c>
      <c r="BH682" s="221">
        <f ca="1">SUMPRODUCT($O595:BH595,N(1-$O624:BH624),N(OFFSET($O653:BH653,0,MAX(COLUMN($O653:BH653))-COLUMN($O653:BH653),1,1)))+BH624*BH595</f>
        <v>0</v>
      </c>
      <c r="BI682" s="221">
        <f ca="1">SUMPRODUCT($O595:BI595,N(1-$O624:BI624),N(OFFSET($O653:BI653,0,MAX(COLUMN($O653:BI653))-COLUMN($O653:BI653),1,1)))+BI624*BI595</f>
        <v>0</v>
      </c>
      <c r="BJ682" s="221">
        <f ca="1">SUMPRODUCT($O595:BJ595,N(1-$O624:BJ624),N(OFFSET($O653:BJ653,0,MAX(COLUMN($O653:BJ653))-COLUMN($O653:BJ653),1,1)))+BJ624*BJ595</f>
        <v>0</v>
      </c>
      <c r="BK682" s="221">
        <f ca="1">SUMPRODUCT($O595:BK595,N(1-$O624:BK624),N(OFFSET($O653:BK653,0,MAX(COLUMN($O653:BK653))-COLUMN($O653:BK653),1,1)))+BK624*BK595</f>
        <v>0</v>
      </c>
      <c r="BL682" s="221">
        <f ca="1">SUMPRODUCT($O595:BL595,N(1-$O624:BL624),N(OFFSET($O653:BL653,0,MAX(COLUMN($O653:BL653))-COLUMN($O653:BL653),1,1)))+BL624*BL595</f>
        <v>0</v>
      </c>
      <c r="BM682" s="221">
        <f ca="1">SUMPRODUCT($O595:BM595,N(1-$O624:BM624),N(OFFSET($O653:BM653,0,MAX(COLUMN($O653:BM653))-COLUMN($O653:BM653),1,1)))+BM624*BM595</f>
        <v>0</v>
      </c>
    </row>
    <row r="683" spans="3:65" x14ac:dyDescent="0.2">
      <c r="C683" s="188">
        <f t="shared" si="638"/>
        <v>12</v>
      </c>
      <c r="D683" s="166" t="str">
        <f t="shared" si="639"/>
        <v/>
      </c>
      <c r="E683" s="211" t="str">
        <f t="shared" si="637"/>
        <v>Operating Expense</v>
      </c>
      <c r="F683" s="183">
        <f t="shared" si="637"/>
        <v>2</v>
      </c>
      <c r="G683" s="183"/>
      <c r="H683" s="214"/>
      <c r="K683" s="202">
        <f t="shared" ca="1" si="640"/>
        <v>0</v>
      </c>
      <c r="L683" s="203">
        <f t="shared" ca="1" si="641"/>
        <v>0</v>
      </c>
      <c r="O683" s="221">
        <f ca="1">SUMPRODUCT($O596:O596,N(1-$O625:O625),N(OFFSET($O654:O654,0,MAX(COLUMN($O654:O654))-COLUMN($O654:O654),1,1)))+O625*O596</f>
        <v>0</v>
      </c>
      <c r="P683" s="221">
        <f ca="1">SUMPRODUCT($O596:P596,N(1-$O625:P625),N(OFFSET($O654:P654,0,MAX(COLUMN($O654:P654))-COLUMN($O654:P654),1,1)))+P625*P596</f>
        <v>0</v>
      </c>
      <c r="Q683" s="221">
        <f ca="1">SUMPRODUCT($O596:Q596,N(1-$O625:Q625),N(OFFSET($O654:Q654,0,MAX(COLUMN($O654:Q654))-COLUMN($O654:Q654),1,1)))+Q625*Q596</f>
        <v>0</v>
      </c>
      <c r="R683" s="221">
        <f ca="1">SUMPRODUCT($O596:R596,N(1-$O625:R625),N(OFFSET($O654:R654,0,MAX(COLUMN($O654:R654))-COLUMN($O654:R654),1,1)))+R625*R596</f>
        <v>0</v>
      </c>
      <c r="S683" s="221">
        <f ca="1">SUMPRODUCT($O596:S596,N(1-$O625:S625),N(OFFSET($O654:S654,0,MAX(COLUMN($O654:S654))-COLUMN($O654:S654),1,1)))+S625*S596</f>
        <v>0</v>
      </c>
      <c r="T683" s="221">
        <f ca="1">SUMPRODUCT($O596:T596,N(1-$O625:T625),N(OFFSET($O654:T654,0,MAX(COLUMN($O654:T654))-COLUMN($O654:T654),1,1)))+T625*T596</f>
        <v>0</v>
      </c>
      <c r="U683" s="221">
        <f ca="1">SUMPRODUCT($O596:U596,N(1-$O625:U625),N(OFFSET($O654:U654,0,MAX(COLUMN($O654:U654))-COLUMN($O654:U654),1,1)))+U625*U596</f>
        <v>0</v>
      </c>
      <c r="V683" s="221">
        <f ca="1">SUMPRODUCT($O596:V596,N(1-$O625:V625),N(OFFSET($O654:V654,0,MAX(COLUMN($O654:V654))-COLUMN($O654:V654),1,1)))+V625*V596</f>
        <v>0</v>
      </c>
      <c r="W683" s="221">
        <f ca="1">SUMPRODUCT($O596:W596,N(1-$O625:W625),N(OFFSET($O654:W654,0,MAX(COLUMN($O654:W654))-COLUMN($O654:W654),1,1)))+W625*W596</f>
        <v>0</v>
      </c>
      <c r="X683" s="221">
        <f ca="1">SUMPRODUCT($O596:X596,N(1-$O625:X625),N(OFFSET($O654:X654,0,MAX(COLUMN($O654:X654))-COLUMN($O654:X654),1,1)))+X625*X596</f>
        <v>0</v>
      </c>
      <c r="Y683" s="221">
        <f ca="1">SUMPRODUCT($O596:Y596,N(1-$O625:Y625),N(OFFSET($O654:Y654,0,MAX(COLUMN($O654:Y654))-COLUMN($O654:Y654),1,1)))+Y625*Y596</f>
        <v>0</v>
      </c>
      <c r="Z683" s="221">
        <f ca="1">SUMPRODUCT($O596:Z596,N(1-$O625:Z625),N(OFFSET($O654:Z654,0,MAX(COLUMN($O654:Z654))-COLUMN($O654:Z654),1,1)))+Z625*Z596</f>
        <v>0</v>
      </c>
      <c r="AA683" s="221">
        <f ca="1">SUMPRODUCT($O596:AA596,N(1-$O625:AA625),N(OFFSET($O654:AA654,0,MAX(COLUMN($O654:AA654))-COLUMN($O654:AA654),1,1)))+AA625*AA596</f>
        <v>0</v>
      </c>
      <c r="AB683" s="221">
        <f ca="1">SUMPRODUCT($O596:AB596,N(1-$O625:AB625),N(OFFSET($O654:AB654,0,MAX(COLUMN($O654:AB654))-COLUMN($O654:AB654),1,1)))+AB625*AB596</f>
        <v>0</v>
      </c>
      <c r="AC683" s="221">
        <f ca="1">SUMPRODUCT($O596:AC596,N(1-$O625:AC625),N(OFFSET($O654:AC654,0,MAX(COLUMN($O654:AC654))-COLUMN($O654:AC654),1,1)))+AC625*AC596</f>
        <v>0</v>
      </c>
      <c r="AD683" s="221">
        <f ca="1">SUMPRODUCT($O596:AD596,N(1-$O625:AD625),N(OFFSET($O654:AD654,0,MAX(COLUMN($O654:AD654))-COLUMN($O654:AD654),1,1)))+AD625*AD596</f>
        <v>0</v>
      </c>
      <c r="AE683" s="221">
        <f ca="1">SUMPRODUCT($O596:AE596,N(1-$O625:AE625),N(OFFSET($O654:AE654,0,MAX(COLUMN($O654:AE654))-COLUMN($O654:AE654),1,1)))+AE625*AE596</f>
        <v>0</v>
      </c>
      <c r="AF683" s="221">
        <f ca="1">SUMPRODUCT($O596:AF596,N(1-$O625:AF625),N(OFFSET($O654:AF654,0,MAX(COLUMN($O654:AF654))-COLUMN($O654:AF654),1,1)))+AF625*AF596</f>
        <v>0</v>
      </c>
      <c r="AG683" s="221">
        <f ca="1">SUMPRODUCT($O596:AG596,N(1-$O625:AG625),N(OFFSET($O654:AG654,0,MAX(COLUMN($O654:AG654))-COLUMN($O654:AG654),1,1)))+AG625*AG596</f>
        <v>0</v>
      </c>
      <c r="AH683" s="221">
        <f ca="1">SUMPRODUCT($O596:AH596,N(1-$O625:AH625),N(OFFSET($O654:AH654,0,MAX(COLUMN($O654:AH654))-COLUMN($O654:AH654),1,1)))+AH625*AH596</f>
        <v>0</v>
      </c>
      <c r="AI683" s="221">
        <f ca="1">SUMPRODUCT($O596:AI596,N(1-$O625:AI625),N(OFFSET($O654:AI654,0,MAX(COLUMN($O654:AI654))-COLUMN($O654:AI654),1,1)))+AI625*AI596</f>
        <v>0</v>
      </c>
      <c r="AJ683" s="221">
        <f ca="1">SUMPRODUCT($O596:AJ596,N(1-$O625:AJ625),N(OFFSET($O654:AJ654,0,MAX(COLUMN($O654:AJ654))-COLUMN($O654:AJ654),1,1)))+AJ625*AJ596</f>
        <v>0</v>
      </c>
      <c r="AK683" s="221">
        <f ca="1">SUMPRODUCT($O596:AK596,N(1-$O625:AK625),N(OFFSET($O654:AK654,0,MAX(COLUMN($O654:AK654))-COLUMN($O654:AK654),1,1)))+AK625*AK596</f>
        <v>0</v>
      </c>
      <c r="AL683" s="221">
        <f ca="1">SUMPRODUCT($O596:AL596,N(1-$O625:AL625),N(OFFSET($O654:AL654,0,MAX(COLUMN($O654:AL654))-COLUMN($O654:AL654),1,1)))+AL625*AL596</f>
        <v>0</v>
      </c>
      <c r="AM683" s="221">
        <f ca="1">SUMPRODUCT($O596:AM596,N(1-$O625:AM625),N(OFFSET($O654:AM654,0,MAX(COLUMN($O654:AM654))-COLUMN($O654:AM654),1,1)))+AM625*AM596</f>
        <v>0</v>
      </c>
      <c r="AN683" s="221">
        <f ca="1">SUMPRODUCT($O596:AN596,N(1-$O625:AN625),N(OFFSET($O654:AN654,0,MAX(COLUMN($O654:AN654))-COLUMN($O654:AN654),1,1)))+AN625*AN596</f>
        <v>0</v>
      </c>
      <c r="AO683" s="221">
        <f ca="1">SUMPRODUCT($O596:AO596,N(1-$O625:AO625),N(OFFSET($O654:AO654,0,MAX(COLUMN($O654:AO654))-COLUMN($O654:AO654),1,1)))+AO625*AO596</f>
        <v>0</v>
      </c>
      <c r="AP683" s="221">
        <f ca="1">SUMPRODUCT($O596:AP596,N(1-$O625:AP625),N(OFFSET($O654:AP654,0,MAX(COLUMN($O654:AP654))-COLUMN($O654:AP654),1,1)))+AP625*AP596</f>
        <v>0</v>
      </c>
      <c r="AQ683" s="221">
        <f ca="1">SUMPRODUCT($O596:AQ596,N(1-$O625:AQ625),N(OFFSET($O654:AQ654,0,MAX(COLUMN($O654:AQ654))-COLUMN($O654:AQ654),1,1)))+AQ625*AQ596</f>
        <v>0</v>
      </c>
      <c r="AR683" s="221">
        <f ca="1">SUMPRODUCT($O596:AR596,N(1-$O625:AR625),N(OFFSET($O654:AR654,0,MAX(COLUMN($O654:AR654))-COLUMN($O654:AR654),1,1)))+AR625*AR596</f>
        <v>0</v>
      </c>
      <c r="AS683" s="221">
        <f ca="1">SUMPRODUCT($O596:AS596,N(1-$O625:AS625),N(OFFSET($O654:AS654,0,MAX(COLUMN($O654:AS654))-COLUMN($O654:AS654),1,1)))+AS625*AS596</f>
        <v>0</v>
      </c>
      <c r="AT683" s="221">
        <f ca="1">SUMPRODUCT($O596:AT596,N(1-$O625:AT625),N(OFFSET($O654:AT654,0,MAX(COLUMN($O654:AT654))-COLUMN($O654:AT654),1,1)))+AT625*AT596</f>
        <v>0</v>
      </c>
      <c r="AU683" s="221">
        <f ca="1">SUMPRODUCT($O596:AU596,N(1-$O625:AU625),N(OFFSET($O654:AU654,0,MAX(COLUMN($O654:AU654))-COLUMN($O654:AU654),1,1)))+AU625*AU596</f>
        <v>0</v>
      </c>
      <c r="AV683" s="221">
        <f ca="1">SUMPRODUCT($O596:AV596,N(1-$O625:AV625),N(OFFSET($O654:AV654,0,MAX(COLUMN($O654:AV654))-COLUMN($O654:AV654),1,1)))+AV625*AV596</f>
        <v>0</v>
      </c>
      <c r="AW683" s="221">
        <f ca="1">SUMPRODUCT($O596:AW596,N(1-$O625:AW625),N(OFFSET($O654:AW654,0,MAX(COLUMN($O654:AW654))-COLUMN($O654:AW654),1,1)))+AW625*AW596</f>
        <v>0</v>
      </c>
      <c r="AX683" s="221">
        <f ca="1">SUMPRODUCT($O596:AX596,N(1-$O625:AX625),N(OFFSET($O654:AX654,0,MAX(COLUMN($O654:AX654))-COLUMN($O654:AX654),1,1)))+AX625*AX596</f>
        <v>0</v>
      </c>
      <c r="AY683" s="221">
        <f ca="1">SUMPRODUCT($O596:AY596,N(1-$O625:AY625),N(OFFSET($O654:AY654,0,MAX(COLUMN($O654:AY654))-COLUMN($O654:AY654),1,1)))+AY625*AY596</f>
        <v>0</v>
      </c>
      <c r="AZ683" s="221">
        <f ca="1">SUMPRODUCT($O596:AZ596,N(1-$O625:AZ625),N(OFFSET($O654:AZ654,0,MAX(COLUMN($O654:AZ654))-COLUMN($O654:AZ654),1,1)))+AZ625*AZ596</f>
        <v>0</v>
      </c>
      <c r="BA683" s="221">
        <f ca="1">SUMPRODUCT($O596:BA596,N(1-$O625:BA625),N(OFFSET($O654:BA654,0,MAX(COLUMN($O654:BA654))-COLUMN($O654:BA654),1,1)))+BA625*BA596</f>
        <v>0</v>
      </c>
      <c r="BB683" s="221">
        <f ca="1">SUMPRODUCT($O596:BB596,N(1-$O625:BB625),N(OFFSET($O654:BB654,0,MAX(COLUMN($O654:BB654))-COLUMN($O654:BB654),1,1)))+BB625*BB596</f>
        <v>0</v>
      </c>
      <c r="BC683" s="221">
        <f ca="1">SUMPRODUCT($O596:BC596,N(1-$O625:BC625),N(OFFSET($O654:BC654,0,MAX(COLUMN($O654:BC654))-COLUMN($O654:BC654),1,1)))+BC625*BC596</f>
        <v>0</v>
      </c>
      <c r="BD683" s="221">
        <f ca="1">SUMPRODUCT($O596:BD596,N(1-$O625:BD625),N(OFFSET($O654:BD654,0,MAX(COLUMN($O654:BD654))-COLUMN($O654:BD654),1,1)))+BD625*BD596</f>
        <v>0</v>
      </c>
      <c r="BE683" s="221">
        <f ca="1">SUMPRODUCT($O596:BE596,N(1-$O625:BE625),N(OFFSET($O654:BE654,0,MAX(COLUMN($O654:BE654))-COLUMN($O654:BE654),1,1)))+BE625*BE596</f>
        <v>0</v>
      </c>
      <c r="BF683" s="221">
        <f ca="1">SUMPRODUCT($O596:BF596,N(1-$O625:BF625),N(OFFSET($O654:BF654,0,MAX(COLUMN($O654:BF654))-COLUMN($O654:BF654),1,1)))+BF625*BF596</f>
        <v>0</v>
      </c>
      <c r="BG683" s="221">
        <f ca="1">SUMPRODUCT($O596:BG596,N(1-$O625:BG625),N(OFFSET($O654:BG654,0,MAX(COLUMN($O654:BG654))-COLUMN($O654:BG654),1,1)))+BG625*BG596</f>
        <v>0</v>
      </c>
      <c r="BH683" s="221">
        <f ca="1">SUMPRODUCT($O596:BH596,N(1-$O625:BH625),N(OFFSET($O654:BH654,0,MAX(COLUMN($O654:BH654))-COLUMN($O654:BH654),1,1)))+BH625*BH596</f>
        <v>0</v>
      </c>
      <c r="BI683" s="221">
        <f ca="1">SUMPRODUCT($O596:BI596,N(1-$O625:BI625),N(OFFSET($O654:BI654,0,MAX(COLUMN($O654:BI654))-COLUMN($O654:BI654),1,1)))+BI625*BI596</f>
        <v>0</v>
      </c>
      <c r="BJ683" s="221">
        <f ca="1">SUMPRODUCT($O596:BJ596,N(1-$O625:BJ625),N(OFFSET($O654:BJ654,0,MAX(COLUMN($O654:BJ654))-COLUMN($O654:BJ654),1,1)))+BJ625*BJ596</f>
        <v>0</v>
      </c>
      <c r="BK683" s="221">
        <f ca="1">SUMPRODUCT($O596:BK596,N(1-$O625:BK625),N(OFFSET($O654:BK654,0,MAX(COLUMN($O654:BK654))-COLUMN($O654:BK654),1,1)))+BK625*BK596</f>
        <v>0</v>
      </c>
      <c r="BL683" s="221">
        <f ca="1">SUMPRODUCT($O596:BL596,N(1-$O625:BL625),N(OFFSET($O654:BL654,0,MAX(COLUMN($O654:BL654))-COLUMN($O654:BL654),1,1)))+BL625*BL596</f>
        <v>0</v>
      </c>
      <c r="BM683" s="221">
        <f ca="1">SUMPRODUCT($O596:BM596,N(1-$O625:BM625),N(OFFSET($O654:BM654,0,MAX(COLUMN($O654:BM654))-COLUMN($O654:BM654),1,1)))+BM625*BM596</f>
        <v>0</v>
      </c>
    </row>
    <row r="684" spans="3:65" x14ac:dyDescent="0.2">
      <c r="C684" s="188">
        <f t="shared" si="638"/>
        <v>13</v>
      </c>
      <c r="D684" s="166" t="str">
        <f t="shared" si="639"/>
        <v xml:space="preserve">Alt 2 - TRANSMISSION LINE  </v>
      </c>
      <c r="E684" s="211" t="str">
        <f t="shared" si="637"/>
        <v>CWIP Capital</v>
      </c>
      <c r="F684" s="183">
        <f t="shared" si="637"/>
        <v>6</v>
      </c>
      <c r="G684" s="183"/>
      <c r="H684" s="214"/>
      <c r="K684" s="202">
        <f t="shared" ca="1" si="640"/>
        <v>110098278.57390943</v>
      </c>
      <c r="L684" s="203">
        <f t="shared" ca="1" si="641"/>
        <v>220775563.09065512</v>
      </c>
      <c r="O684" s="221">
        <f ca="1">SUMPRODUCT($O597:O597,N(1-$O626:O626),N(OFFSET($O655:O655,0,MAX(COLUMN($O655:O655))-COLUMN($O655:O655),1,1)))+O626*O597</f>
        <v>0</v>
      </c>
      <c r="P684" s="221">
        <f ca="1">SUMPRODUCT($O597:P597,N(1-$O626:P626),N(OFFSET($O655:P655,0,MAX(COLUMN($O655:P655))-COLUMN($O655:P655),1,1)))+P626*P597</f>
        <v>0</v>
      </c>
      <c r="Q684" s="221">
        <f ca="1">SUMPRODUCT($O597:Q597,N(1-$O626:Q626),N(OFFSET($O655:Q655,0,MAX(COLUMN($O655:Q655))-COLUMN($O655:Q655),1,1)))+Q626*Q597</f>
        <v>0</v>
      </c>
      <c r="R684" s="221">
        <f ca="1">SUMPRODUCT($O597:R597,N(1-$O626:R626),N(OFFSET($O655:R655,0,MAX(COLUMN($O655:R655))-COLUMN($O655:R655),1,1)))+R626*R597</f>
        <v>11038778.154532759</v>
      </c>
      <c r="S684" s="221">
        <f ca="1">SUMPRODUCT($O597:S597,N(1-$O626:S626),N(OFFSET($O655:S655,0,MAX(COLUMN($O655:S655))-COLUMN($O655:S655),1,1)))+S626*S597</f>
        <v>20973678.493612241</v>
      </c>
      <c r="T684" s="221">
        <f ca="1">SUMPRODUCT($O597:T597,N(1-$O626:T626),N(OFFSET($O655:T655,0,MAX(COLUMN($O655:T655))-COLUMN($O655:T655),1,1)))+T626*T597</f>
        <v>18876310.644251015</v>
      </c>
      <c r="U684" s="221">
        <f ca="1">SUMPRODUCT($O597:U597,N(1-$O626:U626),N(OFFSET($O655:U655,0,MAX(COLUMN($O655:U655))-COLUMN($O655:U655),1,1)))+U626*U597</f>
        <v>16999718.357980445</v>
      </c>
      <c r="V684" s="221">
        <f ca="1">SUMPRODUCT($O597:V597,N(1-$O626:V626),N(OFFSET($O655:V655,0,MAX(COLUMN($O655:V655))-COLUMN($O655:V655),1,1)))+V626*V597</f>
        <v>15299746.522182401</v>
      </c>
      <c r="W684" s="221">
        <f ca="1">SUMPRODUCT($O597:W597,N(1-$O626:W626),N(OFFSET($O655:W655,0,MAX(COLUMN($O655:W655))-COLUMN($O655:W655),1,1)))+W626*W597</f>
        <v>13754317.580547815</v>
      </c>
      <c r="X684" s="221">
        <f ca="1">SUMPRODUCT($O597:X597,N(1-$O626:X626),N(OFFSET($O655:X655,0,MAX(COLUMN($O655:X655))-COLUMN($O655:X655),1,1)))+X626*X597</f>
        <v>13025758.222348655</v>
      </c>
      <c r="Y684" s="221">
        <f ca="1">SUMPRODUCT($O597:Y597,N(1-$O626:Y626),N(OFFSET($O655:Y655,0,MAX(COLUMN($O655:Y655))-COLUMN($O655:Y655),1,1)))+Y626*Y597</f>
        <v>13025758.222348655</v>
      </c>
      <c r="Z684" s="221">
        <f ca="1">SUMPRODUCT($O597:Z597,N(1-$O626:Z626),N(OFFSET($O655:Z655,0,MAX(COLUMN($O655:Z655))-COLUMN($O655:Z655),1,1)))+Z626*Z597</f>
        <v>13047835.778657719</v>
      </c>
      <c r="AA684" s="221">
        <f ca="1">SUMPRODUCT($O597:AA597,N(1-$O626:AA626),N(OFFSET($O655:AA655,0,MAX(COLUMN($O655:AA655))-COLUMN($O655:AA655),1,1)))+AA626*AA597</f>
        <v>13025758.222348655</v>
      </c>
      <c r="AB684" s="221">
        <f ca="1">SUMPRODUCT($O597:AB597,N(1-$O626:AB626),N(OFFSET($O655:AB655,0,MAX(COLUMN($O655:AB655))-COLUMN($O655:AB655),1,1)))+AB626*AB597</f>
        <v>13047835.778657719</v>
      </c>
      <c r="AC684" s="221">
        <f ca="1">SUMPRODUCT($O597:AC597,N(1-$O626:AC626),N(OFFSET($O655:AC655,0,MAX(COLUMN($O655:AC655))-COLUMN($O655:AC655),1,1)))+AC626*AC597</f>
        <v>13025758.222348655</v>
      </c>
      <c r="AD684" s="221">
        <f ca="1">SUMPRODUCT($O597:AD597,N(1-$O626:AD626),N(OFFSET($O655:AD655,0,MAX(COLUMN($O655:AD655))-COLUMN($O655:AD655),1,1)))+AD626*AD597</f>
        <v>13047835.778657719</v>
      </c>
      <c r="AE684" s="221">
        <f ca="1">SUMPRODUCT($O597:AE597,N(1-$O626:AE626),N(OFFSET($O655:AE655,0,MAX(COLUMN($O655:AE655))-COLUMN($O655:AE655),1,1)))+AE626*AE597</f>
        <v>13025758.222348655</v>
      </c>
      <c r="AF684" s="221">
        <f ca="1">SUMPRODUCT($O597:AF597,N(1-$O626:AF626),N(OFFSET($O655:AF655,0,MAX(COLUMN($O655:AF655))-COLUMN($O655:AF655),1,1)))+AF626*AF597</f>
        <v>13047835.778657719</v>
      </c>
      <c r="AG684" s="221">
        <f ca="1">SUMPRODUCT($O597:AG597,N(1-$O626:AG626),N(OFFSET($O655:AG655,0,MAX(COLUMN($O655:AG655))-COLUMN($O655:AG655),1,1)))+AG626*AG597</f>
        <v>6512879.1111743264</v>
      </c>
      <c r="AH684" s="221">
        <f ca="1">SUMPRODUCT($O597:AH597,N(1-$O626:AH626),N(OFFSET($O655:AH655,0,MAX(COLUMN($O655:AH655))-COLUMN($O655:AH655),1,1)))+AH626*AH597</f>
        <v>0</v>
      </c>
      <c r="AI684" s="221">
        <f ca="1">SUMPRODUCT($O597:AI597,N(1-$O626:AI626),N(OFFSET($O655:AI655,0,MAX(COLUMN($O655:AI655))-COLUMN($O655:AI655),1,1)))+AI626*AI597</f>
        <v>0</v>
      </c>
      <c r="AJ684" s="221">
        <f ca="1">SUMPRODUCT($O597:AJ597,N(1-$O626:AJ626),N(OFFSET($O655:AJ655,0,MAX(COLUMN($O655:AJ655))-COLUMN($O655:AJ655),1,1)))+AJ626*AJ597</f>
        <v>0</v>
      </c>
      <c r="AK684" s="221">
        <f ca="1">SUMPRODUCT($O597:AK597,N(1-$O626:AK626),N(OFFSET($O655:AK655,0,MAX(COLUMN($O655:AK655))-COLUMN($O655:AK655),1,1)))+AK626*AK597</f>
        <v>0</v>
      </c>
      <c r="AL684" s="221">
        <f ca="1">SUMPRODUCT($O597:AL597,N(1-$O626:AL626),N(OFFSET($O655:AL655,0,MAX(COLUMN($O655:AL655))-COLUMN($O655:AL655),1,1)))+AL626*AL597</f>
        <v>0</v>
      </c>
      <c r="AM684" s="221">
        <f ca="1">SUMPRODUCT($O597:AM597,N(1-$O626:AM626),N(OFFSET($O655:AM655,0,MAX(COLUMN($O655:AM655))-COLUMN($O655:AM655),1,1)))+AM626*AM597</f>
        <v>0</v>
      </c>
      <c r="AN684" s="221">
        <f ca="1">SUMPRODUCT($O597:AN597,N(1-$O626:AN626),N(OFFSET($O655:AN655,0,MAX(COLUMN($O655:AN655))-COLUMN($O655:AN655),1,1)))+AN626*AN597</f>
        <v>0</v>
      </c>
      <c r="AO684" s="221">
        <f ca="1">SUMPRODUCT($O597:AO597,N(1-$O626:AO626),N(OFFSET($O655:AO655,0,MAX(COLUMN($O655:AO655))-COLUMN($O655:AO655),1,1)))+AO626*AO597</f>
        <v>0</v>
      </c>
      <c r="AP684" s="221">
        <f ca="1">SUMPRODUCT($O597:AP597,N(1-$O626:AP626),N(OFFSET($O655:AP655,0,MAX(COLUMN($O655:AP655))-COLUMN($O655:AP655),1,1)))+AP626*AP597</f>
        <v>0</v>
      </c>
      <c r="AQ684" s="221">
        <f ca="1">SUMPRODUCT($O597:AQ597,N(1-$O626:AQ626),N(OFFSET($O655:AQ655,0,MAX(COLUMN($O655:AQ655))-COLUMN($O655:AQ655),1,1)))+AQ626*AQ597</f>
        <v>0</v>
      </c>
      <c r="AR684" s="221">
        <f ca="1">SUMPRODUCT($O597:AR597,N(1-$O626:AR626),N(OFFSET($O655:AR655,0,MAX(COLUMN($O655:AR655))-COLUMN($O655:AR655),1,1)))+AR626*AR597</f>
        <v>0</v>
      </c>
      <c r="AS684" s="221">
        <f ca="1">SUMPRODUCT($O597:AS597,N(1-$O626:AS626),N(OFFSET($O655:AS655,0,MAX(COLUMN($O655:AS655))-COLUMN($O655:AS655),1,1)))+AS626*AS597</f>
        <v>0</v>
      </c>
      <c r="AT684" s="221">
        <f ca="1">SUMPRODUCT($O597:AT597,N(1-$O626:AT626),N(OFFSET($O655:AT655,0,MAX(COLUMN($O655:AT655))-COLUMN($O655:AT655),1,1)))+AT626*AT597</f>
        <v>0</v>
      </c>
      <c r="AU684" s="221">
        <f ca="1">SUMPRODUCT($O597:AU597,N(1-$O626:AU626),N(OFFSET($O655:AU655,0,MAX(COLUMN($O655:AU655))-COLUMN($O655:AU655),1,1)))+AU626*AU597</f>
        <v>0</v>
      </c>
      <c r="AV684" s="221">
        <f ca="1">SUMPRODUCT($O597:AV597,N(1-$O626:AV626),N(OFFSET($O655:AV655,0,MAX(COLUMN($O655:AV655))-COLUMN($O655:AV655),1,1)))+AV626*AV597</f>
        <v>0</v>
      </c>
      <c r="AW684" s="221">
        <f ca="1">SUMPRODUCT($O597:AW597,N(1-$O626:AW626),N(OFFSET($O655:AW655,0,MAX(COLUMN($O655:AW655))-COLUMN($O655:AW655),1,1)))+AW626*AW597</f>
        <v>0</v>
      </c>
      <c r="AX684" s="221">
        <f ca="1">SUMPRODUCT($O597:AX597,N(1-$O626:AX626),N(OFFSET($O655:AX655,0,MAX(COLUMN($O655:AX655))-COLUMN($O655:AX655),1,1)))+AX626*AX597</f>
        <v>0</v>
      </c>
      <c r="AY684" s="221">
        <f ca="1">SUMPRODUCT($O597:AY597,N(1-$O626:AY626),N(OFFSET($O655:AY655,0,MAX(COLUMN($O655:AY655))-COLUMN($O655:AY655),1,1)))+AY626*AY597</f>
        <v>0</v>
      </c>
      <c r="AZ684" s="221">
        <f ca="1">SUMPRODUCT($O597:AZ597,N(1-$O626:AZ626),N(OFFSET($O655:AZ655,0,MAX(COLUMN($O655:AZ655))-COLUMN($O655:AZ655),1,1)))+AZ626*AZ597</f>
        <v>0</v>
      </c>
      <c r="BA684" s="221">
        <f ca="1">SUMPRODUCT($O597:BA597,N(1-$O626:BA626),N(OFFSET($O655:BA655,0,MAX(COLUMN($O655:BA655))-COLUMN($O655:BA655),1,1)))+BA626*BA597</f>
        <v>0</v>
      </c>
      <c r="BB684" s="221">
        <f ca="1">SUMPRODUCT($O597:BB597,N(1-$O626:BB626),N(OFFSET($O655:BB655,0,MAX(COLUMN($O655:BB655))-COLUMN($O655:BB655),1,1)))+BB626*BB597</f>
        <v>0</v>
      </c>
      <c r="BC684" s="221">
        <f ca="1">SUMPRODUCT($O597:BC597,N(1-$O626:BC626),N(OFFSET($O655:BC655,0,MAX(COLUMN($O655:BC655))-COLUMN($O655:BC655),1,1)))+BC626*BC597</f>
        <v>0</v>
      </c>
      <c r="BD684" s="221">
        <f ca="1">SUMPRODUCT($O597:BD597,N(1-$O626:BD626),N(OFFSET($O655:BD655,0,MAX(COLUMN($O655:BD655))-COLUMN($O655:BD655),1,1)))+BD626*BD597</f>
        <v>0</v>
      </c>
      <c r="BE684" s="221">
        <f ca="1">SUMPRODUCT($O597:BE597,N(1-$O626:BE626),N(OFFSET($O655:BE655,0,MAX(COLUMN($O655:BE655))-COLUMN($O655:BE655),1,1)))+BE626*BE597</f>
        <v>0</v>
      </c>
      <c r="BF684" s="221">
        <f ca="1">SUMPRODUCT($O597:BF597,N(1-$O626:BF626),N(OFFSET($O655:BF655,0,MAX(COLUMN($O655:BF655))-COLUMN($O655:BF655),1,1)))+BF626*BF597</f>
        <v>0</v>
      </c>
      <c r="BG684" s="221">
        <f ca="1">SUMPRODUCT($O597:BG597,N(1-$O626:BG626),N(OFFSET($O655:BG655,0,MAX(COLUMN($O655:BG655))-COLUMN($O655:BG655),1,1)))+BG626*BG597</f>
        <v>0</v>
      </c>
      <c r="BH684" s="221">
        <f ca="1">SUMPRODUCT($O597:BH597,N(1-$O626:BH626),N(OFFSET($O655:BH655,0,MAX(COLUMN($O655:BH655))-COLUMN($O655:BH655),1,1)))+BH626*BH597</f>
        <v>0</v>
      </c>
      <c r="BI684" s="221">
        <f ca="1">SUMPRODUCT($O597:BI597,N(1-$O626:BI626),N(OFFSET($O655:BI655,0,MAX(COLUMN($O655:BI655))-COLUMN($O655:BI655),1,1)))+BI626*BI597</f>
        <v>0</v>
      </c>
      <c r="BJ684" s="221">
        <f ca="1">SUMPRODUCT($O597:BJ597,N(1-$O626:BJ626),N(OFFSET($O655:BJ655,0,MAX(COLUMN($O655:BJ655))-COLUMN($O655:BJ655),1,1)))+BJ626*BJ597</f>
        <v>0</v>
      </c>
      <c r="BK684" s="221">
        <f ca="1">SUMPRODUCT($O597:BK597,N(1-$O626:BK626),N(OFFSET($O655:BK655,0,MAX(COLUMN($O655:BK655))-COLUMN($O655:BK655),1,1)))+BK626*BK597</f>
        <v>0</v>
      </c>
      <c r="BL684" s="221">
        <f ca="1">SUMPRODUCT($O597:BL597,N(1-$O626:BL626),N(OFFSET($O655:BL655,0,MAX(COLUMN($O655:BL655))-COLUMN($O655:BL655),1,1)))+BL626*BL597</f>
        <v>0</v>
      </c>
      <c r="BM684" s="221">
        <f ca="1">SUMPRODUCT($O597:BM597,N(1-$O626:BM626),N(OFFSET($O655:BM655,0,MAX(COLUMN($O655:BM655))-COLUMN($O655:BM655),1,1)))+BM626*BM597</f>
        <v>0</v>
      </c>
    </row>
    <row r="685" spans="3:65" x14ac:dyDescent="0.2">
      <c r="C685" s="188">
        <f t="shared" si="638"/>
        <v>14</v>
      </c>
      <c r="D685" s="166" t="str">
        <f t="shared" si="639"/>
        <v xml:space="preserve">Alt 2 - TRANSMISSION SUBSTATION  </v>
      </c>
      <c r="E685" s="211" t="str">
        <f t="shared" si="637"/>
        <v>CWIP Capital</v>
      </c>
      <c r="F685" s="183">
        <f t="shared" si="637"/>
        <v>6</v>
      </c>
      <c r="G685" s="183"/>
      <c r="H685" s="214"/>
      <c r="K685" s="202">
        <f t="shared" ca="1" si="640"/>
        <v>1250073.3918217521</v>
      </c>
      <c r="L685" s="203">
        <f t="shared" ca="1" si="641"/>
        <v>2506720.9093448464</v>
      </c>
      <c r="O685" s="221">
        <f ca="1">SUMPRODUCT($O598:O598,N(1-$O627:O627),N(OFFSET($O656:O656,0,MAX(COLUMN($O656:O656))-COLUMN($O656:O656),1,1)))+O627*O598</f>
        <v>0</v>
      </c>
      <c r="P685" s="221">
        <f ca="1">SUMPRODUCT($O598:P598,N(1-$O627:P627),N(OFFSET($O656:P656,0,MAX(COLUMN($O656:P656))-COLUMN($O656:P656),1,1)))+P627*P598</f>
        <v>0</v>
      </c>
      <c r="Q685" s="221">
        <f ca="1">SUMPRODUCT($O598:Q598,N(1-$O627:Q627),N(OFFSET($O656:Q656,0,MAX(COLUMN($O656:Q656))-COLUMN($O656:Q656),1,1)))+Q627*Q598</f>
        <v>0</v>
      </c>
      <c r="R685" s="221">
        <f ca="1">SUMPRODUCT($O598:R598,N(1-$O627:R627),N(OFFSET($O656:R656,0,MAX(COLUMN($O656:R656))-COLUMN($O656:R656),1,1)))+R627*R598</f>
        <v>125336.04546724232</v>
      </c>
      <c r="S685" s="221">
        <f ca="1">SUMPRODUCT($O598:S598,N(1-$O627:S627),N(OFFSET($O656:S656,0,MAX(COLUMN($O656:S656))-COLUMN($O656:S656),1,1)))+S627*S598</f>
        <v>238138.48638776041</v>
      </c>
      <c r="T685" s="221">
        <f ca="1">SUMPRODUCT($O598:T598,N(1-$O627:T627),N(OFFSET($O656:T656,0,MAX(COLUMN($O656:T656))-COLUMN($O656:T656),1,1)))+T627*T598</f>
        <v>214324.63774898439</v>
      </c>
      <c r="U685" s="221">
        <f ca="1">SUMPRODUCT($O598:U598,N(1-$O627:U627),N(OFFSET($O656:U656,0,MAX(COLUMN($O656:U656))-COLUMN($O656:U656),1,1)))+U627*U598</f>
        <v>193017.51001955316</v>
      </c>
      <c r="V685" s="221">
        <f ca="1">SUMPRODUCT($O598:V598,N(1-$O627:V627),N(OFFSET($O656:V656,0,MAX(COLUMN($O656:V656))-COLUMN($O656:V656),1,1)))+V627*V598</f>
        <v>173715.75901759785</v>
      </c>
      <c r="W685" s="221">
        <f ca="1">SUMPRODUCT($O598:W598,N(1-$O627:W627),N(OFFSET($O656:W656,0,MAX(COLUMN($O656:W656))-COLUMN($O656:W656),1,1)))+W627*W598</f>
        <v>156168.71265218392</v>
      </c>
      <c r="X685" s="221">
        <f ca="1">SUMPRODUCT($O598:X598,N(1-$O627:X627),N(OFFSET($O656:X656,0,MAX(COLUMN($O656:X656))-COLUMN($O656:X656),1,1)))+X627*X598</f>
        <v>147896.53365134593</v>
      </c>
      <c r="Y685" s="221">
        <f ca="1">SUMPRODUCT($O598:Y598,N(1-$O627:Y627),N(OFFSET($O656:Y656,0,MAX(COLUMN($O656:Y656))-COLUMN($O656:Y656),1,1)))+Y627*Y598</f>
        <v>147896.53365134593</v>
      </c>
      <c r="Z685" s="221">
        <f ca="1">SUMPRODUCT($O598:Z598,N(1-$O627:Z627),N(OFFSET($O656:Z656,0,MAX(COLUMN($O656:Z656))-COLUMN($O656:Z656),1,1)))+Z627*Z598</f>
        <v>148147.20574228041</v>
      </c>
      <c r="AA685" s="221">
        <f ca="1">SUMPRODUCT($O598:AA598,N(1-$O627:AA627),N(OFFSET($O656:AA656,0,MAX(COLUMN($O656:AA656))-COLUMN($O656:AA656),1,1)))+AA627*AA598</f>
        <v>147896.53365134593</v>
      </c>
      <c r="AB685" s="221">
        <f ca="1">SUMPRODUCT($O598:AB598,N(1-$O627:AB627),N(OFFSET($O656:AB656,0,MAX(COLUMN($O656:AB656))-COLUMN($O656:AB656),1,1)))+AB627*AB598</f>
        <v>148147.20574228041</v>
      </c>
      <c r="AC685" s="221">
        <f ca="1">SUMPRODUCT($O598:AC598,N(1-$O627:AC627),N(OFFSET($O656:AC656,0,MAX(COLUMN($O656:AC656))-COLUMN($O656:AC656),1,1)))+AC627*AC598</f>
        <v>147896.53365134593</v>
      </c>
      <c r="AD685" s="221">
        <f ca="1">SUMPRODUCT($O598:AD598,N(1-$O627:AD627),N(OFFSET($O656:AD656,0,MAX(COLUMN($O656:AD656))-COLUMN($O656:AD656),1,1)))+AD627*AD598</f>
        <v>148147.20574228041</v>
      </c>
      <c r="AE685" s="221">
        <f ca="1">SUMPRODUCT($O598:AE598,N(1-$O627:AE627),N(OFFSET($O656:AE656,0,MAX(COLUMN($O656:AE656))-COLUMN($O656:AE656),1,1)))+AE627*AE598</f>
        <v>147896.53365134593</v>
      </c>
      <c r="AF685" s="221">
        <f ca="1">SUMPRODUCT($O598:AF598,N(1-$O627:AF627),N(OFFSET($O656:AF656,0,MAX(COLUMN($O656:AF656))-COLUMN($O656:AF656),1,1)))+AF627*AF598</f>
        <v>148147.20574228041</v>
      </c>
      <c r="AG685" s="221">
        <f ca="1">SUMPRODUCT($O598:AG598,N(1-$O627:AG627),N(OFFSET($O656:AG656,0,MAX(COLUMN($O656:AG656))-COLUMN($O656:AG656),1,1)))+AG627*AG598</f>
        <v>73948.266825672967</v>
      </c>
      <c r="AH685" s="221">
        <f ca="1">SUMPRODUCT($O598:AH598,N(1-$O627:AH627),N(OFFSET($O656:AH656,0,MAX(COLUMN($O656:AH656))-COLUMN($O656:AH656),1,1)))+AH627*AH598</f>
        <v>0</v>
      </c>
      <c r="AI685" s="221">
        <f ca="1">SUMPRODUCT($O598:AI598,N(1-$O627:AI627),N(OFFSET($O656:AI656,0,MAX(COLUMN($O656:AI656))-COLUMN($O656:AI656),1,1)))+AI627*AI598</f>
        <v>0</v>
      </c>
      <c r="AJ685" s="221">
        <f ca="1">SUMPRODUCT($O598:AJ598,N(1-$O627:AJ627),N(OFFSET($O656:AJ656,0,MAX(COLUMN($O656:AJ656))-COLUMN($O656:AJ656),1,1)))+AJ627*AJ598</f>
        <v>0</v>
      </c>
      <c r="AK685" s="221">
        <f ca="1">SUMPRODUCT($O598:AK598,N(1-$O627:AK627),N(OFFSET($O656:AK656,0,MAX(COLUMN($O656:AK656))-COLUMN($O656:AK656),1,1)))+AK627*AK598</f>
        <v>0</v>
      </c>
      <c r="AL685" s="221">
        <f ca="1">SUMPRODUCT($O598:AL598,N(1-$O627:AL627),N(OFFSET($O656:AL656,0,MAX(COLUMN($O656:AL656))-COLUMN($O656:AL656),1,1)))+AL627*AL598</f>
        <v>0</v>
      </c>
      <c r="AM685" s="221">
        <f ca="1">SUMPRODUCT($O598:AM598,N(1-$O627:AM627),N(OFFSET($O656:AM656,0,MAX(COLUMN($O656:AM656))-COLUMN($O656:AM656),1,1)))+AM627*AM598</f>
        <v>0</v>
      </c>
      <c r="AN685" s="221">
        <f ca="1">SUMPRODUCT($O598:AN598,N(1-$O627:AN627),N(OFFSET($O656:AN656,0,MAX(COLUMN($O656:AN656))-COLUMN($O656:AN656),1,1)))+AN627*AN598</f>
        <v>0</v>
      </c>
      <c r="AO685" s="221">
        <f ca="1">SUMPRODUCT($O598:AO598,N(1-$O627:AO627),N(OFFSET($O656:AO656,0,MAX(COLUMN($O656:AO656))-COLUMN($O656:AO656),1,1)))+AO627*AO598</f>
        <v>0</v>
      </c>
      <c r="AP685" s="221">
        <f ca="1">SUMPRODUCT($O598:AP598,N(1-$O627:AP627),N(OFFSET($O656:AP656,0,MAX(COLUMN($O656:AP656))-COLUMN($O656:AP656),1,1)))+AP627*AP598</f>
        <v>0</v>
      </c>
      <c r="AQ685" s="221">
        <f ca="1">SUMPRODUCT($O598:AQ598,N(1-$O627:AQ627),N(OFFSET($O656:AQ656,0,MAX(COLUMN($O656:AQ656))-COLUMN($O656:AQ656),1,1)))+AQ627*AQ598</f>
        <v>0</v>
      </c>
      <c r="AR685" s="221">
        <f ca="1">SUMPRODUCT($O598:AR598,N(1-$O627:AR627),N(OFFSET($O656:AR656,0,MAX(COLUMN($O656:AR656))-COLUMN($O656:AR656),1,1)))+AR627*AR598</f>
        <v>0</v>
      </c>
      <c r="AS685" s="221">
        <f ca="1">SUMPRODUCT($O598:AS598,N(1-$O627:AS627),N(OFFSET($O656:AS656,0,MAX(COLUMN($O656:AS656))-COLUMN($O656:AS656),1,1)))+AS627*AS598</f>
        <v>0</v>
      </c>
      <c r="AT685" s="221">
        <f ca="1">SUMPRODUCT($O598:AT598,N(1-$O627:AT627),N(OFFSET($O656:AT656,0,MAX(COLUMN($O656:AT656))-COLUMN($O656:AT656),1,1)))+AT627*AT598</f>
        <v>0</v>
      </c>
      <c r="AU685" s="221">
        <f ca="1">SUMPRODUCT($O598:AU598,N(1-$O627:AU627),N(OFFSET($O656:AU656,0,MAX(COLUMN($O656:AU656))-COLUMN($O656:AU656),1,1)))+AU627*AU598</f>
        <v>0</v>
      </c>
      <c r="AV685" s="221">
        <f ca="1">SUMPRODUCT($O598:AV598,N(1-$O627:AV627),N(OFFSET($O656:AV656,0,MAX(COLUMN($O656:AV656))-COLUMN($O656:AV656),1,1)))+AV627*AV598</f>
        <v>0</v>
      </c>
      <c r="AW685" s="221">
        <f ca="1">SUMPRODUCT($O598:AW598,N(1-$O627:AW627),N(OFFSET($O656:AW656,0,MAX(COLUMN($O656:AW656))-COLUMN($O656:AW656),1,1)))+AW627*AW598</f>
        <v>0</v>
      </c>
      <c r="AX685" s="221">
        <f ca="1">SUMPRODUCT($O598:AX598,N(1-$O627:AX627),N(OFFSET($O656:AX656,0,MAX(COLUMN($O656:AX656))-COLUMN($O656:AX656),1,1)))+AX627*AX598</f>
        <v>0</v>
      </c>
      <c r="AY685" s="221">
        <f ca="1">SUMPRODUCT($O598:AY598,N(1-$O627:AY627),N(OFFSET($O656:AY656,0,MAX(COLUMN($O656:AY656))-COLUMN($O656:AY656),1,1)))+AY627*AY598</f>
        <v>0</v>
      </c>
      <c r="AZ685" s="221">
        <f ca="1">SUMPRODUCT($O598:AZ598,N(1-$O627:AZ627),N(OFFSET($O656:AZ656,0,MAX(COLUMN($O656:AZ656))-COLUMN($O656:AZ656),1,1)))+AZ627*AZ598</f>
        <v>0</v>
      </c>
      <c r="BA685" s="221">
        <f ca="1">SUMPRODUCT($O598:BA598,N(1-$O627:BA627),N(OFFSET($O656:BA656,0,MAX(COLUMN($O656:BA656))-COLUMN($O656:BA656),1,1)))+BA627*BA598</f>
        <v>0</v>
      </c>
      <c r="BB685" s="221">
        <f ca="1">SUMPRODUCT($O598:BB598,N(1-$O627:BB627),N(OFFSET($O656:BB656,0,MAX(COLUMN($O656:BB656))-COLUMN($O656:BB656),1,1)))+BB627*BB598</f>
        <v>0</v>
      </c>
      <c r="BC685" s="221">
        <f ca="1">SUMPRODUCT($O598:BC598,N(1-$O627:BC627),N(OFFSET($O656:BC656,0,MAX(COLUMN($O656:BC656))-COLUMN($O656:BC656),1,1)))+BC627*BC598</f>
        <v>0</v>
      </c>
      <c r="BD685" s="221">
        <f ca="1">SUMPRODUCT($O598:BD598,N(1-$O627:BD627),N(OFFSET($O656:BD656,0,MAX(COLUMN($O656:BD656))-COLUMN($O656:BD656),1,1)))+BD627*BD598</f>
        <v>0</v>
      </c>
      <c r="BE685" s="221">
        <f ca="1">SUMPRODUCT($O598:BE598,N(1-$O627:BE627),N(OFFSET($O656:BE656,0,MAX(COLUMN($O656:BE656))-COLUMN($O656:BE656),1,1)))+BE627*BE598</f>
        <v>0</v>
      </c>
      <c r="BF685" s="221">
        <f ca="1">SUMPRODUCT($O598:BF598,N(1-$O627:BF627),N(OFFSET($O656:BF656,0,MAX(COLUMN($O656:BF656))-COLUMN($O656:BF656),1,1)))+BF627*BF598</f>
        <v>0</v>
      </c>
      <c r="BG685" s="221">
        <f ca="1">SUMPRODUCT($O598:BG598,N(1-$O627:BG627),N(OFFSET($O656:BG656,0,MAX(COLUMN($O656:BG656))-COLUMN($O656:BG656),1,1)))+BG627*BG598</f>
        <v>0</v>
      </c>
      <c r="BH685" s="221">
        <f ca="1">SUMPRODUCT($O598:BH598,N(1-$O627:BH627),N(OFFSET($O656:BH656,0,MAX(COLUMN($O656:BH656))-COLUMN($O656:BH656),1,1)))+BH627*BH598</f>
        <v>0</v>
      </c>
      <c r="BI685" s="221">
        <f ca="1">SUMPRODUCT($O598:BI598,N(1-$O627:BI627),N(OFFSET($O656:BI656,0,MAX(COLUMN($O656:BI656))-COLUMN($O656:BI656),1,1)))+BI627*BI598</f>
        <v>0</v>
      </c>
      <c r="BJ685" s="221">
        <f ca="1">SUMPRODUCT($O598:BJ598,N(1-$O627:BJ627),N(OFFSET($O656:BJ656,0,MAX(COLUMN($O656:BJ656))-COLUMN($O656:BJ656),1,1)))+BJ627*BJ598</f>
        <v>0</v>
      </c>
      <c r="BK685" s="221">
        <f ca="1">SUMPRODUCT($O598:BK598,N(1-$O627:BK627),N(OFFSET($O656:BK656,0,MAX(COLUMN($O656:BK656))-COLUMN($O656:BK656),1,1)))+BK627*BK598</f>
        <v>0</v>
      </c>
      <c r="BL685" s="221">
        <f ca="1">SUMPRODUCT($O598:BL598,N(1-$O627:BL627),N(OFFSET($O656:BL656,0,MAX(COLUMN($O656:BL656))-COLUMN($O656:BL656),1,1)))+BL627*BL598</f>
        <v>0</v>
      </c>
      <c r="BM685" s="221">
        <f ca="1">SUMPRODUCT($O598:BM598,N(1-$O627:BM627),N(OFFSET($O656:BM656,0,MAX(COLUMN($O656:BM656))-COLUMN($O656:BM656),1,1)))+BM627*BM598</f>
        <v>0</v>
      </c>
    </row>
    <row r="686" spans="3:65" x14ac:dyDescent="0.2">
      <c r="C686" s="188">
        <f t="shared" si="638"/>
        <v>15</v>
      </c>
      <c r="D686" s="166" t="str">
        <f t="shared" si="639"/>
        <v xml:space="preserve">Alt 2 - DISTRIBUTION SUBSTATION  </v>
      </c>
      <c r="E686" s="211" t="str">
        <f t="shared" si="637"/>
        <v>CWIP Capital</v>
      </c>
      <c r="F686" s="183">
        <f t="shared" si="637"/>
        <v>6</v>
      </c>
      <c r="G686" s="183"/>
      <c r="H686" s="214"/>
      <c r="K686" s="202">
        <f t="shared" ca="1" si="640"/>
        <v>0</v>
      </c>
      <c r="L686" s="203">
        <f t="shared" ca="1" si="641"/>
        <v>0</v>
      </c>
      <c r="O686" s="221">
        <f ca="1">SUMPRODUCT($O599:O599,N(1-$O628:O628),N(OFFSET($O657:O657,0,MAX(COLUMN($O657:O657))-COLUMN($O657:O657),1,1)))+O628*O599</f>
        <v>0</v>
      </c>
      <c r="P686" s="221">
        <f ca="1">SUMPRODUCT($O599:P599,N(1-$O628:P628),N(OFFSET($O657:P657,0,MAX(COLUMN($O657:P657))-COLUMN($O657:P657),1,1)))+P628*P599</f>
        <v>0</v>
      </c>
      <c r="Q686" s="221">
        <f ca="1">SUMPRODUCT($O599:Q599,N(1-$O628:Q628),N(OFFSET($O657:Q657,0,MAX(COLUMN($O657:Q657))-COLUMN($O657:Q657),1,1)))+Q628*Q599</f>
        <v>0</v>
      </c>
      <c r="R686" s="221">
        <f ca="1">SUMPRODUCT($O599:R599,N(1-$O628:R628),N(OFFSET($O657:R657,0,MAX(COLUMN($O657:R657))-COLUMN($O657:R657),1,1)))+R628*R599</f>
        <v>0</v>
      </c>
      <c r="S686" s="221">
        <f ca="1">SUMPRODUCT($O599:S599,N(1-$O628:S628),N(OFFSET($O657:S657,0,MAX(COLUMN($O657:S657))-COLUMN($O657:S657),1,1)))+S628*S599</f>
        <v>0</v>
      </c>
      <c r="T686" s="221">
        <f ca="1">SUMPRODUCT($O599:T599,N(1-$O628:T628),N(OFFSET($O657:T657,0,MAX(COLUMN($O657:T657))-COLUMN($O657:T657),1,1)))+T628*T599</f>
        <v>0</v>
      </c>
      <c r="U686" s="221">
        <f ca="1">SUMPRODUCT($O599:U599,N(1-$O628:U628),N(OFFSET($O657:U657,0,MAX(COLUMN($O657:U657))-COLUMN($O657:U657),1,1)))+U628*U599</f>
        <v>0</v>
      </c>
      <c r="V686" s="221">
        <f ca="1">SUMPRODUCT($O599:V599,N(1-$O628:V628),N(OFFSET($O657:V657,0,MAX(COLUMN($O657:V657))-COLUMN($O657:V657),1,1)))+V628*V599</f>
        <v>0</v>
      </c>
      <c r="W686" s="221">
        <f ca="1">SUMPRODUCT($O599:W599,N(1-$O628:W628),N(OFFSET($O657:W657,0,MAX(COLUMN($O657:W657))-COLUMN($O657:W657),1,1)))+W628*W599</f>
        <v>0</v>
      </c>
      <c r="X686" s="221">
        <f ca="1">SUMPRODUCT($O599:X599,N(1-$O628:X628),N(OFFSET($O657:X657,0,MAX(COLUMN($O657:X657))-COLUMN($O657:X657),1,1)))+X628*X599</f>
        <v>0</v>
      </c>
      <c r="Y686" s="221">
        <f ca="1">SUMPRODUCT($O599:Y599,N(1-$O628:Y628),N(OFFSET($O657:Y657,0,MAX(COLUMN($O657:Y657))-COLUMN($O657:Y657),1,1)))+Y628*Y599</f>
        <v>0</v>
      </c>
      <c r="Z686" s="221">
        <f ca="1">SUMPRODUCT($O599:Z599,N(1-$O628:Z628),N(OFFSET($O657:Z657,0,MAX(COLUMN($O657:Z657))-COLUMN($O657:Z657),1,1)))+Z628*Z599</f>
        <v>0</v>
      </c>
      <c r="AA686" s="221">
        <f ca="1">SUMPRODUCT($O599:AA599,N(1-$O628:AA628),N(OFFSET($O657:AA657,0,MAX(COLUMN($O657:AA657))-COLUMN($O657:AA657),1,1)))+AA628*AA599</f>
        <v>0</v>
      </c>
      <c r="AB686" s="221">
        <f ca="1">SUMPRODUCT($O599:AB599,N(1-$O628:AB628),N(OFFSET($O657:AB657,0,MAX(COLUMN($O657:AB657))-COLUMN($O657:AB657),1,1)))+AB628*AB599</f>
        <v>0</v>
      </c>
      <c r="AC686" s="221">
        <f ca="1">SUMPRODUCT($O599:AC599,N(1-$O628:AC628),N(OFFSET($O657:AC657,0,MAX(COLUMN($O657:AC657))-COLUMN($O657:AC657),1,1)))+AC628*AC599</f>
        <v>0</v>
      </c>
      <c r="AD686" s="221">
        <f ca="1">SUMPRODUCT($O599:AD599,N(1-$O628:AD628),N(OFFSET($O657:AD657,0,MAX(COLUMN($O657:AD657))-COLUMN($O657:AD657),1,1)))+AD628*AD599</f>
        <v>0</v>
      </c>
      <c r="AE686" s="221">
        <f ca="1">SUMPRODUCT($O599:AE599,N(1-$O628:AE628),N(OFFSET($O657:AE657,0,MAX(COLUMN($O657:AE657))-COLUMN($O657:AE657),1,1)))+AE628*AE599</f>
        <v>0</v>
      </c>
      <c r="AF686" s="221">
        <f ca="1">SUMPRODUCT($O599:AF599,N(1-$O628:AF628),N(OFFSET($O657:AF657,0,MAX(COLUMN($O657:AF657))-COLUMN($O657:AF657),1,1)))+AF628*AF599</f>
        <v>0</v>
      </c>
      <c r="AG686" s="221">
        <f ca="1">SUMPRODUCT($O599:AG599,N(1-$O628:AG628),N(OFFSET($O657:AG657,0,MAX(COLUMN($O657:AG657))-COLUMN($O657:AG657),1,1)))+AG628*AG599</f>
        <v>0</v>
      </c>
      <c r="AH686" s="221">
        <f ca="1">SUMPRODUCT($O599:AH599,N(1-$O628:AH628),N(OFFSET($O657:AH657,0,MAX(COLUMN($O657:AH657))-COLUMN($O657:AH657),1,1)))+AH628*AH599</f>
        <v>0</v>
      </c>
      <c r="AI686" s="221">
        <f ca="1">SUMPRODUCT($O599:AI599,N(1-$O628:AI628),N(OFFSET($O657:AI657,0,MAX(COLUMN($O657:AI657))-COLUMN($O657:AI657),1,1)))+AI628*AI599</f>
        <v>0</v>
      </c>
      <c r="AJ686" s="221">
        <f ca="1">SUMPRODUCT($O599:AJ599,N(1-$O628:AJ628),N(OFFSET($O657:AJ657,0,MAX(COLUMN($O657:AJ657))-COLUMN($O657:AJ657),1,1)))+AJ628*AJ599</f>
        <v>0</v>
      </c>
      <c r="AK686" s="221">
        <f ca="1">SUMPRODUCT($O599:AK599,N(1-$O628:AK628),N(OFFSET($O657:AK657,0,MAX(COLUMN($O657:AK657))-COLUMN($O657:AK657),1,1)))+AK628*AK599</f>
        <v>0</v>
      </c>
      <c r="AL686" s="221">
        <f ca="1">SUMPRODUCT($O599:AL599,N(1-$O628:AL628),N(OFFSET($O657:AL657,0,MAX(COLUMN($O657:AL657))-COLUMN($O657:AL657),1,1)))+AL628*AL599</f>
        <v>0</v>
      </c>
      <c r="AM686" s="221">
        <f ca="1">SUMPRODUCT($O599:AM599,N(1-$O628:AM628),N(OFFSET($O657:AM657,0,MAX(COLUMN($O657:AM657))-COLUMN($O657:AM657),1,1)))+AM628*AM599</f>
        <v>0</v>
      </c>
      <c r="AN686" s="221">
        <f ca="1">SUMPRODUCT($O599:AN599,N(1-$O628:AN628),N(OFFSET($O657:AN657,0,MAX(COLUMN($O657:AN657))-COLUMN($O657:AN657),1,1)))+AN628*AN599</f>
        <v>0</v>
      </c>
      <c r="AO686" s="221">
        <f ca="1">SUMPRODUCT($O599:AO599,N(1-$O628:AO628),N(OFFSET($O657:AO657,0,MAX(COLUMN($O657:AO657))-COLUMN($O657:AO657),1,1)))+AO628*AO599</f>
        <v>0</v>
      </c>
      <c r="AP686" s="221">
        <f ca="1">SUMPRODUCT($O599:AP599,N(1-$O628:AP628),N(OFFSET($O657:AP657,0,MAX(COLUMN($O657:AP657))-COLUMN($O657:AP657),1,1)))+AP628*AP599</f>
        <v>0</v>
      </c>
      <c r="AQ686" s="221">
        <f ca="1">SUMPRODUCT($O599:AQ599,N(1-$O628:AQ628),N(OFFSET($O657:AQ657,0,MAX(COLUMN($O657:AQ657))-COLUMN($O657:AQ657),1,1)))+AQ628*AQ599</f>
        <v>0</v>
      </c>
      <c r="AR686" s="221">
        <f ca="1">SUMPRODUCT($O599:AR599,N(1-$O628:AR628),N(OFFSET($O657:AR657,0,MAX(COLUMN($O657:AR657))-COLUMN($O657:AR657),1,1)))+AR628*AR599</f>
        <v>0</v>
      </c>
      <c r="AS686" s="221">
        <f ca="1">SUMPRODUCT($O599:AS599,N(1-$O628:AS628),N(OFFSET($O657:AS657,0,MAX(COLUMN($O657:AS657))-COLUMN($O657:AS657),1,1)))+AS628*AS599</f>
        <v>0</v>
      </c>
      <c r="AT686" s="221">
        <f ca="1">SUMPRODUCT($O599:AT599,N(1-$O628:AT628),N(OFFSET($O657:AT657,0,MAX(COLUMN($O657:AT657))-COLUMN($O657:AT657),1,1)))+AT628*AT599</f>
        <v>0</v>
      </c>
      <c r="AU686" s="221">
        <f ca="1">SUMPRODUCT($O599:AU599,N(1-$O628:AU628),N(OFFSET($O657:AU657,0,MAX(COLUMN($O657:AU657))-COLUMN($O657:AU657),1,1)))+AU628*AU599</f>
        <v>0</v>
      </c>
      <c r="AV686" s="221">
        <f ca="1">SUMPRODUCT($O599:AV599,N(1-$O628:AV628),N(OFFSET($O657:AV657,0,MAX(COLUMN($O657:AV657))-COLUMN($O657:AV657),1,1)))+AV628*AV599</f>
        <v>0</v>
      </c>
      <c r="AW686" s="221">
        <f ca="1">SUMPRODUCT($O599:AW599,N(1-$O628:AW628),N(OFFSET($O657:AW657,0,MAX(COLUMN($O657:AW657))-COLUMN($O657:AW657),1,1)))+AW628*AW599</f>
        <v>0</v>
      </c>
      <c r="AX686" s="221">
        <f ca="1">SUMPRODUCT($O599:AX599,N(1-$O628:AX628),N(OFFSET($O657:AX657,0,MAX(COLUMN($O657:AX657))-COLUMN($O657:AX657),1,1)))+AX628*AX599</f>
        <v>0</v>
      </c>
      <c r="AY686" s="221">
        <f ca="1">SUMPRODUCT($O599:AY599,N(1-$O628:AY628),N(OFFSET($O657:AY657,0,MAX(COLUMN($O657:AY657))-COLUMN($O657:AY657),1,1)))+AY628*AY599</f>
        <v>0</v>
      </c>
      <c r="AZ686" s="221">
        <f ca="1">SUMPRODUCT($O599:AZ599,N(1-$O628:AZ628),N(OFFSET($O657:AZ657,0,MAX(COLUMN($O657:AZ657))-COLUMN($O657:AZ657),1,1)))+AZ628*AZ599</f>
        <v>0</v>
      </c>
      <c r="BA686" s="221">
        <f ca="1">SUMPRODUCT($O599:BA599,N(1-$O628:BA628),N(OFFSET($O657:BA657,0,MAX(COLUMN($O657:BA657))-COLUMN($O657:BA657),1,1)))+BA628*BA599</f>
        <v>0</v>
      </c>
      <c r="BB686" s="221">
        <f ca="1">SUMPRODUCT($O599:BB599,N(1-$O628:BB628),N(OFFSET($O657:BB657,0,MAX(COLUMN($O657:BB657))-COLUMN($O657:BB657),1,1)))+BB628*BB599</f>
        <v>0</v>
      </c>
      <c r="BC686" s="221">
        <f ca="1">SUMPRODUCT($O599:BC599,N(1-$O628:BC628),N(OFFSET($O657:BC657,0,MAX(COLUMN($O657:BC657))-COLUMN($O657:BC657),1,1)))+BC628*BC599</f>
        <v>0</v>
      </c>
      <c r="BD686" s="221">
        <f ca="1">SUMPRODUCT($O599:BD599,N(1-$O628:BD628),N(OFFSET($O657:BD657,0,MAX(COLUMN($O657:BD657))-COLUMN($O657:BD657),1,1)))+BD628*BD599</f>
        <v>0</v>
      </c>
      <c r="BE686" s="221">
        <f ca="1">SUMPRODUCT($O599:BE599,N(1-$O628:BE628),N(OFFSET($O657:BE657,0,MAX(COLUMN($O657:BE657))-COLUMN($O657:BE657),1,1)))+BE628*BE599</f>
        <v>0</v>
      </c>
      <c r="BF686" s="221">
        <f ca="1">SUMPRODUCT($O599:BF599,N(1-$O628:BF628),N(OFFSET($O657:BF657,0,MAX(COLUMN($O657:BF657))-COLUMN($O657:BF657),1,1)))+BF628*BF599</f>
        <v>0</v>
      </c>
      <c r="BG686" s="221">
        <f ca="1">SUMPRODUCT($O599:BG599,N(1-$O628:BG628),N(OFFSET($O657:BG657,0,MAX(COLUMN($O657:BG657))-COLUMN($O657:BG657),1,1)))+BG628*BG599</f>
        <v>0</v>
      </c>
      <c r="BH686" s="221">
        <f ca="1">SUMPRODUCT($O599:BH599,N(1-$O628:BH628),N(OFFSET($O657:BH657,0,MAX(COLUMN($O657:BH657))-COLUMN($O657:BH657),1,1)))+BH628*BH599</f>
        <v>0</v>
      </c>
      <c r="BI686" s="221">
        <f ca="1">SUMPRODUCT($O599:BI599,N(1-$O628:BI628),N(OFFSET($O657:BI657,0,MAX(COLUMN($O657:BI657))-COLUMN($O657:BI657),1,1)))+BI628*BI599</f>
        <v>0</v>
      </c>
      <c r="BJ686" s="221">
        <f ca="1">SUMPRODUCT($O599:BJ599,N(1-$O628:BJ628),N(OFFSET($O657:BJ657,0,MAX(COLUMN($O657:BJ657))-COLUMN($O657:BJ657),1,1)))+BJ628*BJ599</f>
        <v>0</v>
      </c>
      <c r="BK686" s="221">
        <f ca="1">SUMPRODUCT($O599:BK599,N(1-$O628:BK628),N(OFFSET($O657:BK657,0,MAX(COLUMN($O657:BK657))-COLUMN($O657:BK657),1,1)))+BK628*BK599</f>
        <v>0</v>
      </c>
      <c r="BL686" s="221">
        <f ca="1">SUMPRODUCT($O599:BL599,N(1-$O628:BL628),N(OFFSET($O657:BL657,0,MAX(COLUMN($O657:BL657))-COLUMN($O657:BL657),1,1)))+BL628*BL599</f>
        <v>0</v>
      </c>
      <c r="BM686" s="221">
        <f ca="1">SUMPRODUCT($O599:BM599,N(1-$O628:BM628),N(OFFSET($O657:BM657,0,MAX(COLUMN($O657:BM657))-COLUMN($O657:BM657),1,1)))+BM628*BM599</f>
        <v>0</v>
      </c>
    </row>
    <row r="687" spans="3:65" x14ac:dyDescent="0.2">
      <c r="C687" s="188">
        <f t="shared" si="638"/>
        <v>16</v>
      </c>
      <c r="D687" s="166" t="str">
        <f t="shared" si="639"/>
        <v>item 16</v>
      </c>
      <c r="E687" s="211" t="str">
        <f t="shared" si="637"/>
        <v>Operating Expense</v>
      </c>
      <c r="F687" s="183">
        <f t="shared" si="637"/>
        <v>2</v>
      </c>
      <c r="G687" s="183"/>
      <c r="H687" s="214"/>
      <c r="K687" s="202">
        <f t="shared" ca="1" si="640"/>
        <v>0</v>
      </c>
      <c r="L687" s="203">
        <f t="shared" ca="1" si="641"/>
        <v>0</v>
      </c>
      <c r="O687" s="221">
        <f ca="1">SUMPRODUCT($O600:O600,N(1-$O629:O629),N(OFFSET($O658:O658,0,MAX(COLUMN($O658:O658))-COLUMN($O658:O658),1,1)))+O629*O600</f>
        <v>0</v>
      </c>
      <c r="P687" s="221">
        <f ca="1">SUMPRODUCT($O600:P600,N(1-$O629:P629),N(OFFSET($O658:P658,0,MAX(COLUMN($O658:P658))-COLUMN($O658:P658),1,1)))+P629*P600</f>
        <v>0</v>
      </c>
      <c r="Q687" s="221">
        <f ca="1">SUMPRODUCT($O600:Q600,N(1-$O629:Q629),N(OFFSET($O658:Q658,0,MAX(COLUMN($O658:Q658))-COLUMN($O658:Q658),1,1)))+Q629*Q600</f>
        <v>0</v>
      </c>
      <c r="R687" s="221">
        <f ca="1">SUMPRODUCT($O600:R600,N(1-$O629:R629),N(OFFSET($O658:R658,0,MAX(COLUMN($O658:R658))-COLUMN($O658:R658),1,1)))+R629*R600</f>
        <v>0</v>
      </c>
      <c r="S687" s="221">
        <f ca="1">SUMPRODUCT($O600:S600,N(1-$O629:S629),N(OFFSET($O658:S658,0,MAX(COLUMN($O658:S658))-COLUMN($O658:S658),1,1)))+S629*S600</f>
        <v>0</v>
      </c>
      <c r="T687" s="221">
        <f ca="1">SUMPRODUCT($O600:T600,N(1-$O629:T629),N(OFFSET($O658:T658,0,MAX(COLUMN($O658:T658))-COLUMN($O658:T658),1,1)))+T629*T600</f>
        <v>0</v>
      </c>
      <c r="U687" s="221">
        <f ca="1">SUMPRODUCT($O600:U600,N(1-$O629:U629),N(OFFSET($O658:U658,0,MAX(COLUMN($O658:U658))-COLUMN($O658:U658),1,1)))+U629*U600</f>
        <v>0</v>
      </c>
      <c r="V687" s="221">
        <f ca="1">SUMPRODUCT($O600:V600,N(1-$O629:V629),N(OFFSET($O658:V658,0,MAX(COLUMN($O658:V658))-COLUMN($O658:V658),1,1)))+V629*V600</f>
        <v>0</v>
      </c>
      <c r="W687" s="221">
        <f ca="1">SUMPRODUCT($O600:W600,N(1-$O629:W629),N(OFFSET($O658:W658,0,MAX(COLUMN($O658:W658))-COLUMN($O658:W658),1,1)))+W629*W600</f>
        <v>0</v>
      </c>
      <c r="X687" s="221">
        <f ca="1">SUMPRODUCT($O600:X600,N(1-$O629:X629),N(OFFSET($O658:X658,0,MAX(COLUMN($O658:X658))-COLUMN($O658:X658),1,1)))+X629*X600</f>
        <v>0</v>
      </c>
      <c r="Y687" s="221">
        <f ca="1">SUMPRODUCT($O600:Y600,N(1-$O629:Y629),N(OFFSET($O658:Y658,0,MAX(COLUMN($O658:Y658))-COLUMN($O658:Y658),1,1)))+Y629*Y600</f>
        <v>0</v>
      </c>
      <c r="Z687" s="221">
        <f ca="1">SUMPRODUCT($O600:Z600,N(1-$O629:Z629),N(OFFSET($O658:Z658,0,MAX(COLUMN($O658:Z658))-COLUMN($O658:Z658),1,1)))+Z629*Z600</f>
        <v>0</v>
      </c>
      <c r="AA687" s="221">
        <f ca="1">SUMPRODUCT($O600:AA600,N(1-$O629:AA629),N(OFFSET($O658:AA658,0,MAX(COLUMN($O658:AA658))-COLUMN($O658:AA658),1,1)))+AA629*AA600</f>
        <v>0</v>
      </c>
      <c r="AB687" s="221">
        <f ca="1">SUMPRODUCT($O600:AB600,N(1-$O629:AB629),N(OFFSET($O658:AB658,0,MAX(COLUMN($O658:AB658))-COLUMN($O658:AB658),1,1)))+AB629*AB600</f>
        <v>0</v>
      </c>
      <c r="AC687" s="221">
        <f ca="1">SUMPRODUCT($O600:AC600,N(1-$O629:AC629),N(OFFSET($O658:AC658,0,MAX(COLUMN($O658:AC658))-COLUMN($O658:AC658),1,1)))+AC629*AC600</f>
        <v>0</v>
      </c>
      <c r="AD687" s="221">
        <f ca="1">SUMPRODUCT($O600:AD600,N(1-$O629:AD629),N(OFFSET($O658:AD658,0,MAX(COLUMN($O658:AD658))-COLUMN($O658:AD658),1,1)))+AD629*AD600</f>
        <v>0</v>
      </c>
      <c r="AE687" s="221">
        <f ca="1">SUMPRODUCT($O600:AE600,N(1-$O629:AE629),N(OFFSET($O658:AE658,0,MAX(COLUMN($O658:AE658))-COLUMN($O658:AE658),1,1)))+AE629*AE600</f>
        <v>0</v>
      </c>
      <c r="AF687" s="221">
        <f ca="1">SUMPRODUCT($O600:AF600,N(1-$O629:AF629),N(OFFSET($O658:AF658,0,MAX(COLUMN($O658:AF658))-COLUMN($O658:AF658),1,1)))+AF629*AF600</f>
        <v>0</v>
      </c>
      <c r="AG687" s="221">
        <f ca="1">SUMPRODUCT($O600:AG600,N(1-$O629:AG629),N(OFFSET($O658:AG658,0,MAX(COLUMN($O658:AG658))-COLUMN($O658:AG658),1,1)))+AG629*AG600</f>
        <v>0</v>
      </c>
      <c r="AH687" s="221">
        <f ca="1">SUMPRODUCT($O600:AH600,N(1-$O629:AH629),N(OFFSET($O658:AH658,0,MAX(COLUMN($O658:AH658))-COLUMN($O658:AH658),1,1)))+AH629*AH600</f>
        <v>0</v>
      </c>
      <c r="AI687" s="221">
        <f ca="1">SUMPRODUCT($O600:AI600,N(1-$O629:AI629),N(OFFSET($O658:AI658,0,MAX(COLUMN($O658:AI658))-COLUMN($O658:AI658),1,1)))+AI629*AI600</f>
        <v>0</v>
      </c>
      <c r="AJ687" s="221">
        <f ca="1">SUMPRODUCT($O600:AJ600,N(1-$O629:AJ629),N(OFFSET($O658:AJ658,0,MAX(COLUMN($O658:AJ658))-COLUMN($O658:AJ658),1,1)))+AJ629*AJ600</f>
        <v>0</v>
      </c>
      <c r="AK687" s="221">
        <f ca="1">SUMPRODUCT($O600:AK600,N(1-$O629:AK629),N(OFFSET($O658:AK658,0,MAX(COLUMN($O658:AK658))-COLUMN($O658:AK658),1,1)))+AK629*AK600</f>
        <v>0</v>
      </c>
      <c r="AL687" s="221">
        <f ca="1">SUMPRODUCT($O600:AL600,N(1-$O629:AL629),N(OFFSET($O658:AL658,0,MAX(COLUMN($O658:AL658))-COLUMN($O658:AL658),1,1)))+AL629*AL600</f>
        <v>0</v>
      </c>
      <c r="AM687" s="221">
        <f ca="1">SUMPRODUCT($O600:AM600,N(1-$O629:AM629),N(OFFSET($O658:AM658,0,MAX(COLUMN($O658:AM658))-COLUMN($O658:AM658),1,1)))+AM629*AM600</f>
        <v>0</v>
      </c>
      <c r="AN687" s="221">
        <f ca="1">SUMPRODUCT($O600:AN600,N(1-$O629:AN629),N(OFFSET($O658:AN658,0,MAX(COLUMN($O658:AN658))-COLUMN($O658:AN658),1,1)))+AN629*AN600</f>
        <v>0</v>
      </c>
      <c r="AO687" s="221">
        <f ca="1">SUMPRODUCT($O600:AO600,N(1-$O629:AO629),N(OFFSET($O658:AO658,0,MAX(COLUMN($O658:AO658))-COLUMN($O658:AO658),1,1)))+AO629*AO600</f>
        <v>0</v>
      </c>
      <c r="AP687" s="221">
        <f ca="1">SUMPRODUCT($O600:AP600,N(1-$O629:AP629),N(OFFSET($O658:AP658,0,MAX(COLUMN($O658:AP658))-COLUMN($O658:AP658),1,1)))+AP629*AP600</f>
        <v>0</v>
      </c>
      <c r="AQ687" s="221">
        <f ca="1">SUMPRODUCT($O600:AQ600,N(1-$O629:AQ629),N(OFFSET($O658:AQ658,0,MAX(COLUMN($O658:AQ658))-COLUMN($O658:AQ658),1,1)))+AQ629*AQ600</f>
        <v>0</v>
      </c>
      <c r="AR687" s="221">
        <f ca="1">SUMPRODUCT($O600:AR600,N(1-$O629:AR629),N(OFFSET($O658:AR658,0,MAX(COLUMN($O658:AR658))-COLUMN($O658:AR658),1,1)))+AR629*AR600</f>
        <v>0</v>
      </c>
      <c r="AS687" s="221">
        <f ca="1">SUMPRODUCT($O600:AS600,N(1-$O629:AS629),N(OFFSET($O658:AS658,0,MAX(COLUMN($O658:AS658))-COLUMN($O658:AS658),1,1)))+AS629*AS600</f>
        <v>0</v>
      </c>
      <c r="AT687" s="221">
        <f ca="1">SUMPRODUCT($O600:AT600,N(1-$O629:AT629),N(OFFSET($O658:AT658,0,MAX(COLUMN($O658:AT658))-COLUMN($O658:AT658),1,1)))+AT629*AT600</f>
        <v>0</v>
      </c>
      <c r="AU687" s="221">
        <f ca="1">SUMPRODUCT($O600:AU600,N(1-$O629:AU629),N(OFFSET($O658:AU658,0,MAX(COLUMN($O658:AU658))-COLUMN($O658:AU658),1,1)))+AU629*AU600</f>
        <v>0</v>
      </c>
      <c r="AV687" s="221">
        <f ca="1">SUMPRODUCT($O600:AV600,N(1-$O629:AV629),N(OFFSET($O658:AV658,0,MAX(COLUMN($O658:AV658))-COLUMN($O658:AV658),1,1)))+AV629*AV600</f>
        <v>0</v>
      </c>
      <c r="AW687" s="221">
        <f ca="1">SUMPRODUCT($O600:AW600,N(1-$O629:AW629),N(OFFSET($O658:AW658,0,MAX(COLUMN($O658:AW658))-COLUMN($O658:AW658),1,1)))+AW629*AW600</f>
        <v>0</v>
      </c>
      <c r="AX687" s="221">
        <f ca="1">SUMPRODUCT($O600:AX600,N(1-$O629:AX629),N(OFFSET($O658:AX658,0,MAX(COLUMN($O658:AX658))-COLUMN($O658:AX658),1,1)))+AX629*AX600</f>
        <v>0</v>
      </c>
      <c r="AY687" s="221">
        <f ca="1">SUMPRODUCT($O600:AY600,N(1-$O629:AY629),N(OFFSET($O658:AY658,0,MAX(COLUMN($O658:AY658))-COLUMN($O658:AY658),1,1)))+AY629*AY600</f>
        <v>0</v>
      </c>
      <c r="AZ687" s="221">
        <f ca="1">SUMPRODUCT($O600:AZ600,N(1-$O629:AZ629),N(OFFSET($O658:AZ658,0,MAX(COLUMN($O658:AZ658))-COLUMN($O658:AZ658),1,1)))+AZ629*AZ600</f>
        <v>0</v>
      </c>
      <c r="BA687" s="221">
        <f ca="1">SUMPRODUCT($O600:BA600,N(1-$O629:BA629),N(OFFSET($O658:BA658,0,MAX(COLUMN($O658:BA658))-COLUMN($O658:BA658),1,1)))+BA629*BA600</f>
        <v>0</v>
      </c>
      <c r="BB687" s="221">
        <f ca="1">SUMPRODUCT($O600:BB600,N(1-$O629:BB629),N(OFFSET($O658:BB658,0,MAX(COLUMN($O658:BB658))-COLUMN($O658:BB658),1,1)))+BB629*BB600</f>
        <v>0</v>
      </c>
      <c r="BC687" s="221">
        <f ca="1">SUMPRODUCT($O600:BC600,N(1-$O629:BC629),N(OFFSET($O658:BC658,0,MAX(COLUMN($O658:BC658))-COLUMN($O658:BC658),1,1)))+BC629*BC600</f>
        <v>0</v>
      </c>
      <c r="BD687" s="221">
        <f ca="1">SUMPRODUCT($O600:BD600,N(1-$O629:BD629),N(OFFSET($O658:BD658,0,MAX(COLUMN($O658:BD658))-COLUMN($O658:BD658),1,1)))+BD629*BD600</f>
        <v>0</v>
      </c>
      <c r="BE687" s="221">
        <f ca="1">SUMPRODUCT($O600:BE600,N(1-$O629:BE629),N(OFFSET($O658:BE658,0,MAX(COLUMN($O658:BE658))-COLUMN($O658:BE658),1,1)))+BE629*BE600</f>
        <v>0</v>
      </c>
      <c r="BF687" s="221">
        <f ca="1">SUMPRODUCT($O600:BF600,N(1-$O629:BF629),N(OFFSET($O658:BF658,0,MAX(COLUMN($O658:BF658))-COLUMN($O658:BF658),1,1)))+BF629*BF600</f>
        <v>0</v>
      </c>
      <c r="BG687" s="221">
        <f ca="1">SUMPRODUCT($O600:BG600,N(1-$O629:BG629),N(OFFSET($O658:BG658,0,MAX(COLUMN($O658:BG658))-COLUMN($O658:BG658),1,1)))+BG629*BG600</f>
        <v>0</v>
      </c>
      <c r="BH687" s="221">
        <f ca="1">SUMPRODUCT($O600:BH600,N(1-$O629:BH629),N(OFFSET($O658:BH658,0,MAX(COLUMN($O658:BH658))-COLUMN($O658:BH658),1,1)))+BH629*BH600</f>
        <v>0</v>
      </c>
      <c r="BI687" s="221">
        <f ca="1">SUMPRODUCT($O600:BI600,N(1-$O629:BI629),N(OFFSET($O658:BI658,0,MAX(COLUMN($O658:BI658))-COLUMN($O658:BI658),1,1)))+BI629*BI600</f>
        <v>0</v>
      </c>
      <c r="BJ687" s="221">
        <f ca="1">SUMPRODUCT($O600:BJ600,N(1-$O629:BJ629),N(OFFSET($O658:BJ658,0,MAX(COLUMN($O658:BJ658))-COLUMN($O658:BJ658),1,1)))+BJ629*BJ600</f>
        <v>0</v>
      </c>
      <c r="BK687" s="221">
        <f ca="1">SUMPRODUCT($O600:BK600,N(1-$O629:BK629),N(OFFSET($O658:BK658,0,MAX(COLUMN($O658:BK658))-COLUMN($O658:BK658),1,1)))+BK629*BK600</f>
        <v>0</v>
      </c>
      <c r="BL687" s="221">
        <f ca="1">SUMPRODUCT($O600:BL600,N(1-$O629:BL629),N(OFFSET($O658:BL658,0,MAX(COLUMN($O658:BL658))-COLUMN($O658:BL658),1,1)))+BL629*BL600</f>
        <v>0</v>
      </c>
      <c r="BM687" s="221">
        <f ca="1">SUMPRODUCT($O600:BM600,N(1-$O629:BM629),N(OFFSET($O658:BM658,0,MAX(COLUMN($O658:BM658))-COLUMN($O658:BM658),1,1)))+BM629*BM600</f>
        <v>0</v>
      </c>
    </row>
    <row r="688" spans="3:65" x14ac:dyDescent="0.2">
      <c r="C688" s="188">
        <f t="shared" si="638"/>
        <v>17</v>
      </c>
      <c r="D688" s="166" t="str">
        <f t="shared" si="639"/>
        <v>item 17</v>
      </c>
      <c r="E688" s="211" t="str">
        <f t="shared" si="637"/>
        <v>Operating Expense</v>
      </c>
      <c r="F688" s="183">
        <f t="shared" si="637"/>
        <v>2</v>
      </c>
      <c r="G688" s="183"/>
      <c r="H688" s="214"/>
      <c r="K688" s="202">
        <f t="shared" ca="1" si="640"/>
        <v>0</v>
      </c>
      <c r="L688" s="203">
        <f t="shared" ca="1" si="641"/>
        <v>0</v>
      </c>
      <c r="O688" s="221">
        <f ca="1">SUMPRODUCT($O601:O601,N(1-$O630:O630),N(OFFSET($O659:O659,0,MAX(COLUMN($O659:O659))-COLUMN($O659:O659),1,1)))+O630*O601</f>
        <v>0</v>
      </c>
      <c r="P688" s="221">
        <f ca="1">SUMPRODUCT($O601:P601,N(1-$O630:P630),N(OFFSET($O659:P659,0,MAX(COLUMN($O659:P659))-COLUMN($O659:P659),1,1)))+P630*P601</f>
        <v>0</v>
      </c>
      <c r="Q688" s="221">
        <f ca="1">SUMPRODUCT($O601:Q601,N(1-$O630:Q630),N(OFFSET($O659:Q659,0,MAX(COLUMN($O659:Q659))-COLUMN($O659:Q659),1,1)))+Q630*Q601</f>
        <v>0</v>
      </c>
      <c r="R688" s="221">
        <f ca="1">SUMPRODUCT($O601:R601,N(1-$O630:R630),N(OFFSET($O659:R659,0,MAX(COLUMN($O659:R659))-COLUMN($O659:R659),1,1)))+R630*R601</f>
        <v>0</v>
      </c>
      <c r="S688" s="221">
        <f ca="1">SUMPRODUCT($O601:S601,N(1-$O630:S630),N(OFFSET($O659:S659,0,MAX(COLUMN($O659:S659))-COLUMN($O659:S659),1,1)))+S630*S601</f>
        <v>0</v>
      </c>
      <c r="T688" s="221">
        <f ca="1">SUMPRODUCT($O601:T601,N(1-$O630:T630),N(OFFSET($O659:T659,0,MAX(COLUMN($O659:T659))-COLUMN($O659:T659),1,1)))+T630*T601</f>
        <v>0</v>
      </c>
      <c r="U688" s="221">
        <f ca="1">SUMPRODUCT($O601:U601,N(1-$O630:U630),N(OFFSET($O659:U659,0,MAX(COLUMN($O659:U659))-COLUMN($O659:U659),1,1)))+U630*U601</f>
        <v>0</v>
      </c>
      <c r="V688" s="221">
        <f ca="1">SUMPRODUCT($O601:V601,N(1-$O630:V630),N(OFFSET($O659:V659,0,MAX(COLUMN($O659:V659))-COLUMN($O659:V659),1,1)))+V630*V601</f>
        <v>0</v>
      </c>
      <c r="W688" s="221">
        <f ca="1">SUMPRODUCT($O601:W601,N(1-$O630:W630),N(OFFSET($O659:W659,0,MAX(COLUMN($O659:W659))-COLUMN($O659:W659),1,1)))+W630*W601</f>
        <v>0</v>
      </c>
      <c r="X688" s="221">
        <f ca="1">SUMPRODUCT($O601:X601,N(1-$O630:X630),N(OFFSET($O659:X659,0,MAX(COLUMN($O659:X659))-COLUMN($O659:X659),1,1)))+X630*X601</f>
        <v>0</v>
      </c>
      <c r="Y688" s="221">
        <f ca="1">SUMPRODUCT($O601:Y601,N(1-$O630:Y630),N(OFFSET($O659:Y659,0,MAX(COLUMN($O659:Y659))-COLUMN($O659:Y659),1,1)))+Y630*Y601</f>
        <v>0</v>
      </c>
      <c r="Z688" s="221">
        <f ca="1">SUMPRODUCT($O601:Z601,N(1-$O630:Z630),N(OFFSET($O659:Z659,0,MAX(COLUMN($O659:Z659))-COLUMN($O659:Z659),1,1)))+Z630*Z601</f>
        <v>0</v>
      </c>
      <c r="AA688" s="221">
        <f ca="1">SUMPRODUCT($O601:AA601,N(1-$O630:AA630),N(OFFSET($O659:AA659,0,MAX(COLUMN($O659:AA659))-COLUMN($O659:AA659),1,1)))+AA630*AA601</f>
        <v>0</v>
      </c>
      <c r="AB688" s="221">
        <f ca="1">SUMPRODUCT($O601:AB601,N(1-$O630:AB630),N(OFFSET($O659:AB659,0,MAX(COLUMN($O659:AB659))-COLUMN($O659:AB659),1,1)))+AB630*AB601</f>
        <v>0</v>
      </c>
      <c r="AC688" s="221">
        <f ca="1">SUMPRODUCT($O601:AC601,N(1-$O630:AC630),N(OFFSET($O659:AC659,0,MAX(COLUMN($O659:AC659))-COLUMN($O659:AC659),1,1)))+AC630*AC601</f>
        <v>0</v>
      </c>
      <c r="AD688" s="221">
        <f ca="1">SUMPRODUCT($O601:AD601,N(1-$O630:AD630),N(OFFSET($O659:AD659,0,MAX(COLUMN($O659:AD659))-COLUMN($O659:AD659),1,1)))+AD630*AD601</f>
        <v>0</v>
      </c>
      <c r="AE688" s="221">
        <f ca="1">SUMPRODUCT($O601:AE601,N(1-$O630:AE630),N(OFFSET($O659:AE659,0,MAX(COLUMN($O659:AE659))-COLUMN($O659:AE659),1,1)))+AE630*AE601</f>
        <v>0</v>
      </c>
      <c r="AF688" s="221">
        <f ca="1">SUMPRODUCT($O601:AF601,N(1-$O630:AF630),N(OFFSET($O659:AF659,0,MAX(COLUMN($O659:AF659))-COLUMN($O659:AF659),1,1)))+AF630*AF601</f>
        <v>0</v>
      </c>
      <c r="AG688" s="221">
        <f ca="1">SUMPRODUCT($O601:AG601,N(1-$O630:AG630),N(OFFSET($O659:AG659,0,MAX(COLUMN($O659:AG659))-COLUMN($O659:AG659),1,1)))+AG630*AG601</f>
        <v>0</v>
      </c>
      <c r="AH688" s="221">
        <f ca="1">SUMPRODUCT($O601:AH601,N(1-$O630:AH630),N(OFFSET($O659:AH659,0,MAX(COLUMN($O659:AH659))-COLUMN($O659:AH659),1,1)))+AH630*AH601</f>
        <v>0</v>
      </c>
      <c r="AI688" s="221">
        <f ca="1">SUMPRODUCT($O601:AI601,N(1-$O630:AI630),N(OFFSET($O659:AI659,0,MAX(COLUMN($O659:AI659))-COLUMN($O659:AI659),1,1)))+AI630*AI601</f>
        <v>0</v>
      </c>
      <c r="AJ688" s="221">
        <f ca="1">SUMPRODUCT($O601:AJ601,N(1-$O630:AJ630),N(OFFSET($O659:AJ659,0,MAX(COLUMN($O659:AJ659))-COLUMN($O659:AJ659),1,1)))+AJ630*AJ601</f>
        <v>0</v>
      </c>
      <c r="AK688" s="221">
        <f ca="1">SUMPRODUCT($O601:AK601,N(1-$O630:AK630),N(OFFSET($O659:AK659,0,MAX(COLUMN($O659:AK659))-COLUMN($O659:AK659),1,1)))+AK630*AK601</f>
        <v>0</v>
      </c>
      <c r="AL688" s="221">
        <f ca="1">SUMPRODUCT($O601:AL601,N(1-$O630:AL630),N(OFFSET($O659:AL659,0,MAX(COLUMN($O659:AL659))-COLUMN($O659:AL659),1,1)))+AL630*AL601</f>
        <v>0</v>
      </c>
      <c r="AM688" s="221">
        <f ca="1">SUMPRODUCT($O601:AM601,N(1-$O630:AM630),N(OFFSET($O659:AM659,0,MAX(COLUMN($O659:AM659))-COLUMN($O659:AM659),1,1)))+AM630*AM601</f>
        <v>0</v>
      </c>
      <c r="AN688" s="221">
        <f ca="1">SUMPRODUCT($O601:AN601,N(1-$O630:AN630),N(OFFSET($O659:AN659,0,MAX(COLUMN($O659:AN659))-COLUMN($O659:AN659),1,1)))+AN630*AN601</f>
        <v>0</v>
      </c>
      <c r="AO688" s="221">
        <f ca="1">SUMPRODUCT($O601:AO601,N(1-$O630:AO630),N(OFFSET($O659:AO659,0,MAX(COLUMN($O659:AO659))-COLUMN($O659:AO659),1,1)))+AO630*AO601</f>
        <v>0</v>
      </c>
      <c r="AP688" s="221">
        <f ca="1">SUMPRODUCT($O601:AP601,N(1-$O630:AP630),N(OFFSET($O659:AP659,0,MAX(COLUMN($O659:AP659))-COLUMN($O659:AP659),1,1)))+AP630*AP601</f>
        <v>0</v>
      </c>
      <c r="AQ688" s="221">
        <f ca="1">SUMPRODUCT($O601:AQ601,N(1-$O630:AQ630),N(OFFSET($O659:AQ659,0,MAX(COLUMN($O659:AQ659))-COLUMN($O659:AQ659),1,1)))+AQ630*AQ601</f>
        <v>0</v>
      </c>
      <c r="AR688" s="221">
        <f ca="1">SUMPRODUCT($O601:AR601,N(1-$O630:AR630),N(OFFSET($O659:AR659,0,MAX(COLUMN($O659:AR659))-COLUMN($O659:AR659),1,1)))+AR630*AR601</f>
        <v>0</v>
      </c>
      <c r="AS688" s="221">
        <f ca="1">SUMPRODUCT($O601:AS601,N(1-$O630:AS630),N(OFFSET($O659:AS659,0,MAX(COLUMN($O659:AS659))-COLUMN($O659:AS659),1,1)))+AS630*AS601</f>
        <v>0</v>
      </c>
      <c r="AT688" s="221">
        <f ca="1">SUMPRODUCT($O601:AT601,N(1-$O630:AT630),N(OFFSET($O659:AT659,0,MAX(COLUMN($O659:AT659))-COLUMN($O659:AT659),1,1)))+AT630*AT601</f>
        <v>0</v>
      </c>
      <c r="AU688" s="221">
        <f ca="1">SUMPRODUCT($O601:AU601,N(1-$O630:AU630),N(OFFSET($O659:AU659,0,MAX(COLUMN($O659:AU659))-COLUMN($O659:AU659),1,1)))+AU630*AU601</f>
        <v>0</v>
      </c>
      <c r="AV688" s="221">
        <f ca="1">SUMPRODUCT($O601:AV601,N(1-$O630:AV630),N(OFFSET($O659:AV659,0,MAX(COLUMN($O659:AV659))-COLUMN($O659:AV659),1,1)))+AV630*AV601</f>
        <v>0</v>
      </c>
      <c r="AW688" s="221">
        <f ca="1">SUMPRODUCT($O601:AW601,N(1-$O630:AW630),N(OFFSET($O659:AW659,0,MAX(COLUMN($O659:AW659))-COLUMN($O659:AW659),1,1)))+AW630*AW601</f>
        <v>0</v>
      </c>
      <c r="AX688" s="221">
        <f ca="1">SUMPRODUCT($O601:AX601,N(1-$O630:AX630),N(OFFSET($O659:AX659,0,MAX(COLUMN($O659:AX659))-COLUMN($O659:AX659),1,1)))+AX630*AX601</f>
        <v>0</v>
      </c>
      <c r="AY688" s="221">
        <f ca="1">SUMPRODUCT($O601:AY601,N(1-$O630:AY630),N(OFFSET($O659:AY659,0,MAX(COLUMN($O659:AY659))-COLUMN($O659:AY659),1,1)))+AY630*AY601</f>
        <v>0</v>
      </c>
      <c r="AZ688" s="221">
        <f ca="1">SUMPRODUCT($O601:AZ601,N(1-$O630:AZ630),N(OFFSET($O659:AZ659,0,MAX(COLUMN($O659:AZ659))-COLUMN($O659:AZ659),1,1)))+AZ630*AZ601</f>
        <v>0</v>
      </c>
      <c r="BA688" s="221">
        <f ca="1">SUMPRODUCT($O601:BA601,N(1-$O630:BA630),N(OFFSET($O659:BA659,0,MAX(COLUMN($O659:BA659))-COLUMN($O659:BA659),1,1)))+BA630*BA601</f>
        <v>0</v>
      </c>
      <c r="BB688" s="221">
        <f ca="1">SUMPRODUCT($O601:BB601,N(1-$O630:BB630),N(OFFSET($O659:BB659,0,MAX(COLUMN($O659:BB659))-COLUMN($O659:BB659),1,1)))+BB630*BB601</f>
        <v>0</v>
      </c>
      <c r="BC688" s="221">
        <f ca="1">SUMPRODUCT($O601:BC601,N(1-$O630:BC630),N(OFFSET($O659:BC659,0,MAX(COLUMN($O659:BC659))-COLUMN($O659:BC659),1,1)))+BC630*BC601</f>
        <v>0</v>
      </c>
      <c r="BD688" s="221">
        <f ca="1">SUMPRODUCT($O601:BD601,N(1-$O630:BD630),N(OFFSET($O659:BD659,0,MAX(COLUMN($O659:BD659))-COLUMN($O659:BD659),1,1)))+BD630*BD601</f>
        <v>0</v>
      </c>
      <c r="BE688" s="221">
        <f ca="1">SUMPRODUCT($O601:BE601,N(1-$O630:BE630),N(OFFSET($O659:BE659,0,MAX(COLUMN($O659:BE659))-COLUMN($O659:BE659),1,1)))+BE630*BE601</f>
        <v>0</v>
      </c>
      <c r="BF688" s="221">
        <f ca="1">SUMPRODUCT($O601:BF601,N(1-$O630:BF630),N(OFFSET($O659:BF659,0,MAX(COLUMN($O659:BF659))-COLUMN($O659:BF659),1,1)))+BF630*BF601</f>
        <v>0</v>
      </c>
      <c r="BG688" s="221">
        <f ca="1">SUMPRODUCT($O601:BG601,N(1-$O630:BG630),N(OFFSET($O659:BG659,0,MAX(COLUMN($O659:BG659))-COLUMN($O659:BG659),1,1)))+BG630*BG601</f>
        <v>0</v>
      </c>
      <c r="BH688" s="221">
        <f ca="1">SUMPRODUCT($O601:BH601,N(1-$O630:BH630),N(OFFSET($O659:BH659,0,MAX(COLUMN($O659:BH659))-COLUMN($O659:BH659),1,1)))+BH630*BH601</f>
        <v>0</v>
      </c>
      <c r="BI688" s="221">
        <f ca="1">SUMPRODUCT($O601:BI601,N(1-$O630:BI630),N(OFFSET($O659:BI659,0,MAX(COLUMN($O659:BI659))-COLUMN($O659:BI659),1,1)))+BI630*BI601</f>
        <v>0</v>
      </c>
      <c r="BJ688" s="221">
        <f ca="1">SUMPRODUCT($O601:BJ601,N(1-$O630:BJ630),N(OFFSET($O659:BJ659,0,MAX(COLUMN($O659:BJ659))-COLUMN($O659:BJ659),1,1)))+BJ630*BJ601</f>
        <v>0</v>
      </c>
      <c r="BK688" s="221">
        <f ca="1">SUMPRODUCT($O601:BK601,N(1-$O630:BK630),N(OFFSET($O659:BK659,0,MAX(COLUMN($O659:BK659))-COLUMN($O659:BK659),1,1)))+BK630*BK601</f>
        <v>0</v>
      </c>
      <c r="BL688" s="221">
        <f ca="1">SUMPRODUCT($O601:BL601,N(1-$O630:BL630),N(OFFSET($O659:BL659,0,MAX(COLUMN($O659:BL659))-COLUMN($O659:BL659),1,1)))+BL630*BL601</f>
        <v>0</v>
      </c>
      <c r="BM688" s="221">
        <f ca="1">SUMPRODUCT($O601:BM601,N(1-$O630:BM630),N(OFFSET($O659:BM659,0,MAX(COLUMN($O659:BM659))-COLUMN($O659:BM659),1,1)))+BM630*BM601</f>
        <v>0</v>
      </c>
    </row>
    <row r="689" spans="3:65" x14ac:dyDescent="0.2">
      <c r="C689" s="188">
        <f t="shared" si="638"/>
        <v>18</v>
      </c>
      <c r="D689" s="166" t="str">
        <f t="shared" si="639"/>
        <v>item 18</v>
      </c>
      <c r="E689" s="211" t="str">
        <f t="shared" si="637"/>
        <v>Operating Expense</v>
      </c>
      <c r="F689" s="183">
        <f t="shared" si="637"/>
        <v>2</v>
      </c>
      <c r="G689" s="183"/>
      <c r="H689" s="214"/>
      <c r="K689" s="202">
        <f t="shared" ca="1" si="640"/>
        <v>0</v>
      </c>
      <c r="L689" s="203">
        <f t="shared" ca="1" si="641"/>
        <v>0</v>
      </c>
      <c r="O689" s="221">
        <f ca="1">SUMPRODUCT($O602:O602,N(1-$O631:O631),N(OFFSET($O660:O660,0,MAX(COLUMN($O660:O660))-COLUMN($O660:O660),1,1)))+O631*O602</f>
        <v>0</v>
      </c>
      <c r="P689" s="221">
        <f ca="1">SUMPRODUCT($O602:P602,N(1-$O631:P631),N(OFFSET($O660:P660,0,MAX(COLUMN($O660:P660))-COLUMN($O660:P660),1,1)))+P631*P602</f>
        <v>0</v>
      </c>
      <c r="Q689" s="221">
        <f ca="1">SUMPRODUCT($O602:Q602,N(1-$O631:Q631),N(OFFSET($O660:Q660,0,MAX(COLUMN($O660:Q660))-COLUMN($O660:Q660),1,1)))+Q631*Q602</f>
        <v>0</v>
      </c>
      <c r="R689" s="221">
        <f ca="1">SUMPRODUCT($O602:R602,N(1-$O631:R631),N(OFFSET($O660:R660,0,MAX(COLUMN($O660:R660))-COLUMN($O660:R660),1,1)))+R631*R602</f>
        <v>0</v>
      </c>
      <c r="S689" s="221">
        <f ca="1">SUMPRODUCT($O602:S602,N(1-$O631:S631),N(OFFSET($O660:S660,0,MAX(COLUMN($O660:S660))-COLUMN($O660:S660),1,1)))+S631*S602</f>
        <v>0</v>
      </c>
      <c r="T689" s="221">
        <f ca="1">SUMPRODUCT($O602:T602,N(1-$O631:T631),N(OFFSET($O660:T660,0,MAX(COLUMN($O660:T660))-COLUMN($O660:T660),1,1)))+T631*T602</f>
        <v>0</v>
      </c>
      <c r="U689" s="221">
        <f ca="1">SUMPRODUCT($O602:U602,N(1-$O631:U631),N(OFFSET($O660:U660,0,MAX(COLUMN($O660:U660))-COLUMN($O660:U660),1,1)))+U631*U602</f>
        <v>0</v>
      </c>
      <c r="V689" s="221">
        <f ca="1">SUMPRODUCT($O602:V602,N(1-$O631:V631),N(OFFSET($O660:V660,0,MAX(COLUMN($O660:V660))-COLUMN($O660:V660),1,1)))+V631*V602</f>
        <v>0</v>
      </c>
      <c r="W689" s="221">
        <f ca="1">SUMPRODUCT($O602:W602,N(1-$O631:W631),N(OFFSET($O660:W660,0,MAX(COLUMN($O660:W660))-COLUMN($O660:W660),1,1)))+W631*W602</f>
        <v>0</v>
      </c>
      <c r="X689" s="221">
        <f ca="1">SUMPRODUCT($O602:X602,N(1-$O631:X631),N(OFFSET($O660:X660,0,MAX(COLUMN($O660:X660))-COLUMN($O660:X660),1,1)))+X631*X602</f>
        <v>0</v>
      </c>
      <c r="Y689" s="221">
        <f ca="1">SUMPRODUCT($O602:Y602,N(1-$O631:Y631),N(OFFSET($O660:Y660,0,MAX(COLUMN($O660:Y660))-COLUMN($O660:Y660),1,1)))+Y631*Y602</f>
        <v>0</v>
      </c>
      <c r="Z689" s="221">
        <f ca="1">SUMPRODUCT($O602:Z602,N(1-$O631:Z631),N(OFFSET($O660:Z660,0,MAX(COLUMN($O660:Z660))-COLUMN($O660:Z660),1,1)))+Z631*Z602</f>
        <v>0</v>
      </c>
      <c r="AA689" s="221">
        <f ca="1">SUMPRODUCT($O602:AA602,N(1-$O631:AA631),N(OFFSET($O660:AA660,0,MAX(COLUMN($O660:AA660))-COLUMN($O660:AA660),1,1)))+AA631*AA602</f>
        <v>0</v>
      </c>
      <c r="AB689" s="221">
        <f ca="1">SUMPRODUCT($O602:AB602,N(1-$O631:AB631),N(OFFSET($O660:AB660,0,MAX(COLUMN($O660:AB660))-COLUMN($O660:AB660),1,1)))+AB631*AB602</f>
        <v>0</v>
      </c>
      <c r="AC689" s="221">
        <f ca="1">SUMPRODUCT($O602:AC602,N(1-$O631:AC631),N(OFFSET($O660:AC660,0,MAX(COLUMN($O660:AC660))-COLUMN($O660:AC660),1,1)))+AC631*AC602</f>
        <v>0</v>
      </c>
      <c r="AD689" s="221">
        <f ca="1">SUMPRODUCT($O602:AD602,N(1-$O631:AD631),N(OFFSET($O660:AD660,0,MAX(COLUMN($O660:AD660))-COLUMN($O660:AD660),1,1)))+AD631*AD602</f>
        <v>0</v>
      </c>
      <c r="AE689" s="221">
        <f ca="1">SUMPRODUCT($O602:AE602,N(1-$O631:AE631),N(OFFSET($O660:AE660,0,MAX(COLUMN($O660:AE660))-COLUMN($O660:AE660),1,1)))+AE631*AE602</f>
        <v>0</v>
      </c>
      <c r="AF689" s="221">
        <f ca="1">SUMPRODUCT($O602:AF602,N(1-$O631:AF631),N(OFFSET($O660:AF660,0,MAX(COLUMN($O660:AF660))-COLUMN($O660:AF660),1,1)))+AF631*AF602</f>
        <v>0</v>
      </c>
      <c r="AG689" s="221">
        <f ca="1">SUMPRODUCT($O602:AG602,N(1-$O631:AG631),N(OFFSET($O660:AG660,0,MAX(COLUMN($O660:AG660))-COLUMN($O660:AG660),1,1)))+AG631*AG602</f>
        <v>0</v>
      </c>
      <c r="AH689" s="221">
        <f ca="1">SUMPRODUCT($O602:AH602,N(1-$O631:AH631),N(OFFSET($O660:AH660,0,MAX(COLUMN($O660:AH660))-COLUMN($O660:AH660),1,1)))+AH631*AH602</f>
        <v>0</v>
      </c>
      <c r="AI689" s="221">
        <f ca="1">SUMPRODUCT($O602:AI602,N(1-$O631:AI631),N(OFFSET($O660:AI660,0,MAX(COLUMN($O660:AI660))-COLUMN($O660:AI660),1,1)))+AI631*AI602</f>
        <v>0</v>
      </c>
      <c r="AJ689" s="221">
        <f ca="1">SUMPRODUCT($O602:AJ602,N(1-$O631:AJ631),N(OFFSET($O660:AJ660,0,MAX(COLUMN($O660:AJ660))-COLUMN($O660:AJ660),1,1)))+AJ631*AJ602</f>
        <v>0</v>
      </c>
      <c r="AK689" s="221">
        <f ca="1">SUMPRODUCT($O602:AK602,N(1-$O631:AK631),N(OFFSET($O660:AK660,0,MAX(COLUMN($O660:AK660))-COLUMN($O660:AK660),1,1)))+AK631*AK602</f>
        <v>0</v>
      </c>
      <c r="AL689" s="221">
        <f ca="1">SUMPRODUCT($O602:AL602,N(1-$O631:AL631),N(OFFSET($O660:AL660,0,MAX(COLUMN($O660:AL660))-COLUMN($O660:AL660),1,1)))+AL631*AL602</f>
        <v>0</v>
      </c>
      <c r="AM689" s="221">
        <f ca="1">SUMPRODUCT($O602:AM602,N(1-$O631:AM631),N(OFFSET($O660:AM660,0,MAX(COLUMN($O660:AM660))-COLUMN($O660:AM660),1,1)))+AM631*AM602</f>
        <v>0</v>
      </c>
      <c r="AN689" s="221">
        <f ca="1">SUMPRODUCT($O602:AN602,N(1-$O631:AN631),N(OFFSET($O660:AN660,0,MAX(COLUMN($O660:AN660))-COLUMN($O660:AN660),1,1)))+AN631*AN602</f>
        <v>0</v>
      </c>
      <c r="AO689" s="221">
        <f ca="1">SUMPRODUCT($O602:AO602,N(1-$O631:AO631),N(OFFSET($O660:AO660,0,MAX(COLUMN($O660:AO660))-COLUMN($O660:AO660),1,1)))+AO631*AO602</f>
        <v>0</v>
      </c>
      <c r="AP689" s="221">
        <f ca="1">SUMPRODUCT($O602:AP602,N(1-$O631:AP631),N(OFFSET($O660:AP660,0,MAX(COLUMN($O660:AP660))-COLUMN($O660:AP660),1,1)))+AP631*AP602</f>
        <v>0</v>
      </c>
      <c r="AQ689" s="221">
        <f ca="1">SUMPRODUCT($O602:AQ602,N(1-$O631:AQ631),N(OFFSET($O660:AQ660,0,MAX(COLUMN($O660:AQ660))-COLUMN($O660:AQ660),1,1)))+AQ631*AQ602</f>
        <v>0</v>
      </c>
      <c r="AR689" s="221">
        <f ca="1">SUMPRODUCT($O602:AR602,N(1-$O631:AR631),N(OFFSET($O660:AR660,0,MAX(COLUMN($O660:AR660))-COLUMN($O660:AR660),1,1)))+AR631*AR602</f>
        <v>0</v>
      </c>
      <c r="AS689" s="221">
        <f ca="1">SUMPRODUCT($O602:AS602,N(1-$O631:AS631),N(OFFSET($O660:AS660,0,MAX(COLUMN($O660:AS660))-COLUMN($O660:AS660),1,1)))+AS631*AS602</f>
        <v>0</v>
      </c>
      <c r="AT689" s="221">
        <f ca="1">SUMPRODUCT($O602:AT602,N(1-$O631:AT631),N(OFFSET($O660:AT660,0,MAX(COLUMN($O660:AT660))-COLUMN($O660:AT660),1,1)))+AT631*AT602</f>
        <v>0</v>
      </c>
      <c r="AU689" s="221">
        <f ca="1">SUMPRODUCT($O602:AU602,N(1-$O631:AU631),N(OFFSET($O660:AU660,0,MAX(COLUMN($O660:AU660))-COLUMN($O660:AU660),1,1)))+AU631*AU602</f>
        <v>0</v>
      </c>
      <c r="AV689" s="221">
        <f ca="1">SUMPRODUCT($O602:AV602,N(1-$O631:AV631),N(OFFSET($O660:AV660,0,MAX(COLUMN($O660:AV660))-COLUMN($O660:AV660),1,1)))+AV631*AV602</f>
        <v>0</v>
      </c>
      <c r="AW689" s="221">
        <f ca="1">SUMPRODUCT($O602:AW602,N(1-$O631:AW631),N(OFFSET($O660:AW660,0,MAX(COLUMN($O660:AW660))-COLUMN($O660:AW660),1,1)))+AW631*AW602</f>
        <v>0</v>
      </c>
      <c r="AX689" s="221">
        <f ca="1">SUMPRODUCT($O602:AX602,N(1-$O631:AX631),N(OFFSET($O660:AX660,0,MAX(COLUMN($O660:AX660))-COLUMN($O660:AX660),1,1)))+AX631*AX602</f>
        <v>0</v>
      </c>
      <c r="AY689" s="221">
        <f ca="1">SUMPRODUCT($O602:AY602,N(1-$O631:AY631),N(OFFSET($O660:AY660,0,MAX(COLUMN($O660:AY660))-COLUMN($O660:AY660),1,1)))+AY631*AY602</f>
        <v>0</v>
      </c>
      <c r="AZ689" s="221">
        <f ca="1">SUMPRODUCT($O602:AZ602,N(1-$O631:AZ631),N(OFFSET($O660:AZ660,0,MAX(COLUMN($O660:AZ660))-COLUMN($O660:AZ660),1,1)))+AZ631*AZ602</f>
        <v>0</v>
      </c>
      <c r="BA689" s="221">
        <f ca="1">SUMPRODUCT($O602:BA602,N(1-$O631:BA631),N(OFFSET($O660:BA660,0,MAX(COLUMN($O660:BA660))-COLUMN($O660:BA660),1,1)))+BA631*BA602</f>
        <v>0</v>
      </c>
      <c r="BB689" s="221">
        <f ca="1">SUMPRODUCT($O602:BB602,N(1-$O631:BB631),N(OFFSET($O660:BB660,0,MAX(COLUMN($O660:BB660))-COLUMN($O660:BB660),1,1)))+BB631*BB602</f>
        <v>0</v>
      </c>
      <c r="BC689" s="221">
        <f ca="1">SUMPRODUCT($O602:BC602,N(1-$O631:BC631),N(OFFSET($O660:BC660,0,MAX(COLUMN($O660:BC660))-COLUMN($O660:BC660),1,1)))+BC631*BC602</f>
        <v>0</v>
      </c>
      <c r="BD689" s="221">
        <f ca="1">SUMPRODUCT($O602:BD602,N(1-$O631:BD631),N(OFFSET($O660:BD660,0,MAX(COLUMN($O660:BD660))-COLUMN($O660:BD660),1,1)))+BD631*BD602</f>
        <v>0</v>
      </c>
      <c r="BE689" s="221">
        <f ca="1">SUMPRODUCT($O602:BE602,N(1-$O631:BE631),N(OFFSET($O660:BE660,0,MAX(COLUMN($O660:BE660))-COLUMN($O660:BE660),1,1)))+BE631*BE602</f>
        <v>0</v>
      </c>
      <c r="BF689" s="221">
        <f ca="1">SUMPRODUCT($O602:BF602,N(1-$O631:BF631),N(OFFSET($O660:BF660,0,MAX(COLUMN($O660:BF660))-COLUMN($O660:BF660),1,1)))+BF631*BF602</f>
        <v>0</v>
      </c>
      <c r="BG689" s="221">
        <f ca="1">SUMPRODUCT($O602:BG602,N(1-$O631:BG631),N(OFFSET($O660:BG660,0,MAX(COLUMN($O660:BG660))-COLUMN($O660:BG660),1,1)))+BG631*BG602</f>
        <v>0</v>
      </c>
      <c r="BH689" s="221">
        <f ca="1">SUMPRODUCT($O602:BH602,N(1-$O631:BH631),N(OFFSET($O660:BH660,0,MAX(COLUMN($O660:BH660))-COLUMN($O660:BH660),1,1)))+BH631*BH602</f>
        <v>0</v>
      </c>
      <c r="BI689" s="221">
        <f ca="1">SUMPRODUCT($O602:BI602,N(1-$O631:BI631),N(OFFSET($O660:BI660,0,MAX(COLUMN($O660:BI660))-COLUMN($O660:BI660),1,1)))+BI631*BI602</f>
        <v>0</v>
      </c>
      <c r="BJ689" s="221">
        <f ca="1">SUMPRODUCT($O602:BJ602,N(1-$O631:BJ631),N(OFFSET($O660:BJ660,0,MAX(COLUMN($O660:BJ660))-COLUMN($O660:BJ660),1,1)))+BJ631*BJ602</f>
        <v>0</v>
      </c>
      <c r="BK689" s="221">
        <f ca="1">SUMPRODUCT($O602:BK602,N(1-$O631:BK631),N(OFFSET($O660:BK660,0,MAX(COLUMN($O660:BK660))-COLUMN($O660:BK660),1,1)))+BK631*BK602</f>
        <v>0</v>
      </c>
      <c r="BL689" s="221">
        <f ca="1">SUMPRODUCT($O602:BL602,N(1-$O631:BL631),N(OFFSET($O660:BL660,0,MAX(COLUMN($O660:BL660))-COLUMN($O660:BL660),1,1)))+BL631*BL602</f>
        <v>0</v>
      </c>
      <c r="BM689" s="221">
        <f ca="1">SUMPRODUCT($O602:BM602,N(1-$O631:BM631),N(OFFSET($O660:BM660,0,MAX(COLUMN($O660:BM660))-COLUMN($O660:BM660),1,1)))+BM631*BM602</f>
        <v>0</v>
      </c>
    </row>
    <row r="690" spans="3:65" x14ac:dyDescent="0.2">
      <c r="C690" s="188">
        <f t="shared" si="638"/>
        <v>19</v>
      </c>
      <c r="D690" s="166" t="str">
        <f t="shared" si="639"/>
        <v>item 19</v>
      </c>
      <c r="E690" s="211" t="str">
        <f t="shared" si="637"/>
        <v>Operating Expense</v>
      </c>
      <c r="F690" s="183">
        <f t="shared" si="637"/>
        <v>2</v>
      </c>
      <c r="G690" s="183"/>
      <c r="H690" s="214"/>
      <c r="K690" s="202">
        <f t="shared" ca="1" si="640"/>
        <v>0</v>
      </c>
      <c r="L690" s="203">
        <f t="shared" ca="1" si="641"/>
        <v>0</v>
      </c>
      <c r="O690" s="221">
        <f ca="1">SUMPRODUCT($O603:O603,N(1-$O632:O632),N(OFFSET($O661:O661,0,MAX(COLUMN($O661:O661))-COLUMN($O661:O661),1,1)))+O632*O603</f>
        <v>0</v>
      </c>
      <c r="P690" s="221">
        <f ca="1">SUMPRODUCT($O603:P603,N(1-$O632:P632),N(OFFSET($O661:P661,0,MAX(COLUMN($O661:P661))-COLUMN($O661:P661),1,1)))+P632*P603</f>
        <v>0</v>
      </c>
      <c r="Q690" s="221">
        <f ca="1">SUMPRODUCT($O603:Q603,N(1-$O632:Q632),N(OFFSET($O661:Q661,0,MAX(COLUMN($O661:Q661))-COLUMN($O661:Q661),1,1)))+Q632*Q603</f>
        <v>0</v>
      </c>
      <c r="R690" s="221">
        <f ca="1">SUMPRODUCT($O603:R603,N(1-$O632:R632),N(OFFSET($O661:R661,0,MAX(COLUMN($O661:R661))-COLUMN($O661:R661),1,1)))+R632*R603</f>
        <v>0</v>
      </c>
      <c r="S690" s="221">
        <f ca="1">SUMPRODUCT($O603:S603,N(1-$O632:S632),N(OFFSET($O661:S661,0,MAX(COLUMN($O661:S661))-COLUMN($O661:S661),1,1)))+S632*S603</f>
        <v>0</v>
      </c>
      <c r="T690" s="221">
        <f ca="1">SUMPRODUCT($O603:T603,N(1-$O632:T632),N(OFFSET($O661:T661,0,MAX(COLUMN($O661:T661))-COLUMN($O661:T661),1,1)))+T632*T603</f>
        <v>0</v>
      </c>
      <c r="U690" s="221">
        <f ca="1">SUMPRODUCT($O603:U603,N(1-$O632:U632),N(OFFSET($O661:U661,0,MAX(COLUMN($O661:U661))-COLUMN($O661:U661),1,1)))+U632*U603</f>
        <v>0</v>
      </c>
      <c r="V690" s="221">
        <f ca="1">SUMPRODUCT($O603:V603,N(1-$O632:V632),N(OFFSET($O661:V661,0,MAX(COLUMN($O661:V661))-COLUMN($O661:V661),1,1)))+V632*V603</f>
        <v>0</v>
      </c>
      <c r="W690" s="221">
        <f ca="1">SUMPRODUCT($O603:W603,N(1-$O632:W632),N(OFFSET($O661:W661,0,MAX(COLUMN($O661:W661))-COLUMN($O661:W661),1,1)))+W632*W603</f>
        <v>0</v>
      </c>
      <c r="X690" s="221">
        <f ca="1">SUMPRODUCT($O603:X603,N(1-$O632:X632),N(OFFSET($O661:X661,0,MAX(COLUMN($O661:X661))-COLUMN($O661:X661),1,1)))+X632*X603</f>
        <v>0</v>
      </c>
      <c r="Y690" s="221">
        <f ca="1">SUMPRODUCT($O603:Y603,N(1-$O632:Y632),N(OFFSET($O661:Y661,0,MAX(COLUMN($O661:Y661))-COLUMN($O661:Y661),1,1)))+Y632*Y603</f>
        <v>0</v>
      </c>
      <c r="Z690" s="221">
        <f ca="1">SUMPRODUCT($O603:Z603,N(1-$O632:Z632),N(OFFSET($O661:Z661,0,MAX(COLUMN($O661:Z661))-COLUMN($O661:Z661),1,1)))+Z632*Z603</f>
        <v>0</v>
      </c>
      <c r="AA690" s="221">
        <f ca="1">SUMPRODUCT($O603:AA603,N(1-$O632:AA632),N(OFFSET($O661:AA661,0,MAX(COLUMN($O661:AA661))-COLUMN($O661:AA661),1,1)))+AA632*AA603</f>
        <v>0</v>
      </c>
      <c r="AB690" s="221">
        <f ca="1">SUMPRODUCT($O603:AB603,N(1-$O632:AB632),N(OFFSET($O661:AB661,0,MAX(COLUMN($O661:AB661))-COLUMN($O661:AB661),1,1)))+AB632*AB603</f>
        <v>0</v>
      </c>
      <c r="AC690" s="221">
        <f ca="1">SUMPRODUCT($O603:AC603,N(1-$O632:AC632),N(OFFSET($O661:AC661,0,MAX(COLUMN($O661:AC661))-COLUMN($O661:AC661),1,1)))+AC632*AC603</f>
        <v>0</v>
      </c>
      <c r="AD690" s="221">
        <f ca="1">SUMPRODUCT($O603:AD603,N(1-$O632:AD632),N(OFFSET($O661:AD661,0,MAX(COLUMN($O661:AD661))-COLUMN($O661:AD661),1,1)))+AD632*AD603</f>
        <v>0</v>
      </c>
      <c r="AE690" s="221">
        <f ca="1">SUMPRODUCT($O603:AE603,N(1-$O632:AE632),N(OFFSET($O661:AE661,0,MAX(COLUMN($O661:AE661))-COLUMN($O661:AE661),1,1)))+AE632*AE603</f>
        <v>0</v>
      </c>
      <c r="AF690" s="221">
        <f ca="1">SUMPRODUCT($O603:AF603,N(1-$O632:AF632),N(OFFSET($O661:AF661,0,MAX(COLUMN($O661:AF661))-COLUMN($O661:AF661),1,1)))+AF632*AF603</f>
        <v>0</v>
      </c>
      <c r="AG690" s="221">
        <f ca="1">SUMPRODUCT($O603:AG603,N(1-$O632:AG632),N(OFFSET($O661:AG661,0,MAX(COLUMN($O661:AG661))-COLUMN($O661:AG661),1,1)))+AG632*AG603</f>
        <v>0</v>
      </c>
      <c r="AH690" s="221">
        <f ca="1">SUMPRODUCT($O603:AH603,N(1-$O632:AH632),N(OFFSET($O661:AH661,0,MAX(COLUMN($O661:AH661))-COLUMN($O661:AH661),1,1)))+AH632*AH603</f>
        <v>0</v>
      </c>
      <c r="AI690" s="221">
        <f ca="1">SUMPRODUCT($O603:AI603,N(1-$O632:AI632),N(OFFSET($O661:AI661,0,MAX(COLUMN($O661:AI661))-COLUMN($O661:AI661),1,1)))+AI632*AI603</f>
        <v>0</v>
      </c>
      <c r="AJ690" s="221">
        <f ca="1">SUMPRODUCT($O603:AJ603,N(1-$O632:AJ632),N(OFFSET($O661:AJ661,0,MAX(COLUMN($O661:AJ661))-COLUMN($O661:AJ661),1,1)))+AJ632*AJ603</f>
        <v>0</v>
      </c>
      <c r="AK690" s="221">
        <f ca="1">SUMPRODUCT($O603:AK603,N(1-$O632:AK632),N(OFFSET($O661:AK661,0,MAX(COLUMN($O661:AK661))-COLUMN($O661:AK661),1,1)))+AK632*AK603</f>
        <v>0</v>
      </c>
      <c r="AL690" s="221">
        <f ca="1">SUMPRODUCT($O603:AL603,N(1-$O632:AL632),N(OFFSET($O661:AL661,0,MAX(COLUMN($O661:AL661))-COLUMN($O661:AL661),1,1)))+AL632*AL603</f>
        <v>0</v>
      </c>
      <c r="AM690" s="221">
        <f ca="1">SUMPRODUCT($O603:AM603,N(1-$O632:AM632),N(OFFSET($O661:AM661,0,MAX(COLUMN($O661:AM661))-COLUMN($O661:AM661),1,1)))+AM632*AM603</f>
        <v>0</v>
      </c>
      <c r="AN690" s="221">
        <f ca="1">SUMPRODUCT($O603:AN603,N(1-$O632:AN632),N(OFFSET($O661:AN661,0,MAX(COLUMN($O661:AN661))-COLUMN($O661:AN661),1,1)))+AN632*AN603</f>
        <v>0</v>
      </c>
      <c r="AO690" s="221">
        <f ca="1">SUMPRODUCT($O603:AO603,N(1-$O632:AO632),N(OFFSET($O661:AO661,0,MAX(COLUMN($O661:AO661))-COLUMN($O661:AO661),1,1)))+AO632*AO603</f>
        <v>0</v>
      </c>
      <c r="AP690" s="221">
        <f ca="1">SUMPRODUCT($O603:AP603,N(1-$O632:AP632),N(OFFSET($O661:AP661,0,MAX(COLUMN($O661:AP661))-COLUMN($O661:AP661),1,1)))+AP632*AP603</f>
        <v>0</v>
      </c>
      <c r="AQ690" s="221">
        <f ca="1">SUMPRODUCT($O603:AQ603,N(1-$O632:AQ632),N(OFFSET($O661:AQ661,0,MAX(COLUMN($O661:AQ661))-COLUMN($O661:AQ661),1,1)))+AQ632*AQ603</f>
        <v>0</v>
      </c>
      <c r="AR690" s="221">
        <f ca="1">SUMPRODUCT($O603:AR603,N(1-$O632:AR632),N(OFFSET($O661:AR661,0,MAX(COLUMN($O661:AR661))-COLUMN($O661:AR661),1,1)))+AR632*AR603</f>
        <v>0</v>
      </c>
      <c r="AS690" s="221">
        <f ca="1">SUMPRODUCT($O603:AS603,N(1-$O632:AS632),N(OFFSET($O661:AS661,0,MAX(COLUMN($O661:AS661))-COLUMN($O661:AS661),1,1)))+AS632*AS603</f>
        <v>0</v>
      </c>
      <c r="AT690" s="221">
        <f ca="1">SUMPRODUCT($O603:AT603,N(1-$O632:AT632),N(OFFSET($O661:AT661,0,MAX(COLUMN($O661:AT661))-COLUMN($O661:AT661),1,1)))+AT632*AT603</f>
        <v>0</v>
      </c>
      <c r="AU690" s="221">
        <f ca="1">SUMPRODUCT($O603:AU603,N(1-$O632:AU632),N(OFFSET($O661:AU661,0,MAX(COLUMN($O661:AU661))-COLUMN($O661:AU661),1,1)))+AU632*AU603</f>
        <v>0</v>
      </c>
      <c r="AV690" s="221">
        <f ca="1">SUMPRODUCT($O603:AV603,N(1-$O632:AV632),N(OFFSET($O661:AV661,0,MAX(COLUMN($O661:AV661))-COLUMN($O661:AV661),1,1)))+AV632*AV603</f>
        <v>0</v>
      </c>
      <c r="AW690" s="221">
        <f ca="1">SUMPRODUCT($O603:AW603,N(1-$O632:AW632),N(OFFSET($O661:AW661,0,MAX(COLUMN($O661:AW661))-COLUMN($O661:AW661),1,1)))+AW632*AW603</f>
        <v>0</v>
      </c>
      <c r="AX690" s="221">
        <f ca="1">SUMPRODUCT($O603:AX603,N(1-$O632:AX632),N(OFFSET($O661:AX661,0,MAX(COLUMN($O661:AX661))-COLUMN($O661:AX661),1,1)))+AX632*AX603</f>
        <v>0</v>
      </c>
      <c r="AY690" s="221">
        <f ca="1">SUMPRODUCT($O603:AY603,N(1-$O632:AY632),N(OFFSET($O661:AY661,0,MAX(COLUMN($O661:AY661))-COLUMN($O661:AY661),1,1)))+AY632*AY603</f>
        <v>0</v>
      </c>
      <c r="AZ690" s="221">
        <f ca="1">SUMPRODUCT($O603:AZ603,N(1-$O632:AZ632),N(OFFSET($O661:AZ661,0,MAX(COLUMN($O661:AZ661))-COLUMN($O661:AZ661),1,1)))+AZ632*AZ603</f>
        <v>0</v>
      </c>
      <c r="BA690" s="221">
        <f ca="1">SUMPRODUCT($O603:BA603,N(1-$O632:BA632),N(OFFSET($O661:BA661,0,MAX(COLUMN($O661:BA661))-COLUMN($O661:BA661),1,1)))+BA632*BA603</f>
        <v>0</v>
      </c>
      <c r="BB690" s="221">
        <f ca="1">SUMPRODUCT($O603:BB603,N(1-$O632:BB632),N(OFFSET($O661:BB661,0,MAX(COLUMN($O661:BB661))-COLUMN($O661:BB661),1,1)))+BB632*BB603</f>
        <v>0</v>
      </c>
      <c r="BC690" s="221">
        <f ca="1">SUMPRODUCT($O603:BC603,N(1-$O632:BC632),N(OFFSET($O661:BC661,0,MAX(COLUMN($O661:BC661))-COLUMN($O661:BC661),1,1)))+BC632*BC603</f>
        <v>0</v>
      </c>
      <c r="BD690" s="221">
        <f ca="1">SUMPRODUCT($O603:BD603,N(1-$O632:BD632),N(OFFSET($O661:BD661,0,MAX(COLUMN($O661:BD661))-COLUMN($O661:BD661),1,1)))+BD632*BD603</f>
        <v>0</v>
      </c>
      <c r="BE690" s="221">
        <f ca="1">SUMPRODUCT($O603:BE603,N(1-$O632:BE632),N(OFFSET($O661:BE661,0,MAX(COLUMN($O661:BE661))-COLUMN($O661:BE661),1,1)))+BE632*BE603</f>
        <v>0</v>
      </c>
      <c r="BF690" s="221">
        <f ca="1">SUMPRODUCT($O603:BF603,N(1-$O632:BF632),N(OFFSET($O661:BF661,0,MAX(COLUMN($O661:BF661))-COLUMN($O661:BF661),1,1)))+BF632*BF603</f>
        <v>0</v>
      </c>
      <c r="BG690" s="221">
        <f ca="1">SUMPRODUCT($O603:BG603,N(1-$O632:BG632),N(OFFSET($O661:BG661,0,MAX(COLUMN($O661:BG661))-COLUMN($O661:BG661),1,1)))+BG632*BG603</f>
        <v>0</v>
      </c>
      <c r="BH690" s="221">
        <f ca="1">SUMPRODUCT($O603:BH603,N(1-$O632:BH632),N(OFFSET($O661:BH661,0,MAX(COLUMN($O661:BH661))-COLUMN($O661:BH661),1,1)))+BH632*BH603</f>
        <v>0</v>
      </c>
      <c r="BI690" s="221">
        <f ca="1">SUMPRODUCT($O603:BI603,N(1-$O632:BI632),N(OFFSET($O661:BI661,0,MAX(COLUMN($O661:BI661))-COLUMN($O661:BI661),1,1)))+BI632*BI603</f>
        <v>0</v>
      </c>
      <c r="BJ690" s="221">
        <f ca="1">SUMPRODUCT($O603:BJ603,N(1-$O632:BJ632),N(OFFSET($O661:BJ661,0,MAX(COLUMN($O661:BJ661))-COLUMN($O661:BJ661),1,1)))+BJ632*BJ603</f>
        <v>0</v>
      </c>
      <c r="BK690" s="221">
        <f ca="1">SUMPRODUCT($O603:BK603,N(1-$O632:BK632),N(OFFSET($O661:BK661,0,MAX(COLUMN($O661:BK661))-COLUMN($O661:BK661),1,1)))+BK632*BK603</f>
        <v>0</v>
      </c>
      <c r="BL690" s="221">
        <f ca="1">SUMPRODUCT($O603:BL603,N(1-$O632:BL632),N(OFFSET($O661:BL661,0,MAX(COLUMN($O661:BL661))-COLUMN($O661:BL661),1,1)))+BL632*BL603</f>
        <v>0</v>
      </c>
      <c r="BM690" s="221">
        <f ca="1">SUMPRODUCT($O603:BM603,N(1-$O632:BM632),N(OFFSET($O661:BM661,0,MAX(COLUMN($O661:BM661))-COLUMN($O661:BM661),1,1)))+BM632*BM603</f>
        <v>0</v>
      </c>
    </row>
    <row r="691" spans="3:65" x14ac:dyDescent="0.2">
      <c r="C691" s="188">
        <f t="shared" si="638"/>
        <v>20</v>
      </c>
      <c r="D691" s="166" t="str">
        <f t="shared" si="639"/>
        <v>item 20</v>
      </c>
      <c r="E691" s="211" t="str">
        <f t="shared" si="637"/>
        <v>Operating Expense</v>
      </c>
      <c r="F691" s="183">
        <f t="shared" si="637"/>
        <v>2</v>
      </c>
      <c r="G691" s="183"/>
      <c r="H691" s="214"/>
      <c r="K691" s="202">
        <f t="shared" ca="1" si="640"/>
        <v>0</v>
      </c>
      <c r="L691" s="203">
        <f t="shared" ca="1" si="641"/>
        <v>0</v>
      </c>
      <c r="O691" s="221">
        <f ca="1">SUMPRODUCT($O604:O604,N(1-$O633:O633),N(OFFSET($O662:O662,0,MAX(COLUMN($O662:O662))-COLUMN($O662:O662),1,1)))+O633*O604</f>
        <v>0</v>
      </c>
      <c r="P691" s="221">
        <f ca="1">SUMPRODUCT($O604:P604,N(1-$O633:P633),N(OFFSET($O662:P662,0,MAX(COLUMN($O662:P662))-COLUMN($O662:P662),1,1)))+P633*P604</f>
        <v>0</v>
      </c>
      <c r="Q691" s="221">
        <f ca="1">SUMPRODUCT($O604:Q604,N(1-$O633:Q633),N(OFFSET($O662:Q662,0,MAX(COLUMN($O662:Q662))-COLUMN($O662:Q662),1,1)))+Q633*Q604</f>
        <v>0</v>
      </c>
      <c r="R691" s="221">
        <f ca="1">SUMPRODUCT($O604:R604,N(1-$O633:R633),N(OFFSET($O662:R662,0,MAX(COLUMN($O662:R662))-COLUMN($O662:R662),1,1)))+R633*R604</f>
        <v>0</v>
      </c>
      <c r="S691" s="221">
        <f ca="1">SUMPRODUCT($O604:S604,N(1-$O633:S633),N(OFFSET($O662:S662,0,MAX(COLUMN($O662:S662))-COLUMN($O662:S662),1,1)))+S633*S604</f>
        <v>0</v>
      </c>
      <c r="T691" s="221">
        <f ca="1">SUMPRODUCT($O604:T604,N(1-$O633:T633),N(OFFSET($O662:T662,0,MAX(COLUMN($O662:T662))-COLUMN($O662:T662),1,1)))+T633*T604</f>
        <v>0</v>
      </c>
      <c r="U691" s="221">
        <f ca="1">SUMPRODUCT($O604:U604,N(1-$O633:U633),N(OFFSET($O662:U662,0,MAX(COLUMN($O662:U662))-COLUMN($O662:U662),1,1)))+U633*U604</f>
        <v>0</v>
      </c>
      <c r="V691" s="221">
        <f ca="1">SUMPRODUCT($O604:V604,N(1-$O633:V633),N(OFFSET($O662:V662,0,MAX(COLUMN($O662:V662))-COLUMN($O662:V662),1,1)))+V633*V604</f>
        <v>0</v>
      </c>
      <c r="W691" s="221">
        <f ca="1">SUMPRODUCT($O604:W604,N(1-$O633:W633),N(OFFSET($O662:W662,0,MAX(COLUMN($O662:W662))-COLUMN($O662:W662),1,1)))+W633*W604</f>
        <v>0</v>
      </c>
      <c r="X691" s="221">
        <f ca="1">SUMPRODUCT($O604:X604,N(1-$O633:X633),N(OFFSET($O662:X662,0,MAX(COLUMN($O662:X662))-COLUMN($O662:X662),1,1)))+X633*X604</f>
        <v>0</v>
      </c>
      <c r="Y691" s="221">
        <f ca="1">SUMPRODUCT($O604:Y604,N(1-$O633:Y633),N(OFFSET($O662:Y662,0,MAX(COLUMN($O662:Y662))-COLUMN($O662:Y662),1,1)))+Y633*Y604</f>
        <v>0</v>
      </c>
      <c r="Z691" s="221">
        <f ca="1">SUMPRODUCT($O604:Z604,N(1-$O633:Z633),N(OFFSET($O662:Z662,0,MAX(COLUMN($O662:Z662))-COLUMN($O662:Z662),1,1)))+Z633*Z604</f>
        <v>0</v>
      </c>
      <c r="AA691" s="221">
        <f ca="1">SUMPRODUCT($O604:AA604,N(1-$O633:AA633),N(OFFSET($O662:AA662,0,MAX(COLUMN($O662:AA662))-COLUMN($O662:AA662),1,1)))+AA633*AA604</f>
        <v>0</v>
      </c>
      <c r="AB691" s="221">
        <f ca="1">SUMPRODUCT($O604:AB604,N(1-$O633:AB633),N(OFFSET($O662:AB662,0,MAX(COLUMN($O662:AB662))-COLUMN($O662:AB662),1,1)))+AB633*AB604</f>
        <v>0</v>
      </c>
      <c r="AC691" s="221">
        <f ca="1">SUMPRODUCT($O604:AC604,N(1-$O633:AC633),N(OFFSET($O662:AC662,0,MAX(COLUMN($O662:AC662))-COLUMN($O662:AC662),1,1)))+AC633*AC604</f>
        <v>0</v>
      </c>
      <c r="AD691" s="221">
        <f ca="1">SUMPRODUCT($O604:AD604,N(1-$O633:AD633),N(OFFSET($O662:AD662,0,MAX(COLUMN($O662:AD662))-COLUMN($O662:AD662),1,1)))+AD633*AD604</f>
        <v>0</v>
      </c>
      <c r="AE691" s="221">
        <f ca="1">SUMPRODUCT($O604:AE604,N(1-$O633:AE633),N(OFFSET($O662:AE662,0,MAX(COLUMN($O662:AE662))-COLUMN($O662:AE662),1,1)))+AE633*AE604</f>
        <v>0</v>
      </c>
      <c r="AF691" s="221">
        <f ca="1">SUMPRODUCT($O604:AF604,N(1-$O633:AF633),N(OFFSET($O662:AF662,0,MAX(COLUMN($O662:AF662))-COLUMN($O662:AF662),1,1)))+AF633*AF604</f>
        <v>0</v>
      </c>
      <c r="AG691" s="221">
        <f ca="1">SUMPRODUCT($O604:AG604,N(1-$O633:AG633),N(OFFSET($O662:AG662,0,MAX(COLUMN($O662:AG662))-COLUMN($O662:AG662),1,1)))+AG633*AG604</f>
        <v>0</v>
      </c>
      <c r="AH691" s="221">
        <f ca="1">SUMPRODUCT($O604:AH604,N(1-$O633:AH633),N(OFFSET($O662:AH662,0,MAX(COLUMN($O662:AH662))-COLUMN($O662:AH662),1,1)))+AH633*AH604</f>
        <v>0</v>
      </c>
      <c r="AI691" s="221">
        <f ca="1">SUMPRODUCT($O604:AI604,N(1-$O633:AI633),N(OFFSET($O662:AI662,0,MAX(COLUMN($O662:AI662))-COLUMN($O662:AI662),1,1)))+AI633*AI604</f>
        <v>0</v>
      </c>
      <c r="AJ691" s="221">
        <f ca="1">SUMPRODUCT($O604:AJ604,N(1-$O633:AJ633),N(OFFSET($O662:AJ662,0,MAX(COLUMN($O662:AJ662))-COLUMN($O662:AJ662),1,1)))+AJ633*AJ604</f>
        <v>0</v>
      </c>
      <c r="AK691" s="221">
        <f ca="1">SUMPRODUCT($O604:AK604,N(1-$O633:AK633),N(OFFSET($O662:AK662,0,MAX(COLUMN($O662:AK662))-COLUMN($O662:AK662),1,1)))+AK633*AK604</f>
        <v>0</v>
      </c>
      <c r="AL691" s="221">
        <f ca="1">SUMPRODUCT($O604:AL604,N(1-$O633:AL633),N(OFFSET($O662:AL662,0,MAX(COLUMN($O662:AL662))-COLUMN($O662:AL662),1,1)))+AL633*AL604</f>
        <v>0</v>
      </c>
      <c r="AM691" s="221">
        <f ca="1">SUMPRODUCT($O604:AM604,N(1-$O633:AM633),N(OFFSET($O662:AM662,0,MAX(COLUMN($O662:AM662))-COLUMN($O662:AM662),1,1)))+AM633*AM604</f>
        <v>0</v>
      </c>
      <c r="AN691" s="221">
        <f ca="1">SUMPRODUCT($O604:AN604,N(1-$O633:AN633),N(OFFSET($O662:AN662,0,MAX(COLUMN($O662:AN662))-COLUMN($O662:AN662),1,1)))+AN633*AN604</f>
        <v>0</v>
      </c>
      <c r="AO691" s="221">
        <f ca="1">SUMPRODUCT($O604:AO604,N(1-$O633:AO633),N(OFFSET($O662:AO662,0,MAX(COLUMN($O662:AO662))-COLUMN($O662:AO662),1,1)))+AO633*AO604</f>
        <v>0</v>
      </c>
      <c r="AP691" s="221">
        <f ca="1">SUMPRODUCT($O604:AP604,N(1-$O633:AP633),N(OFFSET($O662:AP662,0,MAX(COLUMN($O662:AP662))-COLUMN($O662:AP662),1,1)))+AP633*AP604</f>
        <v>0</v>
      </c>
      <c r="AQ691" s="221">
        <f ca="1">SUMPRODUCT($O604:AQ604,N(1-$O633:AQ633),N(OFFSET($O662:AQ662,0,MAX(COLUMN($O662:AQ662))-COLUMN($O662:AQ662),1,1)))+AQ633*AQ604</f>
        <v>0</v>
      </c>
      <c r="AR691" s="221">
        <f ca="1">SUMPRODUCT($O604:AR604,N(1-$O633:AR633),N(OFFSET($O662:AR662,0,MAX(COLUMN($O662:AR662))-COLUMN($O662:AR662),1,1)))+AR633*AR604</f>
        <v>0</v>
      </c>
      <c r="AS691" s="221">
        <f ca="1">SUMPRODUCT($O604:AS604,N(1-$O633:AS633),N(OFFSET($O662:AS662,0,MAX(COLUMN($O662:AS662))-COLUMN($O662:AS662),1,1)))+AS633*AS604</f>
        <v>0</v>
      </c>
      <c r="AT691" s="221">
        <f ca="1">SUMPRODUCT($O604:AT604,N(1-$O633:AT633),N(OFFSET($O662:AT662,0,MAX(COLUMN($O662:AT662))-COLUMN($O662:AT662),1,1)))+AT633*AT604</f>
        <v>0</v>
      </c>
      <c r="AU691" s="221">
        <f ca="1">SUMPRODUCT($O604:AU604,N(1-$O633:AU633),N(OFFSET($O662:AU662,0,MAX(COLUMN($O662:AU662))-COLUMN($O662:AU662),1,1)))+AU633*AU604</f>
        <v>0</v>
      </c>
      <c r="AV691" s="221">
        <f ca="1">SUMPRODUCT($O604:AV604,N(1-$O633:AV633),N(OFFSET($O662:AV662,0,MAX(COLUMN($O662:AV662))-COLUMN($O662:AV662),1,1)))+AV633*AV604</f>
        <v>0</v>
      </c>
      <c r="AW691" s="221">
        <f ca="1">SUMPRODUCT($O604:AW604,N(1-$O633:AW633),N(OFFSET($O662:AW662,0,MAX(COLUMN($O662:AW662))-COLUMN($O662:AW662),1,1)))+AW633*AW604</f>
        <v>0</v>
      </c>
      <c r="AX691" s="221">
        <f ca="1">SUMPRODUCT($O604:AX604,N(1-$O633:AX633),N(OFFSET($O662:AX662,0,MAX(COLUMN($O662:AX662))-COLUMN($O662:AX662),1,1)))+AX633*AX604</f>
        <v>0</v>
      </c>
      <c r="AY691" s="221">
        <f ca="1">SUMPRODUCT($O604:AY604,N(1-$O633:AY633),N(OFFSET($O662:AY662,0,MAX(COLUMN($O662:AY662))-COLUMN($O662:AY662),1,1)))+AY633*AY604</f>
        <v>0</v>
      </c>
      <c r="AZ691" s="221">
        <f ca="1">SUMPRODUCT($O604:AZ604,N(1-$O633:AZ633),N(OFFSET($O662:AZ662,0,MAX(COLUMN($O662:AZ662))-COLUMN($O662:AZ662),1,1)))+AZ633*AZ604</f>
        <v>0</v>
      </c>
      <c r="BA691" s="221">
        <f ca="1">SUMPRODUCT($O604:BA604,N(1-$O633:BA633),N(OFFSET($O662:BA662,0,MAX(COLUMN($O662:BA662))-COLUMN($O662:BA662),1,1)))+BA633*BA604</f>
        <v>0</v>
      </c>
      <c r="BB691" s="221">
        <f ca="1">SUMPRODUCT($O604:BB604,N(1-$O633:BB633),N(OFFSET($O662:BB662,0,MAX(COLUMN($O662:BB662))-COLUMN($O662:BB662),1,1)))+BB633*BB604</f>
        <v>0</v>
      </c>
      <c r="BC691" s="221">
        <f ca="1">SUMPRODUCT($O604:BC604,N(1-$O633:BC633),N(OFFSET($O662:BC662,0,MAX(COLUMN($O662:BC662))-COLUMN($O662:BC662),1,1)))+BC633*BC604</f>
        <v>0</v>
      </c>
      <c r="BD691" s="221">
        <f ca="1">SUMPRODUCT($O604:BD604,N(1-$O633:BD633),N(OFFSET($O662:BD662,0,MAX(COLUMN($O662:BD662))-COLUMN($O662:BD662),1,1)))+BD633*BD604</f>
        <v>0</v>
      </c>
      <c r="BE691" s="221">
        <f ca="1">SUMPRODUCT($O604:BE604,N(1-$O633:BE633),N(OFFSET($O662:BE662,0,MAX(COLUMN($O662:BE662))-COLUMN($O662:BE662),1,1)))+BE633*BE604</f>
        <v>0</v>
      </c>
      <c r="BF691" s="221">
        <f ca="1">SUMPRODUCT($O604:BF604,N(1-$O633:BF633),N(OFFSET($O662:BF662,0,MAX(COLUMN($O662:BF662))-COLUMN($O662:BF662),1,1)))+BF633*BF604</f>
        <v>0</v>
      </c>
      <c r="BG691" s="221">
        <f ca="1">SUMPRODUCT($O604:BG604,N(1-$O633:BG633),N(OFFSET($O662:BG662,0,MAX(COLUMN($O662:BG662))-COLUMN($O662:BG662),1,1)))+BG633*BG604</f>
        <v>0</v>
      </c>
      <c r="BH691" s="221">
        <f ca="1">SUMPRODUCT($O604:BH604,N(1-$O633:BH633),N(OFFSET($O662:BH662,0,MAX(COLUMN($O662:BH662))-COLUMN($O662:BH662),1,1)))+BH633*BH604</f>
        <v>0</v>
      </c>
      <c r="BI691" s="221">
        <f ca="1">SUMPRODUCT($O604:BI604,N(1-$O633:BI633),N(OFFSET($O662:BI662,0,MAX(COLUMN($O662:BI662))-COLUMN($O662:BI662),1,1)))+BI633*BI604</f>
        <v>0</v>
      </c>
      <c r="BJ691" s="221">
        <f ca="1">SUMPRODUCT($O604:BJ604,N(1-$O633:BJ633),N(OFFSET($O662:BJ662,0,MAX(COLUMN($O662:BJ662))-COLUMN($O662:BJ662),1,1)))+BJ633*BJ604</f>
        <v>0</v>
      </c>
      <c r="BK691" s="221">
        <f ca="1">SUMPRODUCT($O604:BK604,N(1-$O633:BK633),N(OFFSET($O662:BK662,0,MAX(COLUMN($O662:BK662))-COLUMN($O662:BK662),1,1)))+BK633*BK604</f>
        <v>0</v>
      </c>
      <c r="BL691" s="221">
        <f ca="1">SUMPRODUCT($O604:BL604,N(1-$O633:BL633),N(OFFSET($O662:BL662,0,MAX(COLUMN($O662:BL662))-COLUMN($O662:BL662),1,1)))+BL633*BL604</f>
        <v>0</v>
      </c>
      <c r="BM691" s="221">
        <f ca="1">SUMPRODUCT($O604:BM604,N(1-$O633:BM633),N(OFFSET($O662:BM662,0,MAX(COLUMN($O662:BM662))-COLUMN($O662:BM662),1,1)))+BM633*BM604</f>
        <v>0</v>
      </c>
    </row>
    <row r="692" spans="3:65" x14ac:dyDescent="0.2">
      <c r="C692" s="188">
        <f t="shared" si="638"/>
        <v>21</v>
      </c>
      <c r="D692" s="166" t="str">
        <f t="shared" si="639"/>
        <v>item 21</v>
      </c>
      <c r="E692" s="211" t="str">
        <f t="shared" si="637"/>
        <v>Operating Expense</v>
      </c>
      <c r="F692" s="183">
        <f t="shared" si="637"/>
        <v>2</v>
      </c>
      <c r="G692" s="183"/>
      <c r="H692" s="214"/>
      <c r="K692" s="202">
        <f t="shared" ca="1" si="640"/>
        <v>0</v>
      </c>
      <c r="L692" s="203">
        <f t="shared" ca="1" si="641"/>
        <v>0</v>
      </c>
      <c r="O692" s="221">
        <f ca="1">SUMPRODUCT($O605:O605,N(1-$O634:O634),N(OFFSET($O663:O663,0,MAX(COLUMN($O663:O663))-COLUMN($O663:O663),1,1)))+O634*O605</f>
        <v>0</v>
      </c>
      <c r="P692" s="221">
        <f ca="1">SUMPRODUCT($O605:P605,N(1-$O634:P634),N(OFFSET($O663:P663,0,MAX(COLUMN($O663:P663))-COLUMN($O663:P663),1,1)))+P634*P605</f>
        <v>0</v>
      </c>
      <c r="Q692" s="221">
        <f ca="1">SUMPRODUCT($O605:Q605,N(1-$O634:Q634),N(OFFSET($O663:Q663,0,MAX(COLUMN($O663:Q663))-COLUMN($O663:Q663),1,1)))+Q634*Q605</f>
        <v>0</v>
      </c>
      <c r="R692" s="221">
        <f ca="1">SUMPRODUCT($O605:R605,N(1-$O634:R634),N(OFFSET($O663:R663,0,MAX(COLUMN($O663:R663))-COLUMN($O663:R663),1,1)))+R634*R605</f>
        <v>0</v>
      </c>
      <c r="S692" s="221">
        <f ca="1">SUMPRODUCT($O605:S605,N(1-$O634:S634),N(OFFSET($O663:S663,0,MAX(COLUMN($O663:S663))-COLUMN($O663:S663),1,1)))+S634*S605</f>
        <v>0</v>
      </c>
      <c r="T692" s="221">
        <f ca="1">SUMPRODUCT($O605:T605,N(1-$O634:T634),N(OFFSET($O663:T663,0,MAX(COLUMN($O663:T663))-COLUMN($O663:T663),1,1)))+T634*T605</f>
        <v>0</v>
      </c>
      <c r="U692" s="221">
        <f ca="1">SUMPRODUCT($O605:U605,N(1-$O634:U634),N(OFFSET($O663:U663,0,MAX(COLUMN($O663:U663))-COLUMN($O663:U663),1,1)))+U634*U605</f>
        <v>0</v>
      </c>
      <c r="V692" s="221">
        <f ca="1">SUMPRODUCT($O605:V605,N(1-$O634:V634),N(OFFSET($O663:V663,0,MAX(COLUMN($O663:V663))-COLUMN($O663:V663),1,1)))+V634*V605</f>
        <v>0</v>
      </c>
      <c r="W692" s="221">
        <f ca="1">SUMPRODUCT($O605:W605,N(1-$O634:W634),N(OFFSET($O663:W663,0,MAX(COLUMN($O663:W663))-COLUMN($O663:W663),1,1)))+W634*W605</f>
        <v>0</v>
      </c>
      <c r="X692" s="221">
        <f ca="1">SUMPRODUCT($O605:X605,N(1-$O634:X634),N(OFFSET($O663:X663,0,MAX(COLUMN($O663:X663))-COLUMN($O663:X663),1,1)))+X634*X605</f>
        <v>0</v>
      </c>
      <c r="Y692" s="221">
        <f ca="1">SUMPRODUCT($O605:Y605,N(1-$O634:Y634),N(OFFSET($O663:Y663,0,MAX(COLUMN($O663:Y663))-COLUMN($O663:Y663),1,1)))+Y634*Y605</f>
        <v>0</v>
      </c>
      <c r="Z692" s="221">
        <f ca="1">SUMPRODUCT($O605:Z605,N(1-$O634:Z634),N(OFFSET($O663:Z663,0,MAX(COLUMN($O663:Z663))-COLUMN($O663:Z663),1,1)))+Z634*Z605</f>
        <v>0</v>
      </c>
      <c r="AA692" s="221">
        <f ca="1">SUMPRODUCT($O605:AA605,N(1-$O634:AA634),N(OFFSET($O663:AA663,0,MAX(COLUMN($O663:AA663))-COLUMN($O663:AA663),1,1)))+AA634*AA605</f>
        <v>0</v>
      </c>
      <c r="AB692" s="221">
        <f ca="1">SUMPRODUCT($O605:AB605,N(1-$O634:AB634),N(OFFSET($O663:AB663,0,MAX(COLUMN($O663:AB663))-COLUMN($O663:AB663),1,1)))+AB634*AB605</f>
        <v>0</v>
      </c>
      <c r="AC692" s="221">
        <f ca="1">SUMPRODUCT($O605:AC605,N(1-$O634:AC634),N(OFFSET($O663:AC663,0,MAX(COLUMN($O663:AC663))-COLUMN($O663:AC663),1,1)))+AC634*AC605</f>
        <v>0</v>
      </c>
      <c r="AD692" s="221">
        <f ca="1">SUMPRODUCT($O605:AD605,N(1-$O634:AD634),N(OFFSET($O663:AD663,0,MAX(COLUMN($O663:AD663))-COLUMN($O663:AD663),1,1)))+AD634*AD605</f>
        <v>0</v>
      </c>
      <c r="AE692" s="221">
        <f ca="1">SUMPRODUCT($O605:AE605,N(1-$O634:AE634),N(OFFSET($O663:AE663,0,MAX(COLUMN($O663:AE663))-COLUMN($O663:AE663),1,1)))+AE634*AE605</f>
        <v>0</v>
      </c>
      <c r="AF692" s="221">
        <f ca="1">SUMPRODUCT($O605:AF605,N(1-$O634:AF634),N(OFFSET($O663:AF663,0,MAX(COLUMN($O663:AF663))-COLUMN($O663:AF663),1,1)))+AF634*AF605</f>
        <v>0</v>
      </c>
      <c r="AG692" s="221">
        <f ca="1">SUMPRODUCT($O605:AG605,N(1-$O634:AG634),N(OFFSET($O663:AG663,0,MAX(COLUMN($O663:AG663))-COLUMN($O663:AG663),1,1)))+AG634*AG605</f>
        <v>0</v>
      </c>
      <c r="AH692" s="221">
        <f ca="1">SUMPRODUCT($O605:AH605,N(1-$O634:AH634),N(OFFSET($O663:AH663,0,MAX(COLUMN($O663:AH663))-COLUMN($O663:AH663),1,1)))+AH634*AH605</f>
        <v>0</v>
      </c>
      <c r="AI692" s="221">
        <f ca="1">SUMPRODUCT($O605:AI605,N(1-$O634:AI634),N(OFFSET($O663:AI663,0,MAX(COLUMN($O663:AI663))-COLUMN($O663:AI663),1,1)))+AI634*AI605</f>
        <v>0</v>
      </c>
      <c r="AJ692" s="221">
        <f ca="1">SUMPRODUCT($O605:AJ605,N(1-$O634:AJ634),N(OFFSET($O663:AJ663,0,MAX(COLUMN($O663:AJ663))-COLUMN($O663:AJ663),1,1)))+AJ634*AJ605</f>
        <v>0</v>
      </c>
      <c r="AK692" s="221">
        <f ca="1">SUMPRODUCT($O605:AK605,N(1-$O634:AK634),N(OFFSET($O663:AK663,0,MAX(COLUMN($O663:AK663))-COLUMN($O663:AK663),1,1)))+AK634*AK605</f>
        <v>0</v>
      </c>
      <c r="AL692" s="221">
        <f ca="1">SUMPRODUCT($O605:AL605,N(1-$O634:AL634),N(OFFSET($O663:AL663,0,MAX(COLUMN($O663:AL663))-COLUMN($O663:AL663),1,1)))+AL634*AL605</f>
        <v>0</v>
      </c>
      <c r="AM692" s="221">
        <f ca="1">SUMPRODUCT($O605:AM605,N(1-$O634:AM634),N(OFFSET($O663:AM663,0,MAX(COLUMN($O663:AM663))-COLUMN($O663:AM663),1,1)))+AM634*AM605</f>
        <v>0</v>
      </c>
      <c r="AN692" s="221">
        <f ca="1">SUMPRODUCT($O605:AN605,N(1-$O634:AN634),N(OFFSET($O663:AN663,0,MAX(COLUMN($O663:AN663))-COLUMN($O663:AN663),1,1)))+AN634*AN605</f>
        <v>0</v>
      </c>
      <c r="AO692" s="221">
        <f ca="1">SUMPRODUCT($O605:AO605,N(1-$O634:AO634),N(OFFSET($O663:AO663,0,MAX(COLUMN($O663:AO663))-COLUMN($O663:AO663),1,1)))+AO634*AO605</f>
        <v>0</v>
      </c>
      <c r="AP692" s="221">
        <f ca="1">SUMPRODUCT($O605:AP605,N(1-$O634:AP634),N(OFFSET($O663:AP663,0,MAX(COLUMN($O663:AP663))-COLUMN($O663:AP663),1,1)))+AP634*AP605</f>
        <v>0</v>
      </c>
      <c r="AQ692" s="221">
        <f ca="1">SUMPRODUCT($O605:AQ605,N(1-$O634:AQ634),N(OFFSET($O663:AQ663,0,MAX(COLUMN($O663:AQ663))-COLUMN($O663:AQ663),1,1)))+AQ634*AQ605</f>
        <v>0</v>
      </c>
      <c r="AR692" s="221">
        <f ca="1">SUMPRODUCT($O605:AR605,N(1-$O634:AR634),N(OFFSET($O663:AR663,0,MAX(COLUMN($O663:AR663))-COLUMN($O663:AR663),1,1)))+AR634*AR605</f>
        <v>0</v>
      </c>
      <c r="AS692" s="221">
        <f ca="1">SUMPRODUCT($O605:AS605,N(1-$O634:AS634),N(OFFSET($O663:AS663,0,MAX(COLUMN($O663:AS663))-COLUMN($O663:AS663),1,1)))+AS634*AS605</f>
        <v>0</v>
      </c>
      <c r="AT692" s="221">
        <f ca="1">SUMPRODUCT($O605:AT605,N(1-$O634:AT634),N(OFFSET($O663:AT663,0,MAX(COLUMN($O663:AT663))-COLUMN($O663:AT663),1,1)))+AT634*AT605</f>
        <v>0</v>
      </c>
      <c r="AU692" s="221">
        <f ca="1">SUMPRODUCT($O605:AU605,N(1-$O634:AU634),N(OFFSET($O663:AU663,0,MAX(COLUMN($O663:AU663))-COLUMN($O663:AU663),1,1)))+AU634*AU605</f>
        <v>0</v>
      </c>
      <c r="AV692" s="221">
        <f ca="1">SUMPRODUCT($O605:AV605,N(1-$O634:AV634),N(OFFSET($O663:AV663,0,MAX(COLUMN($O663:AV663))-COLUMN($O663:AV663),1,1)))+AV634*AV605</f>
        <v>0</v>
      </c>
      <c r="AW692" s="221">
        <f ca="1">SUMPRODUCT($O605:AW605,N(1-$O634:AW634),N(OFFSET($O663:AW663,0,MAX(COLUMN($O663:AW663))-COLUMN($O663:AW663),1,1)))+AW634*AW605</f>
        <v>0</v>
      </c>
      <c r="AX692" s="221">
        <f ca="1">SUMPRODUCT($O605:AX605,N(1-$O634:AX634),N(OFFSET($O663:AX663,0,MAX(COLUMN($O663:AX663))-COLUMN($O663:AX663),1,1)))+AX634*AX605</f>
        <v>0</v>
      </c>
      <c r="AY692" s="221">
        <f ca="1">SUMPRODUCT($O605:AY605,N(1-$O634:AY634),N(OFFSET($O663:AY663,0,MAX(COLUMN($O663:AY663))-COLUMN($O663:AY663),1,1)))+AY634*AY605</f>
        <v>0</v>
      </c>
      <c r="AZ692" s="221">
        <f ca="1">SUMPRODUCT($O605:AZ605,N(1-$O634:AZ634),N(OFFSET($O663:AZ663,0,MAX(COLUMN($O663:AZ663))-COLUMN($O663:AZ663),1,1)))+AZ634*AZ605</f>
        <v>0</v>
      </c>
      <c r="BA692" s="221">
        <f ca="1">SUMPRODUCT($O605:BA605,N(1-$O634:BA634),N(OFFSET($O663:BA663,0,MAX(COLUMN($O663:BA663))-COLUMN($O663:BA663),1,1)))+BA634*BA605</f>
        <v>0</v>
      </c>
      <c r="BB692" s="221">
        <f ca="1">SUMPRODUCT($O605:BB605,N(1-$O634:BB634),N(OFFSET($O663:BB663,0,MAX(COLUMN($O663:BB663))-COLUMN($O663:BB663),1,1)))+BB634*BB605</f>
        <v>0</v>
      </c>
      <c r="BC692" s="221">
        <f ca="1">SUMPRODUCT($O605:BC605,N(1-$O634:BC634),N(OFFSET($O663:BC663,0,MAX(COLUMN($O663:BC663))-COLUMN($O663:BC663),1,1)))+BC634*BC605</f>
        <v>0</v>
      </c>
      <c r="BD692" s="221">
        <f ca="1">SUMPRODUCT($O605:BD605,N(1-$O634:BD634),N(OFFSET($O663:BD663,0,MAX(COLUMN($O663:BD663))-COLUMN($O663:BD663),1,1)))+BD634*BD605</f>
        <v>0</v>
      </c>
      <c r="BE692" s="221">
        <f ca="1">SUMPRODUCT($O605:BE605,N(1-$O634:BE634),N(OFFSET($O663:BE663,0,MAX(COLUMN($O663:BE663))-COLUMN($O663:BE663),1,1)))+BE634*BE605</f>
        <v>0</v>
      </c>
      <c r="BF692" s="221">
        <f ca="1">SUMPRODUCT($O605:BF605,N(1-$O634:BF634),N(OFFSET($O663:BF663,0,MAX(COLUMN($O663:BF663))-COLUMN($O663:BF663),1,1)))+BF634*BF605</f>
        <v>0</v>
      </c>
      <c r="BG692" s="221">
        <f ca="1">SUMPRODUCT($O605:BG605,N(1-$O634:BG634),N(OFFSET($O663:BG663,0,MAX(COLUMN($O663:BG663))-COLUMN($O663:BG663),1,1)))+BG634*BG605</f>
        <v>0</v>
      </c>
      <c r="BH692" s="221">
        <f ca="1">SUMPRODUCT($O605:BH605,N(1-$O634:BH634),N(OFFSET($O663:BH663,0,MAX(COLUMN($O663:BH663))-COLUMN($O663:BH663),1,1)))+BH634*BH605</f>
        <v>0</v>
      </c>
      <c r="BI692" s="221">
        <f ca="1">SUMPRODUCT($O605:BI605,N(1-$O634:BI634),N(OFFSET($O663:BI663,0,MAX(COLUMN($O663:BI663))-COLUMN($O663:BI663),1,1)))+BI634*BI605</f>
        <v>0</v>
      </c>
      <c r="BJ692" s="221">
        <f ca="1">SUMPRODUCT($O605:BJ605,N(1-$O634:BJ634),N(OFFSET($O663:BJ663,0,MAX(COLUMN($O663:BJ663))-COLUMN($O663:BJ663),1,1)))+BJ634*BJ605</f>
        <v>0</v>
      </c>
      <c r="BK692" s="221">
        <f ca="1">SUMPRODUCT($O605:BK605,N(1-$O634:BK634),N(OFFSET($O663:BK663,0,MAX(COLUMN($O663:BK663))-COLUMN($O663:BK663),1,1)))+BK634*BK605</f>
        <v>0</v>
      </c>
      <c r="BL692" s="221">
        <f ca="1">SUMPRODUCT($O605:BL605,N(1-$O634:BL634),N(OFFSET($O663:BL663,0,MAX(COLUMN($O663:BL663))-COLUMN($O663:BL663),1,1)))+BL634*BL605</f>
        <v>0</v>
      </c>
      <c r="BM692" s="221">
        <f ca="1">SUMPRODUCT($O605:BM605,N(1-$O634:BM634),N(OFFSET($O663:BM663,0,MAX(COLUMN($O663:BM663))-COLUMN($O663:BM663),1,1)))+BM634*BM605</f>
        <v>0</v>
      </c>
    </row>
    <row r="693" spans="3:65" x14ac:dyDescent="0.2">
      <c r="C693" s="188">
        <f t="shared" si="638"/>
        <v>22</v>
      </c>
      <c r="D693" s="166" t="str">
        <f t="shared" si="639"/>
        <v>item 22</v>
      </c>
      <c r="E693" s="211" t="str">
        <f t="shared" si="637"/>
        <v>Operating Expense</v>
      </c>
      <c r="F693" s="183">
        <f t="shared" si="637"/>
        <v>2</v>
      </c>
      <c r="G693" s="183"/>
      <c r="H693" s="214"/>
      <c r="K693" s="202">
        <f t="shared" ca="1" si="640"/>
        <v>0</v>
      </c>
      <c r="L693" s="203">
        <f t="shared" ca="1" si="641"/>
        <v>0</v>
      </c>
      <c r="O693" s="221">
        <f ca="1">SUMPRODUCT($O606:O606,N(1-$O635:O635),N(OFFSET($O664:O664,0,MAX(COLUMN($O664:O664))-COLUMN($O664:O664),1,1)))+O635*O606</f>
        <v>0</v>
      </c>
      <c r="P693" s="221">
        <f ca="1">SUMPRODUCT($O606:P606,N(1-$O635:P635),N(OFFSET($O664:P664,0,MAX(COLUMN($O664:P664))-COLUMN($O664:P664),1,1)))+P635*P606</f>
        <v>0</v>
      </c>
      <c r="Q693" s="221">
        <f ca="1">SUMPRODUCT($O606:Q606,N(1-$O635:Q635),N(OFFSET($O664:Q664,0,MAX(COLUMN($O664:Q664))-COLUMN($O664:Q664),1,1)))+Q635*Q606</f>
        <v>0</v>
      </c>
      <c r="R693" s="221">
        <f ca="1">SUMPRODUCT($O606:R606,N(1-$O635:R635),N(OFFSET($O664:R664,0,MAX(COLUMN($O664:R664))-COLUMN($O664:R664),1,1)))+R635*R606</f>
        <v>0</v>
      </c>
      <c r="S693" s="221">
        <f ca="1">SUMPRODUCT($O606:S606,N(1-$O635:S635),N(OFFSET($O664:S664,0,MAX(COLUMN($O664:S664))-COLUMN($O664:S664),1,1)))+S635*S606</f>
        <v>0</v>
      </c>
      <c r="T693" s="221">
        <f ca="1">SUMPRODUCT($O606:T606,N(1-$O635:T635),N(OFFSET($O664:T664,0,MAX(COLUMN($O664:T664))-COLUMN($O664:T664),1,1)))+T635*T606</f>
        <v>0</v>
      </c>
      <c r="U693" s="221">
        <f ca="1">SUMPRODUCT($O606:U606,N(1-$O635:U635),N(OFFSET($O664:U664,0,MAX(COLUMN($O664:U664))-COLUMN($O664:U664),1,1)))+U635*U606</f>
        <v>0</v>
      </c>
      <c r="V693" s="221">
        <f ca="1">SUMPRODUCT($O606:V606,N(1-$O635:V635),N(OFFSET($O664:V664,0,MAX(COLUMN($O664:V664))-COLUMN($O664:V664),1,1)))+V635*V606</f>
        <v>0</v>
      </c>
      <c r="W693" s="221">
        <f ca="1">SUMPRODUCT($O606:W606,N(1-$O635:W635),N(OFFSET($O664:W664,0,MAX(COLUMN($O664:W664))-COLUMN($O664:W664),1,1)))+W635*W606</f>
        <v>0</v>
      </c>
      <c r="X693" s="221">
        <f ca="1">SUMPRODUCT($O606:X606,N(1-$O635:X635),N(OFFSET($O664:X664,0,MAX(COLUMN($O664:X664))-COLUMN($O664:X664),1,1)))+X635*X606</f>
        <v>0</v>
      </c>
      <c r="Y693" s="221">
        <f ca="1">SUMPRODUCT($O606:Y606,N(1-$O635:Y635),N(OFFSET($O664:Y664,0,MAX(COLUMN($O664:Y664))-COLUMN($O664:Y664),1,1)))+Y635*Y606</f>
        <v>0</v>
      </c>
      <c r="Z693" s="221">
        <f ca="1">SUMPRODUCT($O606:Z606,N(1-$O635:Z635),N(OFFSET($O664:Z664,0,MAX(COLUMN($O664:Z664))-COLUMN($O664:Z664),1,1)))+Z635*Z606</f>
        <v>0</v>
      </c>
      <c r="AA693" s="221">
        <f ca="1">SUMPRODUCT($O606:AA606,N(1-$O635:AA635),N(OFFSET($O664:AA664,0,MAX(COLUMN($O664:AA664))-COLUMN($O664:AA664),1,1)))+AA635*AA606</f>
        <v>0</v>
      </c>
      <c r="AB693" s="221">
        <f ca="1">SUMPRODUCT($O606:AB606,N(1-$O635:AB635),N(OFFSET($O664:AB664,0,MAX(COLUMN($O664:AB664))-COLUMN($O664:AB664),1,1)))+AB635*AB606</f>
        <v>0</v>
      </c>
      <c r="AC693" s="221">
        <f ca="1">SUMPRODUCT($O606:AC606,N(1-$O635:AC635),N(OFFSET($O664:AC664,0,MAX(COLUMN($O664:AC664))-COLUMN($O664:AC664),1,1)))+AC635*AC606</f>
        <v>0</v>
      </c>
      <c r="AD693" s="221">
        <f ca="1">SUMPRODUCT($O606:AD606,N(1-$O635:AD635),N(OFFSET($O664:AD664,0,MAX(COLUMN($O664:AD664))-COLUMN($O664:AD664),1,1)))+AD635*AD606</f>
        <v>0</v>
      </c>
      <c r="AE693" s="221">
        <f ca="1">SUMPRODUCT($O606:AE606,N(1-$O635:AE635),N(OFFSET($O664:AE664,0,MAX(COLUMN($O664:AE664))-COLUMN($O664:AE664),1,1)))+AE635*AE606</f>
        <v>0</v>
      </c>
      <c r="AF693" s="221">
        <f ca="1">SUMPRODUCT($O606:AF606,N(1-$O635:AF635),N(OFFSET($O664:AF664,0,MAX(COLUMN($O664:AF664))-COLUMN($O664:AF664),1,1)))+AF635*AF606</f>
        <v>0</v>
      </c>
      <c r="AG693" s="221">
        <f ca="1">SUMPRODUCT($O606:AG606,N(1-$O635:AG635),N(OFFSET($O664:AG664,0,MAX(COLUMN($O664:AG664))-COLUMN($O664:AG664),1,1)))+AG635*AG606</f>
        <v>0</v>
      </c>
      <c r="AH693" s="221">
        <f ca="1">SUMPRODUCT($O606:AH606,N(1-$O635:AH635),N(OFFSET($O664:AH664,0,MAX(COLUMN($O664:AH664))-COLUMN($O664:AH664),1,1)))+AH635*AH606</f>
        <v>0</v>
      </c>
      <c r="AI693" s="221">
        <f ca="1">SUMPRODUCT($O606:AI606,N(1-$O635:AI635),N(OFFSET($O664:AI664,0,MAX(COLUMN($O664:AI664))-COLUMN($O664:AI664),1,1)))+AI635*AI606</f>
        <v>0</v>
      </c>
      <c r="AJ693" s="221">
        <f ca="1">SUMPRODUCT($O606:AJ606,N(1-$O635:AJ635),N(OFFSET($O664:AJ664,0,MAX(COLUMN($O664:AJ664))-COLUMN($O664:AJ664),1,1)))+AJ635*AJ606</f>
        <v>0</v>
      </c>
      <c r="AK693" s="221">
        <f ca="1">SUMPRODUCT($O606:AK606,N(1-$O635:AK635),N(OFFSET($O664:AK664,0,MAX(COLUMN($O664:AK664))-COLUMN($O664:AK664),1,1)))+AK635*AK606</f>
        <v>0</v>
      </c>
      <c r="AL693" s="221">
        <f ca="1">SUMPRODUCT($O606:AL606,N(1-$O635:AL635),N(OFFSET($O664:AL664,0,MAX(COLUMN($O664:AL664))-COLUMN($O664:AL664),1,1)))+AL635*AL606</f>
        <v>0</v>
      </c>
      <c r="AM693" s="221">
        <f ca="1">SUMPRODUCT($O606:AM606,N(1-$O635:AM635),N(OFFSET($O664:AM664,0,MAX(COLUMN($O664:AM664))-COLUMN($O664:AM664),1,1)))+AM635*AM606</f>
        <v>0</v>
      </c>
      <c r="AN693" s="221">
        <f ca="1">SUMPRODUCT($O606:AN606,N(1-$O635:AN635),N(OFFSET($O664:AN664,0,MAX(COLUMN($O664:AN664))-COLUMN($O664:AN664),1,1)))+AN635*AN606</f>
        <v>0</v>
      </c>
      <c r="AO693" s="221">
        <f ca="1">SUMPRODUCT($O606:AO606,N(1-$O635:AO635),N(OFFSET($O664:AO664,0,MAX(COLUMN($O664:AO664))-COLUMN($O664:AO664),1,1)))+AO635*AO606</f>
        <v>0</v>
      </c>
      <c r="AP693" s="221">
        <f ca="1">SUMPRODUCT($O606:AP606,N(1-$O635:AP635),N(OFFSET($O664:AP664,0,MAX(COLUMN($O664:AP664))-COLUMN($O664:AP664),1,1)))+AP635*AP606</f>
        <v>0</v>
      </c>
      <c r="AQ693" s="221">
        <f ca="1">SUMPRODUCT($O606:AQ606,N(1-$O635:AQ635),N(OFFSET($O664:AQ664,0,MAX(COLUMN($O664:AQ664))-COLUMN($O664:AQ664),1,1)))+AQ635*AQ606</f>
        <v>0</v>
      </c>
      <c r="AR693" s="221">
        <f ca="1">SUMPRODUCT($O606:AR606,N(1-$O635:AR635),N(OFFSET($O664:AR664,0,MAX(COLUMN($O664:AR664))-COLUMN($O664:AR664),1,1)))+AR635*AR606</f>
        <v>0</v>
      </c>
      <c r="AS693" s="221">
        <f ca="1">SUMPRODUCT($O606:AS606,N(1-$O635:AS635),N(OFFSET($O664:AS664,0,MAX(COLUMN($O664:AS664))-COLUMN($O664:AS664),1,1)))+AS635*AS606</f>
        <v>0</v>
      </c>
      <c r="AT693" s="221">
        <f ca="1">SUMPRODUCT($O606:AT606,N(1-$O635:AT635),N(OFFSET($O664:AT664,0,MAX(COLUMN($O664:AT664))-COLUMN($O664:AT664),1,1)))+AT635*AT606</f>
        <v>0</v>
      </c>
      <c r="AU693" s="221">
        <f ca="1">SUMPRODUCT($O606:AU606,N(1-$O635:AU635),N(OFFSET($O664:AU664,0,MAX(COLUMN($O664:AU664))-COLUMN($O664:AU664),1,1)))+AU635*AU606</f>
        <v>0</v>
      </c>
      <c r="AV693" s="221">
        <f ca="1">SUMPRODUCT($O606:AV606,N(1-$O635:AV635),N(OFFSET($O664:AV664,0,MAX(COLUMN($O664:AV664))-COLUMN($O664:AV664),1,1)))+AV635*AV606</f>
        <v>0</v>
      </c>
      <c r="AW693" s="221">
        <f ca="1">SUMPRODUCT($O606:AW606,N(1-$O635:AW635),N(OFFSET($O664:AW664,0,MAX(COLUMN($O664:AW664))-COLUMN($O664:AW664),1,1)))+AW635*AW606</f>
        <v>0</v>
      </c>
      <c r="AX693" s="221">
        <f ca="1">SUMPRODUCT($O606:AX606,N(1-$O635:AX635),N(OFFSET($O664:AX664,0,MAX(COLUMN($O664:AX664))-COLUMN($O664:AX664),1,1)))+AX635*AX606</f>
        <v>0</v>
      </c>
      <c r="AY693" s="221">
        <f ca="1">SUMPRODUCT($O606:AY606,N(1-$O635:AY635),N(OFFSET($O664:AY664,0,MAX(COLUMN($O664:AY664))-COLUMN($O664:AY664),1,1)))+AY635*AY606</f>
        <v>0</v>
      </c>
      <c r="AZ693" s="221">
        <f ca="1">SUMPRODUCT($O606:AZ606,N(1-$O635:AZ635),N(OFFSET($O664:AZ664,0,MAX(COLUMN($O664:AZ664))-COLUMN($O664:AZ664),1,1)))+AZ635*AZ606</f>
        <v>0</v>
      </c>
      <c r="BA693" s="221">
        <f ca="1">SUMPRODUCT($O606:BA606,N(1-$O635:BA635),N(OFFSET($O664:BA664,0,MAX(COLUMN($O664:BA664))-COLUMN($O664:BA664),1,1)))+BA635*BA606</f>
        <v>0</v>
      </c>
      <c r="BB693" s="221">
        <f ca="1">SUMPRODUCT($O606:BB606,N(1-$O635:BB635),N(OFFSET($O664:BB664,0,MAX(COLUMN($O664:BB664))-COLUMN($O664:BB664),1,1)))+BB635*BB606</f>
        <v>0</v>
      </c>
      <c r="BC693" s="221">
        <f ca="1">SUMPRODUCT($O606:BC606,N(1-$O635:BC635),N(OFFSET($O664:BC664,0,MAX(COLUMN($O664:BC664))-COLUMN($O664:BC664),1,1)))+BC635*BC606</f>
        <v>0</v>
      </c>
      <c r="BD693" s="221">
        <f ca="1">SUMPRODUCT($O606:BD606,N(1-$O635:BD635),N(OFFSET($O664:BD664,0,MAX(COLUMN($O664:BD664))-COLUMN($O664:BD664),1,1)))+BD635*BD606</f>
        <v>0</v>
      </c>
      <c r="BE693" s="221">
        <f ca="1">SUMPRODUCT($O606:BE606,N(1-$O635:BE635),N(OFFSET($O664:BE664,0,MAX(COLUMN($O664:BE664))-COLUMN($O664:BE664),1,1)))+BE635*BE606</f>
        <v>0</v>
      </c>
      <c r="BF693" s="221">
        <f ca="1">SUMPRODUCT($O606:BF606,N(1-$O635:BF635),N(OFFSET($O664:BF664,0,MAX(COLUMN($O664:BF664))-COLUMN($O664:BF664),1,1)))+BF635*BF606</f>
        <v>0</v>
      </c>
      <c r="BG693" s="221">
        <f ca="1">SUMPRODUCT($O606:BG606,N(1-$O635:BG635),N(OFFSET($O664:BG664,0,MAX(COLUMN($O664:BG664))-COLUMN($O664:BG664),1,1)))+BG635*BG606</f>
        <v>0</v>
      </c>
      <c r="BH693" s="221">
        <f ca="1">SUMPRODUCT($O606:BH606,N(1-$O635:BH635),N(OFFSET($O664:BH664,0,MAX(COLUMN($O664:BH664))-COLUMN($O664:BH664),1,1)))+BH635*BH606</f>
        <v>0</v>
      </c>
      <c r="BI693" s="221">
        <f ca="1">SUMPRODUCT($O606:BI606,N(1-$O635:BI635),N(OFFSET($O664:BI664,0,MAX(COLUMN($O664:BI664))-COLUMN($O664:BI664),1,1)))+BI635*BI606</f>
        <v>0</v>
      </c>
      <c r="BJ693" s="221">
        <f ca="1">SUMPRODUCT($O606:BJ606,N(1-$O635:BJ635),N(OFFSET($O664:BJ664,0,MAX(COLUMN($O664:BJ664))-COLUMN($O664:BJ664),1,1)))+BJ635*BJ606</f>
        <v>0</v>
      </c>
      <c r="BK693" s="221">
        <f ca="1">SUMPRODUCT($O606:BK606,N(1-$O635:BK635),N(OFFSET($O664:BK664,0,MAX(COLUMN($O664:BK664))-COLUMN($O664:BK664),1,1)))+BK635*BK606</f>
        <v>0</v>
      </c>
      <c r="BL693" s="221">
        <f ca="1">SUMPRODUCT($O606:BL606,N(1-$O635:BL635),N(OFFSET($O664:BL664,0,MAX(COLUMN($O664:BL664))-COLUMN($O664:BL664),1,1)))+BL635*BL606</f>
        <v>0</v>
      </c>
      <c r="BM693" s="221">
        <f ca="1">SUMPRODUCT($O606:BM606,N(1-$O635:BM635),N(OFFSET($O664:BM664,0,MAX(COLUMN($O664:BM664))-COLUMN($O664:BM664),1,1)))+BM635*BM606</f>
        <v>0</v>
      </c>
    </row>
    <row r="694" spans="3:65" x14ac:dyDescent="0.2">
      <c r="C694" s="188">
        <f t="shared" si="638"/>
        <v>23</v>
      </c>
      <c r="D694" s="166" t="str">
        <f t="shared" si="639"/>
        <v>item 23</v>
      </c>
      <c r="E694" s="211" t="str">
        <f t="shared" si="637"/>
        <v>Operating Expense</v>
      </c>
      <c r="F694" s="183">
        <f t="shared" si="637"/>
        <v>2</v>
      </c>
      <c r="G694" s="183"/>
      <c r="H694" s="214"/>
      <c r="K694" s="202">
        <f t="shared" ca="1" si="640"/>
        <v>0</v>
      </c>
      <c r="L694" s="203">
        <f t="shared" ca="1" si="641"/>
        <v>0</v>
      </c>
      <c r="O694" s="221">
        <f ca="1">SUMPRODUCT($O607:O607,N(1-$O636:O636),N(OFFSET($O665:O665,0,MAX(COLUMN($O665:O665))-COLUMN($O665:O665),1,1)))+O636*O607</f>
        <v>0</v>
      </c>
      <c r="P694" s="221">
        <f ca="1">SUMPRODUCT($O607:P607,N(1-$O636:P636),N(OFFSET($O665:P665,0,MAX(COLUMN($O665:P665))-COLUMN($O665:P665),1,1)))+P636*P607</f>
        <v>0</v>
      </c>
      <c r="Q694" s="221">
        <f ca="1">SUMPRODUCT($O607:Q607,N(1-$O636:Q636),N(OFFSET($O665:Q665,0,MAX(COLUMN($O665:Q665))-COLUMN($O665:Q665),1,1)))+Q636*Q607</f>
        <v>0</v>
      </c>
      <c r="R694" s="221">
        <f ca="1">SUMPRODUCT($O607:R607,N(1-$O636:R636),N(OFFSET($O665:R665,0,MAX(COLUMN($O665:R665))-COLUMN($O665:R665),1,1)))+R636*R607</f>
        <v>0</v>
      </c>
      <c r="S694" s="221">
        <f ca="1">SUMPRODUCT($O607:S607,N(1-$O636:S636),N(OFFSET($O665:S665,0,MAX(COLUMN($O665:S665))-COLUMN($O665:S665),1,1)))+S636*S607</f>
        <v>0</v>
      </c>
      <c r="T694" s="221">
        <f ca="1">SUMPRODUCT($O607:T607,N(1-$O636:T636),N(OFFSET($O665:T665,0,MAX(COLUMN($O665:T665))-COLUMN($O665:T665),1,1)))+T636*T607</f>
        <v>0</v>
      </c>
      <c r="U694" s="221">
        <f ca="1">SUMPRODUCT($O607:U607,N(1-$O636:U636),N(OFFSET($O665:U665,0,MAX(COLUMN($O665:U665))-COLUMN($O665:U665),1,1)))+U636*U607</f>
        <v>0</v>
      </c>
      <c r="V694" s="221">
        <f ca="1">SUMPRODUCT($O607:V607,N(1-$O636:V636),N(OFFSET($O665:V665,0,MAX(COLUMN($O665:V665))-COLUMN($O665:V665),1,1)))+V636*V607</f>
        <v>0</v>
      </c>
      <c r="W694" s="221">
        <f ca="1">SUMPRODUCT($O607:W607,N(1-$O636:W636),N(OFFSET($O665:W665,0,MAX(COLUMN($O665:W665))-COLUMN($O665:W665),1,1)))+W636*W607</f>
        <v>0</v>
      </c>
      <c r="X694" s="221">
        <f ca="1">SUMPRODUCT($O607:X607,N(1-$O636:X636),N(OFFSET($O665:X665,0,MAX(COLUMN($O665:X665))-COLUMN($O665:X665),1,1)))+X636*X607</f>
        <v>0</v>
      </c>
      <c r="Y694" s="221">
        <f ca="1">SUMPRODUCT($O607:Y607,N(1-$O636:Y636),N(OFFSET($O665:Y665,0,MAX(COLUMN($O665:Y665))-COLUMN($O665:Y665),1,1)))+Y636*Y607</f>
        <v>0</v>
      </c>
      <c r="Z694" s="221">
        <f ca="1">SUMPRODUCT($O607:Z607,N(1-$O636:Z636),N(OFFSET($O665:Z665,0,MAX(COLUMN($O665:Z665))-COLUMN($O665:Z665),1,1)))+Z636*Z607</f>
        <v>0</v>
      </c>
      <c r="AA694" s="221">
        <f ca="1">SUMPRODUCT($O607:AA607,N(1-$O636:AA636),N(OFFSET($O665:AA665,0,MAX(COLUMN($O665:AA665))-COLUMN($O665:AA665),1,1)))+AA636*AA607</f>
        <v>0</v>
      </c>
      <c r="AB694" s="221">
        <f ca="1">SUMPRODUCT($O607:AB607,N(1-$O636:AB636),N(OFFSET($O665:AB665,0,MAX(COLUMN($O665:AB665))-COLUMN($O665:AB665),1,1)))+AB636*AB607</f>
        <v>0</v>
      </c>
      <c r="AC694" s="221">
        <f ca="1">SUMPRODUCT($O607:AC607,N(1-$O636:AC636),N(OFFSET($O665:AC665,0,MAX(COLUMN($O665:AC665))-COLUMN($O665:AC665),1,1)))+AC636*AC607</f>
        <v>0</v>
      </c>
      <c r="AD694" s="221">
        <f ca="1">SUMPRODUCT($O607:AD607,N(1-$O636:AD636),N(OFFSET($O665:AD665,0,MAX(COLUMN($O665:AD665))-COLUMN($O665:AD665),1,1)))+AD636*AD607</f>
        <v>0</v>
      </c>
      <c r="AE694" s="221">
        <f ca="1">SUMPRODUCT($O607:AE607,N(1-$O636:AE636),N(OFFSET($O665:AE665,0,MAX(COLUMN($O665:AE665))-COLUMN($O665:AE665),1,1)))+AE636*AE607</f>
        <v>0</v>
      </c>
      <c r="AF694" s="221">
        <f ca="1">SUMPRODUCT($O607:AF607,N(1-$O636:AF636),N(OFFSET($O665:AF665,0,MAX(COLUMN($O665:AF665))-COLUMN($O665:AF665),1,1)))+AF636*AF607</f>
        <v>0</v>
      </c>
      <c r="AG694" s="221">
        <f ca="1">SUMPRODUCT($O607:AG607,N(1-$O636:AG636),N(OFFSET($O665:AG665,0,MAX(COLUMN($O665:AG665))-COLUMN($O665:AG665),1,1)))+AG636*AG607</f>
        <v>0</v>
      </c>
      <c r="AH694" s="221">
        <f ca="1">SUMPRODUCT($O607:AH607,N(1-$O636:AH636),N(OFFSET($O665:AH665,0,MAX(COLUMN($O665:AH665))-COLUMN($O665:AH665),1,1)))+AH636*AH607</f>
        <v>0</v>
      </c>
      <c r="AI694" s="221">
        <f ca="1">SUMPRODUCT($O607:AI607,N(1-$O636:AI636),N(OFFSET($O665:AI665,0,MAX(COLUMN($O665:AI665))-COLUMN($O665:AI665),1,1)))+AI636*AI607</f>
        <v>0</v>
      </c>
      <c r="AJ694" s="221">
        <f ca="1">SUMPRODUCT($O607:AJ607,N(1-$O636:AJ636),N(OFFSET($O665:AJ665,0,MAX(COLUMN($O665:AJ665))-COLUMN($O665:AJ665),1,1)))+AJ636*AJ607</f>
        <v>0</v>
      </c>
      <c r="AK694" s="221">
        <f ca="1">SUMPRODUCT($O607:AK607,N(1-$O636:AK636),N(OFFSET($O665:AK665,0,MAX(COLUMN($O665:AK665))-COLUMN($O665:AK665),1,1)))+AK636*AK607</f>
        <v>0</v>
      </c>
      <c r="AL694" s="221">
        <f ca="1">SUMPRODUCT($O607:AL607,N(1-$O636:AL636),N(OFFSET($O665:AL665,0,MAX(COLUMN($O665:AL665))-COLUMN($O665:AL665),1,1)))+AL636*AL607</f>
        <v>0</v>
      </c>
      <c r="AM694" s="221">
        <f ca="1">SUMPRODUCT($O607:AM607,N(1-$O636:AM636),N(OFFSET($O665:AM665,0,MAX(COLUMN($O665:AM665))-COLUMN($O665:AM665),1,1)))+AM636*AM607</f>
        <v>0</v>
      </c>
      <c r="AN694" s="221">
        <f ca="1">SUMPRODUCT($O607:AN607,N(1-$O636:AN636),N(OFFSET($O665:AN665,0,MAX(COLUMN($O665:AN665))-COLUMN($O665:AN665),1,1)))+AN636*AN607</f>
        <v>0</v>
      </c>
      <c r="AO694" s="221">
        <f ca="1">SUMPRODUCT($O607:AO607,N(1-$O636:AO636),N(OFFSET($O665:AO665,0,MAX(COLUMN($O665:AO665))-COLUMN($O665:AO665),1,1)))+AO636*AO607</f>
        <v>0</v>
      </c>
      <c r="AP694" s="221">
        <f ca="1">SUMPRODUCT($O607:AP607,N(1-$O636:AP636),N(OFFSET($O665:AP665,0,MAX(COLUMN($O665:AP665))-COLUMN($O665:AP665),1,1)))+AP636*AP607</f>
        <v>0</v>
      </c>
      <c r="AQ694" s="221">
        <f ca="1">SUMPRODUCT($O607:AQ607,N(1-$O636:AQ636),N(OFFSET($O665:AQ665,0,MAX(COLUMN($O665:AQ665))-COLUMN($O665:AQ665),1,1)))+AQ636*AQ607</f>
        <v>0</v>
      </c>
      <c r="AR694" s="221">
        <f ca="1">SUMPRODUCT($O607:AR607,N(1-$O636:AR636),N(OFFSET($O665:AR665,0,MAX(COLUMN($O665:AR665))-COLUMN($O665:AR665),1,1)))+AR636*AR607</f>
        <v>0</v>
      </c>
      <c r="AS694" s="221">
        <f ca="1">SUMPRODUCT($O607:AS607,N(1-$O636:AS636),N(OFFSET($O665:AS665,0,MAX(COLUMN($O665:AS665))-COLUMN($O665:AS665),1,1)))+AS636*AS607</f>
        <v>0</v>
      </c>
      <c r="AT694" s="221">
        <f ca="1">SUMPRODUCT($O607:AT607,N(1-$O636:AT636),N(OFFSET($O665:AT665,0,MAX(COLUMN($O665:AT665))-COLUMN($O665:AT665),1,1)))+AT636*AT607</f>
        <v>0</v>
      </c>
      <c r="AU694" s="221">
        <f ca="1">SUMPRODUCT($O607:AU607,N(1-$O636:AU636),N(OFFSET($O665:AU665,0,MAX(COLUMN($O665:AU665))-COLUMN($O665:AU665),1,1)))+AU636*AU607</f>
        <v>0</v>
      </c>
      <c r="AV694" s="221">
        <f ca="1">SUMPRODUCT($O607:AV607,N(1-$O636:AV636),N(OFFSET($O665:AV665,0,MAX(COLUMN($O665:AV665))-COLUMN($O665:AV665),1,1)))+AV636*AV607</f>
        <v>0</v>
      </c>
      <c r="AW694" s="221">
        <f ca="1">SUMPRODUCT($O607:AW607,N(1-$O636:AW636),N(OFFSET($O665:AW665,0,MAX(COLUMN($O665:AW665))-COLUMN($O665:AW665),1,1)))+AW636*AW607</f>
        <v>0</v>
      </c>
      <c r="AX694" s="221">
        <f ca="1">SUMPRODUCT($O607:AX607,N(1-$O636:AX636),N(OFFSET($O665:AX665,0,MAX(COLUMN($O665:AX665))-COLUMN($O665:AX665),1,1)))+AX636*AX607</f>
        <v>0</v>
      </c>
      <c r="AY694" s="221">
        <f ca="1">SUMPRODUCT($O607:AY607,N(1-$O636:AY636),N(OFFSET($O665:AY665,0,MAX(COLUMN($O665:AY665))-COLUMN($O665:AY665),1,1)))+AY636*AY607</f>
        <v>0</v>
      </c>
      <c r="AZ694" s="221">
        <f ca="1">SUMPRODUCT($O607:AZ607,N(1-$O636:AZ636),N(OFFSET($O665:AZ665,0,MAX(COLUMN($O665:AZ665))-COLUMN($O665:AZ665),1,1)))+AZ636*AZ607</f>
        <v>0</v>
      </c>
      <c r="BA694" s="221">
        <f ca="1">SUMPRODUCT($O607:BA607,N(1-$O636:BA636),N(OFFSET($O665:BA665,0,MAX(COLUMN($O665:BA665))-COLUMN($O665:BA665),1,1)))+BA636*BA607</f>
        <v>0</v>
      </c>
      <c r="BB694" s="221">
        <f ca="1">SUMPRODUCT($O607:BB607,N(1-$O636:BB636),N(OFFSET($O665:BB665,0,MAX(COLUMN($O665:BB665))-COLUMN($O665:BB665),1,1)))+BB636*BB607</f>
        <v>0</v>
      </c>
      <c r="BC694" s="221">
        <f ca="1">SUMPRODUCT($O607:BC607,N(1-$O636:BC636),N(OFFSET($O665:BC665,0,MAX(COLUMN($O665:BC665))-COLUMN($O665:BC665),1,1)))+BC636*BC607</f>
        <v>0</v>
      </c>
      <c r="BD694" s="221">
        <f ca="1">SUMPRODUCT($O607:BD607,N(1-$O636:BD636),N(OFFSET($O665:BD665,0,MAX(COLUMN($O665:BD665))-COLUMN($O665:BD665),1,1)))+BD636*BD607</f>
        <v>0</v>
      </c>
      <c r="BE694" s="221">
        <f ca="1">SUMPRODUCT($O607:BE607,N(1-$O636:BE636),N(OFFSET($O665:BE665,0,MAX(COLUMN($O665:BE665))-COLUMN($O665:BE665),1,1)))+BE636*BE607</f>
        <v>0</v>
      </c>
      <c r="BF694" s="221">
        <f ca="1">SUMPRODUCT($O607:BF607,N(1-$O636:BF636),N(OFFSET($O665:BF665,0,MAX(COLUMN($O665:BF665))-COLUMN($O665:BF665),1,1)))+BF636*BF607</f>
        <v>0</v>
      </c>
      <c r="BG694" s="221">
        <f ca="1">SUMPRODUCT($O607:BG607,N(1-$O636:BG636),N(OFFSET($O665:BG665,0,MAX(COLUMN($O665:BG665))-COLUMN($O665:BG665),1,1)))+BG636*BG607</f>
        <v>0</v>
      </c>
      <c r="BH694" s="221">
        <f ca="1">SUMPRODUCT($O607:BH607,N(1-$O636:BH636),N(OFFSET($O665:BH665,0,MAX(COLUMN($O665:BH665))-COLUMN($O665:BH665),1,1)))+BH636*BH607</f>
        <v>0</v>
      </c>
      <c r="BI694" s="221">
        <f ca="1">SUMPRODUCT($O607:BI607,N(1-$O636:BI636),N(OFFSET($O665:BI665,0,MAX(COLUMN($O665:BI665))-COLUMN($O665:BI665),1,1)))+BI636*BI607</f>
        <v>0</v>
      </c>
      <c r="BJ694" s="221">
        <f ca="1">SUMPRODUCT($O607:BJ607,N(1-$O636:BJ636),N(OFFSET($O665:BJ665,0,MAX(COLUMN($O665:BJ665))-COLUMN($O665:BJ665),1,1)))+BJ636*BJ607</f>
        <v>0</v>
      </c>
      <c r="BK694" s="221">
        <f ca="1">SUMPRODUCT($O607:BK607,N(1-$O636:BK636),N(OFFSET($O665:BK665,0,MAX(COLUMN($O665:BK665))-COLUMN($O665:BK665),1,1)))+BK636*BK607</f>
        <v>0</v>
      </c>
      <c r="BL694" s="221">
        <f ca="1">SUMPRODUCT($O607:BL607,N(1-$O636:BL636),N(OFFSET($O665:BL665,0,MAX(COLUMN($O665:BL665))-COLUMN($O665:BL665),1,1)))+BL636*BL607</f>
        <v>0</v>
      </c>
      <c r="BM694" s="221">
        <f ca="1">SUMPRODUCT($O607:BM607,N(1-$O636:BM636),N(OFFSET($O665:BM665,0,MAX(COLUMN($O665:BM665))-COLUMN($O665:BM665),1,1)))+BM636*BM607</f>
        <v>0</v>
      </c>
    </row>
    <row r="695" spans="3:65" x14ac:dyDescent="0.2">
      <c r="C695" s="188">
        <f t="shared" si="638"/>
        <v>24</v>
      </c>
      <c r="D695" s="166" t="str">
        <f t="shared" si="639"/>
        <v>item 24</v>
      </c>
      <c r="E695" s="211" t="str">
        <f t="shared" si="637"/>
        <v>Operating Expense</v>
      </c>
      <c r="F695" s="183">
        <f t="shared" si="637"/>
        <v>2</v>
      </c>
      <c r="G695" s="183"/>
      <c r="H695" s="214"/>
      <c r="K695" s="202">
        <f t="shared" ca="1" si="640"/>
        <v>0</v>
      </c>
      <c r="L695" s="203">
        <f t="shared" ca="1" si="641"/>
        <v>0</v>
      </c>
      <c r="O695" s="221">
        <f ca="1">SUMPRODUCT($O608:O608,N(1-$O637:O637),N(OFFSET($O666:O666,0,MAX(COLUMN($O666:O666))-COLUMN($O666:O666),1,1)))+O637*O608</f>
        <v>0</v>
      </c>
      <c r="P695" s="221">
        <f ca="1">SUMPRODUCT($O608:P608,N(1-$O637:P637),N(OFFSET($O666:P666,0,MAX(COLUMN($O666:P666))-COLUMN($O666:P666),1,1)))+P637*P608</f>
        <v>0</v>
      </c>
      <c r="Q695" s="221">
        <f ca="1">SUMPRODUCT($O608:Q608,N(1-$O637:Q637),N(OFFSET($O666:Q666,0,MAX(COLUMN($O666:Q666))-COLUMN($O666:Q666),1,1)))+Q637*Q608</f>
        <v>0</v>
      </c>
      <c r="R695" s="221">
        <f ca="1">SUMPRODUCT($O608:R608,N(1-$O637:R637),N(OFFSET($O666:R666,0,MAX(COLUMN($O666:R666))-COLUMN($O666:R666),1,1)))+R637*R608</f>
        <v>0</v>
      </c>
      <c r="S695" s="221">
        <f ca="1">SUMPRODUCT($O608:S608,N(1-$O637:S637),N(OFFSET($O666:S666,0,MAX(COLUMN($O666:S666))-COLUMN($O666:S666),1,1)))+S637*S608</f>
        <v>0</v>
      </c>
      <c r="T695" s="221">
        <f ca="1">SUMPRODUCT($O608:T608,N(1-$O637:T637),N(OFFSET($O666:T666,0,MAX(COLUMN($O666:T666))-COLUMN($O666:T666),1,1)))+T637*T608</f>
        <v>0</v>
      </c>
      <c r="U695" s="221">
        <f ca="1">SUMPRODUCT($O608:U608,N(1-$O637:U637),N(OFFSET($O666:U666,0,MAX(COLUMN($O666:U666))-COLUMN($O666:U666),1,1)))+U637*U608</f>
        <v>0</v>
      </c>
      <c r="V695" s="221">
        <f ca="1">SUMPRODUCT($O608:V608,N(1-$O637:V637),N(OFFSET($O666:V666,0,MAX(COLUMN($O666:V666))-COLUMN($O666:V666),1,1)))+V637*V608</f>
        <v>0</v>
      </c>
      <c r="W695" s="221">
        <f ca="1">SUMPRODUCT($O608:W608,N(1-$O637:W637),N(OFFSET($O666:W666,0,MAX(COLUMN($O666:W666))-COLUMN($O666:W666),1,1)))+W637*W608</f>
        <v>0</v>
      </c>
      <c r="X695" s="221">
        <f ca="1">SUMPRODUCT($O608:X608,N(1-$O637:X637),N(OFFSET($O666:X666,0,MAX(COLUMN($O666:X666))-COLUMN($O666:X666),1,1)))+X637*X608</f>
        <v>0</v>
      </c>
      <c r="Y695" s="221">
        <f ca="1">SUMPRODUCT($O608:Y608,N(1-$O637:Y637),N(OFFSET($O666:Y666,0,MAX(COLUMN($O666:Y666))-COLUMN($O666:Y666),1,1)))+Y637*Y608</f>
        <v>0</v>
      </c>
      <c r="Z695" s="221">
        <f ca="1">SUMPRODUCT($O608:Z608,N(1-$O637:Z637),N(OFFSET($O666:Z666,0,MAX(COLUMN($O666:Z666))-COLUMN($O666:Z666),1,1)))+Z637*Z608</f>
        <v>0</v>
      </c>
      <c r="AA695" s="221">
        <f ca="1">SUMPRODUCT($O608:AA608,N(1-$O637:AA637),N(OFFSET($O666:AA666,0,MAX(COLUMN($O666:AA666))-COLUMN($O666:AA666),1,1)))+AA637*AA608</f>
        <v>0</v>
      </c>
      <c r="AB695" s="221">
        <f ca="1">SUMPRODUCT($O608:AB608,N(1-$O637:AB637),N(OFFSET($O666:AB666,0,MAX(COLUMN($O666:AB666))-COLUMN($O666:AB666),1,1)))+AB637*AB608</f>
        <v>0</v>
      </c>
      <c r="AC695" s="221">
        <f ca="1">SUMPRODUCT($O608:AC608,N(1-$O637:AC637),N(OFFSET($O666:AC666,0,MAX(COLUMN($O666:AC666))-COLUMN($O666:AC666),1,1)))+AC637*AC608</f>
        <v>0</v>
      </c>
      <c r="AD695" s="221">
        <f ca="1">SUMPRODUCT($O608:AD608,N(1-$O637:AD637),N(OFFSET($O666:AD666,0,MAX(COLUMN($O666:AD666))-COLUMN($O666:AD666),1,1)))+AD637*AD608</f>
        <v>0</v>
      </c>
      <c r="AE695" s="221">
        <f ca="1">SUMPRODUCT($O608:AE608,N(1-$O637:AE637),N(OFFSET($O666:AE666,0,MAX(COLUMN($O666:AE666))-COLUMN($O666:AE666),1,1)))+AE637*AE608</f>
        <v>0</v>
      </c>
      <c r="AF695" s="221">
        <f ca="1">SUMPRODUCT($O608:AF608,N(1-$O637:AF637),N(OFFSET($O666:AF666,0,MAX(COLUMN($O666:AF666))-COLUMN($O666:AF666),1,1)))+AF637*AF608</f>
        <v>0</v>
      </c>
      <c r="AG695" s="221">
        <f ca="1">SUMPRODUCT($O608:AG608,N(1-$O637:AG637),N(OFFSET($O666:AG666,0,MAX(COLUMN($O666:AG666))-COLUMN($O666:AG666),1,1)))+AG637*AG608</f>
        <v>0</v>
      </c>
      <c r="AH695" s="221">
        <f ca="1">SUMPRODUCT($O608:AH608,N(1-$O637:AH637),N(OFFSET($O666:AH666,0,MAX(COLUMN($O666:AH666))-COLUMN($O666:AH666),1,1)))+AH637*AH608</f>
        <v>0</v>
      </c>
      <c r="AI695" s="221">
        <f ca="1">SUMPRODUCT($O608:AI608,N(1-$O637:AI637),N(OFFSET($O666:AI666,0,MAX(COLUMN($O666:AI666))-COLUMN($O666:AI666),1,1)))+AI637*AI608</f>
        <v>0</v>
      </c>
      <c r="AJ695" s="221">
        <f ca="1">SUMPRODUCT($O608:AJ608,N(1-$O637:AJ637),N(OFFSET($O666:AJ666,0,MAX(COLUMN($O666:AJ666))-COLUMN($O666:AJ666),1,1)))+AJ637*AJ608</f>
        <v>0</v>
      </c>
      <c r="AK695" s="221">
        <f ca="1">SUMPRODUCT($O608:AK608,N(1-$O637:AK637),N(OFFSET($O666:AK666,0,MAX(COLUMN($O666:AK666))-COLUMN($O666:AK666),1,1)))+AK637*AK608</f>
        <v>0</v>
      </c>
      <c r="AL695" s="221">
        <f ca="1">SUMPRODUCT($O608:AL608,N(1-$O637:AL637),N(OFFSET($O666:AL666,0,MAX(COLUMN($O666:AL666))-COLUMN($O666:AL666),1,1)))+AL637*AL608</f>
        <v>0</v>
      </c>
      <c r="AM695" s="221">
        <f ca="1">SUMPRODUCT($O608:AM608,N(1-$O637:AM637),N(OFFSET($O666:AM666,0,MAX(COLUMN($O666:AM666))-COLUMN($O666:AM666),1,1)))+AM637*AM608</f>
        <v>0</v>
      </c>
      <c r="AN695" s="221">
        <f ca="1">SUMPRODUCT($O608:AN608,N(1-$O637:AN637),N(OFFSET($O666:AN666,0,MAX(COLUMN($O666:AN666))-COLUMN($O666:AN666),1,1)))+AN637*AN608</f>
        <v>0</v>
      </c>
      <c r="AO695" s="221">
        <f ca="1">SUMPRODUCT($O608:AO608,N(1-$O637:AO637),N(OFFSET($O666:AO666,0,MAX(COLUMN($O666:AO666))-COLUMN($O666:AO666),1,1)))+AO637*AO608</f>
        <v>0</v>
      </c>
      <c r="AP695" s="221">
        <f ca="1">SUMPRODUCT($O608:AP608,N(1-$O637:AP637),N(OFFSET($O666:AP666,0,MAX(COLUMN($O666:AP666))-COLUMN($O666:AP666),1,1)))+AP637*AP608</f>
        <v>0</v>
      </c>
      <c r="AQ695" s="221">
        <f ca="1">SUMPRODUCT($O608:AQ608,N(1-$O637:AQ637),N(OFFSET($O666:AQ666,0,MAX(COLUMN($O666:AQ666))-COLUMN($O666:AQ666),1,1)))+AQ637*AQ608</f>
        <v>0</v>
      </c>
      <c r="AR695" s="221">
        <f ca="1">SUMPRODUCT($O608:AR608,N(1-$O637:AR637),N(OFFSET($O666:AR666,0,MAX(COLUMN($O666:AR666))-COLUMN($O666:AR666),1,1)))+AR637*AR608</f>
        <v>0</v>
      </c>
      <c r="AS695" s="221">
        <f ca="1">SUMPRODUCT($O608:AS608,N(1-$O637:AS637),N(OFFSET($O666:AS666,0,MAX(COLUMN($O666:AS666))-COLUMN($O666:AS666),1,1)))+AS637*AS608</f>
        <v>0</v>
      </c>
      <c r="AT695" s="221">
        <f ca="1">SUMPRODUCT($O608:AT608,N(1-$O637:AT637),N(OFFSET($O666:AT666,0,MAX(COLUMN($O666:AT666))-COLUMN($O666:AT666),1,1)))+AT637*AT608</f>
        <v>0</v>
      </c>
      <c r="AU695" s="221">
        <f ca="1">SUMPRODUCT($O608:AU608,N(1-$O637:AU637),N(OFFSET($O666:AU666,0,MAX(COLUMN($O666:AU666))-COLUMN($O666:AU666),1,1)))+AU637*AU608</f>
        <v>0</v>
      </c>
      <c r="AV695" s="221">
        <f ca="1">SUMPRODUCT($O608:AV608,N(1-$O637:AV637),N(OFFSET($O666:AV666,0,MAX(COLUMN($O666:AV666))-COLUMN($O666:AV666),1,1)))+AV637*AV608</f>
        <v>0</v>
      </c>
      <c r="AW695" s="221">
        <f ca="1">SUMPRODUCT($O608:AW608,N(1-$O637:AW637),N(OFFSET($O666:AW666,0,MAX(COLUMN($O666:AW666))-COLUMN($O666:AW666),1,1)))+AW637*AW608</f>
        <v>0</v>
      </c>
      <c r="AX695" s="221">
        <f ca="1">SUMPRODUCT($O608:AX608,N(1-$O637:AX637),N(OFFSET($O666:AX666,0,MAX(COLUMN($O666:AX666))-COLUMN($O666:AX666),1,1)))+AX637*AX608</f>
        <v>0</v>
      </c>
      <c r="AY695" s="221">
        <f ca="1">SUMPRODUCT($O608:AY608,N(1-$O637:AY637),N(OFFSET($O666:AY666,0,MAX(COLUMN($O666:AY666))-COLUMN($O666:AY666),1,1)))+AY637*AY608</f>
        <v>0</v>
      </c>
      <c r="AZ695" s="221">
        <f ca="1">SUMPRODUCT($O608:AZ608,N(1-$O637:AZ637),N(OFFSET($O666:AZ666,0,MAX(COLUMN($O666:AZ666))-COLUMN($O666:AZ666),1,1)))+AZ637*AZ608</f>
        <v>0</v>
      </c>
      <c r="BA695" s="221">
        <f ca="1">SUMPRODUCT($O608:BA608,N(1-$O637:BA637),N(OFFSET($O666:BA666,0,MAX(COLUMN($O666:BA666))-COLUMN($O666:BA666),1,1)))+BA637*BA608</f>
        <v>0</v>
      </c>
      <c r="BB695" s="221">
        <f ca="1">SUMPRODUCT($O608:BB608,N(1-$O637:BB637),N(OFFSET($O666:BB666,0,MAX(COLUMN($O666:BB666))-COLUMN($O666:BB666),1,1)))+BB637*BB608</f>
        <v>0</v>
      </c>
      <c r="BC695" s="221">
        <f ca="1">SUMPRODUCT($O608:BC608,N(1-$O637:BC637),N(OFFSET($O666:BC666,0,MAX(COLUMN($O666:BC666))-COLUMN($O666:BC666),1,1)))+BC637*BC608</f>
        <v>0</v>
      </c>
      <c r="BD695" s="221">
        <f ca="1">SUMPRODUCT($O608:BD608,N(1-$O637:BD637),N(OFFSET($O666:BD666,0,MAX(COLUMN($O666:BD666))-COLUMN($O666:BD666),1,1)))+BD637*BD608</f>
        <v>0</v>
      </c>
      <c r="BE695" s="221">
        <f ca="1">SUMPRODUCT($O608:BE608,N(1-$O637:BE637),N(OFFSET($O666:BE666,0,MAX(COLUMN($O666:BE666))-COLUMN($O666:BE666),1,1)))+BE637*BE608</f>
        <v>0</v>
      </c>
      <c r="BF695" s="221">
        <f ca="1">SUMPRODUCT($O608:BF608,N(1-$O637:BF637),N(OFFSET($O666:BF666,0,MAX(COLUMN($O666:BF666))-COLUMN($O666:BF666),1,1)))+BF637*BF608</f>
        <v>0</v>
      </c>
      <c r="BG695" s="221">
        <f ca="1">SUMPRODUCT($O608:BG608,N(1-$O637:BG637),N(OFFSET($O666:BG666,0,MAX(COLUMN($O666:BG666))-COLUMN($O666:BG666),1,1)))+BG637*BG608</f>
        <v>0</v>
      </c>
      <c r="BH695" s="221">
        <f ca="1">SUMPRODUCT($O608:BH608,N(1-$O637:BH637),N(OFFSET($O666:BH666,0,MAX(COLUMN($O666:BH666))-COLUMN($O666:BH666),1,1)))+BH637*BH608</f>
        <v>0</v>
      </c>
      <c r="BI695" s="221">
        <f ca="1">SUMPRODUCT($O608:BI608,N(1-$O637:BI637),N(OFFSET($O666:BI666,0,MAX(COLUMN($O666:BI666))-COLUMN($O666:BI666),1,1)))+BI637*BI608</f>
        <v>0</v>
      </c>
      <c r="BJ695" s="221">
        <f ca="1">SUMPRODUCT($O608:BJ608,N(1-$O637:BJ637),N(OFFSET($O666:BJ666,0,MAX(COLUMN($O666:BJ666))-COLUMN($O666:BJ666),1,1)))+BJ637*BJ608</f>
        <v>0</v>
      </c>
      <c r="BK695" s="221">
        <f ca="1">SUMPRODUCT($O608:BK608,N(1-$O637:BK637),N(OFFSET($O666:BK666,0,MAX(COLUMN($O666:BK666))-COLUMN($O666:BK666),1,1)))+BK637*BK608</f>
        <v>0</v>
      </c>
      <c r="BL695" s="221">
        <f ca="1">SUMPRODUCT($O608:BL608,N(1-$O637:BL637),N(OFFSET($O666:BL666,0,MAX(COLUMN($O666:BL666))-COLUMN($O666:BL666),1,1)))+BL637*BL608</f>
        <v>0</v>
      </c>
      <c r="BM695" s="221">
        <f ca="1">SUMPRODUCT($O608:BM608,N(1-$O637:BM637),N(OFFSET($O666:BM666,0,MAX(COLUMN($O666:BM666))-COLUMN($O666:BM666),1,1)))+BM637*BM608</f>
        <v>0</v>
      </c>
    </row>
    <row r="696" spans="3:65" x14ac:dyDescent="0.2">
      <c r="C696" s="188">
        <f t="shared" si="638"/>
        <v>25</v>
      </c>
      <c r="D696" s="166" t="str">
        <f t="shared" si="639"/>
        <v>item 25</v>
      </c>
      <c r="E696" s="211" t="str">
        <f t="shared" si="637"/>
        <v>Operating Expense</v>
      </c>
      <c r="F696" s="183">
        <f t="shared" si="637"/>
        <v>2</v>
      </c>
      <c r="G696" s="183"/>
      <c r="H696" s="214"/>
      <c r="K696" s="205">
        <f t="shared" ca="1" si="640"/>
        <v>0</v>
      </c>
      <c r="L696" s="206">
        <f t="shared" ca="1" si="641"/>
        <v>0</v>
      </c>
      <c r="O696" s="221">
        <f ca="1">SUMPRODUCT($O609:O609,N(1-$O638:O638),N(OFFSET($O667:O667,0,MAX(COLUMN($O667:O667))-COLUMN($O667:O667),1,1)))+O638*O609</f>
        <v>0</v>
      </c>
      <c r="P696" s="221">
        <f ca="1">SUMPRODUCT($O609:P609,N(1-$O638:P638),N(OFFSET($O667:P667,0,MAX(COLUMN($O667:P667))-COLUMN($O667:P667),1,1)))+P638*P609</f>
        <v>0</v>
      </c>
      <c r="Q696" s="221">
        <f ca="1">SUMPRODUCT($O609:Q609,N(1-$O638:Q638),N(OFFSET($O667:Q667,0,MAX(COLUMN($O667:Q667))-COLUMN($O667:Q667),1,1)))+Q638*Q609</f>
        <v>0</v>
      </c>
      <c r="R696" s="221">
        <f ca="1">SUMPRODUCT($O609:R609,N(1-$O638:R638),N(OFFSET($O667:R667,0,MAX(COLUMN($O667:R667))-COLUMN($O667:R667),1,1)))+R638*R609</f>
        <v>0</v>
      </c>
      <c r="S696" s="221">
        <f ca="1">SUMPRODUCT($O609:S609,N(1-$O638:S638),N(OFFSET($O667:S667,0,MAX(COLUMN($O667:S667))-COLUMN($O667:S667),1,1)))+S638*S609</f>
        <v>0</v>
      </c>
      <c r="T696" s="221">
        <f ca="1">SUMPRODUCT($O609:T609,N(1-$O638:T638),N(OFFSET($O667:T667,0,MAX(COLUMN($O667:T667))-COLUMN($O667:T667),1,1)))+T638*T609</f>
        <v>0</v>
      </c>
      <c r="U696" s="221">
        <f ca="1">SUMPRODUCT($O609:U609,N(1-$O638:U638),N(OFFSET($O667:U667,0,MAX(COLUMN($O667:U667))-COLUMN($O667:U667),1,1)))+U638*U609</f>
        <v>0</v>
      </c>
      <c r="V696" s="221">
        <f ca="1">SUMPRODUCT($O609:V609,N(1-$O638:V638),N(OFFSET($O667:V667,0,MAX(COLUMN($O667:V667))-COLUMN($O667:V667),1,1)))+V638*V609</f>
        <v>0</v>
      </c>
      <c r="W696" s="221">
        <f ca="1">SUMPRODUCT($O609:W609,N(1-$O638:W638),N(OFFSET($O667:W667,0,MAX(COLUMN($O667:W667))-COLUMN($O667:W667),1,1)))+W638*W609</f>
        <v>0</v>
      </c>
      <c r="X696" s="221">
        <f ca="1">SUMPRODUCT($O609:X609,N(1-$O638:X638),N(OFFSET($O667:X667,0,MAX(COLUMN($O667:X667))-COLUMN($O667:X667),1,1)))+X638*X609</f>
        <v>0</v>
      </c>
      <c r="Y696" s="221">
        <f ca="1">SUMPRODUCT($O609:Y609,N(1-$O638:Y638),N(OFFSET($O667:Y667,0,MAX(COLUMN($O667:Y667))-COLUMN($O667:Y667),1,1)))+Y638*Y609</f>
        <v>0</v>
      </c>
      <c r="Z696" s="221">
        <f ca="1">SUMPRODUCT($O609:Z609,N(1-$O638:Z638),N(OFFSET($O667:Z667,0,MAX(COLUMN($O667:Z667))-COLUMN($O667:Z667),1,1)))+Z638*Z609</f>
        <v>0</v>
      </c>
      <c r="AA696" s="221">
        <f ca="1">SUMPRODUCT($O609:AA609,N(1-$O638:AA638),N(OFFSET($O667:AA667,0,MAX(COLUMN($O667:AA667))-COLUMN($O667:AA667),1,1)))+AA638*AA609</f>
        <v>0</v>
      </c>
      <c r="AB696" s="221">
        <f ca="1">SUMPRODUCT($O609:AB609,N(1-$O638:AB638),N(OFFSET($O667:AB667,0,MAX(COLUMN($O667:AB667))-COLUMN($O667:AB667),1,1)))+AB638*AB609</f>
        <v>0</v>
      </c>
      <c r="AC696" s="221">
        <f ca="1">SUMPRODUCT($O609:AC609,N(1-$O638:AC638),N(OFFSET($O667:AC667,0,MAX(COLUMN($O667:AC667))-COLUMN($O667:AC667),1,1)))+AC638*AC609</f>
        <v>0</v>
      </c>
      <c r="AD696" s="221">
        <f ca="1">SUMPRODUCT($O609:AD609,N(1-$O638:AD638),N(OFFSET($O667:AD667,0,MAX(COLUMN($O667:AD667))-COLUMN($O667:AD667),1,1)))+AD638*AD609</f>
        <v>0</v>
      </c>
      <c r="AE696" s="221">
        <f ca="1">SUMPRODUCT($O609:AE609,N(1-$O638:AE638),N(OFFSET($O667:AE667,0,MAX(COLUMN($O667:AE667))-COLUMN($O667:AE667),1,1)))+AE638*AE609</f>
        <v>0</v>
      </c>
      <c r="AF696" s="221">
        <f ca="1">SUMPRODUCT($O609:AF609,N(1-$O638:AF638),N(OFFSET($O667:AF667,0,MAX(COLUMN($O667:AF667))-COLUMN($O667:AF667),1,1)))+AF638*AF609</f>
        <v>0</v>
      </c>
      <c r="AG696" s="221">
        <f ca="1">SUMPRODUCT($O609:AG609,N(1-$O638:AG638),N(OFFSET($O667:AG667,0,MAX(COLUMN($O667:AG667))-COLUMN($O667:AG667),1,1)))+AG638*AG609</f>
        <v>0</v>
      </c>
      <c r="AH696" s="221">
        <f ca="1">SUMPRODUCT($O609:AH609,N(1-$O638:AH638),N(OFFSET($O667:AH667,0,MAX(COLUMN($O667:AH667))-COLUMN($O667:AH667),1,1)))+AH638*AH609</f>
        <v>0</v>
      </c>
      <c r="AI696" s="221">
        <f ca="1">SUMPRODUCT($O609:AI609,N(1-$O638:AI638),N(OFFSET($O667:AI667,0,MAX(COLUMN($O667:AI667))-COLUMN($O667:AI667),1,1)))+AI638*AI609</f>
        <v>0</v>
      </c>
      <c r="AJ696" s="221">
        <f ca="1">SUMPRODUCT($O609:AJ609,N(1-$O638:AJ638),N(OFFSET($O667:AJ667,0,MAX(COLUMN($O667:AJ667))-COLUMN($O667:AJ667),1,1)))+AJ638*AJ609</f>
        <v>0</v>
      </c>
      <c r="AK696" s="221">
        <f ca="1">SUMPRODUCT($O609:AK609,N(1-$O638:AK638),N(OFFSET($O667:AK667,0,MAX(COLUMN($O667:AK667))-COLUMN($O667:AK667),1,1)))+AK638*AK609</f>
        <v>0</v>
      </c>
      <c r="AL696" s="221">
        <f ca="1">SUMPRODUCT($O609:AL609,N(1-$O638:AL638),N(OFFSET($O667:AL667,0,MAX(COLUMN($O667:AL667))-COLUMN($O667:AL667),1,1)))+AL638*AL609</f>
        <v>0</v>
      </c>
      <c r="AM696" s="221">
        <f ca="1">SUMPRODUCT($O609:AM609,N(1-$O638:AM638),N(OFFSET($O667:AM667,0,MAX(COLUMN($O667:AM667))-COLUMN($O667:AM667),1,1)))+AM638*AM609</f>
        <v>0</v>
      </c>
      <c r="AN696" s="221">
        <f ca="1">SUMPRODUCT($O609:AN609,N(1-$O638:AN638),N(OFFSET($O667:AN667,0,MAX(COLUMN($O667:AN667))-COLUMN($O667:AN667),1,1)))+AN638*AN609</f>
        <v>0</v>
      </c>
      <c r="AO696" s="221">
        <f ca="1">SUMPRODUCT($O609:AO609,N(1-$O638:AO638),N(OFFSET($O667:AO667,0,MAX(COLUMN($O667:AO667))-COLUMN($O667:AO667),1,1)))+AO638*AO609</f>
        <v>0</v>
      </c>
      <c r="AP696" s="221">
        <f ca="1">SUMPRODUCT($O609:AP609,N(1-$O638:AP638),N(OFFSET($O667:AP667,0,MAX(COLUMN($O667:AP667))-COLUMN($O667:AP667),1,1)))+AP638*AP609</f>
        <v>0</v>
      </c>
      <c r="AQ696" s="221">
        <f ca="1">SUMPRODUCT($O609:AQ609,N(1-$O638:AQ638),N(OFFSET($O667:AQ667,0,MAX(COLUMN($O667:AQ667))-COLUMN($O667:AQ667),1,1)))+AQ638*AQ609</f>
        <v>0</v>
      </c>
      <c r="AR696" s="221">
        <f ca="1">SUMPRODUCT($O609:AR609,N(1-$O638:AR638),N(OFFSET($O667:AR667,0,MAX(COLUMN($O667:AR667))-COLUMN($O667:AR667),1,1)))+AR638*AR609</f>
        <v>0</v>
      </c>
      <c r="AS696" s="221">
        <f ca="1">SUMPRODUCT($O609:AS609,N(1-$O638:AS638),N(OFFSET($O667:AS667,0,MAX(COLUMN($O667:AS667))-COLUMN($O667:AS667),1,1)))+AS638*AS609</f>
        <v>0</v>
      </c>
      <c r="AT696" s="221">
        <f ca="1">SUMPRODUCT($O609:AT609,N(1-$O638:AT638),N(OFFSET($O667:AT667,0,MAX(COLUMN($O667:AT667))-COLUMN($O667:AT667),1,1)))+AT638*AT609</f>
        <v>0</v>
      </c>
      <c r="AU696" s="221">
        <f ca="1">SUMPRODUCT($O609:AU609,N(1-$O638:AU638),N(OFFSET($O667:AU667,0,MAX(COLUMN($O667:AU667))-COLUMN($O667:AU667),1,1)))+AU638*AU609</f>
        <v>0</v>
      </c>
      <c r="AV696" s="221">
        <f ca="1">SUMPRODUCT($O609:AV609,N(1-$O638:AV638),N(OFFSET($O667:AV667,0,MAX(COLUMN($O667:AV667))-COLUMN($O667:AV667),1,1)))+AV638*AV609</f>
        <v>0</v>
      </c>
      <c r="AW696" s="221">
        <f ca="1">SUMPRODUCT($O609:AW609,N(1-$O638:AW638),N(OFFSET($O667:AW667,0,MAX(COLUMN($O667:AW667))-COLUMN($O667:AW667),1,1)))+AW638*AW609</f>
        <v>0</v>
      </c>
      <c r="AX696" s="221">
        <f ca="1">SUMPRODUCT($O609:AX609,N(1-$O638:AX638),N(OFFSET($O667:AX667,0,MAX(COLUMN($O667:AX667))-COLUMN($O667:AX667),1,1)))+AX638*AX609</f>
        <v>0</v>
      </c>
      <c r="AY696" s="221">
        <f ca="1">SUMPRODUCT($O609:AY609,N(1-$O638:AY638),N(OFFSET($O667:AY667,0,MAX(COLUMN($O667:AY667))-COLUMN($O667:AY667),1,1)))+AY638*AY609</f>
        <v>0</v>
      </c>
      <c r="AZ696" s="221">
        <f ca="1">SUMPRODUCT($O609:AZ609,N(1-$O638:AZ638),N(OFFSET($O667:AZ667,0,MAX(COLUMN($O667:AZ667))-COLUMN($O667:AZ667),1,1)))+AZ638*AZ609</f>
        <v>0</v>
      </c>
      <c r="BA696" s="221">
        <f ca="1">SUMPRODUCT($O609:BA609,N(1-$O638:BA638),N(OFFSET($O667:BA667,0,MAX(COLUMN($O667:BA667))-COLUMN($O667:BA667),1,1)))+BA638*BA609</f>
        <v>0</v>
      </c>
      <c r="BB696" s="221">
        <f ca="1">SUMPRODUCT($O609:BB609,N(1-$O638:BB638),N(OFFSET($O667:BB667,0,MAX(COLUMN($O667:BB667))-COLUMN($O667:BB667),1,1)))+BB638*BB609</f>
        <v>0</v>
      </c>
      <c r="BC696" s="221">
        <f ca="1">SUMPRODUCT($O609:BC609,N(1-$O638:BC638),N(OFFSET($O667:BC667,0,MAX(COLUMN($O667:BC667))-COLUMN($O667:BC667),1,1)))+BC638*BC609</f>
        <v>0</v>
      </c>
      <c r="BD696" s="221">
        <f ca="1">SUMPRODUCT($O609:BD609,N(1-$O638:BD638),N(OFFSET($O667:BD667,0,MAX(COLUMN($O667:BD667))-COLUMN($O667:BD667),1,1)))+BD638*BD609</f>
        <v>0</v>
      </c>
      <c r="BE696" s="221">
        <f ca="1">SUMPRODUCT($O609:BE609,N(1-$O638:BE638),N(OFFSET($O667:BE667,0,MAX(COLUMN($O667:BE667))-COLUMN($O667:BE667),1,1)))+BE638*BE609</f>
        <v>0</v>
      </c>
      <c r="BF696" s="221">
        <f ca="1">SUMPRODUCT($O609:BF609,N(1-$O638:BF638),N(OFFSET($O667:BF667,0,MAX(COLUMN($O667:BF667))-COLUMN($O667:BF667),1,1)))+BF638*BF609</f>
        <v>0</v>
      </c>
      <c r="BG696" s="221">
        <f ca="1">SUMPRODUCT($O609:BG609,N(1-$O638:BG638),N(OFFSET($O667:BG667,0,MAX(COLUMN($O667:BG667))-COLUMN($O667:BG667),1,1)))+BG638*BG609</f>
        <v>0</v>
      </c>
      <c r="BH696" s="221">
        <f ca="1">SUMPRODUCT($O609:BH609,N(1-$O638:BH638),N(OFFSET($O667:BH667,0,MAX(COLUMN($O667:BH667))-COLUMN($O667:BH667),1,1)))+BH638*BH609</f>
        <v>0</v>
      </c>
      <c r="BI696" s="221">
        <f ca="1">SUMPRODUCT($O609:BI609,N(1-$O638:BI638),N(OFFSET($O667:BI667,0,MAX(COLUMN($O667:BI667))-COLUMN($O667:BI667),1,1)))+BI638*BI609</f>
        <v>0</v>
      </c>
      <c r="BJ696" s="221">
        <f ca="1">SUMPRODUCT($O609:BJ609,N(1-$O638:BJ638),N(OFFSET($O667:BJ667,0,MAX(COLUMN($O667:BJ667))-COLUMN($O667:BJ667),1,1)))+BJ638*BJ609</f>
        <v>0</v>
      </c>
      <c r="BK696" s="221">
        <f ca="1">SUMPRODUCT($O609:BK609,N(1-$O638:BK638),N(OFFSET($O667:BK667,0,MAX(COLUMN($O667:BK667))-COLUMN($O667:BK667),1,1)))+BK638*BK609</f>
        <v>0</v>
      </c>
      <c r="BL696" s="221">
        <f ca="1">SUMPRODUCT($O609:BL609,N(1-$O638:BL638),N(OFFSET($O667:BL667,0,MAX(COLUMN($O667:BL667))-COLUMN($O667:BL667),1,1)))+BL638*BL609</f>
        <v>0</v>
      </c>
      <c r="BM696" s="221">
        <f ca="1">SUMPRODUCT($O609:BM609,N(1-$O638:BM638),N(OFFSET($O667:BM667,0,MAX(COLUMN($O667:BM667))-COLUMN($O667:BM667),1,1)))+BM638*BM609</f>
        <v>0</v>
      </c>
    </row>
    <row r="697" spans="3:65" x14ac:dyDescent="0.2">
      <c r="D697" s="194"/>
      <c r="K697" s="207"/>
      <c r="L697" s="208"/>
      <c r="O697" s="209"/>
      <c r="P697" s="209"/>
      <c r="Q697" s="209"/>
      <c r="R697" s="209"/>
      <c r="S697" s="209"/>
      <c r="T697" s="209"/>
      <c r="U697" s="209"/>
      <c r="V697" s="209"/>
      <c r="W697" s="209"/>
      <c r="X697" s="209"/>
      <c r="Y697" s="209"/>
      <c r="Z697" s="209"/>
      <c r="AA697" s="209"/>
      <c r="AB697" s="209"/>
      <c r="AC697" s="209"/>
      <c r="AD697" s="209"/>
      <c r="AE697" s="209"/>
      <c r="AF697" s="209"/>
      <c r="AG697" s="209"/>
      <c r="AH697" s="209"/>
      <c r="AI697" s="209"/>
      <c r="AJ697" s="209"/>
      <c r="AK697" s="209"/>
      <c r="AL697" s="209"/>
      <c r="AM697" s="209"/>
      <c r="AN697" s="209"/>
      <c r="AO697" s="209"/>
      <c r="AP697" s="209"/>
      <c r="AQ697" s="209"/>
      <c r="AR697" s="209"/>
      <c r="AS697" s="209"/>
      <c r="AT697" s="209"/>
      <c r="AU697" s="209"/>
      <c r="AV697" s="209"/>
      <c r="AW697" s="209"/>
      <c r="AX697" s="209"/>
      <c r="AY697" s="209"/>
      <c r="AZ697" s="209"/>
      <c r="BA697" s="209"/>
      <c r="BB697" s="209"/>
      <c r="BC697" s="209"/>
      <c r="BD697" s="209"/>
      <c r="BE697" s="209"/>
      <c r="BF697" s="209"/>
      <c r="BG697" s="209"/>
      <c r="BH697" s="209"/>
      <c r="BI697" s="209"/>
      <c r="BJ697" s="209"/>
      <c r="BK697" s="209"/>
      <c r="BL697" s="209"/>
      <c r="BM697" s="209"/>
    </row>
    <row r="698" spans="3:65" s="189" customFormat="1" x14ac:dyDescent="0.2">
      <c r="D698" s="195"/>
      <c r="F698" s="196"/>
      <c r="G698" s="196"/>
    </row>
    <row r="699" spans="3:65" s="189" customFormat="1" x14ac:dyDescent="0.2">
      <c r="D699" s="195"/>
      <c r="F699" s="196"/>
      <c r="G699" s="196"/>
    </row>
    <row r="700" spans="3:65" x14ac:dyDescent="0.2">
      <c r="D700" s="186" t="s">
        <v>27</v>
      </c>
      <c r="E700" s="181"/>
      <c r="F700" s="155"/>
      <c r="G700" s="155"/>
      <c r="K700" s="184"/>
      <c r="L700" s="184"/>
      <c r="M700" s="184"/>
      <c r="O700" s="184"/>
      <c r="P700" s="184"/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4"/>
      <c r="AP700" s="184"/>
      <c r="AQ700" s="184"/>
      <c r="AR700" s="184"/>
      <c r="AS700" s="184"/>
      <c r="AT700" s="184"/>
      <c r="AU700" s="184"/>
      <c r="AV700" s="184"/>
      <c r="AW700" s="184"/>
      <c r="AX700" s="184"/>
      <c r="AY700" s="184"/>
      <c r="AZ700" s="184"/>
      <c r="BA700" s="184"/>
      <c r="BB700" s="184"/>
      <c r="BC700" s="184"/>
      <c r="BD700" s="184"/>
      <c r="BE700" s="184"/>
      <c r="BF700" s="184"/>
      <c r="BG700" s="184"/>
      <c r="BH700" s="184"/>
      <c r="BI700" s="184"/>
      <c r="BJ700" s="184"/>
      <c r="BK700" s="184"/>
      <c r="BL700" s="184"/>
      <c r="BM700" s="184"/>
    </row>
    <row r="701" spans="3:65" x14ac:dyDescent="0.2">
      <c r="C701" s="188">
        <f>C700+1</f>
        <v>1</v>
      </c>
      <c r="D701" s="166" t="str">
        <f>INDEX(D$51:D$75,$C701,1)</f>
        <v xml:space="preserve">TRANSMISSION LINE  </v>
      </c>
      <c r="E701" s="211" t="str">
        <f t="shared" ref="E701:F725" si="642">INDEX(E$51:E$75,$C701,1)</f>
        <v>CWIP Capital</v>
      </c>
      <c r="F701" s="183">
        <f t="shared" si="642"/>
        <v>6</v>
      </c>
      <c r="G701" s="183"/>
      <c r="H701" s="214"/>
      <c r="O701" s="189">
        <f ca="1">SUM($O585:O585)-SUM($O672:O672)</f>
        <v>0</v>
      </c>
      <c r="P701" s="189">
        <f ca="1">SUM($O585:P585)-SUM($O672:P672)</f>
        <v>0</v>
      </c>
      <c r="Q701" s="189">
        <f ca="1">SUM($O585:Q585)-SUM($O672:Q672)</f>
        <v>0</v>
      </c>
      <c r="R701" s="189">
        <f ca="1">SUM($O585:R585)-SUM($O672:R672)</f>
        <v>178709285.69785345</v>
      </c>
      <c r="S701" s="189">
        <f ca="1">SUM($O585:S585)-SUM($O672:S672)</f>
        <v>160838357.12806809</v>
      </c>
      <c r="T701" s="189">
        <f ca="1">SUM($O585:T585)-SUM($O672:T672)</f>
        <v>144754521.4152613</v>
      </c>
      <c r="U701" s="189">
        <f ca="1">SUM($O585:U585)-SUM($O672:U672)</f>
        <v>130269663.52185632</v>
      </c>
      <c r="V701" s="189">
        <f ca="1">SUM($O585:V585)-SUM($O672:V672)</f>
        <v>117233291.41779186</v>
      </c>
      <c r="W701" s="189">
        <f ca="1">SUM($O585:W585)-SUM($O672:W672)</f>
        <v>105513724.57676421</v>
      </c>
      <c r="X701" s="189">
        <f ca="1">SUM($O585:X585)-SUM($O672:X672)</f>
        <v>94414937.359739631</v>
      </c>
      <c r="Y701" s="189">
        <f ca="1">SUM($O585:Y585)-SUM($O672:Y672)</f>
        <v>83316150.142715052</v>
      </c>
      <c r="Z701" s="189">
        <f ca="1">SUM($O585:Z585)-SUM($O672:Z672)</f>
        <v>72198551.421932802</v>
      </c>
      <c r="AA701" s="189">
        <f ca="1">SUM($O585:AA585)-SUM($O672:AA672)</f>
        <v>61099764.204908222</v>
      </c>
      <c r="AB701" s="189">
        <f ca="1">SUM($O585:AB585)-SUM($O672:AB672)</f>
        <v>49982165.484125972</v>
      </c>
      <c r="AC701" s="189">
        <f ca="1">SUM($O585:AC585)-SUM($O672:AC672)</f>
        <v>38883378.267101377</v>
      </c>
      <c r="AD701" s="189">
        <f ca="1">SUM($O585:AD585)-SUM($O672:AD672)</f>
        <v>27765779.546319127</v>
      </c>
      <c r="AE701" s="189">
        <f ca="1">SUM($O585:AE585)-SUM($O672:AE672)</f>
        <v>16666992.329294533</v>
      </c>
      <c r="AF701" s="189">
        <f ca="1">SUM($O585:AF585)-SUM($O672:AF672)</f>
        <v>5549393.6085122824</v>
      </c>
      <c r="AG701" s="189">
        <f ca="1">SUM($O585:AG585)-SUM($O672:AG672)</f>
        <v>0</v>
      </c>
      <c r="AH701" s="189">
        <f ca="1">SUM($O585:AH585)-SUM($O672:AH672)</f>
        <v>0</v>
      </c>
      <c r="AI701" s="189">
        <f ca="1">SUM($O585:AI585)-SUM($O672:AI672)</f>
        <v>0</v>
      </c>
      <c r="AJ701" s="189">
        <f ca="1">SUM($O585:AJ585)-SUM($O672:AJ672)</f>
        <v>0</v>
      </c>
      <c r="AK701" s="189">
        <f ca="1">SUM($O585:AK585)-SUM($O672:AK672)</f>
        <v>0</v>
      </c>
      <c r="AL701" s="189">
        <f ca="1">SUM($O585:AL585)-SUM($O672:AL672)</f>
        <v>0</v>
      </c>
      <c r="AM701" s="189">
        <f ca="1">SUM($O585:AM585)-SUM($O672:AM672)</f>
        <v>0</v>
      </c>
      <c r="AN701" s="189">
        <f ca="1">SUM($O585:AN585)-SUM($O672:AN672)</f>
        <v>0</v>
      </c>
      <c r="AO701" s="189">
        <f ca="1">SUM($O585:AO585)-SUM($O672:AO672)</f>
        <v>0</v>
      </c>
      <c r="AP701" s="189">
        <f ca="1">SUM($O585:AP585)-SUM($O672:AP672)</f>
        <v>0</v>
      </c>
      <c r="AQ701" s="189">
        <f ca="1">SUM($O585:AQ585)-SUM($O672:AQ672)</f>
        <v>0</v>
      </c>
      <c r="AR701" s="189">
        <f ca="1">SUM($O585:AR585)-SUM($O672:AR672)</f>
        <v>0</v>
      </c>
      <c r="AS701" s="189">
        <f ca="1">SUM($O585:AS585)-SUM($O672:AS672)</f>
        <v>0</v>
      </c>
      <c r="AT701" s="189">
        <f ca="1">SUM($O585:AT585)-SUM($O672:AT672)</f>
        <v>0</v>
      </c>
      <c r="AU701" s="189">
        <f ca="1">SUM($O585:AU585)-SUM($O672:AU672)</f>
        <v>0</v>
      </c>
      <c r="AV701" s="189">
        <f ca="1">SUM($O585:AV585)-SUM($O672:AV672)</f>
        <v>0</v>
      </c>
      <c r="AW701" s="189">
        <f ca="1">SUM($O585:AW585)-SUM($O672:AW672)</f>
        <v>0</v>
      </c>
      <c r="AX701" s="189">
        <f ca="1">SUM($O585:AX585)-SUM($O672:AX672)</f>
        <v>0</v>
      </c>
      <c r="AY701" s="189">
        <f ca="1">SUM($O585:AY585)-SUM($O672:AY672)</f>
        <v>0</v>
      </c>
      <c r="AZ701" s="189">
        <f ca="1">SUM($O585:AZ585)-SUM($O672:AZ672)</f>
        <v>0</v>
      </c>
      <c r="BA701" s="189">
        <f ca="1">SUM($O585:BA585)-SUM($O672:BA672)</f>
        <v>0</v>
      </c>
      <c r="BB701" s="189">
        <f ca="1">SUM($O585:BB585)-SUM($O672:BB672)</f>
        <v>0</v>
      </c>
      <c r="BC701" s="189">
        <f ca="1">SUM($O585:BC585)-SUM($O672:BC672)</f>
        <v>0</v>
      </c>
      <c r="BD701" s="189">
        <f ca="1">SUM($O585:BD585)-SUM($O672:BD672)</f>
        <v>0</v>
      </c>
      <c r="BE701" s="189">
        <f ca="1">SUM($O585:BE585)-SUM($O672:BE672)</f>
        <v>0</v>
      </c>
      <c r="BF701" s="189">
        <f ca="1">SUM($O585:BF585)-SUM($O672:BF672)</f>
        <v>0</v>
      </c>
      <c r="BG701" s="189">
        <f ca="1">SUM($O585:BG585)-SUM($O672:BG672)</f>
        <v>0</v>
      </c>
      <c r="BH701" s="189">
        <f ca="1">SUM($O585:BH585)-SUM($O672:BH672)</f>
        <v>0</v>
      </c>
      <c r="BI701" s="189">
        <f ca="1">SUM($O585:BI585)-SUM($O672:BI672)</f>
        <v>0</v>
      </c>
      <c r="BJ701" s="189">
        <f ca="1">SUM($O585:BJ585)-SUM($O672:BJ672)</f>
        <v>0</v>
      </c>
      <c r="BK701" s="189">
        <f ca="1">SUM($O585:BK585)-SUM($O672:BK672)</f>
        <v>0</v>
      </c>
      <c r="BL701" s="189">
        <f ca="1">SUM($O585:BL585)-SUM($O672:BL672)</f>
        <v>0</v>
      </c>
      <c r="BM701" s="189">
        <f ca="1">SUM($O585:BM585)-SUM($O672:BM672)</f>
        <v>0</v>
      </c>
    </row>
    <row r="702" spans="3:65" x14ac:dyDescent="0.2">
      <c r="C702" s="188">
        <f t="shared" ref="C702:C725" si="643">C701+1</f>
        <v>2</v>
      </c>
      <c r="D702" s="166" t="str">
        <f t="shared" ref="D702:D725" si="644">INDEX(D$51:D$75,$C702,1)</f>
        <v xml:space="preserve">TRANSMISSION SUBSTATION  </v>
      </c>
      <c r="E702" s="211" t="str">
        <f t="shared" si="642"/>
        <v>CWIP Capital</v>
      </c>
      <c r="F702" s="183">
        <f t="shared" si="642"/>
        <v>6</v>
      </c>
      <c r="G702" s="183"/>
      <c r="H702" s="214"/>
      <c r="O702" s="189">
        <f ca="1">SUM($O586:O586)-SUM($O673:O673)</f>
        <v>0</v>
      </c>
      <c r="P702" s="189">
        <f ca="1">SUM($O586:P586)-SUM($O673:P673)</f>
        <v>0</v>
      </c>
      <c r="Q702" s="189">
        <f ca="1">SUM($O586:Q586)-SUM($O673:Q673)</f>
        <v>0</v>
      </c>
      <c r="R702" s="189">
        <f ca="1">SUM($O586:R586)-SUM($O673:R673)</f>
        <v>4259174.0232114932</v>
      </c>
      <c r="S702" s="189">
        <f ca="1">SUM($O586:S586)-SUM($O673:S673)</f>
        <v>3833256.6208903436</v>
      </c>
      <c r="T702" s="189">
        <f ca="1">SUM($O586:T586)-SUM($O673:T673)</f>
        <v>3449930.9588013091</v>
      </c>
      <c r="U702" s="189">
        <f ca="1">SUM($O586:U586)-SUM($O673:U673)</f>
        <v>3104713.6958673252</v>
      </c>
      <c r="V702" s="189">
        <f ca="1">SUM($O586:V586)-SUM($O673:V673)</f>
        <v>2794018.1592267393</v>
      </c>
      <c r="W702" s="189">
        <f ca="1">SUM($O586:W586)-SUM($O673:W673)</f>
        <v>2514706.0101256068</v>
      </c>
      <c r="X702" s="189">
        <f ca="1">SUM($O586:X586)-SUM($O673:X673)</f>
        <v>2250188.8865787876</v>
      </c>
      <c r="Y702" s="189">
        <f ca="1">SUM($O586:Y586)-SUM($O673:Y673)</f>
        <v>1985671.7630319684</v>
      </c>
      <c r="Z702" s="189">
        <f ca="1">SUM($O586:Z586)-SUM($O673:Z673)</f>
        <v>1720706.3053774429</v>
      </c>
      <c r="AA702" s="189">
        <f ca="1">SUM($O586:AA586)-SUM($O673:AA673)</f>
        <v>1456189.1818306237</v>
      </c>
      <c r="AB702" s="189">
        <f ca="1">SUM($O586:AB586)-SUM($O673:AB673)</f>
        <v>1191223.7241760981</v>
      </c>
      <c r="AC702" s="189">
        <f ca="1">SUM($O586:AC586)-SUM($O673:AC673)</f>
        <v>926706.60062927892</v>
      </c>
      <c r="AD702" s="189">
        <f ca="1">SUM($O586:AD586)-SUM($O673:AD673)</f>
        <v>661741.1429747534</v>
      </c>
      <c r="AE702" s="189">
        <f ca="1">SUM($O586:AE586)-SUM($O673:AE673)</f>
        <v>397224.0194279342</v>
      </c>
      <c r="AF702" s="189">
        <f ca="1">SUM($O586:AF586)-SUM($O673:AF673)</f>
        <v>132258.56177340914</v>
      </c>
      <c r="AG702" s="189">
        <f ca="1">SUM($O586:AG586)-SUM($O673:AG673)</f>
        <v>0</v>
      </c>
      <c r="AH702" s="189">
        <f ca="1">SUM($O586:AH586)-SUM($O673:AH673)</f>
        <v>0</v>
      </c>
      <c r="AI702" s="189">
        <f ca="1">SUM($O586:AI586)-SUM($O673:AI673)</f>
        <v>0</v>
      </c>
      <c r="AJ702" s="189">
        <f ca="1">SUM($O586:AJ586)-SUM($O673:AJ673)</f>
        <v>0</v>
      </c>
      <c r="AK702" s="189">
        <f ca="1">SUM($O586:AK586)-SUM($O673:AK673)</f>
        <v>0</v>
      </c>
      <c r="AL702" s="189">
        <f ca="1">SUM($O586:AL586)-SUM($O673:AL673)</f>
        <v>0</v>
      </c>
      <c r="AM702" s="189">
        <f ca="1">SUM($O586:AM586)-SUM($O673:AM673)</f>
        <v>0</v>
      </c>
      <c r="AN702" s="189">
        <f ca="1">SUM($O586:AN586)-SUM($O673:AN673)</f>
        <v>0</v>
      </c>
      <c r="AO702" s="189">
        <f ca="1">SUM($O586:AO586)-SUM($O673:AO673)</f>
        <v>0</v>
      </c>
      <c r="AP702" s="189">
        <f ca="1">SUM($O586:AP586)-SUM($O673:AP673)</f>
        <v>0</v>
      </c>
      <c r="AQ702" s="189">
        <f ca="1">SUM($O586:AQ586)-SUM($O673:AQ673)</f>
        <v>0</v>
      </c>
      <c r="AR702" s="189">
        <f ca="1">SUM($O586:AR586)-SUM($O673:AR673)</f>
        <v>0</v>
      </c>
      <c r="AS702" s="189">
        <f ca="1">SUM($O586:AS586)-SUM($O673:AS673)</f>
        <v>0</v>
      </c>
      <c r="AT702" s="189">
        <f ca="1">SUM($O586:AT586)-SUM($O673:AT673)</f>
        <v>0</v>
      </c>
      <c r="AU702" s="189">
        <f ca="1">SUM($O586:AU586)-SUM($O673:AU673)</f>
        <v>0</v>
      </c>
      <c r="AV702" s="189">
        <f ca="1">SUM($O586:AV586)-SUM($O673:AV673)</f>
        <v>0</v>
      </c>
      <c r="AW702" s="189">
        <f ca="1">SUM($O586:AW586)-SUM($O673:AW673)</f>
        <v>0</v>
      </c>
      <c r="AX702" s="189">
        <f ca="1">SUM($O586:AX586)-SUM($O673:AX673)</f>
        <v>0</v>
      </c>
      <c r="AY702" s="189">
        <f ca="1">SUM($O586:AY586)-SUM($O673:AY673)</f>
        <v>0</v>
      </c>
      <c r="AZ702" s="189">
        <f ca="1">SUM($O586:AZ586)-SUM($O673:AZ673)</f>
        <v>0</v>
      </c>
      <c r="BA702" s="189">
        <f ca="1">SUM($O586:BA586)-SUM($O673:BA673)</f>
        <v>0</v>
      </c>
      <c r="BB702" s="189">
        <f ca="1">SUM($O586:BB586)-SUM($O673:BB673)</f>
        <v>0</v>
      </c>
      <c r="BC702" s="189">
        <f ca="1">SUM($O586:BC586)-SUM($O673:BC673)</f>
        <v>0</v>
      </c>
      <c r="BD702" s="189">
        <f ca="1">SUM($O586:BD586)-SUM($O673:BD673)</f>
        <v>0</v>
      </c>
      <c r="BE702" s="189">
        <f ca="1">SUM($O586:BE586)-SUM($O673:BE673)</f>
        <v>0</v>
      </c>
      <c r="BF702" s="189">
        <f ca="1">SUM($O586:BF586)-SUM($O673:BF673)</f>
        <v>0</v>
      </c>
      <c r="BG702" s="189">
        <f ca="1">SUM($O586:BG586)-SUM($O673:BG673)</f>
        <v>0</v>
      </c>
      <c r="BH702" s="189">
        <f ca="1">SUM($O586:BH586)-SUM($O673:BH673)</f>
        <v>0</v>
      </c>
      <c r="BI702" s="189">
        <f ca="1">SUM($O586:BI586)-SUM($O673:BI673)</f>
        <v>0</v>
      </c>
      <c r="BJ702" s="189">
        <f ca="1">SUM($O586:BJ586)-SUM($O673:BJ673)</f>
        <v>0</v>
      </c>
      <c r="BK702" s="189">
        <f ca="1">SUM($O586:BK586)-SUM($O673:BK673)</f>
        <v>0</v>
      </c>
      <c r="BL702" s="189">
        <f ca="1">SUM($O586:BL586)-SUM($O673:BL673)</f>
        <v>0</v>
      </c>
      <c r="BM702" s="189">
        <f ca="1">SUM($O586:BM586)-SUM($O673:BM673)</f>
        <v>0</v>
      </c>
    </row>
    <row r="703" spans="3:65" x14ac:dyDescent="0.2">
      <c r="C703" s="188">
        <f t="shared" si="643"/>
        <v>3</v>
      </c>
      <c r="D703" s="166" t="str">
        <f t="shared" si="644"/>
        <v xml:space="preserve">DISTRIBUTION SUBSTATION  </v>
      </c>
      <c r="E703" s="211" t="str">
        <f t="shared" si="642"/>
        <v>CWIP Capital</v>
      </c>
      <c r="F703" s="183">
        <f t="shared" si="642"/>
        <v>6</v>
      </c>
      <c r="G703" s="183"/>
      <c r="H703" s="214"/>
      <c r="O703" s="189">
        <f ca="1">SUM($O587:O587)-SUM($O674:O674)</f>
        <v>0</v>
      </c>
      <c r="P703" s="189">
        <f ca="1">SUM($O587:P587)-SUM($O674:P674)</f>
        <v>0</v>
      </c>
      <c r="Q703" s="189">
        <f ca="1">SUM($O587:Q587)-SUM($O674:Q674)</f>
        <v>0</v>
      </c>
      <c r="R703" s="189">
        <f ca="1">SUM($O587:R587)-SUM($O674:R674)</f>
        <v>20106030.508263148</v>
      </c>
      <c r="S703" s="189">
        <f ca="1">SUM($O587:S587)-SUM($O674:S674)</f>
        <v>18598025.996687546</v>
      </c>
      <c r="T703" s="189">
        <f ca="1">SUM($O587:T587)-SUM($O674:T674)</f>
        <v>17203241.937428605</v>
      </c>
      <c r="U703" s="189">
        <f ca="1">SUM($O587:U587)-SUM($O674:U674)</f>
        <v>15912904.789900903</v>
      </c>
      <c r="V703" s="189">
        <f ca="1">SUM($O587:V587)-SUM($O674:V674)</f>
        <v>14719494.376459787</v>
      </c>
      <c r="W703" s="189">
        <f ca="1">SUM($O587:W587)-SUM($O674:W674)</f>
        <v>13615490.519460611</v>
      </c>
      <c r="X703" s="189">
        <f ca="1">SUM($O587:X587)-SUM($O674:X674)</f>
        <v>12594417.510376036</v>
      </c>
      <c r="Y703" s="189">
        <f ca="1">SUM($O587:Y587)-SUM($O674:Y674)</f>
        <v>11649799.640678728</v>
      </c>
      <c r="Z703" s="189">
        <f ca="1">SUM($O587:Z587)-SUM($O674:Z674)</f>
        <v>10717715.400389168</v>
      </c>
      <c r="AA703" s="189">
        <f ca="1">SUM($O587:AA587)-SUM($O674:AA674)</f>
        <v>9785840.0539230704</v>
      </c>
      <c r="AB703" s="189">
        <f ca="1">SUM($O587:AB587)-SUM($O674:AB674)</f>
        <v>8853755.8136335108</v>
      </c>
      <c r="AC703" s="189">
        <f ca="1">SUM($O587:AC587)-SUM($O674:AC674)</f>
        <v>7921880.4671674129</v>
      </c>
      <c r="AD703" s="189">
        <f ca="1">SUM($O587:AD587)-SUM($O674:AD674)</f>
        <v>6989796.2268778533</v>
      </c>
      <c r="AE703" s="189">
        <f ca="1">SUM($O587:AE587)-SUM($O674:AE674)</f>
        <v>6057920.8804117553</v>
      </c>
      <c r="AF703" s="189">
        <f ca="1">SUM($O587:AF587)-SUM($O674:AF674)</f>
        <v>5125836.6401221957</v>
      </c>
      <c r="AG703" s="189">
        <f ca="1">SUM($O587:AG587)-SUM($O674:AG674)</f>
        <v>4193961.2936560977</v>
      </c>
      <c r="AH703" s="189">
        <f ca="1">SUM($O587:AH587)-SUM($O674:AH674)</f>
        <v>3261877.0533665381</v>
      </c>
      <c r="AI703" s="189">
        <f ca="1">SUM($O587:AI587)-SUM($O674:AI674)</f>
        <v>2330001.7069004402</v>
      </c>
      <c r="AJ703" s="189">
        <f ca="1">SUM($O587:AJ587)-SUM($O674:AJ674)</f>
        <v>1397917.4666108787</v>
      </c>
      <c r="AK703" s="189">
        <f ca="1">SUM($O587:AK587)-SUM($O674:AK674)</f>
        <v>466042.12014478073</v>
      </c>
      <c r="AL703" s="189">
        <f ca="1">SUM($O587:AL587)-SUM($O674:AL674)</f>
        <v>0</v>
      </c>
      <c r="AM703" s="189">
        <f ca="1">SUM($O587:AM587)-SUM($O674:AM674)</f>
        <v>0</v>
      </c>
      <c r="AN703" s="189">
        <f ca="1">SUM($O587:AN587)-SUM($O674:AN674)</f>
        <v>0</v>
      </c>
      <c r="AO703" s="189">
        <f ca="1">SUM($O587:AO587)-SUM($O674:AO674)</f>
        <v>0</v>
      </c>
      <c r="AP703" s="189">
        <f ca="1">SUM($O587:AP587)-SUM($O674:AP674)</f>
        <v>0</v>
      </c>
      <c r="AQ703" s="189">
        <f ca="1">SUM($O587:AQ587)-SUM($O674:AQ674)</f>
        <v>0</v>
      </c>
      <c r="AR703" s="189">
        <f ca="1">SUM($O587:AR587)-SUM($O674:AR674)</f>
        <v>0</v>
      </c>
      <c r="AS703" s="189">
        <f ca="1">SUM($O587:AS587)-SUM($O674:AS674)</f>
        <v>0</v>
      </c>
      <c r="AT703" s="189">
        <f ca="1">SUM($O587:AT587)-SUM($O674:AT674)</f>
        <v>0</v>
      </c>
      <c r="AU703" s="189">
        <f ca="1">SUM($O587:AU587)-SUM($O674:AU674)</f>
        <v>0</v>
      </c>
      <c r="AV703" s="189">
        <f ca="1">SUM($O587:AV587)-SUM($O674:AV674)</f>
        <v>0</v>
      </c>
      <c r="AW703" s="189">
        <f ca="1">SUM($O587:AW587)-SUM($O674:AW674)</f>
        <v>0</v>
      </c>
      <c r="AX703" s="189">
        <f ca="1">SUM($O587:AX587)-SUM($O674:AX674)</f>
        <v>0</v>
      </c>
      <c r="AY703" s="189">
        <f ca="1">SUM($O587:AY587)-SUM($O674:AY674)</f>
        <v>0</v>
      </c>
      <c r="AZ703" s="189">
        <f ca="1">SUM($O587:AZ587)-SUM($O674:AZ674)</f>
        <v>0</v>
      </c>
      <c r="BA703" s="189">
        <f ca="1">SUM($O587:BA587)-SUM($O674:BA674)</f>
        <v>0</v>
      </c>
      <c r="BB703" s="189">
        <f ca="1">SUM($O587:BB587)-SUM($O674:BB674)</f>
        <v>0</v>
      </c>
      <c r="BC703" s="189">
        <f ca="1">SUM($O587:BC587)-SUM($O674:BC674)</f>
        <v>0</v>
      </c>
      <c r="BD703" s="189">
        <f ca="1">SUM($O587:BD587)-SUM($O674:BD674)</f>
        <v>0</v>
      </c>
      <c r="BE703" s="189">
        <f ca="1">SUM($O587:BE587)-SUM($O674:BE674)</f>
        <v>0</v>
      </c>
      <c r="BF703" s="189">
        <f ca="1">SUM($O587:BF587)-SUM($O674:BF674)</f>
        <v>0</v>
      </c>
      <c r="BG703" s="189">
        <f ca="1">SUM($O587:BG587)-SUM($O674:BG674)</f>
        <v>0</v>
      </c>
      <c r="BH703" s="189">
        <f ca="1">SUM($O587:BH587)-SUM($O674:BH674)</f>
        <v>0</v>
      </c>
      <c r="BI703" s="189">
        <f ca="1">SUM($O587:BI587)-SUM($O674:BI674)</f>
        <v>0</v>
      </c>
      <c r="BJ703" s="189">
        <f ca="1">SUM($O587:BJ587)-SUM($O674:BJ674)</f>
        <v>0</v>
      </c>
      <c r="BK703" s="189">
        <f ca="1">SUM($O587:BK587)-SUM($O674:BK674)</f>
        <v>0</v>
      </c>
      <c r="BL703" s="189">
        <f ca="1">SUM($O587:BL587)-SUM($O674:BL674)</f>
        <v>0</v>
      </c>
      <c r="BM703" s="189">
        <f ca="1">SUM($O587:BM587)-SUM($O674:BM674)</f>
        <v>0</v>
      </c>
    </row>
    <row r="704" spans="3:65" x14ac:dyDescent="0.2">
      <c r="C704" s="188">
        <f t="shared" si="643"/>
        <v>4</v>
      </c>
      <c r="D704" s="166" t="str">
        <f t="shared" si="644"/>
        <v/>
      </c>
      <c r="E704" s="211" t="str">
        <f t="shared" si="642"/>
        <v>Operating Expense</v>
      </c>
      <c r="F704" s="183">
        <f t="shared" si="642"/>
        <v>2</v>
      </c>
      <c r="G704" s="183"/>
      <c r="H704" s="214"/>
      <c r="O704" s="189">
        <f ca="1">SUM($O588:O588)-SUM($O675:O675)</f>
        <v>0</v>
      </c>
      <c r="P704" s="189">
        <f ca="1">SUM($O588:P588)-SUM($O675:P675)</f>
        <v>0</v>
      </c>
      <c r="Q704" s="189">
        <f ca="1">SUM($O588:Q588)-SUM($O675:Q675)</f>
        <v>0</v>
      </c>
      <c r="R704" s="189">
        <f ca="1">SUM($O588:R588)-SUM($O675:R675)</f>
        <v>0</v>
      </c>
      <c r="S704" s="189">
        <f ca="1">SUM($O588:S588)-SUM($O675:S675)</f>
        <v>0</v>
      </c>
      <c r="T704" s="189">
        <f ca="1">SUM($O588:T588)-SUM($O675:T675)</f>
        <v>0</v>
      </c>
      <c r="U704" s="189">
        <f ca="1">SUM($O588:U588)-SUM($O675:U675)</f>
        <v>0</v>
      </c>
      <c r="V704" s="189">
        <f ca="1">SUM($O588:V588)-SUM($O675:V675)</f>
        <v>0</v>
      </c>
      <c r="W704" s="189">
        <f ca="1">SUM($O588:W588)-SUM($O675:W675)</f>
        <v>0</v>
      </c>
      <c r="X704" s="189">
        <f ca="1">SUM($O588:X588)-SUM($O675:X675)</f>
        <v>0</v>
      </c>
      <c r="Y704" s="189">
        <f ca="1">SUM($O588:Y588)-SUM($O675:Y675)</f>
        <v>0</v>
      </c>
      <c r="Z704" s="189">
        <f ca="1">SUM($O588:Z588)-SUM($O675:Z675)</f>
        <v>0</v>
      </c>
      <c r="AA704" s="189">
        <f ca="1">SUM($O588:AA588)-SUM($O675:AA675)</f>
        <v>0</v>
      </c>
      <c r="AB704" s="189">
        <f ca="1">SUM($O588:AB588)-SUM($O675:AB675)</f>
        <v>0</v>
      </c>
      <c r="AC704" s="189">
        <f ca="1">SUM($O588:AC588)-SUM($O675:AC675)</f>
        <v>0</v>
      </c>
      <c r="AD704" s="189">
        <f ca="1">SUM($O588:AD588)-SUM($O675:AD675)</f>
        <v>0</v>
      </c>
      <c r="AE704" s="189">
        <f ca="1">SUM($O588:AE588)-SUM($O675:AE675)</f>
        <v>0</v>
      </c>
      <c r="AF704" s="189">
        <f ca="1">SUM($O588:AF588)-SUM($O675:AF675)</f>
        <v>0</v>
      </c>
      <c r="AG704" s="189">
        <f ca="1">SUM($O588:AG588)-SUM($O675:AG675)</f>
        <v>0</v>
      </c>
      <c r="AH704" s="189">
        <f ca="1">SUM($O588:AH588)-SUM($O675:AH675)</f>
        <v>0</v>
      </c>
      <c r="AI704" s="189">
        <f ca="1">SUM($O588:AI588)-SUM($O675:AI675)</f>
        <v>0</v>
      </c>
      <c r="AJ704" s="189">
        <f ca="1">SUM($O588:AJ588)-SUM($O675:AJ675)</f>
        <v>0</v>
      </c>
      <c r="AK704" s="189">
        <f ca="1">SUM($O588:AK588)-SUM($O675:AK675)</f>
        <v>0</v>
      </c>
      <c r="AL704" s="189">
        <f ca="1">SUM($O588:AL588)-SUM($O675:AL675)</f>
        <v>0</v>
      </c>
      <c r="AM704" s="189">
        <f ca="1">SUM($O588:AM588)-SUM($O675:AM675)</f>
        <v>0</v>
      </c>
      <c r="AN704" s="189">
        <f ca="1">SUM($O588:AN588)-SUM($O675:AN675)</f>
        <v>0</v>
      </c>
      <c r="AO704" s="189">
        <f ca="1">SUM($O588:AO588)-SUM($O675:AO675)</f>
        <v>0</v>
      </c>
      <c r="AP704" s="189">
        <f ca="1">SUM($O588:AP588)-SUM($O675:AP675)</f>
        <v>0</v>
      </c>
      <c r="AQ704" s="189">
        <f ca="1">SUM($O588:AQ588)-SUM($O675:AQ675)</f>
        <v>0</v>
      </c>
      <c r="AR704" s="189">
        <f ca="1">SUM($O588:AR588)-SUM($O675:AR675)</f>
        <v>0</v>
      </c>
      <c r="AS704" s="189">
        <f ca="1">SUM($O588:AS588)-SUM($O675:AS675)</f>
        <v>0</v>
      </c>
      <c r="AT704" s="189">
        <f ca="1">SUM($O588:AT588)-SUM($O675:AT675)</f>
        <v>0</v>
      </c>
      <c r="AU704" s="189">
        <f ca="1">SUM($O588:AU588)-SUM($O675:AU675)</f>
        <v>0</v>
      </c>
      <c r="AV704" s="189">
        <f ca="1">SUM($O588:AV588)-SUM($O675:AV675)</f>
        <v>0</v>
      </c>
      <c r="AW704" s="189">
        <f ca="1">SUM($O588:AW588)-SUM($O675:AW675)</f>
        <v>0</v>
      </c>
      <c r="AX704" s="189">
        <f ca="1">SUM($O588:AX588)-SUM($O675:AX675)</f>
        <v>0</v>
      </c>
      <c r="AY704" s="189">
        <f ca="1">SUM($O588:AY588)-SUM($O675:AY675)</f>
        <v>0</v>
      </c>
      <c r="AZ704" s="189">
        <f ca="1">SUM($O588:AZ588)-SUM($O675:AZ675)</f>
        <v>0</v>
      </c>
      <c r="BA704" s="189">
        <f ca="1">SUM($O588:BA588)-SUM($O675:BA675)</f>
        <v>0</v>
      </c>
      <c r="BB704" s="189">
        <f ca="1">SUM($O588:BB588)-SUM($O675:BB675)</f>
        <v>0</v>
      </c>
      <c r="BC704" s="189">
        <f ca="1">SUM($O588:BC588)-SUM($O675:BC675)</f>
        <v>0</v>
      </c>
      <c r="BD704" s="189">
        <f ca="1">SUM($O588:BD588)-SUM($O675:BD675)</f>
        <v>0</v>
      </c>
      <c r="BE704" s="189">
        <f ca="1">SUM($O588:BE588)-SUM($O675:BE675)</f>
        <v>0</v>
      </c>
      <c r="BF704" s="189">
        <f ca="1">SUM($O588:BF588)-SUM($O675:BF675)</f>
        <v>0</v>
      </c>
      <c r="BG704" s="189">
        <f ca="1">SUM($O588:BG588)-SUM($O675:BG675)</f>
        <v>0</v>
      </c>
      <c r="BH704" s="189">
        <f ca="1">SUM($O588:BH588)-SUM($O675:BH675)</f>
        <v>0</v>
      </c>
      <c r="BI704" s="189">
        <f ca="1">SUM($O588:BI588)-SUM($O675:BI675)</f>
        <v>0</v>
      </c>
      <c r="BJ704" s="189">
        <f ca="1">SUM($O588:BJ588)-SUM($O675:BJ675)</f>
        <v>0</v>
      </c>
      <c r="BK704" s="189">
        <f ca="1">SUM($O588:BK588)-SUM($O675:BK675)</f>
        <v>0</v>
      </c>
      <c r="BL704" s="189">
        <f ca="1">SUM($O588:BL588)-SUM($O675:BL675)</f>
        <v>0</v>
      </c>
      <c r="BM704" s="189">
        <f ca="1">SUM($O588:BM588)-SUM($O675:BM675)</f>
        <v>0</v>
      </c>
    </row>
    <row r="705" spans="3:65" x14ac:dyDescent="0.2">
      <c r="C705" s="188">
        <f t="shared" si="643"/>
        <v>5</v>
      </c>
      <c r="D705" s="166" t="str">
        <f t="shared" si="644"/>
        <v/>
      </c>
      <c r="E705" s="211" t="str">
        <f t="shared" si="642"/>
        <v>Operating Expense</v>
      </c>
      <c r="F705" s="183">
        <f t="shared" si="642"/>
        <v>2</v>
      </c>
      <c r="G705" s="183"/>
      <c r="H705" s="214"/>
      <c r="O705" s="189">
        <f ca="1">SUM($O589:O589)-SUM($O676:O676)</f>
        <v>0</v>
      </c>
      <c r="P705" s="189">
        <f ca="1">SUM($O589:P589)-SUM($O676:P676)</f>
        <v>0</v>
      </c>
      <c r="Q705" s="189">
        <f ca="1">SUM($O589:Q589)-SUM($O676:Q676)</f>
        <v>0</v>
      </c>
      <c r="R705" s="189">
        <f ca="1">SUM($O589:R589)-SUM($O676:R676)</f>
        <v>0</v>
      </c>
      <c r="S705" s="189">
        <f ca="1">SUM($O589:S589)-SUM($O676:S676)</f>
        <v>0</v>
      </c>
      <c r="T705" s="189">
        <f ca="1">SUM($O589:T589)-SUM($O676:T676)</f>
        <v>0</v>
      </c>
      <c r="U705" s="189">
        <f ca="1">SUM($O589:U589)-SUM($O676:U676)</f>
        <v>0</v>
      </c>
      <c r="V705" s="189">
        <f ca="1">SUM($O589:V589)-SUM($O676:V676)</f>
        <v>0</v>
      </c>
      <c r="W705" s="189">
        <f ca="1">SUM($O589:W589)-SUM($O676:W676)</f>
        <v>0</v>
      </c>
      <c r="X705" s="189">
        <f ca="1">SUM($O589:X589)-SUM($O676:X676)</f>
        <v>0</v>
      </c>
      <c r="Y705" s="189">
        <f ca="1">SUM($O589:Y589)-SUM($O676:Y676)</f>
        <v>0</v>
      </c>
      <c r="Z705" s="189">
        <f ca="1">SUM($O589:Z589)-SUM($O676:Z676)</f>
        <v>0</v>
      </c>
      <c r="AA705" s="189">
        <f ca="1">SUM($O589:AA589)-SUM($O676:AA676)</f>
        <v>0</v>
      </c>
      <c r="AB705" s="189">
        <f ca="1">SUM($O589:AB589)-SUM($O676:AB676)</f>
        <v>0</v>
      </c>
      <c r="AC705" s="189">
        <f ca="1">SUM($O589:AC589)-SUM($O676:AC676)</f>
        <v>0</v>
      </c>
      <c r="AD705" s="189">
        <f ca="1">SUM($O589:AD589)-SUM($O676:AD676)</f>
        <v>0</v>
      </c>
      <c r="AE705" s="189">
        <f ca="1">SUM($O589:AE589)-SUM($O676:AE676)</f>
        <v>0</v>
      </c>
      <c r="AF705" s="189">
        <f ca="1">SUM($O589:AF589)-SUM($O676:AF676)</f>
        <v>0</v>
      </c>
      <c r="AG705" s="189">
        <f ca="1">SUM($O589:AG589)-SUM($O676:AG676)</f>
        <v>0</v>
      </c>
      <c r="AH705" s="189">
        <f ca="1">SUM($O589:AH589)-SUM($O676:AH676)</f>
        <v>0</v>
      </c>
      <c r="AI705" s="189">
        <f ca="1">SUM($O589:AI589)-SUM($O676:AI676)</f>
        <v>0</v>
      </c>
      <c r="AJ705" s="189">
        <f ca="1">SUM($O589:AJ589)-SUM($O676:AJ676)</f>
        <v>0</v>
      </c>
      <c r="AK705" s="189">
        <f ca="1">SUM($O589:AK589)-SUM($O676:AK676)</f>
        <v>0</v>
      </c>
      <c r="AL705" s="189">
        <f ca="1">SUM($O589:AL589)-SUM($O676:AL676)</f>
        <v>0</v>
      </c>
      <c r="AM705" s="189">
        <f ca="1">SUM($O589:AM589)-SUM($O676:AM676)</f>
        <v>0</v>
      </c>
      <c r="AN705" s="189">
        <f ca="1">SUM($O589:AN589)-SUM($O676:AN676)</f>
        <v>0</v>
      </c>
      <c r="AO705" s="189">
        <f ca="1">SUM($O589:AO589)-SUM($O676:AO676)</f>
        <v>0</v>
      </c>
      <c r="AP705" s="189">
        <f ca="1">SUM($O589:AP589)-SUM($O676:AP676)</f>
        <v>0</v>
      </c>
      <c r="AQ705" s="189">
        <f ca="1">SUM($O589:AQ589)-SUM($O676:AQ676)</f>
        <v>0</v>
      </c>
      <c r="AR705" s="189">
        <f ca="1">SUM($O589:AR589)-SUM($O676:AR676)</f>
        <v>0</v>
      </c>
      <c r="AS705" s="189">
        <f ca="1">SUM($O589:AS589)-SUM($O676:AS676)</f>
        <v>0</v>
      </c>
      <c r="AT705" s="189">
        <f ca="1">SUM($O589:AT589)-SUM($O676:AT676)</f>
        <v>0</v>
      </c>
      <c r="AU705" s="189">
        <f ca="1">SUM($O589:AU589)-SUM($O676:AU676)</f>
        <v>0</v>
      </c>
      <c r="AV705" s="189">
        <f ca="1">SUM($O589:AV589)-SUM($O676:AV676)</f>
        <v>0</v>
      </c>
      <c r="AW705" s="189">
        <f ca="1">SUM($O589:AW589)-SUM($O676:AW676)</f>
        <v>0</v>
      </c>
      <c r="AX705" s="189">
        <f ca="1">SUM($O589:AX589)-SUM($O676:AX676)</f>
        <v>0</v>
      </c>
      <c r="AY705" s="189">
        <f ca="1">SUM($O589:AY589)-SUM($O676:AY676)</f>
        <v>0</v>
      </c>
      <c r="AZ705" s="189">
        <f ca="1">SUM($O589:AZ589)-SUM($O676:AZ676)</f>
        <v>0</v>
      </c>
      <c r="BA705" s="189">
        <f ca="1">SUM($O589:BA589)-SUM($O676:BA676)</f>
        <v>0</v>
      </c>
      <c r="BB705" s="189">
        <f ca="1">SUM($O589:BB589)-SUM($O676:BB676)</f>
        <v>0</v>
      </c>
      <c r="BC705" s="189">
        <f ca="1">SUM($O589:BC589)-SUM($O676:BC676)</f>
        <v>0</v>
      </c>
      <c r="BD705" s="189">
        <f ca="1">SUM($O589:BD589)-SUM($O676:BD676)</f>
        <v>0</v>
      </c>
      <c r="BE705" s="189">
        <f ca="1">SUM($O589:BE589)-SUM($O676:BE676)</f>
        <v>0</v>
      </c>
      <c r="BF705" s="189">
        <f ca="1">SUM($O589:BF589)-SUM($O676:BF676)</f>
        <v>0</v>
      </c>
      <c r="BG705" s="189">
        <f ca="1">SUM($O589:BG589)-SUM($O676:BG676)</f>
        <v>0</v>
      </c>
      <c r="BH705" s="189">
        <f ca="1">SUM($O589:BH589)-SUM($O676:BH676)</f>
        <v>0</v>
      </c>
      <c r="BI705" s="189">
        <f ca="1">SUM($O589:BI589)-SUM($O676:BI676)</f>
        <v>0</v>
      </c>
      <c r="BJ705" s="189">
        <f ca="1">SUM($O589:BJ589)-SUM($O676:BJ676)</f>
        <v>0</v>
      </c>
      <c r="BK705" s="189">
        <f ca="1">SUM($O589:BK589)-SUM($O676:BK676)</f>
        <v>0</v>
      </c>
      <c r="BL705" s="189">
        <f ca="1">SUM($O589:BL589)-SUM($O676:BL676)</f>
        <v>0</v>
      </c>
      <c r="BM705" s="189">
        <f ca="1">SUM($O589:BM589)-SUM($O676:BM676)</f>
        <v>0</v>
      </c>
    </row>
    <row r="706" spans="3:65" x14ac:dyDescent="0.2">
      <c r="C706" s="188">
        <f t="shared" si="643"/>
        <v>6</v>
      </c>
      <c r="D706" s="166" t="str">
        <f t="shared" si="644"/>
        <v/>
      </c>
      <c r="E706" s="211" t="str">
        <f t="shared" si="642"/>
        <v>Operating Expense</v>
      </c>
      <c r="F706" s="183">
        <f t="shared" si="642"/>
        <v>2</v>
      </c>
      <c r="G706" s="183"/>
      <c r="H706" s="214"/>
      <c r="O706" s="189">
        <f ca="1">SUM($O590:O590)-SUM($O677:O677)</f>
        <v>0</v>
      </c>
      <c r="P706" s="189">
        <f ca="1">SUM($O590:P590)-SUM($O677:P677)</f>
        <v>0</v>
      </c>
      <c r="Q706" s="189">
        <f ca="1">SUM($O590:Q590)-SUM($O677:Q677)</f>
        <v>0</v>
      </c>
      <c r="R706" s="189">
        <f ca="1">SUM($O590:R590)-SUM($O677:R677)</f>
        <v>0</v>
      </c>
      <c r="S706" s="189">
        <f ca="1">SUM($O590:S590)-SUM($O677:S677)</f>
        <v>0</v>
      </c>
      <c r="T706" s="189">
        <f ca="1">SUM($O590:T590)-SUM($O677:T677)</f>
        <v>0</v>
      </c>
      <c r="U706" s="189">
        <f ca="1">SUM($O590:U590)-SUM($O677:U677)</f>
        <v>0</v>
      </c>
      <c r="V706" s="189">
        <f ca="1">SUM($O590:V590)-SUM($O677:V677)</f>
        <v>0</v>
      </c>
      <c r="W706" s="189">
        <f ca="1">SUM($O590:W590)-SUM($O677:W677)</f>
        <v>0</v>
      </c>
      <c r="X706" s="189">
        <f ca="1">SUM($O590:X590)-SUM($O677:X677)</f>
        <v>0</v>
      </c>
      <c r="Y706" s="189">
        <f ca="1">SUM($O590:Y590)-SUM($O677:Y677)</f>
        <v>0</v>
      </c>
      <c r="Z706" s="189">
        <f ca="1">SUM($O590:Z590)-SUM($O677:Z677)</f>
        <v>0</v>
      </c>
      <c r="AA706" s="189">
        <f ca="1">SUM($O590:AA590)-SUM($O677:AA677)</f>
        <v>0</v>
      </c>
      <c r="AB706" s="189">
        <f ca="1">SUM($O590:AB590)-SUM($O677:AB677)</f>
        <v>0</v>
      </c>
      <c r="AC706" s="189">
        <f ca="1">SUM($O590:AC590)-SUM($O677:AC677)</f>
        <v>0</v>
      </c>
      <c r="AD706" s="189">
        <f ca="1">SUM($O590:AD590)-SUM($O677:AD677)</f>
        <v>0</v>
      </c>
      <c r="AE706" s="189">
        <f ca="1">SUM($O590:AE590)-SUM($O677:AE677)</f>
        <v>0</v>
      </c>
      <c r="AF706" s="189">
        <f ca="1">SUM($O590:AF590)-SUM($O677:AF677)</f>
        <v>0</v>
      </c>
      <c r="AG706" s="189">
        <f ca="1">SUM($O590:AG590)-SUM($O677:AG677)</f>
        <v>0</v>
      </c>
      <c r="AH706" s="189">
        <f ca="1">SUM($O590:AH590)-SUM($O677:AH677)</f>
        <v>0</v>
      </c>
      <c r="AI706" s="189">
        <f ca="1">SUM($O590:AI590)-SUM($O677:AI677)</f>
        <v>0</v>
      </c>
      <c r="AJ706" s="189">
        <f ca="1">SUM($O590:AJ590)-SUM($O677:AJ677)</f>
        <v>0</v>
      </c>
      <c r="AK706" s="189">
        <f ca="1">SUM($O590:AK590)-SUM($O677:AK677)</f>
        <v>0</v>
      </c>
      <c r="AL706" s="189">
        <f ca="1">SUM($O590:AL590)-SUM($O677:AL677)</f>
        <v>0</v>
      </c>
      <c r="AM706" s="189">
        <f ca="1">SUM($O590:AM590)-SUM($O677:AM677)</f>
        <v>0</v>
      </c>
      <c r="AN706" s="189">
        <f ca="1">SUM($O590:AN590)-SUM($O677:AN677)</f>
        <v>0</v>
      </c>
      <c r="AO706" s="189">
        <f ca="1">SUM($O590:AO590)-SUM($O677:AO677)</f>
        <v>0</v>
      </c>
      <c r="AP706" s="189">
        <f ca="1">SUM($O590:AP590)-SUM($O677:AP677)</f>
        <v>0</v>
      </c>
      <c r="AQ706" s="189">
        <f ca="1">SUM($O590:AQ590)-SUM($O677:AQ677)</f>
        <v>0</v>
      </c>
      <c r="AR706" s="189">
        <f ca="1">SUM($O590:AR590)-SUM($O677:AR677)</f>
        <v>0</v>
      </c>
      <c r="AS706" s="189">
        <f ca="1">SUM($O590:AS590)-SUM($O677:AS677)</f>
        <v>0</v>
      </c>
      <c r="AT706" s="189">
        <f ca="1">SUM($O590:AT590)-SUM($O677:AT677)</f>
        <v>0</v>
      </c>
      <c r="AU706" s="189">
        <f ca="1">SUM($O590:AU590)-SUM($O677:AU677)</f>
        <v>0</v>
      </c>
      <c r="AV706" s="189">
        <f ca="1">SUM($O590:AV590)-SUM($O677:AV677)</f>
        <v>0</v>
      </c>
      <c r="AW706" s="189">
        <f ca="1">SUM($O590:AW590)-SUM($O677:AW677)</f>
        <v>0</v>
      </c>
      <c r="AX706" s="189">
        <f ca="1">SUM($O590:AX590)-SUM($O677:AX677)</f>
        <v>0</v>
      </c>
      <c r="AY706" s="189">
        <f ca="1">SUM($O590:AY590)-SUM($O677:AY677)</f>
        <v>0</v>
      </c>
      <c r="AZ706" s="189">
        <f ca="1">SUM($O590:AZ590)-SUM($O677:AZ677)</f>
        <v>0</v>
      </c>
      <c r="BA706" s="189">
        <f ca="1">SUM($O590:BA590)-SUM($O677:BA677)</f>
        <v>0</v>
      </c>
      <c r="BB706" s="189">
        <f ca="1">SUM($O590:BB590)-SUM($O677:BB677)</f>
        <v>0</v>
      </c>
      <c r="BC706" s="189">
        <f ca="1">SUM($O590:BC590)-SUM($O677:BC677)</f>
        <v>0</v>
      </c>
      <c r="BD706" s="189">
        <f ca="1">SUM($O590:BD590)-SUM($O677:BD677)</f>
        <v>0</v>
      </c>
      <c r="BE706" s="189">
        <f ca="1">SUM($O590:BE590)-SUM($O677:BE677)</f>
        <v>0</v>
      </c>
      <c r="BF706" s="189">
        <f ca="1">SUM($O590:BF590)-SUM($O677:BF677)</f>
        <v>0</v>
      </c>
      <c r="BG706" s="189">
        <f ca="1">SUM($O590:BG590)-SUM($O677:BG677)</f>
        <v>0</v>
      </c>
      <c r="BH706" s="189">
        <f ca="1">SUM($O590:BH590)-SUM($O677:BH677)</f>
        <v>0</v>
      </c>
      <c r="BI706" s="189">
        <f ca="1">SUM($O590:BI590)-SUM($O677:BI677)</f>
        <v>0</v>
      </c>
      <c r="BJ706" s="189">
        <f ca="1">SUM($O590:BJ590)-SUM($O677:BJ677)</f>
        <v>0</v>
      </c>
      <c r="BK706" s="189">
        <f ca="1">SUM($O590:BK590)-SUM($O677:BK677)</f>
        <v>0</v>
      </c>
      <c r="BL706" s="189">
        <f ca="1">SUM($O590:BL590)-SUM($O677:BL677)</f>
        <v>0</v>
      </c>
      <c r="BM706" s="189">
        <f ca="1">SUM($O590:BM590)-SUM($O677:BM677)</f>
        <v>0</v>
      </c>
    </row>
    <row r="707" spans="3:65" x14ac:dyDescent="0.2">
      <c r="C707" s="188">
        <f t="shared" si="643"/>
        <v>7</v>
      </c>
      <c r="D707" s="166" t="str">
        <f t="shared" si="644"/>
        <v xml:space="preserve">Alt 1 - TRANSMISSION LINE  </v>
      </c>
      <c r="E707" s="211" t="str">
        <f t="shared" si="642"/>
        <v>CWIP Capital</v>
      </c>
      <c r="F707" s="183">
        <f t="shared" si="642"/>
        <v>6</v>
      </c>
      <c r="G707" s="183"/>
      <c r="H707" s="214"/>
      <c r="O707" s="189">
        <f ca="1">SUM($O591:O591)-SUM($O678:O678)</f>
        <v>0</v>
      </c>
      <c r="P707" s="189">
        <f ca="1">SUM($O591:P591)-SUM($O678:P678)</f>
        <v>0</v>
      </c>
      <c r="Q707" s="189">
        <f ca="1">SUM($O591:Q591)-SUM($O678:Q678)</f>
        <v>0</v>
      </c>
      <c r="R707" s="189">
        <f ca="1">SUM($O591:R591)-SUM($O678:R678)</f>
        <v>233555141.49933451</v>
      </c>
      <c r="S707" s="189">
        <f ca="1">SUM($O591:S591)-SUM($O678:S678)</f>
        <v>210199627.34940106</v>
      </c>
      <c r="T707" s="189">
        <f ca="1">SUM($O591:T591)-SUM($O678:T678)</f>
        <v>189179664.61446095</v>
      </c>
      <c r="U707" s="189">
        <f ca="1">SUM($O591:U591)-SUM($O678:U678)</f>
        <v>170249405.77714646</v>
      </c>
      <c r="V707" s="189">
        <f ca="1">SUM($O591:V591)-SUM($O678:V678)</f>
        <v>153212172.82356346</v>
      </c>
      <c r="W707" s="189">
        <f ca="1">SUM($O591:W591)-SUM($O678:W678)</f>
        <v>137895872.49155444</v>
      </c>
      <c r="X707" s="189">
        <f ca="1">SUM($O591:X591)-SUM($O678:X678)</f>
        <v>123390868.96685894</v>
      </c>
      <c r="Y707" s="189">
        <f ca="1">SUM($O591:Y591)-SUM($O678:Y678)</f>
        <v>108885865.44216344</v>
      </c>
      <c r="Z707" s="189">
        <f ca="1">SUM($O591:Z591)-SUM($O678:Z678)</f>
        <v>94356277.165731162</v>
      </c>
      <c r="AA707" s="189">
        <f ca="1">SUM($O591:AA591)-SUM($O678:AA678)</f>
        <v>79851273.641035646</v>
      </c>
      <c r="AB707" s="189">
        <f ca="1">SUM($O591:AB591)-SUM($O678:AB678)</f>
        <v>65321685.36460337</v>
      </c>
      <c r="AC707" s="189">
        <f ca="1">SUM($O591:AC591)-SUM($O678:AC678)</f>
        <v>50816681.839907855</v>
      </c>
      <c r="AD707" s="189">
        <f ca="1">SUM($O591:AD591)-SUM($O678:AD678)</f>
        <v>36287093.563475579</v>
      </c>
      <c r="AE707" s="189">
        <f ca="1">SUM($O591:AE591)-SUM($O678:AE678)</f>
        <v>21782090.038780063</v>
      </c>
      <c r="AF707" s="189">
        <f ca="1">SUM($O591:AF591)-SUM($O678:AF678)</f>
        <v>7252501.7623477876</v>
      </c>
      <c r="AG707" s="189">
        <f ca="1">SUM($O591:AG591)-SUM($O678:AG678)</f>
        <v>0</v>
      </c>
      <c r="AH707" s="189">
        <f ca="1">SUM($O591:AH591)-SUM($O678:AH678)</f>
        <v>0</v>
      </c>
      <c r="AI707" s="189">
        <f ca="1">SUM($O591:AI591)-SUM($O678:AI678)</f>
        <v>0</v>
      </c>
      <c r="AJ707" s="189">
        <f ca="1">SUM($O591:AJ591)-SUM($O678:AJ678)</f>
        <v>0</v>
      </c>
      <c r="AK707" s="189">
        <f ca="1">SUM($O591:AK591)-SUM($O678:AK678)</f>
        <v>0</v>
      </c>
      <c r="AL707" s="189">
        <f ca="1">SUM($O591:AL591)-SUM($O678:AL678)</f>
        <v>0</v>
      </c>
      <c r="AM707" s="189">
        <f ca="1">SUM($O591:AM591)-SUM($O678:AM678)</f>
        <v>0</v>
      </c>
      <c r="AN707" s="189">
        <f ca="1">SUM($O591:AN591)-SUM($O678:AN678)</f>
        <v>0</v>
      </c>
      <c r="AO707" s="189">
        <f ca="1">SUM($O591:AO591)-SUM($O678:AO678)</f>
        <v>0</v>
      </c>
      <c r="AP707" s="189">
        <f ca="1">SUM($O591:AP591)-SUM($O678:AP678)</f>
        <v>0</v>
      </c>
      <c r="AQ707" s="189">
        <f ca="1">SUM($O591:AQ591)-SUM($O678:AQ678)</f>
        <v>0</v>
      </c>
      <c r="AR707" s="189">
        <f ca="1">SUM($O591:AR591)-SUM($O678:AR678)</f>
        <v>0</v>
      </c>
      <c r="AS707" s="189">
        <f ca="1">SUM($O591:AS591)-SUM($O678:AS678)</f>
        <v>0</v>
      </c>
      <c r="AT707" s="189">
        <f ca="1">SUM($O591:AT591)-SUM($O678:AT678)</f>
        <v>0</v>
      </c>
      <c r="AU707" s="189">
        <f ca="1">SUM($O591:AU591)-SUM($O678:AU678)</f>
        <v>0</v>
      </c>
      <c r="AV707" s="189">
        <f ca="1">SUM($O591:AV591)-SUM($O678:AV678)</f>
        <v>0</v>
      </c>
      <c r="AW707" s="189">
        <f ca="1">SUM($O591:AW591)-SUM($O678:AW678)</f>
        <v>0</v>
      </c>
      <c r="AX707" s="189">
        <f ca="1">SUM($O591:AX591)-SUM($O678:AX678)</f>
        <v>0</v>
      </c>
      <c r="AY707" s="189">
        <f ca="1">SUM($O591:AY591)-SUM($O678:AY678)</f>
        <v>0</v>
      </c>
      <c r="AZ707" s="189">
        <f ca="1">SUM($O591:AZ591)-SUM($O678:AZ678)</f>
        <v>0</v>
      </c>
      <c r="BA707" s="189">
        <f ca="1">SUM($O591:BA591)-SUM($O678:BA678)</f>
        <v>0</v>
      </c>
      <c r="BB707" s="189">
        <f ca="1">SUM($O591:BB591)-SUM($O678:BB678)</f>
        <v>0</v>
      </c>
      <c r="BC707" s="189">
        <f ca="1">SUM($O591:BC591)-SUM($O678:BC678)</f>
        <v>0</v>
      </c>
      <c r="BD707" s="189">
        <f ca="1">SUM($O591:BD591)-SUM($O678:BD678)</f>
        <v>0</v>
      </c>
      <c r="BE707" s="189">
        <f ca="1">SUM($O591:BE591)-SUM($O678:BE678)</f>
        <v>0</v>
      </c>
      <c r="BF707" s="189">
        <f ca="1">SUM($O591:BF591)-SUM($O678:BF678)</f>
        <v>0</v>
      </c>
      <c r="BG707" s="189">
        <f ca="1">SUM($O591:BG591)-SUM($O678:BG678)</f>
        <v>0</v>
      </c>
      <c r="BH707" s="189">
        <f ca="1">SUM($O591:BH591)-SUM($O678:BH678)</f>
        <v>0</v>
      </c>
      <c r="BI707" s="189">
        <f ca="1">SUM($O591:BI591)-SUM($O678:BI678)</f>
        <v>0</v>
      </c>
      <c r="BJ707" s="189">
        <f ca="1">SUM($O591:BJ591)-SUM($O678:BJ678)</f>
        <v>0</v>
      </c>
      <c r="BK707" s="189">
        <f ca="1">SUM($O591:BK591)-SUM($O678:BK678)</f>
        <v>0</v>
      </c>
      <c r="BL707" s="189">
        <f ca="1">SUM($O591:BL591)-SUM($O678:BL678)</f>
        <v>0</v>
      </c>
      <c r="BM707" s="189">
        <f ca="1">SUM($O591:BM591)-SUM($O678:BM678)</f>
        <v>0</v>
      </c>
    </row>
    <row r="708" spans="3:65" x14ac:dyDescent="0.2">
      <c r="C708" s="188">
        <f t="shared" si="643"/>
        <v>8</v>
      </c>
      <c r="D708" s="166" t="str">
        <f t="shared" si="644"/>
        <v xml:space="preserve">Alt 1 - TRANSMISSION SUBSTATION  </v>
      </c>
      <c r="E708" s="211" t="str">
        <f t="shared" si="642"/>
        <v>CWIP Capital</v>
      </c>
      <c r="F708" s="183">
        <f t="shared" si="642"/>
        <v>6</v>
      </c>
      <c r="G708" s="183"/>
      <c r="H708" s="214"/>
      <c r="O708" s="189">
        <f ca="1">SUM($O592:O592)-SUM($O679:O679)</f>
        <v>0</v>
      </c>
      <c r="P708" s="189">
        <f ca="1">SUM($O592:P592)-SUM($O679:P679)</f>
        <v>0</v>
      </c>
      <c r="Q708" s="189">
        <f ca="1">SUM($O592:Q592)-SUM($O679:Q679)</f>
        <v>0</v>
      </c>
      <c r="R708" s="189">
        <f ca="1">SUM($O592:R592)-SUM($O679:R679)</f>
        <v>36103564.050665446</v>
      </c>
      <c r="S708" s="189">
        <f ca="1">SUM($O592:S592)-SUM($O679:S679)</f>
        <v>32493207.645598903</v>
      </c>
      <c r="T708" s="189">
        <f ca="1">SUM($O592:T592)-SUM($O679:T679)</f>
        <v>29243886.881039012</v>
      </c>
      <c r="U708" s="189">
        <f ca="1">SUM($O592:U592)-SUM($O679:U679)</f>
        <v>26317598.005353495</v>
      </c>
      <c r="V708" s="189">
        <f ca="1">SUM($O592:V592)-SUM($O679:V679)</f>
        <v>23683938.017236535</v>
      </c>
      <c r="W708" s="189">
        <f ca="1">SUM($O592:W592)-SUM($O679:W679)</f>
        <v>21316304.290545527</v>
      </c>
      <c r="X708" s="189">
        <f ca="1">SUM($O592:X592)-SUM($O679:X679)</f>
        <v>19074082.944241039</v>
      </c>
      <c r="Y708" s="189">
        <f ca="1">SUM($O592:Y592)-SUM($O679:Y679)</f>
        <v>16831861.597936552</v>
      </c>
      <c r="Z708" s="189">
        <f ca="1">SUM($O592:Z592)-SUM($O679:Z679)</f>
        <v>14585839.876468837</v>
      </c>
      <c r="AA708" s="189">
        <f ca="1">SUM($O592:AA592)-SUM($O679:AA679)</f>
        <v>12343618.53016435</v>
      </c>
      <c r="AB708" s="189">
        <f ca="1">SUM($O592:AB592)-SUM($O679:AB679)</f>
        <v>10097596.808696635</v>
      </c>
      <c r="AC708" s="189">
        <f ca="1">SUM($O592:AC592)-SUM($O679:AC679)</f>
        <v>7855375.4623921476</v>
      </c>
      <c r="AD708" s="189">
        <f ca="1">SUM($O592:AD592)-SUM($O679:AD679)</f>
        <v>5609353.7409244329</v>
      </c>
      <c r="AE708" s="189">
        <f ca="1">SUM($O592:AE592)-SUM($O679:AE679)</f>
        <v>3367132.3946199492</v>
      </c>
      <c r="AF708" s="189">
        <f ca="1">SUM($O592:AF592)-SUM($O679:AF679)</f>
        <v>1121110.6731522381</v>
      </c>
      <c r="AG708" s="189">
        <f ca="1">SUM($O592:AG592)-SUM($O679:AG679)</f>
        <v>0</v>
      </c>
      <c r="AH708" s="189">
        <f ca="1">SUM($O592:AH592)-SUM($O679:AH679)</f>
        <v>0</v>
      </c>
      <c r="AI708" s="189">
        <f ca="1">SUM($O592:AI592)-SUM($O679:AI679)</f>
        <v>0</v>
      </c>
      <c r="AJ708" s="189">
        <f ca="1">SUM($O592:AJ592)-SUM($O679:AJ679)</f>
        <v>0</v>
      </c>
      <c r="AK708" s="189">
        <f ca="1">SUM($O592:AK592)-SUM($O679:AK679)</f>
        <v>0</v>
      </c>
      <c r="AL708" s="189">
        <f ca="1">SUM($O592:AL592)-SUM($O679:AL679)</f>
        <v>0</v>
      </c>
      <c r="AM708" s="189">
        <f ca="1">SUM($O592:AM592)-SUM($O679:AM679)</f>
        <v>0</v>
      </c>
      <c r="AN708" s="189">
        <f ca="1">SUM($O592:AN592)-SUM($O679:AN679)</f>
        <v>0</v>
      </c>
      <c r="AO708" s="189">
        <f ca="1">SUM($O592:AO592)-SUM($O679:AO679)</f>
        <v>0</v>
      </c>
      <c r="AP708" s="189">
        <f ca="1">SUM($O592:AP592)-SUM($O679:AP679)</f>
        <v>0</v>
      </c>
      <c r="AQ708" s="189">
        <f ca="1">SUM($O592:AQ592)-SUM($O679:AQ679)</f>
        <v>0</v>
      </c>
      <c r="AR708" s="189">
        <f ca="1">SUM($O592:AR592)-SUM($O679:AR679)</f>
        <v>0</v>
      </c>
      <c r="AS708" s="189">
        <f ca="1">SUM($O592:AS592)-SUM($O679:AS679)</f>
        <v>0</v>
      </c>
      <c r="AT708" s="189">
        <f ca="1">SUM($O592:AT592)-SUM($O679:AT679)</f>
        <v>0</v>
      </c>
      <c r="AU708" s="189">
        <f ca="1">SUM($O592:AU592)-SUM($O679:AU679)</f>
        <v>0</v>
      </c>
      <c r="AV708" s="189">
        <f ca="1">SUM($O592:AV592)-SUM($O679:AV679)</f>
        <v>0</v>
      </c>
      <c r="AW708" s="189">
        <f ca="1">SUM($O592:AW592)-SUM($O679:AW679)</f>
        <v>0</v>
      </c>
      <c r="AX708" s="189">
        <f ca="1">SUM($O592:AX592)-SUM($O679:AX679)</f>
        <v>0</v>
      </c>
      <c r="AY708" s="189">
        <f ca="1">SUM($O592:AY592)-SUM($O679:AY679)</f>
        <v>0</v>
      </c>
      <c r="AZ708" s="189">
        <f ca="1">SUM($O592:AZ592)-SUM($O679:AZ679)</f>
        <v>0</v>
      </c>
      <c r="BA708" s="189">
        <f ca="1">SUM($O592:BA592)-SUM($O679:BA679)</f>
        <v>0</v>
      </c>
      <c r="BB708" s="189">
        <f ca="1">SUM($O592:BB592)-SUM($O679:BB679)</f>
        <v>0</v>
      </c>
      <c r="BC708" s="189">
        <f ca="1">SUM($O592:BC592)-SUM($O679:BC679)</f>
        <v>0</v>
      </c>
      <c r="BD708" s="189">
        <f ca="1">SUM($O592:BD592)-SUM($O679:BD679)</f>
        <v>0</v>
      </c>
      <c r="BE708" s="189">
        <f ca="1">SUM($O592:BE592)-SUM($O679:BE679)</f>
        <v>0</v>
      </c>
      <c r="BF708" s="189">
        <f ca="1">SUM($O592:BF592)-SUM($O679:BF679)</f>
        <v>0</v>
      </c>
      <c r="BG708" s="189">
        <f ca="1">SUM($O592:BG592)-SUM($O679:BG679)</f>
        <v>0</v>
      </c>
      <c r="BH708" s="189">
        <f ca="1">SUM($O592:BH592)-SUM($O679:BH679)</f>
        <v>0</v>
      </c>
      <c r="BI708" s="189">
        <f ca="1">SUM($O592:BI592)-SUM($O679:BI679)</f>
        <v>0</v>
      </c>
      <c r="BJ708" s="189">
        <f ca="1">SUM($O592:BJ592)-SUM($O679:BJ679)</f>
        <v>0</v>
      </c>
      <c r="BK708" s="189">
        <f ca="1">SUM($O592:BK592)-SUM($O679:BK679)</f>
        <v>0</v>
      </c>
      <c r="BL708" s="189">
        <f ca="1">SUM($O592:BL592)-SUM($O679:BL679)</f>
        <v>0</v>
      </c>
      <c r="BM708" s="189">
        <f ca="1">SUM($O592:BM592)-SUM($O679:BM679)</f>
        <v>0</v>
      </c>
    </row>
    <row r="709" spans="3:65" x14ac:dyDescent="0.2">
      <c r="C709" s="188">
        <f t="shared" si="643"/>
        <v>9</v>
      </c>
      <c r="D709" s="166" t="str">
        <f t="shared" si="644"/>
        <v xml:space="preserve">Alt 1 - DISTRIBUTION SUBSTATION  </v>
      </c>
      <c r="E709" s="211" t="str">
        <f t="shared" si="642"/>
        <v>CWIP Capital</v>
      </c>
      <c r="F709" s="183">
        <f t="shared" si="642"/>
        <v>6</v>
      </c>
      <c r="G709" s="183"/>
      <c r="H709" s="214"/>
      <c r="O709" s="189">
        <f ca="1">SUM($O593:O593)-SUM($O680:O680)</f>
        <v>0</v>
      </c>
      <c r="P709" s="189">
        <f ca="1">SUM($O593:P593)-SUM($O680:P680)</f>
        <v>0</v>
      </c>
      <c r="Q709" s="189">
        <f ca="1">SUM($O593:Q593)-SUM($O680:Q680)</f>
        <v>0</v>
      </c>
      <c r="R709" s="189">
        <f ca="1">SUM($O593:R593)-SUM($O680:R680)</f>
        <v>0</v>
      </c>
      <c r="S709" s="189">
        <f ca="1">SUM($O593:S593)-SUM($O680:S680)</f>
        <v>0</v>
      </c>
      <c r="T709" s="189">
        <f ca="1">SUM($O593:T593)-SUM($O680:T680)</f>
        <v>0</v>
      </c>
      <c r="U709" s="189">
        <f ca="1">SUM($O593:U593)-SUM($O680:U680)</f>
        <v>0</v>
      </c>
      <c r="V709" s="189">
        <f ca="1">SUM($O593:V593)-SUM($O680:V680)</f>
        <v>0</v>
      </c>
      <c r="W709" s="189">
        <f ca="1">SUM($O593:W593)-SUM($O680:W680)</f>
        <v>0</v>
      </c>
      <c r="X709" s="189">
        <f ca="1">SUM($O593:X593)-SUM($O680:X680)</f>
        <v>0</v>
      </c>
      <c r="Y709" s="189">
        <f ca="1">SUM($O593:Y593)-SUM($O680:Y680)</f>
        <v>0</v>
      </c>
      <c r="Z709" s="189">
        <f ca="1">SUM($O593:Z593)-SUM($O680:Z680)</f>
        <v>0</v>
      </c>
      <c r="AA709" s="189">
        <f ca="1">SUM($O593:AA593)-SUM($O680:AA680)</f>
        <v>0</v>
      </c>
      <c r="AB709" s="189">
        <f ca="1">SUM($O593:AB593)-SUM($O680:AB680)</f>
        <v>0</v>
      </c>
      <c r="AC709" s="189">
        <f ca="1">SUM($O593:AC593)-SUM($O680:AC680)</f>
        <v>0</v>
      </c>
      <c r="AD709" s="189">
        <f ca="1">SUM($O593:AD593)-SUM($O680:AD680)</f>
        <v>0</v>
      </c>
      <c r="AE709" s="189">
        <f ca="1">SUM($O593:AE593)-SUM($O680:AE680)</f>
        <v>0</v>
      </c>
      <c r="AF709" s="189">
        <f ca="1">SUM($O593:AF593)-SUM($O680:AF680)</f>
        <v>0</v>
      </c>
      <c r="AG709" s="189">
        <f ca="1">SUM($O593:AG593)-SUM($O680:AG680)</f>
        <v>0</v>
      </c>
      <c r="AH709" s="189">
        <f ca="1">SUM($O593:AH593)-SUM($O680:AH680)</f>
        <v>0</v>
      </c>
      <c r="AI709" s="189">
        <f ca="1">SUM($O593:AI593)-SUM($O680:AI680)</f>
        <v>0</v>
      </c>
      <c r="AJ709" s="189">
        <f ca="1">SUM($O593:AJ593)-SUM($O680:AJ680)</f>
        <v>0</v>
      </c>
      <c r="AK709" s="189">
        <f ca="1">SUM($O593:AK593)-SUM($O680:AK680)</f>
        <v>0</v>
      </c>
      <c r="AL709" s="189">
        <f ca="1">SUM($O593:AL593)-SUM($O680:AL680)</f>
        <v>0</v>
      </c>
      <c r="AM709" s="189">
        <f ca="1">SUM($O593:AM593)-SUM($O680:AM680)</f>
        <v>0</v>
      </c>
      <c r="AN709" s="189">
        <f ca="1">SUM($O593:AN593)-SUM($O680:AN680)</f>
        <v>0</v>
      </c>
      <c r="AO709" s="189">
        <f ca="1">SUM($O593:AO593)-SUM($O680:AO680)</f>
        <v>0</v>
      </c>
      <c r="AP709" s="189">
        <f ca="1">SUM($O593:AP593)-SUM($O680:AP680)</f>
        <v>0</v>
      </c>
      <c r="AQ709" s="189">
        <f ca="1">SUM($O593:AQ593)-SUM($O680:AQ680)</f>
        <v>0</v>
      </c>
      <c r="AR709" s="189">
        <f ca="1">SUM($O593:AR593)-SUM($O680:AR680)</f>
        <v>0</v>
      </c>
      <c r="AS709" s="189">
        <f ca="1">SUM($O593:AS593)-SUM($O680:AS680)</f>
        <v>0</v>
      </c>
      <c r="AT709" s="189">
        <f ca="1">SUM($O593:AT593)-SUM($O680:AT680)</f>
        <v>0</v>
      </c>
      <c r="AU709" s="189">
        <f ca="1">SUM($O593:AU593)-SUM($O680:AU680)</f>
        <v>0</v>
      </c>
      <c r="AV709" s="189">
        <f ca="1">SUM($O593:AV593)-SUM($O680:AV680)</f>
        <v>0</v>
      </c>
      <c r="AW709" s="189">
        <f ca="1">SUM($O593:AW593)-SUM($O680:AW680)</f>
        <v>0</v>
      </c>
      <c r="AX709" s="189">
        <f ca="1">SUM($O593:AX593)-SUM($O680:AX680)</f>
        <v>0</v>
      </c>
      <c r="AY709" s="189">
        <f ca="1">SUM($O593:AY593)-SUM($O680:AY680)</f>
        <v>0</v>
      </c>
      <c r="AZ709" s="189">
        <f ca="1">SUM($O593:AZ593)-SUM($O680:AZ680)</f>
        <v>0</v>
      </c>
      <c r="BA709" s="189">
        <f ca="1">SUM($O593:BA593)-SUM($O680:BA680)</f>
        <v>0</v>
      </c>
      <c r="BB709" s="189">
        <f ca="1">SUM($O593:BB593)-SUM($O680:BB680)</f>
        <v>0</v>
      </c>
      <c r="BC709" s="189">
        <f ca="1">SUM($O593:BC593)-SUM($O680:BC680)</f>
        <v>0</v>
      </c>
      <c r="BD709" s="189">
        <f ca="1">SUM($O593:BD593)-SUM($O680:BD680)</f>
        <v>0</v>
      </c>
      <c r="BE709" s="189">
        <f ca="1">SUM($O593:BE593)-SUM($O680:BE680)</f>
        <v>0</v>
      </c>
      <c r="BF709" s="189">
        <f ca="1">SUM($O593:BF593)-SUM($O680:BF680)</f>
        <v>0</v>
      </c>
      <c r="BG709" s="189">
        <f ca="1">SUM($O593:BG593)-SUM($O680:BG680)</f>
        <v>0</v>
      </c>
      <c r="BH709" s="189">
        <f ca="1">SUM($O593:BH593)-SUM($O680:BH680)</f>
        <v>0</v>
      </c>
      <c r="BI709" s="189">
        <f ca="1">SUM($O593:BI593)-SUM($O680:BI680)</f>
        <v>0</v>
      </c>
      <c r="BJ709" s="189">
        <f ca="1">SUM($O593:BJ593)-SUM($O680:BJ680)</f>
        <v>0</v>
      </c>
      <c r="BK709" s="189">
        <f ca="1">SUM($O593:BK593)-SUM($O680:BK680)</f>
        <v>0</v>
      </c>
      <c r="BL709" s="189">
        <f ca="1">SUM($O593:BL593)-SUM($O680:BL680)</f>
        <v>0</v>
      </c>
      <c r="BM709" s="189">
        <f ca="1">SUM($O593:BM593)-SUM($O680:BM680)</f>
        <v>0</v>
      </c>
    </row>
    <row r="710" spans="3:65" x14ac:dyDescent="0.2">
      <c r="C710" s="188">
        <f t="shared" si="643"/>
        <v>10</v>
      </c>
      <c r="D710" s="166" t="str">
        <f t="shared" si="644"/>
        <v/>
      </c>
      <c r="E710" s="211" t="str">
        <f t="shared" si="642"/>
        <v>Operating Expense</v>
      </c>
      <c r="F710" s="183">
        <f t="shared" si="642"/>
        <v>2</v>
      </c>
      <c r="G710" s="183"/>
      <c r="H710" s="214"/>
      <c r="O710" s="189">
        <f ca="1">SUM($O594:O594)-SUM($O681:O681)</f>
        <v>0</v>
      </c>
      <c r="P710" s="189">
        <f ca="1">SUM($O594:P594)-SUM($O681:P681)</f>
        <v>0</v>
      </c>
      <c r="Q710" s="189">
        <f ca="1">SUM($O594:Q594)-SUM($O681:Q681)</f>
        <v>0</v>
      </c>
      <c r="R710" s="189">
        <f ca="1">SUM($O594:R594)-SUM($O681:R681)</f>
        <v>0</v>
      </c>
      <c r="S710" s="189">
        <f ca="1">SUM($O594:S594)-SUM($O681:S681)</f>
        <v>0</v>
      </c>
      <c r="T710" s="189">
        <f ca="1">SUM($O594:T594)-SUM($O681:T681)</f>
        <v>0</v>
      </c>
      <c r="U710" s="189">
        <f ca="1">SUM($O594:U594)-SUM($O681:U681)</f>
        <v>0</v>
      </c>
      <c r="V710" s="189">
        <f ca="1">SUM($O594:V594)-SUM($O681:V681)</f>
        <v>0</v>
      </c>
      <c r="W710" s="189">
        <f ca="1">SUM($O594:W594)-SUM($O681:W681)</f>
        <v>0</v>
      </c>
      <c r="X710" s="189">
        <f ca="1">SUM($O594:X594)-SUM($O681:X681)</f>
        <v>0</v>
      </c>
      <c r="Y710" s="189">
        <f ca="1">SUM($O594:Y594)-SUM($O681:Y681)</f>
        <v>0</v>
      </c>
      <c r="Z710" s="189">
        <f ca="1">SUM($O594:Z594)-SUM($O681:Z681)</f>
        <v>0</v>
      </c>
      <c r="AA710" s="189">
        <f ca="1">SUM($O594:AA594)-SUM($O681:AA681)</f>
        <v>0</v>
      </c>
      <c r="AB710" s="189">
        <f ca="1">SUM($O594:AB594)-SUM($O681:AB681)</f>
        <v>0</v>
      </c>
      <c r="AC710" s="189">
        <f ca="1">SUM($O594:AC594)-SUM($O681:AC681)</f>
        <v>0</v>
      </c>
      <c r="AD710" s="189">
        <f ca="1">SUM($O594:AD594)-SUM($O681:AD681)</f>
        <v>0</v>
      </c>
      <c r="AE710" s="189">
        <f ca="1">SUM($O594:AE594)-SUM($O681:AE681)</f>
        <v>0</v>
      </c>
      <c r="AF710" s="189">
        <f ca="1">SUM($O594:AF594)-SUM($O681:AF681)</f>
        <v>0</v>
      </c>
      <c r="AG710" s="189">
        <f ca="1">SUM($O594:AG594)-SUM($O681:AG681)</f>
        <v>0</v>
      </c>
      <c r="AH710" s="189">
        <f ca="1">SUM($O594:AH594)-SUM($O681:AH681)</f>
        <v>0</v>
      </c>
      <c r="AI710" s="189">
        <f ca="1">SUM($O594:AI594)-SUM($O681:AI681)</f>
        <v>0</v>
      </c>
      <c r="AJ710" s="189">
        <f ca="1">SUM($O594:AJ594)-SUM($O681:AJ681)</f>
        <v>0</v>
      </c>
      <c r="AK710" s="189">
        <f ca="1">SUM($O594:AK594)-SUM($O681:AK681)</f>
        <v>0</v>
      </c>
      <c r="AL710" s="189">
        <f ca="1">SUM($O594:AL594)-SUM($O681:AL681)</f>
        <v>0</v>
      </c>
      <c r="AM710" s="189">
        <f ca="1">SUM($O594:AM594)-SUM($O681:AM681)</f>
        <v>0</v>
      </c>
      <c r="AN710" s="189">
        <f ca="1">SUM($O594:AN594)-SUM($O681:AN681)</f>
        <v>0</v>
      </c>
      <c r="AO710" s="189">
        <f ca="1">SUM($O594:AO594)-SUM($O681:AO681)</f>
        <v>0</v>
      </c>
      <c r="AP710" s="189">
        <f ca="1">SUM($O594:AP594)-SUM($O681:AP681)</f>
        <v>0</v>
      </c>
      <c r="AQ710" s="189">
        <f ca="1">SUM($O594:AQ594)-SUM($O681:AQ681)</f>
        <v>0</v>
      </c>
      <c r="AR710" s="189">
        <f ca="1">SUM($O594:AR594)-SUM($O681:AR681)</f>
        <v>0</v>
      </c>
      <c r="AS710" s="189">
        <f ca="1">SUM($O594:AS594)-SUM($O681:AS681)</f>
        <v>0</v>
      </c>
      <c r="AT710" s="189">
        <f ca="1">SUM($O594:AT594)-SUM($O681:AT681)</f>
        <v>0</v>
      </c>
      <c r="AU710" s="189">
        <f ca="1">SUM($O594:AU594)-SUM($O681:AU681)</f>
        <v>0</v>
      </c>
      <c r="AV710" s="189">
        <f ca="1">SUM($O594:AV594)-SUM($O681:AV681)</f>
        <v>0</v>
      </c>
      <c r="AW710" s="189">
        <f ca="1">SUM($O594:AW594)-SUM($O681:AW681)</f>
        <v>0</v>
      </c>
      <c r="AX710" s="189">
        <f ca="1">SUM($O594:AX594)-SUM($O681:AX681)</f>
        <v>0</v>
      </c>
      <c r="AY710" s="189">
        <f ca="1">SUM($O594:AY594)-SUM($O681:AY681)</f>
        <v>0</v>
      </c>
      <c r="AZ710" s="189">
        <f ca="1">SUM($O594:AZ594)-SUM($O681:AZ681)</f>
        <v>0</v>
      </c>
      <c r="BA710" s="189">
        <f ca="1">SUM($O594:BA594)-SUM($O681:BA681)</f>
        <v>0</v>
      </c>
      <c r="BB710" s="189">
        <f ca="1">SUM($O594:BB594)-SUM($O681:BB681)</f>
        <v>0</v>
      </c>
      <c r="BC710" s="189">
        <f ca="1">SUM($O594:BC594)-SUM($O681:BC681)</f>
        <v>0</v>
      </c>
      <c r="BD710" s="189">
        <f ca="1">SUM($O594:BD594)-SUM($O681:BD681)</f>
        <v>0</v>
      </c>
      <c r="BE710" s="189">
        <f ca="1">SUM($O594:BE594)-SUM($O681:BE681)</f>
        <v>0</v>
      </c>
      <c r="BF710" s="189">
        <f ca="1">SUM($O594:BF594)-SUM($O681:BF681)</f>
        <v>0</v>
      </c>
      <c r="BG710" s="189">
        <f ca="1">SUM($O594:BG594)-SUM($O681:BG681)</f>
        <v>0</v>
      </c>
      <c r="BH710" s="189">
        <f ca="1">SUM($O594:BH594)-SUM($O681:BH681)</f>
        <v>0</v>
      </c>
      <c r="BI710" s="189">
        <f ca="1">SUM($O594:BI594)-SUM($O681:BI681)</f>
        <v>0</v>
      </c>
      <c r="BJ710" s="189">
        <f ca="1">SUM($O594:BJ594)-SUM($O681:BJ681)</f>
        <v>0</v>
      </c>
      <c r="BK710" s="189">
        <f ca="1">SUM($O594:BK594)-SUM($O681:BK681)</f>
        <v>0</v>
      </c>
      <c r="BL710" s="189">
        <f ca="1">SUM($O594:BL594)-SUM($O681:BL681)</f>
        <v>0</v>
      </c>
      <c r="BM710" s="189">
        <f ca="1">SUM($O594:BM594)-SUM($O681:BM681)</f>
        <v>0</v>
      </c>
    </row>
    <row r="711" spans="3:65" x14ac:dyDescent="0.2">
      <c r="C711" s="188">
        <f t="shared" si="643"/>
        <v>11</v>
      </c>
      <c r="D711" s="166" t="str">
        <f t="shared" si="644"/>
        <v/>
      </c>
      <c r="E711" s="211" t="str">
        <f t="shared" si="642"/>
        <v>Operating Expense</v>
      </c>
      <c r="F711" s="183">
        <f t="shared" si="642"/>
        <v>2</v>
      </c>
      <c r="G711" s="183"/>
      <c r="H711" s="214"/>
      <c r="O711" s="189">
        <f ca="1">SUM($O595:O595)-SUM($O682:O682)</f>
        <v>0</v>
      </c>
      <c r="P711" s="189">
        <f ca="1">SUM($O595:P595)-SUM($O682:P682)</f>
        <v>0</v>
      </c>
      <c r="Q711" s="189">
        <f ca="1">SUM($O595:Q595)-SUM($O682:Q682)</f>
        <v>0</v>
      </c>
      <c r="R711" s="189">
        <f ca="1">SUM($O595:R595)-SUM($O682:R682)</f>
        <v>0</v>
      </c>
      <c r="S711" s="189">
        <f ca="1">SUM($O595:S595)-SUM($O682:S682)</f>
        <v>0</v>
      </c>
      <c r="T711" s="189">
        <f ca="1">SUM($O595:T595)-SUM($O682:T682)</f>
        <v>0</v>
      </c>
      <c r="U711" s="189">
        <f ca="1">SUM($O595:U595)-SUM($O682:U682)</f>
        <v>0</v>
      </c>
      <c r="V711" s="189">
        <f ca="1">SUM($O595:V595)-SUM($O682:V682)</f>
        <v>0</v>
      </c>
      <c r="W711" s="189">
        <f ca="1">SUM($O595:W595)-SUM($O682:W682)</f>
        <v>0</v>
      </c>
      <c r="X711" s="189">
        <f ca="1">SUM($O595:X595)-SUM($O682:X682)</f>
        <v>0</v>
      </c>
      <c r="Y711" s="189">
        <f ca="1">SUM($O595:Y595)-SUM($O682:Y682)</f>
        <v>0</v>
      </c>
      <c r="Z711" s="189">
        <f ca="1">SUM($O595:Z595)-SUM($O682:Z682)</f>
        <v>0</v>
      </c>
      <c r="AA711" s="189">
        <f ca="1">SUM($O595:AA595)-SUM($O682:AA682)</f>
        <v>0</v>
      </c>
      <c r="AB711" s="189">
        <f ca="1">SUM($O595:AB595)-SUM($O682:AB682)</f>
        <v>0</v>
      </c>
      <c r="AC711" s="189">
        <f ca="1">SUM($O595:AC595)-SUM($O682:AC682)</f>
        <v>0</v>
      </c>
      <c r="AD711" s="189">
        <f ca="1">SUM($O595:AD595)-SUM($O682:AD682)</f>
        <v>0</v>
      </c>
      <c r="AE711" s="189">
        <f ca="1">SUM($O595:AE595)-SUM($O682:AE682)</f>
        <v>0</v>
      </c>
      <c r="AF711" s="189">
        <f ca="1">SUM($O595:AF595)-SUM($O682:AF682)</f>
        <v>0</v>
      </c>
      <c r="AG711" s="189">
        <f ca="1">SUM($O595:AG595)-SUM($O682:AG682)</f>
        <v>0</v>
      </c>
      <c r="AH711" s="189">
        <f ca="1">SUM($O595:AH595)-SUM($O682:AH682)</f>
        <v>0</v>
      </c>
      <c r="AI711" s="189">
        <f ca="1">SUM($O595:AI595)-SUM($O682:AI682)</f>
        <v>0</v>
      </c>
      <c r="AJ711" s="189">
        <f ca="1">SUM($O595:AJ595)-SUM($O682:AJ682)</f>
        <v>0</v>
      </c>
      <c r="AK711" s="189">
        <f ca="1">SUM($O595:AK595)-SUM($O682:AK682)</f>
        <v>0</v>
      </c>
      <c r="AL711" s="189">
        <f ca="1">SUM($O595:AL595)-SUM($O682:AL682)</f>
        <v>0</v>
      </c>
      <c r="AM711" s="189">
        <f ca="1">SUM($O595:AM595)-SUM($O682:AM682)</f>
        <v>0</v>
      </c>
      <c r="AN711" s="189">
        <f ca="1">SUM($O595:AN595)-SUM($O682:AN682)</f>
        <v>0</v>
      </c>
      <c r="AO711" s="189">
        <f ca="1">SUM($O595:AO595)-SUM($O682:AO682)</f>
        <v>0</v>
      </c>
      <c r="AP711" s="189">
        <f ca="1">SUM($O595:AP595)-SUM($O682:AP682)</f>
        <v>0</v>
      </c>
      <c r="AQ711" s="189">
        <f ca="1">SUM($O595:AQ595)-SUM($O682:AQ682)</f>
        <v>0</v>
      </c>
      <c r="AR711" s="189">
        <f ca="1">SUM($O595:AR595)-SUM($O682:AR682)</f>
        <v>0</v>
      </c>
      <c r="AS711" s="189">
        <f ca="1">SUM($O595:AS595)-SUM($O682:AS682)</f>
        <v>0</v>
      </c>
      <c r="AT711" s="189">
        <f ca="1">SUM($O595:AT595)-SUM($O682:AT682)</f>
        <v>0</v>
      </c>
      <c r="AU711" s="189">
        <f ca="1">SUM($O595:AU595)-SUM($O682:AU682)</f>
        <v>0</v>
      </c>
      <c r="AV711" s="189">
        <f ca="1">SUM($O595:AV595)-SUM($O682:AV682)</f>
        <v>0</v>
      </c>
      <c r="AW711" s="189">
        <f ca="1">SUM($O595:AW595)-SUM($O682:AW682)</f>
        <v>0</v>
      </c>
      <c r="AX711" s="189">
        <f ca="1">SUM($O595:AX595)-SUM($O682:AX682)</f>
        <v>0</v>
      </c>
      <c r="AY711" s="189">
        <f ca="1">SUM($O595:AY595)-SUM($O682:AY682)</f>
        <v>0</v>
      </c>
      <c r="AZ711" s="189">
        <f ca="1">SUM($O595:AZ595)-SUM($O682:AZ682)</f>
        <v>0</v>
      </c>
      <c r="BA711" s="189">
        <f ca="1">SUM($O595:BA595)-SUM($O682:BA682)</f>
        <v>0</v>
      </c>
      <c r="BB711" s="189">
        <f ca="1">SUM($O595:BB595)-SUM($O682:BB682)</f>
        <v>0</v>
      </c>
      <c r="BC711" s="189">
        <f ca="1">SUM($O595:BC595)-SUM($O682:BC682)</f>
        <v>0</v>
      </c>
      <c r="BD711" s="189">
        <f ca="1">SUM($O595:BD595)-SUM($O682:BD682)</f>
        <v>0</v>
      </c>
      <c r="BE711" s="189">
        <f ca="1">SUM($O595:BE595)-SUM($O682:BE682)</f>
        <v>0</v>
      </c>
      <c r="BF711" s="189">
        <f ca="1">SUM($O595:BF595)-SUM($O682:BF682)</f>
        <v>0</v>
      </c>
      <c r="BG711" s="189">
        <f ca="1">SUM($O595:BG595)-SUM($O682:BG682)</f>
        <v>0</v>
      </c>
      <c r="BH711" s="189">
        <f ca="1">SUM($O595:BH595)-SUM($O682:BH682)</f>
        <v>0</v>
      </c>
      <c r="BI711" s="189">
        <f ca="1">SUM($O595:BI595)-SUM($O682:BI682)</f>
        <v>0</v>
      </c>
      <c r="BJ711" s="189">
        <f ca="1">SUM($O595:BJ595)-SUM($O682:BJ682)</f>
        <v>0</v>
      </c>
      <c r="BK711" s="189">
        <f ca="1">SUM($O595:BK595)-SUM($O682:BK682)</f>
        <v>0</v>
      </c>
      <c r="BL711" s="189">
        <f ca="1">SUM($O595:BL595)-SUM($O682:BL682)</f>
        <v>0</v>
      </c>
      <c r="BM711" s="189">
        <f ca="1">SUM($O595:BM595)-SUM($O682:BM682)</f>
        <v>0</v>
      </c>
    </row>
    <row r="712" spans="3:65" x14ac:dyDescent="0.2">
      <c r="C712" s="188">
        <f t="shared" si="643"/>
        <v>12</v>
      </c>
      <c r="D712" s="166" t="str">
        <f t="shared" si="644"/>
        <v/>
      </c>
      <c r="E712" s="211" t="str">
        <f t="shared" si="642"/>
        <v>Operating Expense</v>
      </c>
      <c r="F712" s="183">
        <f t="shared" si="642"/>
        <v>2</v>
      </c>
      <c r="G712" s="183"/>
      <c r="H712" s="214"/>
      <c r="O712" s="189">
        <f ca="1">SUM($O596:O596)-SUM($O683:O683)</f>
        <v>0</v>
      </c>
      <c r="P712" s="189">
        <f ca="1">SUM($O596:P596)-SUM($O683:P683)</f>
        <v>0</v>
      </c>
      <c r="Q712" s="189">
        <f ca="1">SUM($O596:Q596)-SUM($O683:Q683)</f>
        <v>0</v>
      </c>
      <c r="R712" s="189">
        <f ca="1">SUM($O596:R596)-SUM($O683:R683)</f>
        <v>0</v>
      </c>
      <c r="S712" s="189">
        <f ca="1">SUM($O596:S596)-SUM($O683:S683)</f>
        <v>0</v>
      </c>
      <c r="T712" s="189">
        <f ca="1">SUM($O596:T596)-SUM($O683:T683)</f>
        <v>0</v>
      </c>
      <c r="U712" s="189">
        <f ca="1">SUM($O596:U596)-SUM($O683:U683)</f>
        <v>0</v>
      </c>
      <c r="V712" s="189">
        <f ca="1">SUM($O596:V596)-SUM($O683:V683)</f>
        <v>0</v>
      </c>
      <c r="W712" s="189">
        <f ca="1">SUM($O596:W596)-SUM($O683:W683)</f>
        <v>0</v>
      </c>
      <c r="X712" s="189">
        <f ca="1">SUM($O596:X596)-SUM($O683:X683)</f>
        <v>0</v>
      </c>
      <c r="Y712" s="189">
        <f ca="1">SUM($O596:Y596)-SUM($O683:Y683)</f>
        <v>0</v>
      </c>
      <c r="Z712" s="189">
        <f ca="1">SUM($O596:Z596)-SUM($O683:Z683)</f>
        <v>0</v>
      </c>
      <c r="AA712" s="189">
        <f ca="1">SUM($O596:AA596)-SUM($O683:AA683)</f>
        <v>0</v>
      </c>
      <c r="AB712" s="189">
        <f ca="1">SUM($O596:AB596)-SUM($O683:AB683)</f>
        <v>0</v>
      </c>
      <c r="AC712" s="189">
        <f ca="1">SUM($O596:AC596)-SUM($O683:AC683)</f>
        <v>0</v>
      </c>
      <c r="AD712" s="189">
        <f ca="1">SUM($O596:AD596)-SUM($O683:AD683)</f>
        <v>0</v>
      </c>
      <c r="AE712" s="189">
        <f ca="1">SUM($O596:AE596)-SUM($O683:AE683)</f>
        <v>0</v>
      </c>
      <c r="AF712" s="189">
        <f ca="1">SUM($O596:AF596)-SUM($O683:AF683)</f>
        <v>0</v>
      </c>
      <c r="AG712" s="189">
        <f ca="1">SUM($O596:AG596)-SUM($O683:AG683)</f>
        <v>0</v>
      </c>
      <c r="AH712" s="189">
        <f ca="1">SUM($O596:AH596)-SUM($O683:AH683)</f>
        <v>0</v>
      </c>
      <c r="AI712" s="189">
        <f ca="1">SUM($O596:AI596)-SUM($O683:AI683)</f>
        <v>0</v>
      </c>
      <c r="AJ712" s="189">
        <f ca="1">SUM($O596:AJ596)-SUM($O683:AJ683)</f>
        <v>0</v>
      </c>
      <c r="AK712" s="189">
        <f ca="1">SUM($O596:AK596)-SUM($O683:AK683)</f>
        <v>0</v>
      </c>
      <c r="AL712" s="189">
        <f ca="1">SUM($O596:AL596)-SUM($O683:AL683)</f>
        <v>0</v>
      </c>
      <c r="AM712" s="189">
        <f ca="1">SUM($O596:AM596)-SUM($O683:AM683)</f>
        <v>0</v>
      </c>
      <c r="AN712" s="189">
        <f ca="1">SUM($O596:AN596)-SUM($O683:AN683)</f>
        <v>0</v>
      </c>
      <c r="AO712" s="189">
        <f ca="1">SUM($O596:AO596)-SUM($O683:AO683)</f>
        <v>0</v>
      </c>
      <c r="AP712" s="189">
        <f ca="1">SUM($O596:AP596)-SUM($O683:AP683)</f>
        <v>0</v>
      </c>
      <c r="AQ712" s="189">
        <f ca="1">SUM($O596:AQ596)-SUM($O683:AQ683)</f>
        <v>0</v>
      </c>
      <c r="AR712" s="189">
        <f ca="1">SUM($O596:AR596)-SUM($O683:AR683)</f>
        <v>0</v>
      </c>
      <c r="AS712" s="189">
        <f ca="1">SUM($O596:AS596)-SUM($O683:AS683)</f>
        <v>0</v>
      </c>
      <c r="AT712" s="189">
        <f ca="1">SUM($O596:AT596)-SUM($O683:AT683)</f>
        <v>0</v>
      </c>
      <c r="AU712" s="189">
        <f ca="1">SUM($O596:AU596)-SUM($O683:AU683)</f>
        <v>0</v>
      </c>
      <c r="AV712" s="189">
        <f ca="1">SUM($O596:AV596)-SUM($O683:AV683)</f>
        <v>0</v>
      </c>
      <c r="AW712" s="189">
        <f ca="1">SUM($O596:AW596)-SUM($O683:AW683)</f>
        <v>0</v>
      </c>
      <c r="AX712" s="189">
        <f ca="1">SUM($O596:AX596)-SUM($O683:AX683)</f>
        <v>0</v>
      </c>
      <c r="AY712" s="189">
        <f ca="1">SUM($O596:AY596)-SUM($O683:AY683)</f>
        <v>0</v>
      </c>
      <c r="AZ712" s="189">
        <f ca="1">SUM($O596:AZ596)-SUM($O683:AZ683)</f>
        <v>0</v>
      </c>
      <c r="BA712" s="189">
        <f ca="1">SUM($O596:BA596)-SUM($O683:BA683)</f>
        <v>0</v>
      </c>
      <c r="BB712" s="189">
        <f ca="1">SUM($O596:BB596)-SUM($O683:BB683)</f>
        <v>0</v>
      </c>
      <c r="BC712" s="189">
        <f ca="1">SUM($O596:BC596)-SUM($O683:BC683)</f>
        <v>0</v>
      </c>
      <c r="BD712" s="189">
        <f ca="1">SUM($O596:BD596)-SUM($O683:BD683)</f>
        <v>0</v>
      </c>
      <c r="BE712" s="189">
        <f ca="1">SUM($O596:BE596)-SUM($O683:BE683)</f>
        <v>0</v>
      </c>
      <c r="BF712" s="189">
        <f ca="1">SUM($O596:BF596)-SUM($O683:BF683)</f>
        <v>0</v>
      </c>
      <c r="BG712" s="189">
        <f ca="1">SUM($O596:BG596)-SUM($O683:BG683)</f>
        <v>0</v>
      </c>
      <c r="BH712" s="189">
        <f ca="1">SUM($O596:BH596)-SUM($O683:BH683)</f>
        <v>0</v>
      </c>
      <c r="BI712" s="189">
        <f ca="1">SUM($O596:BI596)-SUM($O683:BI683)</f>
        <v>0</v>
      </c>
      <c r="BJ712" s="189">
        <f ca="1">SUM($O596:BJ596)-SUM($O683:BJ683)</f>
        <v>0</v>
      </c>
      <c r="BK712" s="189">
        <f ca="1">SUM($O596:BK596)-SUM($O683:BK683)</f>
        <v>0</v>
      </c>
      <c r="BL712" s="189">
        <f ca="1">SUM($O596:BL596)-SUM($O683:BL683)</f>
        <v>0</v>
      </c>
      <c r="BM712" s="189">
        <f ca="1">SUM($O596:BM596)-SUM($O683:BM683)</f>
        <v>0</v>
      </c>
    </row>
    <row r="713" spans="3:65" x14ac:dyDescent="0.2">
      <c r="C713" s="188">
        <f t="shared" si="643"/>
        <v>13</v>
      </c>
      <c r="D713" s="166" t="str">
        <f t="shared" si="644"/>
        <v xml:space="preserve">Alt 2 - TRANSMISSION LINE  </v>
      </c>
      <c r="E713" s="211" t="str">
        <f t="shared" si="642"/>
        <v>CWIP Capital</v>
      </c>
      <c r="F713" s="183">
        <f t="shared" si="642"/>
        <v>6</v>
      </c>
      <c r="G713" s="183"/>
      <c r="H713" s="214"/>
      <c r="O713" s="189">
        <f ca="1">SUM($O597:O597)-SUM($O684:O684)</f>
        <v>0</v>
      </c>
      <c r="P713" s="189">
        <f ca="1">SUM($O597:P597)-SUM($O684:P684)</f>
        <v>0</v>
      </c>
      <c r="Q713" s="189">
        <f ca="1">SUM($O597:Q597)-SUM($O684:Q684)</f>
        <v>0</v>
      </c>
      <c r="R713" s="189">
        <f ca="1">SUM($O597:R597)-SUM($O684:R684)</f>
        <v>209736784.93612239</v>
      </c>
      <c r="S713" s="189">
        <f ca="1">SUM($O597:S597)-SUM($O684:S684)</f>
        <v>188763106.44251016</v>
      </c>
      <c r="T713" s="189">
        <f ca="1">SUM($O597:T597)-SUM($O684:T684)</f>
        <v>169886795.79825914</v>
      </c>
      <c r="U713" s="189">
        <f ca="1">SUM($O597:U597)-SUM($O684:U684)</f>
        <v>152887077.44027871</v>
      </c>
      <c r="V713" s="189">
        <f ca="1">SUM($O597:V597)-SUM($O684:V684)</f>
        <v>137587330.9180963</v>
      </c>
      <c r="W713" s="189">
        <f ca="1">SUM($O597:W597)-SUM($O684:W684)</f>
        <v>123833013.33754848</v>
      </c>
      <c r="X713" s="189">
        <f ca="1">SUM($O597:X597)-SUM($O684:X684)</f>
        <v>110807255.11519982</v>
      </c>
      <c r="Y713" s="189">
        <f ca="1">SUM($O597:Y597)-SUM($O684:Y684)</f>
        <v>97781496.892851159</v>
      </c>
      <c r="Z713" s="189">
        <f ca="1">SUM($O597:Z597)-SUM($O684:Z684)</f>
        <v>84733661.114193439</v>
      </c>
      <c r="AA713" s="189">
        <f ca="1">SUM($O597:AA597)-SUM($O684:AA684)</f>
        <v>71707902.891844779</v>
      </c>
      <c r="AB713" s="189">
        <f ca="1">SUM($O597:AB597)-SUM($O684:AB684)</f>
        <v>58660067.113187075</v>
      </c>
      <c r="AC713" s="189">
        <f ca="1">SUM($O597:AC597)-SUM($O684:AC684)</f>
        <v>45634308.890838414</v>
      </c>
      <c r="AD713" s="189">
        <f ca="1">SUM($O597:AD597)-SUM($O684:AD684)</f>
        <v>32586473.11218071</v>
      </c>
      <c r="AE713" s="189">
        <f ca="1">SUM($O597:AE597)-SUM($O684:AE684)</f>
        <v>19560714.88983205</v>
      </c>
      <c r="AF713" s="189">
        <f ca="1">SUM($O597:AF597)-SUM($O684:AF684)</f>
        <v>6512879.111174345</v>
      </c>
      <c r="AG713" s="189">
        <f ca="1">SUM($O597:AG597)-SUM($O684:AG684)</f>
        <v>0</v>
      </c>
      <c r="AH713" s="189">
        <f ca="1">SUM($O597:AH597)-SUM($O684:AH684)</f>
        <v>0</v>
      </c>
      <c r="AI713" s="189">
        <f ca="1">SUM($O597:AI597)-SUM($O684:AI684)</f>
        <v>0</v>
      </c>
      <c r="AJ713" s="189">
        <f ca="1">SUM($O597:AJ597)-SUM($O684:AJ684)</f>
        <v>0</v>
      </c>
      <c r="AK713" s="189">
        <f ca="1">SUM($O597:AK597)-SUM($O684:AK684)</f>
        <v>0</v>
      </c>
      <c r="AL713" s="189">
        <f ca="1">SUM($O597:AL597)-SUM($O684:AL684)</f>
        <v>0</v>
      </c>
      <c r="AM713" s="189">
        <f ca="1">SUM($O597:AM597)-SUM($O684:AM684)</f>
        <v>0</v>
      </c>
      <c r="AN713" s="189">
        <f ca="1">SUM($O597:AN597)-SUM($O684:AN684)</f>
        <v>0</v>
      </c>
      <c r="AO713" s="189">
        <f ca="1">SUM($O597:AO597)-SUM($O684:AO684)</f>
        <v>0</v>
      </c>
      <c r="AP713" s="189">
        <f ca="1">SUM($O597:AP597)-SUM($O684:AP684)</f>
        <v>0</v>
      </c>
      <c r="AQ713" s="189">
        <f ca="1">SUM($O597:AQ597)-SUM($O684:AQ684)</f>
        <v>0</v>
      </c>
      <c r="AR713" s="189">
        <f ca="1">SUM($O597:AR597)-SUM($O684:AR684)</f>
        <v>0</v>
      </c>
      <c r="AS713" s="189">
        <f ca="1">SUM($O597:AS597)-SUM($O684:AS684)</f>
        <v>0</v>
      </c>
      <c r="AT713" s="189">
        <f ca="1">SUM($O597:AT597)-SUM($O684:AT684)</f>
        <v>0</v>
      </c>
      <c r="AU713" s="189">
        <f ca="1">SUM($O597:AU597)-SUM($O684:AU684)</f>
        <v>0</v>
      </c>
      <c r="AV713" s="189">
        <f ca="1">SUM($O597:AV597)-SUM($O684:AV684)</f>
        <v>0</v>
      </c>
      <c r="AW713" s="189">
        <f ca="1">SUM($O597:AW597)-SUM($O684:AW684)</f>
        <v>0</v>
      </c>
      <c r="AX713" s="189">
        <f ca="1">SUM($O597:AX597)-SUM($O684:AX684)</f>
        <v>0</v>
      </c>
      <c r="AY713" s="189">
        <f ca="1">SUM($O597:AY597)-SUM($O684:AY684)</f>
        <v>0</v>
      </c>
      <c r="AZ713" s="189">
        <f ca="1">SUM($O597:AZ597)-SUM($O684:AZ684)</f>
        <v>0</v>
      </c>
      <c r="BA713" s="189">
        <f ca="1">SUM($O597:BA597)-SUM($O684:BA684)</f>
        <v>0</v>
      </c>
      <c r="BB713" s="189">
        <f ca="1">SUM($O597:BB597)-SUM($O684:BB684)</f>
        <v>0</v>
      </c>
      <c r="BC713" s="189">
        <f ca="1">SUM($O597:BC597)-SUM($O684:BC684)</f>
        <v>0</v>
      </c>
      <c r="BD713" s="189">
        <f ca="1">SUM($O597:BD597)-SUM($O684:BD684)</f>
        <v>0</v>
      </c>
      <c r="BE713" s="189">
        <f ca="1">SUM($O597:BE597)-SUM($O684:BE684)</f>
        <v>0</v>
      </c>
      <c r="BF713" s="189">
        <f ca="1">SUM($O597:BF597)-SUM($O684:BF684)</f>
        <v>0</v>
      </c>
      <c r="BG713" s="189">
        <f ca="1">SUM($O597:BG597)-SUM($O684:BG684)</f>
        <v>0</v>
      </c>
      <c r="BH713" s="189">
        <f ca="1">SUM($O597:BH597)-SUM($O684:BH684)</f>
        <v>0</v>
      </c>
      <c r="BI713" s="189">
        <f ca="1">SUM($O597:BI597)-SUM($O684:BI684)</f>
        <v>0</v>
      </c>
      <c r="BJ713" s="189">
        <f ca="1">SUM($O597:BJ597)-SUM($O684:BJ684)</f>
        <v>0</v>
      </c>
      <c r="BK713" s="189">
        <f ca="1">SUM($O597:BK597)-SUM($O684:BK684)</f>
        <v>0</v>
      </c>
      <c r="BL713" s="189">
        <f ca="1">SUM($O597:BL597)-SUM($O684:BL684)</f>
        <v>0</v>
      </c>
      <c r="BM713" s="189">
        <f ca="1">SUM($O597:BM597)-SUM($O684:BM684)</f>
        <v>0</v>
      </c>
    </row>
    <row r="714" spans="3:65" x14ac:dyDescent="0.2">
      <c r="C714" s="188">
        <f t="shared" si="643"/>
        <v>14</v>
      </c>
      <c r="D714" s="166" t="str">
        <f t="shared" si="644"/>
        <v xml:space="preserve">Alt 2 - TRANSMISSION SUBSTATION  </v>
      </c>
      <c r="E714" s="211" t="str">
        <f t="shared" si="642"/>
        <v>CWIP Capital</v>
      </c>
      <c r="F714" s="183">
        <f t="shared" si="642"/>
        <v>6</v>
      </c>
      <c r="G714" s="183"/>
      <c r="H714" s="214"/>
      <c r="O714" s="189">
        <f ca="1">SUM($O598:O598)-SUM($O685:O685)</f>
        <v>0</v>
      </c>
      <c r="P714" s="189">
        <f ca="1">SUM($O598:P598)-SUM($O685:P685)</f>
        <v>0</v>
      </c>
      <c r="Q714" s="189">
        <f ca="1">SUM($O598:Q598)-SUM($O685:Q685)</f>
        <v>0</v>
      </c>
      <c r="R714" s="189">
        <f ca="1">SUM($O598:R598)-SUM($O685:R685)</f>
        <v>2381384.8638776042</v>
      </c>
      <c r="S714" s="189">
        <f ca="1">SUM($O598:S598)-SUM($O685:S685)</f>
        <v>2143246.3774898434</v>
      </c>
      <c r="T714" s="189">
        <f ca="1">SUM($O598:T598)-SUM($O685:T685)</f>
        <v>1928921.7397408593</v>
      </c>
      <c r="U714" s="189">
        <f ca="1">SUM($O598:U598)-SUM($O685:U685)</f>
        <v>1735904.2297213061</v>
      </c>
      <c r="V714" s="189">
        <f ca="1">SUM($O598:V598)-SUM($O685:V685)</f>
        <v>1562188.4707037082</v>
      </c>
      <c r="W714" s="189">
        <f ca="1">SUM($O598:W598)-SUM($O685:W685)</f>
        <v>1406019.7580515244</v>
      </c>
      <c r="X714" s="189">
        <f ca="1">SUM($O598:X598)-SUM($O685:X685)</f>
        <v>1258123.2244001785</v>
      </c>
      <c r="Y714" s="189">
        <f ca="1">SUM($O598:Y598)-SUM($O685:Y685)</f>
        <v>1110226.6907488327</v>
      </c>
      <c r="Z714" s="189">
        <f ca="1">SUM($O598:Z598)-SUM($O685:Z685)</f>
        <v>962079.48500655219</v>
      </c>
      <c r="AA714" s="189">
        <f ca="1">SUM($O598:AA598)-SUM($O685:AA685)</f>
        <v>814182.95135520631</v>
      </c>
      <c r="AB714" s="189">
        <f ca="1">SUM($O598:AB598)-SUM($O685:AB685)</f>
        <v>666035.74561292585</v>
      </c>
      <c r="AC714" s="189">
        <f ca="1">SUM($O598:AC598)-SUM($O685:AC685)</f>
        <v>518139.21196157997</v>
      </c>
      <c r="AD714" s="189">
        <f ca="1">SUM($O598:AD598)-SUM($O685:AD685)</f>
        <v>369992.00621929951</v>
      </c>
      <c r="AE714" s="189">
        <f ca="1">SUM($O598:AE598)-SUM($O685:AE685)</f>
        <v>222095.47256795364</v>
      </c>
      <c r="AF714" s="189">
        <f ca="1">SUM($O598:AF598)-SUM($O685:AF685)</f>
        <v>73948.26682567317</v>
      </c>
      <c r="AG714" s="189">
        <f ca="1">SUM($O598:AG598)-SUM($O685:AG685)</f>
        <v>0</v>
      </c>
      <c r="AH714" s="189">
        <f ca="1">SUM($O598:AH598)-SUM($O685:AH685)</f>
        <v>0</v>
      </c>
      <c r="AI714" s="189">
        <f ca="1">SUM($O598:AI598)-SUM($O685:AI685)</f>
        <v>0</v>
      </c>
      <c r="AJ714" s="189">
        <f ca="1">SUM($O598:AJ598)-SUM($O685:AJ685)</f>
        <v>0</v>
      </c>
      <c r="AK714" s="189">
        <f ca="1">SUM($O598:AK598)-SUM($O685:AK685)</f>
        <v>0</v>
      </c>
      <c r="AL714" s="189">
        <f ca="1">SUM($O598:AL598)-SUM($O685:AL685)</f>
        <v>0</v>
      </c>
      <c r="AM714" s="189">
        <f ca="1">SUM($O598:AM598)-SUM($O685:AM685)</f>
        <v>0</v>
      </c>
      <c r="AN714" s="189">
        <f ca="1">SUM($O598:AN598)-SUM($O685:AN685)</f>
        <v>0</v>
      </c>
      <c r="AO714" s="189">
        <f ca="1">SUM($O598:AO598)-SUM($O685:AO685)</f>
        <v>0</v>
      </c>
      <c r="AP714" s="189">
        <f ca="1">SUM($O598:AP598)-SUM($O685:AP685)</f>
        <v>0</v>
      </c>
      <c r="AQ714" s="189">
        <f ca="1">SUM($O598:AQ598)-SUM($O685:AQ685)</f>
        <v>0</v>
      </c>
      <c r="AR714" s="189">
        <f ca="1">SUM($O598:AR598)-SUM($O685:AR685)</f>
        <v>0</v>
      </c>
      <c r="AS714" s="189">
        <f ca="1">SUM($O598:AS598)-SUM($O685:AS685)</f>
        <v>0</v>
      </c>
      <c r="AT714" s="189">
        <f ca="1">SUM($O598:AT598)-SUM($O685:AT685)</f>
        <v>0</v>
      </c>
      <c r="AU714" s="189">
        <f ca="1">SUM($O598:AU598)-SUM($O685:AU685)</f>
        <v>0</v>
      </c>
      <c r="AV714" s="189">
        <f ca="1">SUM($O598:AV598)-SUM($O685:AV685)</f>
        <v>0</v>
      </c>
      <c r="AW714" s="189">
        <f ca="1">SUM($O598:AW598)-SUM($O685:AW685)</f>
        <v>0</v>
      </c>
      <c r="AX714" s="189">
        <f ca="1">SUM($O598:AX598)-SUM($O685:AX685)</f>
        <v>0</v>
      </c>
      <c r="AY714" s="189">
        <f ca="1">SUM($O598:AY598)-SUM($O685:AY685)</f>
        <v>0</v>
      </c>
      <c r="AZ714" s="189">
        <f ca="1">SUM($O598:AZ598)-SUM($O685:AZ685)</f>
        <v>0</v>
      </c>
      <c r="BA714" s="189">
        <f ca="1">SUM($O598:BA598)-SUM($O685:BA685)</f>
        <v>0</v>
      </c>
      <c r="BB714" s="189">
        <f ca="1">SUM($O598:BB598)-SUM($O685:BB685)</f>
        <v>0</v>
      </c>
      <c r="BC714" s="189">
        <f ca="1">SUM($O598:BC598)-SUM($O685:BC685)</f>
        <v>0</v>
      </c>
      <c r="BD714" s="189">
        <f ca="1">SUM($O598:BD598)-SUM($O685:BD685)</f>
        <v>0</v>
      </c>
      <c r="BE714" s="189">
        <f ca="1">SUM($O598:BE598)-SUM($O685:BE685)</f>
        <v>0</v>
      </c>
      <c r="BF714" s="189">
        <f ca="1">SUM($O598:BF598)-SUM($O685:BF685)</f>
        <v>0</v>
      </c>
      <c r="BG714" s="189">
        <f ca="1">SUM($O598:BG598)-SUM($O685:BG685)</f>
        <v>0</v>
      </c>
      <c r="BH714" s="189">
        <f ca="1">SUM($O598:BH598)-SUM($O685:BH685)</f>
        <v>0</v>
      </c>
      <c r="BI714" s="189">
        <f ca="1">SUM($O598:BI598)-SUM($O685:BI685)</f>
        <v>0</v>
      </c>
      <c r="BJ714" s="189">
        <f ca="1">SUM($O598:BJ598)-SUM($O685:BJ685)</f>
        <v>0</v>
      </c>
      <c r="BK714" s="189">
        <f ca="1">SUM($O598:BK598)-SUM($O685:BK685)</f>
        <v>0</v>
      </c>
      <c r="BL714" s="189">
        <f ca="1">SUM($O598:BL598)-SUM($O685:BL685)</f>
        <v>0</v>
      </c>
      <c r="BM714" s="189">
        <f ca="1">SUM($O598:BM598)-SUM($O685:BM685)</f>
        <v>0</v>
      </c>
    </row>
    <row r="715" spans="3:65" x14ac:dyDescent="0.2">
      <c r="C715" s="188">
        <f t="shared" si="643"/>
        <v>15</v>
      </c>
      <c r="D715" s="166" t="str">
        <f t="shared" si="644"/>
        <v xml:space="preserve">Alt 2 - DISTRIBUTION SUBSTATION  </v>
      </c>
      <c r="E715" s="211" t="str">
        <f t="shared" si="642"/>
        <v>CWIP Capital</v>
      </c>
      <c r="F715" s="183">
        <f t="shared" si="642"/>
        <v>6</v>
      </c>
      <c r="G715" s="183"/>
      <c r="H715" s="214"/>
      <c r="O715" s="189">
        <f ca="1">SUM($O599:O599)-SUM($O686:O686)</f>
        <v>0</v>
      </c>
      <c r="P715" s="189">
        <f ca="1">SUM($O599:P599)-SUM($O686:P686)</f>
        <v>0</v>
      </c>
      <c r="Q715" s="189">
        <f ca="1">SUM($O599:Q599)-SUM($O686:Q686)</f>
        <v>0</v>
      </c>
      <c r="R715" s="189">
        <f ca="1">SUM($O599:R599)-SUM($O686:R686)</f>
        <v>0</v>
      </c>
      <c r="S715" s="189">
        <f ca="1">SUM($O599:S599)-SUM($O686:S686)</f>
        <v>0</v>
      </c>
      <c r="T715" s="189">
        <f ca="1">SUM($O599:T599)-SUM($O686:T686)</f>
        <v>0</v>
      </c>
      <c r="U715" s="189">
        <f ca="1">SUM($O599:U599)-SUM($O686:U686)</f>
        <v>0</v>
      </c>
      <c r="V715" s="189">
        <f ca="1">SUM($O599:V599)-SUM($O686:V686)</f>
        <v>0</v>
      </c>
      <c r="W715" s="189">
        <f ca="1">SUM($O599:W599)-SUM($O686:W686)</f>
        <v>0</v>
      </c>
      <c r="X715" s="189">
        <f ca="1">SUM($O599:X599)-SUM($O686:X686)</f>
        <v>0</v>
      </c>
      <c r="Y715" s="189">
        <f ca="1">SUM($O599:Y599)-SUM($O686:Y686)</f>
        <v>0</v>
      </c>
      <c r="Z715" s="189">
        <f ca="1">SUM($O599:Z599)-SUM($O686:Z686)</f>
        <v>0</v>
      </c>
      <c r="AA715" s="189">
        <f ca="1">SUM($O599:AA599)-SUM($O686:AA686)</f>
        <v>0</v>
      </c>
      <c r="AB715" s="189">
        <f ca="1">SUM($O599:AB599)-SUM($O686:AB686)</f>
        <v>0</v>
      </c>
      <c r="AC715" s="189">
        <f ca="1">SUM($O599:AC599)-SUM($O686:AC686)</f>
        <v>0</v>
      </c>
      <c r="AD715" s="189">
        <f ca="1">SUM($O599:AD599)-SUM($O686:AD686)</f>
        <v>0</v>
      </c>
      <c r="AE715" s="189">
        <f ca="1">SUM($O599:AE599)-SUM($O686:AE686)</f>
        <v>0</v>
      </c>
      <c r="AF715" s="189">
        <f ca="1">SUM($O599:AF599)-SUM($O686:AF686)</f>
        <v>0</v>
      </c>
      <c r="AG715" s="189">
        <f ca="1">SUM($O599:AG599)-SUM($O686:AG686)</f>
        <v>0</v>
      </c>
      <c r="AH715" s="189">
        <f ca="1">SUM($O599:AH599)-SUM($O686:AH686)</f>
        <v>0</v>
      </c>
      <c r="AI715" s="189">
        <f ca="1">SUM($O599:AI599)-SUM($O686:AI686)</f>
        <v>0</v>
      </c>
      <c r="AJ715" s="189">
        <f ca="1">SUM($O599:AJ599)-SUM($O686:AJ686)</f>
        <v>0</v>
      </c>
      <c r="AK715" s="189">
        <f ca="1">SUM($O599:AK599)-SUM($O686:AK686)</f>
        <v>0</v>
      </c>
      <c r="AL715" s="189">
        <f ca="1">SUM($O599:AL599)-SUM($O686:AL686)</f>
        <v>0</v>
      </c>
      <c r="AM715" s="189">
        <f ca="1">SUM($O599:AM599)-SUM($O686:AM686)</f>
        <v>0</v>
      </c>
      <c r="AN715" s="189">
        <f ca="1">SUM($O599:AN599)-SUM($O686:AN686)</f>
        <v>0</v>
      </c>
      <c r="AO715" s="189">
        <f ca="1">SUM($O599:AO599)-SUM($O686:AO686)</f>
        <v>0</v>
      </c>
      <c r="AP715" s="189">
        <f ca="1">SUM($O599:AP599)-SUM($O686:AP686)</f>
        <v>0</v>
      </c>
      <c r="AQ715" s="189">
        <f ca="1">SUM($O599:AQ599)-SUM($O686:AQ686)</f>
        <v>0</v>
      </c>
      <c r="AR715" s="189">
        <f ca="1">SUM($O599:AR599)-SUM($O686:AR686)</f>
        <v>0</v>
      </c>
      <c r="AS715" s="189">
        <f ca="1">SUM($O599:AS599)-SUM($O686:AS686)</f>
        <v>0</v>
      </c>
      <c r="AT715" s="189">
        <f ca="1">SUM($O599:AT599)-SUM($O686:AT686)</f>
        <v>0</v>
      </c>
      <c r="AU715" s="189">
        <f ca="1">SUM($O599:AU599)-SUM($O686:AU686)</f>
        <v>0</v>
      </c>
      <c r="AV715" s="189">
        <f ca="1">SUM($O599:AV599)-SUM($O686:AV686)</f>
        <v>0</v>
      </c>
      <c r="AW715" s="189">
        <f ca="1">SUM($O599:AW599)-SUM($O686:AW686)</f>
        <v>0</v>
      </c>
      <c r="AX715" s="189">
        <f ca="1">SUM($O599:AX599)-SUM($O686:AX686)</f>
        <v>0</v>
      </c>
      <c r="AY715" s="189">
        <f ca="1">SUM($O599:AY599)-SUM($O686:AY686)</f>
        <v>0</v>
      </c>
      <c r="AZ715" s="189">
        <f ca="1">SUM($O599:AZ599)-SUM($O686:AZ686)</f>
        <v>0</v>
      </c>
      <c r="BA715" s="189">
        <f ca="1">SUM($O599:BA599)-SUM($O686:BA686)</f>
        <v>0</v>
      </c>
      <c r="BB715" s="189">
        <f ca="1">SUM($O599:BB599)-SUM($O686:BB686)</f>
        <v>0</v>
      </c>
      <c r="BC715" s="189">
        <f ca="1">SUM($O599:BC599)-SUM($O686:BC686)</f>
        <v>0</v>
      </c>
      <c r="BD715" s="189">
        <f ca="1">SUM($O599:BD599)-SUM($O686:BD686)</f>
        <v>0</v>
      </c>
      <c r="BE715" s="189">
        <f ca="1">SUM($O599:BE599)-SUM($O686:BE686)</f>
        <v>0</v>
      </c>
      <c r="BF715" s="189">
        <f ca="1">SUM($O599:BF599)-SUM($O686:BF686)</f>
        <v>0</v>
      </c>
      <c r="BG715" s="189">
        <f ca="1">SUM($O599:BG599)-SUM($O686:BG686)</f>
        <v>0</v>
      </c>
      <c r="BH715" s="189">
        <f ca="1">SUM($O599:BH599)-SUM($O686:BH686)</f>
        <v>0</v>
      </c>
      <c r="BI715" s="189">
        <f ca="1">SUM($O599:BI599)-SUM($O686:BI686)</f>
        <v>0</v>
      </c>
      <c r="BJ715" s="189">
        <f ca="1">SUM($O599:BJ599)-SUM($O686:BJ686)</f>
        <v>0</v>
      </c>
      <c r="BK715" s="189">
        <f ca="1">SUM($O599:BK599)-SUM($O686:BK686)</f>
        <v>0</v>
      </c>
      <c r="BL715" s="189">
        <f ca="1">SUM($O599:BL599)-SUM($O686:BL686)</f>
        <v>0</v>
      </c>
      <c r="BM715" s="189">
        <f ca="1">SUM($O599:BM599)-SUM($O686:BM686)</f>
        <v>0</v>
      </c>
    </row>
    <row r="716" spans="3:65" x14ac:dyDescent="0.2">
      <c r="C716" s="188">
        <f t="shared" si="643"/>
        <v>16</v>
      </c>
      <c r="D716" s="166" t="str">
        <f t="shared" si="644"/>
        <v>item 16</v>
      </c>
      <c r="E716" s="211" t="str">
        <f t="shared" si="642"/>
        <v>Operating Expense</v>
      </c>
      <c r="F716" s="183">
        <f t="shared" si="642"/>
        <v>2</v>
      </c>
      <c r="G716" s="183"/>
      <c r="H716" s="214"/>
      <c r="O716" s="189">
        <f ca="1">SUM($O600:O600)-SUM($O687:O687)</f>
        <v>0</v>
      </c>
      <c r="P716" s="189">
        <f ca="1">SUM($O600:P600)-SUM($O687:P687)</f>
        <v>0</v>
      </c>
      <c r="Q716" s="189">
        <f ca="1">SUM($O600:Q600)-SUM($O687:Q687)</f>
        <v>0</v>
      </c>
      <c r="R716" s="189">
        <f ca="1">SUM($O600:R600)-SUM($O687:R687)</f>
        <v>0</v>
      </c>
      <c r="S716" s="189">
        <f ca="1">SUM($O600:S600)-SUM($O687:S687)</f>
        <v>0</v>
      </c>
      <c r="T716" s="189">
        <f ca="1">SUM($O600:T600)-SUM($O687:T687)</f>
        <v>0</v>
      </c>
      <c r="U716" s="189">
        <f ca="1">SUM($O600:U600)-SUM($O687:U687)</f>
        <v>0</v>
      </c>
      <c r="V716" s="189">
        <f ca="1">SUM($O600:V600)-SUM($O687:V687)</f>
        <v>0</v>
      </c>
      <c r="W716" s="189">
        <f ca="1">SUM($O600:W600)-SUM($O687:W687)</f>
        <v>0</v>
      </c>
      <c r="X716" s="189">
        <f ca="1">SUM($O600:X600)-SUM($O687:X687)</f>
        <v>0</v>
      </c>
      <c r="Y716" s="189">
        <f ca="1">SUM($O600:Y600)-SUM($O687:Y687)</f>
        <v>0</v>
      </c>
      <c r="Z716" s="189">
        <f ca="1">SUM($O600:Z600)-SUM($O687:Z687)</f>
        <v>0</v>
      </c>
      <c r="AA716" s="189">
        <f ca="1">SUM($O600:AA600)-SUM($O687:AA687)</f>
        <v>0</v>
      </c>
      <c r="AB716" s="189">
        <f ca="1">SUM($O600:AB600)-SUM($O687:AB687)</f>
        <v>0</v>
      </c>
      <c r="AC716" s="189">
        <f ca="1">SUM($O600:AC600)-SUM($O687:AC687)</f>
        <v>0</v>
      </c>
      <c r="AD716" s="189">
        <f ca="1">SUM($O600:AD600)-SUM($O687:AD687)</f>
        <v>0</v>
      </c>
      <c r="AE716" s="189">
        <f ca="1">SUM($O600:AE600)-SUM($O687:AE687)</f>
        <v>0</v>
      </c>
      <c r="AF716" s="189">
        <f ca="1">SUM($O600:AF600)-SUM($O687:AF687)</f>
        <v>0</v>
      </c>
      <c r="AG716" s="189">
        <f ca="1">SUM($O600:AG600)-SUM($O687:AG687)</f>
        <v>0</v>
      </c>
      <c r="AH716" s="189">
        <f ca="1">SUM($O600:AH600)-SUM($O687:AH687)</f>
        <v>0</v>
      </c>
      <c r="AI716" s="189">
        <f ca="1">SUM($O600:AI600)-SUM($O687:AI687)</f>
        <v>0</v>
      </c>
      <c r="AJ716" s="189">
        <f ca="1">SUM($O600:AJ600)-SUM($O687:AJ687)</f>
        <v>0</v>
      </c>
      <c r="AK716" s="189">
        <f ca="1">SUM($O600:AK600)-SUM($O687:AK687)</f>
        <v>0</v>
      </c>
      <c r="AL716" s="189">
        <f ca="1">SUM($O600:AL600)-SUM($O687:AL687)</f>
        <v>0</v>
      </c>
      <c r="AM716" s="189">
        <f ca="1">SUM($O600:AM600)-SUM($O687:AM687)</f>
        <v>0</v>
      </c>
      <c r="AN716" s="189">
        <f ca="1">SUM($O600:AN600)-SUM($O687:AN687)</f>
        <v>0</v>
      </c>
      <c r="AO716" s="189">
        <f ca="1">SUM($O600:AO600)-SUM($O687:AO687)</f>
        <v>0</v>
      </c>
      <c r="AP716" s="189">
        <f ca="1">SUM($O600:AP600)-SUM($O687:AP687)</f>
        <v>0</v>
      </c>
      <c r="AQ716" s="189">
        <f ca="1">SUM($O600:AQ600)-SUM($O687:AQ687)</f>
        <v>0</v>
      </c>
      <c r="AR716" s="189">
        <f ca="1">SUM($O600:AR600)-SUM($O687:AR687)</f>
        <v>0</v>
      </c>
      <c r="AS716" s="189">
        <f ca="1">SUM($O600:AS600)-SUM($O687:AS687)</f>
        <v>0</v>
      </c>
      <c r="AT716" s="189">
        <f ca="1">SUM($O600:AT600)-SUM($O687:AT687)</f>
        <v>0</v>
      </c>
      <c r="AU716" s="189">
        <f ca="1">SUM($O600:AU600)-SUM($O687:AU687)</f>
        <v>0</v>
      </c>
      <c r="AV716" s="189">
        <f ca="1">SUM($O600:AV600)-SUM($O687:AV687)</f>
        <v>0</v>
      </c>
      <c r="AW716" s="189">
        <f ca="1">SUM($O600:AW600)-SUM($O687:AW687)</f>
        <v>0</v>
      </c>
      <c r="AX716" s="189">
        <f ca="1">SUM($O600:AX600)-SUM($O687:AX687)</f>
        <v>0</v>
      </c>
      <c r="AY716" s="189">
        <f ca="1">SUM($O600:AY600)-SUM($O687:AY687)</f>
        <v>0</v>
      </c>
      <c r="AZ716" s="189">
        <f ca="1">SUM($O600:AZ600)-SUM($O687:AZ687)</f>
        <v>0</v>
      </c>
      <c r="BA716" s="189">
        <f ca="1">SUM($O600:BA600)-SUM($O687:BA687)</f>
        <v>0</v>
      </c>
      <c r="BB716" s="189">
        <f ca="1">SUM($O600:BB600)-SUM($O687:BB687)</f>
        <v>0</v>
      </c>
      <c r="BC716" s="189">
        <f ca="1">SUM($O600:BC600)-SUM($O687:BC687)</f>
        <v>0</v>
      </c>
      <c r="BD716" s="189">
        <f ca="1">SUM($O600:BD600)-SUM($O687:BD687)</f>
        <v>0</v>
      </c>
      <c r="BE716" s="189">
        <f ca="1">SUM($O600:BE600)-SUM($O687:BE687)</f>
        <v>0</v>
      </c>
      <c r="BF716" s="189">
        <f ca="1">SUM($O600:BF600)-SUM($O687:BF687)</f>
        <v>0</v>
      </c>
      <c r="BG716" s="189">
        <f ca="1">SUM($O600:BG600)-SUM($O687:BG687)</f>
        <v>0</v>
      </c>
      <c r="BH716" s="189">
        <f ca="1">SUM($O600:BH600)-SUM($O687:BH687)</f>
        <v>0</v>
      </c>
      <c r="BI716" s="189">
        <f ca="1">SUM($O600:BI600)-SUM($O687:BI687)</f>
        <v>0</v>
      </c>
      <c r="BJ716" s="189">
        <f ca="1">SUM($O600:BJ600)-SUM($O687:BJ687)</f>
        <v>0</v>
      </c>
      <c r="BK716" s="189">
        <f ca="1">SUM($O600:BK600)-SUM($O687:BK687)</f>
        <v>0</v>
      </c>
      <c r="BL716" s="189">
        <f ca="1">SUM($O600:BL600)-SUM($O687:BL687)</f>
        <v>0</v>
      </c>
      <c r="BM716" s="189">
        <f ca="1">SUM($O600:BM600)-SUM($O687:BM687)</f>
        <v>0</v>
      </c>
    </row>
    <row r="717" spans="3:65" x14ac:dyDescent="0.2">
      <c r="C717" s="188">
        <f t="shared" si="643"/>
        <v>17</v>
      </c>
      <c r="D717" s="166" t="str">
        <f t="shared" si="644"/>
        <v>item 17</v>
      </c>
      <c r="E717" s="211" t="str">
        <f t="shared" si="642"/>
        <v>Operating Expense</v>
      </c>
      <c r="F717" s="183">
        <f t="shared" si="642"/>
        <v>2</v>
      </c>
      <c r="G717" s="183"/>
      <c r="H717" s="214"/>
      <c r="O717" s="189">
        <f ca="1">SUM($O601:O601)-SUM($O688:O688)</f>
        <v>0</v>
      </c>
      <c r="P717" s="189">
        <f ca="1">SUM($O601:P601)-SUM($O688:P688)</f>
        <v>0</v>
      </c>
      <c r="Q717" s="189">
        <f ca="1">SUM($O601:Q601)-SUM($O688:Q688)</f>
        <v>0</v>
      </c>
      <c r="R717" s="189">
        <f ca="1">SUM($O601:R601)-SUM($O688:R688)</f>
        <v>0</v>
      </c>
      <c r="S717" s="189">
        <f ca="1">SUM($O601:S601)-SUM($O688:S688)</f>
        <v>0</v>
      </c>
      <c r="T717" s="189">
        <f ca="1">SUM($O601:T601)-SUM($O688:T688)</f>
        <v>0</v>
      </c>
      <c r="U717" s="189">
        <f ca="1">SUM($O601:U601)-SUM($O688:U688)</f>
        <v>0</v>
      </c>
      <c r="V717" s="189">
        <f ca="1">SUM($O601:V601)-SUM($O688:V688)</f>
        <v>0</v>
      </c>
      <c r="W717" s="189">
        <f ca="1">SUM($O601:W601)-SUM($O688:W688)</f>
        <v>0</v>
      </c>
      <c r="X717" s="189">
        <f ca="1">SUM($O601:X601)-SUM($O688:X688)</f>
        <v>0</v>
      </c>
      <c r="Y717" s="189">
        <f ca="1">SUM($O601:Y601)-SUM($O688:Y688)</f>
        <v>0</v>
      </c>
      <c r="Z717" s="189">
        <f ca="1">SUM($O601:Z601)-SUM($O688:Z688)</f>
        <v>0</v>
      </c>
      <c r="AA717" s="189">
        <f ca="1">SUM($O601:AA601)-SUM($O688:AA688)</f>
        <v>0</v>
      </c>
      <c r="AB717" s="189">
        <f ca="1">SUM($O601:AB601)-SUM($O688:AB688)</f>
        <v>0</v>
      </c>
      <c r="AC717" s="189">
        <f ca="1">SUM($O601:AC601)-SUM($O688:AC688)</f>
        <v>0</v>
      </c>
      <c r="AD717" s="189">
        <f ca="1">SUM($O601:AD601)-SUM($O688:AD688)</f>
        <v>0</v>
      </c>
      <c r="AE717" s="189">
        <f ca="1">SUM($O601:AE601)-SUM($O688:AE688)</f>
        <v>0</v>
      </c>
      <c r="AF717" s="189">
        <f ca="1">SUM($O601:AF601)-SUM($O688:AF688)</f>
        <v>0</v>
      </c>
      <c r="AG717" s="189">
        <f ca="1">SUM($O601:AG601)-SUM($O688:AG688)</f>
        <v>0</v>
      </c>
      <c r="AH717" s="189">
        <f ca="1">SUM($O601:AH601)-SUM($O688:AH688)</f>
        <v>0</v>
      </c>
      <c r="AI717" s="189">
        <f ca="1">SUM($O601:AI601)-SUM($O688:AI688)</f>
        <v>0</v>
      </c>
      <c r="AJ717" s="189">
        <f ca="1">SUM($O601:AJ601)-SUM($O688:AJ688)</f>
        <v>0</v>
      </c>
      <c r="AK717" s="189">
        <f ca="1">SUM($O601:AK601)-SUM($O688:AK688)</f>
        <v>0</v>
      </c>
      <c r="AL717" s="189">
        <f ca="1">SUM($O601:AL601)-SUM($O688:AL688)</f>
        <v>0</v>
      </c>
      <c r="AM717" s="189">
        <f ca="1">SUM($O601:AM601)-SUM($O688:AM688)</f>
        <v>0</v>
      </c>
      <c r="AN717" s="189">
        <f ca="1">SUM($O601:AN601)-SUM($O688:AN688)</f>
        <v>0</v>
      </c>
      <c r="AO717" s="189">
        <f ca="1">SUM($O601:AO601)-SUM($O688:AO688)</f>
        <v>0</v>
      </c>
      <c r="AP717" s="189">
        <f ca="1">SUM($O601:AP601)-SUM($O688:AP688)</f>
        <v>0</v>
      </c>
      <c r="AQ717" s="189">
        <f ca="1">SUM($O601:AQ601)-SUM($O688:AQ688)</f>
        <v>0</v>
      </c>
      <c r="AR717" s="189">
        <f ca="1">SUM($O601:AR601)-SUM($O688:AR688)</f>
        <v>0</v>
      </c>
      <c r="AS717" s="189">
        <f ca="1">SUM($O601:AS601)-SUM($O688:AS688)</f>
        <v>0</v>
      </c>
      <c r="AT717" s="189">
        <f ca="1">SUM($O601:AT601)-SUM($O688:AT688)</f>
        <v>0</v>
      </c>
      <c r="AU717" s="189">
        <f ca="1">SUM($O601:AU601)-SUM($O688:AU688)</f>
        <v>0</v>
      </c>
      <c r="AV717" s="189">
        <f ca="1">SUM($O601:AV601)-SUM($O688:AV688)</f>
        <v>0</v>
      </c>
      <c r="AW717" s="189">
        <f ca="1">SUM($O601:AW601)-SUM($O688:AW688)</f>
        <v>0</v>
      </c>
      <c r="AX717" s="189">
        <f ca="1">SUM($O601:AX601)-SUM($O688:AX688)</f>
        <v>0</v>
      </c>
      <c r="AY717" s="189">
        <f ca="1">SUM($O601:AY601)-SUM($O688:AY688)</f>
        <v>0</v>
      </c>
      <c r="AZ717" s="189">
        <f ca="1">SUM($O601:AZ601)-SUM($O688:AZ688)</f>
        <v>0</v>
      </c>
      <c r="BA717" s="189">
        <f ca="1">SUM($O601:BA601)-SUM($O688:BA688)</f>
        <v>0</v>
      </c>
      <c r="BB717" s="189">
        <f ca="1">SUM($O601:BB601)-SUM($O688:BB688)</f>
        <v>0</v>
      </c>
      <c r="BC717" s="189">
        <f ca="1">SUM($O601:BC601)-SUM($O688:BC688)</f>
        <v>0</v>
      </c>
      <c r="BD717" s="189">
        <f ca="1">SUM($O601:BD601)-SUM($O688:BD688)</f>
        <v>0</v>
      </c>
      <c r="BE717" s="189">
        <f ca="1">SUM($O601:BE601)-SUM($O688:BE688)</f>
        <v>0</v>
      </c>
      <c r="BF717" s="189">
        <f ca="1">SUM($O601:BF601)-SUM($O688:BF688)</f>
        <v>0</v>
      </c>
      <c r="BG717" s="189">
        <f ca="1">SUM($O601:BG601)-SUM($O688:BG688)</f>
        <v>0</v>
      </c>
      <c r="BH717" s="189">
        <f ca="1">SUM($O601:BH601)-SUM($O688:BH688)</f>
        <v>0</v>
      </c>
      <c r="BI717" s="189">
        <f ca="1">SUM($O601:BI601)-SUM($O688:BI688)</f>
        <v>0</v>
      </c>
      <c r="BJ717" s="189">
        <f ca="1">SUM($O601:BJ601)-SUM($O688:BJ688)</f>
        <v>0</v>
      </c>
      <c r="BK717" s="189">
        <f ca="1">SUM($O601:BK601)-SUM($O688:BK688)</f>
        <v>0</v>
      </c>
      <c r="BL717" s="189">
        <f ca="1">SUM($O601:BL601)-SUM($O688:BL688)</f>
        <v>0</v>
      </c>
      <c r="BM717" s="189">
        <f ca="1">SUM($O601:BM601)-SUM($O688:BM688)</f>
        <v>0</v>
      </c>
    </row>
    <row r="718" spans="3:65" x14ac:dyDescent="0.2">
      <c r="C718" s="188">
        <f t="shared" si="643"/>
        <v>18</v>
      </c>
      <c r="D718" s="166" t="str">
        <f t="shared" si="644"/>
        <v>item 18</v>
      </c>
      <c r="E718" s="211" t="str">
        <f t="shared" si="642"/>
        <v>Operating Expense</v>
      </c>
      <c r="F718" s="183">
        <f t="shared" si="642"/>
        <v>2</v>
      </c>
      <c r="G718" s="183"/>
      <c r="H718" s="214"/>
      <c r="O718" s="189">
        <f ca="1">SUM($O602:O602)-SUM($O689:O689)</f>
        <v>0</v>
      </c>
      <c r="P718" s="189">
        <f ca="1">SUM($O602:P602)-SUM($O689:P689)</f>
        <v>0</v>
      </c>
      <c r="Q718" s="189">
        <f ca="1">SUM($O602:Q602)-SUM($O689:Q689)</f>
        <v>0</v>
      </c>
      <c r="R718" s="189">
        <f ca="1">SUM($O602:R602)-SUM($O689:R689)</f>
        <v>0</v>
      </c>
      <c r="S718" s="189">
        <f ca="1">SUM($O602:S602)-SUM($O689:S689)</f>
        <v>0</v>
      </c>
      <c r="T718" s="189">
        <f ca="1">SUM($O602:T602)-SUM($O689:T689)</f>
        <v>0</v>
      </c>
      <c r="U718" s="189">
        <f ca="1">SUM($O602:U602)-SUM($O689:U689)</f>
        <v>0</v>
      </c>
      <c r="V718" s="189">
        <f ca="1">SUM($O602:V602)-SUM($O689:V689)</f>
        <v>0</v>
      </c>
      <c r="W718" s="189">
        <f ca="1">SUM($O602:W602)-SUM($O689:W689)</f>
        <v>0</v>
      </c>
      <c r="X718" s="189">
        <f ca="1">SUM($O602:X602)-SUM($O689:X689)</f>
        <v>0</v>
      </c>
      <c r="Y718" s="189">
        <f ca="1">SUM($O602:Y602)-SUM($O689:Y689)</f>
        <v>0</v>
      </c>
      <c r="Z718" s="189">
        <f ca="1">SUM($O602:Z602)-SUM($O689:Z689)</f>
        <v>0</v>
      </c>
      <c r="AA718" s="189">
        <f ca="1">SUM($O602:AA602)-SUM($O689:AA689)</f>
        <v>0</v>
      </c>
      <c r="AB718" s="189">
        <f ca="1">SUM($O602:AB602)-SUM($O689:AB689)</f>
        <v>0</v>
      </c>
      <c r="AC718" s="189">
        <f ca="1">SUM($O602:AC602)-SUM($O689:AC689)</f>
        <v>0</v>
      </c>
      <c r="AD718" s="189">
        <f ca="1">SUM($O602:AD602)-SUM($O689:AD689)</f>
        <v>0</v>
      </c>
      <c r="AE718" s="189">
        <f ca="1">SUM($O602:AE602)-SUM($O689:AE689)</f>
        <v>0</v>
      </c>
      <c r="AF718" s="189">
        <f ca="1">SUM($O602:AF602)-SUM($O689:AF689)</f>
        <v>0</v>
      </c>
      <c r="AG718" s="189">
        <f ca="1">SUM($O602:AG602)-SUM($O689:AG689)</f>
        <v>0</v>
      </c>
      <c r="AH718" s="189">
        <f ca="1">SUM($O602:AH602)-SUM($O689:AH689)</f>
        <v>0</v>
      </c>
      <c r="AI718" s="189">
        <f ca="1">SUM($O602:AI602)-SUM($O689:AI689)</f>
        <v>0</v>
      </c>
      <c r="AJ718" s="189">
        <f ca="1">SUM($O602:AJ602)-SUM($O689:AJ689)</f>
        <v>0</v>
      </c>
      <c r="AK718" s="189">
        <f ca="1">SUM($O602:AK602)-SUM($O689:AK689)</f>
        <v>0</v>
      </c>
      <c r="AL718" s="189">
        <f ca="1">SUM($O602:AL602)-SUM($O689:AL689)</f>
        <v>0</v>
      </c>
      <c r="AM718" s="189">
        <f ca="1">SUM($O602:AM602)-SUM($O689:AM689)</f>
        <v>0</v>
      </c>
      <c r="AN718" s="189">
        <f ca="1">SUM($O602:AN602)-SUM($O689:AN689)</f>
        <v>0</v>
      </c>
      <c r="AO718" s="189">
        <f ca="1">SUM($O602:AO602)-SUM($O689:AO689)</f>
        <v>0</v>
      </c>
      <c r="AP718" s="189">
        <f ca="1">SUM($O602:AP602)-SUM($O689:AP689)</f>
        <v>0</v>
      </c>
      <c r="AQ718" s="189">
        <f ca="1">SUM($O602:AQ602)-SUM($O689:AQ689)</f>
        <v>0</v>
      </c>
      <c r="AR718" s="189">
        <f ca="1">SUM($O602:AR602)-SUM($O689:AR689)</f>
        <v>0</v>
      </c>
      <c r="AS718" s="189">
        <f ca="1">SUM($O602:AS602)-SUM($O689:AS689)</f>
        <v>0</v>
      </c>
      <c r="AT718" s="189">
        <f ca="1">SUM($O602:AT602)-SUM($O689:AT689)</f>
        <v>0</v>
      </c>
      <c r="AU718" s="189">
        <f ca="1">SUM($O602:AU602)-SUM($O689:AU689)</f>
        <v>0</v>
      </c>
      <c r="AV718" s="189">
        <f ca="1">SUM($O602:AV602)-SUM($O689:AV689)</f>
        <v>0</v>
      </c>
      <c r="AW718" s="189">
        <f ca="1">SUM($O602:AW602)-SUM($O689:AW689)</f>
        <v>0</v>
      </c>
      <c r="AX718" s="189">
        <f ca="1">SUM($O602:AX602)-SUM($O689:AX689)</f>
        <v>0</v>
      </c>
      <c r="AY718" s="189">
        <f ca="1">SUM($O602:AY602)-SUM($O689:AY689)</f>
        <v>0</v>
      </c>
      <c r="AZ718" s="189">
        <f ca="1">SUM($O602:AZ602)-SUM($O689:AZ689)</f>
        <v>0</v>
      </c>
      <c r="BA718" s="189">
        <f ca="1">SUM($O602:BA602)-SUM($O689:BA689)</f>
        <v>0</v>
      </c>
      <c r="BB718" s="189">
        <f ca="1">SUM($O602:BB602)-SUM($O689:BB689)</f>
        <v>0</v>
      </c>
      <c r="BC718" s="189">
        <f ca="1">SUM($O602:BC602)-SUM($O689:BC689)</f>
        <v>0</v>
      </c>
      <c r="BD718" s="189">
        <f ca="1">SUM($O602:BD602)-SUM($O689:BD689)</f>
        <v>0</v>
      </c>
      <c r="BE718" s="189">
        <f ca="1">SUM($O602:BE602)-SUM($O689:BE689)</f>
        <v>0</v>
      </c>
      <c r="BF718" s="189">
        <f ca="1">SUM($O602:BF602)-SUM($O689:BF689)</f>
        <v>0</v>
      </c>
      <c r="BG718" s="189">
        <f ca="1">SUM($O602:BG602)-SUM($O689:BG689)</f>
        <v>0</v>
      </c>
      <c r="BH718" s="189">
        <f ca="1">SUM($O602:BH602)-SUM($O689:BH689)</f>
        <v>0</v>
      </c>
      <c r="BI718" s="189">
        <f ca="1">SUM($O602:BI602)-SUM($O689:BI689)</f>
        <v>0</v>
      </c>
      <c r="BJ718" s="189">
        <f ca="1">SUM($O602:BJ602)-SUM($O689:BJ689)</f>
        <v>0</v>
      </c>
      <c r="BK718" s="189">
        <f ca="1">SUM($O602:BK602)-SUM($O689:BK689)</f>
        <v>0</v>
      </c>
      <c r="BL718" s="189">
        <f ca="1">SUM($O602:BL602)-SUM($O689:BL689)</f>
        <v>0</v>
      </c>
      <c r="BM718" s="189">
        <f ca="1">SUM($O602:BM602)-SUM($O689:BM689)</f>
        <v>0</v>
      </c>
    </row>
    <row r="719" spans="3:65" x14ac:dyDescent="0.2">
      <c r="C719" s="188">
        <f t="shared" si="643"/>
        <v>19</v>
      </c>
      <c r="D719" s="166" t="str">
        <f t="shared" si="644"/>
        <v>item 19</v>
      </c>
      <c r="E719" s="211" t="str">
        <f t="shared" si="642"/>
        <v>Operating Expense</v>
      </c>
      <c r="F719" s="183">
        <f t="shared" si="642"/>
        <v>2</v>
      </c>
      <c r="G719" s="183"/>
      <c r="H719" s="214"/>
      <c r="O719" s="189">
        <f ca="1">SUM($O603:O603)-SUM($O690:O690)</f>
        <v>0</v>
      </c>
      <c r="P719" s="189">
        <f ca="1">SUM($O603:P603)-SUM($O690:P690)</f>
        <v>0</v>
      </c>
      <c r="Q719" s="189">
        <f ca="1">SUM($O603:Q603)-SUM($O690:Q690)</f>
        <v>0</v>
      </c>
      <c r="R719" s="189">
        <f ca="1">SUM($O603:R603)-SUM($O690:R690)</f>
        <v>0</v>
      </c>
      <c r="S719" s="189">
        <f ca="1">SUM($O603:S603)-SUM($O690:S690)</f>
        <v>0</v>
      </c>
      <c r="T719" s="189">
        <f ca="1">SUM($O603:T603)-SUM($O690:T690)</f>
        <v>0</v>
      </c>
      <c r="U719" s="189">
        <f ca="1">SUM($O603:U603)-SUM($O690:U690)</f>
        <v>0</v>
      </c>
      <c r="V719" s="189">
        <f ca="1">SUM($O603:V603)-SUM($O690:V690)</f>
        <v>0</v>
      </c>
      <c r="W719" s="189">
        <f ca="1">SUM($O603:W603)-SUM($O690:W690)</f>
        <v>0</v>
      </c>
      <c r="X719" s="189">
        <f ca="1">SUM($O603:X603)-SUM($O690:X690)</f>
        <v>0</v>
      </c>
      <c r="Y719" s="189">
        <f ca="1">SUM($O603:Y603)-SUM($O690:Y690)</f>
        <v>0</v>
      </c>
      <c r="Z719" s="189">
        <f ca="1">SUM($O603:Z603)-SUM($O690:Z690)</f>
        <v>0</v>
      </c>
      <c r="AA719" s="189">
        <f ca="1">SUM($O603:AA603)-SUM($O690:AA690)</f>
        <v>0</v>
      </c>
      <c r="AB719" s="189">
        <f ca="1">SUM($O603:AB603)-SUM($O690:AB690)</f>
        <v>0</v>
      </c>
      <c r="AC719" s="189">
        <f ca="1">SUM($O603:AC603)-SUM($O690:AC690)</f>
        <v>0</v>
      </c>
      <c r="AD719" s="189">
        <f ca="1">SUM($O603:AD603)-SUM($O690:AD690)</f>
        <v>0</v>
      </c>
      <c r="AE719" s="189">
        <f ca="1">SUM($O603:AE603)-SUM($O690:AE690)</f>
        <v>0</v>
      </c>
      <c r="AF719" s="189">
        <f ca="1">SUM($O603:AF603)-SUM($O690:AF690)</f>
        <v>0</v>
      </c>
      <c r="AG719" s="189">
        <f ca="1">SUM($O603:AG603)-SUM($O690:AG690)</f>
        <v>0</v>
      </c>
      <c r="AH719" s="189">
        <f ca="1">SUM($O603:AH603)-SUM($O690:AH690)</f>
        <v>0</v>
      </c>
      <c r="AI719" s="189">
        <f ca="1">SUM($O603:AI603)-SUM($O690:AI690)</f>
        <v>0</v>
      </c>
      <c r="AJ719" s="189">
        <f ca="1">SUM($O603:AJ603)-SUM($O690:AJ690)</f>
        <v>0</v>
      </c>
      <c r="AK719" s="189">
        <f ca="1">SUM($O603:AK603)-SUM($O690:AK690)</f>
        <v>0</v>
      </c>
      <c r="AL719" s="189">
        <f ca="1">SUM($O603:AL603)-SUM($O690:AL690)</f>
        <v>0</v>
      </c>
      <c r="AM719" s="189">
        <f ca="1">SUM($O603:AM603)-SUM($O690:AM690)</f>
        <v>0</v>
      </c>
      <c r="AN719" s="189">
        <f ca="1">SUM($O603:AN603)-SUM($O690:AN690)</f>
        <v>0</v>
      </c>
      <c r="AO719" s="189">
        <f ca="1">SUM($O603:AO603)-SUM($O690:AO690)</f>
        <v>0</v>
      </c>
      <c r="AP719" s="189">
        <f ca="1">SUM($O603:AP603)-SUM($O690:AP690)</f>
        <v>0</v>
      </c>
      <c r="AQ719" s="189">
        <f ca="1">SUM($O603:AQ603)-SUM($O690:AQ690)</f>
        <v>0</v>
      </c>
      <c r="AR719" s="189">
        <f ca="1">SUM($O603:AR603)-SUM($O690:AR690)</f>
        <v>0</v>
      </c>
      <c r="AS719" s="189">
        <f ca="1">SUM($O603:AS603)-SUM($O690:AS690)</f>
        <v>0</v>
      </c>
      <c r="AT719" s="189">
        <f ca="1">SUM($O603:AT603)-SUM($O690:AT690)</f>
        <v>0</v>
      </c>
      <c r="AU719" s="189">
        <f ca="1">SUM($O603:AU603)-SUM($O690:AU690)</f>
        <v>0</v>
      </c>
      <c r="AV719" s="189">
        <f ca="1">SUM($O603:AV603)-SUM($O690:AV690)</f>
        <v>0</v>
      </c>
      <c r="AW719" s="189">
        <f ca="1">SUM($O603:AW603)-SUM($O690:AW690)</f>
        <v>0</v>
      </c>
      <c r="AX719" s="189">
        <f ca="1">SUM($O603:AX603)-SUM($O690:AX690)</f>
        <v>0</v>
      </c>
      <c r="AY719" s="189">
        <f ca="1">SUM($O603:AY603)-SUM($O690:AY690)</f>
        <v>0</v>
      </c>
      <c r="AZ719" s="189">
        <f ca="1">SUM($O603:AZ603)-SUM($O690:AZ690)</f>
        <v>0</v>
      </c>
      <c r="BA719" s="189">
        <f ca="1">SUM($O603:BA603)-SUM($O690:BA690)</f>
        <v>0</v>
      </c>
      <c r="BB719" s="189">
        <f ca="1">SUM($O603:BB603)-SUM($O690:BB690)</f>
        <v>0</v>
      </c>
      <c r="BC719" s="189">
        <f ca="1">SUM($O603:BC603)-SUM($O690:BC690)</f>
        <v>0</v>
      </c>
      <c r="BD719" s="189">
        <f ca="1">SUM($O603:BD603)-SUM($O690:BD690)</f>
        <v>0</v>
      </c>
      <c r="BE719" s="189">
        <f ca="1">SUM($O603:BE603)-SUM($O690:BE690)</f>
        <v>0</v>
      </c>
      <c r="BF719" s="189">
        <f ca="1">SUM($O603:BF603)-SUM($O690:BF690)</f>
        <v>0</v>
      </c>
      <c r="BG719" s="189">
        <f ca="1">SUM($O603:BG603)-SUM($O690:BG690)</f>
        <v>0</v>
      </c>
      <c r="BH719" s="189">
        <f ca="1">SUM($O603:BH603)-SUM($O690:BH690)</f>
        <v>0</v>
      </c>
      <c r="BI719" s="189">
        <f ca="1">SUM($O603:BI603)-SUM($O690:BI690)</f>
        <v>0</v>
      </c>
      <c r="BJ719" s="189">
        <f ca="1">SUM($O603:BJ603)-SUM($O690:BJ690)</f>
        <v>0</v>
      </c>
      <c r="BK719" s="189">
        <f ca="1">SUM($O603:BK603)-SUM($O690:BK690)</f>
        <v>0</v>
      </c>
      <c r="BL719" s="189">
        <f ca="1">SUM($O603:BL603)-SUM($O690:BL690)</f>
        <v>0</v>
      </c>
      <c r="BM719" s="189">
        <f ca="1">SUM($O603:BM603)-SUM($O690:BM690)</f>
        <v>0</v>
      </c>
    </row>
    <row r="720" spans="3:65" x14ac:dyDescent="0.2">
      <c r="C720" s="188">
        <f t="shared" si="643"/>
        <v>20</v>
      </c>
      <c r="D720" s="166" t="str">
        <f t="shared" si="644"/>
        <v>item 20</v>
      </c>
      <c r="E720" s="211" t="str">
        <f t="shared" si="642"/>
        <v>Operating Expense</v>
      </c>
      <c r="F720" s="183">
        <f t="shared" si="642"/>
        <v>2</v>
      </c>
      <c r="G720" s="183"/>
      <c r="H720" s="214"/>
      <c r="O720" s="189">
        <f ca="1">SUM($O604:O604)-SUM($O691:O691)</f>
        <v>0</v>
      </c>
      <c r="P720" s="189">
        <f ca="1">SUM($O604:P604)-SUM($O691:P691)</f>
        <v>0</v>
      </c>
      <c r="Q720" s="189">
        <f ca="1">SUM($O604:Q604)-SUM($O691:Q691)</f>
        <v>0</v>
      </c>
      <c r="R720" s="189">
        <f ca="1">SUM($O604:R604)-SUM($O691:R691)</f>
        <v>0</v>
      </c>
      <c r="S720" s="189">
        <f ca="1">SUM($O604:S604)-SUM($O691:S691)</f>
        <v>0</v>
      </c>
      <c r="T720" s="189">
        <f ca="1">SUM($O604:T604)-SUM($O691:T691)</f>
        <v>0</v>
      </c>
      <c r="U720" s="189">
        <f ca="1">SUM($O604:U604)-SUM($O691:U691)</f>
        <v>0</v>
      </c>
      <c r="V720" s="189">
        <f ca="1">SUM($O604:V604)-SUM($O691:V691)</f>
        <v>0</v>
      </c>
      <c r="W720" s="189">
        <f ca="1">SUM($O604:W604)-SUM($O691:W691)</f>
        <v>0</v>
      </c>
      <c r="X720" s="189">
        <f ca="1">SUM($O604:X604)-SUM($O691:X691)</f>
        <v>0</v>
      </c>
      <c r="Y720" s="189">
        <f ca="1">SUM($O604:Y604)-SUM($O691:Y691)</f>
        <v>0</v>
      </c>
      <c r="Z720" s="189">
        <f ca="1">SUM($O604:Z604)-SUM($O691:Z691)</f>
        <v>0</v>
      </c>
      <c r="AA720" s="189">
        <f ca="1">SUM($O604:AA604)-SUM($O691:AA691)</f>
        <v>0</v>
      </c>
      <c r="AB720" s="189">
        <f ca="1">SUM($O604:AB604)-SUM($O691:AB691)</f>
        <v>0</v>
      </c>
      <c r="AC720" s="189">
        <f ca="1">SUM($O604:AC604)-SUM($O691:AC691)</f>
        <v>0</v>
      </c>
      <c r="AD720" s="189">
        <f ca="1">SUM($O604:AD604)-SUM($O691:AD691)</f>
        <v>0</v>
      </c>
      <c r="AE720" s="189">
        <f ca="1">SUM($O604:AE604)-SUM($O691:AE691)</f>
        <v>0</v>
      </c>
      <c r="AF720" s="189">
        <f ca="1">SUM($O604:AF604)-SUM($O691:AF691)</f>
        <v>0</v>
      </c>
      <c r="AG720" s="189">
        <f ca="1">SUM($O604:AG604)-SUM($O691:AG691)</f>
        <v>0</v>
      </c>
      <c r="AH720" s="189">
        <f ca="1">SUM($O604:AH604)-SUM($O691:AH691)</f>
        <v>0</v>
      </c>
      <c r="AI720" s="189">
        <f ca="1">SUM($O604:AI604)-SUM($O691:AI691)</f>
        <v>0</v>
      </c>
      <c r="AJ720" s="189">
        <f ca="1">SUM($O604:AJ604)-SUM($O691:AJ691)</f>
        <v>0</v>
      </c>
      <c r="AK720" s="189">
        <f ca="1">SUM($O604:AK604)-SUM($O691:AK691)</f>
        <v>0</v>
      </c>
      <c r="AL720" s="189">
        <f ca="1">SUM($O604:AL604)-SUM($O691:AL691)</f>
        <v>0</v>
      </c>
      <c r="AM720" s="189">
        <f ca="1">SUM($O604:AM604)-SUM($O691:AM691)</f>
        <v>0</v>
      </c>
      <c r="AN720" s="189">
        <f ca="1">SUM($O604:AN604)-SUM($O691:AN691)</f>
        <v>0</v>
      </c>
      <c r="AO720" s="189">
        <f ca="1">SUM($O604:AO604)-SUM($O691:AO691)</f>
        <v>0</v>
      </c>
      <c r="AP720" s="189">
        <f ca="1">SUM($O604:AP604)-SUM($O691:AP691)</f>
        <v>0</v>
      </c>
      <c r="AQ720" s="189">
        <f ca="1">SUM($O604:AQ604)-SUM($O691:AQ691)</f>
        <v>0</v>
      </c>
      <c r="AR720" s="189">
        <f ca="1">SUM($O604:AR604)-SUM($O691:AR691)</f>
        <v>0</v>
      </c>
      <c r="AS720" s="189">
        <f ca="1">SUM($O604:AS604)-SUM($O691:AS691)</f>
        <v>0</v>
      </c>
      <c r="AT720" s="189">
        <f ca="1">SUM($O604:AT604)-SUM($O691:AT691)</f>
        <v>0</v>
      </c>
      <c r="AU720" s="189">
        <f ca="1">SUM($O604:AU604)-SUM($O691:AU691)</f>
        <v>0</v>
      </c>
      <c r="AV720" s="189">
        <f ca="1">SUM($O604:AV604)-SUM($O691:AV691)</f>
        <v>0</v>
      </c>
      <c r="AW720" s="189">
        <f ca="1">SUM($O604:AW604)-SUM($O691:AW691)</f>
        <v>0</v>
      </c>
      <c r="AX720" s="189">
        <f ca="1">SUM($O604:AX604)-SUM($O691:AX691)</f>
        <v>0</v>
      </c>
      <c r="AY720" s="189">
        <f ca="1">SUM($O604:AY604)-SUM($O691:AY691)</f>
        <v>0</v>
      </c>
      <c r="AZ720" s="189">
        <f ca="1">SUM($O604:AZ604)-SUM($O691:AZ691)</f>
        <v>0</v>
      </c>
      <c r="BA720" s="189">
        <f ca="1">SUM($O604:BA604)-SUM($O691:BA691)</f>
        <v>0</v>
      </c>
      <c r="BB720" s="189">
        <f ca="1">SUM($O604:BB604)-SUM($O691:BB691)</f>
        <v>0</v>
      </c>
      <c r="BC720" s="189">
        <f ca="1">SUM($O604:BC604)-SUM($O691:BC691)</f>
        <v>0</v>
      </c>
      <c r="BD720" s="189">
        <f ca="1">SUM($O604:BD604)-SUM($O691:BD691)</f>
        <v>0</v>
      </c>
      <c r="BE720" s="189">
        <f ca="1">SUM($O604:BE604)-SUM($O691:BE691)</f>
        <v>0</v>
      </c>
      <c r="BF720" s="189">
        <f ca="1">SUM($O604:BF604)-SUM($O691:BF691)</f>
        <v>0</v>
      </c>
      <c r="BG720" s="189">
        <f ca="1">SUM($O604:BG604)-SUM($O691:BG691)</f>
        <v>0</v>
      </c>
      <c r="BH720" s="189">
        <f ca="1">SUM($O604:BH604)-SUM($O691:BH691)</f>
        <v>0</v>
      </c>
      <c r="BI720" s="189">
        <f ca="1">SUM($O604:BI604)-SUM($O691:BI691)</f>
        <v>0</v>
      </c>
      <c r="BJ720" s="189">
        <f ca="1">SUM($O604:BJ604)-SUM($O691:BJ691)</f>
        <v>0</v>
      </c>
      <c r="BK720" s="189">
        <f ca="1">SUM($O604:BK604)-SUM($O691:BK691)</f>
        <v>0</v>
      </c>
      <c r="BL720" s="189">
        <f ca="1">SUM($O604:BL604)-SUM($O691:BL691)</f>
        <v>0</v>
      </c>
      <c r="BM720" s="189">
        <f ca="1">SUM($O604:BM604)-SUM($O691:BM691)</f>
        <v>0</v>
      </c>
    </row>
    <row r="721" spans="3:65" x14ac:dyDescent="0.2">
      <c r="C721" s="188">
        <f t="shared" si="643"/>
        <v>21</v>
      </c>
      <c r="D721" s="166" t="str">
        <f t="shared" si="644"/>
        <v>item 21</v>
      </c>
      <c r="E721" s="211" t="str">
        <f t="shared" si="642"/>
        <v>Operating Expense</v>
      </c>
      <c r="F721" s="183">
        <f t="shared" si="642"/>
        <v>2</v>
      </c>
      <c r="G721" s="183"/>
      <c r="H721" s="214"/>
      <c r="O721" s="189">
        <f ca="1">SUM($O605:O605)-SUM($O692:O692)</f>
        <v>0</v>
      </c>
      <c r="P721" s="189">
        <f ca="1">SUM($O605:P605)-SUM($O692:P692)</f>
        <v>0</v>
      </c>
      <c r="Q721" s="189">
        <f ca="1">SUM($O605:Q605)-SUM($O692:Q692)</f>
        <v>0</v>
      </c>
      <c r="R721" s="189">
        <f ca="1">SUM($O605:R605)-SUM($O692:R692)</f>
        <v>0</v>
      </c>
      <c r="S721" s="189">
        <f ca="1">SUM($O605:S605)-SUM($O692:S692)</f>
        <v>0</v>
      </c>
      <c r="T721" s="189">
        <f ca="1">SUM($O605:T605)-SUM($O692:T692)</f>
        <v>0</v>
      </c>
      <c r="U721" s="189">
        <f ca="1">SUM($O605:U605)-SUM($O692:U692)</f>
        <v>0</v>
      </c>
      <c r="V721" s="189">
        <f ca="1">SUM($O605:V605)-SUM($O692:V692)</f>
        <v>0</v>
      </c>
      <c r="W721" s="189">
        <f ca="1">SUM($O605:W605)-SUM($O692:W692)</f>
        <v>0</v>
      </c>
      <c r="X721" s="189">
        <f ca="1">SUM($O605:X605)-SUM($O692:X692)</f>
        <v>0</v>
      </c>
      <c r="Y721" s="189">
        <f ca="1">SUM($O605:Y605)-SUM($O692:Y692)</f>
        <v>0</v>
      </c>
      <c r="Z721" s="189">
        <f ca="1">SUM($O605:Z605)-SUM($O692:Z692)</f>
        <v>0</v>
      </c>
      <c r="AA721" s="189">
        <f ca="1">SUM($O605:AA605)-SUM($O692:AA692)</f>
        <v>0</v>
      </c>
      <c r="AB721" s="189">
        <f ca="1">SUM($O605:AB605)-SUM($O692:AB692)</f>
        <v>0</v>
      </c>
      <c r="AC721" s="189">
        <f ca="1">SUM($O605:AC605)-SUM($O692:AC692)</f>
        <v>0</v>
      </c>
      <c r="AD721" s="189">
        <f ca="1">SUM($O605:AD605)-SUM($O692:AD692)</f>
        <v>0</v>
      </c>
      <c r="AE721" s="189">
        <f ca="1">SUM($O605:AE605)-SUM($O692:AE692)</f>
        <v>0</v>
      </c>
      <c r="AF721" s="189">
        <f ca="1">SUM($O605:AF605)-SUM($O692:AF692)</f>
        <v>0</v>
      </c>
      <c r="AG721" s="189">
        <f ca="1">SUM($O605:AG605)-SUM($O692:AG692)</f>
        <v>0</v>
      </c>
      <c r="AH721" s="189">
        <f ca="1">SUM($O605:AH605)-SUM($O692:AH692)</f>
        <v>0</v>
      </c>
      <c r="AI721" s="189">
        <f ca="1">SUM($O605:AI605)-SUM($O692:AI692)</f>
        <v>0</v>
      </c>
      <c r="AJ721" s="189">
        <f ca="1">SUM($O605:AJ605)-SUM($O692:AJ692)</f>
        <v>0</v>
      </c>
      <c r="AK721" s="189">
        <f ca="1">SUM($O605:AK605)-SUM($O692:AK692)</f>
        <v>0</v>
      </c>
      <c r="AL721" s="189">
        <f ca="1">SUM($O605:AL605)-SUM($O692:AL692)</f>
        <v>0</v>
      </c>
      <c r="AM721" s="189">
        <f ca="1">SUM($O605:AM605)-SUM($O692:AM692)</f>
        <v>0</v>
      </c>
      <c r="AN721" s="189">
        <f ca="1">SUM($O605:AN605)-SUM($O692:AN692)</f>
        <v>0</v>
      </c>
      <c r="AO721" s="189">
        <f ca="1">SUM($O605:AO605)-SUM($O692:AO692)</f>
        <v>0</v>
      </c>
      <c r="AP721" s="189">
        <f ca="1">SUM($O605:AP605)-SUM($O692:AP692)</f>
        <v>0</v>
      </c>
      <c r="AQ721" s="189">
        <f ca="1">SUM($O605:AQ605)-SUM($O692:AQ692)</f>
        <v>0</v>
      </c>
      <c r="AR721" s="189">
        <f ca="1">SUM($O605:AR605)-SUM($O692:AR692)</f>
        <v>0</v>
      </c>
      <c r="AS721" s="189">
        <f ca="1">SUM($O605:AS605)-SUM($O692:AS692)</f>
        <v>0</v>
      </c>
      <c r="AT721" s="189">
        <f ca="1">SUM($O605:AT605)-SUM($O692:AT692)</f>
        <v>0</v>
      </c>
      <c r="AU721" s="189">
        <f ca="1">SUM($O605:AU605)-SUM($O692:AU692)</f>
        <v>0</v>
      </c>
      <c r="AV721" s="189">
        <f ca="1">SUM($O605:AV605)-SUM($O692:AV692)</f>
        <v>0</v>
      </c>
      <c r="AW721" s="189">
        <f ca="1">SUM($O605:AW605)-SUM($O692:AW692)</f>
        <v>0</v>
      </c>
      <c r="AX721" s="189">
        <f ca="1">SUM($O605:AX605)-SUM($O692:AX692)</f>
        <v>0</v>
      </c>
      <c r="AY721" s="189">
        <f ca="1">SUM($O605:AY605)-SUM($O692:AY692)</f>
        <v>0</v>
      </c>
      <c r="AZ721" s="189">
        <f ca="1">SUM($O605:AZ605)-SUM($O692:AZ692)</f>
        <v>0</v>
      </c>
      <c r="BA721" s="189">
        <f ca="1">SUM($O605:BA605)-SUM($O692:BA692)</f>
        <v>0</v>
      </c>
      <c r="BB721" s="189">
        <f ca="1">SUM($O605:BB605)-SUM($O692:BB692)</f>
        <v>0</v>
      </c>
      <c r="BC721" s="189">
        <f ca="1">SUM($O605:BC605)-SUM($O692:BC692)</f>
        <v>0</v>
      </c>
      <c r="BD721" s="189">
        <f ca="1">SUM($O605:BD605)-SUM($O692:BD692)</f>
        <v>0</v>
      </c>
      <c r="BE721" s="189">
        <f ca="1">SUM($O605:BE605)-SUM($O692:BE692)</f>
        <v>0</v>
      </c>
      <c r="BF721" s="189">
        <f ca="1">SUM($O605:BF605)-SUM($O692:BF692)</f>
        <v>0</v>
      </c>
      <c r="BG721" s="189">
        <f ca="1">SUM($O605:BG605)-SUM($O692:BG692)</f>
        <v>0</v>
      </c>
      <c r="BH721" s="189">
        <f ca="1">SUM($O605:BH605)-SUM($O692:BH692)</f>
        <v>0</v>
      </c>
      <c r="BI721" s="189">
        <f ca="1">SUM($O605:BI605)-SUM($O692:BI692)</f>
        <v>0</v>
      </c>
      <c r="BJ721" s="189">
        <f ca="1">SUM($O605:BJ605)-SUM($O692:BJ692)</f>
        <v>0</v>
      </c>
      <c r="BK721" s="189">
        <f ca="1">SUM($O605:BK605)-SUM($O692:BK692)</f>
        <v>0</v>
      </c>
      <c r="BL721" s="189">
        <f ca="1">SUM($O605:BL605)-SUM($O692:BL692)</f>
        <v>0</v>
      </c>
      <c r="BM721" s="189">
        <f ca="1">SUM($O605:BM605)-SUM($O692:BM692)</f>
        <v>0</v>
      </c>
    </row>
    <row r="722" spans="3:65" x14ac:dyDescent="0.2">
      <c r="C722" s="188">
        <f t="shared" si="643"/>
        <v>22</v>
      </c>
      <c r="D722" s="166" t="str">
        <f t="shared" si="644"/>
        <v>item 22</v>
      </c>
      <c r="E722" s="211" t="str">
        <f t="shared" si="642"/>
        <v>Operating Expense</v>
      </c>
      <c r="F722" s="183">
        <f t="shared" si="642"/>
        <v>2</v>
      </c>
      <c r="G722" s="183"/>
      <c r="H722" s="214"/>
      <c r="O722" s="189">
        <f ca="1">SUM($O606:O606)-SUM($O693:O693)</f>
        <v>0</v>
      </c>
      <c r="P722" s="189">
        <f ca="1">SUM($O606:P606)-SUM($O693:P693)</f>
        <v>0</v>
      </c>
      <c r="Q722" s="189">
        <f ca="1">SUM($O606:Q606)-SUM($O693:Q693)</f>
        <v>0</v>
      </c>
      <c r="R722" s="189">
        <f ca="1">SUM($O606:R606)-SUM($O693:R693)</f>
        <v>0</v>
      </c>
      <c r="S722" s="189">
        <f ca="1">SUM($O606:S606)-SUM($O693:S693)</f>
        <v>0</v>
      </c>
      <c r="T722" s="189">
        <f ca="1">SUM($O606:T606)-SUM($O693:T693)</f>
        <v>0</v>
      </c>
      <c r="U722" s="189">
        <f ca="1">SUM($O606:U606)-SUM($O693:U693)</f>
        <v>0</v>
      </c>
      <c r="V722" s="189">
        <f ca="1">SUM($O606:V606)-SUM($O693:V693)</f>
        <v>0</v>
      </c>
      <c r="W722" s="189">
        <f ca="1">SUM($O606:W606)-SUM($O693:W693)</f>
        <v>0</v>
      </c>
      <c r="X722" s="189">
        <f ca="1">SUM($O606:X606)-SUM($O693:X693)</f>
        <v>0</v>
      </c>
      <c r="Y722" s="189">
        <f ca="1">SUM($O606:Y606)-SUM($O693:Y693)</f>
        <v>0</v>
      </c>
      <c r="Z722" s="189">
        <f ca="1">SUM($O606:Z606)-SUM($O693:Z693)</f>
        <v>0</v>
      </c>
      <c r="AA722" s="189">
        <f ca="1">SUM($O606:AA606)-SUM($O693:AA693)</f>
        <v>0</v>
      </c>
      <c r="AB722" s="189">
        <f ca="1">SUM($O606:AB606)-SUM($O693:AB693)</f>
        <v>0</v>
      </c>
      <c r="AC722" s="189">
        <f ca="1">SUM($O606:AC606)-SUM($O693:AC693)</f>
        <v>0</v>
      </c>
      <c r="AD722" s="189">
        <f ca="1">SUM($O606:AD606)-SUM($O693:AD693)</f>
        <v>0</v>
      </c>
      <c r="AE722" s="189">
        <f ca="1">SUM($O606:AE606)-SUM($O693:AE693)</f>
        <v>0</v>
      </c>
      <c r="AF722" s="189">
        <f ca="1">SUM($O606:AF606)-SUM($O693:AF693)</f>
        <v>0</v>
      </c>
      <c r="AG722" s="189">
        <f ca="1">SUM($O606:AG606)-SUM($O693:AG693)</f>
        <v>0</v>
      </c>
      <c r="AH722" s="189">
        <f ca="1">SUM($O606:AH606)-SUM($O693:AH693)</f>
        <v>0</v>
      </c>
      <c r="AI722" s="189">
        <f ca="1">SUM($O606:AI606)-SUM($O693:AI693)</f>
        <v>0</v>
      </c>
      <c r="AJ722" s="189">
        <f ca="1">SUM($O606:AJ606)-SUM($O693:AJ693)</f>
        <v>0</v>
      </c>
      <c r="AK722" s="189">
        <f ca="1">SUM($O606:AK606)-SUM($O693:AK693)</f>
        <v>0</v>
      </c>
      <c r="AL722" s="189">
        <f ca="1">SUM($O606:AL606)-SUM($O693:AL693)</f>
        <v>0</v>
      </c>
      <c r="AM722" s="189">
        <f ca="1">SUM($O606:AM606)-SUM($O693:AM693)</f>
        <v>0</v>
      </c>
      <c r="AN722" s="189">
        <f ca="1">SUM($O606:AN606)-SUM($O693:AN693)</f>
        <v>0</v>
      </c>
      <c r="AO722" s="189">
        <f ca="1">SUM($O606:AO606)-SUM($O693:AO693)</f>
        <v>0</v>
      </c>
      <c r="AP722" s="189">
        <f ca="1">SUM($O606:AP606)-SUM($O693:AP693)</f>
        <v>0</v>
      </c>
      <c r="AQ722" s="189">
        <f ca="1">SUM($O606:AQ606)-SUM($O693:AQ693)</f>
        <v>0</v>
      </c>
      <c r="AR722" s="189">
        <f ca="1">SUM($O606:AR606)-SUM($O693:AR693)</f>
        <v>0</v>
      </c>
      <c r="AS722" s="189">
        <f ca="1">SUM($O606:AS606)-SUM($O693:AS693)</f>
        <v>0</v>
      </c>
      <c r="AT722" s="189">
        <f ca="1">SUM($O606:AT606)-SUM($O693:AT693)</f>
        <v>0</v>
      </c>
      <c r="AU722" s="189">
        <f ca="1">SUM($O606:AU606)-SUM($O693:AU693)</f>
        <v>0</v>
      </c>
      <c r="AV722" s="189">
        <f ca="1">SUM($O606:AV606)-SUM($O693:AV693)</f>
        <v>0</v>
      </c>
      <c r="AW722" s="189">
        <f ca="1">SUM($O606:AW606)-SUM($O693:AW693)</f>
        <v>0</v>
      </c>
      <c r="AX722" s="189">
        <f ca="1">SUM($O606:AX606)-SUM($O693:AX693)</f>
        <v>0</v>
      </c>
      <c r="AY722" s="189">
        <f ca="1">SUM($O606:AY606)-SUM($O693:AY693)</f>
        <v>0</v>
      </c>
      <c r="AZ722" s="189">
        <f ca="1">SUM($O606:AZ606)-SUM($O693:AZ693)</f>
        <v>0</v>
      </c>
      <c r="BA722" s="189">
        <f ca="1">SUM($O606:BA606)-SUM($O693:BA693)</f>
        <v>0</v>
      </c>
      <c r="BB722" s="189">
        <f ca="1">SUM($O606:BB606)-SUM($O693:BB693)</f>
        <v>0</v>
      </c>
      <c r="BC722" s="189">
        <f ca="1">SUM($O606:BC606)-SUM($O693:BC693)</f>
        <v>0</v>
      </c>
      <c r="BD722" s="189">
        <f ca="1">SUM($O606:BD606)-SUM($O693:BD693)</f>
        <v>0</v>
      </c>
      <c r="BE722" s="189">
        <f ca="1">SUM($O606:BE606)-SUM($O693:BE693)</f>
        <v>0</v>
      </c>
      <c r="BF722" s="189">
        <f ca="1">SUM($O606:BF606)-SUM($O693:BF693)</f>
        <v>0</v>
      </c>
      <c r="BG722" s="189">
        <f ca="1">SUM($O606:BG606)-SUM($O693:BG693)</f>
        <v>0</v>
      </c>
      <c r="BH722" s="189">
        <f ca="1">SUM($O606:BH606)-SUM($O693:BH693)</f>
        <v>0</v>
      </c>
      <c r="BI722" s="189">
        <f ca="1">SUM($O606:BI606)-SUM($O693:BI693)</f>
        <v>0</v>
      </c>
      <c r="BJ722" s="189">
        <f ca="1">SUM($O606:BJ606)-SUM($O693:BJ693)</f>
        <v>0</v>
      </c>
      <c r="BK722" s="189">
        <f ca="1">SUM($O606:BK606)-SUM($O693:BK693)</f>
        <v>0</v>
      </c>
      <c r="BL722" s="189">
        <f ca="1">SUM($O606:BL606)-SUM($O693:BL693)</f>
        <v>0</v>
      </c>
      <c r="BM722" s="189">
        <f ca="1">SUM($O606:BM606)-SUM($O693:BM693)</f>
        <v>0</v>
      </c>
    </row>
    <row r="723" spans="3:65" x14ac:dyDescent="0.2">
      <c r="C723" s="188">
        <f t="shared" si="643"/>
        <v>23</v>
      </c>
      <c r="D723" s="166" t="str">
        <f t="shared" si="644"/>
        <v>item 23</v>
      </c>
      <c r="E723" s="211" t="str">
        <f t="shared" si="642"/>
        <v>Operating Expense</v>
      </c>
      <c r="F723" s="183">
        <f t="shared" si="642"/>
        <v>2</v>
      </c>
      <c r="G723" s="183"/>
      <c r="H723" s="214"/>
      <c r="O723" s="189">
        <f ca="1">SUM($O607:O607)-SUM($O694:O694)</f>
        <v>0</v>
      </c>
      <c r="P723" s="189">
        <f ca="1">SUM($O607:P607)-SUM($O694:P694)</f>
        <v>0</v>
      </c>
      <c r="Q723" s="189">
        <f ca="1">SUM($O607:Q607)-SUM($O694:Q694)</f>
        <v>0</v>
      </c>
      <c r="R723" s="189">
        <f ca="1">SUM($O607:R607)-SUM($O694:R694)</f>
        <v>0</v>
      </c>
      <c r="S723" s="189">
        <f ca="1">SUM($O607:S607)-SUM($O694:S694)</f>
        <v>0</v>
      </c>
      <c r="T723" s="189">
        <f ca="1">SUM($O607:T607)-SUM($O694:T694)</f>
        <v>0</v>
      </c>
      <c r="U723" s="189">
        <f ca="1">SUM($O607:U607)-SUM($O694:U694)</f>
        <v>0</v>
      </c>
      <c r="V723" s="189">
        <f ca="1">SUM($O607:V607)-SUM($O694:V694)</f>
        <v>0</v>
      </c>
      <c r="W723" s="189">
        <f ca="1">SUM($O607:W607)-SUM($O694:W694)</f>
        <v>0</v>
      </c>
      <c r="X723" s="189">
        <f ca="1">SUM($O607:X607)-SUM($O694:X694)</f>
        <v>0</v>
      </c>
      <c r="Y723" s="189">
        <f ca="1">SUM($O607:Y607)-SUM($O694:Y694)</f>
        <v>0</v>
      </c>
      <c r="Z723" s="189">
        <f ca="1">SUM($O607:Z607)-SUM($O694:Z694)</f>
        <v>0</v>
      </c>
      <c r="AA723" s="189">
        <f ca="1">SUM($O607:AA607)-SUM($O694:AA694)</f>
        <v>0</v>
      </c>
      <c r="AB723" s="189">
        <f ca="1">SUM($O607:AB607)-SUM($O694:AB694)</f>
        <v>0</v>
      </c>
      <c r="AC723" s="189">
        <f ca="1">SUM($O607:AC607)-SUM($O694:AC694)</f>
        <v>0</v>
      </c>
      <c r="AD723" s="189">
        <f ca="1">SUM($O607:AD607)-SUM($O694:AD694)</f>
        <v>0</v>
      </c>
      <c r="AE723" s="189">
        <f ca="1">SUM($O607:AE607)-SUM($O694:AE694)</f>
        <v>0</v>
      </c>
      <c r="AF723" s="189">
        <f ca="1">SUM($O607:AF607)-SUM($O694:AF694)</f>
        <v>0</v>
      </c>
      <c r="AG723" s="189">
        <f ca="1">SUM($O607:AG607)-SUM($O694:AG694)</f>
        <v>0</v>
      </c>
      <c r="AH723" s="189">
        <f ca="1">SUM($O607:AH607)-SUM($O694:AH694)</f>
        <v>0</v>
      </c>
      <c r="AI723" s="189">
        <f ca="1">SUM($O607:AI607)-SUM($O694:AI694)</f>
        <v>0</v>
      </c>
      <c r="AJ723" s="189">
        <f ca="1">SUM($O607:AJ607)-SUM($O694:AJ694)</f>
        <v>0</v>
      </c>
      <c r="AK723" s="189">
        <f ca="1">SUM($O607:AK607)-SUM($O694:AK694)</f>
        <v>0</v>
      </c>
      <c r="AL723" s="189">
        <f ca="1">SUM($O607:AL607)-SUM($O694:AL694)</f>
        <v>0</v>
      </c>
      <c r="AM723" s="189">
        <f ca="1">SUM($O607:AM607)-SUM($O694:AM694)</f>
        <v>0</v>
      </c>
      <c r="AN723" s="189">
        <f ca="1">SUM($O607:AN607)-SUM($O694:AN694)</f>
        <v>0</v>
      </c>
      <c r="AO723" s="189">
        <f ca="1">SUM($O607:AO607)-SUM($O694:AO694)</f>
        <v>0</v>
      </c>
      <c r="AP723" s="189">
        <f ca="1">SUM($O607:AP607)-SUM($O694:AP694)</f>
        <v>0</v>
      </c>
      <c r="AQ723" s="189">
        <f ca="1">SUM($O607:AQ607)-SUM($O694:AQ694)</f>
        <v>0</v>
      </c>
      <c r="AR723" s="189">
        <f ca="1">SUM($O607:AR607)-SUM($O694:AR694)</f>
        <v>0</v>
      </c>
      <c r="AS723" s="189">
        <f ca="1">SUM($O607:AS607)-SUM($O694:AS694)</f>
        <v>0</v>
      </c>
      <c r="AT723" s="189">
        <f ca="1">SUM($O607:AT607)-SUM($O694:AT694)</f>
        <v>0</v>
      </c>
      <c r="AU723" s="189">
        <f ca="1">SUM($O607:AU607)-SUM($O694:AU694)</f>
        <v>0</v>
      </c>
      <c r="AV723" s="189">
        <f ca="1">SUM($O607:AV607)-SUM($O694:AV694)</f>
        <v>0</v>
      </c>
      <c r="AW723" s="189">
        <f ca="1">SUM($O607:AW607)-SUM($O694:AW694)</f>
        <v>0</v>
      </c>
      <c r="AX723" s="189">
        <f ca="1">SUM($O607:AX607)-SUM($O694:AX694)</f>
        <v>0</v>
      </c>
      <c r="AY723" s="189">
        <f ca="1">SUM($O607:AY607)-SUM($O694:AY694)</f>
        <v>0</v>
      </c>
      <c r="AZ723" s="189">
        <f ca="1">SUM($O607:AZ607)-SUM($O694:AZ694)</f>
        <v>0</v>
      </c>
      <c r="BA723" s="189">
        <f ca="1">SUM($O607:BA607)-SUM($O694:BA694)</f>
        <v>0</v>
      </c>
      <c r="BB723" s="189">
        <f ca="1">SUM($O607:BB607)-SUM($O694:BB694)</f>
        <v>0</v>
      </c>
      <c r="BC723" s="189">
        <f ca="1">SUM($O607:BC607)-SUM($O694:BC694)</f>
        <v>0</v>
      </c>
      <c r="BD723" s="189">
        <f ca="1">SUM($O607:BD607)-SUM($O694:BD694)</f>
        <v>0</v>
      </c>
      <c r="BE723" s="189">
        <f ca="1">SUM($O607:BE607)-SUM($O694:BE694)</f>
        <v>0</v>
      </c>
      <c r="BF723" s="189">
        <f ca="1">SUM($O607:BF607)-SUM($O694:BF694)</f>
        <v>0</v>
      </c>
      <c r="BG723" s="189">
        <f ca="1">SUM($O607:BG607)-SUM($O694:BG694)</f>
        <v>0</v>
      </c>
      <c r="BH723" s="189">
        <f ca="1">SUM($O607:BH607)-SUM($O694:BH694)</f>
        <v>0</v>
      </c>
      <c r="BI723" s="189">
        <f ca="1">SUM($O607:BI607)-SUM($O694:BI694)</f>
        <v>0</v>
      </c>
      <c r="BJ723" s="189">
        <f ca="1">SUM($O607:BJ607)-SUM($O694:BJ694)</f>
        <v>0</v>
      </c>
      <c r="BK723" s="189">
        <f ca="1">SUM($O607:BK607)-SUM($O694:BK694)</f>
        <v>0</v>
      </c>
      <c r="BL723" s="189">
        <f ca="1">SUM($O607:BL607)-SUM($O694:BL694)</f>
        <v>0</v>
      </c>
      <c r="BM723" s="189">
        <f ca="1">SUM($O607:BM607)-SUM($O694:BM694)</f>
        <v>0</v>
      </c>
    </row>
    <row r="724" spans="3:65" x14ac:dyDescent="0.2">
      <c r="C724" s="188">
        <f t="shared" si="643"/>
        <v>24</v>
      </c>
      <c r="D724" s="166" t="str">
        <f t="shared" si="644"/>
        <v>item 24</v>
      </c>
      <c r="E724" s="211" t="str">
        <f t="shared" si="642"/>
        <v>Operating Expense</v>
      </c>
      <c r="F724" s="183">
        <f t="shared" si="642"/>
        <v>2</v>
      </c>
      <c r="G724" s="183"/>
      <c r="H724" s="214"/>
      <c r="O724" s="189">
        <f ca="1">SUM($O608:O608)-SUM($O695:O695)</f>
        <v>0</v>
      </c>
      <c r="P724" s="189">
        <f ca="1">SUM($O608:P608)-SUM($O695:P695)</f>
        <v>0</v>
      </c>
      <c r="Q724" s="189">
        <f ca="1">SUM($O608:Q608)-SUM($O695:Q695)</f>
        <v>0</v>
      </c>
      <c r="R724" s="189">
        <f ca="1">SUM($O608:R608)-SUM($O695:R695)</f>
        <v>0</v>
      </c>
      <c r="S724" s="189">
        <f ca="1">SUM($O608:S608)-SUM($O695:S695)</f>
        <v>0</v>
      </c>
      <c r="T724" s="189">
        <f ca="1">SUM($O608:T608)-SUM($O695:T695)</f>
        <v>0</v>
      </c>
      <c r="U724" s="189">
        <f ca="1">SUM($O608:U608)-SUM($O695:U695)</f>
        <v>0</v>
      </c>
      <c r="V724" s="189">
        <f ca="1">SUM($O608:V608)-SUM($O695:V695)</f>
        <v>0</v>
      </c>
      <c r="W724" s="189">
        <f ca="1">SUM($O608:W608)-SUM($O695:W695)</f>
        <v>0</v>
      </c>
      <c r="X724" s="189">
        <f ca="1">SUM($O608:X608)-SUM($O695:X695)</f>
        <v>0</v>
      </c>
      <c r="Y724" s="189">
        <f ca="1">SUM($O608:Y608)-SUM($O695:Y695)</f>
        <v>0</v>
      </c>
      <c r="Z724" s="189">
        <f ca="1">SUM($O608:Z608)-SUM($O695:Z695)</f>
        <v>0</v>
      </c>
      <c r="AA724" s="189">
        <f ca="1">SUM($O608:AA608)-SUM($O695:AA695)</f>
        <v>0</v>
      </c>
      <c r="AB724" s="189">
        <f ca="1">SUM($O608:AB608)-SUM($O695:AB695)</f>
        <v>0</v>
      </c>
      <c r="AC724" s="189">
        <f ca="1">SUM($O608:AC608)-SUM($O695:AC695)</f>
        <v>0</v>
      </c>
      <c r="AD724" s="189">
        <f ca="1">SUM($O608:AD608)-SUM($O695:AD695)</f>
        <v>0</v>
      </c>
      <c r="AE724" s="189">
        <f ca="1">SUM($O608:AE608)-SUM($O695:AE695)</f>
        <v>0</v>
      </c>
      <c r="AF724" s="189">
        <f ca="1">SUM($O608:AF608)-SUM($O695:AF695)</f>
        <v>0</v>
      </c>
      <c r="AG724" s="189">
        <f ca="1">SUM($O608:AG608)-SUM($O695:AG695)</f>
        <v>0</v>
      </c>
      <c r="AH724" s="189">
        <f ca="1">SUM($O608:AH608)-SUM($O695:AH695)</f>
        <v>0</v>
      </c>
      <c r="AI724" s="189">
        <f ca="1">SUM($O608:AI608)-SUM($O695:AI695)</f>
        <v>0</v>
      </c>
      <c r="AJ724" s="189">
        <f ca="1">SUM($O608:AJ608)-SUM($O695:AJ695)</f>
        <v>0</v>
      </c>
      <c r="AK724" s="189">
        <f ca="1">SUM($O608:AK608)-SUM($O695:AK695)</f>
        <v>0</v>
      </c>
      <c r="AL724" s="189">
        <f ca="1">SUM($O608:AL608)-SUM($O695:AL695)</f>
        <v>0</v>
      </c>
      <c r="AM724" s="189">
        <f ca="1">SUM($O608:AM608)-SUM($O695:AM695)</f>
        <v>0</v>
      </c>
      <c r="AN724" s="189">
        <f ca="1">SUM($O608:AN608)-SUM($O695:AN695)</f>
        <v>0</v>
      </c>
      <c r="AO724" s="189">
        <f ca="1">SUM($O608:AO608)-SUM($O695:AO695)</f>
        <v>0</v>
      </c>
      <c r="AP724" s="189">
        <f ca="1">SUM($O608:AP608)-SUM($O695:AP695)</f>
        <v>0</v>
      </c>
      <c r="AQ724" s="189">
        <f ca="1">SUM($O608:AQ608)-SUM($O695:AQ695)</f>
        <v>0</v>
      </c>
      <c r="AR724" s="189">
        <f ca="1">SUM($O608:AR608)-SUM($O695:AR695)</f>
        <v>0</v>
      </c>
      <c r="AS724" s="189">
        <f ca="1">SUM($O608:AS608)-SUM($O695:AS695)</f>
        <v>0</v>
      </c>
      <c r="AT724" s="189">
        <f ca="1">SUM($O608:AT608)-SUM($O695:AT695)</f>
        <v>0</v>
      </c>
      <c r="AU724" s="189">
        <f ca="1">SUM($O608:AU608)-SUM($O695:AU695)</f>
        <v>0</v>
      </c>
      <c r="AV724" s="189">
        <f ca="1">SUM($O608:AV608)-SUM($O695:AV695)</f>
        <v>0</v>
      </c>
      <c r="AW724" s="189">
        <f ca="1">SUM($O608:AW608)-SUM($O695:AW695)</f>
        <v>0</v>
      </c>
      <c r="AX724" s="189">
        <f ca="1">SUM($O608:AX608)-SUM($O695:AX695)</f>
        <v>0</v>
      </c>
      <c r="AY724" s="189">
        <f ca="1">SUM($O608:AY608)-SUM($O695:AY695)</f>
        <v>0</v>
      </c>
      <c r="AZ724" s="189">
        <f ca="1">SUM($O608:AZ608)-SUM($O695:AZ695)</f>
        <v>0</v>
      </c>
      <c r="BA724" s="189">
        <f ca="1">SUM($O608:BA608)-SUM($O695:BA695)</f>
        <v>0</v>
      </c>
      <c r="BB724" s="189">
        <f ca="1">SUM($O608:BB608)-SUM($O695:BB695)</f>
        <v>0</v>
      </c>
      <c r="BC724" s="189">
        <f ca="1">SUM($O608:BC608)-SUM($O695:BC695)</f>
        <v>0</v>
      </c>
      <c r="BD724" s="189">
        <f ca="1">SUM($O608:BD608)-SUM($O695:BD695)</f>
        <v>0</v>
      </c>
      <c r="BE724" s="189">
        <f ca="1">SUM($O608:BE608)-SUM($O695:BE695)</f>
        <v>0</v>
      </c>
      <c r="BF724" s="189">
        <f ca="1">SUM($O608:BF608)-SUM($O695:BF695)</f>
        <v>0</v>
      </c>
      <c r="BG724" s="189">
        <f ca="1">SUM($O608:BG608)-SUM($O695:BG695)</f>
        <v>0</v>
      </c>
      <c r="BH724" s="189">
        <f ca="1">SUM($O608:BH608)-SUM($O695:BH695)</f>
        <v>0</v>
      </c>
      <c r="BI724" s="189">
        <f ca="1">SUM($O608:BI608)-SUM($O695:BI695)</f>
        <v>0</v>
      </c>
      <c r="BJ724" s="189">
        <f ca="1">SUM($O608:BJ608)-SUM($O695:BJ695)</f>
        <v>0</v>
      </c>
      <c r="BK724" s="189">
        <f ca="1">SUM($O608:BK608)-SUM($O695:BK695)</f>
        <v>0</v>
      </c>
      <c r="BL724" s="189">
        <f ca="1">SUM($O608:BL608)-SUM($O695:BL695)</f>
        <v>0</v>
      </c>
      <c r="BM724" s="189">
        <f ca="1">SUM($O608:BM608)-SUM($O695:BM695)</f>
        <v>0</v>
      </c>
    </row>
    <row r="725" spans="3:65" x14ac:dyDescent="0.2">
      <c r="C725" s="188">
        <f t="shared" si="643"/>
        <v>25</v>
      </c>
      <c r="D725" s="166" t="str">
        <f t="shared" si="644"/>
        <v>item 25</v>
      </c>
      <c r="E725" s="211" t="str">
        <f t="shared" si="642"/>
        <v>Operating Expense</v>
      </c>
      <c r="F725" s="183">
        <f t="shared" si="642"/>
        <v>2</v>
      </c>
      <c r="G725" s="183"/>
      <c r="H725" s="214"/>
      <c r="O725" s="189">
        <f ca="1">SUM($O609:O609)-SUM($O696:O696)</f>
        <v>0</v>
      </c>
      <c r="P725" s="189">
        <f ca="1">SUM($O609:P609)-SUM($O696:P696)</f>
        <v>0</v>
      </c>
      <c r="Q725" s="189">
        <f ca="1">SUM($O609:Q609)-SUM($O696:Q696)</f>
        <v>0</v>
      </c>
      <c r="R725" s="189">
        <f ca="1">SUM($O609:R609)-SUM($O696:R696)</f>
        <v>0</v>
      </c>
      <c r="S725" s="189">
        <f ca="1">SUM($O609:S609)-SUM($O696:S696)</f>
        <v>0</v>
      </c>
      <c r="T725" s="189">
        <f ca="1">SUM($O609:T609)-SUM($O696:T696)</f>
        <v>0</v>
      </c>
      <c r="U725" s="189">
        <f ca="1">SUM($O609:U609)-SUM($O696:U696)</f>
        <v>0</v>
      </c>
      <c r="V725" s="189">
        <f ca="1">SUM($O609:V609)-SUM($O696:V696)</f>
        <v>0</v>
      </c>
      <c r="W725" s="189">
        <f ca="1">SUM($O609:W609)-SUM($O696:W696)</f>
        <v>0</v>
      </c>
      <c r="X725" s="189">
        <f ca="1">SUM($O609:X609)-SUM($O696:X696)</f>
        <v>0</v>
      </c>
      <c r="Y725" s="189">
        <f ca="1">SUM($O609:Y609)-SUM($O696:Y696)</f>
        <v>0</v>
      </c>
      <c r="Z725" s="189">
        <f ca="1">SUM($O609:Z609)-SUM($O696:Z696)</f>
        <v>0</v>
      </c>
      <c r="AA725" s="189">
        <f ca="1">SUM($O609:AA609)-SUM($O696:AA696)</f>
        <v>0</v>
      </c>
      <c r="AB725" s="189">
        <f ca="1">SUM($O609:AB609)-SUM($O696:AB696)</f>
        <v>0</v>
      </c>
      <c r="AC725" s="189">
        <f ca="1">SUM($O609:AC609)-SUM($O696:AC696)</f>
        <v>0</v>
      </c>
      <c r="AD725" s="189">
        <f ca="1">SUM($O609:AD609)-SUM($O696:AD696)</f>
        <v>0</v>
      </c>
      <c r="AE725" s="189">
        <f ca="1">SUM($O609:AE609)-SUM($O696:AE696)</f>
        <v>0</v>
      </c>
      <c r="AF725" s="189">
        <f ca="1">SUM($O609:AF609)-SUM($O696:AF696)</f>
        <v>0</v>
      </c>
      <c r="AG725" s="189">
        <f ca="1">SUM($O609:AG609)-SUM($O696:AG696)</f>
        <v>0</v>
      </c>
      <c r="AH725" s="189">
        <f ca="1">SUM($O609:AH609)-SUM($O696:AH696)</f>
        <v>0</v>
      </c>
      <c r="AI725" s="189">
        <f ca="1">SUM($O609:AI609)-SUM($O696:AI696)</f>
        <v>0</v>
      </c>
      <c r="AJ725" s="189">
        <f ca="1">SUM($O609:AJ609)-SUM($O696:AJ696)</f>
        <v>0</v>
      </c>
      <c r="AK725" s="189">
        <f ca="1">SUM($O609:AK609)-SUM($O696:AK696)</f>
        <v>0</v>
      </c>
      <c r="AL725" s="189">
        <f ca="1">SUM($O609:AL609)-SUM($O696:AL696)</f>
        <v>0</v>
      </c>
      <c r="AM725" s="189">
        <f ca="1">SUM($O609:AM609)-SUM($O696:AM696)</f>
        <v>0</v>
      </c>
      <c r="AN725" s="189">
        <f ca="1">SUM($O609:AN609)-SUM($O696:AN696)</f>
        <v>0</v>
      </c>
      <c r="AO725" s="189">
        <f ca="1">SUM($O609:AO609)-SUM($O696:AO696)</f>
        <v>0</v>
      </c>
      <c r="AP725" s="189">
        <f ca="1">SUM($O609:AP609)-SUM($O696:AP696)</f>
        <v>0</v>
      </c>
      <c r="AQ725" s="189">
        <f ca="1">SUM($O609:AQ609)-SUM($O696:AQ696)</f>
        <v>0</v>
      </c>
      <c r="AR725" s="189">
        <f ca="1">SUM($O609:AR609)-SUM($O696:AR696)</f>
        <v>0</v>
      </c>
      <c r="AS725" s="189">
        <f ca="1">SUM($O609:AS609)-SUM($O696:AS696)</f>
        <v>0</v>
      </c>
      <c r="AT725" s="189">
        <f ca="1">SUM($O609:AT609)-SUM($O696:AT696)</f>
        <v>0</v>
      </c>
      <c r="AU725" s="189">
        <f ca="1">SUM($O609:AU609)-SUM($O696:AU696)</f>
        <v>0</v>
      </c>
      <c r="AV725" s="189">
        <f ca="1">SUM($O609:AV609)-SUM($O696:AV696)</f>
        <v>0</v>
      </c>
      <c r="AW725" s="189">
        <f ca="1">SUM($O609:AW609)-SUM($O696:AW696)</f>
        <v>0</v>
      </c>
      <c r="AX725" s="189">
        <f ca="1">SUM($O609:AX609)-SUM($O696:AX696)</f>
        <v>0</v>
      </c>
      <c r="AY725" s="189">
        <f ca="1">SUM($O609:AY609)-SUM($O696:AY696)</f>
        <v>0</v>
      </c>
      <c r="AZ725" s="189">
        <f ca="1">SUM($O609:AZ609)-SUM($O696:AZ696)</f>
        <v>0</v>
      </c>
      <c r="BA725" s="189">
        <f ca="1">SUM($O609:BA609)-SUM($O696:BA696)</f>
        <v>0</v>
      </c>
      <c r="BB725" s="189">
        <f ca="1">SUM($O609:BB609)-SUM($O696:BB696)</f>
        <v>0</v>
      </c>
      <c r="BC725" s="189">
        <f ca="1">SUM($O609:BC609)-SUM($O696:BC696)</f>
        <v>0</v>
      </c>
      <c r="BD725" s="189">
        <f ca="1">SUM($O609:BD609)-SUM($O696:BD696)</f>
        <v>0</v>
      </c>
      <c r="BE725" s="189">
        <f ca="1">SUM($O609:BE609)-SUM($O696:BE696)</f>
        <v>0</v>
      </c>
      <c r="BF725" s="189">
        <f ca="1">SUM($O609:BF609)-SUM($O696:BF696)</f>
        <v>0</v>
      </c>
      <c r="BG725" s="189">
        <f ca="1">SUM($O609:BG609)-SUM($O696:BG696)</f>
        <v>0</v>
      </c>
      <c r="BH725" s="189">
        <f ca="1">SUM($O609:BH609)-SUM($O696:BH696)</f>
        <v>0</v>
      </c>
      <c r="BI725" s="189">
        <f ca="1">SUM($O609:BI609)-SUM($O696:BI696)</f>
        <v>0</v>
      </c>
      <c r="BJ725" s="189">
        <f ca="1">SUM($O609:BJ609)-SUM($O696:BJ696)</f>
        <v>0</v>
      </c>
      <c r="BK725" s="189">
        <f ca="1">SUM($O609:BK609)-SUM($O696:BK696)</f>
        <v>0</v>
      </c>
      <c r="BL725" s="189">
        <f ca="1">SUM($O609:BL609)-SUM($O696:BL696)</f>
        <v>0</v>
      </c>
      <c r="BM725" s="189">
        <f ca="1">SUM($O609:BM609)-SUM($O696:BM696)</f>
        <v>0</v>
      </c>
    </row>
    <row r="726" spans="3:65" x14ac:dyDescent="0.2">
      <c r="D726" s="194"/>
      <c r="O726" s="209"/>
      <c r="P726" s="209"/>
      <c r="Q726" s="209"/>
      <c r="R726" s="209"/>
      <c r="S726" s="209"/>
      <c r="T726" s="209"/>
      <c r="U726" s="209"/>
      <c r="V726" s="209"/>
      <c r="W726" s="209"/>
      <c r="X726" s="209"/>
      <c r="Y726" s="209"/>
      <c r="Z726" s="209"/>
      <c r="AA726" s="209"/>
      <c r="AB726" s="209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09"/>
    </row>
    <row r="727" spans="3:65" s="189" customFormat="1" x14ac:dyDescent="0.2">
      <c r="D727" s="195"/>
      <c r="F727" s="196"/>
      <c r="G727" s="196"/>
    </row>
    <row r="730" spans="3:65" s="178" customFormat="1" ht="15.75" x14ac:dyDescent="0.25">
      <c r="D730" s="161" t="s">
        <v>77</v>
      </c>
      <c r="F730" s="179"/>
      <c r="G730" s="179"/>
      <c r="O730" s="180"/>
      <c r="P730" s="180"/>
      <c r="Q730" s="180"/>
      <c r="R730" s="180"/>
    </row>
    <row r="731" spans="3:65" s="189" customFormat="1" x14ac:dyDescent="0.2">
      <c r="D731" s="195"/>
      <c r="F731" s="196"/>
      <c r="G731" s="196"/>
    </row>
    <row r="732" spans="3:65" s="189" customFormat="1" x14ac:dyDescent="0.2">
      <c r="D732" s="195"/>
      <c r="F732" s="196"/>
      <c r="G732" s="196"/>
    </row>
    <row r="733" spans="3:65" x14ac:dyDescent="0.2">
      <c r="D733" s="186" t="s">
        <v>78</v>
      </c>
      <c r="E733" s="181"/>
      <c r="F733" s="155"/>
      <c r="G733" s="155"/>
      <c r="H733" s="210" t="s">
        <v>18</v>
      </c>
      <c r="I733" s="231" t="s">
        <v>79</v>
      </c>
      <c r="L733" s="184"/>
      <c r="M733" s="184"/>
      <c r="O733" s="184"/>
      <c r="P733" s="184"/>
      <c r="Q733" s="184"/>
      <c r="R733" s="184"/>
      <c r="S733" s="184"/>
      <c r="T733" s="184"/>
      <c r="U733" s="184"/>
      <c r="V733" s="184"/>
      <c r="W733" s="184"/>
      <c r="X733" s="184"/>
      <c r="Y733" s="184"/>
      <c r="Z733" s="184"/>
      <c r="AA733" s="184"/>
      <c r="AB733" s="184"/>
      <c r="AC733" s="184"/>
      <c r="AD733" s="184"/>
      <c r="AE733" s="184"/>
      <c r="AF733" s="184"/>
      <c r="AG733" s="184"/>
      <c r="AH733" s="184"/>
      <c r="AI733" s="184"/>
      <c r="AJ733" s="184"/>
      <c r="AK733" s="184"/>
      <c r="AL733" s="184"/>
      <c r="AM733" s="184"/>
      <c r="AN733" s="184"/>
      <c r="AO733" s="184"/>
      <c r="AP733" s="184"/>
      <c r="AQ733" s="184"/>
      <c r="AR733" s="184"/>
      <c r="AS733" s="184"/>
      <c r="AT733" s="184"/>
      <c r="AU733" s="184"/>
      <c r="AV733" s="184"/>
      <c r="AW733" s="184"/>
      <c r="AX733" s="184"/>
      <c r="AY733" s="184"/>
      <c r="AZ733" s="184"/>
      <c r="BA733" s="184"/>
      <c r="BB733" s="184"/>
      <c r="BC733" s="184"/>
      <c r="BD733" s="184"/>
      <c r="BE733" s="184"/>
      <c r="BF733" s="184"/>
      <c r="BG733" s="184"/>
      <c r="BH733" s="184"/>
      <c r="BI733" s="184"/>
      <c r="BJ733" s="184"/>
      <c r="BK733" s="184"/>
      <c r="BL733" s="184"/>
      <c r="BM733" s="184"/>
    </row>
    <row r="734" spans="3:65" x14ac:dyDescent="0.2">
      <c r="C734" s="188">
        <f>C733+1</f>
        <v>1</v>
      </c>
      <c r="D734" s="166" t="str">
        <f>INDEX(D$51:D$75,$C734,1)</f>
        <v xml:space="preserve">TRANSMISSION LINE  </v>
      </c>
      <c r="E734" s="211" t="str">
        <f t="shared" ref="E734:F758" si="645">INDEX(E$51:E$75,$C734,1)</f>
        <v>CWIP Capital</v>
      </c>
      <c r="F734" s="183">
        <f t="shared" si="645"/>
        <v>6</v>
      </c>
      <c r="G734" s="183"/>
      <c r="H734" s="215">
        <f>Inputs!I12</f>
        <v>70</v>
      </c>
      <c r="I734" s="232">
        <v>0.2</v>
      </c>
      <c r="O734" s="233">
        <f>MAX($I734,1-SUM($N199:N199))*(O$8&lt;=$H734)</f>
        <v>1</v>
      </c>
      <c r="P734" s="233">
        <f>MAX($I734,1-SUM($N199:O199))*(P$8&lt;=$H734)</f>
        <v>0.99880952380952381</v>
      </c>
      <c r="Q734" s="233">
        <f>MAX($I734,1-SUM($N199:P199))*(Q$8&lt;=$H734)</f>
        <v>0.98452380952380958</v>
      </c>
      <c r="R734" s="233">
        <f>MAX($I734,1-SUM($N199:Q199))*(R$8&lt;=$H734)</f>
        <v>0.97023809523809523</v>
      </c>
      <c r="S734" s="233">
        <f>MAX($I734,1-SUM($N199:R199))*(S$8&lt;=$H734)</f>
        <v>0.955952380952381</v>
      </c>
      <c r="T734" s="233">
        <f>MAX($I734,1-SUM($N199:S199))*(T$8&lt;=$H734)</f>
        <v>0.94166666666666665</v>
      </c>
      <c r="U734" s="233">
        <f>MAX($I734,1-SUM($N199:T199))*(U$8&lt;=$H734)</f>
        <v>0.92738095238095242</v>
      </c>
      <c r="V734" s="233">
        <f>MAX($I734,1-SUM($N199:U199))*(V$8&lt;=$H734)</f>
        <v>0.91309523809523807</v>
      </c>
      <c r="W734" s="233">
        <f>MAX($I734,1-SUM($N199:V199))*(W$8&lt;=$H734)</f>
        <v>0.89880952380952384</v>
      </c>
      <c r="X734" s="233">
        <f>MAX($I734,1-SUM($N199:W199))*(X$8&lt;=$H734)</f>
        <v>0.88452380952380949</v>
      </c>
      <c r="Y734" s="233">
        <f>MAX($I734,1-SUM($N199:X199))*(Y$8&lt;=$H734)</f>
        <v>0.87023809523809526</v>
      </c>
      <c r="Z734" s="233">
        <f>MAX($I734,1-SUM($N199:Y199))*(Z$8&lt;=$H734)</f>
        <v>0.85595238095238091</v>
      </c>
      <c r="AA734" s="233">
        <f>MAX($I734,1-SUM($N199:Z199))*(AA$8&lt;=$H734)</f>
        <v>0.84166666666666667</v>
      </c>
      <c r="AB734" s="233">
        <f>MAX($I734,1-SUM($N199:AA199))*(AB$8&lt;=$H734)</f>
        <v>0.82738095238095233</v>
      </c>
      <c r="AC734" s="233">
        <f>MAX($I734,1-SUM($N199:AB199))*(AC$8&lt;=$H734)</f>
        <v>0.81309523809523809</v>
      </c>
      <c r="AD734" s="233">
        <f>MAX($I734,1-SUM($N199:AC199))*(AD$8&lt;=$H734)</f>
        <v>0.79880952380952375</v>
      </c>
      <c r="AE734" s="233">
        <f>MAX($I734,1-SUM($N199:AD199))*(AE$8&lt;=$H734)</f>
        <v>0.78452380952380951</v>
      </c>
      <c r="AF734" s="233">
        <f>MAX($I734,1-SUM($N199:AE199))*(AF$8&lt;=$H734)</f>
        <v>0.77023809523809517</v>
      </c>
      <c r="AG734" s="233">
        <f>MAX($I734,1-SUM($N199:AF199))*(AG$8&lt;=$H734)</f>
        <v>0.75595238095238093</v>
      </c>
      <c r="AH734" s="233">
        <f>MAX($I734,1-SUM($N199:AG199))*(AH$8&lt;=$H734)</f>
        <v>0.7416666666666667</v>
      </c>
      <c r="AI734" s="233">
        <f>MAX($I734,1-SUM($N199:AH199))*(AI$8&lt;=$H734)</f>
        <v>0.72738095238095235</v>
      </c>
      <c r="AJ734" s="233">
        <f>MAX($I734,1-SUM($N199:AI199))*(AJ$8&lt;=$H734)</f>
        <v>0.713095238095238</v>
      </c>
      <c r="AK734" s="233">
        <f>MAX($I734,1-SUM($N199:AJ199))*(AK$8&lt;=$H734)</f>
        <v>0.69880952380952377</v>
      </c>
      <c r="AL734" s="233">
        <f>MAX($I734,1-SUM($N199:AK199))*(AL$8&lt;=$H734)</f>
        <v>0.68452380952380953</v>
      </c>
      <c r="AM734" s="233">
        <f>MAX($I734,1-SUM($N199:AL199))*(AM$8&lt;=$H734)</f>
        <v>0.67023809523809519</v>
      </c>
      <c r="AN734" s="233">
        <f>MAX($I734,1-SUM($N199:AM199))*(AN$8&lt;=$H734)</f>
        <v>0.65595238095238084</v>
      </c>
      <c r="AO734" s="233">
        <f>MAX($I734,1-SUM($N199:AN199))*(AO$8&lt;=$H734)</f>
        <v>0.64166666666666661</v>
      </c>
      <c r="AP734" s="233">
        <f>MAX($I734,1-SUM($N199:AO199))*(AP$8&lt;=$H734)</f>
        <v>0.62738095238095237</v>
      </c>
      <c r="AQ734" s="233">
        <f>MAX($I734,1-SUM($N199:AP199))*(AQ$8&lt;=$H734)</f>
        <v>0.61309523809523803</v>
      </c>
      <c r="AR734" s="233">
        <f>MAX($I734,1-SUM($N199:AQ199))*(AR$8&lt;=$H734)</f>
        <v>0.59880952380952368</v>
      </c>
      <c r="AS734" s="233">
        <f>MAX($I734,1-SUM($N199:AR199))*(AS$8&lt;=$H734)</f>
        <v>0.58452380952380945</v>
      </c>
      <c r="AT734" s="233">
        <f>MAX($I734,1-SUM($N199:AS199))*(AT$8&lt;=$H734)</f>
        <v>0.57023809523809521</v>
      </c>
      <c r="AU734" s="233">
        <f>MAX($I734,1-SUM($N199:AT199))*(AU$8&lt;=$H734)</f>
        <v>0.55595238095238086</v>
      </c>
      <c r="AV734" s="233">
        <f>MAX($I734,1-SUM($N199:AU199))*(AV$8&lt;=$H734)</f>
        <v>0.54166666666666652</v>
      </c>
      <c r="AW734" s="233">
        <f>MAX($I734,1-SUM($N199:AV199))*(AW$8&lt;=$H734)</f>
        <v>0.52738095238095228</v>
      </c>
      <c r="AX734" s="233">
        <f>MAX($I734,1-SUM($N199:AW199))*(AX$8&lt;=$H734)</f>
        <v>0.51309523809523805</v>
      </c>
      <c r="AY734" s="233">
        <f>MAX($I734,1-SUM($N199:AX199))*(AY$8&lt;=$H734)</f>
        <v>0.4988095238095237</v>
      </c>
      <c r="AZ734" s="233">
        <f>MAX($I734,1-SUM($N199:AY199))*(AZ$8&lt;=$H734)</f>
        <v>0.48452380952380947</v>
      </c>
      <c r="BA734" s="233">
        <f>MAX($I734,1-SUM($N199:AZ199))*(BA$8&lt;=$H734)</f>
        <v>0.47023809523809523</v>
      </c>
      <c r="BB734" s="233">
        <f>MAX($I734,1-SUM($N199:BA199))*(BB$8&lt;=$H734)</f>
        <v>0.455952380952381</v>
      </c>
      <c r="BC734" s="233">
        <f>MAX($I734,1-SUM($N199:BB199))*(BC$8&lt;=$H734)</f>
        <v>0.44166666666666676</v>
      </c>
      <c r="BD734" s="233">
        <f>MAX($I734,1-SUM($N199:BC199))*(BD$8&lt;=$H734)</f>
        <v>0.42738095238095253</v>
      </c>
      <c r="BE734" s="233">
        <f>MAX($I734,1-SUM($N199:BD199))*(BE$8&lt;=$H734)</f>
        <v>0.41309523809523829</v>
      </c>
      <c r="BF734" s="233">
        <f>MAX($I734,1-SUM($N199:BE199))*(BF$8&lt;=$H734)</f>
        <v>0.39880952380952406</v>
      </c>
      <c r="BG734" s="233">
        <f>MAX($I734,1-SUM($N199:BF199))*(BG$8&lt;=$H734)</f>
        <v>0.38452380952380982</v>
      </c>
      <c r="BH734" s="233">
        <f>MAX($I734,1-SUM($N199:BG199))*(BH$8&lt;=$H734)</f>
        <v>0.37023809523809559</v>
      </c>
      <c r="BI734" s="233">
        <f>MAX($I734,1-SUM($N199:BH199))*(BI$8&lt;=$H734)</f>
        <v>0.35595238095238135</v>
      </c>
      <c r="BJ734" s="233">
        <f>MAX($I734,1-SUM($N199:BI199))*(BJ$8&lt;=$H734)</f>
        <v>0.34166666666666712</v>
      </c>
      <c r="BK734" s="233">
        <f>MAX($I734,1-SUM($N199:BJ199))*(BK$8&lt;=$H734)</f>
        <v>0.32738095238095288</v>
      </c>
      <c r="BL734" s="233">
        <f>MAX($I734,1-SUM($N199:BK199))*(BL$8&lt;=$H734)</f>
        <v>0.31309523809523865</v>
      </c>
      <c r="BM734" s="233">
        <f>MAX($I734,1-SUM($N199:BL199))*(BM$8&lt;=$H734)</f>
        <v>0.29880952380952441</v>
      </c>
    </row>
    <row r="735" spans="3:65" x14ac:dyDescent="0.2">
      <c r="C735" s="188">
        <f t="shared" ref="C735:C758" si="646">C734+1</f>
        <v>2</v>
      </c>
      <c r="D735" s="166" t="str">
        <f t="shared" ref="D735:D758" si="647">INDEX(D$51:D$75,$C735,1)</f>
        <v xml:space="preserve">TRANSMISSION SUBSTATION  </v>
      </c>
      <c r="E735" s="211" t="str">
        <f t="shared" si="645"/>
        <v>CWIP Capital</v>
      </c>
      <c r="F735" s="183">
        <f t="shared" si="645"/>
        <v>6</v>
      </c>
      <c r="G735" s="183"/>
      <c r="H735" s="215">
        <f>Inputs!I13</f>
        <v>44</v>
      </c>
      <c r="I735" s="232">
        <v>0.2</v>
      </c>
      <c r="O735" s="233">
        <f>MAX($I735,1-SUM($N200:N200))*(O$8&lt;=$H735)</f>
        <v>1</v>
      </c>
      <c r="P735" s="233">
        <f>MAX($I735,1-SUM($N200:O200))*(P$8&lt;=$H735)</f>
        <v>0.99810606060606055</v>
      </c>
      <c r="Q735" s="233">
        <f>MAX($I735,1-SUM($N200:P200))*(Q$8&lt;=$H735)</f>
        <v>0.97537878787878785</v>
      </c>
      <c r="R735" s="233">
        <f>MAX($I735,1-SUM($N200:Q200))*(R$8&lt;=$H735)</f>
        <v>0.95265151515151514</v>
      </c>
      <c r="S735" s="233">
        <f>MAX($I735,1-SUM($N200:R200))*(S$8&lt;=$H735)</f>
        <v>0.92992424242424243</v>
      </c>
      <c r="T735" s="233">
        <f>MAX($I735,1-SUM($N200:S200))*(T$8&lt;=$H735)</f>
        <v>0.90719696969696972</v>
      </c>
      <c r="U735" s="233">
        <f>MAX($I735,1-SUM($N200:T200))*(U$8&lt;=$H735)</f>
        <v>0.88446969696969702</v>
      </c>
      <c r="V735" s="233">
        <f>MAX($I735,1-SUM($N200:U200))*(V$8&lt;=$H735)</f>
        <v>0.8617424242424242</v>
      </c>
      <c r="W735" s="233">
        <f>MAX($I735,1-SUM($N200:V200))*(W$8&lt;=$H735)</f>
        <v>0.83901515151515149</v>
      </c>
      <c r="X735" s="233">
        <f>MAX($I735,1-SUM($N200:W200))*(X$8&lt;=$H735)</f>
        <v>0.81628787878787878</v>
      </c>
      <c r="Y735" s="233">
        <f>MAX($I735,1-SUM($N200:X200))*(Y$8&lt;=$H735)</f>
        <v>0.79356060606060597</v>
      </c>
      <c r="Z735" s="233">
        <f>MAX($I735,1-SUM($N200:Y200))*(Z$8&lt;=$H735)</f>
        <v>0.77083333333333326</v>
      </c>
      <c r="AA735" s="233">
        <f>MAX($I735,1-SUM($N200:Z200))*(AA$8&lt;=$H735)</f>
        <v>0.74810606060606055</v>
      </c>
      <c r="AB735" s="233">
        <f>MAX($I735,1-SUM($N200:AA200))*(AB$8&lt;=$H735)</f>
        <v>0.72537878787878785</v>
      </c>
      <c r="AC735" s="233">
        <f>MAX($I735,1-SUM($N200:AB200))*(AC$8&lt;=$H735)</f>
        <v>0.70265151515151514</v>
      </c>
      <c r="AD735" s="233">
        <f>MAX($I735,1-SUM($N200:AC200))*(AD$8&lt;=$H735)</f>
        <v>0.67992424242424243</v>
      </c>
      <c r="AE735" s="233">
        <f>MAX($I735,1-SUM($N200:AD200))*(AE$8&lt;=$H735)</f>
        <v>0.65719696969696972</v>
      </c>
      <c r="AF735" s="233">
        <f>MAX($I735,1-SUM($N200:AE200))*(AF$8&lt;=$H735)</f>
        <v>0.63446969696969702</v>
      </c>
      <c r="AG735" s="233">
        <f>MAX($I735,1-SUM($N200:AF200))*(AG$8&lt;=$H735)</f>
        <v>0.61174242424242431</v>
      </c>
      <c r="AH735" s="233">
        <f>MAX($I735,1-SUM($N200:AG200))*(AH$8&lt;=$H735)</f>
        <v>0.5890151515151516</v>
      </c>
      <c r="AI735" s="233">
        <f>MAX($I735,1-SUM($N200:AH200))*(AI$8&lt;=$H735)</f>
        <v>0.5662878787878789</v>
      </c>
      <c r="AJ735" s="233">
        <f>MAX($I735,1-SUM($N200:AI200))*(AJ$8&lt;=$H735)</f>
        <v>0.54356060606060619</v>
      </c>
      <c r="AK735" s="233">
        <f>MAX($I735,1-SUM($N200:AJ200))*(AK$8&lt;=$H735)</f>
        <v>0.52083333333333348</v>
      </c>
      <c r="AL735" s="233">
        <f>MAX($I735,1-SUM($N200:AK200))*(AL$8&lt;=$H735)</f>
        <v>0.49810606060606077</v>
      </c>
      <c r="AM735" s="233">
        <f>MAX($I735,1-SUM($N200:AL200))*(AM$8&lt;=$H735)</f>
        <v>0.47537878787878807</v>
      </c>
      <c r="AN735" s="233">
        <f>MAX($I735,1-SUM($N200:AM200))*(AN$8&lt;=$H735)</f>
        <v>0.45265151515151536</v>
      </c>
      <c r="AO735" s="233">
        <f>MAX($I735,1-SUM($N200:AN200))*(AO$8&lt;=$H735)</f>
        <v>0.42992424242424265</v>
      </c>
      <c r="AP735" s="233">
        <f>MAX($I735,1-SUM($N200:AO200))*(AP$8&lt;=$H735)</f>
        <v>0.40719696969696995</v>
      </c>
      <c r="AQ735" s="233">
        <f>MAX($I735,1-SUM($N200:AP200))*(AQ$8&lt;=$H735)</f>
        <v>0.38446969696969724</v>
      </c>
      <c r="AR735" s="233">
        <f>MAX($I735,1-SUM($N200:AQ200))*(AR$8&lt;=$H735)</f>
        <v>0.36174242424242453</v>
      </c>
      <c r="AS735" s="233">
        <f>MAX($I735,1-SUM($N200:AR200))*(AS$8&lt;=$H735)</f>
        <v>0.33901515151515182</v>
      </c>
      <c r="AT735" s="233">
        <f>MAX($I735,1-SUM($N200:AS200))*(AT$8&lt;=$H735)</f>
        <v>0.31628787878787912</v>
      </c>
      <c r="AU735" s="233">
        <f>MAX($I735,1-SUM($N200:AT200))*(AU$8&lt;=$H735)</f>
        <v>0.29356060606060641</v>
      </c>
      <c r="AV735" s="233">
        <f>MAX($I735,1-SUM($N200:AU200))*(AV$8&lt;=$H735)</f>
        <v>0.2708333333333337</v>
      </c>
      <c r="AW735" s="233">
        <f>MAX($I735,1-SUM($N200:AV200))*(AW$8&lt;=$H735)</f>
        <v>0.248106060606061</v>
      </c>
      <c r="AX735" s="233">
        <f>MAX($I735,1-SUM($N200:AW200))*(AX$8&lt;=$H735)</f>
        <v>0.22537878787878829</v>
      </c>
      <c r="AY735" s="233">
        <f>MAX($I735,1-SUM($N200:AX200))*(AY$8&lt;=$H735)</f>
        <v>0.20265151515151558</v>
      </c>
      <c r="AZ735" s="233">
        <f>MAX($I735,1-SUM($N200:AY200))*(AZ$8&lt;=$H735)</f>
        <v>0.2</v>
      </c>
      <c r="BA735" s="233">
        <f>MAX($I735,1-SUM($N200:AZ200))*(BA$8&lt;=$H735)</f>
        <v>0.2</v>
      </c>
      <c r="BB735" s="233">
        <f>MAX($I735,1-SUM($N200:BA200))*(BB$8&lt;=$H735)</f>
        <v>0.2</v>
      </c>
      <c r="BC735" s="233">
        <f>MAX($I735,1-SUM($N200:BB200))*(BC$8&lt;=$H735)</f>
        <v>0.2</v>
      </c>
      <c r="BD735" s="233">
        <f>MAX($I735,1-SUM($N200:BC200))*(BD$8&lt;=$H735)</f>
        <v>0.2</v>
      </c>
      <c r="BE735" s="233">
        <f>MAX($I735,1-SUM($N200:BD200))*(BE$8&lt;=$H735)</f>
        <v>0.2</v>
      </c>
      <c r="BF735" s="233">
        <f>MAX($I735,1-SUM($N200:BE200))*(BF$8&lt;=$H735)</f>
        <v>0.2</v>
      </c>
      <c r="BG735" s="233">
        <f>MAX($I735,1-SUM($N200:BF200))*(BG$8&lt;=$H735)</f>
        <v>0.2</v>
      </c>
      <c r="BH735" s="233">
        <f>MAX($I735,1-SUM($N200:BG200))*(BH$8&lt;=$H735)</f>
        <v>0</v>
      </c>
      <c r="BI735" s="233">
        <f>MAX($I735,1-SUM($N200:BH200))*(BI$8&lt;=$H735)</f>
        <v>0</v>
      </c>
      <c r="BJ735" s="233">
        <f>MAX($I735,1-SUM($N200:BI200))*(BJ$8&lt;=$H735)</f>
        <v>0</v>
      </c>
      <c r="BK735" s="233">
        <f>MAX($I735,1-SUM($N200:BJ200))*(BK$8&lt;=$H735)</f>
        <v>0</v>
      </c>
      <c r="BL735" s="233">
        <f>MAX($I735,1-SUM($N200:BK200))*(BL$8&lt;=$H735)</f>
        <v>0</v>
      </c>
      <c r="BM735" s="233">
        <f>MAX($I735,1-SUM($N200:BL200))*(BM$8&lt;=$H735)</f>
        <v>0</v>
      </c>
    </row>
    <row r="736" spans="3:65" x14ac:dyDescent="0.2">
      <c r="C736" s="188">
        <f t="shared" si="646"/>
        <v>3</v>
      </c>
      <c r="D736" s="166" t="str">
        <f t="shared" si="647"/>
        <v xml:space="preserve">DISTRIBUTION SUBSTATION  </v>
      </c>
      <c r="E736" s="211" t="str">
        <f t="shared" si="645"/>
        <v>CWIP Capital</v>
      </c>
      <c r="F736" s="183">
        <f t="shared" si="645"/>
        <v>6</v>
      </c>
      <c r="G736" s="183"/>
      <c r="H736" s="215">
        <f>Inputs!I14</f>
        <v>51</v>
      </c>
      <c r="I736" s="232">
        <v>0.2</v>
      </c>
      <c r="O736" s="233">
        <f>MAX($I736,1-SUM($N201:N201))*(O$8&lt;=$H736)</f>
        <v>1</v>
      </c>
      <c r="P736" s="233">
        <f>MAX($I736,1-SUM($N201:O201))*(P$8&lt;=$H736)</f>
        <v>0.99836601307189543</v>
      </c>
      <c r="Q736" s="233">
        <f>MAX($I736,1-SUM($N201:P201))*(Q$8&lt;=$H736)</f>
        <v>0.97875816993464049</v>
      </c>
      <c r="R736" s="233">
        <f>MAX($I736,1-SUM($N201:Q201))*(R$8&lt;=$H736)</f>
        <v>0.95915032679738566</v>
      </c>
      <c r="S736" s="233">
        <f>MAX($I736,1-SUM($N201:R201))*(S$8&lt;=$H736)</f>
        <v>0.93954248366013071</v>
      </c>
      <c r="T736" s="233">
        <f>MAX($I736,1-SUM($N201:S201))*(T$8&lt;=$H736)</f>
        <v>0.91993464052287588</v>
      </c>
      <c r="U736" s="233">
        <f>MAX($I736,1-SUM($N201:T201))*(U$8&lt;=$H736)</f>
        <v>0.90032679738562094</v>
      </c>
      <c r="V736" s="233">
        <f>MAX($I736,1-SUM($N201:U201))*(V$8&lt;=$H736)</f>
        <v>0.88071895424836599</v>
      </c>
      <c r="W736" s="233">
        <f>MAX($I736,1-SUM($N201:V201))*(W$8&lt;=$H736)</f>
        <v>0.86111111111111116</v>
      </c>
      <c r="X736" s="233">
        <f>MAX($I736,1-SUM($N201:W201))*(X$8&lt;=$H736)</f>
        <v>0.84150326797385622</v>
      </c>
      <c r="Y736" s="233">
        <f>MAX($I736,1-SUM($N201:X201))*(Y$8&lt;=$H736)</f>
        <v>0.82189542483660127</v>
      </c>
      <c r="Z736" s="233">
        <f>MAX($I736,1-SUM($N201:Y201))*(Z$8&lt;=$H736)</f>
        <v>0.80228758169934644</v>
      </c>
      <c r="AA736" s="233">
        <f>MAX($I736,1-SUM($N201:Z201))*(AA$8&lt;=$H736)</f>
        <v>0.78267973856209161</v>
      </c>
      <c r="AB736" s="233">
        <f>MAX($I736,1-SUM($N201:AA201))*(AB$8&lt;=$H736)</f>
        <v>0.76307189542483667</v>
      </c>
      <c r="AC736" s="233">
        <f>MAX($I736,1-SUM($N201:AB201))*(AC$8&lt;=$H736)</f>
        <v>0.74346405228758172</v>
      </c>
      <c r="AD736" s="233">
        <f>MAX($I736,1-SUM($N201:AC201))*(AD$8&lt;=$H736)</f>
        <v>0.72385620915032689</v>
      </c>
      <c r="AE736" s="233">
        <f>MAX($I736,1-SUM($N201:AD201))*(AE$8&lt;=$H736)</f>
        <v>0.70424836601307206</v>
      </c>
      <c r="AF736" s="233">
        <f>MAX($I736,1-SUM($N201:AE201))*(AF$8&lt;=$H736)</f>
        <v>0.68464052287581711</v>
      </c>
      <c r="AG736" s="233">
        <f>MAX($I736,1-SUM($N201:AF201))*(AG$8&lt;=$H736)</f>
        <v>0.66503267973856217</v>
      </c>
      <c r="AH736" s="233">
        <f>MAX($I736,1-SUM($N201:AG201))*(AH$8&lt;=$H736)</f>
        <v>0.64542483660130734</v>
      </c>
      <c r="AI736" s="233">
        <f>MAX($I736,1-SUM($N201:AH201))*(AI$8&lt;=$H736)</f>
        <v>0.62581699346405251</v>
      </c>
      <c r="AJ736" s="233">
        <f>MAX($I736,1-SUM($N201:AI201))*(AJ$8&lt;=$H736)</f>
        <v>0.60620915032679756</v>
      </c>
      <c r="AK736" s="233">
        <f>MAX($I736,1-SUM($N201:AJ201))*(AK$8&lt;=$H736)</f>
        <v>0.58660130718954262</v>
      </c>
      <c r="AL736" s="233">
        <f>MAX($I736,1-SUM($N201:AK201))*(AL$8&lt;=$H736)</f>
        <v>0.56699346405228779</v>
      </c>
      <c r="AM736" s="233">
        <f>MAX($I736,1-SUM($N201:AL201))*(AM$8&lt;=$H736)</f>
        <v>0.54738562091503296</v>
      </c>
      <c r="AN736" s="233">
        <f>MAX($I736,1-SUM($N201:AM201))*(AN$8&lt;=$H736)</f>
        <v>0.52777777777777801</v>
      </c>
      <c r="AO736" s="233">
        <f>MAX($I736,1-SUM($N201:AN201))*(AO$8&lt;=$H736)</f>
        <v>0.50816993464052307</v>
      </c>
      <c r="AP736" s="233">
        <f>MAX($I736,1-SUM($N201:AO201))*(AP$8&lt;=$H736)</f>
        <v>0.48856209150326824</v>
      </c>
      <c r="AQ736" s="233">
        <f>MAX($I736,1-SUM($N201:AP201))*(AQ$8&lt;=$H736)</f>
        <v>0.46895424836601329</v>
      </c>
      <c r="AR736" s="233">
        <f>MAX($I736,1-SUM($N201:AQ201))*(AR$8&lt;=$H736)</f>
        <v>0.44934640522875835</v>
      </c>
      <c r="AS736" s="233">
        <f>MAX($I736,1-SUM($N201:AR201))*(AS$8&lt;=$H736)</f>
        <v>0.42973856209150341</v>
      </c>
      <c r="AT736" s="233">
        <f>MAX($I736,1-SUM($N201:AS201))*(AT$8&lt;=$H736)</f>
        <v>0.41013071895424846</v>
      </c>
      <c r="AU736" s="233">
        <f>MAX($I736,1-SUM($N201:AT201))*(AU$8&lt;=$H736)</f>
        <v>0.39052287581699352</v>
      </c>
      <c r="AV736" s="233">
        <f>MAX($I736,1-SUM($N201:AU201))*(AV$8&lt;=$H736)</f>
        <v>0.37091503267973858</v>
      </c>
      <c r="AW736" s="233">
        <f>MAX($I736,1-SUM($N201:AV201))*(AW$8&lt;=$H736)</f>
        <v>0.35130718954248363</v>
      </c>
      <c r="AX736" s="233">
        <f>MAX($I736,1-SUM($N201:AW201))*(AX$8&lt;=$H736)</f>
        <v>0.33169934640522869</v>
      </c>
      <c r="AY736" s="233">
        <f>MAX($I736,1-SUM($N201:AX201))*(AY$8&lt;=$H736)</f>
        <v>0.31209150326797375</v>
      </c>
      <c r="AZ736" s="233">
        <f>MAX($I736,1-SUM($N201:AY201))*(AZ$8&lt;=$H736)</f>
        <v>0.2924836601307188</v>
      </c>
      <c r="BA736" s="233">
        <f>MAX($I736,1-SUM($N201:AZ201))*(BA$8&lt;=$H736)</f>
        <v>0.27287581699346386</v>
      </c>
      <c r="BB736" s="233">
        <f>MAX($I736,1-SUM($N201:BA201))*(BB$8&lt;=$H736)</f>
        <v>0.25326797385620892</v>
      </c>
      <c r="BC736" s="233">
        <f>MAX($I736,1-SUM($N201:BB201))*(BC$8&lt;=$H736)</f>
        <v>0.23366013071895397</v>
      </c>
      <c r="BD736" s="233">
        <f>MAX($I736,1-SUM($N201:BC201))*(BD$8&lt;=$H736)</f>
        <v>0.21405228758169903</v>
      </c>
      <c r="BE736" s="233">
        <f>MAX($I736,1-SUM($N201:BD201))*(BE$8&lt;=$H736)</f>
        <v>0.2</v>
      </c>
      <c r="BF736" s="233">
        <f>MAX($I736,1-SUM($N201:BE201))*(BF$8&lt;=$H736)</f>
        <v>0.2</v>
      </c>
      <c r="BG736" s="233">
        <f>MAX($I736,1-SUM($N201:BF201))*(BG$8&lt;=$H736)</f>
        <v>0.2</v>
      </c>
      <c r="BH736" s="233">
        <f>MAX($I736,1-SUM($N201:BG201))*(BH$8&lt;=$H736)</f>
        <v>0.2</v>
      </c>
      <c r="BI736" s="233">
        <f>MAX($I736,1-SUM($N201:BH201))*(BI$8&lt;=$H736)</f>
        <v>0.2</v>
      </c>
      <c r="BJ736" s="233">
        <f>MAX($I736,1-SUM($N201:BI201))*(BJ$8&lt;=$H736)</f>
        <v>0.2</v>
      </c>
      <c r="BK736" s="233">
        <f>MAX($I736,1-SUM($N201:BJ201))*(BK$8&lt;=$H736)</f>
        <v>0.2</v>
      </c>
      <c r="BL736" s="233">
        <f>MAX($I736,1-SUM($N201:BK201))*(BL$8&lt;=$H736)</f>
        <v>0.2</v>
      </c>
      <c r="BM736" s="233">
        <f>MAX($I736,1-SUM($N201:BL201))*(BM$8&lt;=$H736)</f>
        <v>0.2</v>
      </c>
    </row>
    <row r="737" spans="3:65" x14ac:dyDescent="0.2">
      <c r="C737" s="188">
        <f t="shared" si="646"/>
        <v>4</v>
      </c>
      <c r="D737" s="166" t="str">
        <f t="shared" si="647"/>
        <v/>
      </c>
      <c r="E737" s="211" t="str">
        <f t="shared" si="645"/>
        <v>Operating Expense</v>
      </c>
      <c r="F737" s="183">
        <f t="shared" si="645"/>
        <v>2</v>
      </c>
      <c r="G737" s="183"/>
      <c r="H737" s="215">
        <f>Inputs!I15</f>
        <v>35</v>
      </c>
      <c r="I737" s="232">
        <v>0.2</v>
      </c>
      <c r="O737" s="233">
        <f>MAX($I737,1-SUM($N202:N202))*(O$8&lt;=$H737)</f>
        <v>1</v>
      </c>
      <c r="P737" s="233">
        <f>MAX($I737,1-SUM($N202:O202))*(P$8&lt;=$H737)</f>
        <v>1</v>
      </c>
      <c r="Q737" s="233">
        <f>MAX($I737,1-SUM($N202:P202))*(Q$8&lt;=$H737)</f>
        <v>1</v>
      </c>
      <c r="R737" s="233">
        <f>MAX($I737,1-SUM($N202:Q202))*(R$8&lt;=$H737)</f>
        <v>1</v>
      </c>
      <c r="S737" s="233">
        <f>MAX($I737,1-SUM($N202:R202))*(S$8&lt;=$H737)</f>
        <v>1</v>
      </c>
      <c r="T737" s="233">
        <f>MAX($I737,1-SUM($N202:S202))*(T$8&lt;=$H737)</f>
        <v>1</v>
      </c>
      <c r="U737" s="233">
        <f>MAX($I737,1-SUM($N202:T202))*(U$8&lt;=$H737)</f>
        <v>1</v>
      </c>
      <c r="V737" s="233">
        <f>MAX($I737,1-SUM($N202:U202))*(V$8&lt;=$H737)</f>
        <v>1</v>
      </c>
      <c r="W737" s="233">
        <f>MAX($I737,1-SUM($N202:V202))*(W$8&lt;=$H737)</f>
        <v>1</v>
      </c>
      <c r="X737" s="233">
        <f>MAX($I737,1-SUM($N202:W202))*(X$8&lt;=$H737)</f>
        <v>1</v>
      </c>
      <c r="Y737" s="233">
        <f>MAX($I737,1-SUM($N202:X202))*(Y$8&lt;=$H737)</f>
        <v>1</v>
      </c>
      <c r="Z737" s="233">
        <f>MAX($I737,1-SUM($N202:Y202))*(Z$8&lt;=$H737)</f>
        <v>1</v>
      </c>
      <c r="AA737" s="233">
        <f>MAX($I737,1-SUM($N202:Z202))*(AA$8&lt;=$H737)</f>
        <v>1</v>
      </c>
      <c r="AB737" s="233">
        <f>MAX($I737,1-SUM($N202:AA202))*(AB$8&lt;=$H737)</f>
        <v>1</v>
      </c>
      <c r="AC737" s="233">
        <f>MAX($I737,1-SUM($N202:AB202))*(AC$8&lt;=$H737)</f>
        <v>1</v>
      </c>
      <c r="AD737" s="233">
        <f>MAX($I737,1-SUM($N202:AC202))*(AD$8&lt;=$H737)</f>
        <v>1</v>
      </c>
      <c r="AE737" s="233">
        <f>MAX($I737,1-SUM($N202:AD202))*(AE$8&lt;=$H737)</f>
        <v>1</v>
      </c>
      <c r="AF737" s="233">
        <f>MAX($I737,1-SUM($N202:AE202))*(AF$8&lt;=$H737)</f>
        <v>1</v>
      </c>
      <c r="AG737" s="233">
        <f>MAX($I737,1-SUM($N202:AF202))*(AG$8&lt;=$H737)</f>
        <v>1</v>
      </c>
      <c r="AH737" s="233">
        <f>MAX($I737,1-SUM($N202:AG202))*(AH$8&lt;=$H737)</f>
        <v>1</v>
      </c>
      <c r="AI737" s="233">
        <f>MAX($I737,1-SUM($N202:AH202))*(AI$8&lt;=$H737)</f>
        <v>1</v>
      </c>
      <c r="AJ737" s="233">
        <f>MAX($I737,1-SUM($N202:AI202))*(AJ$8&lt;=$H737)</f>
        <v>1</v>
      </c>
      <c r="AK737" s="233">
        <f>MAX($I737,1-SUM($N202:AJ202))*(AK$8&lt;=$H737)</f>
        <v>1</v>
      </c>
      <c r="AL737" s="233">
        <f>MAX($I737,1-SUM($N202:AK202))*(AL$8&lt;=$H737)</f>
        <v>1</v>
      </c>
      <c r="AM737" s="233">
        <f>MAX($I737,1-SUM($N202:AL202))*(AM$8&lt;=$H737)</f>
        <v>1</v>
      </c>
      <c r="AN737" s="233">
        <f>MAX($I737,1-SUM($N202:AM202))*(AN$8&lt;=$H737)</f>
        <v>1</v>
      </c>
      <c r="AO737" s="233">
        <f>MAX($I737,1-SUM($N202:AN202))*(AO$8&lt;=$H737)</f>
        <v>1</v>
      </c>
      <c r="AP737" s="233">
        <f>MAX($I737,1-SUM($N202:AO202))*(AP$8&lt;=$H737)</f>
        <v>1</v>
      </c>
      <c r="AQ737" s="233">
        <f>MAX($I737,1-SUM($N202:AP202))*(AQ$8&lt;=$H737)</f>
        <v>1</v>
      </c>
      <c r="AR737" s="233">
        <f>MAX($I737,1-SUM($N202:AQ202))*(AR$8&lt;=$H737)</f>
        <v>1</v>
      </c>
      <c r="AS737" s="233">
        <f>MAX($I737,1-SUM($N202:AR202))*(AS$8&lt;=$H737)</f>
        <v>1</v>
      </c>
      <c r="AT737" s="233">
        <f>MAX($I737,1-SUM($N202:AS202))*(AT$8&lt;=$H737)</f>
        <v>1</v>
      </c>
      <c r="AU737" s="233">
        <f>MAX($I737,1-SUM($N202:AT202))*(AU$8&lt;=$H737)</f>
        <v>1</v>
      </c>
      <c r="AV737" s="233">
        <f>MAX($I737,1-SUM($N202:AU202))*(AV$8&lt;=$H737)</f>
        <v>1</v>
      </c>
      <c r="AW737" s="233">
        <f>MAX($I737,1-SUM($N202:AV202))*(AW$8&lt;=$H737)</f>
        <v>1</v>
      </c>
      <c r="AX737" s="233">
        <f>MAX($I737,1-SUM($N202:AW202))*(AX$8&lt;=$H737)</f>
        <v>1</v>
      </c>
      <c r="AY737" s="233">
        <f>MAX($I737,1-SUM($N202:AX202))*(AY$8&lt;=$H737)</f>
        <v>0</v>
      </c>
      <c r="AZ737" s="233">
        <f>MAX($I737,1-SUM($N202:AY202))*(AZ$8&lt;=$H737)</f>
        <v>0</v>
      </c>
      <c r="BA737" s="233">
        <f>MAX($I737,1-SUM($N202:AZ202))*(BA$8&lt;=$H737)</f>
        <v>0</v>
      </c>
      <c r="BB737" s="233">
        <f>MAX($I737,1-SUM($N202:BA202))*(BB$8&lt;=$H737)</f>
        <v>0</v>
      </c>
      <c r="BC737" s="233">
        <f>MAX($I737,1-SUM($N202:BB202))*(BC$8&lt;=$H737)</f>
        <v>0</v>
      </c>
      <c r="BD737" s="233">
        <f>MAX($I737,1-SUM($N202:BC202))*(BD$8&lt;=$H737)</f>
        <v>0</v>
      </c>
      <c r="BE737" s="233">
        <f>MAX($I737,1-SUM($N202:BD202))*(BE$8&lt;=$H737)</f>
        <v>0</v>
      </c>
      <c r="BF737" s="233">
        <f>MAX($I737,1-SUM($N202:BE202))*(BF$8&lt;=$H737)</f>
        <v>0</v>
      </c>
      <c r="BG737" s="233">
        <f>MAX($I737,1-SUM($N202:BF202))*(BG$8&lt;=$H737)</f>
        <v>0</v>
      </c>
      <c r="BH737" s="233">
        <f>MAX($I737,1-SUM($N202:BG202))*(BH$8&lt;=$H737)</f>
        <v>0</v>
      </c>
      <c r="BI737" s="233">
        <f>MAX($I737,1-SUM($N202:BH202))*(BI$8&lt;=$H737)</f>
        <v>0</v>
      </c>
      <c r="BJ737" s="233">
        <f>MAX($I737,1-SUM($N202:BI202))*(BJ$8&lt;=$H737)</f>
        <v>0</v>
      </c>
      <c r="BK737" s="233">
        <f>MAX($I737,1-SUM($N202:BJ202))*(BK$8&lt;=$H737)</f>
        <v>0</v>
      </c>
      <c r="BL737" s="233">
        <f>MAX($I737,1-SUM($N202:BK202))*(BL$8&lt;=$H737)</f>
        <v>0</v>
      </c>
      <c r="BM737" s="233">
        <f>MAX($I737,1-SUM($N202:BL202))*(BM$8&lt;=$H737)</f>
        <v>0</v>
      </c>
    </row>
    <row r="738" spans="3:65" x14ac:dyDescent="0.2">
      <c r="C738" s="188">
        <f t="shared" si="646"/>
        <v>5</v>
      </c>
      <c r="D738" s="166" t="str">
        <f t="shared" si="647"/>
        <v/>
      </c>
      <c r="E738" s="211" t="str">
        <f t="shared" si="645"/>
        <v>Operating Expense</v>
      </c>
      <c r="F738" s="183">
        <f t="shared" si="645"/>
        <v>2</v>
      </c>
      <c r="G738" s="183"/>
      <c r="H738" s="215">
        <f>Inputs!I16</f>
        <v>35</v>
      </c>
      <c r="I738" s="232">
        <v>0.2</v>
      </c>
      <c r="O738" s="233">
        <f>MAX($I738,1-SUM($N203:N203))*(O$8&lt;=$H738)</f>
        <v>1</v>
      </c>
      <c r="P738" s="233">
        <f>MAX($I738,1-SUM($N203:O203))*(P$8&lt;=$H738)</f>
        <v>1</v>
      </c>
      <c r="Q738" s="233">
        <f>MAX($I738,1-SUM($N203:P203))*(Q$8&lt;=$H738)</f>
        <v>1</v>
      </c>
      <c r="R738" s="233">
        <f>MAX($I738,1-SUM($N203:Q203))*(R$8&lt;=$H738)</f>
        <v>1</v>
      </c>
      <c r="S738" s="233">
        <f>MAX($I738,1-SUM($N203:R203))*(S$8&lt;=$H738)</f>
        <v>1</v>
      </c>
      <c r="T738" s="233">
        <f>MAX($I738,1-SUM($N203:S203))*(T$8&lt;=$H738)</f>
        <v>1</v>
      </c>
      <c r="U738" s="233">
        <f>MAX($I738,1-SUM($N203:T203))*(U$8&lt;=$H738)</f>
        <v>1</v>
      </c>
      <c r="V738" s="233">
        <f>MAX($I738,1-SUM($N203:U203))*(V$8&lt;=$H738)</f>
        <v>1</v>
      </c>
      <c r="W738" s="233">
        <f>MAX($I738,1-SUM($N203:V203))*(W$8&lt;=$H738)</f>
        <v>1</v>
      </c>
      <c r="X738" s="233">
        <f>MAX($I738,1-SUM($N203:W203))*(X$8&lt;=$H738)</f>
        <v>1</v>
      </c>
      <c r="Y738" s="233">
        <f>MAX($I738,1-SUM($N203:X203))*(Y$8&lt;=$H738)</f>
        <v>1</v>
      </c>
      <c r="Z738" s="233">
        <f>MAX($I738,1-SUM($N203:Y203))*(Z$8&lt;=$H738)</f>
        <v>1</v>
      </c>
      <c r="AA738" s="233">
        <f>MAX($I738,1-SUM($N203:Z203))*(AA$8&lt;=$H738)</f>
        <v>1</v>
      </c>
      <c r="AB738" s="233">
        <f>MAX($I738,1-SUM($N203:AA203))*(AB$8&lt;=$H738)</f>
        <v>1</v>
      </c>
      <c r="AC738" s="233">
        <f>MAX($I738,1-SUM($N203:AB203))*(AC$8&lt;=$H738)</f>
        <v>1</v>
      </c>
      <c r="AD738" s="233">
        <f>MAX($I738,1-SUM($N203:AC203))*(AD$8&lt;=$H738)</f>
        <v>1</v>
      </c>
      <c r="AE738" s="233">
        <f>MAX($I738,1-SUM($N203:AD203))*(AE$8&lt;=$H738)</f>
        <v>1</v>
      </c>
      <c r="AF738" s="233">
        <f>MAX($I738,1-SUM($N203:AE203))*(AF$8&lt;=$H738)</f>
        <v>1</v>
      </c>
      <c r="AG738" s="233">
        <f>MAX($I738,1-SUM($N203:AF203))*(AG$8&lt;=$H738)</f>
        <v>1</v>
      </c>
      <c r="AH738" s="233">
        <f>MAX($I738,1-SUM($N203:AG203))*(AH$8&lt;=$H738)</f>
        <v>1</v>
      </c>
      <c r="AI738" s="233">
        <f>MAX($I738,1-SUM($N203:AH203))*(AI$8&lt;=$H738)</f>
        <v>1</v>
      </c>
      <c r="AJ738" s="233">
        <f>MAX($I738,1-SUM($N203:AI203))*(AJ$8&lt;=$H738)</f>
        <v>1</v>
      </c>
      <c r="AK738" s="233">
        <f>MAX($I738,1-SUM($N203:AJ203))*(AK$8&lt;=$H738)</f>
        <v>1</v>
      </c>
      <c r="AL738" s="233">
        <f>MAX($I738,1-SUM($N203:AK203))*(AL$8&lt;=$H738)</f>
        <v>1</v>
      </c>
      <c r="AM738" s="233">
        <f>MAX($I738,1-SUM($N203:AL203))*(AM$8&lt;=$H738)</f>
        <v>1</v>
      </c>
      <c r="AN738" s="233">
        <f>MAX($I738,1-SUM($N203:AM203))*(AN$8&lt;=$H738)</f>
        <v>1</v>
      </c>
      <c r="AO738" s="233">
        <f>MAX($I738,1-SUM($N203:AN203))*(AO$8&lt;=$H738)</f>
        <v>1</v>
      </c>
      <c r="AP738" s="233">
        <f>MAX($I738,1-SUM($N203:AO203))*(AP$8&lt;=$H738)</f>
        <v>1</v>
      </c>
      <c r="AQ738" s="233">
        <f>MAX($I738,1-SUM($N203:AP203))*(AQ$8&lt;=$H738)</f>
        <v>1</v>
      </c>
      <c r="AR738" s="233">
        <f>MAX($I738,1-SUM($N203:AQ203))*(AR$8&lt;=$H738)</f>
        <v>1</v>
      </c>
      <c r="AS738" s="233">
        <f>MAX($I738,1-SUM($N203:AR203))*(AS$8&lt;=$H738)</f>
        <v>1</v>
      </c>
      <c r="AT738" s="233">
        <f>MAX($I738,1-SUM($N203:AS203))*(AT$8&lt;=$H738)</f>
        <v>1</v>
      </c>
      <c r="AU738" s="233">
        <f>MAX($I738,1-SUM($N203:AT203))*(AU$8&lt;=$H738)</f>
        <v>1</v>
      </c>
      <c r="AV738" s="233">
        <f>MAX($I738,1-SUM($N203:AU203))*(AV$8&lt;=$H738)</f>
        <v>1</v>
      </c>
      <c r="AW738" s="233">
        <f>MAX($I738,1-SUM($N203:AV203))*(AW$8&lt;=$H738)</f>
        <v>1</v>
      </c>
      <c r="AX738" s="233">
        <f>MAX($I738,1-SUM($N203:AW203))*(AX$8&lt;=$H738)</f>
        <v>1</v>
      </c>
      <c r="AY738" s="233">
        <f>MAX($I738,1-SUM($N203:AX203))*(AY$8&lt;=$H738)</f>
        <v>0</v>
      </c>
      <c r="AZ738" s="233">
        <f>MAX($I738,1-SUM($N203:AY203))*(AZ$8&lt;=$H738)</f>
        <v>0</v>
      </c>
      <c r="BA738" s="233">
        <f>MAX($I738,1-SUM($N203:AZ203))*(BA$8&lt;=$H738)</f>
        <v>0</v>
      </c>
      <c r="BB738" s="233">
        <f>MAX($I738,1-SUM($N203:BA203))*(BB$8&lt;=$H738)</f>
        <v>0</v>
      </c>
      <c r="BC738" s="233">
        <f>MAX($I738,1-SUM($N203:BB203))*(BC$8&lt;=$H738)</f>
        <v>0</v>
      </c>
      <c r="BD738" s="233">
        <f>MAX($I738,1-SUM($N203:BC203))*(BD$8&lt;=$H738)</f>
        <v>0</v>
      </c>
      <c r="BE738" s="233">
        <f>MAX($I738,1-SUM($N203:BD203))*(BE$8&lt;=$H738)</f>
        <v>0</v>
      </c>
      <c r="BF738" s="233">
        <f>MAX($I738,1-SUM($N203:BE203))*(BF$8&lt;=$H738)</f>
        <v>0</v>
      </c>
      <c r="BG738" s="233">
        <f>MAX($I738,1-SUM($N203:BF203))*(BG$8&lt;=$H738)</f>
        <v>0</v>
      </c>
      <c r="BH738" s="233">
        <f>MAX($I738,1-SUM($N203:BG203))*(BH$8&lt;=$H738)</f>
        <v>0</v>
      </c>
      <c r="BI738" s="233">
        <f>MAX($I738,1-SUM($N203:BH203))*(BI$8&lt;=$H738)</f>
        <v>0</v>
      </c>
      <c r="BJ738" s="233">
        <f>MAX($I738,1-SUM($N203:BI203))*(BJ$8&lt;=$H738)</f>
        <v>0</v>
      </c>
      <c r="BK738" s="233">
        <f>MAX($I738,1-SUM($N203:BJ203))*(BK$8&lt;=$H738)</f>
        <v>0</v>
      </c>
      <c r="BL738" s="233">
        <f>MAX($I738,1-SUM($N203:BK203))*(BL$8&lt;=$H738)</f>
        <v>0</v>
      </c>
      <c r="BM738" s="233">
        <f>MAX($I738,1-SUM($N203:BL203))*(BM$8&lt;=$H738)</f>
        <v>0</v>
      </c>
    </row>
    <row r="739" spans="3:65" x14ac:dyDescent="0.2">
      <c r="C739" s="188">
        <f t="shared" si="646"/>
        <v>6</v>
      </c>
      <c r="D739" s="166" t="str">
        <f t="shared" si="647"/>
        <v/>
      </c>
      <c r="E739" s="211" t="str">
        <f t="shared" si="645"/>
        <v>Operating Expense</v>
      </c>
      <c r="F739" s="183">
        <f t="shared" si="645"/>
        <v>2</v>
      </c>
      <c r="G739" s="183"/>
      <c r="H739" s="215">
        <f>Inputs!I17</f>
        <v>35</v>
      </c>
      <c r="I739" s="232">
        <v>0.2</v>
      </c>
      <c r="O739" s="233">
        <f>MAX($I739,1-SUM($N204:N204))*(O$8&lt;=$H739)</f>
        <v>1</v>
      </c>
      <c r="P739" s="233">
        <f>MAX($I739,1-SUM($N204:O204))*(P$8&lt;=$H739)</f>
        <v>1</v>
      </c>
      <c r="Q739" s="233">
        <f>MAX($I739,1-SUM($N204:P204))*(Q$8&lt;=$H739)</f>
        <v>1</v>
      </c>
      <c r="R739" s="233">
        <f>MAX($I739,1-SUM($N204:Q204))*(R$8&lt;=$H739)</f>
        <v>1</v>
      </c>
      <c r="S739" s="233">
        <f>MAX($I739,1-SUM($N204:R204))*(S$8&lt;=$H739)</f>
        <v>1</v>
      </c>
      <c r="T739" s="233">
        <f>MAX($I739,1-SUM($N204:S204))*(T$8&lt;=$H739)</f>
        <v>1</v>
      </c>
      <c r="U739" s="233">
        <f>MAX($I739,1-SUM($N204:T204))*(U$8&lt;=$H739)</f>
        <v>1</v>
      </c>
      <c r="V739" s="233">
        <f>MAX($I739,1-SUM($N204:U204))*(V$8&lt;=$H739)</f>
        <v>1</v>
      </c>
      <c r="W739" s="233">
        <f>MAX($I739,1-SUM($N204:V204))*(W$8&lt;=$H739)</f>
        <v>1</v>
      </c>
      <c r="X739" s="233">
        <f>MAX($I739,1-SUM($N204:W204))*(X$8&lt;=$H739)</f>
        <v>1</v>
      </c>
      <c r="Y739" s="233">
        <f>MAX($I739,1-SUM($N204:X204))*(Y$8&lt;=$H739)</f>
        <v>1</v>
      </c>
      <c r="Z739" s="233">
        <f>MAX($I739,1-SUM($N204:Y204))*(Z$8&lt;=$H739)</f>
        <v>1</v>
      </c>
      <c r="AA739" s="233">
        <f>MAX($I739,1-SUM($N204:Z204))*(AA$8&lt;=$H739)</f>
        <v>1</v>
      </c>
      <c r="AB739" s="233">
        <f>MAX($I739,1-SUM($N204:AA204))*(AB$8&lt;=$H739)</f>
        <v>1</v>
      </c>
      <c r="AC739" s="233">
        <f>MAX($I739,1-SUM($N204:AB204))*(AC$8&lt;=$H739)</f>
        <v>1</v>
      </c>
      <c r="AD739" s="233">
        <f>MAX($I739,1-SUM($N204:AC204))*(AD$8&lt;=$H739)</f>
        <v>1</v>
      </c>
      <c r="AE739" s="233">
        <f>MAX($I739,1-SUM($N204:AD204))*(AE$8&lt;=$H739)</f>
        <v>1</v>
      </c>
      <c r="AF739" s="233">
        <f>MAX($I739,1-SUM($N204:AE204))*(AF$8&lt;=$H739)</f>
        <v>1</v>
      </c>
      <c r="AG739" s="233">
        <f>MAX($I739,1-SUM($N204:AF204))*(AG$8&lt;=$H739)</f>
        <v>1</v>
      </c>
      <c r="AH739" s="233">
        <f>MAX($I739,1-SUM($N204:AG204))*(AH$8&lt;=$H739)</f>
        <v>1</v>
      </c>
      <c r="AI739" s="233">
        <f>MAX($I739,1-SUM($N204:AH204))*(AI$8&lt;=$H739)</f>
        <v>1</v>
      </c>
      <c r="AJ739" s="233">
        <f>MAX($I739,1-SUM($N204:AI204))*(AJ$8&lt;=$H739)</f>
        <v>1</v>
      </c>
      <c r="AK739" s="233">
        <f>MAX($I739,1-SUM($N204:AJ204))*(AK$8&lt;=$H739)</f>
        <v>1</v>
      </c>
      <c r="AL739" s="233">
        <f>MAX($I739,1-SUM($N204:AK204))*(AL$8&lt;=$H739)</f>
        <v>1</v>
      </c>
      <c r="AM739" s="233">
        <f>MAX($I739,1-SUM($N204:AL204))*(AM$8&lt;=$H739)</f>
        <v>1</v>
      </c>
      <c r="AN739" s="233">
        <f>MAX($I739,1-SUM($N204:AM204))*(AN$8&lt;=$H739)</f>
        <v>1</v>
      </c>
      <c r="AO739" s="233">
        <f>MAX($I739,1-SUM($N204:AN204))*(AO$8&lt;=$H739)</f>
        <v>1</v>
      </c>
      <c r="AP739" s="233">
        <f>MAX($I739,1-SUM($N204:AO204))*(AP$8&lt;=$H739)</f>
        <v>1</v>
      </c>
      <c r="AQ739" s="233">
        <f>MAX($I739,1-SUM($N204:AP204))*(AQ$8&lt;=$H739)</f>
        <v>1</v>
      </c>
      <c r="AR739" s="233">
        <f>MAX($I739,1-SUM($N204:AQ204))*(AR$8&lt;=$H739)</f>
        <v>1</v>
      </c>
      <c r="AS739" s="233">
        <f>MAX($I739,1-SUM($N204:AR204))*(AS$8&lt;=$H739)</f>
        <v>1</v>
      </c>
      <c r="AT739" s="233">
        <f>MAX($I739,1-SUM($N204:AS204))*(AT$8&lt;=$H739)</f>
        <v>1</v>
      </c>
      <c r="AU739" s="233">
        <f>MAX($I739,1-SUM($N204:AT204))*(AU$8&lt;=$H739)</f>
        <v>1</v>
      </c>
      <c r="AV739" s="233">
        <f>MAX($I739,1-SUM($N204:AU204))*(AV$8&lt;=$H739)</f>
        <v>1</v>
      </c>
      <c r="AW739" s="233">
        <f>MAX($I739,1-SUM($N204:AV204))*(AW$8&lt;=$H739)</f>
        <v>1</v>
      </c>
      <c r="AX739" s="233">
        <f>MAX($I739,1-SUM($N204:AW204))*(AX$8&lt;=$H739)</f>
        <v>1</v>
      </c>
      <c r="AY739" s="233">
        <f>MAX($I739,1-SUM($N204:AX204))*(AY$8&lt;=$H739)</f>
        <v>0</v>
      </c>
      <c r="AZ739" s="233">
        <f>MAX($I739,1-SUM($N204:AY204))*(AZ$8&lt;=$H739)</f>
        <v>0</v>
      </c>
      <c r="BA739" s="233">
        <f>MAX($I739,1-SUM($N204:AZ204))*(BA$8&lt;=$H739)</f>
        <v>0</v>
      </c>
      <c r="BB739" s="233">
        <f>MAX($I739,1-SUM($N204:BA204))*(BB$8&lt;=$H739)</f>
        <v>0</v>
      </c>
      <c r="BC739" s="233">
        <f>MAX($I739,1-SUM($N204:BB204))*(BC$8&lt;=$H739)</f>
        <v>0</v>
      </c>
      <c r="BD739" s="233">
        <f>MAX($I739,1-SUM($N204:BC204))*(BD$8&lt;=$H739)</f>
        <v>0</v>
      </c>
      <c r="BE739" s="233">
        <f>MAX($I739,1-SUM($N204:BD204))*(BE$8&lt;=$H739)</f>
        <v>0</v>
      </c>
      <c r="BF739" s="233">
        <f>MAX($I739,1-SUM($N204:BE204))*(BF$8&lt;=$H739)</f>
        <v>0</v>
      </c>
      <c r="BG739" s="233">
        <f>MAX($I739,1-SUM($N204:BF204))*(BG$8&lt;=$H739)</f>
        <v>0</v>
      </c>
      <c r="BH739" s="233">
        <f>MAX($I739,1-SUM($N204:BG204))*(BH$8&lt;=$H739)</f>
        <v>0</v>
      </c>
      <c r="BI739" s="233">
        <f>MAX($I739,1-SUM($N204:BH204))*(BI$8&lt;=$H739)</f>
        <v>0</v>
      </c>
      <c r="BJ739" s="233">
        <f>MAX($I739,1-SUM($N204:BI204))*(BJ$8&lt;=$H739)</f>
        <v>0</v>
      </c>
      <c r="BK739" s="233">
        <f>MAX($I739,1-SUM($N204:BJ204))*(BK$8&lt;=$H739)</f>
        <v>0</v>
      </c>
      <c r="BL739" s="233">
        <f>MAX($I739,1-SUM($N204:BK204))*(BL$8&lt;=$H739)</f>
        <v>0</v>
      </c>
      <c r="BM739" s="233">
        <f>MAX($I739,1-SUM($N204:BL204))*(BM$8&lt;=$H739)</f>
        <v>0</v>
      </c>
    </row>
    <row r="740" spans="3:65" x14ac:dyDescent="0.2">
      <c r="C740" s="188">
        <f t="shared" si="646"/>
        <v>7</v>
      </c>
      <c r="D740" s="166" t="str">
        <f t="shared" si="647"/>
        <v xml:space="preserve">Alt 1 - TRANSMISSION LINE  </v>
      </c>
      <c r="E740" s="211" t="str">
        <f t="shared" si="645"/>
        <v>CWIP Capital</v>
      </c>
      <c r="F740" s="183">
        <f t="shared" si="645"/>
        <v>6</v>
      </c>
      <c r="G740" s="183"/>
      <c r="H740" s="215">
        <f>Inputs!I18</f>
        <v>70</v>
      </c>
      <c r="I740" s="232">
        <v>0.2</v>
      </c>
      <c r="O740" s="233">
        <f>MAX($I740,1-SUM($N205:N205))*(O$8&lt;=$H740)</f>
        <v>1</v>
      </c>
      <c r="P740" s="233">
        <f>MAX($I740,1-SUM($N205:O205))*(P$8&lt;=$H740)</f>
        <v>0.99880952380952381</v>
      </c>
      <c r="Q740" s="233">
        <f>MAX($I740,1-SUM($N205:P205))*(Q$8&lt;=$H740)</f>
        <v>0.98452380952380958</v>
      </c>
      <c r="R740" s="233">
        <f>MAX($I740,1-SUM($N205:Q205))*(R$8&lt;=$H740)</f>
        <v>0.97023809523809523</v>
      </c>
      <c r="S740" s="233">
        <f>MAX($I740,1-SUM($N205:R205))*(S$8&lt;=$H740)</f>
        <v>0.955952380952381</v>
      </c>
      <c r="T740" s="233">
        <f>MAX($I740,1-SUM($N205:S205))*(T$8&lt;=$H740)</f>
        <v>0.94166666666666665</v>
      </c>
      <c r="U740" s="233">
        <f>MAX($I740,1-SUM($N205:T205))*(U$8&lt;=$H740)</f>
        <v>0.92738095238095242</v>
      </c>
      <c r="V740" s="233">
        <f>MAX($I740,1-SUM($N205:U205))*(V$8&lt;=$H740)</f>
        <v>0.91309523809523807</v>
      </c>
      <c r="W740" s="233">
        <f>MAX($I740,1-SUM($N205:V205))*(W$8&lt;=$H740)</f>
        <v>0.89880952380952384</v>
      </c>
      <c r="X740" s="233">
        <f>MAX($I740,1-SUM($N205:W205))*(X$8&lt;=$H740)</f>
        <v>0.88452380952380949</v>
      </c>
      <c r="Y740" s="233">
        <f>MAX($I740,1-SUM($N205:X205))*(Y$8&lt;=$H740)</f>
        <v>0.87023809523809526</v>
      </c>
      <c r="Z740" s="233">
        <f>MAX($I740,1-SUM($N205:Y205))*(Z$8&lt;=$H740)</f>
        <v>0.85595238095238091</v>
      </c>
      <c r="AA740" s="233">
        <f>MAX($I740,1-SUM($N205:Z205))*(AA$8&lt;=$H740)</f>
        <v>0.84166666666666667</v>
      </c>
      <c r="AB740" s="233">
        <f>MAX($I740,1-SUM($N205:AA205))*(AB$8&lt;=$H740)</f>
        <v>0.82738095238095233</v>
      </c>
      <c r="AC740" s="233">
        <f>MAX($I740,1-SUM($N205:AB205))*(AC$8&lt;=$H740)</f>
        <v>0.81309523809523809</v>
      </c>
      <c r="AD740" s="233">
        <f>MAX($I740,1-SUM($N205:AC205))*(AD$8&lt;=$H740)</f>
        <v>0.79880952380952375</v>
      </c>
      <c r="AE740" s="233">
        <f>MAX($I740,1-SUM($N205:AD205))*(AE$8&lt;=$H740)</f>
        <v>0.78452380952380951</v>
      </c>
      <c r="AF740" s="233">
        <f>MAX($I740,1-SUM($N205:AE205))*(AF$8&lt;=$H740)</f>
        <v>0.77023809523809517</v>
      </c>
      <c r="AG740" s="233">
        <f>MAX($I740,1-SUM($N205:AF205))*(AG$8&lt;=$H740)</f>
        <v>0.75595238095238093</v>
      </c>
      <c r="AH740" s="233">
        <f>MAX($I740,1-SUM($N205:AG205))*(AH$8&lt;=$H740)</f>
        <v>0.7416666666666667</v>
      </c>
      <c r="AI740" s="233">
        <f>MAX($I740,1-SUM($N205:AH205))*(AI$8&lt;=$H740)</f>
        <v>0.72738095238095235</v>
      </c>
      <c r="AJ740" s="233">
        <f>MAX($I740,1-SUM($N205:AI205))*(AJ$8&lt;=$H740)</f>
        <v>0.713095238095238</v>
      </c>
      <c r="AK740" s="233">
        <f>MAX($I740,1-SUM($N205:AJ205))*(AK$8&lt;=$H740)</f>
        <v>0.69880952380952377</v>
      </c>
      <c r="AL740" s="233">
        <f>MAX($I740,1-SUM($N205:AK205))*(AL$8&lt;=$H740)</f>
        <v>0.68452380952380953</v>
      </c>
      <c r="AM740" s="233">
        <f>MAX($I740,1-SUM($N205:AL205))*(AM$8&lt;=$H740)</f>
        <v>0.67023809523809519</v>
      </c>
      <c r="AN740" s="233">
        <f>MAX($I740,1-SUM($N205:AM205))*(AN$8&lt;=$H740)</f>
        <v>0.65595238095238084</v>
      </c>
      <c r="AO740" s="233">
        <f>MAX($I740,1-SUM($N205:AN205))*(AO$8&lt;=$H740)</f>
        <v>0.64166666666666661</v>
      </c>
      <c r="AP740" s="233">
        <f>MAX($I740,1-SUM($N205:AO205))*(AP$8&lt;=$H740)</f>
        <v>0.62738095238095237</v>
      </c>
      <c r="AQ740" s="233">
        <f>MAX($I740,1-SUM($N205:AP205))*(AQ$8&lt;=$H740)</f>
        <v>0.61309523809523803</v>
      </c>
      <c r="AR740" s="233">
        <f>MAX($I740,1-SUM($N205:AQ205))*(AR$8&lt;=$H740)</f>
        <v>0.59880952380952368</v>
      </c>
      <c r="AS740" s="233">
        <f>MAX($I740,1-SUM($N205:AR205))*(AS$8&lt;=$H740)</f>
        <v>0.58452380952380945</v>
      </c>
      <c r="AT740" s="233">
        <f>MAX($I740,1-SUM($N205:AS205))*(AT$8&lt;=$H740)</f>
        <v>0.57023809523809521</v>
      </c>
      <c r="AU740" s="233">
        <f>MAX($I740,1-SUM($N205:AT205))*(AU$8&lt;=$H740)</f>
        <v>0.55595238095238086</v>
      </c>
      <c r="AV740" s="233">
        <f>MAX($I740,1-SUM($N205:AU205))*(AV$8&lt;=$H740)</f>
        <v>0.54166666666666652</v>
      </c>
      <c r="AW740" s="233">
        <f>MAX($I740,1-SUM($N205:AV205))*(AW$8&lt;=$H740)</f>
        <v>0.52738095238095228</v>
      </c>
      <c r="AX740" s="233">
        <f>MAX($I740,1-SUM($N205:AW205))*(AX$8&lt;=$H740)</f>
        <v>0.51309523809523805</v>
      </c>
      <c r="AY740" s="233">
        <f>MAX($I740,1-SUM($N205:AX205))*(AY$8&lt;=$H740)</f>
        <v>0.4988095238095237</v>
      </c>
      <c r="AZ740" s="233">
        <f>MAX($I740,1-SUM($N205:AY205))*(AZ$8&lt;=$H740)</f>
        <v>0.48452380952380947</v>
      </c>
      <c r="BA740" s="233">
        <f>MAX($I740,1-SUM($N205:AZ205))*(BA$8&lt;=$H740)</f>
        <v>0.47023809523809523</v>
      </c>
      <c r="BB740" s="233">
        <f>MAX($I740,1-SUM($N205:BA205))*(BB$8&lt;=$H740)</f>
        <v>0.455952380952381</v>
      </c>
      <c r="BC740" s="233">
        <f>MAX($I740,1-SUM($N205:BB205))*(BC$8&lt;=$H740)</f>
        <v>0.44166666666666676</v>
      </c>
      <c r="BD740" s="233">
        <f>MAX($I740,1-SUM($N205:BC205))*(BD$8&lt;=$H740)</f>
        <v>0.42738095238095253</v>
      </c>
      <c r="BE740" s="233">
        <f>MAX($I740,1-SUM($N205:BD205))*(BE$8&lt;=$H740)</f>
        <v>0.41309523809523829</v>
      </c>
      <c r="BF740" s="233">
        <f>MAX($I740,1-SUM($N205:BE205))*(BF$8&lt;=$H740)</f>
        <v>0.39880952380952406</v>
      </c>
      <c r="BG740" s="233">
        <f>MAX($I740,1-SUM($N205:BF205))*(BG$8&lt;=$H740)</f>
        <v>0.38452380952380982</v>
      </c>
      <c r="BH740" s="233">
        <f>MAX($I740,1-SUM($N205:BG205))*(BH$8&lt;=$H740)</f>
        <v>0.37023809523809559</v>
      </c>
      <c r="BI740" s="233">
        <f>MAX($I740,1-SUM($N205:BH205))*(BI$8&lt;=$H740)</f>
        <v>0.35595238095238135</v>
      </c>
      <c r="BJ740" s="233">
        <f>MAX($I740,1-SUM($N205:BI205))*(BJ$8&lt;=$H740)</f>
        <v>0.34166666666666712</v>
      </c>
      <c r="BK740" s="233">
        <f>MAX($I740,1-SUM($N205:BJ205))*(BK$8&lt;=$H740)</f>
        <v>0.32738095238095288</v>
      </c>
      <c r="BL740" s="233">
        <f>MAX($I740,1-SUM($N205:BK205))*(BL$8&lt;=$H740)</f>
        <v>0.31309523809523865</v>
      </c>
      <c r="BM740" s="233">
        <f>MAX($I740,1-SUM($N205:BL205))*(BM$8&lt;=$H740)</f>
        <v>0.29880952380952441</v>
      </c>
    </row>
    <row r="741" spans="3:65" x14ac:dyDescent="0.2">
      <c r="C741" s="188">
        <f t="shared" si="646"/>
        <v>8</v>
      </c>
      <c r="D741" s="166" t="str">
        <f t="shared" si="647"/>
        <v xml:space="preserve">Alt 1 - TRANSMISSION SUBSTATION  </v>
      </c>
      <c r="E741" s="211" t="str">
        <f t="shared" si="645"/>
        <v>CWIP Capital</v>
      </c>
      <c r="F741" s="183">
        <f t="shared" si="645"/>
        <v>6</v>
      </c>
      <c r="G741" s="183"/>
      <c r="H741" s="215">
        <f>Inputs!I19</f>
        <v>44</v>
      </c>
      <c r="I741" s="232">
        <v>0.2</v>
      </c>
      <c r="O741" s="233">
        <f>MAX($I741,1-SUM($N206:N206))*(O$8&lt;=$H741)</f>
        <v>1</v>
      </c>
      <c r="P741" s="233">
        <f>MAX($I741,1-SUM($N206:O206))*(P$8&lt;=$H741)</f>
        <v>0.99810606060606055</v>
      </c>
      <c r="Q741" s="233">
        <f>MAX($I741,1-SUM($N206:P206))*(Q$8&lt;=$H741)</f>
        <v>0.97537878787878785</v>
      </c>
      <c r="R741" s="233">
        <f>MAX($I741,1-SUM($N206:Q206))*(R$8&lt;=$H741)</f>
        <v>0.95265151515151514</v>
      </c>
      <c r="S741" s="233">
        <f>MAX($I741,1-SUM($N206:R206))*(S$8&lt;=$H741)</f>
        <v>0.92992424242424243</v>
      </c>
      <c r="T741" s="233">
        <f>MAX($I741,1-SUM($N206:S206))*(T$8&lt;=$H741)</f>
        <v>0.90719696969696972</v>
      </c>
      <c r="U741" s="233">
        <f>MAX($I741,1-SUM($N206:T206))*(U$8&lt;=$H741)</f>
        <v>0.88446969696969702</v>
      </c>
      <c r="V741" s="233">
        <f>MAX($I741,1-SUM($N206:U206))*(V$8&lt;=$H741)</f>
        <v>0.8617424242424242</v>
      </c>
      <c r="W741" s="233">
        <f>MAX($I741,1-SUM($N206:V206))*(W$8&lt;=$H741)</f>
        <v>0.83901515151515149</v>
      </c>
      <c r="X741" s="233">
        <f>MAX($I741,1-SUM($N206:W206))*(X$8&lt;=$H741)</f>
        <v>0.81628787878787878</v>
      </c>
      <c r="Y741" s="233">
        <f>MAX($I741,1-SUM($N206:X206))*(Y$8&lt;=$H741)</f>
        <v>0.79356060606060597</v>
      </c>
      <c r="Z741" s="233">
        <f>MAX($I741,1-SUM($N206:Y206))*(Z$8&lt;=$H741)</f>
        <v>0.77083333333333326</v>
      </c>
      <c r="AA741" s="233">
        <f>MAX($I741,1-SUM($N206:Z206))*(AA$8&lt;=$H741)</f>
        <v>0.74810606060606055</v>
      </c>
      <c r="AB741" s="233">
        <f>MAX($I741,1-SUM($N206:AA206))*(AB$8&lt;=$H741)</f>
        <v>0.72537878787878785</v>
      </c>
      <c r="AC741" s="233">
        <f>MAX($I741,1-SUM($N206:AB206))*(AC$8&lt;=$H741)</f>
        <v>0.70265151515151514</v>
      </c>
      <c r="AD741" s="233">
        <f>MAX($I741,1-SUM($N206:AC206))*(AD$8&lt;=$H741)</f>
        <v>0.67992424242424243</v>
      </c>
      <c r="AE741" s="233">
        <f>MAX($I741,1-SUM($N206:AD206))*(AE$8&lt;=$H741)</f>
        <v>0.65719696969696972</v>
      </c>
      <c r="AF741" s="233">
        <f>MAX($I741,1-SUM($N206:AE206))*(AF$8&lt;=$H741)</f>
        <v>0.63446969696969702</v>
      </c>
      <c r="AG741" s="233">
        <f>MAX($I741,1-SUM($N206:AF206))*(AG$8&lt;=$H741)</f>
        <v>0.61174242424242431</v>
      </c>
      <c r="AH741" s="233">
        <f>MAX($I741,1-SUM($N206:AG206))*(AH$8&lt;=$H741)</f>
        <v>0.5890151515151516</v>
      </c>
      <c r="AI741" s="233">
        <f>MAX($I741,1-SUM($N206:AH206))*(AI$8&lt;=$H741)</f>
        <v>0.5662878787878789</v>
      </c>
      <c r="AJ741" s="233">
        <f>MAX($I741,1-SUM($N206:AI206))*(AJ$8&lt;=$H741)</f>
        <v>0.54356060606060619</v>
      </c>
      <c r="AK741" s="233">
        <f>MAX($I741,1-SUM($N206:AJ206))*(AK$8&lt;=$H741)</f>
        <v>0.52083333333333348</v>
      </c>
      <c r="AL741" s="233">
        <f>MAX($I741,1-SUM($N206:AK206))*(AL$8&lt;=$H741)</f>
        <v>0.49810606060606077</v>
      </c>
      <c r="AM741" s="233">
        <f>MAX($I741,1-SUM($N206:AL206))*(AM$8&lt;=$H741)</f>
        <v>0.47537878787878807</v>
      </c>
      <c r="AN741" s="233">
        <f>MAX($I741,1-SUM($N206:AM206))*(AN$8&lt;=$H741)</f>
        <v>0.45265151515151536</v>
      </c>
      <c r="AO741" s="233">
        <f>MAX($I741,1-SUM($N206:AN206))*(AO$8&lt;=$H741)</f>
        <v>0.42992424242424265</v>
      </c>
      <c r="AP741" s="233">
        <f>MAX($I741,1-SUM($N206:AO206))*(AP$8&lt;=$H741)</f>
        <v>0.40719696969696995</v>
      </c>
      <c r="AQ741" s="233">
        <f>MAX($I741,1-SUM($N206:AP206))*(AQ$8&lt;=$H741)</f>
        <v>0.38446969696969724</v>
      </c>
      <c r="AR741" s="233">
        <f>MAX($I741,1-SUM($N206:AQ206))*(AR$8&lt;=$H741)</f>
        <v>0.36174242424242453</v>
      </c>
      <c r="AS741" s="233">
        <f>MAX($I741,1-SUM($N206:AR206))*(AS$8&lt;=$H741)</f>
        <v>0.33901515151515182</v>
      </c>
      <c r="AT741" s="233">
        <f>MAX($I741,1-SUM($N206:AS206))*(AT$8&lt;=$H741)</f>
        <v>0.31628787878787912</v>
      </c>
      <c r="AU741" s="233">
        <f>MAX($I741,1-SUM($N206:AT206))*(AU$8&lt;=$H741)</f>
        <v>0.29356060606060641</v>
      </c>
      <c r="AV741" s="233">
        <f>MAX($I741,1-SUM($N206:AU206))*(AV$8&lt;=$H741)</f>
        <v>0.2708333333333337</v>
      </c>
      <c r="AW741" s="233">
        <f>MAX($I741,1-SUM($N206:AV206))*(AW$8&lt;=$H741)</f>
        <v>0.248106060606061</v>
      </c>
      <c r="AX741" s="233">
        <f>MAX($I741,1-SUM($N206:AW206))*(AX$8&lt;=$H741)</f>
        <v>0.22537878787878829</v>
      </c>
      <c r="AY741" s="233">
        <f>MAX($I741,1-SUM($N206:AX206))*(AY$8&lt;=$H741)</f>
        <v>0.20265151515151558</v>
      </c>
      <c r="AZ741" s="233">
        <f>MAX($I741,1-SUM($N206:AY206))*(AZ$8&lt;=$H741)</f>
        <v>0.2</v>
      </c>
      <c r="BA741" s="233">
        <f>MAX($I741,1-SUM($N206:AZ206))*(BA$8&lt;=$H741)</f>
        <v>0.2</v>
      </c>
      <c r="BB741" s="233">
        <f>MAX($I741,1-SUM($N206:BA206))*(BB$8&lt;=$H741)</f>
        <v>0.2</v>
      </c>
      <c r="BC741" s="233">
        <f>MAX($I741,1-SUM($N206:BB206))*(BC$8&lt;=$H741)</f>
        <v>0.2</v>
      </c>
      <c r="BD741" s="233">
        <f>MAX($I741,1-SUM($N206:BC206))*(BD$8&lt;=$H741)</f>
        <v>0.2</v>
      </c>
      <c r="BE741" s="233">
        <f>MAX($I741,1-SUM($N206:BD206))*(BE$8&lt;=$H741)</f>
        <v>0.2</v>
      </c>
      <c r="BF741" s="233">
        <f>MAX($I741,1-SUM($N206:BE206))*(BF$8&lt;=$H741)</f>
        <v>0.2</v>
      </c>
      <c r="BG741" s="233">
        <f>MAX($I741,1-SUM($N206:BF206))*(BG$8&lt;=$H741)</f>
        <v>0.2</v>
      </c>
      <c r="BH741" s="233">
        <f>MAX($I741,1-SUM($N206:BG206))*(BH$8&lt;=$H741)</f>
        <v>0</v>
      </c>
      <c r="BI741" s="233">
        <f>MAX($I741,1-SUM($N206:BH206))*(BI$8&lt;=$H741)</f>
        <v>0</v>
      </c>
      <c r="BJ741" s="233">
        <f>MAX($I741,1-SUM($N206:BI206))*(BJ$8&lt;=$H741)</f>
        <v>0</v>
      </c>
      <c r="BK741" s="233">
        <f>MAX($I741,1-SUM($N206:BJ206))*(BK$8&lt;=$H741)</f>
        <v>0</v>
      </c>
      <c r="BL741" s="233">
        <f>MAX($I741,1-SUM($N206:BK206))*(BL$8&lt;=$H741)</f>
        <v>0</v>
      </c>
      <c r="BM741" s="233">
        <f>MAX($I741,1-SUM($N206:BL206))*(BM$8&lt;=$H741)</f>
        <v>0</v>
      </c>
    </row>
    <row r="742" spans="3:65" x14ac:dyDescent="0.2">
      <c r="C742" s="188">
        <f t="shared" si="646"/>
        <v>9</v>
      </c>
      <c r="D742" s="166" t="str">
        <f t="shared" si="647"/>
        <v xml:space="preserve">Alt 1 - DISTRIBUTION SUBSTATION  </v>
      </c>
      <c r="E742" s="211" t="str">
        <f t="shared" si="645"/>
        <v>CWIP Capital</v>
      </c>
      <c r="F742" s="183">
        <f t="shared" si="645"/>
        <v>6</v>
      </c>
      <c r="G742" s="183"/>
      <c r="H742" s="215">
        <f>Inputs!I20</f>
        <v>51</v>
      </c>
      <c r="I742" s="232">
        <v>0.2</v>
      </c>
      <c r="O742" s="233">
        <f>MAX($I742,1-SUM($N207:N207))*(O$8&lt;=$H742)</f>
        <v>1</v>
      </c>
      <c r="P742" s="233">
        <f>MAX($I742,1-SUM($N207:O207))*(P$8&lt;=$H742)</f>
        <v>0.99836601307189543</v>
      </c>
      <c r="Q742" s="233">
        <f>MAX($I742,1-SUM($N207:P207))*(Q$8&lt;=$H742)</f>
        <v>0.97875816993464049</v>
      </c>
      <c r="R742" s="233">
        <f>MAX($I742,1-SUM($N207:Q207))*(R$8&lt;=$H742)</f>
        <v>0.95915032679738566</v>
      </c>
      <c r="S742" s="233">
        <f>MAX($I742,1-SUM($N207:R207))*(S$8&lt;=$H742)</f>
        <v>0.93954248366013071</v>
      </c>
      <c r="T742" s="233">
        <f>MAX($I742,1-SUM($N207:S207))*(T$8&lt;=$H742)</f>
        <v>0.91993464052287588</v>
      </c>
      <c r="U742" s="233">
        <f>MAX($I742,1-SUM($N207:T207))*(U$8&lt;=$H742)</f>
        <v>0.90032679738562094</v>
      </c>
      <c r="V742" s="233">
        <f>MAX($I742,1-SUM($N207:U207))*(V$8&lt;=$H742)</f>
        <v>0.88071895424836599</v>
      </c>
      <c r="W742" s="233">
        <f>MAX($I742,1-SUM($N207:V207))*(W$8&lt;=$H742)</f>
        <v>0.86111111111111116</v>
      </c>
      <c r="X742" s="233">
        <f>MAX($I742,1-SUM($N207:W207))*(X$8&lt;=$H742)</f>
        <v>0.84150326797385622</v>
      </c>
      <c r="Y742" s="233">
        <f>MAX($I742,1-SUM($N207:X207))*(Y$8&lt;=$H742)</f>
        <v>0.82189542483660127</v>
      </c>
      <c r="Z742" s="233">
        <f>MAX($I742,1-SUM($N207:Y207))*(Z$8&lt;=$H742)</f>
        <v>0.80228758169934644</v>
      </c>
      <c r="AA742" s="233">
        <f>MAX($I742,1-SUM($N207:Z207))*(AA$8&lt;=$H742)</f>
        <v>0.78267973856209161</v>
      </c>
      <c r="AB742" s="233">
        <f>MAX($I742,1-SUM($N207:AA207))*(AB$8&lt;=$H742)</f>
        <v>0.76307189542483667</v>
      </c>
      <c r="AC742" s="233">
        <f>MAX($I742,1-SUM($N207:AB207))*(AC$8&lt;=$H742)</f>
        <v>0.74346405228758172</v>
      </c>
      <c r="AD742" s="233">
        <f>MAX($I742,1-SUM($N207:AC207))*(AD$8&lt;=$H742)</f>
        <v>0.72385620915032689</v>
      </c>
      <c r="AE742" s="233">
        <f>MAX($I742,1-SUM($N207:AD207))*(AE$8&lt;=$H742)</f>
        <v>0.70424836601307206</v>
      </c>
      <c r="AF742" s="233">
        <f>MAX($I742,1-SUM($N207:AE207))*(AF$8&lt;=$H742)</f>
        <v>0.68464052287581711</v>
      </c>
      <c r="AG742" s="233">
        <f>MAX($I742,1-SUM($N207:AF207))*(AG$8&lt;=$H742)</f>
        <v>0.66503267973856217</v>
      </c>
      <c r="AH742" s="233">
        <f>MAX($I742,1-SUM($N207:AG207))*(AH$8&lt;=$H742)</f>
        <v>0.64542483660130734</v>
      </c>
      <c r="AI742" s="233">
        <f>MAX($I742,1-SUM($N207:AH207))*(AI$8&lt;=$H742)</f>
        <v>0.62581699346405251</v>
      </c>
      <c r="AJ742" s="233">
        <f>MAX($I742,1-SUM($N207:AI207))*(AJ$8&lt;=$H742)</f>
        <v>0.60620915032679756</v>
      </c>
      <c r="AK742" s="233">
        <f>MAX($I742,1-SUM($N207:AJ207))*(AK$8&lt;=$H742)</f>
        <v>0.58660130718954262</v>
      </c>
      <c r="AL742" s="233">
        <f>MAX($I742,1-SUM($N207:AK207))*(AL$8&lt;=$H742)</f>
        <v>0.56699346405228779</v>
      </c>
      <c r="AM742" s="233">
        <f>MAX($I742,1-SUM($N207:AL207))*(AM$8&lt;=$H742)</f>
        <v>0.54738562091503296</v>
      </c>
      <c r="AN742" s="233">
        <f>MAX($I742,1-SUM($N207:AM207))*(AN$8&lt;=$H742)</f>
        <v>0.52777777777777801</v>
      </c>
      <c r="AO742" s="233">
        <f>MAX($I742,1-SUM($N207:AN207))*(AO$8&lt;=$H742)</f>
        <v>0.50816993464052307</v>
      </c>
      <c r="AP742" s="233">
        <f>MAX($I742,1-SUM($N207:AO207))*(AP$8&lt;=$H742)</f>
        <v>0.48856209150326824</v>
      </c>
      <c r="AQ742" s="233">
        <f>MAX($I742,1-SUM($N207:AP207))*(AQ$8&lt;=$H742)</f>
        <v>0.46895424836601329</v>
      </c>
      <c r="AR742" s="233">
        <f>MAX($I742,1-SUM($N207:AQ207))*(AR$8&lt;=$H742)</f>
        <v>0.44934640522875835</v>
      </c>
      <c r="AS742" s="233">
        <f>MAX($I742,1-SUM($N207:AR207))*(AS$8&lt;=$H742)</f>
        <v>0.42973856209150341</v>
      </c>
      <c r="AT742" s="233">
        <f>MAX($I742,1-SUM($N207:AS207))*(AT$8&lt;=$H742)</f>
        <v>0.41013071895424846</v>
      </c>
      <c r="AU742" s="233">
        <f>MAX($I742,1-SUM($N207:AT207))*(AU$8&lt;=$H742)</f>
        <v>0.39052287581699352</v>
      </c>
      <c r="AV742" s="233">
        <f>MAX($I742,1-SUM($N207:AU207))*(AV$8&lt;=$H742)</f>
        <v>0.37091503267973858</v>
      </c>
      <c r="AW742" s="233">
        <f>MAX($I742,1-SUM($N207:AV207))*(AW$8&lt;=$H742)</f>
        <v>0.35130718954248363</v>
      </c>
      <c r="AX742" s="233">
        <f>MAX($I742,1-SUM($N207:AW207))*(AX$8&lt;=$H742)</f>
        <v>0.33169934640522869</v>
      </c>
      <c r="AY742" s="233">
        <f>MAX($I742,1-SUM($N207:AX207))*(AY$8&lt;=$H742)</f>
        <v>0.31209150326797375</v>
      </c>
      <c r="AZ742" s="233">
        <f>MAX($I742,1-SUM($N207:AY207))*(AZ$8&lt;=$H742)</f>
        <v>0.2924836601307188</v>
      </c>
      <c r="BA742" s="233">
        <f>MAX($I742,1-SUM($N207:AZ207))*(BA$8&lt;=$H742)</f>
        <v>0.27287581699346386</v>
      </c>
      <c r="BB742" s="233">
        <f>MAX($I742,1-SUM($N207:BA207))*(BB$8&lt;=$H742)</f>
        <v>0.25326797385620892</v>
      </c>
      <c r="BC742" s="233">
        <f>MAX($I742,1-SUM($N207:BB207))*(BC$8&lt;=$H742)</f>
        <v>0.23366013071895397</v>
      </c>
      <c r="BD742" s="233">
        <f>MAX($I742,1-SUM($N207:BC207))*(BD$8&lt;=$H742)</f>
        <v>0.21405228758169903</v>
      </c>
      <c r="BE742" s="233">
        <f>MAX($I742,1-SUM($N207:BD207))*(BE$8&lt;=$H742)</f>
        <v>0.2</v>
      </c>
      <c r="BF742" s="233">
        <f>MAX($I742,1-SUM($N207:BE207))*(BF$8&lt;=$H742)</f>
        <v>0.2</v>
      </c>
      <c r="BG742" s="233">
        <f>MAX($I742,1-SUM($N207:BF207))*(BG$8&lt;=$H742)</f>
        <v>0.2</v>
      </c>
      <c r="BH742" s="233">
        <f>MAX($I742,1-SUM($N207:BG207))*(BH$8&lt;=$H742)</f>
        <v>0.2</v>
      </c>
      <c r="BI742" s="233">
        <f>MAX($I742,1-SUM($N207:BH207))*(BI$8&lt;=$H742)</f>
        <v>0.2</v>
      </c>
      <c r="BJ742" s="233">
        <f>MAX($I742,1-SUM($N207:BI207))*(BJ$8&lt;=$H742)</f>
        <v>0.2</v>
      </c>
      <c r="BK742" s="233">
        <f>MAX($I742,1-SUM($N207:BJ207))*(BK$8&lt;=$H742)</f>
        <v>0.2</v>
      </c>
      <c r="BL742" s="233">
        <f>MAX($I742,1-SUM($N207:BK207))*(BL$8&lt;=$H742)</f>
        <v>0.2</v>
      </c>
      <c r="BM742" s="233">
        <f>MAX($I742,1-SUM($N207:BL207))*(BM$8&lt;=$H742)</f>
        <v>0.2</v>
      </c>
    </row>
    <row r="743" spans="3:65" x14ac:dyDescent="0.2">
      <c r="C743" s="188">
        <f t="shared" si="646"/>
        <v>10</v>
      </c>
      <c r="D743" s="166" t="str">
        <f t="shared" si="647"/>
        <v/>
      </c>
      <c r="E743" s="211" t="str">
        <f t="shared" si="645"/>
        <v>Operating Expense</v>
      </c>
      <c r="F743" s="183">
        <f t="shared" si="645"/>
        <v>2</v>
      </c>
      <c r="G743" s="183"/>
      <c r="H743" s="215">
        <f>Inputs!I21</f>
        <v>35</v>
      </c>
      <c r="I743" s="232">
        <v>0.2</v>
      </c>
      <c r="O743" s="233">
        <f>MAX($I743,1-SUM($N208:N208))*(O$8&lt;=$H743)</f>
        <v>1</v>
      </c>
      <c r="P743" s="233">
        <f>MAX($I743,1-SUM($N208:O208))*(P$8&lt;=$H743)</f>
        <v>1</v>
      </c>
      <c r="Q743" s="233">
        <f>MAX($I743,1-SUM($N208:P208))*(Q$8&lt;=$H743)</f>
        <v>1</v>
      </c>
      <c r="R743" s="233">
        <f>MAX($I743,1-SUM($N208:Q208))*(R$8&lt;=$H743)</f>
        <v>1</v>
      </c>
      <c r="S743" s="233">
        <f>MAX($I743,1-SUM($N208:R208))*(S$8&lt;=$H743)</f>
        <v>1</v>
      </c>
      <c r="T743" s="233">
        <f>MAX($I743,1-SUM($N208:S208))*(T$8&lt;=$H743)</f>
        <v>1</v>
      </c>
      <c r="U743" s="233">
        <f>MAX($I743,1-SUM($N208:T208))*(U$8&lt;=$H743)</f>
        <v>1</v>
      </c>
      <c r="V743" s="233">
        <f>MAX($I743,1-SUM($N208:U208))*(V$8&lt;=$H743)</f>
        <v>1</v>
      </c>
      <c r="W743" s="233">
        <f>MAX($I743,1-SUM($N208:V208))*(W$8&lt;=$H743)</f>
        <v>1</v>
      </c>
      <c r="X743" s="233">
        <f>MAX($I743,1-SUM($N208:W208))*(X$8&lt;=$H743)</f>
        <v>1</v>
      </c>
      <c r="Y743" s="233">
        <f>MAX($I743,1-SUM($N208:X208))*(Y$8&lt;=$H743)</f>
        <v>1</v>
      </c>
      <c r="Z743" s="233">
        <f>MAX($I743,1-SUM($N208:Y208))*(Z$8&lt;=$H743)</f>
        <v>1</v>
      </c>
      <c r="AA743" s="233">
        <f>MAX($I743,1-SUM($N208:Z208))*(AA$8&lt;=$H743)</f>
        <v>1</v>
      </c>
      <c r="AB743" s="233">
        <f>MAX($I743,1-SUM($N208:AA208))*(AB$8&lt;=$H743)</f>
        <v>1</v>
      </c>
      <c r="AC743" s="233">
        <f>MAX($I743,1-SUM($N208:AB208))*(AC$8&lt;=$H743)</f>
        <v>1</v>
      </c>
      <c r="AD743" s="233">
        <f>MAX($I743,1-SUM($N208:AC208))*(AD$8&lt;=$H743)</f>
        <v>1</v>
      </c>
      <c r="AE743" s="233">
        <f>MAX($I743,1-SUM($N208:AD208))*(AE$8&lt;=$H743)</f>
        <v>1</v>
      </c>
      <c r="AF743" s="233">
        <f>MAX($I743,1-SUM($N208:AE208))*(AF$8&lt;=$H743)</f>
        <v>1</v>
      </c>
      <c r="AG743" s="233">
        <f>MAX($I743,1-SUM($N208:AF208))*(AG$8&lt;=$H743)</f>
        <v>1</v>
      </c>
      <c r="AH743" s="233">
        <f>MAX($I743,1-SUM($N208:AG208))*(AH$8&lt;=$H743)</f>
        <v>1</v>
      </c>
      <c r="AI743" s="233">
        <f>MAX($I743,1-SUM($N208:AH208))*(AI$8&lt;=$H743)</f>
        <v>1</v>
      </c>
      <c r="AJ743" s="233">
        <f>MAX($I743,1-SUM($N208:AI208))*(AJ$8&lt;=$H743)</f>
        <v>1</v>
      </c>
      <c r="AK743" s="233">
        <f>MAX($I743,1-SUM($N208:AJ208))*(AK$8&lt;=$H743)</f>
        <v>1</v>
      </c>
      <c r="AL743" s="233">
        <f>MAX($I743,1-SUM($N208:AK208))*(AL$8&lt;=$H743)</f>
        <v>1</v>
      </c>
      <c r="AM743" s="233">
        <f>MAX($I743,1-SUM($N208:AL208))*(AM$8&lt;=$H743)</f>
        <v>1</v>
      </c>
      <c r="AN743" s="233">
        <f>MAX($I743,1-SUM($N208:AM208))*(AN$8&lt;=$H743)</f>
        <v>1</v>
      </c>
      <c r="AO743" s="233">
        <f>MAX($I743,1-SUM($N208:AN208))*(AO$8&lt;=$H743)</f>
        <v>1</v>
      </c>
      <c r="AP743" s="233">
        <f>MAX($I743,1-SUM($N208:AO208))*(AP$8&lt;=$H743)</f>
        <v>1</v>
      </c>
      <c r="AQ743" s="233">
        <f>MAX($I743,1-SUM($N208:AP208))*(AQ$8&lt;=$H743)</f>
        <v>1</v>
      </c>
      <c r="AR743" s="233">
        <f>MAX($I743,1-SUM($N208:AQ208))*(AR$8&lt;=$H743)</f>
        <v>1</v>
      </c>
      <c r="AS743" s="233">
        <f>MAX($I743,1-SUM($N208:AR208))*(AS$8&lt;=$H743)</f>
        <v>1</v>
      </c>
      <c r="AT743" s="233">
        <f>MAX($I743,1-SUM($N208:AS208))*(AT$8&lt;=$H743)</f>
        <v>1</v>
      </c>
      <c r="AU743" s="233">
        <f>MAX($I743,1-SUM($N208:AT208))*(AU$8&lt;=$H743)</f>
        <v>1</v>
      </c>
      <c r="AV743" s="233">
        <f>MAX($I743,1-SUM($N208:AU208))*(AV$8&lt;=$H743)</f>
        <v>1</v>
      </c>
      <c r="AW743" s="233">
        <f>MAX($I743,1-SUM($N208:AV208))*(AW$8&lt;=$H743)</f>
        <v>1</v>
      </c>
      <c r="AX743" s="233">
        <f>MAX($I743,1-SUM($N208:AW208))*(AX$8&lt;=$H743)</f>
        <v>1</v>
      </c>
      <c r="AY743" s="233">
        <f>MAX($I743,1-SUM($N208:AX208))*(AY$8&lt;=$H743)</f>
        <v>0</v>
      </c>
      <c r="AZ743" s="233">
        <f>MAX($I743,1-SUM($N208:AY208))*(AZ$8&lt;=$H743)</f>
        <v>0</v>
      </c>
      <c r="BA743" s="233">
        <f>MAX($I743,1-SUM($N208:AZ208))*(BA$8&lt;=$H743)</f>
        <v>0</v>
      </c>
      <c r="BB743" s="233">
        <f>MAX($I743,1-SUM($N208:BA208))*(BB$8&lt;=$H743)</f>
        <v>0</v>
      </c>
      <c r="BC743" s="233">
        <f>MAX($I743,1-SUM($N208:BB208))*(BC$8&lt;=$H743)</f>
        <v>0</v>
      </c>
      <c r="BD743" s="233">
        <f>MAX($I743,1-SUM($N208:BC208))*(BD$8&lt;=$H743)</f>
        <v>0</v>
      </c>
      <c r="BE743" s="233">
        <f>MAX($I743,1-SUM($N208:BD208))*(BE$8&lt;=$H743)</f>
        <v>0</v>
      </c>
      <c r="BF743" s="233">
        <f>MAX($I743,1-SUM($N208:BE208))*(BF$8&lt;=$H743)</f>
        <v>0</v>
      </c>
      <c r="BG743" s="233">
        <f>MAX($I743,1-SUM($N208:BF208))*(BG$8&lt;=$H743)</f>
        <v>0</v>
      </c>
      <c r="BH743" s="233">
        <f>MAX($I743,1-SUM($N208:BG208))*(BH$8&lt;=$H743)</f>
        <v>0</v>
      </c>
      <c r="BI743" s="233">
        <f>MAX($I743,1-SUM($N208:BH208))*(BI$8&lt;=$H743)</f>
        <v>0</v>
      </c>
      <c r="BJ743" s="233">
        <f>MAX($I743,1-SUM($N208:BI208))*(BJ$8&lt;=$H743)</f>
        <v>0</v>
      </c>
      <c r="BK743" s="233">
        <f>MAX($I743,1-SUM($N208:BJ208))*(BK$8&lt;=$H743)</f>
        <v>0</v>
      </c>
      <c r="BL743" s="233">
        <f>MAX($I743,1-SUM($N208:BK208))*(BL$8&lt;=$H743)</f>
        <v>0</v>
      </c>
      <c r="BM743" s="233">
        <f>MAX($I743,1-SUM($N208:BL208))*(BM$8&lt;=$H743)</f>
        <v>0</v>
      </c>
    </row>
    <row r="744" spans="3:65" x14ac:dyDescent="0.2">
      <c r="C744" s="188">
        <f t="shared" si="646"/>
        <v>11</v>
      </c>
      <c r="D744" s="166" t="str">
        <f t="shared" si="647"/>
        <v/>
      </c>
      <c r="E744" s="211" t="str">
        <f t="shared" si="645"/>
        <v>Operating Expense</v>
      </c>
      <c r="F744" s="183">
        <f t="shared" si="645"/>
        <v>2</v>
      </c>
      <c r="G744" s="183"/>
      <c r="H744" s="215">
        <f>Inputs!I22</f>
        <v>35</v>
      </c>
      <c r="I744" s="232">
        <v>0.2</v>
      </c>
      <c r="O744" s="233">
        <f>MAX($I744,1-SUM($N209:N209))*(O$8&lt;=$H744)</f>
        <v>1</v>
      </c>
      <c r="P744" s="233">
        <f>MAX($I744,1-SUM($N209:O209))*(P$8&lt;=$H744)</f>
        <v>1</v>
      </c>
      <c r="Q744" s="233">
        <f>MAX($I744,1-SUM($N209:P209))*(Q$8&lt;=$H744)</f>
        <v>1</v>
      </c>
      <c r="R744" s="233">
        <f>MAX($I744,1-SUM($N209:Q209))*(R$8&lt;=$H744)</f>
        <v>1</v>
      </c>
      <c r="S744" s="233">
        <f>MAX($I744,1-SUM($N209:R209))*(S$8&lt;=$H744)</f>
        <v>1</v>
      </c>
      <c r="T744" s="233">
        <f>MAX($I744,1-SUM($N209:S209))*(T$8&lt;=$H744)</f>
        <v>1</v>
      </c>
      <c r="U744" s="233">
        <f>MAX($I744,1-SUM($N209:T209))*(U$8&lt;=$H744)</f>
        <v>1</v>
      </c>
      <c r="V744" s="233">
        <f>MAX($I744,1-SUM($N209:U209))*(V$8&lt;=$H744)</f>
        <v>1</v>
      </c>
      <c r="W744" s="233">
        <f>MAX($I744,1-SUM($N209:V209))*(W$8&lt;=$H744)</f>
        <v>1</v>
      </c>
      <c r="X744" s="233">
        <f>MAX($I744,1-SUM($N209:W209))*(X$8&lt;=$H744)</f>
        <v>1</v>
      </c>
      <c r="Y744" s="233">
        <f>MAX($I744,1-SUM($N209:X209))*(Y$8&lt;=$H744)</f>
        <v>1</v>
      </c>
      <c r="Z744" s="233">
        <f>MAX($I744,1-SUM($N209:Y209))*(Z$8&lt;=$H744)</f>
        <v>1</v>
      </c>
      <c r="AA744" s="233">
        <f>MAX($I744,1-SUM($N209:Z209))*(AA$8&lt;=$H744)</f>
        <v>1</v>
      </c>
      <c r="AB744" s="233">
        <f>MAX($I744,1-SUM($N209:AA209))*(AB$8&lt;=$H744)</f>
        <v>1</v>
      </c>
      <c r="AC744" s="233">
        <f>MAX($I744,1-SUM($N209:AB209))*(AC$8&lt;=$H744)</f>
        <v>1</v>
      </c>
      <c r="AD744" s="233">
        <f>MAX($I744,1-SUM($N209:AC209))*(AD$8&lt;=$H744)</f>
        <v>1</v>
      </c>
      <c r="AE744" s="233">
        <f>MAX($I744,1-SUM($N209:AD209))*(AE$8&lt;=$H744)</f>
        <v>1</v>
      </c>
      <c r="AF744" s="233">
        <f>MAX($I744,1-SUM($N209:AE209))*(AF$8&lt;=$H744)</f>
        <v>1</v>
      </c>
      <c r="AG744" s="233">
        <f>MAX($I744,1-SUM($N209:AF209))*(AG$8&lt;=$H744)</f>
        <v>1</v>
      </c>
      <c r="AH744" s="233">
        <f>MAX($I744,1-SUM($N209:AG209))*(AH$8&lt;=$H744)</f>
        <v>1</v>
      </c>
      <c r="AI744" s="233">
        <f>MAX($I744,1-SUM($N209:AH209))*(AI$8&lt;=$H744)</f>
        <v>1</v>
      </c>
      <c r="AJ744" s="233">
        <f>MAX($I744,1-SUM($N209:AI209))*(AJ$8&lt;=$H744)</f>
        <v>1</v>
      </c>
      <c r="AK744" s="233">
        <f>MAX($I744,1-SUM($N209:AJ209))*(AK$8&lt;=$H744)</f>
        <v>1</v>
      </c>
      <c r="AL744" s="233">
        <f>MAX($I744,1-SUM($N209:AK209))*(AL$8&lt;=$H744)</f>
        <v>1</v>
      </c>
      <c r="AM744" s="233">
        <f>MAX($I744,1-SUM($N209:AL209))*(AM$8&lt;=$H744)</f>
        <v>1</v>
      </c>
      <c r="AN744" s="233">
        <f>MAX($I744,1-SUM($N209:AM209))*(AN$8&lt;=$H744)</f>
        <v>1</v>
      </c>
      <c r="AO744" s="233">
        <f>MAX($I744,1-SUM($N209:AN209))*(AO$8&lt;=$H744)</f>
        <v>1</v>
      </c>
      <c r="AP744" s="233">
        <f>MAX($I744,1-SUM($N209:AO209))*(AP$8&lt;=$H744)</f>
        <v>1</v>
      </c>
      <c r="AQ744" s="233">
        <f>MAX($I744,1-SUM($N209:AP209))*(AQ$8&lt;=$H744)</f>
        <v>1</v>
      </c>
      <c r="AR744" s="233">
        <f>MAX($I744,1-SUM($N209:AQ209))*(AR$8&lt;=$H744)</f>
        <v>1</v>
      </c>
      <c r="AS744" s="233">
        <f>MAX($I744,1-SUM($N209:AR209))*(AS$8&lt;=$H744)</f>
        <v>1</v>
      </c>
      <c r="AT744" s="233">
        <f>MAX($I744,1-SUM($N209:AS209))*(AT$8&lt;=$H744)</f>
        <v>1</v>
      </c>
      <c r="AU744" s="233">
        <f>MAX($I744,1-SUM($N209:AT209))*(AU$8&lt;=$H744)</f>
        <v>1</v>
      </c>
      <c r="AV744" s="233">
        <f>MAX($I744,1-SUM($N209:AU209))*(AV$8&lt;=$H744)</f>
        <v>1</v>
      </c>
      <c r="AW744" s="233">
        <f>MAX($I744,1-SUM($N209:AV209))*(AW$8&lt;=$H744)</f>
        <v>1</v>
      </c>
      <c r="AX744" s="233">
        <f>MAX($I744,1-SUM($N209:AW209))*(AX$8&lt;=$H744)</f>
        <v>1</v>
      </c>
      <c r="AY744" s="233">
        <f>MAX($I744,1-SUM($N209:AX209))*(AY$8&lt;=$H744)</f>
        <v>0</v>
      </c>
      <c r="AZ744" s="233">
        <f>MAX($I744,1-SUM($N209:AY209))*(AZ$8&lt;=$H744)</f>
        <v>0</v>
      </c>
      <c r="BA744" s="233">
        <f>MAX($I744,1-SUM($N209:AZ209))*(BA$8&lt;=$H744)</f>
        <v>0</v>
      </c>
      <c r="BB744" s="233">
        <f>MAX($I744,1-SUM($N209:BA209))*(BB$8&lt;=$H744)</f>
        <v>0</v>
      </c>
      <c r="BC744" s="233">
        <f>MAX($I744,1-SUM($N209:BB209))*(BC$8&lt;=$H744)</f>
        <v>0</v>
      </c>
      <c r="BD744" s="233">
        <f>MAX($I744,1-SUM($N209:BC209))*(BD$8&lt;=$H744)</f>
        <v>0</v>
      </c>
      <c r="BE744" s="233">
        <f>MAX($I744,1-SUM($N209:BD209))*(BE$8&lt;=$H744)</f>
        <v>0</v>
      </c>
      <c r="BF744" s="233">
        <f>MAX($I744,1-SUM($N209:BE209))*(BF$8&lt;=$H744)</f>
        <v>0</v>
      </c>
      <c r="BG744" s="233">
        <f>MAX($I744,1-SUM($N209:BF209))*(BG$8&lt;=$H744)</f>
        <v>0</v>
      </c>
      <c r="BH744" s="233">
        <f>MAX($I744,1-SUM($N209:BG209))*(BH$8&lt;=$H744)</f>
        <v>0</v>
      </c>
      <c r="BI744" s="233">
        <f>MAX($I744,1-SUM($N209:BH209))*(BI$8&lt;=$H744)</f>
        <v>0</v>
      </c>
      <c r="BJ744" s="233">
        <f>MAX($I744,1-SUM($N209:BI209))*(BJ$8&lt;=$H744)</f>
        <v>0</v>
      </c>
      <c r="BK744" s="233">
        <f>MAX($I744,1-SUM($N209:BJ209))*(BK$8&lt;=$H744)</f>
        <v>0</v>
      </c>
      <c r="BL744" s="233">
        <f>MAX($I744,1-SUM($N209:BK209))*(BL$8&lt;=$H744)</f>
        <v>0</v>
      </c>
      <c r="BM744" s="233">
        <f>MAX($I744,1-SUM($N209:BL209))*(BM$8&lt;=$H744)</f>
        <v>0</v>
      </c>
    </row>
    <row r="745" spans="3:65" x14ac:dyDescent="0.2">
      <c r="C745" s="188">
        <f t="shared" si="646"/>
        <v>12</v>
      </c>
      <c r="D745" s="166" t="str">
        <f t="shared" si="647"/>
        <v/>
      </c>
      <c r="E745" s="211" t="str">
        <f t="shared" si="645"/>
        <v>Operating Expense</v>
      </c>
      <c r="F745" s="183">
        <f t="shared" si="645"/>
        <v>2</v>
      </c>
      <c r="G745" s="183"/>
      <c r="H745" s="215">
        <f>Inputs!I23</f>
        <v>35</v>
      </c>
      <c r="I745" s="232">
        <v>0.2</v>
      </c>
      <c r="O745" s="233">
        <f>MAX($I745,1-SUM($N210:N210))*(O$8&lt;=$H745)</f>
        <v>1</v>
      </c>
      <c r="P745" s="233">
        <f>MAX($I745,1-SUM($N210:O210))*(P$8&lt;=$H745)</f>
        <v>1</v>
      </c>
      <c r="Q745" s="233">
        <f>MAX($I745,1-SUM($N210:P210))*(Q$8&lt;=$H745)</f>
        <v>1</v>
      </c>
      <c r="R745" s="233">
        <f>MAX($I745,1-SUM($N210:Q210))*(R$8&lt;=$H745)</f>
        <v>1</v>
      </c>
      <c r="S745" s="233">
        <f>MAX($I745,1-SUM($N210:R210))*(S$8&lt;=$H745)</f>
        <v>1</v>
      </c>
      <c r="T745" s="233">
        <f>MAX($I745,1-SUM($N210:S210))*(T$8&lt;=$H745)</f>
        <v>1</v>
      </c>
      <c r="U745" s="233">
        <f>MAX($I745,1-SUM($N210:T210))*(U$8&lt;=$H745)</f>
        <v>1</v>
      </c>
      <c r="V745" s="233">
        <f>MAX($I745,1-SUM($N210:U210))*(V$8&lt;=$H745)</f>
        <v>1</v>
      </c>
      <c r="W745" s="233">
        <f>MAX($I745,1-SUM($N210:V210))*(W$8&lt;=$H745)</f>
        <v>1</v>
      </c>
      <c r="X745" s="233">
        <f>MAX($I745,1-SUM($N210:W210))*(X$8&lt;=$H745)</f>
        <v>1</v>
      </c>
      <c r="Y745" s="233">
        <f>MAX($I745,1-SUM($N210:X210))*(Y$8&lt;=$H745)</f>
        <v>1</v>
      </c>
      <c r="Z745" s="233">
        <f>MAX($I745,1-SUM($N210:Y210))*(Z$8&lt;=$H745)</f>
        <v>1</v>
      </c>
      <c r="AA745" s="233">
        <f>MAX($I745,1-SUM($N210:Z210))*(AA$8&lt;=$H745)</f>
        <v>1</v>
      </c>
      <c r="AB745" s="233">
        <f>MAX($I745,1-SUM($N210:AA210))*(AB$8&lt;=$H745)</f>
        <v>1</v>
      </c>
      <c r="AC745" s="233">
        <f>MAX($I745,1-SUM($N210:AB210))*(AC$8&lt;=$H745)</f>
        <v>1</v>
      </c>
      <c r="AD745" s="233">
        <f>MAX($I745,1-SUM($N210:AC210))*(AD$8&lt;=$H745)</f>
        <v>1</v>
      </c>
      <c r="AE745" s="233">
        <f>MAX($I745,1-SUM($N210:AD210))*(AE$8&lt;=$H745)</f>
        <v>1</v>
      </c>
      <c r="AF745" s="233">
        <f>MAX($I745,1-SUM($N210:AE210))*(AF$8&lt;=$H745)</f>
        <v>1</v>
      </c>
      <c r="AG745" s="233">
        <f>MAX($I745,1-SUM($N210:AF210))*(AG$8&lt;=$H745)</f>
        <v>1</v>
      </c>
      <c r="AH745" s="233">
        <f>MAX($I745,1-SUM($N210:AG210))*(AH$8&lt;=$H745)</f>
        <v>1</v>
      </c>
      <c r="AI745" s="233">
        <f>MAX($I745,1-SUM($N210:AH210))*(AI$8&lt;=$H745)</f>
        <v>1</v>
      </c>
      <c r="AJ745" s="233">
        <f>MAX($I745,1-SUM($N210:AI210))*(AJ$8&lt;=$H745)</f>
        <v>1</v>
      </c>
      <c r="AK745" s="233">
        <f>MAX($I745,1-SUM($N210:AJ210))*(AK$8&lt;=$H745)</f>
        <v>1</v>
      </c>
      <c r="AL745" s="233">
        <f>MAX($I745,1-SUM($N210:AK210))*(AL$8&lt;=$H745)</f>
        <v>1</v>
      </c>
      <c r="AM745" s="233">
        <f>MAX($I745,1-SUM($N210:AL210))*(AM$8&lt;=$H745)</f>
        <v>1</v>
      </c>
      <c r="AN745" s="233">
        <f>MAX($I745,1-SUM($N210:AM210))*(AN$8&lt;=$H745)</f>
        <v>1</v>
      </c>
      <c r="AO745" s="233">
        <f>MAX($I745,1-SUM($N210:AN210))*(AO$8&lt;=$H745)</f>
        <v>1</v>
      </c>
      <c r="AP745" s="233">
        <f>MAX($I745,1-SUM($N210:AO210))*(AP$8&lt;=$H745)</f>
        <v>1</v>
      </c>
      <c r="AQ745" s="233">
        <f>MAX($I745,1-SUM($N210:AP210))*(AQ$8&lt;=$H745)</f>
        <v>1</v>
      </c>
      <c r="AR745" s="233">
        <f>MAX($I745,1-SUM($N210:AQ210))*(AR$8&lt;=$H745)</f>
        <v>1</v>
      </c>
      <c r="AS745" s="233">
        <f>MAX($I745,1-SUM($N210:AR210))*(AS$8&lt;=$H745)</f>
        <v>1</v>
      </c>
      <c r="AT745" s="233">
        <f>MAX($I745,1-SUM($N210:AS210))*(AT$8&lt;=$H745)</f>
        <v>1</v>
      </c>
      <c r="AU745" s="233">
        <f>MAX($I745,1-SUM($N210:AT210))*(AU$8&lt;=$H745)</f>
        <v>1</v>
      </c>
      <c r="AV745" s="233">
        <f>MAX($I745,1-SUM($N210:AU210))*(AV$8&lt;=$H745)</f>
        <v>1</v>
      </c>
      <c r="AW745" s="233">
        <f>MAX($I745,1-SUM($N210:AV210))*(AW$8&lt;=$H745)</f>
        <v>1</v>
      </c>
      <c r="AX745" s="233">
        <f>MAX($I745,1-SUM($N210:AW210))*(AX$8&lt;=$H745)</f>
        <v>1</v>
      </c>
      <c r="AY745" s="233">
        <f>MAX($I745,1-SUM($N210:AX210))*(AY$8&lt;=$H745)</f>
        <v>0</v>
      </c>
      <c r="AZ745" s="233">
        <f>MAX($I745,1-SUM($N210:AY210))*(AZ$8&lt;=$H745)</f>
        <v>0</v>
      </c>
      <c r="BA745" s="233">
        <f>MAX($I745,1-SUM($N210:AZ210))*(BA$8&lt;=$H745)</f>
        <v>0</v>
      </c>
      <c r="BB745" s="233">
        <f>MAX($I745,1-SUM($N210:BA210))*(BB$8&lt;=$H745)</f>
        <v>0</v>
      </c>
      <c r="BC745" s="233">
        <f>MAX($I745,1-SUM($N210:BB210))*(BC$8&lt;=$H745)</f>
        <v>0</v>
      </c>
      <c r="BD745" s="233">
        <f>MAX($I745,1-SUM($N210:BC210))*(BD$8&lt;=$H745)</f>
        <v>0</v>
      </c>
      <c r="BE745" s="233">
        <f>MAX($I745,1-SUM($N210:BD210))*(BE$8&lt;=$H745)</f>
        <v>0</v>
      </c>
      <c r="BF745" s="233">
        <f>MAX($I745,1-SUM($N210:BE210))*(BF$8&lt;=$H745)</f>
        <v>0</v>
      </c>
      <c r="BG745" s="233">
        <f>MAX($I745,1-SUM($N210:BF210))*(BG$8&lt;=$H745)</f>
        <v>0</v>
      </c>
      <c r="BH745" s="233">
        <f>MAX($I745,1-SUM($N210:BG210))*(BH$8&lt;=$H745)</f>
        <v>0</v>
      </c>
      <c r="BI745" s="233">
        <f>MAX($I745,1-SUM($N210:BH210))*(BI$8&lt;=$H745)</f>
        <v>0</v>
      </c>
      <c r="BJ745" s="233">
        <f>MAX($I745,1-SUM($N210:BI210))*(BJ$8&lt;=$H745)</f>
        <v>0</v>
      </c>
      <c r="BK745" s="233">
        <f>MAX($I745,1-SUM($N210:BJ210))*(BK$8&lt;=$H745)</f>
        <v>0</v>
      </c>
      <c r="BL745" s="233">
        <f>MAX($I745,1-SUM($N210:BK210))*(BL$8&lt;=$H745)</f>
        <v>0</v>
      </c>
      <c r="BM745" s="233">
        <f>MAX($I745,1-SUM($N210:BL210))*(BM$8&lt;=$H745)</f>
        <v>0</v>
      </c>
    </row>
    <row r="746" spans="3:65" x14ac:dyDescent="0.2">
      <c r="C746" s="188">
        <f t="shared" si="646"/>
        <v>13</v>
      </c>
      <c r="D746" s="166" t="str">
        <f t="shared" si="647"/>
        <v xml:space="preserve">Alt 2 - TRANSMISSION LINE  </v>
      </c>
      <c r="E746" s="211" t="str">
        <f t="shared" si="645"/>
        <v>CWIP Capital</v>
      </c>
      <c r="F746" s="183">
        <f t="shared" si="645"/>
        <v>6</v>
      </c>
      <c r="G746" s="183"/>
      <c r="H746" s="215">
        <f>Inputs!I24</f>
        <v>70</v>
      </c>
      <c r="I746" s="232">
        <v>0.2</v>
      </c>
      <c r="O746" s="233">
        <f>MAX($I746,1-SUM($N211:N211))*(O$8&lt;=$H746)</f>
        <v>1</v>
      </c>
      <c r="P746" s="233">
        <f>MAX($I746,1-SUM($N211:O211))*(P$8&lt;=$H746)</f>
        <v>0.99880952380952381</v>
      </c>
      <c r="Q746" s="233">
        <f>MAX($I746,1-SUM($N211:P211))*(Q$8&lt;=$H746)</f>
        <v>0.98452380952380958</v>
      </c>
      <c r="R746" s="233">
        <f>MAX($I746,1-SUM($N211:Q211))*(R$8&lt;=$H746)</f>
        <v>0.97023809523809523</v>
      </c>
      <c r="S746" s="233">
        <f>MAX($I746,1-SUM($N211:R211))*(S$8&lt;=$H746)</f>
        <v>0.955952380952381</v>
      </c>
      <c r="T746" s="233">
        <f>MAX($I746,1-SUM($N211:S211))*(T$8&lt;=$H746)</f>
        <v>0.94166666666666665</v>
      </c>
      <c r="U746" s="233">
        <f>MAX($I746,1-SUM($N211:T211))*(U$8&lt;=$H746)</f>
        <v>0.92738095238095242</v>
      </c>
      <c r="V746" s="233">
        <f>MAX($I746,1-SUM($N211:U211))*(V$8&lt;=$H746)</f>
        <v>0.91309523809523807</v>
      </c>
      <c r="W746" s="233">
        <f>MAX($I746,1-SUM($N211:V211))*(W$8&lt;=$H746)</f>
        <v>0.89880952380952384</v>
      </c>
      <c r="X746" s="233">
        <f>MAX($I746,1-SUM($N211:W211))*(X$8&lt;=$H746)</f>
        <v>0.88452380952380949</v>
      </c>
      <c r="Y746" s="233">
        <f>MAX($I746,1-SUM($N211:X211))*(Y$8&lt;=$H746)</f>
        <v>0.87023809523809526</v>
      </c>
      <c r="Z746" s="233">
        <f>MAX($I746,1-SUM($N211:Y211))*(Z$8&lt;=$H746)</f>
        <v>0.85595238095238091</v>
      </c>
      <c r="AA746" s="233">
        <f>MAX($I746,1-SUM($N211:Z211))*(AA$8&lt;=$H746)</f>
        <v>0.84166666666666667</v>
      </c>
      <c r="AB746" s="233">
        <f>MAX($I746,1-SUM($N211:AA211))*(AB$8&lt;=$H746)</f>
        <v>0.82738095238095233</v>
      </c>
      <c r="AC746" s="233">
        <f>MAX($I746,1-SUM($N211:AB211))*(AC$8&lt;=$H746)</f>
        <v>0.81309523809523809</v>
      </c>
      <c r="AD746" s="233">
        <f>MAX($I746,1-SUM($N211:AC211))*(AD$8&lt;=$H746)</f>
        <v>0.79880952380952375</v>
      </c>
      <c r="AE746" s="233">
        <f>MAX($I746,1-SUM($N211:AD211))*(AE$8&lt;=$H746)</f>
        <v>0.78452380952380951</v>
      </c>
      <c r="AF746" s="233">
        <f>MAX($I746,1-SUM($N211:AE211))*(AF$8&lt;=$H746)</f>
        <v>0.77023809523809517</v>
      </c>
      <c r="AG746" s="233">
        <f>MAX($I746,1-SUM($N211:AF211))*(AG$8&lt;=$H746)</f>
        <v>0.75595238095238093</v>
      </c>
      <c r="AH746" s="233">
        <f>MAX($I746,1-SUM($N211:AG211))*(AH$8&lt;=$H746)</f>
        <v>0.7416666666666667</v>
      </c>
      <c r="AI746" s="233">
        <f>MAX($I746,1-SUM($N211:AH211))*(AI$8&lt;=$H746)</f>
        <v>0.72738095238095235</v>
      </c>
      <c r="AJ746" s="233">
        <f>MAX($I746,1-SUM($N211:AI211))*(AJ$8&lt;=$H746)</f>
        <v>0.713095238095238</v>
      </c>
      <c r="AK746" s="233">
        <f>MAX($I746,1-SUM($N211:AJ211))*(AK$8&lt;=$H746)</f>
        <v>0.69880952380952377</v>
      </c>
      <c r="AL746" s="233">
        <f>MAX($I746,1-SUM($N211:AK211))*(AL$8&lt;=$H746)</f>
        <v>0.68452380952380953</v>
      </c>
      <c r="AM746" s="233">
        <f>MAX($I746,1-SUM($N211:AL211))*(AM$8&lt;=$H746)</f>
        <v>0.67023809523809519</v>
      </c>
      <c r="AN746" s="233">
        <f>MAX($I746,1-SUM($N211:AM211))*(AN$8&lt;=$H746)</f>
        <v>0.65595238095238084</v>
      </c>
      <c r="AO746" s="233">
        <f>MAX($I746,1-SUM($N211:AN211))*(AO$8&lt;=$H746)</f>
        <v>0.64166666666666661</v>
      </c>
      <c r="AP746" s="233">
        <f>MAX($I746,1-SUM($N211:AO211))*(AP$8&lt;=$H746)</f>
        <v>0.62738095238095237</v>
      </c>
      <c r="AQ746" s="233">
        <f>MAX($I746,1-SUM($N211:AP211))*(AQ$8&lt;=$H746)</f>
        <v>0.61309523809523803</v>
      </c>
      <c r="AR746" s="233">
        <f>MAX($I746,1-SUM($N211:AQ211))*(AR$8&lt;=$H746)</f>
        <v>0.59880952380952368</v>
      </c>
      <c r="AS746" s="233">
        <f>MAX($I746,1-SUM($N211:AR211))*(AS$8&lt;=$H746)</f>
        <v>0.58452380952380945</v>
      </c>
      <c r="AT746" s="233">
        <f>MAX($I746,1-SUM($N211:AS211))*(AT$8&lt;=$H746)</f>
        <v>0.57023809523809521</v>
      </c>
      <c r="AU746" s="233">
        <f>MAX($I746,1-SUM($N211:AT211))*(AU$8&lt;=$H746)</f>
        <v>0.55595238095238086</v>
      </c>
      <c r="AV746" s="233">
        <f>MAX($I746,1-SUM($N211:AU211))*(AV$8&lt;=$H746)</f>
        <v>0.54166666666666652</v>
      </c>
      <c r="AW746" s="233">
        <f>MAX($I746,1-SUM($N211:AV211))*(AW$8&lt;=$H746)</f>
        <v>0.52738095238095228</v>
      </c>
      <c r="AX746" s="233">
        <f>MAX($I746,1-SUM($N211:AW211))*(AX$8&lt;=$H746)</f>
        <v>0.51309523809523805</v>
      </c>
      <c r="AY746" s="233">
        <f>MAX($I746,1-SUM($N211:AX211))*(AY$8&lt;=$H746)</f>
        <v>0.4988095238095237</v>
      </c>
      <c r="AZ746" s="233">
        <f>MAX($I746,1-SUM($N211:AY211))*(AZ$8&lt;=$H746)</f>
        <v>0.48452380952380947</v>
      </c>
      <c r="BA746" s="233">
        <f>MAX($I746,1-SUM($N211:AZ211))*(BA$8&lt;=$H746)</f>
        <v>0.47023809523809523</v>
      </c>
      <c r="BB746" s="233">
        <f>MAX($I746,1-SUM($N211:BA211))*(BB$8&lt;=$H746)</f>
        <v>0.455952380952381</v>
      </c>
      <c r="BC746" s="233">
        <f>MAX($I746,1-SUM($N211:BB211))*(BC$8&lt;=$H746)</f>
        <v>0.44166666666666676</v>
      </c>
      <c r="BD746" s="233">
        <f>MAX($I746,1-SUM($N211:BC211))*(BD$8&lt;=$H746)</f>
        <v>0.42738095238095253</v>
      </c>
      <c r="BE746" s="233">
        <f>MAX($I746,1-SUM($N211:BD211))*(BE$8&lt;=$H746)</f>
        <v>0.41309523809523829</v>
      </c>
      <c r="BF746" s="233">
        <f>MAX($I746,1-SUM($N211:BE211))*(BF$8&lt;=$H746)</f>
        <v>0.39880952380952406</v>
      </c>
      <c r="BG746" s="233">
        <f>MAX($I746,1-SUM($N211:BF211))*(BG$8&lt;=$H746)</f>
        <v>0.38452380952380982</v>
      </c>
      <c r="BH746" s="233">
        <f>MAX($I746,1-SUM($N211:BG211))*(BH$8&lt;=$H746)</f>
        <v>0.37023809523809559</v>
      </c>
      <c r="BI746" s="233">
        <f>MAX($I746,1-SUM($N211:BH211))*(BI$8&lt;=$H746)</f>
        <v>0.35595238095238135</v>
      </c>
      <c r="BJ746" s="233">
        <f>MAX($I746,1-SUM($N211:BI211))*(BJ$8&lt;=$H746)</f>
        <v>0.34166666666666712</v>
      </c>
      <c r="BK746" s="233">
        <f>MAX($I746,1-SUM($N211:BJ211))*(BK$8&lt;=$H746)</f>
        <v>0.32738095238095288</v>
      </c>
      <c r="BL746" s="233">
        <f>MAX($I746,1-SUM($N211:BK211))*(BL$8&lt;=$H746)</f>
        <v>0.31309523809523865</v>
      </c>
      <c r="BM746" s="233">
        <f>MAX($I746,1-SUM($N211:BL211))*(BM$8&lt;=$H746)</f>
        <v>0.29880952380952441</v>
      </c>
    </row>
    <row r="747" spans="3:65" x14ac:dyDescent="0.2">
      <c r="C747" s="188">
        <f t="shared" si="646"/>
        <v>14</v>
      </c>
      <c r="D747" s="166" t="str">
        <f t="shared" si="647"/>
        <v xml:space="preserve">Alt 2 - TRANSMISSION SUBSTATION  </v>
      </c>
      <c r="E747" s="211" t="str">
        <f t="shared" si="645"/>
        <v>CWIP Capital</v>
      </c>
      <c r="F747" s="183">
        <f t="shared" si="645"/>
        <v>6</v>
      </c>
      <c r="G747" s="183"/>
      <c r="H747" s="215">
        <f>Inputs!I25</f>
        <v>44</v>
      </c>
      <c r="I747" s="232">
        <v>0.2</v>
      </c>
      <c r="O747" s="233">
        <f>MAX($I747,1-SUM($N212:N212))*(O$8&lt;=$H747)</f>
        <v>1</v>
      </c>
      <c r="P747" s="233">
        <f>MAX($I747,1-SUM($N212:O212))*(P$8&lt;=$H747)</f>
        <v>0.99810606060606055</v>
      </c>
      <c r="Q747" s="233">
        <f>MAX($I747,1-SUM($N212:P212))*(Q$8&lt;=$H747)</f>
        <v>0.97537878787878785</v>
      </c>
      <c r="R747" s="233">
        <f>MAX($I747,1-SUM($N212:Q212))*(R$8&lt;=$H747)</f>
        <v>0.95265151515151514</v>
      </c>
      <c r="S747" s="233">
        <f>MAX($I747,1-SUM($N212:R212))*(S$8&lt;=$H747)</f>
        <v>0.92992424242424243</v>
      </c>
      <c r="T747" s="233">
        <f>MAX($I747,1-SUM($N212:S212))*(T$8&lt;=$H747)</f>
        <v>0.90719696969696972</v>
      </c>
      <c r="U747" s="233">
        <f>MAX($I747,1-SUM($N212:T212))*(U$8&lt;=$H747)</f>
        <v>0.88446969696969702</v>
      </c>
      <c r="V747" s="233">
        <f>MAX($I747,1-SUM($N212:U212))*(V$8&lt;=$H747)</f>
        <v>0.8617424242424242</v>
      </c>
      <c r="W747" s="233">
        <f>MAX($I747,1-SUM($N212:V212))*(W$8&lt;=$H747)</f>
        <v>0.83901515151515149</v>
      </c>
      <c r="X747" s="233">
        <f>MAX($I747,1-SUM($N212:W212))*(X$8&lt;=$H747)</f>
        <v>0.81628787878787878</v>
      </c>
      <c r="Y747" s="233">
        <f>MAX($I747,1-SUM($N212:X212))*(Y$8&lt;=$H747)</f>
        <v>0.79356060606060597</v>
      </c>
      <c r="Z747" s="233">
        <f>MAX($I747,1-SUM($N212:Y212))*(Z$8&lt;=$H747)</f>
        <v>0.77083333333333326</v>
      </c>
      <c r="AA747" s="233">
        <f>MAX($I747,1-SUM($N212:Z212))*(AA$8&lt;=$H747)</f>
        <v>0.74810606060606055</v>
      </c>
      <c r="AB747" s="233">
        <f>MAX($I747,1-SUM($N212:AA212))*(AB$8&lt;=$H747)</f>
        <v>0.72537878787878785</v>
      </c>
      <c r="AC747" s="233">
        <f>MAX($I747,1-SUM($N212:AB212))*(AC$8&lt;=$H747)</f>
        <v>0.70265151515151514</v>
      </c>
      <c r="AD747" s="233">
        <f>MAX($I747,1-SUM($N212:AC212))*(AD$8&lt;=$H747)</f>
        <v>0.67992424242424243</v>
      </c>
      <c r="AE747" s="233">
        <f>MAX($I747,1-SUM($N212:AD212))*(AE$8&lt;=$H747)</f>
        <v>0.65719696969696972</v>
      </c>
      <c r="AF747" s="233">
        <f>MAX($I747,1-SUM($N212:AE212))*(AF$8&lt;=$H747)</f>
        <v>0.63446969696969702</v>
      </c>
      <c r="AG747" s="233">
        <f>MAX($I747,1-SUM($N212:AF212))*(AG$8&lt;=$H747)</f>
        <v>0.61174242424242431</v>
      </c>
      <c r="AH747" s="233">
        <f>MAX($I747,1-SUM($N212:AG212))*(AH$8&lt;=$H747)</f>
        <v>0.5890151515151516</v>
      </c>
      <c r="AI747" s="233">
        <f>MAX($I747,1-SUM($N212:AH212))*(AI$8&lt;=$H747)</f>
        <v>0.5662878787878789</v>
      </c>
      <c r="AJ747" s="233">
        <f>MAX($I747,1-SUM($N212:AI212))*(AJ$8&lt;=$H747)</f>
        <v>0.54356060606060619</v>
      </c>
      <c r="AK747" s="233">
        <f>MAX($I747,1-SUM($N212:AJ212))*(AK$8&lt;=$H747)</f>
        <v>0.52083333333333348</v>
      </c>
      <c r="AL747" s="233">
        <f>MAX($I747,1-SUM($N212:AK212))*(AL$8&lt;=$H747)</f>
        <v>0.49810606060606077</v>
      </c>
      <c r="AM747" s="233">
        <f>MAX($I747,1-SUM($N212:AL212))*(AM$8&lt;=$H747)</f>
        <v>0.47537878787878807</v>
      </c>
      <c r="AN747" s="233">
        <f>MAX($I747,1-SUM($N212:AM212))*(AN$8&lt;=$H747)</f>
        <v>0.45265151515151536</v>
      </c>
      <c r="AO747" s="233">
        <f>MAX($I747,1-SUM($N212:AN212))*(AO$8&lt;=$H747)</f>
        <v>0.42992424242424265</v>
      </c>
      <c r="AP747" s="233">
        <f>MAX($I747,1-SUM($N212:AO212))*(AP$8&lt;=$H747)</f>
        <v>0.40719696969696995</v>
      </c>
      <c r="AQ747" s="233">
        <f>MAX($I747,1-SUM($N212:AP212))*(AQ$8&lt;=$H747)</f>
        <v>0.38446969696969724</v>
      </c>
      <c r="AR747" s="233">
        <f>MAX($I747,1-SUM($N212:AQ212))*(AR$8&lt;=$H747)</f>
        <v>0.36174242424242453</v>
      </c>
      <c r="AS747" s="233">
        <f>MAX($I747,1-SUM($N212:AR212))*(AS$8&lt;=$H747)</f>
        <v>0.33901515151515182</v>
      </c>
      <c r="AT747" s="233">
        <f>MAX($I747,1-SUM($N212:AS212))*(AT$8&lt;=$H747)</f>
        <v>0.31628787878787912</v>
      </c>
      <c r="AU747" s="233">
        <f>MAX($I747,1-SUM($N212:AT212))*(AU$8&lt;=$H747)</f>
        <v>0.29356060606060641</v>
      </c>
      <c r="AV747" s="233">
        <f>MAX($I747,1-SUM($N212:AU212))*(AV$8&lt;=$H747)</f>
        <v>0.2708333333333337</v>
      </c>
      <c r="AW747" s="233">
        <f>MAX($I747,1-SUM($N212:AV212))*(AW$8&lt;=$H747)</f>
        <v>0.248106060606061</v>
      </c>
      <c r="AX747" s="233">
        <f>MAX($I747,1-SUM($N212:AW212))*(AX$8&lt;=$H747)</f>
        <v>0.22537878787878829</v>
      </c>
      <c r="AY747" s="233">
        <f>MAX($I747,1-SUM($N212:AX212))*(AY$8&lt;=$H747)</f>
        <v>0.20265151515151558</v>
      </c>
      <c r="AZ747" s="233">
        <f>MAX($I747,1-SUM($N212:AY212))*(AZ$8&lt;=$H747)</f>
        <v>0.2</v>
      </c>
      <c r="BA747" s="233">
        <f>MAX($I747,1-SUM($N212:AZ212))*(BA$8&lt;=$H747)</f>
        <v>0.2</v>
      </c>
      <c r="BB747" s="233">
        <f>MAX($I747,1-SUM($N212:BA212))*(BB$8&lt;=$H747)</f>
        <v>0.2</v>
      </c>
      <c r="BC747" s="233">
        <f>MAX($I747,1-SUM($N212:BB212))*(BC$8&lt;=$H747)</f>
        <v>0.2</v>
      </c>
      <c r="BD747" s="233">
        <f>MAX($I747,1-SUM($N212:BC212))*(BD$8&lt;=$H747)</f>
        <v>0.2</v>
      </c>
      <c r="BE747" s="233">
        <f>MAX($I747,1-SUM($N212:BD212))*(BE$8&lt;=$H747)</f>
        <v>0.2</v>
      </c>
      <c r="BF747" s="233">
        <f>MAX($I747,1-SUM($N212:BE212))*(BF$8&lt;=$H747)</f>
        <v>0.2</v>
      </c>
      <c r="BG747" s="233">
        <f>MAX($I747,1-SUM($N212:BF212))*(BG$8&lt;=$H747)</f>
        <v>0.2</v>
      </c>
      <c r="BH747" s="233">
        <f>MAX($I747,1-SUM($N212:BG212))*(BH$8&lt;=$H747)</f>
        <v>0</v>
      </c>
      <c r="BI747" s="233">
        <f>MAX($I747,1-SUM($N212:BH212))*(BI$8&lt;=$H747)</f>
        <v>0</v>
      </c>
      <c r="BJ747" s="233">
        <f>MAX($I747,1-SUM($N212:BI212))*(BJ$8&lt;=$H747)</f>
        <v>0</v>
      </c>
      <c r="BK747" s="233">
        <f>MAX($I747,1-SUM($N212:BJ212))*(BK$8&lt;=$H747)</f>
        <v>0</v>
      </c>
      <c r="BL747" s="233">
        <f>MAX($I747,1-SUM($N212:BK212))*(BL$8&lt;=$H747)</f>
        <v>0</v>
      </c>
      <c r="BM747" s="233">
        <f>MAX($I747,1-SUM($N212:BL212))*(BM$8&lt;=$H747)</f>
        <v>0</v>
      </c>
    </row>
    <row r="748" spans="3:65" x14ac:dyDescent="0.2">
      <c r="C748" s="188">
        <f t="shared" si="646"/>
        <v>15</v>
      </c>
      <c r="D748" s="166" t="str">
        <f t="shared" si="647"/>
        <v xml:space="preserve">Alt 2 - DISTRIBUTION SUBSTATION  </v>
      </c>
      <c r="E748" s="211" t="str">
        <f t="shared" si="645"/>
        <v>CWIP Capital</v>
      </c>
      <c r="F748" s="183">
        <f t="shared" si="645"/>
        <v>6</v>
      </c>
      <c r="G748" s="183"/>
      <c r="H748" s="215">
        <f>Inputs!I26</f>
        <v>51</v>
      </c>
      <c r="I748" s="232">
        <v>0.2</v>
      </c>
      <c r="O748" s="233">
        <f>MAX($I748,1-SUM($N213:N213))*(O$8&lt;=$H748)</f>
        <v>1</v>
      </c>
      <c r="P748" s="233">
        <f>MAX($I748,1-SUM($N213:O213))*(P$8&lt;=$H748)</f>
        <v>0.99836601307189543</v>
      </c>
      <c r="Q748" s="233">
        <f>MAX($I748,1-SUM($N213:P213))*(Q$8&lt;=$H748)</f>
        <v>0.97875816993464049</v>
      </c>
      <c r="R748" s="233">
        <f>MAX($I748,1-SUM($N213:Q213))*(R$8&lt;=$H748)</f>
        <v>0.95915032679738566</v>
      </c>
      <c r="S748" s="233">
        <f>MAX($I748,1-SUM($N213:R213))*(S$8&lt;=$H748)</f>
        <v>0.93954248366013071</v>
      </c>
      <c r="T748" s="233">
        <f>MAX($I748,1-SUM($N213:S213))*(T$8&lt;=$H748)</f>
        <v>0.91993464052287588</v>
      </c>
      <c r="U748" s="233">
        <f>MAX($I748,1-SUM($N213:T213))*(U$8&lt;=$H748)</f>
        <v>0.90032679738562094</v>
      </c>
      <c r="V748" s="233">
        <f>MAX($I748,1-SUM($N213:U213))*(V$8&lt;=$H748)</f>
        <v>0.88071895424836599</v>
      </c>
      <c r="W748" s="233">
        <f>MAX($I748,1-SUM($N213:V213))*(W$8&lt;=$H748)</f>
        <v>0.86111111111111116</v>
      </c>
      <c r="X748" s="233">
        <f>MAX($I748,1-SUM($N213:W213))*(X$8&lt;=$H748)</f>
        <v>0.84150326797385622</v>
      </c>
      <c r="Y748" s="233">
        <f>MAX($I748,1-SUM($N213:X213))*(Y$8&lt;=$H748)</f>
        <v>0.82189542483660127</v>
      </c>
      <c r="Z748" s="233">
        <f>MAX($I748,1-SUM($N213:Y213))*(Z$8&lt;=$H748)</f>
        <v>0.80228758169934644</v>
      </c>
      <c r="AA748" s="233">
        <f>MAX($I748,1-SUM($N213:Z213))*(AA$8&lt;=$H748)</f>
        <v>0.78267973856209161</v>
      </c>
      <c r="AB748" s="233">
        <f>MAX($I748,1-SUM($N213:AA213))*(AB$8&lt;=$H748)</f>
        <v>0.76307189542483667</v>
      </c>
      <c r="AC748" s="233">
        <f>MAX($I748,1-SUM($N213:AB213))*(AC$8&lt;=$H748)</f>
        <v>0.74346405228758172</v>
      </c>
      <c r="AD748" s="233">
        <f>MAX($I748,1-SUM($N213:AC213))*(AD$8&lt;=$H748)</f>
        <v>0.72385620915032689</v>
      </c>
      <c r="AE748" s="233">
        <f>MAX($I748,1-SUM($N213:AD213))*(AE$8&lt;=$H748)</f>
        <v>0.70424836601307206</v>
      </c>
      <c r="AF748" s="233">
        <f>MAX($I748,1-SUM($N213:AE213))*(AF$8&lt;=$H748)</f>
        <v>0.68464052287581711</v>
      </c>
      <c r="AG748" s="233">
        <f>MAX($I748,1-SUM($N213:AF213))*(AG$8&lt;=$H748)</f>
        <v>0.66503267973856217</v>
      </c>
      <c r="AH748" s="233">
        <f>MAX($I748,1-SUM($N213:AG213))*(AH$8&lt;=$H748)</f>
        <v>0.64542483660130734</v>
      </c>
      <c r="AI748" s="233">
        <f>MAX($I748,1-SUM($N213:AH213))*(AI$8&lt;=$H748)</f>
        <v>0.62581699346405251</v>
      </c>
      <c r="AJ748" s="233">
        <f>MAX($I748,1-SUM($N213:AI213))*(AJ$8&lt;=$H748)</f>
        <v>0.60620915032679756</v>
      </c>
      <c r="AK748" s="233">
        <f>MAX($I748,1-SUM($N213:AJ213))*(AK$8&lt;=$H748)</f>
        <v>0.58660130718954262</v>
      </c>
      <c r="AL748" s="233">
        <f>MAX($I748,1-SUM($N213:AK213))*(AL$8&lt;=$H748)</f>
        <v>0.56699346405228779</v>
      </c>
      <c r="AM748" s="233">
        <f>MAX($I748,1-SUM($N213:AL213))*(AM$8&lt;=$H748)</f>
        <v>0.54738562091503296</v>
      </c>
      <c r="AN748" s="233">
        <f>MAX($I748,1-SUM($N213:AM213))*(AN$8&lt;=$H748)</f>
        <v>0.52777777777777801</v>
      </c>
      <c r="AO748" s="233">
        <f>MAX($I748,1-SUM($N213:AN213))*(AO$8&lt;=$H748)</f>
        <v>0.50816993464052307</v>
      </c>
      <c r="AP748" s="233">
        <f>MAX($I748,1-SUM($N213:AO213))*(AP$8&lt;=$H748)</f>
        <v>0.48856209150326824</v>
      </c>
      <c r="AQ748" s="233">
        <f>MAX($I748,1-SUM($N213:AP213))*(AQ$8&lt;=$H748)</f>
        <v>0.46895424836601329</v>
      </c>
      <c r="AR748" s="233">
        <f>MAX($I748,1-SUM($N213:AQ213))*(AR$8&lt;=$H748)</f>
        <v>0.44934640522875835</v>
      </c>
      <c r="AS748" s="233">
        <f>MAX($I748,1-SUM($N213:AR213))*(AS$8&lt;=$H748)</f>
        <v>0.42973856209150341</v>
      </c>
      <c r="AT748" s="233">
        <f>MAX($I748,1-SUM($N213:AS213))*(AT$8&lt;=$H748)</f>
        <v>0.41013071895424846</v>
      </c>
      <c r="AU748" s="233">
        <f>MAX($I748,1-SUM($N213:AT213))*(AU$8&lt;=$H748)</f>
        <v>0.39052287581699352</v>
      </c>
      <c r="AV748" s="233">
        <f>MAX($I748,1-SUM($N213:AU213))*(AV$8&lt;=$H748)</f>
        <v>0.37091503267973858</v>
      </c>
      <c r="AW748" s="233">
        <f>MAX($I748,1-SUM($N213:AV213))*(AW$8&lt;=$H748)</f>
        <v>0.35130718954248363</v>
      </c>
      <c r="AX748" s="233">
        <f>MAX($I748,1-SUM($N213:AW213))*(AX$8&lt;=$H748)</f>
        <v>0.33169934640522869</v>
      </c>
      <c r="AY748" s="233">
        <f>MAX($I748,1-SUM($N213:AX213))*(AY$8&lt;=$H748)</f>
        <v>0.31209150326797375</v>
      </c>
      <c r="AZ748" s="233">
        <f>MAX($I748,1-SUM($N213:AY213))*(AZ$8&lt;=$H748)</f>
        <v>0.2924836601307188</v>
      </c>
      <c r="BA748" s="233">
        <f>MAX($I748,1-SUM($N213:AZ213))*(BA$8&lt;=$H748)</f>
        <v>0.27287581699346386</v>
      </c>
      <c r="BB748" s="233">
        <f>MAX($I748,1-SUM($N213:BA213))*(BB$8&lt;=$H748)</f>
        <v>0.25326797385620892</v>
      </c>
      <c r="BC748" s="233">
        <f>MAX($I748,1-SUM($N213:BB213))*(BC$8&lt;=$H748)</f>
        <v>0.23366013071895397</v>
      </c>
      <c r="BD748" s="233">
        <f>MAX($I748,1-SUM($N213:BC213))*(BD$8&lt;=$H748)</f>
        <v>0.21405228758169903</v>
      </c>
      <c r="BE748" s="233">
        <f>MAX($I748,1-SUM($N213:BD213))*(BE$8&lt;=$H748)</f>
        <v>0.2</v>
      </c>
      <c r="BF748" s="233">
        <f>MAX($I748,1-SUM($N213:BE213))*(BF$8&lt;=$H748)</f>
        <v>0.2</v>
      </c>
      <c r="BG748" s="233">
        <f>MAX($I748,1-SUM($N213:BF213))*(BG$8&lt;=$H748)</f>
        <v>0.2</v>
      </c>
      <c r="BH748" s="233">
        <f>MAX($I748,1-SUM($N213:BG213))*(BH$8&lt;=$H748)</f>
        <v>0.2</v>
      </c>
      <c r="BI748" s="233">
        <f>MAX($I748,1-SUM($N213:BH213))*(BI$8&lt;=$H748)</f>
        <v>0.2</v>
      </c>
      <c r="BJ748" s="233">
        <f>MAX($I748,1-SUM($N213:BI213))*(BJ$8&lt;=$H748)</f>
        <v>0.2</v>
      </c>
      <c r="BK748" s="233">
        <f>MAX($I748,1-SUM($N213:BJ213))*(BK$8&lt;=$H748)</f>
        <v>0.2</v>
      </c>
      <c r="BL748" s="233">
        <f>MAX($I748,1-SUM($N213:BK213))*(BL$8&lt;=$H748)</f>
        <v>0.2</v>
      </c>
      <c r="BM748" s="233">
        <f>MAX($I748,1-SUM($N213:BL213))*(BM$8&lt;=$H748)</f>
        <v>0.2</v>
      </c>
    </row>
    <row r="749" spans="3:65" x14ac:dyDescent="0.2">
      <c r="C749" s="188">
        <f t="shared" si="646"/>
        <v>16</v>
      </c>
      <c r="D749" s="166" t="str">
        <f t="shared" si="647"/>
        <v>item 16</v>
      </c>
      <c r="E749" s="211" t="str">
        <f t="shared" si="645"/>
        <v>Operating Expense</v>
      </c>
      <c r="F749" s="183">
        <f t="shared" si="645"/>
        <v>2</v>
      </c>
      <c r="G749" s="183"/>
      <c r="H749" s="215">
        <f>Inputs!I27</f>
        <v>35</v>
      </c>
      <c r="I749" s="232">
        <v>0.2</v>
      </c>
      <c r="O749" s="233">
        <f>MAX($I749,1-SUM($N214:N214))*(O$8&lt;=$H749)</f>
        <v>1</v>
      </c>
      <c r="P749" s="233">
        <f>MAX($I749,1-SUM($N214:O214))*(P$8&lt;=$H749)</f>
        <v>1</v>
      </c>
      <c r="Q749" s="233">
        <f>MAX($I749,1-SUM($N214:P214))*(Q$8&lt;=$H749)</f>
        <v>1</v>
      </c>
      <c r="R749" s="233">
        <f>MAX($I749,1-SUM($N214:Q214))*(R$8&lt;=$H749)</f>
        <v>1</v>
      </c>
      <c r="S749" s="233">
        <f>MAX($I749,1-SUM($N214:R214))*(S$8&lt;=$H749)</f>
        <v>1</v>
      </c>
      <c r="T749" s="233">
        <f>MAX($I749,1-SUM($N214:S214))*(T$8&lt;=$H749)</f>
        <v>1</v>
      </c>
      <c r="U749" s="233">
        <f>MAX($I749,1-SUM($N214:T214))*(U$8&lt;=$H749)</f>
        <v>1</v>
      </c>
      <c r="V749" s="233">
        <f>MAX($I749,1-SUM($N214:U214))*(V$8&lt;=$H749)</f>
        <v>1</v>
      </c>
      <c r="W749" s="233">
        <f>MAX($I749,1-SUM($N214:V214))*(W$8&lt;=$H749)</f>
        <v>1</v>
      </c>
      <c r="X749" s="233">
        <f>MAX($I749,1-SUM($N214:W214))*(X$8&lt;=$H749)</f>
        <v>1</v>
      </c>
      <c r="Y749" s="233">
        <f>MAX($I749,1-SUM($N214:X214))*(Y$8&lt;=$H749)</f>
        <v>1</v>
      </c>
      <c r="Z749" s="233">
        <f>MAX($I749,1-SUM($N214:Y214))*(Z$8&lt;=$H749)</f>
        <v>1</v>
      </c>
      <c r="AA749" s="233">
        <f>MAX($I749,1-SUM($N214:Z214))*(AA$8&lt;=$H749)</f>
        <v>1</v>
      </c>
      <c r="AB749" s="233">
        <f>MAX($I749,1-SUM($N214:AA214))*(AB$8&lt;=$H749)</f>
        <v>1</v>
      </c>
      <c r="AC749" s="233">
        <f>MAX($I749,1-SUM($N214:AB214))*(AC$8&lt;=$H749)</f>
        <v>1</v>
      </c>
      <c r="AD749" s="233">
        <f>MAX($I749,1-SUM($N214:AC214))*(AD$8&lt;=$H749)</f>
        <v>1</v>
      </c>
      <c r="AE749" s="233">
        <f>MAX($I749,1-SUM($N214:AD214))*(AE$8&lt;=$H749)</f>
        <v>1</v>
      </c>
      <c r="AF749" s="233">
        <f>MAX($I749,1-SUM($N214:AE214))*(AF$8&lt;=$H749)</f>
        <v>1</v>
      </c>
      <c r="AG749" s="233">
        <f>MAX($I749,1-SUM($N214:AF214))*(AG$8&lt;=$H749)</f>
        <v>1</v>
      </c>
      <c r="AH749" s="233">
        <f>MAX($I749,1-SUM($N214:AG214))*(AH$8&lt;=$H749)</f>
        <v>1</v>
      </c>
      <c r="AI749" s="233">
        <f>MAX($I749,1-SUM($N214:AH214))*(AI$8&lt;=$H749)</f>
        <v>1</v>
      </c>
      <c r="AJ749" s="233">
        <f>MAX($I749,1-SUM($N214:AI214))*(AJ$8&lt;=$H749)</f>
        <v>1</v>
      </c>
      <c r="AK749" s="233">
        <f>MAX($I749,1-SUM($N214:AJ214))*(AK$8&lt;=$H749)</f>
        <v>1</v>
      </c>
      <c r="AL749" s="233">
        <f>MAX($I749,1-SUM($N214:AK214))*(AL$8&lt;=$H749)</f>
        <v>1</v>
      </c>
      <c r="AM749" s="233">
        <f>MAX($I749,1-SUM($N214:AL214))*(AM$8&lt;=$H749)</f>
        <v>1</v>
      </c>
      <c r="AN749" s="233">
        <f>MAX($I749,1-SUM($N214:AM214))*(AN$8&lt;=$H749)</f>
        <v>1</v>
      </c>
      <c r="AO749" s="233">
        <f>MAX($I749,1-SUM($N214:AN214))*(AO$8&lt;=$H749)</f>
        <v>1</v>
      </c>
      <c r="AP749" s="233">
        <f>MAX($I749,1-SUM($N214:AO214))*(AP$8&lt;=$H749)</f>
        <v>1</v>
      </c>
      <c r="AQ749" s="233">
        <f>MAX($I749,1-SUM($N214:AP214))*(AQ$8&lt;=$H749)</f>
        <v>1</v>
      </c>
      <c r="AR749" s="233">
        <f>MAX($I749,1-SUM($N214:AQ214))*(AR$8&lt;=$H749)</f>
        <v>1</v>
      </c>
      <c r="AS749" s="233">
        <f>MAX($I749,1-SUM($N214:AR214))*(AS$8&lt;=$H749)</f>
        <v>1</v>
      </c>
      <c r="AT749" s="233">
        <f>MAX($I749,1-SUM($N214:AS214))*(AT$8&lt;=$H749)</f>
        <v>1</v>
      </c>
      <c r="AU749" s="233">
        <f>MAX($I749,1-SUM($N214:AT214))*(AU$8&lt;=$H749)</f>
        <v>1</v>
      </c>
      <c r="AV749" s="233">
        <f>MAX($I749,1-SUM($N214:AU214))*(AV$8&lt;=$H749)</f>
        <v>1</v>
      </c>
      <c r="AW749" s="233">
        <f>MAX($I749,1-SUM($N214:AV214))*(AW$8&lt;=$H749)</f>
        <v>1</v>
      </c>
      <c r="AX749" s="233">
        <f>MAX($I749,1-SUM($N214:AW214))*(AX$8&lt;=$H749)</f>
        <v>1</v>
      </c>
      <c r="AY749" s="233">
        <f>MAX($I749,1-SUM($N214:AX214))*(AY$8&lt;=$H749)</f>
        <v>0</v>
      </c>
      <c r="AZ749" s="233">
        <f>MAX($I749,1-SUM($N214:AY214))*(AZ$8&lt;=$H749)</f>
        <v>0</v>
      </c>
      <c r="BA749" s="233">
        <f>MAX($I749,1-SUM($N214:AZ214))*(BA$8&lt;=$H749)</f>
        <v>0</v>
      </c>
      <c r="BB749" s="233">
        <f>MAX($I749,1-SUM($N214:BA214))*(BB$8&lt;=$H749)</f>
        <v>0</v>
      </c>
      <c r="BC749" s="233">
        <f>MAX($I749,1-SUM($N214:BB214))*(BC$8&lt;=$H749)</f>
        <v>0</v>
      </c>
      <c r="BD749" s="233">
        <f>MAX($I749,1-SUM($N214:BC214))*(BD$8&lt;=$H749)</f>
        <v>0</v>
      </c>
      <c r="BE749" s="233">
        <f>MAX($I749,1-SUM($N214:BD214))*(BE$8&lt;=$H749)</f>
        <v>0</v>
      </c>
      <c r="BF749" s="233">
        <f>MAX($I749,1-SUM($N214:BE214))*(BF$8&lt;=$H749)</f>
        <v>0</v>
      </c>
      <c r="BG749" s="233">
        <f>MAX($I749,1-SUM($N214:BF214))*(BG$8&lt;=$H749)</f>
        <v>0</v>
      </c>
      <c r="BH749" s="233">
        <f>MAX($I749,1-SUM($N214:BG214))*(BH$8&lt;=$H749)</f>
        <v>0</v>
      </c>
      <c r="BI749" s="233">
        <f>MAX($I749,1-SUM($N214:BH214))*(BI$8&lt;=$H749)</f>
        <v>0</v>
      </c>
      <c r="BJ749" s="233">
        <f>MAX($I749,1-SUM($N214:BI214))*(BJ$8&lt;=$H749)</f>
        <v>0</v>
      </c>
      <c r="BK749" s="233">
        <f>MAX($I749,1-SUM($N214:BJ214))*(BK$8&lt;=$H749)</f>
        <v>0</v>
      </c>
      <c r="BL749" s="233">
        <f>MAX($I749,1-SUM($N214:BK214))*(BL$8&lt;=$H749)</f>
        <v>0</v>
      </c>
      <c r="BM749" s="233">
        <f>MAX($I749,1-SUM($N214:BL214))*(BM$8&lt;=$H749)</f>
        <v>0</v>
      </c>
    </row>
    <row r="750" spans="3:65" x14ac:dyDescent="0.2">
      <c r="C750" s="188">
        <f t="shared" si="646"/>
        <v>17</v>
      </c>
      <c r="D750" s="166" t="str">
        <f t="shared" si="647"/>
        <v>item 17</v>
      </c>
      <c r="E750" s="211" t="str">
        <f t="shared" si="645"/>
        <v>Operating Expense</v>
      </c>
      <c r="F750" s="183">
        <f t="shared" si="645"/>
        <v>2</v>
      </c>
      <c r="G750" s="183"/>
      <c r="H750" s="215">
        <f>Inputs!I28</f>
        <v>35</v>
      </c>
      <c r="I750" s="232">
        <v>0.2</v>
      </c>
      <c r="O750" s="233">
        <f>MAX($I750,1-SUM($N215:N215))*(O$8&lt;=$H750)</f>
        <v>1</v>
      </c>
      <c r="P750" s="233">
        <f>MAX($I750,1-SUM($N215:O215))*(P$8&lt;=$H750)</f>
        <v>1</v>
      </c>
      <c r="Q750" s="233">
        <f>MAX($I750,1-SUM($N215:P215))*(Q$8&lt;=$H750)</f>
        <v>1</v>
      </c>
      <c r="R750" s="233">
        <f>MAX($I750,1-SUM($N215:Q215))*(R$8&lt;=$H750)</f>
        <v>1</v>
      </c>
      <c r="S750" s="233">
        <f>MAX($I750,1-SUM($N215:R215))*(S$8&lt;=$H750)</f>
        <v>1</v>
      </c>
      <c r="T750" s="233">
        <f>MAX($I750,1-SUM($N215:S215))*(T$8&lt;=$H750)</f>
        <v>1</v>
      </c>
      <c r="U750" s="233">
        <f>MAX($I750,1-SUM($N215:T215))*(U$8&lt;=$H750)</f>
        <v>1</v>
      </c>
      <c r="V750" s="233">
        <f>MAX($I750,1-SUM($N215:U215))*(V$8&lt;=$H750)</f>
        <v>1</v>
      </c>
      <c r="W750" s="233">
        <f>MAX($I750,1-SUM($N215:V215))*(W$8&lt;=$H750)</f>
        <v>1</v>
      </c>
      <c r="X750" s="233">
        <f>MAX($I750,1-SUM($N215:W215))*(X$8&lt;=$H750)</f>
        <v>1</v>
      </c>
      <c r="Y750" s="233">
        <f>MAX($I750,1-SUM($N215:X215))*(Y$8&lt;=$H750)</f>
        <v>1</v>
      </c>
      <c r="Z750" s="233">
        <f>MAX($I750,1-SUM($N215:Y215))*(Z$8&lt;=$H750)</f>
        <v>1</v>
      </c>
      <c r="AA750" s="233">
        <f>MAX($I750,1-SUM($N215:Z215))*(AA$8&lt;=$H750)</f>
        <v>1</v>
      </c>
      <c r="AB750" s="233">
        <f>MAX($I750,1-SUM($N215:AA215))*(AB$8&lt;=$H750)</f>
        <v>1</v>
      </c>
      <c r="AC750" s="233">
        <f>MAX($I750,1-SUM($N215:AB215))*(AC$8&lt;=$H750)</f>
        <v>1</v>
      </c>
      <c r="AD750" s="233">
        <f>MAX($I750,1-SUM($N215:AC215))*(AD$8&lt;=$H750)</f>
        <v>1</v>
      </c>
      <c r="AE750" s="233">
        <f>MAX($I750,1-SUM($N215:AD215))*(AE$8&lt;=$H750)</f>
        <v>1</v>
      </c>
      <c r="AF750" s="233">
        <f>MAX($I750,1-SUM($N215:AE215))*(AF$8&lt;=$H750)</f>
        <v>1</v>
      </c>
      <c r="AG750" s="233">
        <f>MAX($I750,1-SUM($N215:AF215))*(AG$8&lt;=$H750)</f>
        <v>1</v>
      </c>
      <c r="AH750" s="233">
        <f>MAX($I750,1-SUM($N215:AG215))*(AH$8&lt;=$H750)</f>
        <v>1</v>
      </c>
      <c r="AI750" s="233">
        <f>MAX($I750,1-SUM($N215:AH215))*(AI$8&lt;=$H750)</f>
        <v>1</v>
      </c>
      <c r="AJ750" s="233">
        <f>MAX($I750,1-SUM($N215:AI215))*(AJ$8&lt;=$H750)</f>
        <v>1</v>
      </c>
      <c r="AK750" s="233">
        <f>MAX($I750,1-SUM($N215:AJ215))*(AK$8&lt;=$H750)</f>
        <v>1</v>
      </c>
      <c r="AL750" s="233">
        <f>MAX($I750,1-SUM($N215:AK215))*(AL$8&lt;=$H750)</f>
        <v>1</v>
      </c>
      <c r="AM750" s="233">
        <f>MAX($I750,1-SUM($N215:AL215))*(AM$8&lt;=$H750)</f>
        <v>1</v>
      </c>
      <c r="AN750" s="233">
        <f>MAX($I750,1-SUM($N215:AM215))*(AN$8&lt;=$H750)</f>
        <v>1</v>
      </c>
      <c r="AO750" s="233">
        <f>MAX($I750,1-SUM($N215:AN215))*(AO$8&lt;=$H750)</f>
        <v>1</v>
      </c>
      <c r="AP750" s="233">
        <f>MAX($I750,1-SUM($N215:AO215))*(AP$8&lt;=$H750)</f>
        <v>1</v>
      </c>
      <c r="AQ750" s="233">
        <f>MAX($I750,1-SUM($N215:AP215))*(AQ$8&lt;=$H750)</f>
        <v>1</v>
      </c>
      <c r="AR750" s="233">
        <f>MAX($I750,1-SUM($N215:AQ215))*(AR$8&lt;=$H750)</f>
        <v>1</v>
      </c>
      <c r="AS750" s="233">
        <f>MAX($I750,1-SUM($N215:AR215))*(AS$8&lt;=$H750)</f>
        <v>1</v>
      </c>
      <c r="AT750" s="233">
        <f>MAX($I750,1-SUM($N215:AS215))*(AT$8&lt;=$H750)</f>
        <v>1</v>
      </c>
      <c r="AU750" s="233">
        <f>MAX($I750,1-SUM($N215:AT215))*(AU$8&lt;=$H750)</f>
        <v>1</v>
      </c>
      <c r="AV750" s="233">
        <f>MAX($I750,1-SUM($N215:AU215))*(AV$8&lt;=$H750)</f>
        <v>1</v>
      </c>
      <c r="AW750" s="233">
        <f>MAX($I750,1-SUM($N215:AV215))*(AW$8&lt;=$H750)</f>
        <v>1</v>
      </c>
      <c r="AX750" s="233">
        <f>MAX($I750,1-SUM($N215:AW215))*(AX$8&lt;=$H750)</f>
        <v>1</v>
      </c>
      <c r="AY750" s="233">
        <f>MAX($I750,1-SUM($N215:AX215))*(AY$8&lt;=$H750)</f>
        <v>0</v>
      </c>
      <c r="AZ750" s="233">
        <f>MAX($I750,1-SUM($N215:AY215))*(AZ$8&lt;=$H750)</f>
        <v>0</v>
      </c>
      <c r="BA750" s="233">
        <f>MAX($I750,1-SUM($N215:AZ215))*(BA$8&lt;=$H750)</f>
        <v>0</v>
      </c>
      <c r="BB750" s="233">
        <f>MAX($I750,1-SUM($N215:BA215))*(BB$8&lt;=$H750)</f>
        <v>0</v>
      </c>
      <c r="BC750" s="233">
        <f>MAX($I750,1-SUM($N215:BB215))*(BC$8&lt;=$H750)</f>
        <v>0</v>
      </c>
      <c r="BD750" s="233">
        <f>MAX($I750,1-SUM($N215:BC215))*(BD$8&lt;=$H750)</f>
        <v>0</v>
      </c>
      <c r="BE750" s="233">
        <f>MAX($I750,1-SUM($N215:BD215))*(BE$8&lt;=$H750)</f>
        <v>0</v>
      </c>
      <c r="BF750" s="233">
        <f>MAX($I750,1-SUM($N215:BE215))*(BF$8&lt;=$H750)</f>
        <v>0</v>
      </c>
      <c r="BG750" s="233">
        <f>MAX($I750,1-SUM($N215:BF215))*(BG$8&lt;=$H750)</f>
        <v>0</v>
      </c>
      <c r="BH750" s="233">
        <f>MAX($I750,1-SUM($N215:BG215))*(BH$8&lt;=$H750)</f>
        <v>0</v>
      </c>
      <c r="BI750" s="233">
        <f>MAX($I750,1-SUM($N215:BH215))*(BI$8&lt;=$H750)</f>
        <v>0</v>
      </c>
      <c r="BJ750" s="233">
        <f>MAX($I750,1-SUM($N215:BI215))*(BJ$8&lt;=$H750)</f>
        <v>0</v>
      </c>
      <c r="BK750" s="233">
        <f>MAX($I750,1-SUM($N215:BJ215))*(BK$8&lt;=$H750)</f>
        <v>0</v>
      </c>
      <c r="BL750" s="233">
        <f>MAX($I750,1-SUM($N215:BK215))*(BL$8&lt;=$H750)</f>
        <v>0</v>
      </c>
      <c r="BM750" s="233">
        <f>MAX($I750,1-SUM($N215:BL215))*(BM$8&lt;=$H750)</f>
        <v>0</v>
      </c>
    </row>
    <row r="751" spans="3:65" x14ac:dyDescent="0.2">
      <c r="C751" s="188">
        <f t="shared" si="646"/>
        <v>18</v>
      </c>
      <c r="D751" s="166" t="str">
        <f t="shared" si="647"/>
        <v>item 18</v>
      </c>
      <c r="E751" s="211" t="str">
        <f t="shared" si="645"/>
        <v>Operating Expense</v>
      </c>
      <c r="F751" s="183">
        <f t="shared" si="645"/>
        <v>2</v>
      </c>
      <c r="G751" s="183"/>
      <c r="H751" s="215">
        <f>Inputs!I29</f>
        <v>35</v>
      </c>
      <c r="I751" s="232">
        <v>0.2</v>
      </c>
      <c r="O751" s="233">
        <f>MAX($I751,1-SUM($N216:N216))*(O$8&lt;=$H751)</f>
        <v>1</v>
      </c>
      <c r="P751" s="233">
        <f>MAX($I751,1-SUM($N216:O216))*(P$8&lt;=$H751)</f>
        <v>1</v>
      </c>
      <c r="Q751" s="233">
        <f>MAX($I751,1-SUM($N216:P216))*(Q$8&lt;=$H751)</f>
        <v>1</v>
      </c>
      <c r="R751" s="233">
        <f>MAX($I751,1-SUM($N216:Q216))*(R$8&lt;=$H751)</f>
        <v>1</v>
      </c>
      <c r="S751" s="233">
        <f>MAX($I751,1-SUM($N216:R216))*(S$8&lt;=$H751)</f>
        <v>1</v>
      </c>
      <c r="T751" s="233">
        <f>MAX($I751,1-SUM($N216:S216))*(T$8&lt;=$H751)</f>
        <v>1</v>
      </c>
      <c r="U751" s="233">
        <f>MAX($I751,1-SUM($N216:T216))*(U$8&lt;=$H751)</f>
        <v>1</v>
      </c>
      <c r="V751" s="233">
        <f>MAX($I751,1-SUM($N216:U216))*(V$8&lt;=$H751)</f>
        <v>1</v>
      </c>
      <c r="W751" s="233">
        <f>MAX($I751,1-SUM($N216:V216))*(W$8&lt;=$H751)</f>
        <v>1</v>
      </c>
      <c r="X751" s="233">
        <f>MAX($I751,1-SUM($N216:W216))*(X$8&lt;=$H751)</f>
        <v>1</v>
      </c>
      <c r="Y751" s="233">
        <f>MAX($I751,1-SUM($N216:X216))*(Y$8&lt;=$H751)</f>
        <v>1</v>
      </c>
      <c r="Z751" s="233">
        <f>MAX($I751,1-SUM($N216:Y216))*(Z$8&lt;=$H751)</f>
        <v>1</v>
      </c>
      <c r="AA751" s="233">
        <f>MAX($I751,1-SUM($N216:Z216))*(AA$8&lt;=$H751)</f>
        <v>1</v>
      </c>
      <c r="AB751" s="233">
        <f>MAX($I751,1-SUM($N216:AA216))*(AB$8&lt;=$H751)</f>
        <v>1</v>
      </c>
      <c r="AC751" s="233">
        <f>MAX($I751,1-SUM($N216:AB216))*(AC$8&lt;=$H751)</f>
        <v>1</v>
      </c>
      <c r="AD751" s="233">
        <f>MAX($I751,1-SUM($N216:AC216))*(AD$8&lt;=$H751)</f>
        <v>1</v>
      </c>
      <c r="AE751" s="233">
        <f>MAX($I751,1-SUM($N216:AD216))*(AE$8&lt;=$H751)</f>
        <v>1</v>
      </c>
      <c r="AF751" s="233">
        <f>MAX($I751,1-SUM($N216:AE216))*(AF$8&lt;=$H751)</f>
        <v>1</v>
      </c>
      <c r="AG751" s="233">
        <f>MAX($I751,1-SUM($N216:AF216))*(AG$8&lt;=$H751)</f>
        <v>1</v>
      </c>
      <c r="AH751" s="233">
        <f>MAX($I751,1-SUM($N216:AG216))*(AH$8&lt;=$H751)</f>
        <v>1</v>
      </c>
      <c r="AI751" s="233">
        <f>MAX($I751,1-SUM($N216:AH216))*(AI$8&lt;=$H751)</f>
        <v>1</v>
      </c>
      <c r="AJ751" s="233">
        <f>MAX($I751,1-SUM($N216:AI216))*(AJ$8&lt;=$H751)</f>
        <v>1</v>
      </c>
      <c r="AK751" s="233">
        <f>MAX($I751,1-SUM($N216:AJ216))*(AK$8&lt;=$H751)</f>
        <v>1</v>
      </c>
      <c r="AL751" s="233">
        <f>MAX($I751,1-SUM($N216:AK216))*(AL$8&lt;=$H751)</f>
        <v>1</v>
      </c>
      <c r="AM751" s="233">
        <f>MAX($I751,1-SUM($N216:AL216))*(AM$8&lt;=$H751)</f>
        <v>1</v>
      </c>
      <c r="AN751" s="233">
        <f>MAX($I751,1-SUM($N216:AM216))*(AN$8&lt;=$H751)</f>
        <v>1</v>
      </c>
      <c r="AO751" s="233">
        <f>MAX($I751,1-SUM($N216:AN216))*(AO$8&lt;=$H751)</f>
        <v>1</v>
      </c>
      <c r="AP751" s="233">
        <f>MAX($I751,1-SUM($N216:AO216))*(AP$8&lt;=$H751)</f>
        <v>1</v>
      </c>
      <c r="AQ751" s="233">
        <f>MAX($I751,1-SUM($N216:AP216))*(AQ$8&lt;=$H751)</f>
        <v>1</v>
      </c>
      <c r="AR751" s="233">
        <f>MAX($I751,1-SUM($N216:AQ216))*(AR$8&lt;=$H751)</f>
        <v>1</v>
      </c>
      <c r="AS751" s="233">
        <f>MAX($I751,1-SUM($N216:AR216))*(AS$8&lt;=$H751)</f>
        <v>1</v>
      </c>
      <c r="AT751" s="233">
        <f>MAX($I751,1-SUM($N216:AS216))*(AT$8&lt;=$H751)</f>
        <v>1</v>
      </c>
      <c r="AU751" s="233">
        <f>MAX($I751,1-SUM($N216:AT216))*(AU$8&lt;=$H751)</f>
        <v>1</v>
      </c>
      <c r="AV751" s="233">
        <f>MAX($I751,1-SUM($N216:AU216))*(AV$8&lt;=$H751)</f>
        <v>1</v>
      </c>
      <c r="AW751" s="233">
        <f>MAX($I751,1-SUM($N216:AV216))*(AW$8&lt;=$H751)</f>
        <v>1</v>
      </c>
      <c r="AX751" s="233">
        <f>MAX($I751,1-SUM($N216:AW216))*(AX$8&lt;=$H751)</f>
        <v>1</v>
      </c>
      <c r="AY751" s="233">
        <f>MAX($I751,1-SUM($N216:AX216))*(AY$8&lt;=$H751)</f>
        <v>0</v>
      </c>
      <c r="AZ751" s="233">
        <f>MAX($I751,1-SUM($N216:AY216))*(AZ$8&lt;=$H751)</f>
        <v>0</v>
      </c>
      <c r="BA751" s="233">
        <f>MAX($I751,1-SUM($N216:AZ216))*(BA$8&lt;=$H751)</f>
        <v>0</v>
      </c>
      <c r="BB751" s="233">
        <f>MAX($I751,1-SUM($N216:BA216))*(BB$8&lt;=$H751)</f>
        <v>0</v>
      </c>
      <c r="BC751" s="233">
        <f>MAX($I751,1-SUM($N216:BB216))*(BC$8&lt;=$H751)</f>
        <v>0</v>
      </c>
      <c r="BD751" s="233">
        <f>MAX($I751,1-SUM($N216:BC216))*(BD$8&lt;=$H751)</f>
        <v>0</v>
      </c>
      <c r="BE751" s="233">
        <f>MAX($I751,1-SUM($N216:BD216))*(BE$8&lt;=$H751)</f>
        <v>0</v>
      </c>
      <c r="BF751" s="233">
        <f>MAX($I751,1-SUM($N216:BE216))*(BF$8&lt;=$H751)</f>
        <v>0</v>
      </c>
      <c r="BG751" s="233">
        <f>MAX($I751,1-SUM($N216:BF216))*(BG$8&lt;=$H751)</f>
        <v>0</v>
      </c>
      <c r="BH751" s="233">
        <f>MAX($I751,1-SUM($N216:BG216))*(BH$8&lt;=$H751)</f>
        <v>0</v>
      </c>
      <c r="BI751" s="233">
        <f>MAX($I751,1-SUM($N216:BH216))*(BI$8&lt;=$H751)</f>
        <v>0</v>
      </c>
      <c r="BJ751" s="233">
        <f>MAX($I751,1-SUM($N216:BI216))*(BJ$8&lt;=$H751)</f>
        <v>0</v>
      </c>
      <c r="BK751" s="233">
        <f>MAX($I751,1-SUM($N216:BJ216))*(BK$8&lt;=$H751)</f>
        <v>0</v>
      </c>
      <c r="BL751" s="233">
        <f>MAX($I751,1-SUM($N216:BK216))*(BL$8&lt;=$H751)</f>
        <v>0</v>
      </c>
      <c r="BM751" s="233">
        <f>MAX($I751,1-SUM($N216:BL216))*(BM$8&lt;=$H751)</f>
        <v>0</v>
      </c>
    </row>
    <row r="752" spans="3:65" x14ac:dyDescent="0.2">
      <c r="C752" s="188">
        <f t="shared" si="646"/>
        <v>19</v>
      </c>
      <c r="D752" s="166" t="str">
        <f t="shared" si="647"/>
        <v>item 19</v>
      </c>
      <c r="E752" s="211" t="str">
        <f t="shared" si="645"/>
        <v>Operating Expense</v>
      </c>
      <c r="F752" s="183">
        <f t="shared" si="645"/>
        <v>2</v>
      </c>
      <c r="G752" s="183"/>
      <c r="H752" s="215">
        <f>Inputs!I30</f>
        <v>35</v>
      </c>
      <c r="I752" s="232">
        <v>0.2</v>
      </c>
      <c r="O752" s="233">
        <f>MAX($I752,1-SUM($N217:N217))*(O$8&lt;=$H752)</f>
        <v>1</v>
      </c>
      <c r="P752" s="233">
        <f>MAX($I752,1-SUM($N217:O217))*(P$8&lt;=$H752)</f>
        <v>1</v>
      </c>
      <c r="Q752" s="233">
        <f>MAX($I752,1-SUM($N217:P217))*(Q$8&lt;=$H752)</f>
        <v>1</v>
      </c>
      <c r="R752" s="233">
        <f>MAX($I752,1-SUM($N217:Q217))*(R$8&lt;=$H752)</f>
        <v>1</v>
      </c>
      <c r="S752" s="233">
        <f>MAX($I752,1-SUM($N217:R217))*(S$8&lt;=$H752)</f>
        <v>1</v>
      </c>
      <c r="T752" s="233">
        <f>MAX($I752,1-SUM($N217:S217))*(T$8&lt;=$H752)</f>
        <v>1</v>
      </c>
      <c r="U752" s="233">
        <f>MAX($I752,1-SUM($N217:T217))*(U$8&lt;=$H752)</f>
        <v>1</v>
      </c>
      <c r="V752" s="233">
        <f>MAX($I752,1-SUM($N217:U217))*(V$8&lt;=$H752)</f>
        <v>1</v>
      </c>
      <c r="W752" s="233">
        <f>MAX($I752,1-SUM($N217:V217))*(W$8&lt;=$H752)</f>
        <v>1</v>
      </c>
      <c r="X752" s="233">
        <f>MAX($I752,1-SUM($N217:W217))*(X$8&lt;=$H752)</f>
        <v>1</v>
      </c>
      <c r="Y752" s="233">
        <f>MAX($I752,1-SUM($N217:X217))*(Y$8&lt;=$H752)</f>
        <v>1</v>
      </c>
      <c r="Z752" s="233">
        <f>MAX($I752,1-SUM($N217:Y217))*(Z$8&lt;=$H752)</f>
        <v>1</v>
      </c>
      <c r="AA752" s="233">
        <f>MAX($I752,1-SUM($N217:Z217))*(AA$8&lt;=$H752)</f>
        <v>1</v>
      </c>
      <c r="AB752" s="233">
        <f>MAX($I752,1-SUM($N217:AA217))*(AB$8&lt;=$H752)</f>
        <v>1</v>
      </c>
      <c r="AC752" s="233">
        <f>MAX($I752,1-SUM($N217:AB217))*(AC$8&lt;=$H752)</f>
        <v>1</v>
      </c>
      <c r="AD752" s="233">
        <f>MAX($I752,1-SUM($N217:AC217))*(AD$8&lt;=$H752)</f>
        <v>1</v>
      </c>
      <c r="AE752" s="233">
        <f>MAX($I752,1-SUM($N217:AD217))*(AE$8&lt;=$H752)</f>
        <v>1</v>
      </c>
      <c r="AF752" s="233">
        <f>MAX($I752,1-SUM($N217:AE217))*(AF$8&lt;=$H752)</f>
        <v>1</v>
      </c>
      <c r="AG752" s="233">
        <f>MAX($I752,1-SUM($N217:AF217))*(AG$8&lt;=$H752)</f>
        <v>1</v>
      </c>
      <c r="AH752" s="233">
        <f>MAX($I752,1-SUM($N217:AG217))*(AH$8&lt;=$H752)</f>
        <v>1</v>
      </c>
      <c r="AI752" s="233">
        <f>MAX($I752,1-SUM($N217:AH217))*(AI$8&lt;=$H752)</f>
        <v>1</v>
      </c>
      <c r="AJ752" s="233">
        <f>MAX($I752,1-SUM($N217:AI217))*(AJ$8&lt;=$H752)</f>
        <v>1</v>
      </c>
      <c r="AK752" s="233">
        <f>MAX($I752,1-SUM($N217:AJ217))*(AK$8&lt;=$H752)</f>
        <v>1</v>
      </c>
      <c r="AL752" s="233">
        <f>MAX($I752,1-SUM($N217:AK217))*(AL$8&lt;=$H752)</f>
        <v>1</v>
      </c>
      <c r="AM752" s="233">
        <f>MAX($I752,1-SUM($N217:AL217))*(AM$8&lt;=$H752)</f>
        <v>1</v>
      </c>
      <c r="AN752" s="233">
        <f>MAX($I752,1-SUM($N217:AM217))*(AN$8&lt;=$H752)</f>
        <v>1</v>
      </c>
      <c r="AO752" s="233">
        <f>MAX($I752,1-SUM($N217:AN217))*(AO$8&lt;=$H752)</f>
        <v>1</v>
      </c>
      <c r="AP752" s="233">
        <f>MAX($I752,1-SUM($N217:AO217))*(AP$8&lt;=$H752)</f>
        <v>1</v>
      </c>
      <c r="AQ752" s="233">
        <f>MAX($I752,1-SUM($N217:AP217))*(AQ$8&lt;=$H752)</f>
        <v>1</v>
      </c>
      <c r="AR752" s="233">
        <f>MAX($I752,1-SUM($N217:AQ217))*(AR$8&lt;=$H752)</f>
        <v>1</v>
      </c>
      <c r="AS752" s="233">
        <f>MAX($I752,1-SUM($N217:AR217))*(AS$8&lt;=$H752)</f>
        <v>1</v>
      </c>
      <c r="AT752" s="233">
        <f>MAX($I752,1-SUM($N217:AS217))*(AT$8&lt;=$H752)</f>
        <v>1</v>
      </c>
      <c r="AU752" s="233">
        <f>MAX($I752,1-SUM($N217:AT217))*(AU$8&lt;=$H752)</f>
        <v>1</v>
      </c>
      <c r="AV752" s="233">
        <f>MAX($I752,1-SUM($N217:AU217))*(AV$8&lt;=$H752)</f>
        <v>1</v>
      </c>
      <c r="AW752" s="233">
        <f>MAX($I752,1-SUM($N217:AV217))*(AW$8&lt;=$H752)</f>
        <v>1</v>
      </c>
      <c r="AX752" s="233">
        <f>MAX($I752,1-SUM($N217:AW217))*(AX$8&lt;=$H752)</f>
        <v>1</v>
      </c>
      <c r="AY752" s="233">
        <f>MAX($I752,1-SUM($N217:AX217))*(AY$8&lt;=$H752)</f>
        <v>0</v>
      </c>
      <c r="AZ752" s="233">
        <f>MAX($I752,1-SUM($N217:AY217))*(AZ$8&lt;=$H752)</f>
        <v>0</v>
      </c>
      <c r="BA752" s="233">
        <f>MAX($I752,1-SUM($N217:AZ217))*(BA$8&lt;=$H752)</f>
        <v>0</v>
      </c>
      <c r="BB752" s="233">
        <f>MAX($I752,1-SUM($N217:BA217))*(BB$8&lt;=$H752)</f>
        <v>0</v>
      </c>
      <c r="BC752" s="233">
        <f>MAX($I752,1-SUM($N217:BB217))*(BC$8&lt;=$H752)</f>
        <v>0</v>
      </c>
      <c r="BD752" s="233">
        <f>MAX($I752,1-SUM($N217:BC217))*(BD$8&lt;=$H752)</f>
        <v>0</v>
      </c>
      <c r="BE752" s="233">
        <f>MAX($I752,1-SUM($N217:BD217))*(BE$8&lt;=$H752)</f>
        <v>0</v>
      </c>
      <c r="BF752" s="233">
        <f>MAX($I752,1-SUM($N217:BE217))*(BF$8&lt;=$H752)</f>
        <v>0</v>
      </c>
      <c r="BG752" s="233">
        <f>MAX($I752,1-SUM($N217:BF217))*(BG$8&lt;=$H752)</f>
        <v>0</v>
      </c>
      <c r="BH752" s="233">
        <f>MAX($I752,1-SUM($N217:BG217))*(BH$8&lt;=$H752)</f>
        <v>0</v>
      </c>
      <c r="BI752" s="233">
        <f>MAX($I752,1-SUM($N217:BH217))*(BI$8&lt;=$H752)</f>
        <v>0</v>
      </c>
      <c r="BJ752" s="233">
        <f>MAX($I752,1-SUM($N217:BI217))*(BJ$8&lt;=$H752)</f>
        <v>0</v>
      </c>
      <c r="BK752" s="233">
        <f>MAX($I752,1-SUM($N217:BJ217))*(BK$8&lt;=$H752)</f>
        <v>0</v>
      </c>
      <c r="BL752" s="233">
        <f>MAX($I752,1-SUM($N217:BK217))*(BL$8&lt;=$H752)</f>
        <v>0</v>
      </c>
      <c r="BM752" s="233">
        <f>MAX($I752,1-SUM($N217:BL217))*(BM$8&lt;=$H752)</f>
        <v>0</v>
      </c>
    </row>
    <row r="753" spans="3:65" x14ac:dyDescent="0.2">
      <c r="C753" s="188">
        <f t="shared" si="646"/>
        <v>20</v>
      </c>
      <c r="D753" s="166" t="str">
        <f t="shared" si="647"/>
        <v>item 20</v>
      </c>
      <c r="E753" s="211" t="str">
        <f t="shared" si="645"/>
        <v>Operating Expense</v>
      </c>
      <c r="F753" s="183">
        <f t="shared" si="645"/>
        <v>2</v>
      </c>
      <c r="G753" s="183"/>
      <c r="H753" s="215">
        <f>Inputs!I31</f>
        <v>35</v>
      </c>
      <c r="I753" s="232">
        <v>0.2</v>
      </c>
      <c r="O753" s="233">
        <f>MAX($I753,1-SUM($N218:N218))*(O$8&lt;=$H753)</f>
        <v>1</v>
      </c>
      <c r="P753" s="233">
        <f>MAX($I753,1-SUM($N218:O218))*(P$8&lt;=$H753)</f>
        <v>1</v>
      </c>
      <c r="Q753" s="233">
        <f>MAX($I753,1-SUM($N218:P218))*(Q$8&lt;=$H753)</f>
        <v>1</v>
      </c>
      <c r="R753" s="233">
        <f>MAX($I753,1-SUM($N218:Q218))*(R$8&lt;=$H753)</f>
        <v>1</v>
      </c>
      <c r="S753" s="233">
        <f>MAX($I753,1-SUM($N218:R218))*(S$8&lt;=$H753)</f>
        <v>1</v>
      </c>
      <c r="T753" s="233">
        <f>MAX($I753,1-SUM($N218:S218))*(T$8&lt;=$H753)</f>
        <v>1</v>
      </c>
      <c r="U753" s="233">
        <f>MAX($I753,1-SUM($N218:T218))*(U$8&lt;=$H753)</f>
        <v>1</v>
      </c>
      <c r="V753" s="233">
        <f>MAX($I753,1-SUM($N218:U218))*(V$8&lt;=$H753)</f>
        <v>1</v>
      </c>
      <c r="W753" s="233">
        <f>MAX($I753,1-SUM($N218:V218))*(W$8&lt;=$H753)</f>
        <v>1</v>
      </c>
      <c r="X753" s="233">
        <f>MAX($I753,1-SUM($N218:W218))*(X$8&lt;=$H753)</f>
        <v>1</v>
      </c>
      <c r="Y753" s="233">
        <f>MAX($I753,1-SUM($N218:X218))*(Y$8&lt;=$H753)</f>
        <v>1</v>
      </c>
      <c r="Z753" s="233">
        <f>MAX($I753,1-SUM($N218:Y218))*(Z$8&lt;=$H753)</f>
        <v>1</v>
      </c>
      <c r="AA753" s="233">
        <f>MAX($I753,1-SUM($N218:Z218))*(AA$8&lt;=$H753)</f>
        <v>1</v>
      </c>
      <c r="AB753" s="233">
        <f>MAX($I753,1-SUM($N218:AA218))*(AB$8&lt;=$H753)</f>
        <v>1</v>
      </c>
      <c r="AC753" s="233">
        <f>MAX($I753,1-SUM($N218:AB218))*(AC$8&lt;=$H753)</f>
        <v>1</v>
      </c>
      <c r="AD753" s="233">
        <f>MAX($I753,1-SUM($N218:AC218))*(AD$8&lt;=$H753)</f>
        <v>1</v>
      </c>
      <c r="AE753" s="233">
        <f>MAX($I753,1-SUM($N218:AD218))*(AE$8&lt;=$H753)</f>
        <v>1</v>
      </c>
      <c r="AF753" s="233">
        <f>MAX($I753,1-SUM($N218:AE218))*(AF$8&lt;=$H753)</f>
        <v>1</v>
      </c>
      <c r="AG753" s="233">
        <f>MAX($I753,1-SUM($N218:AF218))*(AG$8&lt;=$H753)</f>
        <v>1</v>
      </c>
      <c r="AH753" s="233">
        <f>MAX($I753,1-SUM($N218:AG218))*(AH$8&lt;=$H753)</f>
        <v>1</v>
      </c>
      <c r="AI753" s="233">
        <f>MAX($I753,1-SUM($N218:AH218))*(AI$8&lt;=$H753)</f>
        <v>1</v>
      </c>
      <c r="AJ753" s="233">
        <f>MAX($I753,1-SUM($N218:AI218))*(AJ$8&lt;=$H753)</f>
        <v>1</v>
      </c>
      <c r="AK753" s="233">
        <f>MAX($I753,1-SUM($N218:AJ218))*(AK$8&lt;=$H753)</f>
        <v>1</v>
      </c>
      <c r="AL753" s="233">
        <f>MAX($I753,1-SUM($N218:AK218))*(AL$8&lt;=$H753)</f>
        <v>1</v>
      </c>
      <c r="AM753" s="233">
        <f>MAX($I753,1-SUM($N218:AL218))*(AM$8&lt;=$H753)</f>
        <v>1</v>
      </c>
      <c r="AN753" s="233">
        <f>MAX($I753,1-SUM($N218:AM218))*(AN$8&lt;=$H753)</f>
        <v>1</v>
      </c>
      <c r="AO753" s="233">
        <f>MAX($I753,1-SUM($N218:AN218))*(AO$8&lt;=$H753)</f>
        <v>1</v>
      </c>
      <c r="AP753" s="233">
        <f>MAX($I753,1-SUM($N218:AO218))*(AP$8&lt;=$H753)</f>
        <v>1</v>
      </c>
      <c r="AQ753" s="233">
        <f>MAX($I753,1-SUM($N218:AP218))*(AQ$8&lt;=$H753)</f>
        <v>1</v>
      </c>
      <c r="AR753" s="233">
        <f>MAX($I753,1-SUM($N218:AQ218))*(AR$8&lt;=$H753)</f>
        <v>1</v>
      </c>
      <c r="AS753" s="233">
        <f>MAX($I753,1-SUM($N218:AR218))*(AS$8&lt;=$H753)</f>
        <v>1</v>
      </c>
      <c r="AT753" s="233">
        <f>MAX($I753,1-SUM($N218:AS218))*(AT$8&lt;=$H753)</f>
        <v>1</v>
      </c>
      <c r="AU753" s="233">
        <f>MAX($I753,1-SUM($N218:AT218))*(AU$8&lt;=$H753)</f>
        <v>1</v>
      </c>
      <c r="AV753" s="233">
        <f>MAX($I753,1-SUM($N218:AU218))*(AV$8&lt;=$H753)</f>
        <v>1</v>
      </c>
      <c r="AW753" s="233">
        <f>MAX($I753,1-SUM($N218:AV218))*(AW$8&lt;=$H753)</f>
        <v>1</v>
      </c>
      <c r="AX753" s="233">
        <f>MAX($I753,1-SUM($N218:AW218))*(AX$8&lt;=$H753)</f>
        <v>1</v>
      </c>
      <c r="AY753" s="233">
        <f>MAX($I753,1-SUM($N218:AX218))*(AY$8&lt;=$H753)</f>
        <v>0</v>
      </c>
      <c r="AZ753" s="233">
        <f>MAX($I753,1-SUM($N218:AY218))*(AZ$8&lt;=$H753)</f>
        <v>0</v>
      </c>
      <c r="BA753" s="233">
        <f>MAX($I753,1-SUM($N218:AZ218))*(BA$8&lt;=$H753)</f>
        <v>0</v>
      </c>
      <c r="BB753" s="233">
        <f>MAX($I753,1-SUM($N218:BA218))*(BB$8&lt;=$H753)</f>
        <v>0</v>
      </c>
      <c r="BC753" s="233">
        <f>MAX($I753,1-SUM($N218:BB218))*(BC$8&lt;=$H753)</f>
        <v>0</v>
      </c>
      <c r="BD753" s="233">
        <f>MAX($I753,1-SUM($N218:BC218))*(BD$8&lt;=$H753)</f>
        <v>0</v>
      </c>
      <c r="BE753" s="233">
        <f>MAX($I753,1-SUM($N218:BD218))*(BE$8&lt;=$H753)</f>
        <v>0</v>
      </c>
      <c r="BF753" s="233">
        <f>MAX($I753,1-SUM($N218:BE218))*(BF$8&lt;=$H753)</f>
        <v>0</v>
      </c>
      <c r="BG753" s="233">
        <f>MAX($I753,1-SUM($N218:BF218))*(BG$8&lt;=$H753)</f>
        <v>0</v>
      </c>
      <c r="BH753" s="233">
        <f>MAX($I753,1-SUM($N218:BG218))*(BH$8&lt;=$H753)</f>
        <v>0</v>
      </c>
      <c r="BI753" s="233">
        <f>MAX($I753,1-SUM($N218:BH218))*(BI$8&lt;=$H753)</f>
        <v>0</v>
      </c>
      <c r="BJ753" s="233">
        <f>MAX($I753,1-SUM($N218:BI218))*(BJ$8&lt;=$H753)</f>
        <v>0</v>
      </c>
      <c r="BK753" s="233">
        <f>MAX($I753,1-SUM($N218:BJ218))*(BK$8&lt;=$H753)</f>
        <v>0</v>
      </c>
      <c r="BL753" s="233">
        <f>MAX($I753,1-SUM($N218:BK218))*(BL$8&lt;=$H753)</f>
        <v>0</v>
      </c>
      <c r="BM753" s="233">
        <f>MAX($I753,1-SUM($N218:BL218))*(BM$8&lt;=$H753)</f>
        <v>0</v>
      </c>
    </row>
    <row r="754" spans="3:65" x14ac:dyDescent="0.2">
      <c r="C754" s="188">
        <f t="shared" si="646"/>
        <v>21</v>
      </c>
      <c r="D754" s="166" t="str">
        <f t="shared" si="647"/>
        <v>item 21</v>
      </c>
      <c r="E754" s="211" t="str">
        <f t="shared" si="645"/>
        <v>Operating Expense</v>
      </c>
      <c r="F754" s="183">
        <f t="shared" si="645"/>
        <v>2</v>
      </c>
      <c r="G754" s="183"/>
      <c r="H754" s="215">
        <f>Inputs!I32</f>
        <v>35</v>
      </c>
      <c r="I754" s="232">
        <v>0.2</v>
      </c>
      <c r="O754" s="233">
        <f>MAX($I754,1-SUM($N219:N219))*(O$8&lt;=$H754)</f>
        <v>1</v>
      </c>
      <c r="P754" s="233">
        <f>MAX($I754,1-SUM($N219:O219))*(P$8&lt;=$H754)</f>
        <v>1</v>
      </c>
      <c r="Q754" s="233">
        <f>MAX($I754,1-SUM($N219:P219))*(Q$8&lt;=$H754)</f>
        <v>1</v>
      </c>
      <c r="R754" s="233">
        <f>MAX($I754,1-SUM($N219:Q219))*(R$8&lt;=$H754)</f>
        <v>1</v>
      </c>
      <c r="S754" s="233">
        <f>MAX($I754,1-SUM($N219:R219))*(S$8&lt;=$H754)</f>
        <v>1</v>
      </c>
      <c r="T754" s="233">
        <f>MAX($I754,1-SUM($N219:S219))*(T$8&lt;=$H754)</f>
        <v>1</v>
      </c>
      <c r="U754" s="233">
        <f>MAX($I754,1-SUM($N219:T219))*(U$8&lt;=$H754)</f>
        <v>1</v>
      </c>
      <c r="V754" s="233">
        <f>MAX($I754,1-SUM($N219:U219))*(V$8&lt;=$H754)</f>
        <v>1</v>
      </c>
      <c r="W754" s="233">
        <f>MAX($I754,1-SUM($N219:V219))*(W$8&lt;=$H754)</f>
        <v>1</v>
      </c>
      <c r="X754" s="233">
        <f>MAX($I754,1-SUM($N219:W219))*(X$8&lt;=$H754)</f>
        <v>1</v>
      </c>
      <c r="Y754" s="233">
        <f>MAX($I754,1-SUM($N219:X219))*(Y$8&lt;=$H754)</f>
        <v>1</v>
      </c>
      <c r="Z754" s="233">
        <f>MAX($I754,1-SUM($N219:Y219))*(Z$8&lt;=$H754)</f>
        <v>1</v>
      </c>
      <c r="AA754" s="233">
        <f>MAX($I754,1-SUM($N219:Z219))*(AA$8&lt;=$H754)</f>
        <v>1</v>
      </c>
      <c r="AB754" s="233">
        <f>MAX($I754,1-SUM($N219:AA219))*(AB$8&lt;=$H754)</f>
        <v>1</v>
      </c>
      <c r="AC754" s="233">
        <f>MAX($I754,1-SUM($N219:AB219))*(AC$8&lt;=$H754)</f>
        <v>1</v>
      </c>
      <c r="AD754" s="233">
        <f>MAX($I754,1-SUM($N219:AC219))*(AD$8&lt;=$H754)</f>
        <v>1</v>
      </c>
      <c r="AE754" s="233">
        <f>MAX($I754,1-SUM($N219:AD219))*(AE$8&lt;=$H754)</f>
        <v>1</v>
      </c>
      <c r="AF754" s="233">
        <f>MAX($I754,1-SUM($N219:AE219))*(AF$8&lt;=$H754)</f>
        <v>1</v>
      </c>
      <c r="AG754" s="233">
        <f>MAX($I754,1-SUM($N219:AF219))*(AG$8&lt;=$H754)</f>
        <v>1</v>
      </c>
      <c r="AH754" s="233">
        <f>MAX($I754,1-SUM($N219:AG219))*(AH$8&lt;=$H754)</f>
        <v>1</v>
      </c>
      <c r="AI754" s="233">
        <f>MAX($I754,1-SUM($N219:AH219))*(AI$8&lt;=$H754)</f>
        <v>1</v>
      </c>
      <c r="AJ754" s="233">
        <f>MAX($I754,1-SUM($N219:AI219))*(AJ$8&lt;=$H754)</f>
        <v>1</v>
      </c>
      <c r="AK754" s="233">
        <f>MAX($I754,1-SUM($N219:AJ219))*(AK$8&lt;=$H754)</f>
        <v>1</v>
      </c>
      <c r="AL754" s="233">
        <f>MAX($I754,1-SUM($N219:AK219))*(AL$8&lt;=$H754)</f>
        <v>1</v>
      </c>
      <c r="AM754" s="233">
        <f>MAX($I754,1-SUM($N219:AL219))*(AM$8&lt;=$H754)</f>
        <v>1</v>
      </c>
      <c r="AN754" s="233">
        <f>MAX($I754,1-SUM($N219:AM219))*(AN$8&lt;=$H754)</f>
        <v>1</v>
      </c>
      <c r="AO754" s="233">
        <f>MAX($I754,1-SUM($N219:AN219))*(AO$8&lt;=$H754)</f>
        <v>1</v>
      </c>
      <c r="AP754" s="233">
        <f>MAX($I754,1-SUM($N219:AO219))*(AP$8&lt;=$H754)</f>
        <v>1</v>
      </c>
      <c r="AQ754" s="233">
        <f>MAX($I754,1-SUM($N219:AP219))*(AQ$8&lt;=$H754)</f>
        <v>1</v>
      </c>
      <c r="AR754" s="233">
        <f>MAX($I754,1-SUM($N219:AQ219))*(AR$8&lt;=$H754)</f>
        <v>1</v>
      </c>
      <c r="AS754" s="233">
        <f>MAX($I754,1-SUM($N219:AR219))*(AS$8&lt;=$H754)</f>
        <v>1</v>
      </c>
      <c r="AT754" s="233">
        <f>MAX($I754,1-SUM($N219:AS219))*(AT$8&lt;=$H754)</f>
        <v>1</v>
      </c>
      <c r="AU754" s="233">
        <f>MAX($I754,1-SUM($N219:AT219))*(AU$8&lt;=$H754)</f>
        <v>1</v>
      </c>
      <c r="AV754" s="233">
        <f>MAX($I754,1-SUM($N219:AU219))*(AV$8&lt;=$H754)</f>
        <v>1</v>
      </c>
      <c r="AW754" s="233">
        <f>MAX($I754,1-SUM($N219:AV219))*(AW$8&lt;=$H754)</f>
        <v>1</v>
      </c>
      <c r="AX754" s="233">
        <f>MAX($I754,1-SUM($N219:AW219))*(AX$8&lt;=$H754)</f>
        <v>1</v>
      </c>
      <c r="AY754" s="233">
        <f>MAX($I754,1-SUM($N219:AX219))*(AY$8&lt;=$H754)</f>
        <v>0</v>
      </c>
      <c r="AZ754" s="233">
        <f>MAX($I754,1-SUM($N219:AY219))*(AZ$8&lt;=$H754)</f>
        <v>0</v>
      </c>
      <c r="BA754" s="233">
        <f>MAX($I754,1-SUM($N219:AZ219))*(BA$8&lt;=$H754)</f>
        <v>0</v>
      </c>
      <c r="BB754" s="233">
        <f>MAX($I754,1-SUM($N219:BA219))*(BB$8&lt;=$H754)</f>
        <v>0</v>
      </c>
      <c r="BC754" s="233">
        <f>MAX($I754,1-SUM($N219:BB219))*(BC$8&lt;=$H754)</f>
        <v>0</v>
      </c>
      <c r="BD754" s="233">
        <f>MAX($I754,1-SUM($N219:BC219))*(BD$8&lt;=$H754)</f>
        <v>0</v>
      </c>
      <c r="BE754" s="233">
        <f>MAX($I754,1-SUM($N219:BD219))*(BE$8&lt;=$H754)</f>
        <v>0</v>
      </c>
      <c r="BF754" s="233">
        <f>MAX($I754,1-SUM($N219:BE219))*(BF$8&lt;=$H754)</f>
        <v>0</v>
      </c>
      <c r="BG754" s="233">
        <f>MAX($I754,1-SUM($N219:BF219))*(BG$8&lt;=$H754)</f>
        <v>0</v>
      </c>
      <c r="BH754" s="233">
        <f>MAX($I754,1-SUM($N219:BG219))*(BH$8&lt;=$H754)</f>
        <v>0</v>
      </c>
      <c r="BI754" s="233">
        <f>MAX($I754,1-SUM($N219:BH219))*(BI$8&lt;=$H754)</f>
        <v>0</v>
      </c>
      <c r="BJ754" s="233">
        <f>MAX($I754,1-SUM($N219:BI219))*(BJ$8&lt;=$H754)</f>
        <v>0</v>
      </c>
      <c r="BK754" s="233">
        <f>MAX($I754,1-SUM($N219:BJ219))*(BK$8&lt;=$H754)</f>
        <v>0</v>
      </c>
      <c r="BL754" s="233">
        <f>MAX($I754,1-SUM($N219:BK219))*(BL$8&lt;=$H754)</f>
        <v>0</v>
      </c>
      <c r="BM754" s="233">
        <f>MAX($I754,1-SUM($N219:BL219))*(BM$8&lt;=$H754)</f>
        <v>0</v>
      </c>
    </row>
    <row r="755" spans="3:65" x14ac:dyDescent="0.2">
      <c r="C755" s="188">
        <f t="shared" si="646"/>
        <v>22</v>
      </c>
      <c r="D755" s="166" t="str">
        <f t="shared" si="647"/>
        <v>item 22</v>
      </c>
      <c r="E755" s="211" t="str">
        <f t="shared" si="645"/>
        <v>Operating Expense</v>
      </c>
      <c r="F755" s="183">
        <f t="shared" si="645"/>
        <v>2</v>
      </c>
      <c r="G755" s="183"/>
      <c r="H755" s="215">
        <f>Inputs!I33</f>
        <v>35</v>
      </c>
      <c r="I755" s="232">
        <v>0.2</v>
      </c>
      <c r="O755" s="233">
        <f>MAX($I755,1-SUM($N220:N220))*(O$8&lt;=$H755)</f>
        <v>1</v>
      </c>
      <c r="P755" s="233">
        <f>MAX($I755,1-SUM($N220:O220))*(P$8&lt;=$H755)</f>
        <v>1</v>
      </c>
      <c r="Q755" s="233">
        <f>MAX($I755,1-SUM($N220:P220))*(Q$8&lt;=$H755)</f>
        <v>1</v>
      </c>
      <c r="R755" s="233">
        <f>MAX($I755,1-SUM($N220:Q220))*(R$8&lt;=$H755)</f>
        <v>1</v>
      </c>
      <c r="S755" s="233">
        <f>MAX($I755,1-SUM($N220:R220))*(S$8&lt;=$H755)</f>
        <v>1</v>
      </c>
      <c r="T755" s="233">
        <f>MAX($I755,1-SUM($N220:S220))*(T$8&lt;=$H755)</f>
        <v>1</v>
      </c>
      <c r="U755" s="233">
        <f>MAX($I755,1-SUM($N220:T220))*(U$8&lt;=$H755)</f>
        <v>1</v>
      </c>
      <c r="V755" s="233">
        <f>MAX($I755,1-SUM($N220:U220))*(V$8&lt;=$H755)</f>
        <v>1</v>
      </c>
      <c r="W755" s="233">
        <f>MAX($I755,1-SUM($N220:V220))*(W$8&lt;=$H755)</f>
        <v>1</v>
      </c>
      <c r="X755" s="233">
        <f>MAX($I755,1-SUM($N220:W220))*(X$8&lt;=$H755)</f>
        <v>1</v>
      </c>
      <c r="Y755" s="233">
        <f>MAX($I755,1-SUM($N220:X220))*(Y$8&lt;=$H755)</f>
        <v>1</v>
      </c>
      <c r="Z755" s="233">
        <f>MAX($I755,1-SUM($N220:Y220))*(Z$8&lt;=$H755)</f>
        <v>1</v>
      </c>
      <c r="AA755" s="233">
        <f>MAX($I755,1-SUM($N220:Z220))*(AA$8&lt;=$H755)</f>
        <v>1</v>
      </c>
      <c r="AB755" s="233">
        <f>MAX($I755,1-SUM($N220:AA220))*(AB$8&lt;=$H755)</f>
        <v>1</v>
      </c>
      <c r="AC755" s="233">
        <f>MAX($I755,1-SUM($N220:AB220))*(AC$8&lt;=$H755)</f>
        <v>1</v>
      </c>
      <c r="AD755" s="233">
        <f>MAX($I755,1-SUM($N220:AC220))*(AD$8&lt;=$H755)</f>
        <v>1</v>
      </c>
      <c r="AE755" s="233">
        <f>MAX($I755,1-SUM($N220:AD220))*(AE$8&lt;=$H755)</f>
        <v>1</v>
      </c>
      <c r="AF755" s="233">
        <f>MAX($I755,1-SUM($N220:AE220))*(AF$8&lt;=$H755)</f>
        <v>1</v>
      </c>
      <c r="AG755" s="233">
        <f>MAX($I755,1-SUM($N220:AF220))*(AG$8&lt;=$H755)</f>
        <v>1</v>
      </c>
      <c r="AH755" s="233">
        <f>MAX($I755,1-SUM($N220:AG220))*(AH$8&lt;=$H755)</f>
        <v>1</v>
      </c>
      <c r="AI755" s="233">
        <f>MAX($I755,1-SUM($N220:AH220))*(AI$8&lt;=$H755)</f>
        <v>1</v>
      </c>
      <c r="AJ755" s="233">
        <f>MAX($I755,1-SUM($N220:AI220))*(AJ$8&lt;=$H755)</f>
        <v>1</v>
      </c>
      <c r="AK755" s="233">
        <f>MAX($I755,1-SUM($N220:AJ220))*(AK$8&lt;=$H755)</f>
        <v>1</v>
      </c>
      <c r="AL755" s="233">
        <f>MAX($I755,1-SUM($N220:AK220))*(AL$8&lt;=$H755)</f>
        <v>1</v>
      </c>
      <c r="AM755" s="233">
        <f>MAX($I755,1-SUM($N220:AL220))*(AM$8&lt;=$H755)</f>
        <v>1</v>
      </c>
      <c r="AN755" s="233">
        <f>MAX($I755,1-SUM($N220:AM220))*(AN$8&lt;=$H755)</f>
        <v>1</v>
      </c>
      <c r="AO755" s="233">
        <f>MAX($I755,1-SUM($N220:AN220))*(AO$8&lt;=$H755)</f>
        <v>1</v>
      </c>
      <c r="AP755" s="233">
        <f>MAX($I755,1-SUM($N220:AO220))*(AP$8&lt;=$H755)</f>
        <v>1</v>
      </c>
      <c r="AQ755" s="233">
        <f>MAX($I755,1-SUM($N220:AP220))*(AQ$8&lt;=$H755)</f>
        <v>1</v>
      </c>
      <c r="AR755" s="233">
        <f>MAX($I755,1-SUM($N220:AQ220))*(AR$8&lt;=$H755)</f>
        <v>1</v>
      </c>
      <c r="AS755" s="233">
        <f>MAX($I755,1-SUM($N220:AR220))*(AS$8&lt;=$H755)</f>
        <v>1</v>
      </c>
      <c r="AT755" s="233">
        <f>MAX($I755,1-SUM($N220:AS220))*(AT$8&lt;=$H755)</f>
        <v>1</v>
      </c>
      <c r="AU755" s="233">
        <f>MAX($I755,1-SUM($N220:AT220))*(AU$8&lt;=$H755)</f>
        <v>1</v>
      </c>
      <c r="AV755" s="233">
        <f>MAX($I755,1-SUM($N220:AU220))*(AV$8&lt;=$H755)</f>
        <v>1</v>
      </c>
      <c r="AW755" s="233">
        <f>MAX($I755,1-SUM($N220:AV220))*(AW$8&lt;=$H755)</f>
        <v>1</v>
      </c>
      <c r="AX755" s="233">
        <f>MAX($I755,1-SUM($N220:AW220))*(AX$8&lt;=$H755)</f>
        <v>1</v>
      </c>
      <c r="AY755" s="233">
        <f>MAX($I755,1-SUM($N220:AX220))*(AY$8&lt;=$H755)</f>
        <v>0</v>
      </c>
      <c r="AZ755" s="233">
        <f>MAX($I755,1-SUM($N220:AY220))*(AZ$8&lt;=$H755)</f>
        <v>0</v>
      </c>
      <c r="BA755" s="233">
        <f>MAX($I755,1-SUM($N220:AZ220))*(BA$8&lt;=$H755)</f>
        <v>0</v>
      </c>
      <c r="BB755" s="233">
        <f>MAX($I755,1-SUM($N220:BA220))*(BB$8&lt;=$H755)</f>
        <v>0</v>
      </c>
      <c r="BC755" s="233">
        <f>MAX($I755,1-SUM($N220:BB220))*(BC$8&lt;=$H755)</f>
        <v>0</v>
      </c>
      <c r="BD755" s="233">
        <f>MAX($I755,1-SUM($N220:BC220))*(BD$8&lt;=$H755)</f>
        <v>0</v>
      </c>
      <c r="BE755" s="233">
        <f>MAX($I755,1-SUM($N220:BD220))*(BE$8&lt;=$H755)</f>
        <v>0</v>
      </c>
      <c r="BF755" s="233">
        <f>MAX($I755,1-SUM($N220:BE220))*(BF$8&lt;=$H755)</f>
        <v>0</v>
      </c>
      <c r="BG755" s="233">
        <f>MAX($I755,1-SUM($N220:BF220))*(BG$8&lt;=$H755)</f>
        <v>0</v>
      </c>
      <c r="BH755" s="233">
        <f>MAX($I755,1-SUM($N220:BG220))*(BH$8&lt;=$H755)</f>
        <v>0</v>
      </c>
      <c r="BI755" s="233">
        <f>MAX($I755,1-SUM($N220:BH220))*(BI$8&lt;=$H755)</f>
        <v>0</v>
      </c>
      <c r="BJ755" s="233">
        <f>MAX($I755,1-SUM($N220:BI220))*(BJ$8&lt;=$H755)</f>
        <v>0</v>
      </c>
      <c r="BK755" s="233">
        <f>MAX($I755,1-SUM($N220:BJ220))*(BK$8&lt;=$H755)</f>
        <v>0</v>
      </c>
      <c r="BL755" s="233">
        <f>MAX($I755,1-SUM($N220:BK220))*(BL$8&lt;=$H755)</f>
        <v>0</v>
      </c>
      <c r="BM755" s="233">
        <f>MAX($I755,1-SUM($N220:BL220))*(BM$8&lt;=$H755)</f>
        <v>0</v>
      </c>
    </row>
    <row r="756" spans="3:65" x14ac:dyDescent="0.2">
      <c r="C756" s="188">
        <f t="shared" si="646"/>
        <v>23</v>
      </c>
      <c r="D756" s="166" t="str">
        <f t="shared" si="647"/>
        <v>item 23</v>
      </c>
      <c r="E756" s="211" t="str">
        <f t="shared" si="645"/>
        <v>Operating Expense</v>
      </c>
      <c r="F756" s="183">
        <f t="shared" si="645"/>
        <v>2</v>
      </c>
      <c r="G756" s="183"/>
      <c r="H756" s="215">
        <f>Inputs!I34</f>
        <v>35</v>
      </c>
      <c r="I756" s="232">
        <v>0.2</v>
      </c>
      <c r="O756" s="233">
        <f>MAX($I756,1-SUM($N221:N221))*(O$8&lt;=$H756)</f>
        <v>1</v>
      </c>
      <c r="P756" s="233">
        <f>MAX($I756,1-SUM($N221:O221))*(P$8&lt;=$H756)</f>
        <v>1</v>
      </c>
      <c r="Q756" s="233">
        <f>MAX($I756,1-SUM($N221:P221))*(Q$8&lt;=$H756)</f>
        <v>1</v>
      </c>
      <c r="R756" s="233">
        <f>MAX($I756,1-SUM($N221:Q221))*(R$8&lt;=$H756)</f>
        <v>1</v>
      </c>
      <c r="S756" s="233">
        <f>MAX($I756,1-SUM($N221:R221))*(S$8&lt;=$H756)</f>
        <v>1</v>
      </c>
      <c r="T756" s="233">
        <f>MAX($I756,1-SUM($N221:S221))*(T$8&lt;=$H756)</f>
        <v>1</v>
      </c>
      <c r="U756" s="233">
        <f>MAX($I756,1-SUM($N221:T221))*(U$8&lt;=$H756)</f>
        <v>1</v>
      </c>
      <c r="V756" s="233">
        <f>MAX($I756,1-SUM($N221:U221))*(V$8&lt;=$H756)</f>
        <v>1</v>
      </c>
      <c r="W756" s="233">
        <f>MAX($I756,1-SUM($N221:V221))*(W$8&lt;=$H756)</f>
        <v>1</v>
      </c>
      <c r="X756" s="233">
        <f>MAX($I756,1-SUM($N221:W221))*(X$8&lt;=$H756)</f>
        <v>1</v>
      </c>
      <c r="Y756" s="233">
        <f>MAX($I756,1-SUM($N221:X221))*(Y$8&lt;=$H756)</f>
        <v>1</v>
      </c>
      <c r="Z756" s="233">
        <f>MAX($I756,1-SUM($N221:Y221))*(Z$8&lt;=$H756)</f>
        <v>1</v>
      </c>
      <c r="AA756" s="233">
        <f>MAX($I756,1-SUM($N221:Z221))*(AA$8&lt;=$H756)</f>
        <v>1</v>
      </c>
      <c r="AB756" s="233">
        <f>MAX($I756,1-SUM($N221:AA221))*(AB$8&lt;=$H756)</f>
        <v>1</v>
      </c>
      <c r="AC756" s="233">
        <f>MAX($I756,1-SUM($N221:AB221))*(AC$8&lt;=$H756)</f>
        <v>1</v>
      </c>
      <c r="AD756" s="233">
        <f>MAX($I756,1-SUM($N221:AC221))*(AD$8&lt;=$H756)</f>
        <v>1</v>
      </c>
      <c r="AE756" s="233">
        <f>MAX($I756,1-SUM($N221:AD221))*(AE$8&lt;=$H756)</f>
        <v>1</v>
      </c>
      <c r="AF756" s="233">
        <f>MAX($I756,1-SUM($N221:AE221))*(AF$8&lt;=$H756)</f>
        <v>1</v>
      </c>
      <c r="AG756" s="233">
        <f>MAX($I756,1-SUM($N221:AF221))*(AG$8&lt;=$H756)</f>
        <v>1</v>
      </c>
      <c r="AH756" s="233">
        <f>MAX($I756,1-SUM($N221:AG221))*(AH$8&lt;=$H756)</f>
        <v>1</v>
      </c>
      <c r="AI756" s="233">
        <f>MAX($I756,1-SUM($N221:AH221))*(AI$8&lt;=$H756)</f>
        <v>1</v>
      </c>
      <c r="AJ756" s="233">
        <f>MAX($I756,1-SUM($N221:AI221))*(AJ$8&lt;=$H756)</f>
        <v>1</v>
      </c>
      <c r="AK756" s="233">
        <f>MAX($I756,1-SUM($N221:AJ221))*(AK$8&lt;=$H756)</f>
        <v>1</v>
      </c>
      <c r="AL756" s="233">
        <f>MAX($I756,1-SUM($N221:AK221))*(AL$8&lt;=$H756)</f>
        <v>1</v>
      </c>
      <c r="AM756" s="233">
        <f>MAX($I756,1-SUM($N221:AL221))*(AM$8&lt;=$H756)</f>
        <v>1</v>
      </c>
      <c r="AN756" s="233">
        <f>MAX($I756,1-SUM($N221:AM221))*(AN$8&lt;=$H756)</f>
        <v>1</v>
      </c>
      <c r="AO756" s="233">
        <f>MAX($I756,1-SUM($N221:AN221))*(AO$8&lt;=$H756)</f>
        <v>1</v>
      </c>
      <c r="AP756" s="233">
        <f>MAX($I756,1-SUM($N221:AO221))*(AP$8&lt;=$H756)</f>
        <v>1</v>
      </c>
      <c r="AQ756" s="233">
        <f>MAX($I756,1-SUM($N221:AP221))*(AQ$8&lt;=$H756)</f>
        <v>1</v>
      </c>
      <c r="AR756" s="233">
        <f>MAX($I756,1-SUM($N221:AQ221))*(AR$8&lt;=$H756)</f>
        <v>1</v>
      </c>
      <c r="AS756" s="233">
        <f>MAX($I756,1-SUM($N221:AR221))*(AS$8&lt;=$H756)</f>
        <v>1</v>
      </c>
      <c r="AT756" s="233">
        <f>MAX($I756,1-SUM($N221:AS221))*(AT$8&lt;=$H756)</f>
        <v>1</v>
      </c>
      <c r="AU756" s="233">
        <f>MAX($I756,1-SUM($N221:AT221))*(AU$8&lt;=$H756)</f>
        <v>1</v>
      </c>
      <c r="AV756" s="233">
        <f>MAX($I756,1-SUM($N221:AU221))*(AV$8&lt;=$H756)</f>
        <v>1</v>
      </c>
      <c r="AW756" s="233">
        <f>MAX($I756,1-SUM($N221:AV221))*(AW$8&lt;=$H756)</f>
        <v>1</v>
      </c>
      <c r="AX756" s="233">
        <f>MAX($I756,1-SUM($N221:AW221))*(AX$8&lt;=$H756)</f>
        <v>1</v>
      </c>
      <c r="AY756" s="233">
        <f>MAX($I756,1-SUM($N221:AX221))*(AY$8&lt;=$H756)</f>
        <v>0</v>
      </c>
      <c r="AZ756" s="233">
        <f>MAX($I756,1-SUM($N221:AY221))*(AZ$8&lt;=$H756)</f>
        <v>0</v>
      </c>
      <c r="BA756" s="233">
        <f>MAX($I756,1-SUM($N221:AZ221))*(BA$8&lt;=$H756)</f>
        <v>0</v>
      </c>
      <c r="BB756" s="233">
        <f>MAX($I756,1-SUM($N221:BA221))*(BB$8&lt;=$H756)</f>
        <v>0</v>
      </c>
      <c r="BC756" s="233">
        <f>MAX($I756,1-SUM($N221:BB221))*(BC$8&lt;=$H756)</f>
        <v>0</v>
      </c>
      <c r="BD756" s="233">
        <f>MAX($I756,1-SUM($N221:BC221))*(BD$8&lt;=$H756)</f>
        <v>0</v>
      </c>
      <c r="BE756" s="233">
        <f>MAX($I756,1-SUM($N221:BD221))*(BE$8&lt;=$H756)</f>
        <v>0</v>
      </c>
      <c r="BF756" s="233">
        <f>MAX($I756,1-SUM($N221:BE221))*(BF$8&lt;=$H756)</f>
        <v>0</v>
      </c>
      <c r="BG756" s="233">
        <f>MAX($I756,1-SUM($N221:BF221))*(BG$8&lt;=$H756)</f>
        <v>0</v>
      </c>
      <c r="BH756" s="233">
        <f>MAX($I756,1-SUM($N221:BG221))*(BH$8&lt;=$H756)</f>
        <v>0</v>
      </c>
      <c r="BI756" s="233">
        <f>MAX($I756,1-SUM($N221:BH221))*(BI$8&lt;=$H756)</f>
        <v>0</v>
      </c>
      <c r="BJ756" s="233">
        <f>MAX($I756,1-SUM($N221:BI221))*(BJ$8&lt;=$H756)</f>
        <v>0</v>
      </c>
      <c r="BK756" s="233">
        <f>MAX($I756,1-SUM($N221:BJ221))*(BK$8&lt;=$H756)</f>
        <v>0</v>
      </c>
      <c r="BL756" s="233">
        <f>MAX($I756,1-SUM($N221:BK221))*(BL$8&lt;=$H756)</f>
        <v>0</v>
      </c>
      <c r="BM756" s="233">
        <f>MAX($I756,1-SUM($N221:BL221))*(BM$8&lt;=$H756)</f>
        <v>0</v>
      </c>
    </row>
    <row r="757" spans="3:65" x14ac:dyDescent="0.2">
      <c r="C757" s="188">
        <f t="shared" si="646"/>
        <v>24</v>
      </c>
      <c r="D757" s="166" t="str">
        <f t="shared" si="647"/>
        <v>item 24</v>
      </c>
      <c r="E757" s="211" t="str">
        <f t="shared" si="645"/>
        <v>Operating Expense</v>
      </c>
      <c r="F757" s="183">
        <f t="shared" si="645"/>
        <v>2</v>
      </c>
      <c r="G757" s="183"/>
      <c r="H757" s="215">
        <f>Inputs!I35</f>
        <v>35</v>
      </c>
      <c r="I757" s="232">
        <v>0.2</v>
      </c>
      <c r="O757" s="233">
        <f>MAX($I757,1-SUM($N222:N222))*(O$8&lt;=$H757)</f>
        <v>1</v>
      </c>
      <c r="P757" s="233">
        <f>MAX($I757,1-SUM($N222:O222))*(P$8&lt;=$H757)</f>
        <v>1</v>
      </c>
      <c r="Q757" s="233">
        <f>MAX($I757,1-SUM($N222:P222))*(Q$8&lt;=$H757)</f>
        <v>1</v>
      </c>
      <c r="R757" s="233">
        <f>MAX($I757,1-SUM($N222:Q222))*(R$8&lt;=$H757)</f>
        <v>1</v>
      </c>
      <c r="S757" s="233">
        <f>MAX($I757,1-SUM($N222:R222))*(S$8&lt;=$H757)</f>
        <v>1</v>
      </c>
      <c r="T757" s="233">
        <f>MAX($I757,1-SUM($N222:S222))*(T$8&lt;=$H757)</f>
        <v>1</v>
      </c>
      <c r="U757" s="233">
        <f>MAX($I757,1-SUM($N222:T222))*(U$8&lt;=$H757)</f>
        <v>1</v>
      </c>
      <c r="V757" s="233">
        <f>MAX($I757,1-SUM($N222:U222))*(V$8&lt;=$H757)</f>
        <v>1</v>
      </c>
      <c r="W757" s="233">
        <f>MAX($I757,1-SUM($N222:V222))*(W$8&lt;=$H757)</f>
        <v>1</v>
      </c>
      <c r="X757" s="233">
        <f>MAX($I757,1-SUM($N222:W222))*(X$8&lt;=$H757)</f>
        <v>1</v>
      </c>
      <c r="Y757" s="233">
        <f>MAX($I757,1-SUM($N222:X222))*(Y$8&lt;=$H757)</f>
        <v>1</v>
      </c>
      <c r="Z757" s="233">
        <f>MAX($I757,1-SUM($N222:Y222))*(Z$8&lt;=$H757)</f>
        <v>1</v>
      </c>
      <c r="AA757" s="233">
        <f>MAX($I757,1-SUM($N222:Z222))*(AA$8&lt;=$H757)</f>
        <v>1</v>
      </c>
      <c r="AB757" s="233">
        <f>MAX($I757,1-SUM($N222:AA222))*(AB$8&lt;=$H757)</f>
        <v>1</v>
      </c>
      <c r="AC757" s="233">
        <f>MAX($I757,1-SUM($N222:AB222))*(AC$8&lt;=$H757)</f>
        <v>1</v>
      </c>
      <c r="AD757" s="233">
        <f>MAX($I757,1-SUM($N222:AC222))*(AD$8&lt;=$H757)</f>
        <v>1</v>
      </c>
      <c r="AE757" s="233">
        <f>MAX($I757,1-SUM($N222:AD222))*(AE$8&lt;=$H757)</f>
        <v>1</v>
      </c>
      <c r="AF757" s="233">
        <f>MAX($I757,1-SUM($N222:AE222))*(AF$8&lt;=$H757)</f>
        <v>1</v>
      </c>
      <c r="AG757" s="233">
        <f>MAX($I757,1-SUM($N222:AF222))*(AG$8&lt;=$H757)</f>
        <v>1</v>
      </c>
      <c r="AH757" s="233">
        <f>MAX($I757,1-SUM($N222:AG222))*(AH$8&lt;=$H757)</f>
        <v>1</v>
      </c>
      <c r="AI757" s="233">
        <f>MAX($I757,1-SUM($N222:AH222))*(AI$8&lt;=$H757)</f>
        <v>1</v>
      </c>
      <c r="AJ757" s="233">
        <f>MAX($I757,1-SUM($N222:AI222))*(AJ$8&lt;=$H757)</f>
        <v>1</v>
      </c>
      <c r="AK757" s="233">
        <f>MAX($I757,1-SUM($N222:AJ222))*(AK$8&lt;=$H757)</f>
        <v>1</v>
      </c>
      <c r="AL757" s="233">
        <f>MAX($I757,1-SUM($N222:AK222))*(AL$8&lt;=$H757)</f>
        <v>1</v>
      </c>
      <c r="AM757" s="233">
        <f>MAX($I757,1-SUM($N222:AL222))*(AM$8&lt;=$H757)</f>
        <v>1</v>
      </c>
      <c r="AN757" s="233">
        <f>MAX($I757,1-SUM($N222:AM222))*(AN$8&lt;=$H757)</f>
        <v>1</v>
      </c>
      <c r="AO757" s="233">
        <f>MAX($I757,1-SUM($N222:AN222))*(AO$8&lt;=$H757)</f>
        <v>1</v>
      </c>
      <c r="AP757" s="233">
        <f>MAX($I757,1-SUM($N222:AO222))*(AP$8&lt;=$H757)</f>
        <v>1</v>
      </c>
      <c r="AQ757" s="233">
        <f>MAX($I757,1-SUM($N222:AP222))*(AQ$8&lt;=$H757)</f>
        <v>1</v>
      </c>
      <c r="AR757" s="233">
        <f>MAX($I757,1-SUM($N222:AQ222))*(AR$8&lt;=$H757)</f>
        <v>1</v>
      </c>
      <c r="AS757" s="233">
        <f>MAX($I757,1-SUM($N222:AR222))*(AS$8&lt;=$H757)</f>
        <v>1</v>
      </c>
      <c r="AT757" s="233">
        <f>MAX($I757,1-SUM($N222:AS222))*(AT$8&lt;=$H757)</f>
        <v>1</v>
      </c>
      <c r="AU757" s="233">
        <f>MAX($I757,1-SUM($N222:AT222))*(AU$8&lt;=$H757)</f>
        <v>1</v>
      </c>
      <c r="AV757" s="233">
        <f>MAX($I757,1-SUM($N222:AU222))*(AV$8&lt;=$H757)</f>
        <v>1</v>
      </c>
      <c r="AW757" s="233">
        <f>MAX($I757,1-SUM($N222:AV222))*(AW$8&lt;=$H757)</f>
        <v>1</v>
      </c>
      <c r="AX757" s="233">
        <f>MAX($I757,1-SUM($N222:AW222))*(AX$8&lt;=$H757)</f>
        <v>1</v>
      </c>
      <c r="AY757" s="233">
        <f>MAX($I757,1-SUM($N222:AX222))*(AY$8&lt;=$H757)</f>
        <v>0</v>
      </c>
      <c r="AZ757" s="233">
        <f>MAX($I757,1-SUM($N222:AY222))*(AZ$8&lt;=$H757)</f>
        <v>0</v>
      </c>
      <c r="BA757" s="233">
        <f>MAX($I757,1-SUM($N222:AZ222))*(BA$8&lt;=$H757)</f>
        <v>0</v>
      </c>
      <c r="BB757" s="233">
        <f>MAX($I757,1-SUM($N222:BA222))*(BB$8&lt;=$H757)</f>
        <v>0</v>
      </c>
      <c r="BC757" s="233">
        <f>MAX($I757,1-SUM($N222:BB222))*(BC$8&lt;=$H757)</f>
        <v>0</v>
      </c>
      <c r="BD757" s="233">
        <f>MAX($I757,1-SUM($N222:BC222))*(BD$8&lt;=$H757)</f>
        <v>0</v>
      </c>
      <c r="BE757" s="233">
        <f>MAX($I757,1-SUM($N222:BD222))*(BE$8&lt;=$H757)</f>
        <v>0</v>
      </c>
      <c r="BF757" s="233">
        <f>MAX($I757,1-SUM($N222:BE222))*(BF$8&lt;=$H757)</f>
        <v>0</v>
      </c>
      <c r="BG757" s="233">
        <f>MAX($I757,1-SUM($N222:BF222))*(BG$8&lt;=$H757)</f>
        <v>0</v>
      </c>
      <c r="BH757" s="233">
        <f>MAX($I757,1-SUM($N222:BG222))*(BH$8&lt;=$H757)</f>
        <v>0</v>
      </c>
      <c r="BI757" s="233">
        <f>MAX($I757,1-SUM($N222:BH222))*(BI$8&lt;=$H757)</f>
        <v>0</v>
      </c>
      <c r="BJ757" s="233">
        <f>MAX($I757,1-SUM($N222:BI222))*(BJ$8&lt;=$H757)</f>
        <v>0</v>
      </c>
      <c r="BK757" s="233">
        <f>MAX($I757,1-SUM($N222:BJ222))*(BK$8&lt;=$H757)</f>
        <v>0</v>
      </c>
      <c r="BL757" s="233">
        <f>MAX($I757,1-SUM($N222:BK222))*(BL$8&lt;=$H757)</f>
        <v>0</v>
      </c>
      <c r="BM757" s="233">
        <f>MAX($I757,1-SUM($N222:BL222))*(BM$8&lt;=$H757)</f>
        <v>0</v>
      </c>
    </row>
    <row r="758" spans="3:65" x14ac:dyDescent="0.2">
      <c r="C758" s="188">
        <f t="shared" si="646"/>
        <v>25</v>
      </c>
      <c r="D758" s="166" t="str">
        <f t="shared" si="647"/>
        <v>item 25</v>
      </c>
      <c r="E758" s="211" t="str">
        <f t="shared" si="645"/>
        <v>Operating Expense</v>
      </c>
      <c r="F758" s="183">
        <f t="shared" si="645"/>
        <v>2</v>
      </c>
      <c r="G758" s="183"/>
      <c r="H758" s="215">
        <f>Inputs!I36</f>
        <v>35</v>
      </c>
      <c r="I758" s="232">
        <v>0.2</v>
      </c>
      <c r="O758" s="233">
        <f>MAX($I758,1-SUM($N223:N223))*(O$8&lt;=$H758)</f>
        <v>1</v>
      </c>
      <c r="P758" s="233">
        <f>MAX($I758,1-SUM($N223:O223))*(P$8&lt;=$H758)</f>
        <v>1</v>
      </c>
      <c r="Q758" s="233">
        <f>MAX($I758,1-SUM($N223:P223))*(Q$8&lt;=$H758)</f>
        <v>1</v>
      </c>
      <c r="R758" s="233">
        <f>MAX($I758,1-SUM($N223:Q223))*(R$8&lt;=$H758)</f>
        <v>1</v>
      </c>
      <c r="S758" s="233">
        <f>MAX($I758,1-SUM($N223:R223))*(S$8&lt;=$H758)</f>
        <v>1</v>
      </c>
      <c r="T758" s="233">
        <f>MAX($I758,1-SUM($N223:S223))*(T$8&lt;=$H758)</f>
        <v>1</v>
      </c>
      <c r="U758" s="233">
        <f>MAX($I758,1-SUM($N223:T223))*(U$8&lt;=$H758)</f>
        <v>1</v>
      </c>
      <c r="V758" s="233">
        <f>MAX($I758,1-SUM($N223:U223))*(V$8&lt;=$H758)</f>
        <v>1</v>
      </c>
      <c r="W758" s="233">
        <f>MAX($I758,1-SUM($N223:V223))*(W$8&lt;=$H758)</f>
        <v>1</v>
      </c>
      <c r="X758" s="233">
        <f>MAX($I758,1-SUM($N223:W223))*(X$8&lt;=$H758)</f>
        <v>1</v>
      </c>
      <c r="Y758" s="233">
        <f>MAX($I758,1-SUM($N223:X223))*(Y$8&lt;=$H758)</f>
        <v>1</v>
      </c>
      <c r="Z758" s="233">
        <f>MAX($I758,1-SUM($N223:Y223))*(Z$8&lt;=$H758)</f>
        <v>1</v>
      </c>
      <c r="AA758" s="233">
        <f>MAX($I758,1-SUM($N223:Z223))*(AA$8&lt;=$H758)</f>
        <v>1</v>
      </c>
      <c r="AB758" s="233">
        <f>MAX($I758,1-SUM($N223:AA223))*(AB$8&lt;=$H758)</f>
        <v>1</v>
      </c>
      <c r="AC758" s="233">
        <f>MAX($I758,1-SUM($N223:AB223))*(AC$8&lt;=$H758)</f>
        <v>1</v>
      </c>
      <c r="AD758" s="233">
        <f>MAX($I758,1-SUM($N223:AC223))*(AD$8&lt;=$H758)</f>
        <v>1</v>
      </c>
      <c r="AE758" s="233">
        <f>MAX($I758,1-SUM($N223:AD223))*(AE$8&lt;=$H758)</f>
        <v>1</v>
      </c>
      <c r="AF758" s="233">
        <f>MAX($I758,1-SUM($N223:AE223))*(AF$8&lt;=$H758)</f>
        <v>1</v>
      </c>
      <c r="AG758" s="233">
        <f>MAX($I758,1-SUM($N223:AF223))*(AG$8&lt;=$H758)</f>
        <v>1</v>
      </c>
      <c r="AH758" s="233">
        <f>MAX($I758,1-SUM($N223:AG223))*(AH$8&lt;=$H758)</f>
        <v>1</v>
      </c>
      <c r="AI758" s="233">
        <f>MAX($I758,1-SUM($N223:AH223))*(AI$8&lt;=$H758)</f>
        <v>1</v>
      </c>
      <c r="AJ758" s="233">
        <f>MAX($I758,1-SUM($N223:AI223))*(AJ$8&lt;=$H758)</f>
        <v>1</v>
      </c>
      <c r="AK758" s="233">
        <f>MAX($I758,1-SUM($N223:AJ223))*(AK$8&lt;=$H758)</f>
        <v>1</v>
      </c>
      <c r="AL758" s="233">
        <f>MAX($I758,1-SUM($N223:AK223))*(AL$8&lt;=$H758)</f>
        <v>1</v>
      </c>
      <c r="AM758" s="233">
        <f>MAX($I758,1-SUM($N223:AL223))*(AM$8&lt;=$H758)</f>
        <v>1</v>
      </c>
      <c r="AN758" s="233">
        <f>MAX($I758,1-SUM($N223:AM223))*(AN$8&lt;=$H758)</f>
        <v>1</v>
      </c>
      <c r="AO758" s="233">
        <f>MAX($I758,1-SUM($N223:AN223))*(AO$8&lt;=$H758)</f>
        <v>1</v>
      </c>
      <c r="AP758" s="233">
        <f>MAX($I758,1-SUM($N223:AO223))*(AP$8&lt;=$H758)</f>
        <v>1</v>
      </c>
      <c r="AQ758" s="233">
        <f>MAX($I758,1-SUM($N223:AP223))*(AQ$8&lt;=$H758)</f>
        <v>1</v>
      </c>
      <c r="AR758" s="233">
        <f>MAX($I758,1-SUM($N223:AQ223))*(AR$8&lt;=$H758)</f>
        <v>1</v>
      </c>
      <c r="AS758" s="233">
        <f>MAX($I758,1-SUM($N223:AR223))*(AS$8&lt;=$H758)</f>
        <v>1</v>
      </c>
      <c r="AT758" s="233">
        <f>MAX($I758,1-SUM($N223:AS223))*(AT$8&lt;=$H758)</f>
        <v>1</v>
      </c>
      <c r="AU758" s="233">
        <f>MAX($I758,1-SUM($N223:AT223))*(AU$8&lt;=$H758)</f>
        <v>1</v>
      </c>
      <c r="AV758" s="233">
        <f>MAX($I758,1-SUM($N223:AU223))*(AV$8&lt;=$H758)</f>
        <v>1</v>
      </c>
      <c r="AW758" s="233">
        <f>MAX($I758,1-SUM($N223:AV223))*(AW$8&lt;=$H758)</f>
        <v>1</v>
      </c>
      <c r="AX758" s="233">
        <f>MAX($I758,1-SUM($N223:AW223))*(AX$8&lt;=$H758)</f>
        <v>1</v>
      </c>
      <c r="AY758" s="233">
        <f>MAX($I758,1-SUM($N223:AX223))*(AY$8&lt;=$H758)</f>
        <v>0</v>
      </c>
      <c r="AZ758" s="233">
        <f>MAX($I758,1-SUM($N223:AY223))*(AZ$8&lt;=$H758)</f>
        <v>0</v>
      </c>
      <c r="BA758" s="233">
        <f>MAX($I758,1-SUM($N223:AZ223))*(BA$8&lt;=$H758)</f>
        <v>0</v>
      </c>
      <c r="BB758" s="233">
        <f>MAX($I758,1-SUM($N223:BA223))*(BB$8&lt;=$H758)</f>
        <v>0</v>
      </c>
      <c r="BC758" s="233">
        <f>MAX($I758,1-SUM($N223:BB223))*(BC$8&lt;=$H758)</f>
        <v>0</v>
      </c>
      <c r="BD758" s="233">
        <f>MAX($I758,1-SUM($N223:BC223))*(BD$8&lt;=$H758)</f>
        <v>0</v>
      </c>
      <c r="BE758" s="233">
        <f>MAX($I758,1-SUM($N223:BD223))*(BE$8&lt;=$H758)</f>
        <v>0</v>
      </c>
      <c r="BF758" s="233">
        <f>MAX($I758,1-SUM($N223:BE223))*(BF$8&lt;=$H758)</f>
        <v>0</v>
      </c>
      <c r="BG758" s="233">
        <f>MAX($I758,1-SUM($N223:BF223))*(BG$8&lt;=$H758)</f>
        <v>0</v>
      </c>
      <c r="BH758" s="233">
        <f>MAX($I758,1-SUM($N223:BG223))*(BH$8&lt;=$H758)</f>
        <v>0</v>
      </c>
      <c r="BI758" s="233">
        <f>MAX($I758,1-SUM($N223:BH223))*(BI$8&lt;=$H758)</f>
        <v>0</v>
      </c>
      <c r="BJ758" s="233">
        <f>MAX($I758,1-SUM($N223:BI223))*(BJ$8&lt;=$H758)</f>
        <v>0</v>
      </c>
      <c r="BK758" s="233">
        <f>MAX($I758,1-SUM($N223:BJ223))*(BK$8&lt;=$H758)</f>
        <v>0</v>
      </c>
      <c r="BL758" s="233">
        <f>MAX($I758,1-SUM($N223:BK223))*(BL$8&lt;=$H758)</f>
        <v>0</v>
      </c>
      <c r="BM758" s="233">
        <f>MAX($I758,1-SUM($N223:BL223))*(BM$8&lt;=$H758)</f>
        <v>0</v>
      </c>
    </row>
    <row r="759" spans="3:65" x14ac:dyDescent="0.2">
      <c r="D759" s="194" t="str">
        <f>D733</f>
        <v>Property Tax Depreciation Factor</v>
      </c>
      <c r="O759" s="209"/>
      <c r="P759" s="209"/>
      <c r="Q759" s="209"/>
      <c r="R759" s="209"/>
      <c r="S759" s="209"/>
      <c r="T759" s="209"/>
      <c r="U759" s="209"/>
      <c r="V759" s="209"/>
      <c r="W759" s="209"/>
      <c r="X759" s="209"/>
      <c r="Y759" s="209"/>
      <c r="Z759" s="209"/>
      <c r="AA759" s="209"/>
      <c r="AB759" s="209"/>
      <c r="AC759" s="209"/>
      <c r="AD759" s="209"/>
      <c r="AE759" s="209"/>
      <c r="AF759" s="209"/>
      <c r="AG759" s="209"/>
      <c r="AH759" s="209"/>
      <c r="AI759" s="209"/>
      <c r="AJ759" s="209"/>
      <c r="AK759" s="209"/>
      <c r="AL759" s="209"/>
      <c r="AM759" s="209"/>
      <c r="AN759" s="209"/>
      <c r="AO759" s="209"/>
      <c r="AP759" s="209"/>
      <c r="AQ759" s="209"/>
      <c r="AR759" s="209"/>
      <c r="AS759" s="209"/>
      <c r="AT759" s="209"/>
      <c r="AU759" s="209"/>
      <c r="AV759" s="209"/>
      <c r="AW759" s="209"/>
      <c r="AX759" s="209"/>
      <c r="AY759" s="209"/>
      <c r="AZ759" s="209"/>
      <c r="BA759" s="209"/>
      <c r="BB759" s="209"/>
      <c r="BC759" s="209"/>
      <c r="BD759" s="209"/>
      <c r="BE759" s="209"/>
      <c r="BF759" s="209"/>
      <c r="BG759" s="209"/>
      <c r="BH759" s="209"/>
      <c r="BI759" s="209"/>
      <c r="BJ759" s="209"/>
      <c r="BK759" s="209"/>
      <c r="BL759" s="209"/>
      <c r="BM759" s="209"/>
    </row>
    <row r="760" spans="3:65" s="189" customFormat="1" x14ac:dyDescent="0.2">
      <c r="D760" s="195"/>
      <c r="F760" s="196"/>
      <c r="G760" s="196"/>
    </row>
    <row r="761" spans="3:65" s="189" customFormat="1" x14ac:dyDescent="0.2">
      <c r="D761" s="195"/>
      <c r="F761" s="196"/>
      <c r="G761" s="196"/>
    </row>
    <row r="762" spans="3:65" ht="38.25" x14ac:dyDescent="0.2">
      <c r="D762" s="186" t="s">
        <v>80</v>
      </c>
      <c r="E762" s="181"/>
      <c r="F762" s="155"/>
      <c r="G762" s="155"/>
      <c r="H762" s="284" t="str">
        <f>Inputs!N11</f>
        <v>Percent Subject to Property Tax</v>
      </c>
      <c r="I762" s="184" t="s">
        <v>209</v>
      </c>
      <c r="J762" s="284" t="s">
        <v>222</v>
      </c>
      <c r="K762" s="184"/>
      <c r="L762" s="184"/>
      <c r="M762" s="184"/>
      <c r="O762" s="184"/>
      <c r="P762" s="184"/>
      <c r="Q762" s="184"/>
      <c r="R762" s="184"/>
      <c r="S762" s="184"/>
      <c r="T762" s="184"/>
      <c r="U762" s="184"/>
      <c r="V762" s="184"/>
      <c r="W762" s="184"/>
      <c r="X762" s="184"/>
      <c r="Y762" s="184"/>
      <c r="Z762" s="184"/>
      <c r="AA762" s="184"/>
      <c r="AB762" s="184"/>
      <c r="AC762" s="184"/>
      <c r="AD762" s="184"/>
      <c r="AE762" s="184"/>
      <c r="AF762" s="184"/>
      <c r="AG762" s="184"/>
      <c r="AH762" s="184"/>
      <c r="AI762" s="184"/>
      <c r="AJ762" s="184"/>
      <c r="AK762" s="184"/>
      <c r="AL762" s="184"/>
      <c r="AM762" s="184"/>
      <c r="AN762" s="184"/>
      <c r="AO762" s="184"/>
      <c r="AP762" s="184"/>
      <c r="AQ762" s="184"/>
      <c r="AR762" s="184"/>
      <c r="AS762" s="184"/>
      <c r="AT762" s="184"/>
      <c r="AU762" s="184"/>
      <c r="AV762" s="184"/>
      <c r="AW762" s="184"/>
      <c r="AX762" s="184"/>
      <c r="AY762" s="184"/>
      <c r="AZ762" s="184"/>
      <c r="BA762" s="184"/>
      <c r="BB762" s="184"/>
      <c r="BC762" s="184"/>
      <c r="BD762" s="184"/>
      <c r="BE762" s="184"/>
      <c r="BF762" s="184"/>
      <c r="BG762" s="184"/>
      <c r="BH762" s="184"/>
      <c r="BI762" s="184"/>
      <c r="BJ762" s="184"/>
      <c r="BK762" s="184"/>
      <c r="BL762" s="184"/>
      <c r="BM762" s="184"/>
    </row>
    <row r="763" spans="3:65" x14ac:dyDescent="0.2">
      <c r="C763" s="188">
        <f>C762+1</f>
        <v>1</v>
      </c>
      <c r="D763" s="166" t="str">
        <f>INDEX(D$51:D$75,$C763,1)</f>
        <v xml:space="preserve">TRANSMISSION LINE  </v>
      </c>
      <c r="E763" s="211" t="str">
        <f t="shared" ref="E763:F787" si="648">INDEX(E$51:E$75,$C763,1)</f>
        <v>CWIP Capital</v>
      </c>
      <c r="F763" s="183">
        <f t="shared" si="648"/>
        <v>6</v>
      </c>
      <c r="H763" s="275">
        <f>Inputs!N12</f>
        <v>1</v>
      </c>
      <c r="I763" s="276">
        <f>Inputs!$N$37</f>
        <v>2038</v>
      </c>
      <c r="J763" s="90">
        <f>IF(ISNUMBER(SEARCH("Solar",Inputs!H12)),1,0)</f>
        <v>0</v>
      </c>
      <c r="O763" s="221">
        <f ca="1">SUMPRODUCT($O170:O170,N(OFFSET($O734:O734,0,MAX(COLUMN($O734:O734))-COLUMN($O734:O734),1,1)))*IF($J763=0,$H763,IF(AND(O$9&lt;$I763,$J763=1),$H763,1))</f>
        <v>0</v>
      </c>
      <c r="P763" s="221">
        <f ca="1">SUMPRODUCT($O170:P170,N(OFFSET($O734:P734,0,MAX(COLUMN($O734:P734))-COLUMN($O734:P734),1,1)))*IF($J763=0,$H763,IF(AND(P$9&lt;$I763,$J763=1),$H763,1))</f>
        <v>0</v>
      </c>
      <c r="Q763" s="221">
        <f ca="1">SUMPRODUCT($O170:Q170,N(OFFSET($O734:Q734,0,MAX(COLUMN($O734:Q734))-COLUMN($O734:Q734),1,1)))*IF($J763=0,$H763,IF(AND(Q$9&lt;$I763,$J763=1),$H763,1))</f>
        <v>0</v>
      </c>
      <c r="R763" s="221">
        <f ca="1">SUMPRODUCT($O170:R170,N(OFFSET($O734:R734,0,MAX(COLUMN($O734:R734))-COLUMN($O734:R734),1,1)))*IF($J763=0,$H763,IF(AND(R$9&lt;$I763,$J763=1),$H763,1))</f>
        <v>188115037.57668784</v>
      </c>
      <c r="S763" s="221">
        <f ca="1">SUMPRODUCT($O170:S170,N(OFFSET($O734:S734,0,MAX(COLUMN($O734:S734))-COLUMN($O734:S734),1,1)))*IF($J763=0,$H763,IF(AND(S$9&lt;$I763,$J763=1),$H763,1))</f>
        <v>187891091.10338226</v>
      </c>
      <c r="T763" s="221">
        <f ca="1">SUMPRODUCT($O170:T170,N(OFFSET($O734:T734,0,MAX(COLUMN($O734:T734))-COLUMN($O734:T734),1,1)))*IF($J763=0,$H763,IF(AND(T$9&lt;$I763,$J763=1),$H763,1))</f>
        <v>185203733.42371529</v>
      </c>
      <c r="U763" s="221">
        <f ca="1">SUMPRODUCT($O170:U170,N(OFFSET($O734:U734,0,MAX(COLUMN($O734:U734))-COLUMN($O734:U734),1,1)))*IF($J763=0,$H763,IF(AND(U$9&lt;$I763,$J763=1),$H763,1))</f>
        <v>182516375.74404833</v>
      </c>
      <c r="V763" s="221">
        <f ca="1">SUMPRODUCT($O170:V170,N(OFFSET($O734:V734,0,MAX(COLUMN($O734:V734))-COLUMN($O734:V734),1,1)))*IF($J763=0,$H763,IF(AND(V$9&lt;$I763,$J763=1),$H763,1))</f>
        <v>179829018.06438136</v>
      </c>
      <c r="W763" s="221">
        <f ca="1">SUMPRODUCT($O170:W170,N(OFFSET($O734:W734,0,MAX(COLUMN($O734:W734))-COLUMN($O734:W734),1,1)))*IF($J763=0,$H763,IF(AND(W$9&lt;$I763,$J763=1),$H763,1))</f>
        <v>177141660.38471439</v>
      </c>
      <c r="X763" s="221">
        <f ca="1">SUMPRODUCT($O170:X170,N(OFFSET($O734:X734,0,MAX(COLUMN($O734:X734))-COLUMN($O734:X734),1,1)))*IF($J763=0,$H763,IF(AND(X$9&lt;$I763,$J763=1),$H763,1))</f>
        <v>174454302.70504743</v>
      </c>
      <c r="Y763" s="221">
        <f ca="1">SUMPRODUCT($O170:Y170,N(OFFSET($O734:Y734,0,MAX(COLUMN($O734:Y734))-COLUMN($O734:Y734),1,1)))*IF($J763=0,$H763,IF(AND(Y$9&lt;$I763,$J763=1),$H763,1))</f>
        <v>171766945.02538043</v>
      </c>
      <c r="Z763" s="221">
        <f ca="1">SUMPRODUCT($O170:Z170,N(OFFSET($O734:Z734,0,MAX(COLUMN($O734:Z734))-COLUMN($O734:Z734),1,1)))*IF($J763=0,$H763,IF(AND(Z$9&lt;$I763,$J763=1),$H763,1))</f>
        <v>169079587.3457135</v>
      </c>
      <c r="AA763" s="221">
        <f ca="1">SUMPRODUCT($O170:AA170,N(OFFSET($O734:AA734,0,MAX(COLUMN($O734:AA734))-COLUMN($O734:AA734),1,1)))*IF($J763=0,$H763,IF(AND(AA$9&lt;$I763,$J763=1),$H763,1))</f>
        <v>166392229.6660465</v>
      </c>
      <c r="AB763" s="221">
        <f ca="1">SUMPRODUCT($O170:AB170,N(OFFSET($O734:AB734,0,MAX(COLUMN($O734:AB734))-COLUMN($O734:AB734),1,1)))*IF($J763=0,$H763,IF(AND(AB$9&lt;$I763,$J763=1),$H763,1))</f>
        <v>163704871.98637953</v>
      </c>
      <c r="AC763" s="221">
        <f ca="1">SUMPRODUCT($O170:AC170,N(OFFSET($O734:AC734,0,MAX(COLUMN($O734:AC734))-COLUMN($O734:AC734),1,1)))*IF($J763=0,$H763,IF(AND(AC$9&lt;$I763,$J763=1),$H763,1))</f>
        <v>161017514.30671257</v>
      </c>
      <c r="AD763" s="221">
        <f ca="1">SUMPRODUCT($O170:AD170,N(OFFSET($O734:AD734,0,MAX(COLUMN($O734:AD734))-COLUMN($O734:AD734),1,1)))*IF($J763=0,$H763,IF(AND(AD$9&lt;$I763,$J763=1),$H763,1))</f>
        <v>158330156.6270456</v>
      </c>
      <c r="AE763" s="221">
        <f ca="1">SUMPRODUCT($O170:AE170,N(OFFSET($O734:AE734,0,MAX(COLUMN($O734:AE734))-COLUMN($O734:AE734),1,1)))*IF($J763=0,$H763,IF(AND(AE$9&lt;$I763,$J763=1),$H763,1))</f>
        <v>155642798.94737864</v>
      </c>
      <c r="AF763" s="221">
        <f ca="1">SUMPRODUCT($O170:AF170,N(OFFSET($O734:AF734,0,MAX(COLUMN($O734:AF734))-COLUMN($O734:AF734),1,1)))*IF($J763=0,$H763,IF(AND(AF$9&lt;$I763,$J763=1),$H763,1))</f>
        <v>152955441.26771167</v>
      </c>
      <c r="AG763" s="221">
        <f ca="1">SUMPRODUCT($O170:AG170,N(OFFSET($O734:AG734,0,MAX(COLUMN($O734:AG734))-COLUMN($O734:AG734),1,1)))*IF($J763=0,$H763,IF(AND(AG$9&lt;$I763,$J763=1),$H763,1))</f>
        <v>150268083.58804467</v>
      </c>
      <c r="AH763" s="221">
        <f ca="1">SUMPRODUCT($O170:AH170,N(OFFSET($O734:AH734,0,MAX(COLUMN($O734:AH734))-COLUMN($O734:AH734),1,1)))*IF($J763=0,$H763,IF(AND(AH$9&lt;$I763,$J763=1),$H763,1))</f>
        <v>147580725.90837774</v>
      </c>
      <c r="AI763" s="221">
        <f ca="1">SUMPRODUCT($O170:AI170,N(OFFSET($O734:AI734,0,MAX(COLUMN($O734:AI734))-COLUMN($O734:AI734),1,1)))*IF($J763=0,$H763,IF(AND(AI$9&lt;$I763,$J763=1),$H763,1))</f>
        <v>144893368.22871074</v>
      </c>
      <c r="AJ763" s="221">
        <f ca="1">SUMPRODUCT($O170:AJ170,N(OFFSET($O734:AJ734,0,MAX(COLUMN($O734:AJ734))-COLUMN($O734:AJ734),1,1)))*IF($J763=0,$H763,IF(AND(AJ$9&lt;$I763,$J763=1),$H763,1))</f>
        <v>142206010.54904377</v>
      </c>
      <c r="AK763" s="221">
        <f ca="1">SUMPRODUCT($O170:AK170,N(OFFSET($O734:AK734,0,MAX(COLUMN($O734:AK734))-COLUMN($O734:AK734),1,1)))*IF($J763=0,$H763,IF(AND(AK$9&lt;$I763,$J763=1),$H763,1))</f>
        <v>139518652.86937681</v>
      </c>
      <c r="AL763" s="221">
        <f ca="1">SUMPRODUCT($O170:AL170,N(OFFSET($O734:AL734,0,MAX(COLUMN($O734:AL734))-COLUMN($O734:AL734),1,1)))*IF($J763=0,$H763,IF(AND(AL$9&lt;$I763,$J763=1),$H763,1))</f>
        <v>136831295.18970984</v>
      </c>
      <c r="AM763" s="221">
        <f ca="1">SUMPRODUCT($O170:AM170,N(OFFSET($O734:AM734,0,MAX(COLUMN($O734:AM734))-COLUMN($O734:AM734),1,1)))*IF($J763=0,$H763,IF(AND(AM$9&lt;$I763,$J763=1),$H763,1))</f>
        <v>134143937.51004286</v>
      </c>
      <c r="AN763" s="221">
        <f ca="1">SUMPRODUCT($O170:AN170,N(OFFSET($O734:AN734,0,MAX(COLUMN($O734:AN734))-COLUMN($O734:AN734),1,1)))*IF($J763=0,$H763,IF(AND(AN$9&lt;$I763,$J763=1),$H763,1))</f>
        <v>131456579.83037589</v>
      </c>
      <c r="AO763" s="221">
        <f ca="1">SUMPRODUCT($O170:AO170,N(OFFSET($O734:AO734,0,MAX(COLUMN($O734:AO734))-COLUMN($O734:AO734),1,1)))*IF($J763=0,$H763,IF(AND(AO$9&lt;$I763,$J763=1),$H763,1))</f>
        <v>128769222.15070894</v>
      </c>
      <c r="AP763" s="221">
        <f ca="1">SUMPRODUCT($O170:AP170,N(OFFSET($O734:AP734,0,MAX(COLUMN($O734:AP734))-COLUMN($O734:AP734),1,1)))*IF($J763=0,$H763,IF(AND(AP$9&lt;$I763,$J763=1),$H763,1))</f>
        <v>126081864.47104196</v>
      </c>
      <c r="AQ763" s="221">
        <f ca="1">SUMPRODUCT($O170:AQ170,N(OFFSET($O734:AQ734,0,MAX(COLUMN($O734:AQ734))-COLUMN($O734:AQ734),1,1)))*IF($J763=0,$H763,IF(AND(AQ$9&lt;$I763,$J763=1),$H763,1))</f>
        <v>123394506.79137498</v>
      </c>
      <c r="AR763" s="221">
        <f ca="1">SUMPRODUCT($O170:AR170,N(OFFSET($O734:AR734,0,MAX(COLUMN($O734:AR734))-COLUMN($O734:AR734),1,1)))*IF($J763=0,$H763,IF(AND(AR$9&lt;$I763,$J763=1),$H763,1))</f>
        <v>120707149.11170802</v>
      </c>
      <c r="AS763" s="221">
        <f ca="1">SUMPRODUCT($O170:AS170,N(OFFSET($O734:AS734,0,MAX(COLUMN($O734:AS734))-COLUMN($O734:AS734),1,1)))*IF($J763=0,$H763,IF(AND(AS$9&lt;$I763,$J763=1),$H763,1))</f>
        <v>118019791.43204106</v>
      </c>
      <c r="AT763" s="221">
        <f ca="1">SUMPRODUCT($O170:AT170,N(OFFSET($O734:AT734,0,MAX(COLUMN($O734:AT734))-COLUMN($O734:AT734),1,1)))*IF($J763=0,$H763,IF(AND(AT$9&lt;$I763,$J763=1),$H763,1))</f>
        <v>115332433.75237408</v>
      </c>
      <c r="AU763" s="221">
        <f ca="1">SUMPRODUCT($O170:AU170,N(OFFSET($O734:AU734,0,MAX(COLUMN($O734:AU734))-COLUMN($O734:AU734),1,1)))*IF($J763=0,$H763,IF(AND(AU$9&lt;$I763,$J763=1),$H763,1))</f>
        <v>112645076.0727071</v>
      </c>
      <c r="AV763" s="221">
        <f ca="1">SUMPRODUCT($O170:AV170,N(OFFSET($O734:AV734,0,MAX(COLUMN($O734:AV734))-COLUMN($O734:AV734),1,1)))*IF($J763=0,$H763,IF(AND(AV$9&lt;$I763,$J763=1),$H763,1))</f>
        <v>109957718.39304014</v>
      </c>
      <c r="AW763" s="221">
        <f ca="1">SUMPRODUCT($O170:AW170,N(OFFSET($O734:AW734,0,MAX(COLUMN($O734:AW734))-COLUMN($O734:AW734),1,1)))*IF($J763=0,$H763,IF(AND(AW$9&lt;$I763,$J763=1),$H763,1))</f>
        <v>107270360.71337318</v>
      </c>
      <c r="AX763" s="221">
        <f ca="1">SUMPRODUCT($O170:AX170,N(OFFSET($O734:AX734,0,MAX(COLUMN($O734:AX734))-COLUMN($O734:AX734),1,1)))*IF($J763=0,$H763,IF(AND(AX$9&lt;$I763,$J763=1),$H763,1))</f>
        <v>104583003.0337062</v>
      </c>
      <c r="AY763" s="221">
        <f ca="1">SUMPRODUCT($O170:AY170,N(OFFSET($O734:AY734,0,MAX(COLUMN($O734:AY734))-COLUMN($O734:AY734),1,1)))*IF($J763=0,$H763,IF(AND(AY$9&lt;$I763,$J763=1),$H763,1))</f>
        <v>101895645.35403922</v>
      </c>
      <c r="AZ763" s="221">
        <f ca="1">SUMPRODUCT($O170:AZ170,N(OFFSET($O734:AZ734,0,MAX(COLUMN($O734:AZ734))-COLUMN($O734:AZ734),1,1)))*IF($J763=0,$H763,IF(AND(AZ$9&lt;$I763,$J763=1),$H763,1))</f>
        <v>99208287.674372256</v>
      </c>
      <c r="BA763" s="221">
        <f ca="1">SUMPRODUCT($O170:BA170,N(OFFSET($O734:BA734,0,MAX(COLUMN($O734:BA734))-COLUMN($O734:BA734),1,1)))*IF($J763=0,$H763,IF(AND(BA$9&lt;$I763,$J763=1),$H763,1))</f>
        <v>96520929.994705305</v>
      </c>
      <c r="BB763" s="221">
        <f ca="1">SUMPRODUCT($O170:BB170,N(OFFSET($O734:BB734,0,MAX(COLUMN($O734:BB734))-COLUMN($O734:BB734),1,1)))*IF($J763=0,$H763,IF(AND(BB$9&lt;$I763,$J763=1),$H763,1))</f>
        <v>93833572.315038323</v>
      </c>
      <c r="BC763" s="221">
        <f ca="1">SUMPRODUCT($O170:BC170,N(OFFSET($O734:BC734,0,MAX(COLUMN($O734:BC734))-COLUMN($O734:BC734),1,1)))*IF($J763=0,$H763,IF(AND(BC$9&lt;$I763,$J763=1),$H763,1))</f>
        <v>91146214.635371357</v>
      </c>
      <c r="BD763" s="221">
        <f ca="1">SUMPRODUCT($O170:BD170,N(OFFSET($O734:BD734,0,MAX(COLUMN($O734:BD734))-COLUMN($O734:BD734),1,1)))*IF($J763=0,$H763,IF(AND(BD$9&lt;$I763,$J763=1),$H763,1))</f>
        <v>88458856.955704406</v>
      </c>
      <c r="BE763" s="221">
        <f ca="1">SUMPRODUCT($O170:BE170,N(OFFSET($O734:BE734,0,MAX(COLUMN($O734:BE734))-COLUMN($O734:BE734),1,1)))*IF($J763=0,$H763,IF(AND(BE$9&lt;$I763,$J763=1),$H763,1))</f>
        <v>85771499.27603744</v>
      </c>
      <c r="BF763" s="221">
        <f ca="1">SUMPRODUCT($O170:BF170,N(OFFSET($O734:BF734,0,MAX(COLUMN($O734:BF734))-COLUMN($O734:BF734),1,1)))*IF($J763=0,$H763,IF(AND(BF$9&lt;$I763,$J763=1),$H763,1))</f>
        <v>83084141.596370488</v>
      </c>
      <c r="BG763" s="221">
        <f ca="1">SUMPRODUCT($O170:BG170,N(OFFSET($O734:BG734,0,MAX(COLUMN($O734:BG734))-COLUMN($O734:BG734),1,1)))*IF($J763=0,$H763,IF(AND(BG$9&lt;$I763,$J763=1),$H763,1))</f>
        <v>80396783.916703522</v>
      </c>
      <c r="BH763" s="221">
        <f ca="1">SUMPRODUCT($O170:BH170,N(OFFSET($O734:BH734,0,MAX(COLUMN($O734:BH734))-COLUMN($O734:BH734),1,1)))*IF($J763=0,$H763,IF(AND(BH$9&lt;$I763,$J763=1),$H763,1))</f>
        <v>77709426.237036556</v>
      </c>
      <c r="BI763" s="221">
        <f ca="1">SUMPRODUCT($O170:BI170,N(OFFSET($O734:BI734,0,MAX(COLUMN($O734:BI734))-COLUMN($O734:BI734),1,1)))*IF($J763=0,$H763,IF(AND(BI$9&lt;$I763,$J763=1),$H763,1))</f>
        <v>75022068.557369605</v>
      </c>
      <c r="BJ763" s="221">
        <f ca="1">SUMPRODUCT($O170:BJ170,N(OFFSET($O734:BJ734,0,MAX(COLUMN($O734:BJ734))-COLUMN($O734:BJ734),1,1)))*IF($J763=0,$H763,IF(AND(BJ$9&lt;$I763,$J763=1),$H763,1))</f>
        <v>72334710.877702639</v>
      </c>
      <c r="BK763" s="221">
        <f ca="1">SUMPRODUCT($O170:BK170,N(OFFSET($O734:BK734,0,MAX(COLUMN($O734:BK734))-COLUMN($O734:BK734),1,1)))*IF($J763=0,$H763,IF(AND(BK$9&lt;$I763,$J763=1),$H763,1))</f>
        <v>69647353.198035687</v>
      </c>
      <c r="BL763" s="221">
        <f ca="1">SUMPRODUCT($O170:BL170,N(OFFSET($O734:BL734,0,MAX(COLUMN($O734:BL734))-COLUMN($O734:BL734),1,1)))*IF($J763=0,$H763,IF(AND(BL$9&lt;$I763,$J763=1),$H763,1))</f>
        <v>66959995.518368721</v>
      </c>
      <c r="BM763" s="221">
        <f ca="1">SUMPRODUCT($O170:BM170,N(OFFSET($O734:BM734,0,MAX(COLUMN($O734:BM734))-COLUMN($O734:BM734),1,1)))*IF($J763=0,$H763,IF(AND(BM$9&lt;$I763,$J763=1),$H763,1))</f>
        <v>64272637.838701762</v>
      </c>
    </row>
    <row r="764" spans="3:65" x14ac:dyDescent="0.2">
      <c r="C764" s="188">
        <f t="shared" ref="C764:C787" si="649">C763+1</f>
        <v>2</v>
      </c>
      <c r="D764" s="166" t="str">
        <f t="shared" ref="D764:D787" si="650">INDEX(D$51:D$75,$C764,1)</f>
        <v xml:space="preserve">TRANSMISSION SUBSTATION  </v>
      </c>
      <c r="E764" s="211" t="str">
        <f t="shared" si="648"/>
        <v>CWIP Capital</v>
      </c>
      <c r="F764" s="183">
        <f t="shared" si="648"/>
        <v>6</v>
      </c>
      <c r="H764" s="273">
        <f>Inputs!N13</f>
        <v>1</v>
      </c>
      <c r="I764" s="172">
        <f>Inputs!$N$37</f>
        <v>2038</v>
      </c>
      <c r="J764" s="90">
        <f>IF(ISNUMBER(SEARCH("Solar",Inputs!H13)),1,0)</f>
        <v>0</v>
      </c>
      <c r="O764" s="221">
        <f ca="1">SUMPRODUCT($O171:O171,N(OFFSET($O735:O735,0,MAX(COLUMN($O735:O735))-COLUMN($O735:O735),1,1)))*IF($J764=0,$H764,IF(AND(O$9&lt;$I764,$J764=1),$H764,1))</f>
        <v>0</v>
      </c>
      <c r="P764" s="221">
        <f ca="1">SUMPRODUCT($O171:P171,N(OFFSET($O735:P735,0,MAX(COLUMN($O735:P735))-COLUMN($O735:P735),1,1)))*IF($J764=0,$H764,IF(AND(P$9&lt;$I764,$J764=1),$H764,1))</f>
        <v>0</v>
      </c>
      <c r="Q764" s="221">
        <f ca="1">SUMPRODUCT($O171:Q171,N(OFFSET($O735:Q735,0,MAX(COLUMN($O735:Q735))-COLUMN($O735:Q735),1,1)))*IF($J764=0,$H764,IF(AND(Q$9&lt;$I764,$J764=1),$H764,1))</f>
        <v>0</v>
      </c>
      <c r="R764" s="221">
        <f ca="1">SUMPRODUCT($O171:R171,N(OFFSET($O735:R735,0,MAX(COLUMN($O735:R735))-COLUMN($O735:R735),1,1)))*IF($J764=0,$H764,IF(AND(R$9&lt;$I764,$J764=1),$H764,1))</f>
        <v>4483341.0770647293</v>
      </c>
      <c r="S764" s="221">
        <f ca="1">SUMPRODUCT($O171:S171,N(OFFSET($O735:S735,0,MAX(COLUMN($O735:S735))-COLUMN($O735:S735),1,1)))*IF($J764=0,$H764,IF(AND(S$9&lt;$I764,$J764=1),$H764,1))</f>
        <v>4474849.9007824091</v>
      </c>
      <c r="T764" s="221">
        <f ca="1">SUMPRODUCT($O171:T171,N(OFFSET($O735:T735,0,MAX(COLUMN($O735:T735))-COLUMN($O735:T735),1,1)))*IF($J764=0,$H764,IF(AND(T$9&lt;$I764,$J764=1),$H764,1))</f>
        <v>4372955.7853945745</v>
      </c>
      <c r="U764" s="221">
        <f ca="1">SUMPRODUCT($O171:U171,N(OFFSET($O735:U735,0,MAX(COLUMN($O735:U735))-COLUMN($O735:U735),1,1)))*IF($J764=0,$H764,IF(AND(U$9&lt;$I764,$J764=1),$H764,1))</f>
        <v>4271061.6700067399</v>
      </c>
      <c r="V764" s="221">
        <f ca="1">SUMPRODUCT($O171:V171,N(OFFSET($O735:V735,0,MAX(COLUMN($O735:V735))-COLUMN($O735:V735),1,1)))*IF($J764=0,$H764,IF(AND(V$9&lt;$I764,$J764=1),$H764,1))</f>
        <v>4169167.5546189053</v>
      </c>
      <c r="W764" s="221">
        <f ca="1">SUMPRODUCT($O171:W171,N(OFFSET($O735:W735,0,MAX(COLUMN($O735:W735))-COLUMN($O735:W735),1,1)))*IF($J764=0,$H764,IF(AND(W$9&lt;$I764,$J764=1),$H764,1))</f>
        <v>4067273.4392310707</v>
      </c>
      <c r="X764" s="221">
        <f ca="1">SUMPRODUCT($O171:X171,N(OFFSET($O735:X735,0,MAX(COLUMN($O735:X735))-COLUMN($O735:X735),1,1)))*IF($J764=0,$H764,IF(AND(X$9&lt;$I764,$J764=1),$H764,1))</f>
        <v>3965379.3238432361</v>
      </c>
      <c r="Y764" s="221">
        <f ca="1">SUMPRODUCT($O171:Y171,N(OFFSET($O735:Y735,0,MAX(COLUMN($O735:Y735))-COLUMN($O735:Y735),1,1)))*IF($J764=0,$H764,IF(AND(Y$9&lt;$I764,$J764=1),$H764,1))</f>
        <v>3863485.208455401</v>
      </c>
      <c r="Z764" s="221">
        <f ca="1">SUMPRODUCT($O171:Z171,N(OFFSET($O735:Z735,0,MAX(COLUMN($O735:Z735))-COLUMN($O735:Z735),1,1)))*IF($J764=0,$H764,IF(AND(Z$9&lt;$I764,$J764=1),$H764,1))</f>
        <v>3761591.0930675664</v>
      </c>
      <c r="AA764" s="221">
        <f ca="1">SUMPRODUCT($O171:AA171,N(OFFSET($O735:AA735,0,MAX(COLUMN($O735:AA735))-COLUMN($O735:AA735),1,1)))*IF($J764=0,$H764,IF(AND(AA$9&lt;$I764,$J764=1),$H764,1))</f>
        <v>3659696.9776797318</v>
      </c>
      <c r="AB764" s="221">
        <f ca="1">SUMPRODUCT($O171:AB171,N(OFFSET($O735:AB735,0,MAX(COLUMN($O735:AB735))-COLUMN($O735:AB735),1,1)))*IF($J764=0,$H764,IF(AND(AB$9&lt;$I764,$J764=1),$H764,1))</f>
        <v>3557802.8622918967</v>
      </c>
      <c r="AC764" s="221">
        <f ca="1">SUMPRODUCT($O171:AC171,N(OFFSET($O735:AC735,0,MAX(COLUMN($O735:AC735))-COLUMN($O735:AC735),1,1)))*IF($J764=0,$H764,IF(AND(AC$9&lt;$I764,$J764=1),$H764,1))</f>
        <v>3455908.7469040616</v>
      </c>
      <c r="AD764" s="221">
        <f ca="1">SUMPRODUCT($O171:AD171,N(OFFSET($O735:AD735,0,MAX(COLUMN($O735:AD735))-COLUMN($O735:AD735),1,1)))*IF($J764=0,$H764,IF(AND(AD$9&lt;$I764,$J764=1),$H764,1))</f>
        <v>3354014.631516227</v>
      </c>
      <c r="AE764" s="221">
        <f ca="1">SUMPRODUCT($O171:AE171,N(OFFSET($O735:AE735,0,MAX(COLUMN($O735:AE735))-COLUMN($O735:AE735),1,1)))*IF($J764=0,$H764,IF(AND(AE$9&lt;$I764,$J764=1),$H764,1))</f>
        <v>3252120.5161283924</v>
      </c>
      <c r="AF764" s="221">
        <f ca="1">SUMPRODUCT($O171:AF171,N(OFFSET($O735:AF735,0,MAX(COLUMN($O735:AF735))-COLUMN($O735:AF735),1,1)))*IF($J764=0,$H764,IF(AND(AF$9&lt;$I764,$J764=1),$H764,1))</f>
        <v>3150226.4007405578</v>
      </c>
      <c r="AG764" s="221">
        <f ca="1">SUMPRODUCT($O171:AG171,N(OFFSET($O735:AG735,0,MAX(COLUMN($O735:AG735))-COLUMN($O735:AG735),1,1)))*IF($J764=0,$H764,IF(AND(AG$9&lt;$I764,$J764=1),$H764,1))</f>
        <v>3048332.2853527232</v>
      </c>
      <c r="AH764" s="221">
        <f ca="1">SUMPRODUCT($O171:AH171,N(OFFSET($O735:AH735,0,MAX(COLUMN($O735:AH735))-COLUMN($O735:AH735),1,1)))*IF($J764=0,$H764,IF(AND(AH$9&lt;$I764,$J764=1),$H764,1))</f>
        <v>2946438.1699648886</v>
      </c>
      <c r="AI764" s="221">
        <f ca="1">SUMPRODUCT($O171:AI171,N(OFFSET($O735:AI735,0,MAX(COLUMN($O735:AI735))-COLUMN($O735:AI735),1,1)))*IF($J764=0,$H764,IF(AND(AI$9&lt;$I764,$J764=1),$H764,1))</f>
        <v>2844544.054577054</v>
      </c>
      <c r="AJ764" s="221">
        <f ca="1">SUMPRODUCT($O171:AJ171,N(OFFSET($O735:AJ735,0,MAX(COLUMN($O735:AJ735))-COLUMN($O735:AJ735),1,1)))*IF($J764=0,$H764,IF(AND(AJ$9&lt;$I764,$J764=1),$H764,1))</f>
        <v>2742649.9391892194</v>
      </c>
      <c r="AK764" s="221">
        <f ca="1">SUMPRODUCT($O171:AK171,N(OFFSET($O735:AK735,0,MAX(COLUMN($O735:AK735))-COLUMN($O735:AK735),1,1)))*IF($J764=0,$H764,IF(AND(AK$9&lt;$I764,$J764=1),$H764,1))</f>
        <v>2640755.8238013843</v>
      </c>
      <c r="AL764" s="221">
        <f ca="1">SUMPRODUCT($O171:AL171,N(OFFSET($O735:AL735,0,MAX(COLUMN($O735:AL735))-COLUMN($O735:AL735),1,1)))*IF($J764=0,$H764,IF(AND(AL$9&lt;$I764,$J764=1),$H764,1))</f>
        <v>2538861.7084135497</v>
      </c>
      <c r="AM764" s="221">
        <f ca="1">SUMPRODUCT($O171:AM171,N(OFFSET($O735:AM735,0,MAX(COLUMN($O735:AM735))-COLUMN($O735:AM735),1,1)))*IF($J764=0,$H764,IF(AND(AM$9&lt;$I764,$J764=1),$H764,1))</f>
        <v>2436967.5930257151</v>
      </c>
      <c r="AN764" s="221">
        <f ca="1">SUMPRODUCT($O171:AN171,N(OFFSET($O735:AN735,0,MAX(COLUMN($O735:AN735))-COLUMN($O735:AN735),1,1)))*IF($J764=0,$H764,IF(AND(AN$9&lt;$I764,$J764=1),$H764,1))</f>
        <v>2335073.4776378805</v>
      </c>
      <c r="AO764" s="221">
        <f ca="1">SUMPRODUCT($O171:AO171,N(OFFSET($O735:AO735,0,MAX(COLUMN($O735:AO735))-COLUMN($O735:AO735),1,1)))*IF($J764=0,$H764,IF(AND(AO$9&lt;$I764,$J764=1),$H764,1))</f>
        <v>2233179.3622500459</v>
      </c>
      <c r="AP764" s="221">
        <f ca="1">SUMPRODUCT($O171:AP171,N(OFFSET($O735:AP735,0,MAX(COLUMN($O735:AP735))-COLUMN($O735:AP735),1,1)))*IF($J764=0,$H764,IF(AND(AP$9&lt;$I764,$J764=1),$H764,1))</f>
        <v>2131285.2468622113</v>
      </c>
      <c r="AQ764" s="221">
        <f ca="1">SUMPRODUCT($O171:AQ171,N(OFFSET($O735:AQ735,0,MAX(COLUMN($O735:AQ735))-COLUMN($O735:AQ735),1,1)))*IF($J764=0,$H764,IF(AND(AQ$9&lt;$I764,$J764=1),$H764,1))</f>
        <v>2029391.1314743764</v>
      </c>
      <c r="AR764" s="221">
        <f ca="1">SUMPRODUCT($O171:AR171,N(OFFSET($O735:AR735,0,MAX(COLUMN($O735:AR735))-COLUMN($O735:AR735),1,1)))*IF($J764=0,$H764,IF(AND(AR$9&lt;$I764,$J764=1),$H764,1))</f>
        <v>1927497.0160865418</v>
      </c>
      <c r="AS764" s="221">
        <f ca="1">SUMPRODUCT($O171:AS171,N(OFFSET($O735:AS735,0,MAX(COLUMN($O735:AS735))-COLUMN($O735:AS735),1,1)))*IF($J764=0,$H764,IF(AND(AS$9&lt;$I764,$J764=1),$H764,1))</f>
        <v>1825602.9006987072</v>
      </c>
      <c r="AT764" s="221">
        <f ca="1">SUMPRODUCT($O171:AT171,N(OFFSET($O735:AT735,0,MAX(COLUMN($O735:AT735))-COLUMN($O735:AT735),1,1)))*IF($J764=0,$H764,IF(AND(AT$9&lt;$I764,$J764=1),$H764,1))</f>
        <v>1723708.7853108726</v>
      </c>
      <c r="AU764" s="221">
        <f ca="1">SUMPRODUCT($O171:AU171,N(OFFSET($O735:AU735,0,MAX(COLUMN($O735:AU735))-COLUMN($O735:AU735),1,1)))*IF($J764=0,$H764,IF(AND(AU$9&lt;$I764,$J764=1),$H764,1))</f>
        <v>1621814.6699230378</v>
      </c>
      <c r="AV764" s="221">
        <f ca="1">SUMPRODUCT($O171:AV171,N(OFFSET($O735:AV735,0,MAX(COLUMN($O735:AV735))-COLUMN($O735:AV735),1,1)))*IF($J764=0,$H764,IF(AND(AV$9&lt;$I764,$J764=1),$H764,1))</f>
        <v>1519920.5545352031</v>
      </c>
      <c r="AW764" s="221">
        <f ca="1">SUMPRODUCT($O171:AW171,N(OFFSET($O735:AW735,0,MAX(COLUMN($O735:AW735))-COLUMN($O735:AW735),1,1)))*IF($J764=0,$H764,IF(AND(AW$9&lt;$I764,$J764=1),$H764,1))</f>
        <v>1418026.4391473685</v>
      </c>
      <c r="AX764" s="221">
        <f ca="1">SUMPRODUCT($O171:AX171,N(OFFSET($O735:AX735,0,MAX(COLUMN($O735:AX735))-COLUMN($O735:AX735),1,1)))*IF($J764=0,$H764,IF(AND(AX$9&lt;$I764,$J764=1),$H764,1))</f>
        <v>1316132.3237595339</v>
      </c>
      <c r="AY764" s="221">
        <f ca="1">SUMPRODUCT($O171:AY171,N(OFFSET($O735:AY735,0,MAX(COLUMN($O735:AY735))-COLUMN($O735:AY735),1,1)))*IF($J764=0,$H764,IF(AND(AY$9&lt;$I764,$J764=1),$H764,1))</f>
        <v>1214238.2083716991</v>
      </c>
      <c r="AZ764" s="221">
        <f ca="1">SUMPRODUCT($O171:AZ171,N(OFFSET($O735:AZ735,0,MAX(COLUMN($O735:AZ735))-COLUMN($O735:AZ735),1,1)))*IF($J764=0,$H764,IF(AND(AZ$9&lt;$I764,$J764=1),$H764,1))</f>
        <v>1112344.0929838645</v>
      </c>
      <c r="BA764" s="221">
        <f ca="1">SUMPRODUCT($O171:BA171,N(OFFSET($O735:BA735,0,MAX(COLUMN($O735:BA735))-COLUMN($O735:BA735),1,1)))*IF($J764=0,$H764,IF(AND(BA$9&lt;$I764,$J764=1),$H764,1))</f>
        <v>1010449.9775960299</v>
      </c>
      <c r="BB764" s="221">
        <f ca="1">SUMPRODUCT($O171:BB171,N(OFFSET($O735:BB735,0,MAX(COLUMN($O735:BB735))-COLUMN($O735:BB735),1,1)))*IF($J764=0,$H764,IF(AND(BB$9&lt;$I764,$J764=1),$H764,1))</f>
        <v>908555.86220819515</v>
      </c>
      <c r="BC764" s="221">
        <f ca="1">SUMPRODUCT($O171:BC171,N(OFFSET($O735:BC735,0,MAX(COLUMN($O735:BC735))-COLUMN($O735:BC735),1,1)))*IF($J764=0,$H764,IF(AND(BC$9&lt;$I764,$J764=1),$H764,1))</f>
        <v>896668.21541294595</v>
      </c>
      <c r="BD764" s="221">
        <f ca="1">SUMPRODUCT($O171:BD171,N(OFFSET($O735:BD735,0,MAX(COLUMN($O735:BD735))-COLUMN($O735:BD735),1,1)))*IF($J764=0,$H764,IF(AND(BD$9&lt;$I764,$J764=1),$H764,1))</f>
        <v>896668.21541294595</v>
      </c>
      <c r="BE764" s="221">
        <f ca="1">SUMPRODUCT($O171:BE171,N(OFFSET($O735:BE735,0,MAX(COLUMN($O735:BE735))-COLUMN($O735:BE735),1,1)))*IF($J764=0,$H764,IF(AND(BE$9&lt;$I764,$J764=1),$H764,1))</f>
        <v>896668.21541294595</v>
      </c>
      <c r="BF764" s="221">
        <f ca="1">SUMPRODUCT($O171:BF171,N(OFFSET($O735:BF735,0,MAX(COLUMN($O735:BF735))-COLUMN($O735:BF735),1,1)))*IF($J764=0,$H764,IF(AND(BF$9&lt;$I764,$J764=1),$H764,1))</f>
        <v>896668.21541294595</v>
      </c>
      <c r="BG764" s="221">
        <f ca="1">SUMPRODUCT($O171:BG171,N(OFFSET($O735:BG735,0,MAX(COLUMN($O735:BG735))-COLUMN($O735:BG735),1,1)))*IF($J764=0,$H764,IF(AND(BG$9&lt;$I764,$J764=1),$H764,1))</f>
        <v>896668.21541294595</v>
      </c>
      <c r="BH764" s="221">
        <f ca="1">SUMPRODUCT($O171:BH171,N(OFFSET($O735:BH735,0,MAX(COLUMN($O735:BH735))-COLUMN($O735:BH735),1,1)))*IF($J764=0,$H764,IF(AND(BH$9&lt;$I764,$J764=1),$H764,1))</f>
        <v>896668.21541294595</v>
      </c>
      <c r="BI764" s="221">
        <f ca="1">SUMPRODUCT($O171:BI171,N(OFFSET($O735:BI735,0,MAX(COLUMN($O735:BI735))-COLUMN($O735:BI735),1,1)))*IF($J764=0,$H764,IF(AND(BI$9&lt;$I764,$J764=1),$H764,1))</f>
        <v>896668.21541294595</v>
      </c>
      <c r="BJ764" s="221">
        <f ca="1">SUMPRODUCT($O171:BJ171,N(OFFSET($O735:BJ735,0,MAX(COLUMN($O735:BJ735))-COLUMN($O735:BJ735),1,1)))*IF($J764=0,$H764,IF(AND(BJ$9&lt;$I764,$J764=1),$H764,1))</f>
        <v>896668.21541294595</v>
      </c>
      <c r="BK764" s="221">
        <f ca="1">SUMPRODUCT($O171:BK171,N(OFFSET($O735:BK735,0,MAX(COLUMN($O735:BK735))-COLUMN($O735:BK735),1,1)))*IF($J764=0,$H764,IF(AND(BK$9&lt;$I764,$J764=1),$H764,1))</f>
        <v>0</v>
      </c>
      <c r="BL764" s="221">
        <f ca="1">SUMPRODUCT($O171:BL171,N(OFFSET($O735:BL735,0,MAX(COLUMN($O735:BL735))-COLUMN($O735:BL735),1,1)))*IF($J764=0,$H764,IF(AND(BL$9&lt;$I764,$J764=1),$H764,1))</f>
        <v>0</v>
      </c>
      <c r="BM764" s="221">
        <f ca="1">SUMPRODUCT($O171:BM171,N(OFFSET($O735:BM735,0,MAX(COLUMN($O735:BM735))-COLUMN($O735:BM735),1,1)))*IF($J764=0,$H764,IF(AND(BM$9&lt;$I764,$J764=1),$H764,1))</f>
        <v>0</v>
      </c>
    </row>
    <row r="765" spans="3:65" x14ac:dyDescent="0.2">
      <c r="C765" s="188">
        <f t="shared" si="649"/>
        <v>3</v>
      </c>
      <c r="D765" s="166" t="str">
        <f t="shared" si="650"/>
        <v xml:space="preserve">DISTRIBUTION SUBSTATION  </v>
      </c>
      <c r="E765" s="211" t="str">
        <f t="shared" si="648"/>
        <v>CWIP Capital</v>
      </c>
      <c r="F765" s="183">
        <f t="shared" si="648"/>
        <v>6</v>
      </c>
      <c r="G765" s="183"/>
      <c r="H765" s="273">
        <f>Inputs!N14</f>
        <v>1</v>
      </c>
      <c r="I765" s="172">
        <f>Inputs!$N$37</f>
        <v>2038</v>
      </c>
      <c r="J765" s="90">
        <f>IF(ISNUMBER(SEARCH("Solar",Inputs!H14)),1,0)</f>
        <v>0</v>
      </c>
      <c r="O765" s="221">
        <f ca="1">SUMPRODUCT($O172:O172,N(OFFSET($O736:O736,0,MAX(COLUMN($O736:O736))-COLUMN($O736:O736),1,1)))*IF($J765=0,$H765,IF(AND(O$9&lt;$I765,$J765=1),$H765,1))</f>
        <v>0</v>
      </c>
      <c r="P765" s="221">
        <f ca="1">SUMPRODUCT($O172:P172,N(OFFSET($O736:P736,0,MAX(COLUMN($O736:P736))-COLUMN($O736:P736),1,1)))*IF($J765=0,$H765,IF(AND(P$9&lt;$I765,$J765=1),$H765,1))</f>
        <v>0</v>
      </c>
      <c r="Q765" s="221">
        <f ca="1">SUMPRODUCT($O172:Q172,N(OFFSET($O736:Q736,0,MAX(COLUMN($O736:Q736))-COLUMN($O736:Q736),1,1)))*IF($J765=0,$H765,IF(AND(Q$9&lt;$I765,$J765=1),$H765,1))</f>
        <v>0</v>
      </c>
      <c r="R765" s="221">
        <f ca="1">SUMPRODUCT($O172:R172,N(OFFSET($O736:R736,0,MAX(COLUMN($O736:R736))-COLUMN($O736:R736),1,1)))*IF($J765=0,$H765,IF(AND(R$9&lt;$I765,$J765=1),$H765,1))</f>
        <v>20889382.346247427</v>
      </c>
      <c r="S765" s="221">
        <f ca="1">SUMPRODUCT($O172:S172,N(OFFSET($O736:S736,0,MAX(COLUMN($O736:S736))-COLUMN($O736:S736),1,1)))*IF($J765=0,$H765,IF(AND(S$9&lt;$I765,$J765=1),$H765,1))</f>
        <v>20855249.368557479</v>
      </c>
      <c r="T765" s="221">
        <f ca="1">SUMPRODUCT($O172:T172,N(OFFSET($O736:T736,0,MAX(COLUMN($O736:T736))-COLUMN($O736:T736),1,1)))*IF($J765=0,$H765,IF(AND(T$9&lt;$I765,$J765=1),$H765,1))</f>
        <v>20445653.636278119</v>
      </c>
      <c r="U765" s="221">
        <f ca="1">SUMPRODUCT($O172:U172,N(OFFSET($O736:U736,0,MAX(COLUMN($O736:U736))-COLUMN($O736:U736),1,1)))*IF($J765=0,$H765,IF(AND(U$9&lt;$I765,$J765=1),$H765,1))</f>
        <v>20036057.903998759</v>
      </c>
      <c r="V765" s="221">
        <f ca="1">SUMPRODUCT($O172:V172,N(OFFSET($O736:V736,0,MAX(COLUMN($O736:V736))-COLUMN($O736:V736),1,1)))*IF($J765=0,$H765,IF(AND(V$9&lt;$I765,$J765=1),$H765,1))</f>
        <v>19626462.171719395</v>
      </c>
      <c r="W765" s="221">
        <f ca="1">SUMPRODUCT($O172:W172,N(OFFSET($O736:W736,0,MAX(COLUMN($O736:W736))-COLUMN($O736:W736),1,1)))*IF($J765=0,$H765,IF(AND(W$9&lt;$I765,$J765=1),$H765,1))</f>
        <v>19216866.439440038</v>
      </c>
      <c r="X765" s="221">
        <f ca="1">SUMPRODUCT($O172:X172,N(OFFSET($O736:X736,0,MAX(COLUMN($O736:X736))-COLUMN($O736:X736),1,1)))*IF($J765=0,$H765,IF(AND(X$9&lt;$I765,$J765=1),$H765,1))</f>
        <v>18807270.707160674</v>
      </c>
      <c r="Y765" s="221">
        <f ca="1">SUMPRODUCT($O172:Y172,N(OFFSET($O736:Y736,0,MAX(COLUMN($O736:Y736))-COLUMN($O736:Y736),1,1)))*IF($J765=0,$H765,IF(AND(Y$9&lt;$I765,$J765=1),$H765,1))</f>
        <v>18397674.974881314</v>
      </c>
      <c r="Z765" s="221">
        <f ca="1">SUMPRODUCT($O172:Z172,N(OFFSET($O736:Z736,0,MAX(COLUMN($O736:Z736))-COLUMN($O736:Z736),1,1)))*IF($J765=0,$H765,IF(AND(Z$9&lt;$I765,$J765=1),$H765,1))</f>
        <v>17988079.242601953</v>
      </c>
      <c r="AA765" s="221">
        <f ca="1">SUMPRODUCT($O172:AA172,N(OFFSET($O736:AA736,0,MAX(COLUMN($O736:AA736))-COLUMN($O736:AA736),1,1)))*IF($J765=0,$H765,IF(AND(AA$9&lt;$I765,$J765=1),$H765,1))</f>
        <v>17578483.510322589</v>
      </c>
      <c r="AB765" s="221">
        <f ca="1">SUMPRODUCT($O172:AB172,N(OFFSET($O736:AB736,0,MAX(COLUMN($O736:AB736))-COLUMN($O736:AB736),1,1)))*IF($J765=0,$H765,IF(AND(AB$9&lt;$I765,$J765=1),$H765,1))</f>
        <v>17168887.778043229</v>
      </c>
      <c r="AC765" s="221">
        <f ca="1">SUMPRODUCT($O172:AC172,N(OFFSET($O736:AC736,0,MAX(COLUMN($O736:AC736))-COLUMN($O736:AC736),1,1)))*IF($J765=0,$H765,IF(AND(AC$9&lt;$I765,$J765=1),$H765,1))</f>
        <v>16759292.045763869</v>
      </c>
      <c r="AD765" s="221">
        <f ca="1">SUMPRODUCT($O172:AD172,N(OFFSET($O736:AD736,0,MAX(COLUMN($O736:AD736))-COLUMN($O736:AD736),1,1)))*IF($J765=0,$H765,IF(AND(AD$9&lt;$I765,$J765=1),$H765,1))</f>
        <v>16349696.313484509</v>
      </c>
      <c r="AE765" s="221">
        <f ca="1">SUMPRODUCT($O172:AE172,N(OFFSET($O736:AE736,0,MAX(COLUMN($O736:AE736))-COLUMN($O736:AE736),1,1)))*IF($J765=0,$H765,IF(AND(AE$9&lt;$I765,$J765=1),$H765,1))</f>
        <v>15940100.581205146</v>
      </c>
      <c r="AF765" s="221">
        <f ca="1">SUMPRODUCT($O172:AF172,N(OFFSET($O736:AF736,0,MAX(COLUMN($O736:AF736))-COLUMN($O736:AF736),1,1)))*IF($J765=0,$H765,IF(AND(AF$9&lt;$I765,$J765=1),$H765,1))</f>
        <v>15530504.848925784</v>
      </c>
      <c r="AG765" s="221">
        <f ca="1">SUMPRODUCT($O172:AG172,N(OFFSET($O736:AG736,0,MAX(COLUMN($O736:AG736))-COLUMN($O736:AG736),1,1)))*IF($J765=0,$H765,IF(AND(AG$9&lt;$I765,$J765=1),$H765,1))</f>
        <v>15120909.116646424</v>
      </c>
      <c r="AH765" s="221">
        <f ca="1">SUMPRODUCT($O172:AH172,N(OFFSET($O736:AH736,0,MAX(COLUMN($O736:AH736))-COLUMN($O736:AH736),1,1)))*IF($J765=0,$H765,IF(AND(AH$9&lt;$I765,$J765=1),$H765,1))</f>
        <v>14711313.384367064</v>
      </c>
      <c r="AI765" s="221">
        <f ca="1">SUMPRODUCT($O172:AI172,N(OFFSET($O736:AI736,0,MAX(COLUMN($O736:AI736))-COLUMN($O736:AI736),1,1)))*IF($J765=0,$H765,IF(AND(AI$9&lt;$I765,$J765=1),$H765,1))</f>
        <v>14301717.652087701</v>
      </c>
      <c r="AJ765" s="221">
        <f ca="1">SUMPRODUCT($O172:AJ172,N(OFFSET($O736:AJ736,0,MAX(COLUMN($O736:AJ736))-COLUMN($O736:AJ736),1,1)))*IF($J765=0,$H765,IF(AND(AJ$9&lt;$I765,$J765=1),$H765,1))</f>
        <v>13892121.919808339</v>
      </c>
      <c r="AK765" s="221">
        <f ca="1">SUMPRODUCT($O172:AK172,N(OFFSET($O736:AK736,0,MAX(COLUMN($O736:AK736))-COLUMN($O736:AK736),1,1)))*IF($J765=0,$H765,IF(AND(AK$9&lt;$I765,$J765=1),$H765,1))</f>
        <v>13482526.187528979</v>
      </c>
      <c r="AL765" s="221">
        <f ca="1">SUMPRODUCT($O172:AL172,N(OFFSET($O736:AL736,0,MAX(COLUMN($O736:AL736))-COLUMN($O736:AL736),1,1)))*IF($J765=0,$H765,IF(AND(AL$9&lt;$I765,$J765=1),$H765,1))</f>
        <v>13072930.455249621</v>
      </c>
      <c r="AM765" s="221">
        <f ca="1">SUMPRODUCT($O172:AM172,N(OFFSET($O736:AM736,0,MAX(COLUMN($O736:AM736))-COLUMN($O736:AM736),1,1)))*IF($J765=0,$H765,IF(AND(AM$9&lt;$I765,$J765=1),$H765,1))</f>
        <v>12663334.722970258</v>
      </c>
      <c r="AN765" s="221">
        <f ca="1">SUMPRODUCT($O172:AN172,N(OFFSET($O736:AN736,0,MAX(COLUMN($O736:AN736))-COLUMN($O736:AN736),1,1)))*IF($J765=0,$H765,IF(AND(AN$9&lt;$I765,$J765=1),$H765,1))</f>
        <v>12253738.990690896</v>
      </c>
      <c r="AO765" s="221">
        <f ca="1">SUMPRODUCT($O172:AO172,N(OFFSET($O736:AO736,0,MAX(COLUMN($O736:AO736))-COLUMN($O736:AO736),1,1)))*IF($J765=0,$H765,IF(AND(AO$9&lt;$I765,$J765=1),$H765,1))</f>
        <v>11844143.258411536</v>
      </c>
      <c r="AP765" s="221">
        <f ca="1">SUMPRODUCT($O172:AP172,N(OFFSET($O736:AP736,0,MAX(COLUMN($O736:AP736))-COLUMN($O736:AP736),1,1)))*IF($J765=0,$H765,IF(AND(AP$9&lt;$I765,$J765=1),$H765,1))</f>
        <v>11434547.526132176</v>
      </c>
      <c r="AQ765" s="221">
        <f ca="1">SUMPRODUCT($O172:AQ172,N(OFFSET($O736:AQ736,0,MAX(COLUMN($O736:AQ736))-COLUMN($O736:AQ736),1,1)))*IF($J765=0,$H765,IF(AND(AQ$9&lt;$I765,$J765=1),$H765,1))</f>
        <v>11024951.793852814</v>
      </c>
      <c r="AR765" s="221">
        <f ca="1">SUMPRODUCT($O172:AR172,N(OFFSET($O736:AR736,0,MAX(COLUMN($O736:AR736))-COLUMN($O736:AR736),1,1)))*IF($J765=0,$H765,IF(AND(AR$9&lt;$I765,$J765=1),$H765,1))</f>
        <v>10615356.061573451</v>
      </c>
      <c r="AS765" s="221">
        <f ca="1">SUMPRODUCT($O172:AS172,N(OFFSET($O736:AS736,0,MAX(COLUMN($O736:AS736))-COLUMN($O736:AS736),1,1)))*IF($J765=0,$H765,IF(AND(AS$9&lt;$I765,$J765=1),$H765,1))</f>
        <v>10205760.329294091</v>
      </c>
      <c r="AT765" s="221">
        <f ca="1">SUMPRODUCT($O172:AT172,N(OFFSET($O736:AT736,0,MAX(COLUMN($O736:AT736))-COLUMN($O736:AT736),1,1)))*IF($J765=0,$H765,IF(AND(AT$9&lt;$I765,$J765=1),$H765,1))</f>
        <v>9796164.5970147289</v>
      </c>
      <c r="AU765" s="221">
        <f ca="1">SUMPRODUCT($O172:AU172,N(OFFSET($O736:AU736,0,MAX(COLUMN($O736:AU736))-COLUMN($O736:AU736),1,1)))*IF($J765=0,$H765,IF(AND(AU$9&lt;$I765,$J765=1),$H765,1))</f>
        <v>9386568.8647353668</v>
      </c>
      <c r="AV765" s="221">
        <f ca="1">SUMPRODUCT($O172:AV172,N(OFFSET($O736:AV736,0,MAX(COLUMN($O736:AV736))-COLUMN($O736:AV736),1,1)))*IF($J765=0,$H765,IF(AND(AV$9&lt;$I765,$J765=1),$H765,1))</f>
        <v>8976973.1324560046</v>
      </c>
      <c r="AW765" s="221">
        <f ca="1">SUMPRODUCT($O172:AW172,N(OFFSET($O736:AW736,0,MAX(COLUMN($O736:AW736))-COLUMN($O736:AW736),1,1)))*IF($J765=0,$H765,IF(AND(AW$9&lt;$I765,$J765=1),$H765,1))</f>
        <v>8567377.4001766425</v>
      </c>
      <c r="AX765" s="221">
        <f ca="1">SUMPRODUCT($O172:AX172,N(OFFSET($O736:AX736,0,MAX(COLUMN($O736:AX736))-COLUMN($O736:AX736),1,1)))*IF($J765=0,$H765,IF(AND(AX$9&lt;$I765,$J765=1),$H765,1))</f>
        <v>8157781.6678972803</v>
      </c>
      <c r="AY765" s="221">
        <f ca="1">SUMPRODUCT($O172:AY172,N(OFFSET($O736:AY736,0,MAX(COLUMN($O736:AY736))-COLUMN($O736:AY736),1,1)))*IF($J765=0,$H765,IF(AND(AY$9&lt;$I765,$J765=1),$H765,1))</f>
        <v>7748185.9356179181</v>
      </c>
      <c r="AZ765" s="221">
        <f ca="1">SUMPRODUCT($O172:AZ172,N(OFFSET($O736:AZ736,0,MAX(COLUMN($O736:AZ736))-COLUMN($O736:AZ736),1,1)))*IF($J765=0,$H765,IF(AND(AZ$9&lt;$I765,$J765=1),$H765,1))</f>
        <v>7338590.203338556</v>
      </c>
      <c r="BA765" s="221">
        <f ca="1">SUMPRODUCT($O172:BA172,N(OFFSET($O736:BA736,0,MAX(COLUMN($O736:BA736))-COLUMN($O736:BA736),1,1)))*IF($J765=0,$H765,IF(AND(BA$9&lt;$I765,$J765=1),$H765,1))</f>
        <v>6928994.4710591938</v>
      </c>
      <c r="BB765" s="221">
        <f ca="1">SUMPRODUCT($O172:BB172,N(OFFSET($O736:BB736,0,MAX(COLUMN($O736:BB736))-COLUMN($O736:BB736),1,1)))*IF($J765=0,$H765,IF(AND(BB$9&lt;$I765,$J765=1),$H765,1))</f>
        <v>6519398.7387798317</v>
      </c>
      <c r="BC765" s="221">
        <f ca="1">SUMPRODUCT($O172:BC172,N(OFFSET($O736:BC736,0,MAX(COLUMN($O736:BC736))-COLUMN($O736:BC736),1,1)))*IF($J765=0,$H765,IF(AND(BC$9&lt;$I765,$J765=1),$H765,1))</f>
        <v>6109803.0065004695</v>
      </c>
      <c r="BD765" s="221">
        <f ca="1">SUMPRODUCT($O172:BD172,N(OFFSET($O736:BD736,0,MAX(COLUMN($O736:BD736))-COLUMN($O736:BD736),1,1)))*IF($J765=0,$H765,IF(AND(BD$9&lt;$I765,$J765=1),$H765,1))</f>
        <v>5700207.2742211074</v>
      </c>
      <c r="BE765" s="221">
        <f ca="1">SUMPRODUCT($O172:BE172,N(OFFSET($O736:BE736,0,MAX(COLUMN($O736:BE736))-COLUMN($O736:BE736),1,1)))*IF($J765=0,$H765,IF(AND(BE$9&lt;$I765,$J765=1),$H765,1))</f>
        <v>5290611.5419417452</v>
      </c>
      <c r="BF765" s="221">
        <f ca="1">SUMPRODUCT($O172:BF172,N(OFFSET($O736:BF736,0,MAX(COLUMN($O736:BF736))-COLUMN($O736:BF736),1,1)))*IF($J765=0,$H765,IF(AND(BF$9&lt;$I765,$J765=1),$H765,1))</f>
        <v>4881015.809662383</v>
      </c>
      <c r="BG765" s="221">
        <f ca="1">SUMPRODUCT($O172:BG172,N(OFFSET($O736:BG736,0,MAX(COLUMN($O736:BG736))-COLUMN($O736:BG736),1,1)))*IF($J765=0,$H765,IF(AND(BG$9&lt;$I765,$J765=1),$H765,1))</f>
        <v>4471420.0773830209</v>
      </c>
      <c r="BH765" s="221">
        <f ca="1">SUMPRODUCT($O172:BH172,N(OFFSET($O736:BH736,0,MAX(COLUMN($O736:BH736))-COLUMN($O736:BH736),1,1)))*IF($J765=0,$H765,IF(AND(BH$9&lt;$I765,$J765=1),$H765,1))</f>
        <v>4177876.4692494855</v>
      </c>
      <c r="BI765" s="221">
        <f ca="1">SUMPRODUCT($O172:BI172,N(OFFSET($O736:BI736,0,MAX(COLUMN($O736:BI736))-COLUMN($O736:BI736),1,1)))*IF($J765=0,$H765,IF(AND(BI$9&lt;$I765,$J765=1),$H765,1))</f>
        <v>4177876.4692494855</v>
      </c>
      <c r="BJ765" s="221">
        <f ca="1">SUMPRODUCT($O172:BJ172,N(OFFSET($O736:BJ736,0,MAX(COLUMN($O736:BJ736))-COLUMN($O736:BJ736),1,1)))*IF($J765=0,$H765,IF(AND(BJ$9&lt;$I765,$J765=1),$H765,1))</f>
        <v>4177876.4692494855</v>
      </c>
      <c r="BK765" s="221">
        <f ca="1">SUMPRODUCT($O172:BK172,N(OFFSET($O736:BK736,0,MAX(COLUMN($O736:BK736))-COLUMN($O736:BK736),1,1)))*IF($J765=0,$H765,IF(AND(BK$9&lt;$I765,$J765=1),$H765,1))</f>
        <v>4177876.4692494855</v>
      </c>
      <c r="BL765" s="221">
        <f ca="1">SUMPRODUCT($O172:BL172,N(OFFSET($O736:BL736,0,MAX(COLUMN($O736:BL736))-COLUMN($O736:BL736),1,1)))*IF($J765=0,$H765,IF(AND(BL$9&lt;$I765,$J765=1),$H765,1))</f>
        <v>4177876.4692494855</v>
      </c>
      <c r="BM765" s="221">
        <f ca="1">SUMPRODUCT($O172:BM172,N(OFFSET($O736:BM736,0,MAX(COLUMN($O736:BM736))-COLUMN($O736:BM736),1,1)))*IF($J765=0,$H765,IF(AND(BM$9&lt;$I765,$J765=1),$H765,1))</f>
        <v>4177876.4692494855</v>
      </c>
    </row>
    <row r="766" spans="3:65" x14ac:dyDescent="0.2">
      <c r="C766" s="188">
        <f t="shared" si="649"/>
        <v>4</v>
      </c>
      <c r="D766" s="166" t="str">
        <f t="shared" si="650"/>
        <v/>
      </c>
      <c r="E766" s="211" t="str">
        <f t="shared" si="648"/>
        <v>Operating Expense</v>
      </c>
      <c r="F766" s="183">
        <f t="shared" si="648"/>
        <v>2</v>
      </c>
      <c r="G766" s="183"/>
      <c r="H766" s="273">
        <f>Inputs!N15</f>
        <v>0.2</v>
      </c>
      <c r="I766" s="172">
        <f>Inputs!$N$37</f>
        <v>2038</v>
      </c>
      <c r="J766" s="90">
        <f>IF(ISNUMBER(SEARCH("Solar",Inputs!H15)),1,0)</f>
        <v>1</v>
      </c>
      <c r="O766" s="221">
        <f ca="1">SUMPRODUCT($O173:O173,N(OFFSET($O737:O737,0,MAX(COLUMN($O737:O737))-COLUMN($O737:O737),1,1)))*IF($J766=0,$H766,IF(AND(O$9&lt;$I766,$J766=1),$H766,1))</f>
        <v>0</v>
      </c>
      <c r="P766" s="221">
        <f ca="1">SUMPRODUCT($O173:P173,N(OFFSET($O737:P737,0,MAX(COLUMN($O737:P737))-COLUMN($O737:P737),1,1)))*IF($J766=0,$H766,IF(AND(P$9&lt;$I766,$J766=1),$H766,1))</f>
        <v>0</v>
      </c>
      <c r="Q766" s="221">
        <f ca="1">SUMPRODUCT($O173:Q173,N(OFFSET($O737:Q737,0,MAX(COLUMN($O737:Q737))-COLUMN($O737:Q737),1,1)))*IF($J766=0,$H766,IF(AND(Q$9&lt;$I766,$J766=1),$H766,1))</f>
        <v>0</v>
      </c>
      <c r="R766" s="221">
        <f ca="1">SUMPRODUCT($O173:R173,N(OFFSET($O737:R737,0,MAX(COLUMN($O737:R737))-COLUMN($O737:R737),1,1)))*IF($J766=0,$H766,IF(AND(R$9&lt;$I766,$J766=1),$H766,1))</f>
        <v>0</v>
      </c>
      <c r="S766" s="221">
        <f ca="1">SUMPRODUCT($O173:S173,N(OFFSET($O737:S737,0,MAX(COLUMN($O737:S737))-COLUMN($O737:S737),1,1)))*IF($J766=0,$H766,IF(AND(S$9&lt;$I766,$J766=1),$H766,1))</f>
        <v>0</v>
      </c>
      <c r="T766" s="221">
        <f ca="1">SUMPRODUCT($O173:T173,N(OFFSET($O737:T737,0,MAX(COLUMN($O737:T737))-COLUMN($O737:T737),1,1)))*IF($J766=0,$H766,IF(AND(T$9&lt;$I766,$J766=1),$H766,1))</f>
        <v>0</v>
      </c>
      <c r="U766" s="221">
        <f ca="1">SUMPRODUCT($O173:U173,N(OFFSET($O737:U737,0,MAX(COLUMN($O737:U737))-COLUMN($O737:U737),1,1)))*IF($J766=0,$H766,IF(AND(U$9&lt;$I766,$J766=1),$H766,1))</f>
        <v>0</v>
      </c>
      <c r="V766" s="221">
        <f ca="1">SUMPRODUCT($O173:V173,N(OFFSET($O737:V737,0,MAX(COLUMN($O737:V737))-COLUMN($O737:V737),1,1)))*IF($J766=0,$H766,IF(AND(V$9&lt;$I766,$J766=1),$H766,1))</f>
        <v>0</v>
      </c>
      <c r="W766" s="221">
        <f ca="1">SUMPRODUCT($O173:W173,N(OFFSET($O737:W737,0,MAX(COLUMN($O737:W737))-COLUMN($O737:W737),1,1)))*IF($J766=0,$H766,IF(AND(W$9&lt;$I766,$J766=1),$H766,1))</f>
        <v>0</v>
      </c>
      <c r="X766" s="221">
        <f ca="1">SUMPRODUCT($O173:X173,N(OFFSET($O737:X737,0,MAX(COLUMN($O737:X737))-COLUMN($O737:X737),1,1)))*IF($J766=0,$H766,IF(AND(X$9&lt;$I766,$J766=1),$H766,1))</f>
        <v>0</v>
      </c>
      <c r="Y766" s="221">
        <f ca="1">SUMPRODUCT($O173:Y173,N(OFFSET($O737:Y737,0,MAX(COLUMN($O737:Y737))-COLUMN($O737:Y737),1,1)))*IF($J766=0,$H766,IF(AND(Y$9&lt;$I766,$J766=1),$H766,1))</f>
        <v>0</v>
      </c>
      <c r="Z766" s="221">
        <f ca="1">SUMPRODUCT($O173:Z173,N(OFFSET($O737:Z737,0,MAX(COLUMN($O737:Z737))-COLUMN($O737:Z737),1,1)))*IF($J766=0,$H766,IF(AND(Z$9&lt;$I766,$J766=1),$H766,1))</f>
        <v>0</v>
      </c>
      <c r="AA766" s="221">
        <f ca="1">SUMPRODUCT($O173:AA173,N(OFFSET($O737:AA737,0,MAX(COLUMN($O737:AA737))-COLUMN($O737:AA737),1,1)))*IF($J766=0,$H766,IF(AND(AA$9&lt;$I766,$J766=1),$H766,1))</f>
        <v>0</v>
      </c>
      <c r="AB766" s="221">
        <f ca="1">SUMPRODUCT($O173:AB173,N(OFFSET($O737:AB737,0,MAX(COLUMN($O737:AB737))-COLUMN($O737:AB737),1,1)))*IF($J766=0,$H766,IF(AND(AB$9&lt;$I766,$J766=1),$H766,1))</f>
        <v>0</v>
      </c>
      <c r="AC766" s="221">
        <f ca="1">SUMPRODUCT($O173:AC173,N(OFFSET($O737:AC737,0,MAX(COLUMN($O737:AC737))-COLUMN($O737:AC737),1,1)))*IF($J766=0,$H766,IF(AND(AC$9&lt;$I766,$J766=1),$H766,1))</f>
        <v>0</v>
      </c>
      <c r="AD766" s="221">
        <f ca="1">SUMPRODUCT($O173:AD173,N(OFFSET($O737:AD737,0,MAX(COLUMN($O737:AD737))-COLUMN($O737:AD737),1,1)))*IF($J766=0,$H766,IF(AND(AD$9&lt;$I766,$J766=1),$H766,1))</f>
        <v>0</v>
      </c>
      <c r="AE766" s="221">
        <f ca="1">SUMPRODUCT($O173:AE173,N(OFFSET($O737:AE737,0,MAX(COLUMN($O737:AE737))-COLUMN($O737:AE737),1,1)))*IF($J766=0,$H766,IF(AND(AE$9&lt;$I766,$J766=1),$H766,1))</f>
        <v>0</v>
      </c>
      <c r="AF766" s="221">
        <f ca="1">SUMPRODUCT($O173:AF173,N(OFFSET($O737:AF737,0,MAX(COLUMN($O737:AF737))-COLUMN($O737:AF737),1,1)))*IF($J766=0,$H766,IF(AND(AF$9&lt;$I766,$J766=1),$H766,1))</f>
        <v>0</v>
      </c>
      <c r="AG766" s="221">
        <f ca="1">SUMPRODUCT($O173:AG173,N(OFFSET($O737:AG737,0,MAX(COLUMN($O737:AG737))-COLUMN($O737:AG737),1,1)))*IF($J766=0,$H766,IF(AND(AG$9&lt;$I766,$J766=1),$H766,1))</f>
        <v>0</v>
      </c>
      <c r="AH766" s="221">
        <f ca="1">SUMPRODUCT($O173:AH173,N(OFFSET($O737:AH737,0,MAX(COLUMN($O737:AH737))-COLUMN($O737:AH737),1,1)))*IF($J766=0,$H766,IF(AND(AH$9&lt;$I766,$J766=1),$H766,1))</f>
        <v>0</v>
      </c>
      <c r="AI766" s="221">
        <f ca="1">SUMPRODUCT($O173:AI173,N(OFFSET($O737:AI737,0,MAX(COLUMN($O737:AI737))-COLUMN($O737:AI737),1,1)))*IF($J766=0,$H766,IF(AND(AI$9&lt;$I766,$J766=1),$H766,1))</f>
        <v>0</v>
      </c>
      <c r="AJ766" s="221">
        <f ca="1">SUMPRODUCT($O173:AJ173,N(OFFSET($O737:AJ737,0,MAX(COLUMN($O737:AJ737))-COLUMN($O737:AJ737),1,1)))*IF($J766=0,$H766,IF(AND(AJ$9&lt;$I766,$J766=1),$H766,1))</f>
        <v>0</v>
      </c>
      <c r="AK766" s="221">
        <f ca="1">SUMPRODUCT($O173:AK173,N(OFFSET($O737:AK737,0,MAX(COLUMN($O737:AK737))-COLUMN($O737:AK737),1,1)))*IF($J766=0,$H766,IF(AND(AK$9&lt;$I766,$J766=1),$H766,1))</f>
        <v>0</v>
      </c>
      <c r="AL766" s="221">
        <f ca="1">SUMPRODUCT($O173:AL173,N(OFFSET($O737:AL737,0,MAX(COLUMN($O737:AL737))-COLUMN($O737:AL737),1,1)))*IF($J766=0,$H766,IF(AND(AL$9&lt;$I766,$J766=1),$H766,1))</f>
        <v>0</v>
      </c>
      <c r="AM766" s="221">
        <f ca="1">SUMPRODUCT($O173:AM173,N(OFFSET($O737:AM737,0,MAX(COLUMN($O737:AM737))-COLUMN($O737:AM737),1,1)))*IF($J766=0,$H766,IF(AND(AM$9&lt;$I766,$J766=1),$H766,1))</f>
        <v>0</v>
      </c>
      <c r="AN766" s="221">
        <f ca="1">SUMPRODUCT($O173:AN173,N(OFFSET($O737:AN737,0,MAX(COLUMN($O737:AN737))-COLUMN($O737:AN737),1,1)))*IF($J766=0,$H766,IF(AND(AN$9&lt;$I766,$J766=1),$H766,1))</f>
        <v>0</v>
      </c>
      <c r="AO766" s="221">
        <f ca="1">SUMPRODUCT($O173:AO173,N(OFFSET($O737:AO737,0,MAX(COLUMN($O737:AO737))-COLUMN($O737:AO737),1,1)))*IF($J766=0,$H766,IF(AND(AO$9&lt;$I766,$J766=1),$H766,1))</f>
        <v>0</v>
      </c>
      <c r="AP766" s="221">
        <f ca="1">SUMPRODUCT($O173:AP173,N(OFFSET($O737:AP737,0,MAX(COLUMN($O737:AP737))-COLUMN($O737:AP737),1,1)))*IF($J766=0,$H766,IF(AND(AP$9&lt;$I766,$J766=1),$H766,1))</f>
        <v>0</v>
      </c>
      <c r="AQ766" s="221">
        <f ca="1">SUMPRODUCT($O173:AQ173,N(OFFSET($O737:AQ737,0,MAX(COLUMN($O737:AQ737))-COLUMN($O737:AQ737),1,1)))*IF($J766=0,$H766,IF(AND(AQ$9&lt;$I766,$J766=1),$H766,1))</f>
        <v>0</v>
      </c>
      <c r="AR766" s="221">
        <f ca="1">SUMPRODUCT($O173:AR173,N(OFFSET($O737:AR737,0,MAX(COLUMN($O737:AR737))-COLUMN($O737:AR737),1,1)))*IF($J766=0,$H766,IF(AND(AR$9&lt;$I766,$J766=1),$H766,1))</f>
        <v>0</v>
      </c>
      <c r="AS766" s="221">
        <f ca="1">SUMPRODUCT($O173:AS173,N(OFFSET($O737:AS737,0,MAX(COLUMN($O737:AS737))-COLUMN($O737:AS737),1,1)))*IF($J766=0,$H766,IF(AND(AS$9&lt;$I766,$J766=1),$H766,1))</f>
        <v>0</v>
      </c>
      <c r="AT766" s="221">
        <f ca="1">SUMPRODUCT($O173:AT173,N(OFFSET($O737:AT737,0,MAX(COLUMN($O737:AT737))-COLUMN($O737:AT737),1,1)))*IF($J766=0,$H766,IF(AND(AT$9&lt;$I766,$J766=1),$H766,1))</f>
        <v>0</v>
      </c>
      <c r="AU766" s="221">
        <f ca="1">SUMPRODUCT($O173:AU173,N(OFFSET($O737:AU737,0,MAX(COLUMN($O737:AU737))-COLUMN($O737:AU737),1,1)))*IF($J766=0,$H766,IF(AND(AU$9&lt;$I766,$J766=1),$H766,1))</f>
        <v>0</v>
      </c>
      <c r="AV766" s="221">
        <f ca="1">SUMPRODUCT($O173:AV173,N(OFFSET($O737:AV737,0,MAX(COLUMN($O737:AV737))-COLUMN($O737:AV737),1,1)))*IF($J766=0,$H766,IF(AND(AV$9&lt;$I766,$J766=1),$H766,1))</f>
        <v>0</v>
      </c>
      <c r="AW766" s="221">
        <f ca="1">SUMPRODUCT($O173:AW173,N(OFFSET($O737:AW737,0,MAX(COLUMN($O737:AW737))-COLUMN($O737:AW737),1,1)))*IF($J766=0,$H766,IF(AND(AW$9&lt;$I766,$J766=1),$H766,1))</f>
        <v>0</v>
      </c>
      <c r="AX766" s="221">
        <f ca="1">SUMPRODUCT($O173:AX173,N(OFFSET($O737:AX737,0,MAX(COLUMN($O737:AX737))-COLUMN($O737:AX737),1,1)))*IF($J766=0,$H766,IF(AND(AX$9&lt;$I766,$J766=1),$H766,1))</f>
        <v>0</v>
      </c>
      <c r="AY766" s="221">
        <f ca="1">SUMPRODUCT($O173:AY173,N(OFFSET($O737:AY737,0,MAX(COLUMN($O737:AY737))-COLUMN($O737:AY737),1,1)))*IF($J766=0,$H766,IF(AND(AY$9&lt;$I766,$J766=1),$H766,1))</f>
        <v>0</v>
      </c>
      <c r="AZ766" s="221">
        <f ca="1">SUMPRODUCT($O173:AZ173,N(OFFSET($O737:AZ737,0,MAX(COLUMN($O737:AZ737))-COLUMN($O737:AZ737),1,1)))*IF($J766=0,$H766,IF(AND(AZ$9&lt;$I766,$J766=1),$H766,1))</f>
        <v>0</v>
      </c>
      <c r="BA766" s="221">
        <f ca="1">SUMPRODUCT($O173:BA173,N(OFFSET($O737:BA737,0,MAX(COLUMN($O737:BA737))-COLUMN($O737:BA737),1,1)))*IF($J766=0,$H766,IF(AND(BA$9&lt;$I766,$J766=1),$H766,1))</f>
        <v>0</v>
      </c>
      <c r="BB766" s="221">
        <f ca="1">SUMPRODUCT($O173:BB173,N(OFFSET($O737:BB737,0,MAX(COLUMN($O737:BB737))-COLUMN($O737:BB737),1,1)))*IF($J766=0,$H766,IF(AND(BB$9&lt;$I766,$J766=1),$H766,1))</f>
        <v>0</v>
      </c>
      <c r="BC766" s="221">
        <f ca="1">SUMPRODUCT($O173:BC173,N(OFFSET($O737:BC737,0,MAX(COLUMN($O737:BC737))-COLUMN($O737:BC737),1,1)))*IF($J766=0,$H766,IF(AND(BC$9&lt;$I766,$J766=1),$H766,1))</f>
        <v>0</v>
      </c>
      <c r="BD766" s="221">
        <f ca="1">SUMPRODUCT($O173:BD173,N(OFFSET($O737:BD737,0,MAX(COLUMN($O737:BD737))-COLUMN($O737:BD737),1,1)))*IF($J766=0,$H766,IF(AND(BD$9&lt;$I766,$J766=1),$H766,1))</f>
        <v>0</v>
      </c>
      <c r="BE766" s="221">
        <f ca="1">SUMPRODUCT($O173:BE173,N(OFFSET($O737:BE737,0,MAX(COLUMN($O737:BE737))-COLUMN($O737:BE737),1,1)))*IF($J766=0,$H766,IF(AND(BE$9&lt;$I766,$J766=1),$H766,1))</f>
        <v>0</v>
      </c>
      <c r="BF766" s="221">
        <f ca="1">SUMPRODUCT($O173:BF173,N(OFFSET($O737:BF737,0,MAX(COLUMN($O737:BF737))-COLUMN($O737:BF737),1,1)))*IF($J766=0,$H766,IF(AND(BF$9&lt;$I766,$J766=1),$H766,1))</f>
        <v>0</v>
      </c>
      <c r="BG766" s="221">
        <f ca="1">SUMPRODUCT($O173:BG173,N(OFFSET($O737:BG737,0,MAX(COLUMN($O737:BG737))-COLUMN($O737:BG737),1,1)))*IF($J766=0,$H766,IF(AND(BG$9&lt;$I766,$J766=1),$H766,1))</f>
        <v>0</v>
      </c>
      <c r="BH766" s="221">
        <f ca="1">SUMPRODUCT($O173:BH173,N(OFFSET($O737:BH737,0,MAX(COLUMN($O737:BH737))-COLUMN($O737:BH737),1,1)))*IF($J766=0,$H766,IF(AND(BH$9&lt;$I766,$J766=1),$H766,1))</f>
        <v>0</v>
      </c>
      <c r="BI766" s="221">
        <f ca="1">SUMPRODUCT($O173:BI173,N(OFFSET($O737:BI737,0,MAX(COLUMN($O737:BI737))-COLUMN($O737:BI737),1,1)))*IF($J766=0,$H766,IF(AND(BI$9&lt;$I766,$J766=1),$H766,1))</f>
        <v>0</v>
      </c>
      <c r="BJ766" s="221">
        <f ca="1">SUMPRODUCT($O173:BJ173,N(OFFSET($O737:BJ737,0,MAX(COLUMN($O737:BJ737))-COLUMN($O737:BJ737),1,1)))*IF($J766=0,$H766,IF(AND(BJ$9&lt;$I766,$J766=1),$H766,1))</f>
        <v>0</v>
      </c>
      <c r="BK766" s="221">
        <f ca="1">SUMPRODUCT($O173:BK173,N(OFFSET($O737:BK737,0,MAX(COLUMN($O737:BK737))-COLUMN($O737:BK737),1,1)))*IF($J766=0,$H766,IF(AND(BK$9&lt;$I766,$J766=1),$H766,1))</f>
        <v>0</v>
      </c>
      <c r="BL766" s="221">
        <f ca="1">SUMPRODUCT($O173:BL173,N(OFFSET($O737:BL737,0,MAX(COLUMN($O737:BL737))-COLUMN($O737:BL737),1,1)))*IF($J766=0,$H766,IF(AND(BL$9&lt;$I766,$J766=1),$H766,1))</f>
        <v>0</v>
      </c>
      <c r="BM766" s="221">
        <f ca="1">SUMPRODUCT($O173:BM173,N(OFFSET($O737:BM737,0,MAX(COLUMN($O737:BM737))-COLUMN($O737:BM737),1,1)))*IF($J766=0,$H766,IF(AND(BM$9&lt;$I766,$J766=1),$H766,1))</f>
        <v>0</v>
      </c>
    </row>
    <row r="767" spans="3:65" x14ac:dyDescent="0.2">
      <c r="C767" s="188">
        <f t="shared" si="649"/>
        <v>5</v>
      </c>
      <c r="D767" s="166" t="str">
        <f t="shared" si="650"/>
        <v/>
      </c>
      <c r="E767" s="211" t="str">
        <f t="shared" si="648"/>
        <v>Operating Expense</v>
      </c>
      <c r="F767" s="183">
        <f t="shared" si="648"/>
        <v>2</v>
      </c>
      <c r="G767" s="183"/>
      <c r="H767" s="273">
        <f>Inputs!N16</f>
        <v>0.2</v>
      </c>
      <c r="I767" s="172">
        <f>Inputs!$N$37</f>
        <v>2038</v>
      </c>
      <c r="J767" s="90">
        <f>IF(ISNUMBER(SEARCH("Solar",Inputs!H16)),1,0)</f>
        <v>1</v>
      </c>
      <c r="O767" s="221">
        <f ca="1">SUMPRODUCT($O174:O174,N(OFFSET($O738:O738,0,MAX(COLUMN($O738:O738))-COLUMN($O738:O738),1,1)))*IF($J767=0,$H767,IF(AND(O$9&lt;$I767,$J767=1),$H767,1))</f>
        <v>0</v>
      </c>
      <c r="P767" s="221">
        <f ca="1">SUMPRODUCT($O174:P174,N(OFFSET($O738:P738,0,MAX(COLUMN($O738:P738))-COLUMN($O738:P738),1,1)))*IF($J767=0,$H767,IF(AND(P$9&lt;$I767,$J767=1),$H767,1))</f>
        <v>0</v>
      </c>
      <c r="Q767" s="221">
        <f ca="1">SUMPRODUCT($O174:Q174,N(OFFSET($O738:Q738,0,MAX(COLUMN($O738:Q738))-COLUMN($O738:Q738),1,1)))*IF($J767=0,$H767,IF(AND(Q$9&lt;$I767,$J767=1),$H767,1))</f>
        <v>0</v>
      </c>
      <c r="R767" s="221">
        <f ca="1">SUMPRODUCT($O174:R174,N(OFFSET($O738:R738,0,MAX(COLUMN($O738:R738))-COLUMN($O738:R738),1,1)))*IF($J767=0,$H767,IF(AND(R$9&lt;$I767,$J767=1),$H767,1))</f>
        <v>0</v>
      </c>
      <c r="S767" s="221">
        <f ca="1">SUMPRODUCT($O174:S174,N(OFFSET($O738:S738,0,MAX(COLUMN($O738:S738))-COLUMN($O738:S738),1,1)))*IF($J767=0,$H767,IF(AND(S$9&lt;$I767,$J767=1),$H767,1))</f>
        <v>0</v>
      </c>
      <c r="T767" s="221">
        <f ca="1">SUMPRODUCT($O174:T174,N(OFFSET($O738:T738,0,MAX(COLUMN($O738:T738))-COLUMN($O738:T738),1,1)))*IF($J767=0,$H767,IF(AND(T$9&lt;$I767,$J767=1),$H767,1))</f>
        <v>0</v>
      </c>
      <c r="U767" s="221">
        <f ca="1">SUMPRODUCT($O174:U174,N(OFFSET($O738:U738,0,MAX(COLUMN($O738:U738))-COLUMN($O738:U738),1,1)))*IF($J767=0,$H767,IF(AND(U$9&lt;$I767,$J767=1),$H767,1))</f>
        <v>0</v>
      </c>
      <c r="V767" s="221">
        <f ca="1">SUMPRODUCT($O174:V174,N(OFFSET($O738:V738,0,MAX(COLUMN($O738:V738))-COLUMN($O738:V738),1,1)))*IF($J767=0,$H767,IF(AND(V$9&lt;$I767,$J767=1),$H767,1))</f>
        <v>0</v>
      </c>
      <c r="W767" s="221">
        <f ca="1">SUMPRODUCT($O174:W174,N(OFFSET($O738:W738,0,MAX(COLUMN($O738:W738))-COLUMN($O738:W738),1,1)))*IF($J767=0,$H767,IF(AND(W$9&lt;$I767,$J767=1),$H767,1))</f>
        <v>0</v>
      </c>
      <c r="X767" s="221">
        <f ca="1">SUMPRODUCT($O174:X174,N(OFFSET($O738:X738,0,MAX(COLUMN($O738:X738))-COLUMN($O738:X738),1,1)))*IF($J767=0,$H767,IF(AND(X$9&lt;$I767,$J767=1),$H767,1))</f>
        <v>0</v>
      </c>
      <c r="Y767" s="221">
        <f ca="1">SUMPRODUCT($O174:Y174,N(OFFSET($O738:Y738,0,MAX(COLUMN($O738:Y738))-COLUMN($O738:Y738),1,1)))*IF($J767=0,$H767,IF(AND(Y$9&lt;$I767,$J767=1),$H767,1))</f>
        <v>0</v>
      </c>
      <c r="Z767" s="221">
        <f ca="1">SUMPRODUCT($O174:Z174,N(OFFSET($O738:Z738,0,MAX(COLUMN($O738:Z738))-COLUMN($O738:Z738),1,1)))*IF($J767=0,$H767,IF(AND(Z$9&lt;$I767,$J767=1),$H767,1))</f>
        <v>0</v>
      </c>
      <c r="AA767" s="221">
        <f ca="1">SUMPRODUCT($O174:AA174,N(OFFSET($O738:AA738,0,MAX(COLUMN($O738:AA738))-COLUMN($O738:AA738),1,1)))*IF($J767=0,$H767,IF(AND(AA$9&lt;$I767,$J767=1),$H767,1))</f>
        <v>0</v>
      </c>
      <c r="AB767" s="221">
        <f ca="1">SUMPRODUCT($O174:AB174,N(OFFSET($O738:AB738,0,MAX(COLUMN($O738:AB738))-COLUMN($O738:AB738),1,1)))*IF($J767=0,$H767,IF(AND(AB$9&lt;$I767,$J767=1),$H767,1))</f>
        <v>0</v>
      </c>
      <c r="AC767" s="221">
        <f ca="1">SUMPRODUCT($O174:AC174,N(OFFSET($O738:AC738,0,MAX(COLUMN($O738:AC738))-COLUMN($O738:AC738),1,1)))*IF($J767=0,$H767,IF(AND(AC$9&lt;$I767,$J767=1),$H767,1))</f>
        <v>0</v>
      </c>
      <c r="AD767" s="221">
        <f ca="1">SUMPRODUCT($O174:AD174,N(OFFSET($O738:AD738,0,MAX(COLUMN($O738:AD738))-COLUMN($O738:AD738),1,1)))*IF($J767=0,$H767,IF(AND(AD$9&lt;$I767,$J767=1),$H767,1))</f>
        <v>0</v>
      </c>
      <c r="AE767" s="221">
        <f ca="1">SUMPRODUCT($O174:AE174,N(OFFSET($O738:AE738,0,MAX(COLUMN($O738:AE738))-COLUMN($O738:AE738),1,1)))*IF($J767=0,$H767,IF(AND(AE$9&lt;$I767,$J767=1),$H767,1))</f>
        <v>0</v>
      </c>
      <c r="AF767" s="221">
        <f ca="1">SUMPRODUCT($O174:AF174,N(OFFSET($O738:AF738,0,MAX(COLUMN($O738:AF738))-COLUMN($O738:AF738),1,1)))*IF($J767=0,$H767,IF(AND(AF$9&lt;$I767,$J767=1),$H767,1))</f>
        <v>0</v>
      </c>
      <c r="AG767" s="221">
        <f ca="1">SUMPRODUCT($O174:AG174,N(OFFSET($O738:AG738,0,MAX(COLUMN($O738:AG738))-COLUMN($O738:AG738),1,1)))*IF($J767=0,$H767,IF(AND(AG$9&lt;$I767,$J767=1),$H767,1))</f>
        <v>0</v>
      </c>
      <c r="AH767" s="221">
        <f ca="1">SUMPRODUCT($O174:AH174,N(OFFSET($O738:AH738,0,MAX(COLUMN($O738:AH738))-COLUMN($O738:AH738),1,1)))*IF($J767=0,$H767,IF(AND(AH$9&lt;$I767,$J767=1),$H767,1))</f>
        <v>0</v>
      </c>
      <c r="AI767" s="221">
        <f ca="1">SUMPRODUCT($O174:AI174,N(OFFSET($O738:AI738,0,MAX(COLUMN($O738:AI738))-COLUMN($O738:AI738),1,1)))*IF($J767=0,$H767,IF(AND(AI$9&lt;$I767,$J767=1),$H767,1))</f>
        <v>0</v>
      </c>
      <c r="AJ767" s="221">
        <f ca="1">SUMPRODUCT($O174:AJ174,N(OFFSET($O738:AJ738,0,MAX(COLUMN($O738:AJ738))-COLUMN($O738:AJ738),1,1)))*IF($J767=0,$H767,IF(AND(AJ$9&lt;$I767,$J767=1),$H767,1))</f>
        <v>0</v>
      </c>
      <c r="AK767" s="221">
        <f ca="1">SUMPRODUCT($O174:AK174,N(OFFSET($O738:AK738,0,MAX(COLUMN($O738:AK738))-COLUMN($O738:AK738),1,1)))*IF($J767=0,$H767,IF(AND(AK$9&lt;$I767,$J767=1),$H767,1))</f>
        <v>0</v>
      </c>
      <c r="AL767" s="221">
        <f ca="1">SUMPRODUCT($O174:AL174,N(OFFSET($O738:AL738,0,MAX(COLUMN($O738:AL738))-COLUMN($O738:AL738),1,1)))*IF($J767=0,$H767,IF(AND(AL$9&lt;$I767,$J767=1),$H767,1))</f>
        <v>0</v>
      </c>
      <c r="AM767" s="221">
        <f ca="1">SUMPRODUCT($O174:AM174,N(OFFSET($O738:AM738,0,MAX(COLUMN($O738:AM738))-COLUMN($O738:AM738),1,1)))*IF($J767=0,$H767,IF(AND(AM$9&lt;$I767,$J767=1),$H767,1))</f>
        <v>0</v>
      </c>
      <c r="AN767" s="221">
        <f ca="1">SUMPRODUCT($O174:AN174,N(OFFSET($O738:AN738,0,MAX(COLUMN($O738:AN738))-COLUMN($O738:AN738),1,1)))*IF($J767=0,$H767,IF(AND(AN$9&lt;$I767,$J767=1),$H767,1))</f>
        <v>0</v>
      </c>
      <c r="AO767" s="221">
        <f ca="1">SUMPRODUCT($O174:AO174,N(OFFSET($O738:AO738,0,MAX(COLUMN($O738:AO738))-COLUMN($O738:AO738),1,1)))*IF($J767=0,$H767,IF(AND(AO$9&lt;$I767,$J767=1),$H767,1))</f>
        <v>0</v>
      </c>
      <c r="AP767" s="221">
        <f ca="1">SUMPRODUCT($O174:AP174,N(OFFSET($O738:AP738,0,MAX(COLUMN($O738:AP738))-COLUMN($O738:AP738),1,1)))*IF($J767=0,$H767,IF(AND(AP$9&lt;$I767,$J767=1),$H767,1))</f>
        <v>0</v>
      </c>
      <c r="AQ767" s="221">
        <f ca="1">SUMPRODUCT($O174:AQ174,N(OFFSET($O738:AQ738,0,MAX(COLUMN($O738:AQ738))-COLUMN($O738:AQ738),1,1)))*IF($J767=0,$H767,IF(AND(AQ$9&lt;$I767,$J767=1),$H767,1))</f>
        <v>0</v>
      </c>
      <c r="AR767" s="221">
        <f ca="1">SUMPRODUCT($O174:AR174,N(OFFSET($O738:AR738,0,MAX(COLUMN($O738:AR738))-COLUMN($O738:AR738),1,1)))*IF($J767=0,$H767,IF(AND(AR$9&lt;$I767,$J767=1),$H767,1))</f>
        <v>0</v>
      </c>
      <c r="AS767" s="221">
        <f ca="1">SUMPRODUCT($O174:AS174,N(OFFSET($O738:AS738,0,MAX(COLUMN($O738:AS738))-COLUMN($O738:AS738),1,1)))*IF($J767=0,$H767,IF(AND(AS$9&lt;$I767,$J767=1),$H767,1))</f>
        <v>0</v>
      </c>
      <c r="AT767" s="221">
        <f ca="1">SUMPRODUCT($O174:AT174,N(OFFSET($O738:AT738,0,MAX(COLUMN($O738:AT738))-COLUMN($O738:AT738),1,1)))*IF($J767=0,$H767,IF(AND(AT$9&lt;$I767,$J767=1),$H767,1))</f>
        <v>0</v>
      </c>
      <c r="AU767" s="221">
        <f ca="1">SUMPRODUCT($O174:AU174,N(OFFSET($O738:AU738,0,MAX(COLUMN($O738:AU738))-COLUMN($O738:AU738),1,1)))*IF($J767=0,$H767,IF(AND(AU$9&lt;$I767,$J767=1),$H767,1))</f>
        <v>0</v>
      </c>
      <c r="AV767" s="221">
        <f ca="1">SUMPRODUCT($O174:AV174,N(OFFSET($O738:AV738,0,MAX(COLUMN($O738:AV738))-COLUMN($O738:AV738),1,1)))*IF($J767=0,$H767,IF(AND(AV$9&lt;$I767,$J767=1),$H767,1))</f>
        <v>0</v>
      </c>
      <c r="AW767" s="221">
        <f ca="1">SUMPRODUCT($O174:AW174,N(OFFSET($O738:AW738,0,MAX(COLUMN($O738:AW738))-COLUMN($O738:AW738),1,1)))*IF($J767=0,$H767,IF(AND(AW$9&lt;$I767,$J767=1),$H767,1))</f>
        <v>0</v>
      </c>
      <c r="AX767" s="221">
        <f ca="1">SUMPRODUCT($O174:AX174,N(OFFSET($O738:AX738,0,MAX(COLUMN($O738:AX738))-COLUMN($O738:AX738),1,1)))*IF($J767=0,$H767,IF(AND(AX$9&lt;$I767,$J767=1),$H767,1))</f>
        <v>0</v>
      </c>
      <c r="AY767" s="221">
        <f ca="1">SUMPRODUCT($O174:AY174,N(OFFSET($O738:AY738,0,MAX(COLUMN($O738:AY738))-COLUMN($O738:AY738),1,1)))*IF($J767=0,$H767,IF(AND(AY$9&lt;$I767,$J767=1),$H767,1))</f>
        <v>0</v>
      </c>
      <c r="AZ767" s="221">
        <f ca="1">SUMPRODUCT($O174:AZ174,N(OFFSET($O738:AZ738,0,MAX(COLUMN($O738:AZ738))-COLUMN($O738:AZ738),1,1)))*IF($J767=0,$H767,IF(AND(AZ$9&lt;$I767,$J767=1),$H767,1))</f>
        <v>0</v>
      </c>
      <c r="BA767" s="221">
        <f ca="1">SUMPRODUCT($O174:BA174,N(OFFSET($O738:BA738,0,MAX(COLUMN($O738:BA738))-COLUMN($O738:BA738),1,1)))*IF($J767=0,$H767,IF(AND(BA$9&lt;$I767,$J767=1),$H767,1))</f>
        <v>0</v>
      </c>
      <c r="BB767" s="221">
        <f ca="1">SUMPRODUCT($O174:BB174,N(OFFSET($O738:BB738,0,MAX(COLUMN($O738:BB738))-COLUMN($O738:BB738),1,1)))*IF($J767=0,$H767,IF(AND(BB$9&lt;$I767,$J767=1),$H767,1))</f>
        <v>0</v>
      </c>
      <c r="BC767" s="221">
        <f ca="1">SUMPRODUCT($O174:BC174,N(OFFSET($O738:BC738,0,MAX(COLUMN($O738:BC738))-COLUMN($O738:BC738),1,1)))*IF($J767=0,$H767,IF(AND(BC$9&lt;$I767,$J767=1),$H767,1))</f>
        <v>0</v>
      </c>
      <c r="BD767" s="221">
        <f ca="1">SUMPRODUCT($O174:BD174,N(OFFSET($O738:BD738,0,MAX(COLUMN($O738:BD738))-COLUMN($O738:BD738),1,1)))*IF($J767=0,$H767,IF(AND(BD$9&lt;$I767,$J767=1),$H767,1))</f>
        <v>0</v>
      </c>
      <c r="BE767" s="221">
        <f ca="1">SUMPRODUCT($O174:BE174,N(OFFSET($O738:BE738,0,MAX(COLUMN($O738:BE738))-COLUMN($O738:BE738),1,1)))*IF($J767=0,$H767,IF(AND(BE$9&lt;$I767,$J767=1),$H767,1))</f>
        <v>0</v>
      </c>
      <c r="BF767" s="221">
        <f ca="1">SUMPRODUCT($O174:BF174,N(OFFSET($O738:BF738,0,MAX(COLUMN($O738:BF738))-COLUMN($O738:BF738),1,1)))*IF($J767=0,$H767,IF(AND(BF$9&lt;$I767,$J767=1),$H767,1))</f>
        <v>0</v>
      </c>
      <c r="BG767" s="221">
        <f ca="1">SUMPRODUCT($O174:BG174,N(OFFSET($O738:BG738,0,MAX(COLUMN($O738:BG738))-COLUMN($O738:BG738),1,1)))*IF($J767=0,$H767,IF(AND(BG$9&lt;$I767,$J767=1),$H767,1))</f>
        <v>0</v>
      </c>
      <c r="BH767" s="221">
        <f ca="1">SUMPRODUCT($O174:BH174,N(OFFSET($O738:BH738,0,MAX(COLUMN($O738:BH738))-COLUMN($O738:BH738),1,1)))*IF($J767=0,$H767,IF(AND(BH$9&lt;$I767,$J767=1),$H767,1))</f>
        <v>0</v>
      </c>
      <c r="BI767" s="221">
        <f ca="1">SUMPRODUCT($O174:BI174,N(OFFSET($O738:BI738,0,MAX(COLUMN($O738:BI738))-COLUMN($O738:BI738),1,1)))*IF($J767=0,$H767,IF(AND(BI$9&lt;$I767,$J767=1),$H767,1))</f>
        <v>0</v>
      </c>
      <c r="BJ767" s="221">
        <f ca="1">SUMPRODUCT($O174:BJ174,N(OFFSET($O738:BJ738,0,MAX(COLUMN($O738:BJ738))-COLUMN($O738:BJ738),1,1)))*IF($J767=0,$H767,IF(AND(BJ$9&lt;$I767,$J767=1),$H767,1))</f>
        <v>0</v>
      </c>
      <c r="BK767" s="221">
        <f ca="1">SUMPRODUCT($O174:BK174,N(OFFSET($O738:BK738,0,MAX(COLUMN($O738:BK738))-COLUMN($O738:BK738),1,1)))*IF($J767=0,$H767,IF(AND(BK$9&lt;$I767,$J767=1),$H767,1))</f>
        <v>0</v>
      </c>
      <c r="BL767" s="221">
        <f ca="1">SUMPRODUCT($O174:BL174,N(OFFSET($O738:BL738,0,MAX(COLUMN($O738:BL738))-COLUMN($O738:BL738),1,1)))*IF($J767=0,$H767,IF(AND(BL$9&lt;$I767,$J767=1),$H767,1))</f>
        <v>0</v>
      </c>
      <c r="BM767" s="221">
        <f ca="1">SUMPRODUCT($O174:BM174,N(OFFSET($O738:BM738,0,MAX(COLUMN($O738:BM738))-COLUMN($O738:BM738),1,1)))*IF($J767=0,$H767,IF(AND(BM$9&lt;$I767,$J767=1),$H767,1))</f>
        <v>0</v>
      </c>
    </row>
    <row r="768" spans="3:65" x14ac:dyDescent="0.2">
      <c r="C768" s="188">
        <f t="shared" si="649"/>
        <v>6</v>
      </c>
      <c r="D768" s="166" t="str">
        <f t="shared" si="650"/>
        <v/>
      </c>
      <c r="E768" s="211" t="str">
        <f t="shared" si="648"/>
        <v>Operating Expense</v>
      </c>
      <c r="F768" s="183">
        <f t="shared" si="648"/>
        <v>2</v>
      </c>
      <c r="G768" s="183"/>
      <c r="H768" s="273">
        <f>Inputs!N17</f>
        <v>0.2</v>
      </c>
      <c r="I768" s="172">
        <f>Inputs!$N$37</f>
        <v>2038</v>
      </c>
      <c r="J768" s="90">
        <f>IF(ISNUMBER(SEARCH("Solar",Inputs!H17)),1,0)</f>
        <v>1</v>
      </c>
      <c r="O768" s="221">
        <f ca="1">SUMPRODUCT($O175:O175,N(OFFSET($O739:O739,0,MAX(COLUMN($O739:O739))-COLUMN($O739:O739),1,1)))*IF($J768=0,$H768,IF(AND(O$9&lt;$I768,$J768=1),$H768,1))</f>
        <v>0</v>
      </c>
      <c r="P768" s="221">
        <f ca="1">SUMPRODUCT($O175:P175,N(OFFSET($O739:P739,0,MAX(COLUMN($O739:P739))-COLUMN($O739:P739),1,1)))*IF($J768=0,$H768,IF(AND(P$9&lt;$I768,$J768=1),$H768,1))</f>
        <v>0</v>
      </c>
      <c r="Q768" s="221">
        <f ca="1">SUMPRODUCT($O175:Q175,N(OFFSET($O739:Q739,0,MAX(COLUMN($O739:Q739))-COLUMN($O739:Q739),1,1)))*IF($J768=0,$H768,IF(AND(Q$9&lt;$I768,$J768=1),$H768,1))</f>
        <v>0</v>
      </c>
      <c r="R768" s="221">
        <f ca="1">SUMPRODUCT($O175:R175,N(OFFSET($O739:R739,0,MAX(COLUMN($O739:R739))-COLUMN($O739:R739),1,1)))*IF($J768=0,$H768,IF(AND(R$9&lt;$I768,$J768=1),$H768,1))</f>
        <v>0</v>
      </c>
      <c r="S768" s="221">
        <f ca="1">SUMPRODUCT($O175:S175,N(OFFSET($O739:S739,0,MAX(COLUMN($O739:S739))-COLUMN($O739:S739),1,1)))*IF($J768=0,$H768,IF(AND(S$9&lt;$I768,$J768=1),$H768,1))</f>
        <v>0</v>
      </c>
      <c r="T768" s="221">
        <f ca="1">SUMPRODUCT($O175:T175,N(OFFSET($O739:T739,0,MAX(COLUMN($O739:T739))-COLUMN($O739:T739),1,1)))*IF($J768=0,$H768,IF(AND(T$9&lt;$I768,$J768=1),$H768,1))</f>
        <v>0</v>
      </c>
      <c r="U768" s="221">
        <f ca="1">SUMPRODUCT($O175:U175,N(OFFSET($O739:U739,0,MAX(COLUMN($O739:U739))-COLUMN($O739:U739),1,1)))*IF($J768=0,$H768,IF(AND(U$9&lt;$I768,$J768=1),$H768,1))</f>
        <v>0</v>
      </c>
      <c r="V768" s="221">
        <f ca="1">SUMPRODUCT($O175:V175,N(OFFSET($O739:V739,0,MAX(COLUMN($O739:V739))-COLUMN($O739:V739),1,1)))*IF($J768=0,$H768,IF(AND(V$9&lt;$I768,$J768=1),$H768,1))</f>
        <v>0</v>
      </c>
      <c r="W768" s="221">
        <f ca="1">SUMPRODUCT($O175:W175,N(OFFSET($O739:W739,0,MAX(COLUMN($O739:W739))-COLUMN($O739:W739),1,1)))*IF($J768=0,$H768,IF(AND(W$9&lt;$I768,$J768=1),$H768,1))</f>
        <v>0</v>
      </c>
      <c r="X768" s="221">
        <f ca="1">SUMPRODUCT($O175:X175,N(OFFSET($O739:X739,0,MAX(COLUMN($O739:X739))-COLUMN($O739:X739),1,1)))*IF($J768=0,$H768,IF(AND(X$9&lt;$I768,$J768=1),$H768,1))</f>
        <v>0</v>
      </c>
      <c r="Y768" s="221">
        <f ca="1">SUMPRODUCT($O175:Y175,N(OFFSET($O739:Y739,0,MAX(COLUMN($O739:Y739))-COLUMN($O739:Y739),1,1)))*IF($J768=0,$H768,IF(AND(Y$9&lt;$I768,$J768=1),$H768,1))</f>
        <v>0</v>
      </c>
      <c r="Z768" s="221">
        <f ca="1">SUMPRODUCT($O175:Z175,N(OFFSET($O739:Z739,0,MAX(COLUMN($O739:Z739))-COLUMN($O739:Z739),1,1)))*IF($J768=0,$H768,IF(AND(Z$9&lt;$I768,$J768=1),$H768,1))</f>
        <v>0</v>
      </c>
      <c r="AA768" s="221">
        <f ca="1">SUMPRODUCT($O175:AA175,N(OFFSET($O739:AA739,0,MAX(COLUMN($O739:AA739))-COLUMN($O739:AA739),1,1)))*IF($J768=0,$H768,IF(AND(AA$9&lt;$I768,$J768=1),$H768,1))</f>
        <v>0</v>
      </c>
      <c r="AB768" s="221">
        <f ca="1">SUMPRODUCT($O175:AB175,N(OFFSET($O739:AB739,0,MAX(COLUMN($O739:AB739))-COLUMN($O739:AB739),1,1)))*IF($J768=0,$H768,IF(AND(AB$9&lt;$I768,$J768=1),$H768,1))</f>
        <v>0</v>
      </c>
      <c r="AC768" s="221">
        <f ca="1">SUMPRODUCT($O175:AC175,N(OFFSET($O739:AC739,0,MAX(COLUMN($O739:AC739))-COLUMN($O739:AC739),1,1)))*IF($J768=0,$H768,IF(AND(AC$9&lt;$I768,$J768=1),$H768,1))</f>
        <v>0</v>
      </c>
      <c r="AD768" s="221">
        <f ca="1">SUMPRODUCT($O175:AD175,N(OFFSET($O739:AD739,0,MAX(COLUMN($O739:AD739))-COLUMN($O739:AD739),1,1)))*IF($J768=0,$H768,IF(AND(AD$9&lt;$I768,$J768=1),$H768,1))</f>
        <v>0</v>
      </c>
      <c r="AE768" s="221">
        <f ca="1">SUMPRODUCT($O175:AE175,N(OFFSET($O739:AE739,0,MAX(COLUMN($O739:AE739))-COLUMN($O739:AE739),1,1)))*IF($J768=0,$H768,IF(AND(AE$9&lt;$I768,$J768=1),$H768,1))</f>
        <v>0</v>
      </c>
      <c r="AF768" s="221">
        <f ca="1">SUMPRODUCT($O175:AF175,N(OFFSET($O739:AF739,0,MAX(COLUMN($O739:AF739))-COLUMN($O739:AF739),1,1)))*IF($J768=0,$H768,IF(AND(AF$9&lt;$I768,$J768=1),$H768,1))</f>
        <v>0</v>
      </c>
      <c r="AG768" s="221">
        <f ca="1">SUMPRODUCT($O175:AG175,N(OFFSET($O739:AG739,0,MAX(COLUMN($O739:AG739))-COLUMN($O739:AG739),1,1)))*IF($J768=0,$H768,IF(AND(AG$9&lt;$I768,$J768=1),$H768,1))</f>
        <v>0</v>
      </c>
      <c r="AH768" s="221">
        <f ca="1">SUMPRODUCT($O175:AH175,N(OFFSET($O739:AH739,0,MAX(COLUMN($O739:AH739))-COLUMN($O739:AH739),1,1)))*IF($J768=0,$H768,IF(AND(AH$9&lt;$I768,$J768=1),$H768,1))</f>
        <v>0</v>
      </c>
      <c r="AI768" s="221">
        <f ca="1">SUMPRODUCT($O175:AI175,N(OFFSET($O739:AI739,0,MAX(COLUMN($O739:AI739))-COLUMN($O739:AI739),1,1)))*IF($J768=0,$H768,IF(AND(AI$9&lt;$I768,$J768=1),$H768,1))</f>
        <v>0</v>
      </c>
      <c r="AJ768" s="221">
        <f ca="1">SUMPRODUCT($O175:AJ175,N(OFFSET($O739:AJ739,0,MAX(COLUMN($O739:AJ739))-COLUMN($O739:AJ739),1,1)))*IF($J768=0,$H768,IF(AND(AJ$9&lt;$I768,$J768=1),$H768,1))</f>
        <v>0</v>
      </c>
      <c r="AK768" s="221">
        <f ca="1">SUMPRODUCT($O175:AK175,N(OFFSET($O739:AK739,0,MAX(COLUMN($O739:AK739))-COLUMN($O739:AK739),1,1)))*IF($J768=0,$H768,IF(AND(AK$9&lt;$I768,$J768=1),$H768,1))</f>
        <v>0</v>
      </c>
      <c r="AL768" s="221">
        <f ca="1">SUMPRODUCT($O175:AL175,N(OFFSET($O739:AL739,0,MAX(COLUMN($O739:AL739))-COLUMN($O739:AL739),1,1)))*IF($J768=0,$H768,IF(AND(AL$9&lt;$I768,$J768=1),$H768,1))</f>
        <v>0</v>
      </c>
      <c r="AM768" s="221">
        <f ca="1">SUMPRODUCT($O175:AM175,N(OFFSET($O739:AM739,0,MAX(COLUMN($O739:AM739))-COLUMN($O739:AM739),1,1)))*IF($J768=0,$H768,IF(AND(AM$9&lt;$I768,$J768=1),$H768,1))</f>
        <v>0</v>
      </c>
      <c r="AN768" s="221">
        <f ca="1">SUMPRODUCT($O175:AN175,N(OFFSET($O739:AN739,0,MAX(COLUMN($O739:AN739))-COLUMN($O739:AN739),1,1)))*IF($J768=0,$H768,IF(AND(AN$9&lt;$I768,$J768=1),$H768,1))</f>
        <v>0</v>
      </c>
      <c r="AO768" s="221">
        <f ca="1">SUMPRODUCT($O175:AO175,N(OFFSET($O739:AO739,0,MAX(COLUMN($O739:AO739))-COLUMN($O739:AO739),1,1)))*IF($J768=0,$H768,IF(AND(AO$9&lt;$I768,$J768=1),$H768,1))</f>
        <v>0</v>
      </c>
      <c r="AP768" s="221">
        <f ca="1">SUMPRODUCT($O175:AP175,N(OFFSET($O739:AP739,0,MAX(COLUMN($O739:AP739))-COLUMN($O739:AP739),1,1)))*IF($J768=0,$H768,IF(AND(AP$9&lt;$I768,$J768=1),$H768,1))</f>
        <v>0</v>
      </c>
      <c r="AQ768" s="221">
        <f ca="1">SUMPRODUCT($O175:AQ175,N(OFFSET($O739:AQ739,0,MAX(COLUMN($O739:AQ739))-COLUMN($O739:AQ739),1,1)))*IF($J768=0,$H768,IF(AND(AQ$9&lt;$I768,$J768=1),$H768,1))</f>
        <v>0</v>
      </c>
      <c r="AR768" s="221">
        <f ca="1">SUMPRODUCT($O175:AR175,N(OFFSET($O739:AR739,0,MAX(COLUMN($O739:AR739))-COLUMN($O739:AR739),1,1)))*IF($J768=0,$H768,IF(AND(AR$9&lt;$I768,$J768=1),$H768,1))</f>
        <v>0</v>
      </c>
      <c r="AS768" s="221">
        <f ca="1">SUMPRODUCT($O175:AS175,N(OFFSET($O739:AS739,0,MAX(COLUMN($O739:AS739))-COLUMN($O739:AS739),1,1)))*IF($J768=0,$H768,IF(AND(AS$9&lt;$I768,$J768=1),$H768,1))</f>
        <v>0</v>
      </c>
      <c r="AT768" s="221">
        <f ca="1">SUMPRODUCT($O175:AT175,N(OFFSET($O739:AT739,0,MAX(COLUMN($O739:AT739))-COLUMN($O739:AT739),1,1)))*IF($J768=0,$H768,IF(AND(AT$9&lt;$I768,$J768=1),$H768,1))</f>
        <v>0</v>
      </c>
      <c r="AU768" s="221">
        <f ca="1">SUMPRODUCT($O175:AU175,N(OFFSET($O739:AU739,0,MAX(COLUMN($O739:AU739))-COLUMN($O739:AU739),1,1)))*IF($J768=0,$H768,IF(AND(AU$9&lt;$I768,$J768=1),$H768,1))</f>
        <v>0</v>
      </c>
      <c r="AV768" s="221">
        <f ca="1">SUMPRODUCT($O175:AV175,N(OFFSET($O739:AV739,0,MAX(COLUMN($O739:AV739))-COLUMN($O739:AV739),1,1)))*IF($J768=0,$H768,IF(AND(AV$9&lt;$I768,$J768=1),$H768,1))</f>
        <v>0</v>
      </c>
      <c r="AW768" s="221">
        <f ca="1">SUMPRODUCT($O175:AW175,N(OFFSET($O739:AW739,0,MAX(COLUMN($O739:AW739))-COLUMN($O739:AW739),1,1)))*IF($J768=0,$H768,IF(AND(AW$9&lt;$I768,$J768=1),$H768,1))</f>
        <v>0</v>
      </c>
      <c r="AX768" s="221">
        <f ca="1">SUMPRODUCT($O175:AX175,N(OFFSET($O739:AX739,0,MAX(COLUMN($O739:AX739))-COLUMN($O739:AX739),1,1)))*IF($J768=0,$H768,IF(AND(AX$9&lt;$I768,$J768=1),$H768,1))</f>
        <v>0</v>
      </c>
      <c r="AY768" s="221">
        <f ca="1">SUMPRODUCT($O175:AY175,N(OFFSET($O739:AY739,0,MAX(COLUMN($O739:AY739))-COLUMN($O739:AY739),1,1)))*IF($J768=0,$H768,IF(AND(AY$9&lt;$I768,$J768=1),$H768,1))</f>
        <v>0</v>
      </c>
      <c r="AZ768" s="221">
        <f ca="1">SUMPRODUCT($O175:AZ175,N(OFFSET($O739:AZ739,0,MAX(COLUMN($O739:AZ739))-COLUMN($O739:AZ739),1,1)))*IF($J768=0,$H768,IF(AND(AZ$9&lt;$I768,$J768=1),$H768,1))</f>
        <v>0</v>
      </c>
      <c r="BA768" s="221">
        <f ca="1">SUMPRODUCT($O175:BA175,N(OFFSET($O739:BA739,0,MAX(COLUMN($O739:BA739))-COLUMN($O739:BA739),1,1)))*IF($J768=0,$H768,IF(AND(BA$9&lt;$I768,$J768=1),$H768,1))</f>
        <v>0</v>
      </c>
      <c r="BB768" s="221">
        <f ca="1">SUMPRODUCT($O175:BB175,N(OFFSET($O739:BB739,0,MAX(COLUMN($O739:BB739))-COLUMN($O739:BB739),1,1)))*IF($J768=0,$H768,IF(AND(BB$9&lt;$I768,$J768=1),$H768,1))</f>
        <v>0</v>
      </c>
      <c r="BC768" s="221">
        <f ca="1">SUMPRODUCT($O175:BC175,N(OFFSET($O739:BC739,0,MAX(COLUMN($O739:BC739))-COLUMN($O739:BC739),1,1)))*IF($J768=0,$H768,IF(AND(BC$9&lt;$I768,$J768=1),$H768,1))</f>
        <v>0</v>
      </c>
      <c r="BD768" s="221">
        <f ca="1">SUMPRODUCT($O175:BD175,N(OFFSET($O739:BD739,0,MAX(COLUMN($O739:BD739))-COLUMN($O739:BD739),1,1)))*IF($J768=0,$H768,IF(AND(BD$9&lt;$I768,$J768=1),$H768,1))</f>
        <v>0</v>
      </c>
      <c r="BE768" s="221">
        <f ca="1">SUMPRODUCT($O175:BE175,N(OFFSET($O739:BE739,0,MAX(COLUMN($O739:BE739))-COLUMN($O739:BE739),1,1)))*IF($J768=0,$H768,IF(AND(BE$9&lt;$I768,$J768=1),$H768,1))</f>
        <v>0</v>
      </c>
      <c r="BF768" s="221">
        <f ca="1">SUMPRODUCT($O175:BF175,N(OFFSET($O739:BF739,0,MAX(COLUMN($O739:BF739))-COLUMN($O739:BF739),1,1)))*IF($J768=0,$H768,IF(AND(BF$9&lt;$I768,$J768=1),$H768,1))</f>
        <v>0</v>
      </c>
      <c r="BG768" s="221">
        <f ca="1">SUMPRODUCT($O175:BG175,N(OFFSET($O739:BG739,0,MAX(COLUMN($O739:BG739))-COLUMN($O739:BG739),1,1)))*IF($J768=0,$H768,IF(AND(BG$9&lt;$I768,$J768=1),$H768,1))</f>
        <v>0</v>
      </c>
      <c r="BH768" s="221">
        <f ca="1">SUMPRODUCT($O175:BH175,N(OFFSET($O739:BH739,0,MAX(COLUMN($O739:BH739))-COLUMN($O739:BH739),1,1)))*IF($J768=0,$H768,IF(AND(BH$9&lt;$I768,$J768=1),$H768,1))</f>
        <v>0</v>
      </c>
      <c r="BI768" s="221">
        <f ca="1">SUMPRODUCT($O175:BI175,N(OFFSET($O739:BI739,0,MAX(COLUMN($O739:BI739))-COLUMN($O739:BI739),1,1)))*IF($J768=0,$H768,IF(AND(BI$9&lt;$I768,$J768=1),$H768,1))</f>
        <v>0</v>
      </c>
      <c r="BJ768" s="221">
        <f ca="1">SUMPRODUCT($O175:BJ175,N(OFFSET($O739:BJ739,0,MAX(COLUMN($O739:BJ739))-COLUMN($O739:BJ739),1,1)))*IF($J768=0,$H768,IF(AND(BJ$9&lt;$I768,$J768=1),$H768,1))</f>
        <v>0</v>
      </c>
      <c r="BK768" s="221">
        <f ca="1">SUMPRODUCT($O175:BK175,N(OFFSET($O739:BK739,0,MAX(COLUMN($O739:BK739))-COLUMN($O739:BK739),1,1)))*IF($J768=0,$H768,IF(AND(BK$9&lt;$I768,$J768=1),$H768,1))</f>
        <v>0</v>
      </c>
      <c r="BL768" s="221">
        <f ca="1">SUMPRODUCT($O175:BL175,N(OFFSET($O739:BL739,0,MAX(COLUMN($O739:BL739))-COLUMN($O739:BL739),1,1)))*IF($J768=0,$H768,IF(AND(BL$9&lt;$I768,$J768=1),$H768,1))</f>
        <v>0</v>
      </c>
      <c r="BM768" s="221">
        <f ca="1">SUMPRODUCT($O175:BM175,N(OFFSET($O739:BM739,0,MAX(COLUMN($O739:BM739))-COLUMN($O739:BM739),1,1)))*IF($J768=0,$H768,IF(AND(BM$9&lt;$I768,$J768=1),$H768,1))</f>
        <v>0</v>
      </c>
    </row>
    <row r="769" spans="3:65" x14ac:dyDescent="0.2">
      <c r="C769" s="188">
        <f t="shared" si="649"/>
        <v>7</v>
      </c>
      <c r="D769" s="166" t="str">
        <f t="shared" si="650"/>
        <v xml:space="preserve">Alt 1 - TRANSMISSION LINE  </v>
      </c>
      <c r="E769" s="211" t="str">
        <f t="shared" si="648"/>
        <v>CWIP Capital</v>
      </c>
      <c r="F769" s="183">
        <f t="shared" si="648"/>
        <v>6</v>
      </c>
      <c r="G769" s="183"/>
      <c r="H769" s="273">
        <f>Inputs!N18</f>
        <v>1</v>
      </c>
      <c r="I769" s="172">
        <f>Inputs!$N$37</f>
        <v>2038</v>
      </c>
      <c r="J769" s="90">
        <f>IF(ISNUMBER(SEARCH("Solar",Inputs!H18)),1,0)</f>
        <v>0</v>
      </c>
      <c r="O769" s="221">
        <f ca="1">SUMPRODUCT($O176:O176,N(OFFSET($O740:O740,0,MAX(COLUMN($O740:O740))-COLUMN($O740:O740),1,1)))*IF($J769=0,$H769,IF(AND(O$9&lt;$I769,$J769=1),$H769,1))</f>
        <v>0</v>
      </c>
      <c r="P769" s="221">
        <f ca="1">SUMPRODUCT($O176:P176,N(OFFSET($O740:P740,0,MAX(COLUMN($O740:P740))-COLUMN($O740:P740),1,1)))*IF($J769=0,$H769,IF(AND(P$9&lt;$I769,$J769=1),$H769,1))</f>
        <v>0</v>
      </c>
      <c r="Q769" s="221">
        <f ca="1">SUMPRODUCT($O176:Q176,N(OFFSET($O740:Q740,0,MAX(COLUMN($O740:Q740))-COLUMN($O740:Q740),1,1)))*IF($J769=0,$H769,IF(AND(Q$9&lt;$I769,$J769=1),$H769,1))</f>
        <v>0</v>
      </c>
      <c r="R769" s="221">
        <f ca="1">SUMPRODUCT($O176:R176,N(OFFSET($O740:R740,0,MAX(COLUMN($O740:R740))-COLUMN($O740:R740),1,1)))*IF($J769=0,$H769,IF(AND(R$9&lt;$I769,$J769=1),$H769,1))</f>
        <v>245847517.36772054</v>
      </c>
      <c r="S769" s="221">
        <f ca="1">SUMPRODUCT($O176:S176,N(OFFSET($O740:S740,0,MAX(COLUMN($O740:S740))-COLUMN($O740:S740),1,1)))*IF($J769=0,$H769,IF(AND(S$9&lt;$I769,$J769=1),$H769,1))</f>
        <v>245554841.75180659</v>
      </c>
      <c r="T769" s="221">
        <f ca="1">SUMPRODUCT($O176:T176,N(OFFSET($O740:T740,0,MAX(COLUMN($O740:T740))-COLUMN($O740:T740),1,1)))*IF($J769=0,$H769,IF(AND(T$9&lt;$I769,$J769=1),$H769,1))</f>
        <v>242042734.36083916</v>
      </c>
      <c r="U769" s="221">
        <f ca="1">SUMPRODUCT($O176:U176,N(OFFSET($O740:U740,0,MAX(COLUMN($O740:U740))-COLUMN($O740:U740),1,1)))*IF($J769=0,$H769,IF(AND(U$9&lt;$I769,$J769=1),$H769,1))</f>
        <v>238530626.96987173</v>
      </c>
      <c r="V769" s="221">
        <f ca="1">SUMPRODUCT($O176:V176,N(OFFSET($O740:V740,0,MAX(COLUMN($O740:V740))-COLUMN($O740:V740),1,1)))*IF($J769=0,$H769,IF(AND(V$9&lt;$I769,$J769=1),$H769,1))</f>
        <v>235018519.5789043</v>
      </c>
      <c r="W769" s="221">
        <f ca="1">SUMPRODUCT($O176:W176,N(OFFSET($O740:W740,0,MAX(COLUMN($O740:W740))-COLUMN($O740:W740),1,1)))*IF($J769=0,$H769,IF(AND(W$9&lt;$I769,$J769=1),$H769,1))</f>
        <v>231506412.18793684</v>
      </c>
      <c r="X769" s="221">
        <f ca="1">SUMPRODUCT($O176:X176,N(OFFSET($O740:X740,0,MAX(COLUMN($O740:X740))-COLUMN($O740:X740),1,1)))*IF($J769=0,$H769,IF(AND(X$9&lt;$I769,$J769=1),$H769,1))</f>
        <v>227994304.79696941</v>
      </c>
      <c r="Y769" s="221">
        <f ca="1">SUMPRODUCT($O176:Y176,N(OFFSET($O740:Y740,0,MAX(COLUMN($O740:Y740))-COLUMN($O740:Y740),1,1)))*IF($J769=0,$H769,IF(AND(Y$9&lt;$I769,$J769=1),$H769,1))</f>
        <v>224482197.40600196</v>
      </c>
      <c r="Z769" s="221">
        <f ca="1">SUMPRODUCT($O176:Z176,N(OFFSET($O740:Z740,0,MAX(COLUMN($O740:Z740))-COLUMN($O740:Z740),1,1)))*IF($J769=0,$H769,IF(AND(Z$9&lt;$I769,$J769=1),$H769,1))</f>
        <v>220970090.01503456</v>
      </c>
      <c r="AA769" s="221">
        <f ca="1">SUMPRODUCT($O176:AA176,N(OFFSET($O740:AA740,0,MAX(COLUMN($O740:AA740))-COLUMN($O740:AA740),1,1)))*IF($J769=0,$H769,IF(AND(AA$9&lt;$I769,$J769=1),$H769,1))</f>
        <v>217457982.6240671</v>
      </c>
      <c r="AB769" s="221">
        <f ca="1">SUMPRODUCT($O176:AB176,N(OFFSET($O740:AB740,0,MAX(COLUMN($O740:AB740))-COLUMN($O740:AB740),1,1)))*IF($J769=0,$H769,IF(AND(AB$9&lt;$I769,$J769=1),$H769,1))</f>
        <v>213945875.23309967</v>
      </c>
      <c r="AC769" s="221">
        <f ca="1">SUMPRODUCT($O176:AC176,N(OFFSET($O740:AC740,0,MAX(COLUMN($O740:AC740))-COLUMN($O740:AC740),1,1)))*IF($J769=0,$H769,IF(AND(AC$9&lt;$I769,$J769=1),$H769,1))</f>
        <v>210433767.84213221</v>
      </c>
      <c r="AD769" s="221">
        <f ca="1">SUMPRODUCT($O176:AD176,N(OFFSET($O740:AD740,0,MAX(COLUMN($O740:AD740))-COLUMN($O740:AD740),1,1)))*IF($J769=0,$H769,IF(AND(AD$9&lt;$I769,$J769=1),$H769,1))</f>
        <v>206921660.45116478</v>
      </c>
      <c r="AE769" s="221">
        <f ca="1">SUMPRODUCT($O176:AE176,N(OFFSET($O740:AE740,0,MAX(COLUMN($O740:AE740))-COLUMN($O740:AE740),1,1)))*IF($J769=0,$H769,IF(AND(AE$9&lt;$I769,$J769=1),$H769,1))</f>
        <v>203409553.06019735</v>
      </c>
      <c r="AF769" s="221">
        <f ca="1">SUMPRODUCT($O176:AF176,N(OFFSET($O740:AF740,0,MAX(COLUMN($O740:AF740))-COLUMN($O740:AF740),1,1)))*IF($J769=0,$H769,IF(AND(AF$9&lt;$I769,$J769=1),$H769,1))</f>
        <v>199897445.66922992</v>
      </c>
      <c r="AG769" s="221">
        <f ca="1">SUMPRODUCT($O176:AG176,N(OFFSET($O740:AG740,0,MAX(COLUMN($O740:AG740))-COLUMN($O740:AG740),1,1)))*IF($J769=0,$H769,IF(AND(AG$9&lt;$I769,$J769=1),$H769,1))</f>
        <v>196385338.27826247</v>
      </c>
      <c r="AH769" s="221">
        <f ca="1">SUMPRODUCT($O176:AH176,N(OFFSET($O740:AH740,0,MAX(COLUMN($O740:AH740))-COLUMN($O740:AH740),1,1)))*IF($J769=0,$H769,IF(AND(AH$9&lt;$I769,$J769=1),$H769,1))</f>
        <v>192873230.88729504</v>
      </c>
      <c r="AI769" s="221">
        <f ca="1">SUMPRODUCT($O176:AI176,N(OFFSET($O740:AI740,0,MAX(COLUMN($O740:AI740))-COLUMN($O740:AI740),1,1)))*IF($J769=0,$H769,IF(AND(AI$9&lt;$I769,$J769=1),$H769,1))</f>
        <v>189361123.49632758</v>
      </c>
      <c r="AJ769" s="221">
        <f ca="1">SUMPRODUCT($O176:AJ176,N(OFFSET($O740:AJ740,0,MAX(COLUMN($O740:AJ740))-COLUMN($O740:AJ740),1,1)))*IF($J769=0,$H769,IF(AND(AJ$9&lt;$I769,$J769=1),$H769,1))</f>
        <v>185849016.10536018</v>
      </c>
      <c r="AK769" s="221">
        <f ca="1">SUMPRODUCT($O176:AK176,N(OFFSET($O740:AK740,0,MAX(COLUMN($O740:AK740))-COLUMN($O740:AK740),1,1)))*IF($J769=0,$H769,IF(AND(AK$9&lt;$I769,$J769=1),$H769,1))</f>
        <v>182336908.71439275</v>
      </c>
      <c r="AL769" s="221">
        <f ca="1">SUMPRODUCT($O176:AL176,N(OFFSET($O740:AL740,0,MAX(COLUMN($O740:AL740))-COLUMN($O740:AL740),1,1)))*IF($J769=0,$H769,IF(AND(AL$9&lt;$I769,$J769=1),$H769,1))</f>
        <v>178824801.32342529</v>
      </c>
      <c r="AM769" s="221">
        <f ca="1">SUMPRODUCT($O176:AM176,N(OFFSET($O740:AM740,0,MAX(COLUMN($O740:AM740))-COLUMN($O740:AM740),1,1)))*IF($J769=0,$H769,IF(AND(AM$9&lt;$I769,$J769=1),$H769,1))</f>
        <v>175312693.93245783</v>
      </c>
      <c r="AN769" s="221">
        <f ca="1">SUMPRODUCT($O176:AN176,N(OFFSET($O740:AN740,0,MAX(COLUMN($O740:AN740))-COLUMN($O740:AN740),1,1)))*IF($J769=0,$H769,IF(AND(AN$9&lt;$I769,$J769=1),$H769,1))</f>
        <v>171800586.54149041</v>
      </c>
      <c r="AO769" s="221">
        <f ca="1">SUMPRODUCT($O176:AO176,N(OFFSET($O740:AO740,0,MAX(COLUMN($O740:AO740))-COLUMN($O740:AO740),1,1)))*IF($J769=0,$H769,IF(AND(AO$9&lt;$I769,$J769=1),$H769,1))</f>
        <v>168288479.15052301</v>
      </c>
      <c r="AP769" s="221">
        <f ca="1">SUMPRODUCT($O176:AP176,N(OFFSET($O740:AP740,0,MAX(COLUMN($O740:AP740))-COLUMN($O740:AP740),1,1)))*IF($J769=0,$H769,IF(AND(AP$9&lt;$I769,$J769=1),$H769,1))</f>
        <v>164776371.75955555</v>
      </c>
      <c r="AQ769" s="221">
        <f ca="1">SUMPRODUCT($O176:AQ176,N(OFFSET($O740:AQ740,0,MAX(COLUMN($O740:AQ740))-COLUMN($O740:AQ740),1,1)))*IF($J769=0,$H769,IF(AND(AQ$9&lt;$I769,$J769=1),$H769,1))</f>
        <v>161264264.36858809</v>
      </c>
      <c r="AR769" s="221">
        <f ca="1">SUMPRODUCT($O176:AR176,N(OFFSET($O740:AR740,0,MAX(COLUMN($O740:AR740))-COLUMN($O740:AR740),1,1)))*IF($J769=0,$H769,IF(AND(AR$9&lt;$I769,$J769=1),$H769,1))</f>
        <v>157752156.97762066</v>
      </c>
      <c r="AS769" s="221">
        <f ca="1">SUMPRODUCT($O176:AS176,N(OFFSET($O740:AS740,0,MAX(COLUMN($O740:AS740))-COLUMN($O740:AS740),1,1)))*IF($J769=0,$H769,IF(AND(AS$9&lt;$I769,$J769=1),$H769,1))</f>
        <v>154240049.58665323</v>
      </c>
      <c r="AT769" s="221">
        <f ca="1">SUMPRODUCT($O176:AT176,N(OFFSET($O740:AT740,0,MAX(COLUMN($O740:AT740))-COLUMN($O740:AT740),1,1)))*IF($J769=0,$H769,IF(AND(AT$9&lt;$I769,$J769=1),$H769,1))</f>
        <v>150727942.1956858</v>
      </c>
      <c r="AU769" s="221">
        <f ca="1">SUMPRODUCT($O176:AU176,N(OFFSET($O740:AU740,0,MAX(COLUMN($O740:AU740))-COLUMN($O740:AU740),1,1)))*IF($J769=0,$H769,IF(AND(AU$9&lt;$I769,$J769=1),$H769,1))</f>
        <v>147215834.80471835</v>
      </c>
      <c r="AV769" s="221">
        <f ca="1">SUMPRODUCT($O176:AV176,N(OFFSET($O740:AV740,0,MAX(COLUMN($O740:AV740))-COLUMN($O740:AV740),1,1)))*IF($J769=0,$H769,IF(AND(AV$9&lt;$I769,$J769=1),$H769,1))</f>
        <v>143703727.41375092</v>
      </c>
      <c r="AW769" s="221">
        <f ca="1">SUMPRODUCT($O176:AW176,N(OFFSET($O740:AW740,0,MAX(COLUMN($O740:AW740))-COLUMN($O740:AW740),1,1)))*IF($J769=0,$H769,IF(AND(AW$9&lt;$I769,$J769=1),$H769,1))</f>
        <v>140191620.02278349</v>
      </c>
      <c r="AX769" s="221">
        <f ca="1">SUMPRODUCT($O176:AX176,N(OFFSET($O740:AX740,0,MAX(COLUMN($O740:AX740))-COLUMN($O740:AX740),1,1)))*IF($J769=0,$H769,IF(AND(AX$9&lt;$I769,$J769=1),$H769,1))</f>
        <v>136679512.63181603</v>
      </c>
      <c r="AY769" s="221">
        <f ca="1">SUMPRODUCT($O176:AY176,N(OFFSET($O740:AY740,0,MAX(COLUMN($O740:AY740))-COLUMN($O740:AY740),1,1)))*IF($J769=0,$H769,IF(AND(AY$9&lt;$I769,$J769=1),$H769,1))</f>
        <v>133167405.24084859</v>
      </c>
      <c r="AZ769" s="221">
        <f ca="1">SUMPRODUCT($O176:AZ176,N(OFFSET($O740:AZ740,0,MAX(COLUMN($O740:AZ740))-COLUMN($O740:AZ740),1,1)))*IF($J769=0,$H769,IF(AND(AZ$9&lt;$I769,$J769=1),$H769,1))</f>
        <v>129655297.84988117</v>
      </c>
      <c r="BA769" s="221">
        <f ca="1">SUMPRODUCT($O176:BA176,N(OFFSET($O740:BA740,0,MAX(COLUMN($O740:BA740))-COLUMN($O740:BA740),1,1)))*IF($J769=0,$H769,IF(AND(BA$9&lt;$I769,$J769=1),$H769,1))</f>
        <v>126143190.45891374</v>
      </c>
      <c r="BB769" s="221">
        <f ca="1">SUMPRODUCT($O176:BB176,N(OFFSET($O740:BB740,0,MAX(COLUMN($O740:BB740))-COLUMN($O740:BB740),1,1)))*IF($J769=0,$H769,IF(AND(BB$9&lt;$I769,$J769=1),$H769,1))</f>
        <v>122631083.0679463</v>
      </c>
      <c r="BC769" s="221">
        <f ca="1">SUMPRODUCT($O176:BC176,N(OFFSET($O740:BC740,0,MAX(COLUMN($O740:BC740))-COLUMN($O740:BC740),1,1)))*IF($J769=0,$H769,IF(AND(BC$9&lt;$I769,$J769=1),$H769,1))</f>
        <v>119118975.67697887</v>
      </c>
      <c r="BD769" s="221">
        <f ca="1">SUMPRODUCT($O176:BD176,N(OFFSET($O740:BD740,0,MAX(COLUMN($O740:BD740))-COLUMN($O740:BD740),1,1)))*IF($J769=0,$H769,IF(AND(BD$9&lt;$I769,$J769=1),$H769,1))</f>
        <v>115606868.28601144</v>
      </c>
      <c r="BE769" s="221">
        <f ca="1">SUMPRODUCT($O176:BE176,N(OFFSET($O740:BE740,0,MAX(COLUMN($O740:BE740))-COLUMN($O740:BE740),1,1)))*IF($J769=0,$H769,IF(AND(BE$9&lt;$I769,$J769=1),$H769,1))</f>
        <v>112094760.89504401</v>
      </c>
      <c r="BF769" s="221">
        <f ca="1">SUMPRODUCT($O176:BF176,N(OFFSET($O740:BF740,0,MAX(COLUMN($O740:BF740))-COLUMN($O740:BF740),1,1)))*IF($J769=0,$H769,IF(AND(BF$9&lt;$I769,$J769=1),$H769,1))</f>
        <v>108582653.5040766</v>
      </c>
      <c r="BG769" s="221">
        <f ca="1">SUMPRODUCT($O176:BG176,N(OFFSET($O740:BG740,0,MAX(COLUMN($O740:BG740))-COLUMN($O740:BG740),1,1)))*IF($J769=0,$H769,IF(AND(BG$9&lt;$I769,$J769=1),$H769,1))</f>
        <v>105070546.11310917</v>
      </c>
      <c r="BH769" s="221">
        <f ca="1">SUMPRODUCT($O176:BH176,N(OFFSET($O740:BH740,0,MAX(COLUMN($O740:BH740))-COLUMN($O740:BH740),1,1)))*IF($J769=0,$H769,IF(AND(BH$9&lt;$I769,$J769=1),$H769,1))</f>
        <v>101558438.72214174</v>
      </c>
      <c r="BI769" s="221">
        <f ca="1">SUMPRODUCT($O176:BI176,N(OFFSET($O740:BI740,0,MAX(COLUMN($O740:BI740))-COLUMN($O740:BI740),1,1)))*IF($J769=0,$H769,IF(AND(BI$9&lt;$I769,$J769=1),$H769,1))</f>
        <v>98046331.331174329</v>
      </c>
      <c r="BJ769" s="221">
        <f ca="1">SUMPRODUCT($O176:BJ176,N(OFFSET($O740:BJ740,0,MAX(COLUMN($O740:BJ740))-COLUMN($O740:BJ740),1,1)))*IF($J769=0,$H769,IF(AND(BJ$9&lt;$I769,$J769=1),$H769,1))</f>
        <v>94534223.9402069</v>
      </c>
      <c r="BK769" s="221">
        <f ca="1">SUMPRODUCT($O176:BK176,N(OFFSET($O740:BK740,0,MAX(COLUMN($O740:BK740))-COLUMN($O740:BK740),1,1)))*IF($J769=0,$H769,IF(AND(BK$9&lt;$I769,$J769=1),$H769,1))</f>
        <v>91022116.549239472</v>
      </c>
      <c r="BL769" s="221">
        <f ca="1">SUMPRODUCT($O176:BL176,N(OFFSET($O740:BL740,0,MAX(COLUMN($O740:BL740))-COLUMN($O740:BL740),1,1)))*IF($J769=0,$H769,IF(AND(BL$9&lt;$I769,$J769=1),$H769,1))</f>
        <v>87510009.158272058</v>
      </c>
      <c r="BM769" s="221">
        <f ca="1">SUMPRODUCT($O176:BM176,N(OFFSET($O740:BM740,0,MAX(COLUMN($O740:BM740))-COLUMN($O740:BM740),1,1)))*IF($J769=0,$H769,IF(AND(BM$9&lt;$I769,$J769=1),$H769,1))</f>
        <v>83997901.767304629</v>
      </c>
    </row>
    <row r="770" spans="3:65" x14ac:dyDescent="0.2">
      <c r="C770" s="188">
        <f t="shared" si="649"/>
        <v>8</v>
      </c>
      <c r="D770" s="166" t="str">
        <f t="shared" si="650"/>
        <v xml:space="preserve">Alt 1 - TRANSMISSION SUBSTATION  </v>
      </c>
      <c r="E770" s="211" t="str">
        <f t="shared" si="648"/>
        <v>CWIP Capital</v>
      </c>
      <c r="F770" s="183">
        <f t="shared" si="648"/>
        <v>6</v>
      </c>
      <c r="G770" s="183"/>
      <c r="H770" s="273">
        <f>Inputs!N19</f>
        <v>1</v>
      </c>
      <c r="I770" s="172">
        <f>Inputs!$N$37</f>
        <v>2038</v>
      </c>
      <c r="J770" s="90">
        <f>IF(ISNUMBER(SEARCH("Solar",Inputs!H19)),1,0)</f>
        <v>0</v>
      </c>
      <c r="O770" s="221">
        <f ca="1">SUMPRODUCT($O177:O177,N(OFFSET($O741:O741,0,MAX(COLUMN($O741:O741))-COLUMN($O741:O741),1,1)))*IF($J770=0,$H770,IF(AND(O$9&lt;$I770,$J770=1),$H770,1))</f>
        <v>0</v>
      </c>
      <c r="P770" s="221">
        <f ca="1">SUMPRODUCT($O177:P177,N(OFFSET($O741:P741,0,MAX(COLUMN($O741:P741))-COLUMN($O741:P741),1,1)))*IF($J770=0,$H770,IF(AND(P$9&lt;$I770,$J770=1),$H770,1))</f>
        <v>0</v>
      </c>
      <c r="Q770" s="221">
        <f ca="1">SUMPRODUCT($O177:Q177,N(OFFSET($O741:Q741,0,MAX(COLUMN($O741:Q741))-COLUMN($O741:Q741),1,1)))*IF($J770=0,$H770,IF(AND(Q$9&lt;$I770,$J770=1),$H770,1))</f>
        <v>0</v>
      </c>
      <c r="R770" s="221">
        <f ca="1">SUMPRODUCT($O177:R177,N(OFFSET($O741:R741,0,MAX(COLUMN($O741:R741))-COLUMN($O741:R741),1,1)))*IF($J770=0,$H770,IF(AND(R$9&lt;$I770,$J770=1),$H770,1))</f>
        <v>38003751.632279418</v>
      </c>
      <c r="S770" s="221">
        <f ca="1">SUMPRODUCT($O177:S177,N(OFFSET($O741:S741,0,MAX(COLUMN($O741:S741))-COLUMN($O741:S741),1,1)))*IF($J770=0,$H770,IF(AND(S$9&lt;$I770,$J770=1),$H770,1))</f>
        <v>37931774.829945557</v>
      </c>
      <c r="T770" s="221">
        <f ca="1">SUMPRODUCT($O177:T177,N(OFFSET($O741:T741,0,MAX(COLUMN($O741:T741))-COLUMN($O741:T741),1,1)))*IF($J770=0,$H770,IF(AND(T$9&lt;$I770,$J770=1),$H770,1))</f>
        <v>37068053.201939203</v>
      </c>
      <c r="U770" s="221">
        <f ca="1">SUMPRODUCT($O177:U177,N(OFFSET($O741:U741,0,MAX(COLUMN($O741:U741))-COLUMN($O741:U741),1,1)))*IF($J770=0,$H770,IF(AND(U$9&lt;$I770,$J770=1),$H770,1))</f>
        <v>36204331.573932856</v>
      </c>
      <c r="V770" s="221">
        <f ca="1">SUMPRODUCT($O177:V177,N(OFFSET($O741:V741,0,MAX(COLUMN($O741:V741))-COLUMN($O741:V741),1,1)))*IF($J770=0,$H770,IF(AND(V$9&lt;$I770,$J770=1),$H770,1))</f>
        <v>35340609.945926502</v>
      </c>
      <c r="W770" s="221">
        <f ca="1">SUMPRODUCT($O177:W177,N(OFFSET($O741:W741,0,MAX(COLUMN($O741:W741))-COLUMN($O741:W741),1,1)))*IF($J770=0,$H770,IF(AND(W$9&lt;$I770,$J770=1),$H770,1))</f>
        <v>34476888.317920156</v>
      </c>
      <c r="X770" s="221">
        <f ca="1">SUMPRODUCT($O177:X177,N(OFFSET($O741:X741,0,MAX(COLUMN($O741:X741))-COLUMN($O741:X741),1,1)))*IF($J770=0,$H770,IF(AND(X$9&lt;$I770,$J770=1),$H770,1))</f>
        <v>33613166.689913802</v>
      </c>
      <c r="Y770" s="221">
        <f ca="1">SUMPRODUCT($O177:Y177,N(OFFSET($O741:Y741,0,MAX(COLUMN($O741:Y741))-COLUMN($O741:Y741),1,1)))*IF($J770=0,$H770,IF(AND(Y$9&lt;$I770,$J770=1),$H770,1))</f>
        <v>32749445.061907452</v>
      </c>
      <c r="Z770" s="221">
        <f ca="1">SUMPRODUCT($O177:Z177,N(OFFSET($O741:Z741,0,MAX(COLUMN($O741:Z741))-COLUMN($O741:Z741),1,1)))*IF($J770=0,$H770,IF(AND(Z$9&lt;$I770,$J770=1),$H770,1))</f>
        <v>31885723.433901101</v>
      </c>
      <c r="AA770" s="221">
        <f ca="1">SUMPRODUCT($O177:AA177,N(OFFSET($O741:AA741,0,MAX(COLUMN($O741:AA741))-COLUMN($O741:AA741),1,1)))*IF($J770=0,$H770,IF(AND(AA$9&lt;$I770,$J770=1),$H770,1))</f>
        <v>31022001.805894751</v>
      </c>
      <c r="AB770" s="221">
        <f ca="1">SUMPRODUCT($O177:AB177,N(OFFSET($O741:AB741,0,MAX(COLUMN($O741:AB741))-COLUMN($O741:AB741),1,1)))*IF($J770=0,$H770,IF(AND(AB$9&lt;$I770,$J770=1),$H770,1))</f>
        <v>30158280.177888397</v>
      </c>
      <c r="AC770" s="221">
        <f ca="1">SUMPRODUCT($O177:AC177,N(OFFSET($O741:AC741,0,MAX(COLUMN($O741:AC741))-COLUMN($O741:AC741),1,1)))*IF($J770=0,$H770,IF(AND(AC$9&lt;$I770,$J770=1),$H770,1))</f>
        <v>29294558.549882051</v>
      </c>
      <c r="AD770" s="221">
        <f ca="1">SUMPRODUCT($O177:AD177,N(OFFSET($O741:AD741,0,MAX(COLUMN($O741:AD741))-COLUMN($O741:AD741),1,1)))*IF($J770=0,$H770,IF(AND(AD$9&lt;$I770,$J770=1),$H770,1))</f>
        <v>28430836.9218757</v>
      </c>
      <c r="AE770" s="221">
        <f ca="1">SUMPRODUCT($O177:AE177,N(OFFSET($O741:AE741,0,MAX(COLUMN($O741:AE741))-COLUMN($O741:AE741),1,1)))*IF($J770=0,$H770,IF(AND(AE$9&lt;$I770,$J770=1),$H770,1))</f>
        <v>27567115.29386935</v>
      </c>
      <c r="AF770" s="221">
        <f ca="1">SUMPRODUCT($O177:AF177,N(OFFSET($O741:AF741,0,MAX(COLUMN($O741:AF741))-COLUMN($O741:AF741),1,1)))*IF($J770=0,$H770,IF(AND(AF$9&lt;$I770,$J770=1),$H770,1))</f>
        <v>26703393.665863</v>
      </c>
      <c r="AG770" s="221">
        <f ca="1">SUMPRODUCT($O177:AG177,N(OFFSET($O741:AG741,0,MAX(COLUMN($O741:AG741))-COLUMN($O741:AG741),1,1)))*IF($J770=0,$H770,IF(AND(AG$9&lt;$I770,$J770=1),$H770,1))</f>
        <v>25839672.03785665</v>
      </c>
      <c r="AH770" s="221">
        <f ca="1">SUMPRODUCT($O177:AH177,N(OFFSET($O741:AH741,0,MAX(COLUMN($O741:AH741))-COLUMN($O741:AH741),1,1)))*IF($J770=0,$H770,IF(AND(AH$9&lt;$I770,$J770=1),$H770,1))</f>
        <v>24975950.409850299</v>
      </c>
      <c r="AI770" s="221">
        <f ca="1">SUMPRODUCT($O177:AI177,N(OFFSET($O741:AI741,0,MAX(COLUMN($O741:AI741))-COLUMN($O741:AI741),1,1)))*IF($J770=0,$H770,IF(AND(AI$9&lt;$I770,$J770=1),$H770,1))</f>
        <v>24112228.781843949</v>
      </c>
      <c r="AJ770" s="221">
        <f ca="1">SUMPRODUCT($O177:AJ177,N(OFFSET($O741:AJ741,0,MAX(COLUMN($O741:AJ741))-COLUMN($O741:AJ741),1,1)))*IF($J770=0,$H770,IF(AND(AJ$9&lt;$I770,$J770=1),$H770,1))</f>
        <v>23248507.153837603</v>
      </c>
      <c r="AK770" s="221">
        <f ca="1">SUMPRODUCT($O177:AK177,N(OFFSET($O741:AK741,0,MAX(COLUMN($O741:AK741))-COLUMN($O741:AK741),1,1)))*IF($J770=0,$H770,IF(AND(AK$9&lt;$I770,$J770=1),$H770,1))</f>
        <v>22384785.525831252</v>
      </c>
      <c r="AL770" s="221">
        <f ca="1">SUMPRODUCT($O177:AL177,N(OFFSET($O741:AL741,0,MAX(COLUMN($O741:AL741))-COLUMN($O741:AL741),1,1)))*IF($J770=0,$H770,IF(AND(AL$9&lt;$I770,$J770=1),$H770,1))</f>
        <v>21521063.897824902</v>
      </c>
      <c r="AM770" s="221">
        <f ca="1">SUMPRODUCT($O177:AM177,N(OFFSET($O741:AM741,0,MAX(COLUMN($O741:AM741))-COLUMN($O741:AM741),1,1)))*IF($J770=0,$H770,IF(AND(AM$9&lt;$I770,$J770=1),$H770,1))</f>
        <v>20657342.269818552</v>
      </c>
      <c r="AN770" s="221">
        <f ca="1">SUMPRODUCT($O177:AN177,N(OFFSET($O741:AN741,0,MAX(COLUMN($O741:AN741))-COLUMN($O741:AN741),1,1)))*IF($J770=0,$H770,IF(AND(AN$9&lt;$I770,$J770=1),$H770,1))</f>
        <v>19793620.641812202</v>
      </c>
      <c r="AO770" s="221">
        <f ca="1">SUMPRODUCT($O177:AO177,N(OFFSET($O741:AO741,0,MAX(COLUMN($O741:AO741))-COLUMN($O741:AO741),1,1)))*IF($J770=0,$H770,IF(AND(AO$9&lt;$I770,$J770=1),$H770,1))</f>
        <v>18929899.013805851</v>
      </c>
      <c r="AP770" s="221">
        <f ca="1">SUMPRODUCT($O177:AP177,N(OFFSET($O741:AP741,0,MAX(COLUMN($O741:AP741))-COLUMN($O741:AP741),1,1)))*IF($J770=0,$H770,IF(AND(AP$9&lt;$I770,$J770=1),$H770,1))</f>
        <v>18066177.385799505</v>
      </c>
      <c r="AQ770" s="221">
        <f ca="1">SUMPRODUCT($O177:AQ177,N(OFFSET($O741:AQ741,0,MAX(COLUMN($O741:AQ741))-COLUMN($O741:AQ741),1,1)))*IF($J770=0,$H770,IF(AND(AQ$9&lt;$I770,$J770=1),$H770,1))</f>
        <v>17202455.757793155</v>
      </c>
      <c r="AR770" s="221">
        <f ca="1">SUMPRODUCT($O177:AR177,N(OFFSET($O741:AR741,0,MAX(COLUMN($O741:AR741))-COLUMN($O741:AR741),1,1)))*IF($J770=0,$H770,IF(AND(AR$9&lt;$I770,$J770=1),$H770,1))</f>
        <v>16338734.129786804</v>
      </c>
      <c r="AS770" s="221">
        <f ca="1">SUMPRODUCT($O177:AS177,N(OFFSET($O741:AS741,0,MAX(COLUMN($O741:AS741))-COLUMN($O741:AS741),1,1)))*IF($J770=0,$H770,IF(AND(AS$9&lt;$I770,$J770=1),$H770,1))</f>
        <v>15475012.501780454</v>
      </c>
      <c r="AT770" s="221">
        <f ca="1">SUMPRODUCT($O177:AT177,N(OFFSET($O741:AT741,0,MAX(COLUMN($O741:AT741))-COLUMN($O741:AT741),1,1)))*IF($J770=0,$H770,IF(AND(AT$9&lt;$I770,$J770=1),$H770,1))</f>
        <v>14611290.873774106</v>
      </c>
      <c r="AU770" s="221">
        <f ca="1">SUMPRODUCT($O177:AU177,N(OFFSET($O741:AU741,0,MAX(COLUMN($O741:AU741))-COLUMN($O741:AU741),1,1)))*IF($J770=0,$H770,IF(AND(AU$9&lt;$I770,$J770=1),$H770,1))</f>
        <v>13747569.245767755</v>
      </c>
      <c r="AV770" s="221">
        <f ca="1">SUMPRODUCT($O177:AV177,N(OFFSET($O741:AV741,0,MAX(COLUMN($O741:AV741))-COLUMN($O741:AV741),1,1)))*IF($J770=0,$H770,IF(AND(AV$9&lt;$I770,$J770=1),$H770,1))</f>
        <v>12883847.617761405</v>
      </c>
      <c r="AW770" s="221">
        <f ca="1">SUMPRODUCT($O177:AW177,N(OFFSET($O741:AW741,0,MAX(COLUMN($O741:AW741))-COLUMN($O741:AW741),1,1)))*IF($J770=0,$H770,IF(AND(AW$9&lt;$I770,$J770=1),$H770,1))</f>
        <v>12020125.989755055</v>
      </c>
      <c r="AX770" s="221">
        <f ca="1">SUMPRODUCT($O177:AX177,N(OFFSET($O741:AX741,0,MAX(COLUMN($O741:AX741))-COLUMN($O741:AX741),1,1)))*IF($J770=0,$H770,IF(AND(AX$9&lt;$I770,$J770=1),$H770,1))</f>
        <v>11156404.361748707</v>
      </c>
      <c r="AY770" s="221">
        <f ca="1">SUMPRODUCT($O177:AY177,N(OFFSET($O741:AY741,0,MAX(COLUMN($O741:AY741))-COLUMN($O741:AY741),1,1)))*IF($J770=0,$H770,IF(AND(AY$9&lt;$I770,$J770=1),$H770,1))</f>
        <v>10292682.733742356</v>
      </c>
      <c r="AZ770" s="221">
        <f ca="1">SUMPRODUCT($O177:AZ177,N(OFFSET($O741:AZ741,0,MAX(COLUMN($O741:AZ741))-COLUMN($O741:AZ741),1,1)))*IF($J770=0,$H770,IF(AND(AZ$9&lt;$I770,$J770=1),$H770,1))</f>
        <v>9428961.1057360061</v>
      </c>
      <c r="BA770" s="221">
        <f ca="1">SUMPRODUCT($O177:BA177,N(OFFSET($O741:BA741,0,MAX(COLUMN($O741:BA741))-COLUMN($O741:BA741),1,1)))*IF($J770=0,$H770,IF(AND(BA$9&lt;$I770,$J770=1),$H770,1))</f>
        <v>8565239.4777296577</v>
      </c>
      <c r="BB770" s="221">
        <f ca="1">SUMPRODUCT($O177:BB177,N(OFFSET($O741:BB741,0,MAX(COLUMN($O741:BB741))-COLUMN($O741:BB741),1,1)))*IF($J770=0,$H770,IF(AND(BB$9&lt;$I770,$J770=1),$H770,1))</f>
        <v>7701517.8497233074</v>
      </c>
      <c r="BC770" s="221">
        <f ca="1">SUMPRODUCT($O177:BC177,N(OFFSET($O741:BC741,0,MAX(COLUMN($O741:BC741))-COLUMN($O741:BC741),1,1)))*IF($J770=0,$H770,IF(AND(BC$9&lt;$I770,$J770=1),$H770,1))</f>
        <v>7600750.3264558837</v>
      </c>
      <c r="BD770" s="221">
        <f ca="1">SUMPRODUCT($O177:BD177,N(OFFSET($O741:BD741,0,MAX(COLUMN($O741:BD741))-COLUMN($O741:BD741),1,1)))*IF($J770=0,$H770,IF(AND(BD$9&lt;$I770,$J770=1),$H770,1))</f>
        <v>7600750.3264558837</v>
      </c>
      <c r="BE770" s="221">
        <f ca="1">SUMPRODUCT($O177:BE177,N(OFFSET($O741:BE741,0,MAX(COLUMN($O741:BE741))-COLUMN($O741:BE741),1,1)))*IF($J770=0,$H770,IF(AND(BE$9&lt;$I770,$J770=1),$H770,1))</f>
        <v>7600750.3264558837</v>
      </c>
      <c r="BF770" s="221">
        <f ca="1">SUMPRODUCT($O177:BF177,N(OFFSET($O741:BF741,0,MAX(COLUMN($O741:BF741))-COLUMN($O741:BF741),1,1)))*IF($J770=0,$H770,IF(AND(BF$9&lt;$I770,$J770=1),$H770,1))</f>
        <v>7600750.3264558837</v>
      </c>
      <c r="BG770" s="221">
        <f ca="1">SUMPRODUCT($O177:BG177,N(OFFSET($O741:BG741,0,MAX(COLUMN($O741:BG741))-COLUMN($O741:BG741),1,1)))*IF($J770=0,$H770,IF(AND(BG$9&lt;$I770,$J770=1),$H770,1))</f>
        <v>7600750.3264558837</v>
      </c>
      <c r="BH770" s="221">
        <f ca="1">SUMPRODUCT($O177:BH177,N(OFFSET($O741:BH741,0,MAX(COLUMN($O741:BH741))-COLUMN($O741:BH741),1,1)))*IF($J770=0,$H770,IF(AND(BH$9&lt;$I770,$J770=1),$H770,1))</f>
        <v>7600750.3264558837</v>
      </c>
      <c r="BI770" s="221">
        <f ca="1">SUMPRODUCT($O177:BI177,N(OFFSET($O741:BI741,0,MAX(COLUMN($O741:BI741))-COLUMN($O741:BI741),1,1)))*IF($J770=0,$H770,IF(AND(BI$9&lt;$I770,$J770=1),$H770,1))</f>
        <v>7600750.3264558837</v>
      </c>
      <c r="BJ770" s="221">
        <f ca="1">SUMPRODUCT($O177:BJ177,N(OFFSET($O741:BJ741,0,MAX(COLUMN($O741:BJ741))-COLUMN($O741:BJ741),1,1)))*IF($J770=0,$H770,IF(AND(BJ$9&lt;$I770,$J770=1),$H770,1))</f>
        <v>7600750.3264558837</v>
      </c>
      <c r="BK770" s="221">
        <f ca="1">SUMPRODUCT($O177:BK177,N(OFFSET($O741:BK741,0,MAX(COLUMN($O741:BK741))-COLUMN($O741:BK741),1,1)))*IF($J770=0,$H770,IF(AND(BK$9&lt;$I770,$J770=1),$H770,1))</f>
        <v>0</v>
      </c>
      <c r="BL770" s="221">
        <f ca="1">SUMPRODUCT($O177:BL177,N(OFFSET($O741:BL741,0,MAX(COLUMN($O741:BL741))-COLUMN($O741:BL741),1,1)))*IF($J770=0,$H770,IF(AND(BL$9&lt;$I770,$J770=1),$H770,1))</f>
        <v>0</v>
      </c>
      <c r="BM770" s="221">
        <f ca="1">SUMPRODUCT($O177:BM177,N(OFFSET($O741:BM741,0,MAX(COLUMN($O741:BM741))-COLUMN($O741:BM741),1,1)))*IF($J770=0,$H770,IF(AND(BM$9&lt;$I770,$J770=1),$H770,1))</f>
        <v>0</v>
      </c>
    </row>
    <row r="771" spans="3:65" x14ac:dyDescent="0.2">
      <c r="C771" s="188">
        <f t="shared" si="649"/>
        <v>9</v>
      </c>
      <c r="D771" s="166" t="str">
        <f t="shared" si="650"/>
        <v xml:space="preserve">Alt 1 - DISTRIBUTION SUBSTATION  </v>
      </c>
      <c r="E771" s="211" t="str">
        <f t="shared" si="648"/>
        <v>CWIP Capital</v>
      </c>
      <c r="F771" s="183">
        <f t="shared" si="648"/>
        <v>6</v>
      </c>
      <c r="G771" s="183"/>
      <c r="H771" s="273">
        <f>Inputs!N20</f>
        <v>1</v>
      </c>
      <c r="I771" s="172">
        <f>Inputs!$N$37</f>
        <v>2038</v>
      </c>
      <c r="J771" s="90">
        <f>IF(ISNUMBER(SEARCH("Solar",Inputs!H20)),1,0)</f>
        <v>0</v>
      </c>
      <c r="O771" s="221">
        <f ca="1">SUMPRODUCT($O178:O178,N(OFFSET($O742:O742,0,MAX(COLUMN($O742:O742))-COLUMN($O742:O742),1,1)))*IF($J771=0,$H771,IF(AND(O$9&lt;$I771,$J771=1),$H771,1))</f>
        <v>0</v>
      </c>
      <c r="P771" s="221">
        <f ca="1">SUMPRODUCT($O178:P178,N(OFFSET($O742:P742,0,MAX(COLUMN($O742:P742))-COLUMN($O742:P742),1,1)))*IF($J771=0,$H771,IF(AND(P$9&lt;$I771,$J771=1),$H771,1))</f>
        <v>0</v>
      </c>
      <c r="Q771" s="221">
        <f ca="1">SUMPRODUCT($O178:Q178,N(OFFSET($O742:Q742,0,MAX(COLUMN($O742:Q742))-COLUMN($O742:Q742),1,1)))*IF($J771=0,$H771,IF(AND(Q$9&lt;$I771,$J771=1),$H771,1))</f>
        <v>0</v>
      </c>
      <c r="R771" s="221">
        <f ca="1">SUMPRODUCT($O178:R178,N(OFFSET($O742:R742,0,MAX(COLUMN($O742:R742))-COLUMN($O742:R742),1,1)))*IF($J771=0,$H771,IF(AND(R$9&lt;$I771,$J771=1),$H771,1))</f>
        <v>0</v>
      </c>
      <c r="S771" s="221">
        <f ca="1">SUMPRODUCT($O178:S178,N(OFFSET($O742:S742,0,MAX(COLUMN($O742:S742))-COLUMN($O742:S742),1,1)))*IF($J771=0,$H771,IF(AND(S$9&lt;$I771,$J771=1),$H771,1))</f>
        <v>0</v>
      </c>
      <c r="T771" s="221">
        <f ca="1">SUMPRODUCT($O178:T178,N(OFFSET($O742:T742,0,MAX(COLUMN($O742:T742))-COLUMN($O742:T742),1,1)))*IF($J771=0,$H771,IF(AND(T$9&lt;$I771,$J771=1),$H771,1))</f>
        <v>0</v>
      </c>
      <c r="U771" s="221">
        <f ca="1">SUMPRODUCT($O178:U178,N(OFFSET($O742:U742,0,MAX(COLUMN($O742:U742))-COLUMN($O742:U742),1,1)))*IF($J771=0,$H771,IF(AND(U$9&lt;$I771,$J771=1),$H771,1))</f>
        <v>0</v>
      </c>
      <c r="V771" s="221">
        <f ca="1">SUMPRODUCT($O178:V178,N(OFFSET($O742:V742,0,MAX(COLUMN($O742:V742))-COLUMN($O742:V742),1,1)))*IF($J771=0,$H771,IF(AND(V$9&lt;$I771,$J771=1),$H771,1))</f>
        <v>0</v>
      </c>
      <c r="W771" s="221">
        <f ca="1">SUMPRODUCT($O178:W178,N(OFFSET($O742:W742,0,MAX(COLUMN($O742:W742))-COLUMN($O742:W742),1,1)))*IF($J771=0,$H771,IF(AND(W$9&lt;$I771,$J771=1),$H771,1))</f>
        <v>0</v>
      </c>
      <c r="X771" s="221">
        <f ca="1">SUMPRODUCT($O178:X178,N(OFFSET($O742:X742,0,MAX(COLUMN($O742:X742))-COLUMN($O742:X742),1,1)))*IF($J771=0,$H771,IF(AND(X$9&lt;$I771,$J771=1),$H771,1))</f>
        <v>0</v>
      </c>
      <c r="Y771" s="221">
        <f ca="1">SUMPRODUCT($O178:Y178,N(OFFSET($O742:Y742,0,MAX(COLUMN($O742:Y742))-COLUMN($O742:Y742),1,1)))*IF($J771=0,$H771,IF(AND(Y$9&lt;$I771,$J771=1),$H771,1))</f>
        <v>0</v>
      </c>
      <c r="Z771" s="221">
        <f ca="1">SUMPRODUCT($O178:Z178,N(OFFSET($O742:Z742,0,MAX(COLUMN($O742:Z742))-COLUMN($O742:Z742),1,1)))*IF($J771=0,$H771,IF(AND(Z$9&lt;$I771,$J771=1),$H771,1))</f>
        <v>0</v>
      </c>
      <c r="AA771" s="221">
        <f ca="1">SUMPRODUCT($O178:AA178,N(OFFSET($O742:AA742,0,MAX(COLUMN($O742:AA742))-COLUMN($O742:AA742),1,1)))*IF($J771=0,$H771,IF(AND(AA$9&lt;$I771,$J771=1),$H771,1))</f>
        <v>0</v>
      </c>
      <c r="AB771" s="221">
        <f ca="1">SUMPRODUCT($O178:AB178,N(OFFSET($O742:AB742,0,MAX(COLUMN($O742:AB742))-COLUMN($O742:AB742),1,1)))*IF($J771=0,$H771,IF(AND(AB$9&lt;$I771,$J771=1),$H771,1))</f>
        <v>0</v>
      </c>
      <c r="AC771" s="221">
        <f ca="1">SUMPRODUCT($O178:AC178,N(OFFSET($O742:AC742,0,MAX(COLUMN($O742:AC742))-COLUMN($O742:AC742),1,1)))*IF($J771=0,$H771,IF(AND(AC$9&lt;$I771,$J771=1),$H771,1))</f>
        <v>0</v>
      </c>
      <c r="AD771" s="221">
        <f ca="1">SUMPRODUCT($O178:AD178,N(OFFSET($O742:AD742,0,MAX(COLUMN($O742:AD742))-COLUMN($O742:AD742),1,1)))*IF($J771=0,$H771,IF(AND(AD$9&lt;$I771,$J771=1),$H771,1))</f>
        <v>0</v>
      </c>
      <c r="AE771" s="221">
        <f ca="1">SUMPRODUCT($O178:AE178,N(OFFSET($O742:AE742,0,MAX(COLUMN($O742:AE742))-COLUMN($O742:AE742),1,1)))*IF($J771=0,$H771,IF(AND(AE$9&lt;$I771,$J771=1),$H771,1))</f>
        <v>0</v>
      </c>
      <c r="AF771" s="221">
        <f ca="1">SUMPRODUCT($O178:AF178,N(OFFSET($O742:AF742,0,MAX(COLUMN($O742:AF742))-COLUMN($O742:AF742),1,1)))*IF($J771=0,$H771,IF(AND(AF$9&lt;$I771,$J771=1),$H771,1))</f>
        <v>0</v>
      </c>
      <c r="AG771" s="221">
        <f ca="1">SUMPRODUCT($O178:AG178,N(OFFSET($O742:AG742,0,MAX(COLUMN($O742:AG742))-COLUMN($O742:AG742),1,1)))*IF($J771=0,$H771,IF(AND(AG$9&lt;$I771,$J771=1),$H771,1))</f>
        <v>0</v>
      </c>
      <c r="AH771" s="221">
        <f ca="1">SUMPRODUCT($O178:AH178,N(OFFSET($O742:AH742,0,MAX(COLUMN($O742:AH742))-COLUMN($O742:AH742),1,1)))*IF($J771=0,$H771,IF(AND(AH$9&lt;$I771,$J771=1),$H771,1))</f>
        <v>0</v>
      </c>
      <c r="AI771" s="221">
        <f ca="1">SUMPRODUCT($O178:AI178,N(OFFSET($O742:AI742,0,MAX(COLUMN($O742:AI742))-COLUMN($O742:AI742),1,1)))*IF($J771=0,$H771,IF(AND(AI$9&lt;$I771,$J771=1),$H771,1))</f>
        <v>0</v>
      </c>
      <c r="AJ771" s="221">
        <f ca="1">SUMPRODUCT($O178:AJ178,N(OFFSET($O742:AJ742,0,MAX(COLUMN($O742:AJ742))-COLUMN($O742:AJ742),1,1)))*IF($J771=0,$H771,IF(AND(AJ$9&lt;$I771,$J771=1),$H771,1))</f>
        <v>0</v>
      </c>
      <c r="AK771" s="221">
        <f ca="1">SUMPRODUCT($O178:AK178,N(OFFSET($O742:AK742,0,MAX(COLUMN($O742:AK742))-COLUMN($O742:AK742),1,1)))*IF($J771=0,$H771,IF(AND(AK$9&lt;$I771,$J771=1),$H771,1))</f>
        <v>0</v>
      </c>
      <c r="AL771" s="221">
        <f ca="1">SUMPRODUCT($O178:AL178,N(OFFSET($O742:AL742,0,MAX(COLUMN($O742:AL742))-COLUMN($O742:AL742),1,1)))*IF($J771=0,$H771,IF(AND(AL$9&lt;$I771,$J771=1),$H771,1))</f>
        <v>0</v>
      </c>
      <c r="AM771" s="221">
        <f ca="1">SUMPRODUCT($O178:AM178,N(OFFSET($O742:AM742,0,MAX(COLUMN($O742:AM742))-COLUMN($O742:AM742),1,1)))*IF($J771=0,$H771,IF(AND(AM$9&lt;$I771,$J771=1),$H771,1))</f>
        <v>0</v>
      </c>
      <c r="AN771" s="221">
        <f ca="1">SUMPRODUCT($O178:AN178,N(OFFSET($O742:AN742,0,MAX(COLUMN($O742:AN742))-COLUMN($O742:AN742),1,1)))*IF($J771=0,$H771,IF(AND(AN$9&lt;$I771,$J771=1),$H771,1))</f>
        <v>0</v>
      </c>
      <c r="AO771" s="221">
        <f ca="1">SUMPRODUCT($O178:AO178,N(OFFSET($O742:AO742,0,MAX(COLUMN($O742:AO742))-COLUMN($O742:AO742),1,1)))*IF($J771=0,$H771,IF(AND(AO$9&lt;$I771,$J771=1),$H771,1))</f>
        <v>0</v>
      </c>
      <c r="AP771" s="221">
        <f ca="1">SUMPRODUCT($O178:AP178,N(OFFSET($O742:AP742,0,MAX(COLUMN($O742:AP742))-COLUMN($O742:AP742),1,1)))*IF($J771=0,$H771,IF(AND(AP$9&lt;$I771,$J771=1),$H771,1))</f>
        <v>0</v>
      </c>
      <c r="AQ771" s="221">
        <f ca="1">SUMPRODUCT($O178:AQ178,N(OFFSET($O742:AQ742,0,MAX(COLUMN($O742:AQ742))-COLUMN($O742:AQ742),1,1)))*IF($J771=0,$H771,IF(AND(AQ$9&lt;$I771,$J771=1),$H771,1))</f>
        <v>0</v>
      </c>
      <c r="AR771" s="221">
        <f ca="1">SUMPRODUCT($O178:AR178,N(OFFSET($O742:AR742,0,MAX(COLUMN($O742:AR742))-COLUMN($O742:AR742),1,1)))*IF($J771=0,$H771,IF(AND(AR$9&lt;$I771,$J771=1),$H771,1))</f>
        <v>0</v>
      </c>
      <c r="AS771" s="221">
        <f ca="1">SUMPRODUCT($O178:AS178,N(OFFSET($O742:AS742,0,MAX(COLUMN($O742:AS742))-COLUMN($O742:AS742),1,1)))*IF($J771=0,$H771,IF(AND(AS$9&lt;$I771,$J771=1),$H771,1))</f>
        <v>0</v>
      </c>
      <c r="AT771" s="221">
        <f ca="1">SUMPRODUCT($O178:AT178,N(OFFSET($O742:AT742,0,MAX(COLUMN($O742:AT742))-COLUMN($O742:AT742),1,1)))*IF($J771=0,$H771,IF(AND(AT$9&lt;$I771,$J771=1),$H771,1))</f>
        <v>0</v>
      </c>
      <c r="AU771" s="221">
        <f ca="1">SUMPRODUCT($O178:AU178,N(OFFSET($O742:AU742,0,MAX(COLUMN($O742:AU742))-COLUMN($O742:AU742),1,1)))*IF($J771=0,$H771,IF(AND(AU$9&lt;$I771,$J771=1),$H771,1))</f>
        <v>0</v>
      </c>
      <c r="AV771" s="221">
        <f ca="1">SUMPRODUCT($O178:AV178,N(OFFSET($O742:AV742,0,MAX(COLUMN($O742:AV742))-COLUMN($O742:AV742),1,1)))*IF($J771=0,$H771,IF(AND(AV$9&lt;$I771,$J771=1),$H771,1))</f>
        <v>0</v>
      </c>
      <c r="AW771" s="221">
        <f ca="1">SUMPRODUCT($O178:AW178,N(OFFSET($O742:AW742,0,MAX(COLUMN($O742:AW742))-COLUMN($O742:AW742),1,1)))*IF($J771=0,$H771,IF(AND(AW$9&lt;$I771,$J771=1),$H771,1))</f>
        <v>0</v>
      </c>
      <c r="AX771" s="221">
        <f ca="1">SUMPRODUCT($O178:AX178,N(OFFSET($O742:AX742,0,MAX(COLUMN($O742:AX742))-COLUMN($O742:AX742),1,1)))*IF($J771=0,$H771,IF(AND(AX$9&lt;$I771,$J771=1),$H771,1))</f>
        <v>0</v>
      </c>
      <c r="AY771" s="221">
        <f ca="1">SUMPRODUCT($O178:AY178,N(OFFSET($O742:AY742,0,MAX(COLUMN($O742:AY742))-COLUMN($O742:AY742),1,1)))*IF($J771=0,$H771,IF(AND(AY$9&lt;$I771,$J771=1),$H771,1))</f>
        <v>0</v>
      </c>
      <c r="AZ771" s="221">
        <f ca="1">SUMPRODUCT($O178:AZ178,N(OFFSET($O742:AZ742,0,MAX(COLUMN($O742:AZ742))-COLUMN($O742:AZ742),1,1)))*IF($J771=0,$H771,IF(AND(AZ$9&lt;$I771,$J771=1),$H771,1))</f>
        <v>0</v>
      </c>
      <c r="BA771" s="221">
        <f ca="1">SUMPRODUCT($O178:BA178,N(OFFSET($O742:BA742,0,MAX(COLUMN($O742:BA742))-COLUMN($O742:BA742),1,1)))*IF($J771=0,$H771,IF(AND(BA$9&lt;$I771,$J771=1),$H771,1))</f>
        <v>0</v>
      </c>
      <c r="BB771" s="221">
        <f ca="1">SUMPRODUCT($O178:BB178,N(OFFSET($O742:BB742,0,MAX(COLUMN($O742:BB742))-COLUMN($O742:BB742),1,1)))*IF($J771=0,$H771,IF(AND(BB$9&lt;$I771,$J771=1),$H771,1))</f>
        <v>0</v>
      </c>
      <c r="BC771" s="221">
        <f ca="1">SUMPRODUCT($O178:BC178,N(OFFSET($O742:BC742,0,MAX(COLUMN($O742:BC742))-COLUMN($O742:BC742),1,1)))*IF($J771=0,$H771,IF(AND(BC$9&lt;$I771,$J771=1),$H771,1))</f>
        <v>0</v>
      </c>
      <c r="BD771" s="221">
        <f ca="1">SUMPRODUCT($O178:BD178,N(OFFSET($O742:BD742,0,MAX(COLUMN($O742:BD742))-COLUMN($O742:BD742),1,1)))*IF($J771=0,$H771,IF(AND(BD$9&lt;$I771,$J771=1),$H771,1))</f>
        <v>0</v>
      </c>
      <c r="BE771" s="221">
        <f ca="1">SUMPRODUCT($O178:BE178,N(OFFSET($O742:BE742,0,MAX(COLUMN($O742:BE742))-COLUMN($O742:BE742),1,1)))*IF($J771=0,$H771,IF(AND(BE$9&lt;$I771,$J771=1),$H771,1))</f>
        <v>0</v>
      </c>
      <c r="BF771" s="221">
        <f ca="1">SUMPRODUCT($O178:BF178,N(OFFSET($O742:BF742,0,MAX(COLUMN($O742:BF742))-COLUMN($O742:BF742),1,1)))*IF($J771=0,$H771,IF(AND(BF$9&lt;$I771,$J771=1),$H771,1))</f>
        <v>0</v>
      </c>
      <c r="BG771" s="221">
        <f ca="1">SUMPRODUCT($O178:BG178,N(OFFSET($O742:BG742,0,MAX(COLUMN($O742:BG742))-COLUMN($O742:BG742),1,1)))*IF($J771=0,$H771,IF(AND(BG$9&lt;$I771,$J771=1),$H771,1))</f>
        <v>0</v>
      </c>
      <c r="BH771" s="221">
        <f ca="1">SUMPRODUCT($O178:BH178,N(OFFSET($O742:BH742,0,MAX(COLUMN($O742:BH742))-COLUMN($O742:BH742),1,1)))*IF($J771=0,$H771,IF(AND(BH$9&lt;$I771,$J771=1),$H771,1))</f>
        <v>0</v>
      </c>
      <c r="BI771" s="221">
        <f ca="1">SUMPRODUCT($O178:BI178,N(OFFSET($O742:BI742,0,MAX(COLUMN($O742:BI742))-COLUMN($O742:BI742),1,1)))*IF($J771=0,$H771,IF(AND(BI$9&lt;$I771,$J771=1),$H771,1))</f>
        <v>0</v>
      </c>
      <c r="BJ771" s="221">
        <f ca="1">SUMPRODUCT($O178:BJ178,N(OFFSET($O742:BJ742,0,MAX(COLUMN($O742:BJ742))-COLUMN($O742:BJ742),1,1)))*IF($J771=0,$H771,IF(AND(BJ$9&lt;$I771,$J771=1),$H771,1))</f>
        <v>0</v>
      </c>
      <c r="BK771" s="221">
        <f ca="1">SUMPRODUCT($O178:BK178,N(OFFSET($O742:BK742,0,MAX(COLUMN($O742:BK742))-COLUMN($O742:BK742),1,1)))*IF($J771=0,$H771,IF(AND(BK$9&lt;$I771,$J771=1),$H771,1))</f>
        <v>0</v>
      </c>
      <c r="BL771" s="221">
        <f ca="1">SUMPRODUCT($O178:BL178,N(OFFSET($O742:BL742,0,MAX(COLUMN($O742:BL742))-COLUMN($O742:BL742),1,1)))*IF($J771=0,$H771,IF(AND(BL$9&lt;$I771,$J771=1),$H771,1))</f>
        <v>0</v>
      </c>
      <c r="BM771" s="221">
        <f ca="1">SUMPRODUCT($O178:BM178,N(OFFSET($O742:BM742,0,MAX(COLUMN($O742:BM742))-COLUMN($O742:BM742),1,1)))*IF($J771=0,$H771,IF(AND(BM$9&lt;$I771,$J771=1),$H771,1))</f>
        <v>0</v>
      </c>
    </row>
    <row r="772" spans="3:65" x14ac:dyDescent="0.2">
      <c r="C772" s="188">
        <f t="shared" si="649"/>
        <v>10</v>
      </c>
      <c r="D772" s="166" t="str">
        <f t="shared" si="650"/>
        <v/>
      </c>
      <c r="E772" s="211" t="str">
        <f t="shared" si="648"/>
        <v>Operating Expense</v>
      </c>
      <c r="F772" s="183">
        <f t="shared" si="648"/>
        <v>2</v>
      </c>
      <c r="G772" s="183"/>
      <c r="H772" s="273">
        <f>Inputs!N21</f>
        <v>0.2</v>
      </c>
      <c r="I772" s="172">
        <f>Inputs!$N$37</f>
        <v>2038</v>
      </c>
      <c r="J772" s="90">
        <f>IF(ISNUMBER(SEARCH("Solar",Inputs!H21)),1,0)</f>
        <v>1</v>
      </c>
      <c r="O772" s="221">
        <f ca="1">SUMPRODUCT($O179:O179,N(OFFSET($O743:O743,0,MAX(COLUMN($O743:O743))-COLUMN($O743:O743),1,1)))*IF($J772=0,$H772,IF(AND(O$9&lt;$I772,$J772=1),$H772,1))</f>
        <v>0</v>
      </c>
      <c r="P772" s="221">
        <f ca="1">SUMPRODUCT($O179:P179,N(OFFSET($O743:P743,0,MAX(COLUMN($O743:P743))-COLUMN($O743:P743),1,1)))*IF($J772=0,$H772,IF(AND(P$9&lt;$I772,$J772=1),$H772,1))</f>
        <v>0</v>
      </c>
      <c r="Q772" s="221">
        <f ca="1">SUMPRODUCT($O179:Q179,N(OFFSET($O743:Q743,0,MAX(COLUMN($O743:Q743))-COLUMN($O743:Q743),1,1)))*IF($J772=0,$H772,IF(AND(Q$9&lt;$I772,$J772=1),$H772,1))</f>
        <v>0</v>
      </c>
      <c r="R772" s="221">
        <f ca="1">SUMPRODUCT($O179:R179,N(OFFSET($O743:R743,0,MAX(COLUMN($O743:R743))-COLUMN($O743:R743),1,1)))*IF($J772=0,$H772,IF(AND(R$9&lt;$I772,$J772=1),$H772,1))</f>
        <v>0</v>
      </c>
      <c r="S772" s="221">
        <f ca="1">SUMPRODUCT($O179:S179,N(OFFSET($O743:S743,0,MAX(COLUMN($O743:S743))-COLUMN($O743:S743),1,1)))*IF($J772=0,$H772,IF(AND(S$9&lt;$I772,$J772=1),$H772,1))</f>
        <v>0</v>
      </c>
      <c r="T772" s="221">
        <f ca="1">SUMPRODUCT($O179:T179,N(OFFSET($O743:T743,0,MAX(COLUMN($O743:T743))-COLUMN($O743:T743),1,1)))*IF($J772=0,$H772,IF(AND(T$9&lt;$I772,$J772=1),$H772,1))</f>
        <v>0</v>
      </c>
      <c r="U772" s="221">
        <f ca="1">SUMPRODUCT($O179:U179,N(OFFSET($O743:U743,0,MAX(COLUMN($O743:U743))-COLUMN($O743:U743),1,1)))*IF($J772=0,$H772,IF(AND(U$9&lt;$I772,$J772=1),$H772,1))</f>
        <v>0</v>
      </c>
      <c r="V772" s="221">
        <f ca="1">SUMPRODUCT($O179:V179,N(OFFSET($O743:V743,0,MAX(COLUMN($O743:V743))-COLUMN($O743:V743),1,1)))*IF($J772=0,$H772,IF(AND(V$9&lt;$I772,$J772=1),$H772,1))</f>
        <v>0</v>
      </c>
      <c r="W772" s="221">
        <f ca="1">SUMPRODUCT($O179:W179,N(OFFSET($O743:W743,0,MAX(COLUMN($O743:W743))-COLUMN($O743:W743),1,1)))*IF($J772=0,$H772,IF(AND(W$9&lt;$I772,$J772=1),$H772,1))</f>
        <v>0</v>
      </c>
      <c r="X772" s="221">
        <f ca="1">SUMPRODUCT($O179:X179,N(OFFSET($O743:X743,0,MAX(COLUMN($O743:X743))-COLUMN($O743:X743),1,1)))*IF($J772=0,$H772,IF(AND(X$9&lt;$I772,$J772=1),$H772,1))</f>
        <v>0</v>
      </c>
      <c r="Y772" s="221">
        <f ca="1">SUMPRODUCT($O179:Y179,N(OFFSET($O743:Y743,0,MAX(COLUMN($O743:Y743))-COLUMN($O743:Y743),1,1)))*IF($J772=0,$H772,IF(AND(Y$9&lt;$I772,$J772=1),$H772,1))</f>
        <v>0</v>
      </c>
      <c r="Z772" s="221">
        <f ca="1">SUMPRODUCT($O179:Z179,N(OFFSET($O743:Z743,0,MAX(COLUMN($O743:Z743))-COLUMN($O743:Z743),1,1)))*IF($J772=0,$H772,IF(AND(Z$9&lt;$I772,$J772=1),$H772,1))</f>
        <v>0</v>
      </c>
      <c r="AA772" s="221">
        <f ca="1">SUMPRODUCT($O179:AA179,N(OFFSET($O743:AA743,0,MAX(COLUMN($O743:AA743))-COLUMN($O743:AA743),1,1)))*IF($J772=0,$H772,IF(AND(AA$9&lt;$I772,$J772=1),$H772,1))</f>
        <v>0</v>
      </c>
      <c r="AB772" s="221">
        <f ca="1">SUMPRODUCT($O179:AB179,N(OFFSET($O743:AB743,0,MAX(COLUMN($O743:AB743))-COLUMN($O743:AB743),1,1)))*IF($J772=0,$H772,IF(AND(AB$9&lt;$I772,$J772=1),$H772,1))</f>
        <v>0</v>
      </c>
      <c r="AC772" s="221">
        <f ca="1">SUMPRODUCT($O179:AC179,N(OFFSET($O743:AC743,0,MAX(COLUMN($O743:AC743))-COLUMN($O743:AC743),1,1)))*IF($J772=0,$H772,IF(AND(AC$9&lt;$I772,$J772=1),$H772,1))</f>
        <v>0</v>
      </c>
      <c r="AD772" s="221">
        <f ca="1">SUMPRODUCT($O179:AD179,N(OFFSET($O743:AD743,0,MAX(COLUMN($O743:AD743))-COLUMN($O743:AD743),1,1)))*IF($J772=0,$H772,IF(AND(AD$9&lt;$I772,$J772=1),$H772,1))</f>
        <v>0</v>
      </c>
      <c r="AE772" s="221">
        <f ca="1">SUMPRODUCT($O179:AE179,N(OFFSET($O743:AE743,0,MAX(COLUMN($O743:AE743))-COLUMN($O743:AE743),1,1)))*IF($J772=0,$H772,IF(AND(AE$9&lt;$I772,$J772=1),$H772,1))</f>
        <v>0</v>
      </c>
      <c r="AF772" s="221">
        <f ca="1">SUMPRODUCT($O179:AF179,N(OFFSET($O743:AF743,0,MAX(COLUMN($O743:AF743))-COLUMN($O743:AF743),1,1)))*IF($J772=0,$H772,IF(AND(AF$9&lt;$I772,$J772=1),$H772,1))</f>
        <v>0</v>
      </c>
      <c r="AG772" s="221">
        <f ca="1">SUMPRODUCT($O179:AG179,N(OFFSET($O743:AG743,0,MAX(COLUMN($O743:AG743))-COLUMN($O743:AG743),1,1)))*IF($J772=0,$H772,IF(AND(AG$9&lt;$I772,$J772=1),$H772,1))</f>
        <v>0</v>
      </c>
      <c r="AH772" s="221">
        <f ca="1">SUMPRODUCT($O179:AH179,N(OFFSET($O743:AH743,0,MAX(COLUMN($O743:AH743))-COLUMN($O743:AH743),1,1)))*IF($J772=0,$H772,IF(AND(AH$9&lt;$I772,$J772=1),$H772,1))</f>
        <v>0</v>
      </c>
      <c r="AI772" s="221">
        <f ca="1">SUMPRODUCT($O179:AI179,N(OFFSET($O743:AI743,0,MAX(COLUMN($O743:AI743))-COLUMN($O743:AI743),1,1)))*IF($J772=0,$H772,IF(AND(AI$9&lt;$I772,$J772=1),$H772,1))</f>
        <v>0</v>
      </c>
      <c r="AJ772" s="221">
        <f ca="1">SUMPRODUCT($O179:AJ179,N(OFFSET($O743:AJ743,0,MAX(COLUMN($O743:AJ743))-COLUMN($O743:AJ743),1,1)))*IF($J772=0,$H772,IF(AND(AJ$9&lt;$I772,$J772=1),$H772,1))</f>
        <v>0</v>
      </c>
      <c r="AK772" s="221">
        <f ca="1">SUMPRODUCT($O179:AK179,N(OFFSET($O743:AK743,0,MAX(COLUMN($O743:AK743))-COLUMN($O743:AK743),1,1)))*IF($J772=0,$H772,IF(AND(AK$9&lt;$I772,$J772=1),$H772,1))</f>
        <v>0</v>
      </c>
      <c r="AL772" s="221">
        <f ca="1">SUMPRODUCT($O179:AL179,N(OFFSET($O743:AL743,0,MAX(COLUMN($O743:AL743))-COLUMN($O743:AL743),1,1)))*IF($J772=0,$H772,IF(AND(AL$9&lt;$I772,$J772=1),$H772,1))</f>
        <v>0</v>
      </c>
      <c r="AM772" s="221">
        <f ca="1">SUMPRODUCT($O179:AM179,N(OFFSET($O743:AM743,0,MAX(COLUMN($O743:AM743))-COLUMN($O743:AM743),1,1)))*IF($J772=0,$H772,IF(AND(AM$9&lt;$I772,$J772=1),$H772,1))</f>
        <v>0</v>
      </c>
      <c r="AN772" s="221">
        <f ca="1">SUMPRODUCT($O179:AN179,N(OFFSET($O743:AN743,0,MAX(COLUMN($O743:AN743))-COLUMN($O743:AN743),1,1)))*IF($J772=0,$H772,IF(AND(AN$9&lt;$I772,$J772=1),$H772,1))</f>
        <v>0</v>
      </c>
      <c r="AO772" s="221">
        <f ca="1">SUMPRODUCT($O179:AO179,N(OFFSET($O743:AO743,0,MAX(COLUMN($O743:AO743))-COLUMN($O743:AO743),1,1)))*IF($J772=0,$H772,IF(AND(AO$9&lt;$I772,$J772=1),$H772,1))</f>
        <v>0</v>
      </c>
      <c r="AP772" s="221">
        <f ca="1">SUMPRODUCT($O179:AP179,N(OFFSET($O743:AP743,0,MAX(COLUMN($O743:AP743))-COLUMN($O743:AP743),1,1)))*IF($J772=0,$H772,IF(AND(AP$9&lt;$I772,$J772=1),$H772,1))</f>
        <v>0</v>
      </c>
      <c r="AQ772" s="221">
        <f ca="1">SUMPRODUCT($O179:AQ179,N(OFFSET($O743:AQ743,0,MAX(COLUMN($O743:AQ743))-COLUMN($O743:AQ743),1,1)))*IF($J772=0,$H772,IF(AND(AQ$9&lt;$I772,$J772=1),$H772,1))</f>
        <v>0</v>
      </c>
      <c r="AR772" s="221">
        <f ca="1">SUMPRODUCT($O179:AR179,N(OFFSET($O743:AR743,0,MAX(COLUMN($O743:AR743))-COLUMN($O743:AR743),1,1)))*IF($J772=0,$H772,IF(AND(AR$9&lt;$I772,$J772=1),$H772,1))</f>
        <v>0</v>
      </c>
      <c r="AS772" s="221">
        <f ca="1">SUMPRODUCT($O179:AS179,N(OFFSET($O743:AS743,0,MAX(COLUMN($O743:AS743))-COLUMN($O743:AS743),1,1)))*IF($J772=0,$H772,IF(AND(AS$9&lt;$I772,$J772=1),$H772,1))</f>
        <v>0</v>
      </c>
      <c r="AT772" s="221">
        <f ca="1">SUMPRODUCT($O179:AT179,N(OFFSET($O743:AT743,0,MAX(COLUMN($O743:AT743))-COLUMN($O743:AT743),1,1)))*IF($J772=0,$H772,IF(AND(AT$9&lt;$I772,$J772=1),$H772,1))</f>
        <v>0</v>
      </c>
      <c r="AU772" s="221">
        <f ca="1">SUMPRODUCT($O179:AU179,N(OFFSET($O743:AU743,0,MAX(COLUMN($O743:AU743))-COLUMN($O743:AU743),1,1)))*IF($J772=0,$H772,IF(AND(AU$9&lt;$I772,$J772=1),$H772,1))</f>
        <v>0</v>
      </c>
      <c r="AV772" s="221">
        <f ca="1">SUMPRODUCT($O179:AV179,N(OFFSET($O743:AV743,0,MAX(COLUMN($O743:AV743))-COLUMN($O743:AV743),1,1)))*IF($J772=0,$H772,IF(AND(AV$9&lt;$I772,$J772=1),$H772,1))</f>
        <v>0</v>
      </c>
      <c r="AW772" s="221">
        <f ca="1">SUMPRODUCT($O179:AW179,N(OFFSET($O743:AW743,0,MAX(COLUMN($O743:AW743))-COLUMN($O743:AW743),1,1)))*IF($J772=0,$H772,IF(AND(AW$9&lt;$I772,$J772=1),$H772,1))</f>
        <v>0</v>
      </c>
      <c r="AX772" s="221">
        <f ca="1">SUMPRODUCT($O179:AX179,N(OFFSET($O743:AX743,0,MAX(COLUMN($O743:AX743))-COLUMN($O743:AX743),1,1)))*IF($J772=0,$H772,IF(AND(AX$9&lt;$I772,$J772=1),$H772,1))</f>
        <v>0</v>
      </c>
      <c r="AY772" s="221">
        <f ca="1">SUMPRODUCT($O179:AY179,N(OFFSET($O743:AY743,0,MAX(COLUMN($O743:AY743))-COLUMN($O743:AY743),1,1)))*IF($J772=0,$H772,IF(AND(AY$9&lt;$I772,$J772=1),$H772,1))</f>
        <v>0</v>
      </c>
      <c r="AZ772" s="221">
        <f ca="1">SUMPRODUCT($O179:AZ179,N(OFFSET($O743:AZ743,0,MAX(COLUMN($O743:AZ743))-COLUMN($O743:AZ743),1,1)))*IF($J772=0,$H772,IF(AND(AZ$9&lt;$I772,$J772=1),$H772,1))</f>
        <v>0</v>
      </c>
      <c r="BA772" s="221">
        <f ca="1">SUMPRODUCT($O179:BA179,N(OFFSET($O743:BA743,0,MAX(COLUMN($O743:BA743))-COLUMN($O743:BA743),1,1)))*IF($J772=0,$H772,IF(AND(BA$9&lt;$I772,$J772=1),$H772,1))</f>
        <v>0</v>
      </c>
      <c r="BB772" s="221">
        <f ca="1">SUMPRODUCT($O179:BB179,N(OFFSET($O743:BB743,0,MAX(COLUMN($O743:BB743))-COLUMN($O743:BB743),1,1)))*IF($J772=0,$H772,IF(AND(BB$9&lt;$I772,$J772=1),$H772,1))</f>
        <v>0</v>
      </c>
      <c r="BC772" s="221">
        <f ca="1">SUMPRODUCT($O179:BC179,N(OFFSET($O743:BC743,0,MAX(COLUMN($O743:BC743))-COLUMN($O743:BC743),1,1)))*IF($J772=0,$H772,IF(AND(BC$9&lt;$I772,$J772=1),$H772,1))</f>
        <v>0</v>
      </c>
      <c r="BD772" s="221">
        <f ca="1">SUMPRODUCT($O179:BD179,N(OFFSET($O743:BD743,0,MAX(COLUMN($O743:BD743))-COLUMN($O743:BD743),1,1)))*IF($J772=0,$H772,IF(AND(BD$9&lt;$I772,$J772=1),$H772,1))</f>
        <v>0</v>
      </c>
      <c r="BE772" s="221">
        <f ca="1">SUMPRODUCT($O179:BE179,N(OFFSET($O743:BE743,0,MAX(COLUMN($O743:BE743))-COLUMN($O743:BE743),1,1)))*IF($J772=0,$H772,IF(AND(BE$9&lt;$I772,$J772=1),$H772,1))</f>
        <v>0</v>
      </c>
      <c r="BF772" s="221">
        <f ca="1">SUMPRODUCT($O179:BF179,N(OFFSET($O743:BF743,0,MAX(COLUMN($O743:BF743))-COLUMN($O743:BF743),1,1)))*IF($J772=0,$H772,IF(AND(BF$9&lt;$I772,$J772=1),$H772,1))</f>
        <v>0</v>
      </c>
      <c r="BG772" s="221">
        <f ca="1">SUMPRODUCT($O179:BG179,N(OFFSET($O743:BG743,0,MAX(COLUMN($O743:BG743))-COLUMN($O743:BG743),1,1)))*IF($J772=0,$H772,IF(AND(BG$9&lt;$I772,$J772=1),$H772,1))</f>
        <v>0</v>
      </c>
      <c r="BH772" s="221">
        <f ca="1">SUMPRODUCT($O179:BH179,N(OFFSET($O743:BH743,0,MAX(COLUMN($O743:BH743))-COLUMN($O743:BH743),1,1)))*IF($J772=0,$H772,IF(AND(BH$9&lt;$I772,$J772=1),$H772,1))</f>
        <v>0</v>
      </c>
      <c r="BI772" s="221">
        <f ca="1">SUMPRODUCT($O179:BI179,N(OFFSET($O743:BI743,0,MAX(COLUMN($O743:BI743))-COLUMN($O743:BI743),1,1)))*IF($J772=0,$H772,IF(AND(BI$9&lt;$I772,$J772=1),$H772,1))</f>
        <v>0</v>
      </c>
      <c r="BJ772" s="221">
        <f ca="1">SUMPRODUCT($O179:BJ179,N(OFFSET($O743:BJ743,0,MAX(COLUMN($O743:BJ743))-COLUMN($O743:BJ743),1,1)))*IF($J772=0,$H772,IF(AND(BJ$9&lt;$I772,$J772=1),$H772,1))</f>
        <v>0</v>
      </c>
      <c r="BK772" s="221">
        <f ca="1">SUMPRODUCT($O179:BK179,N(OFFSET($O743:BK743,0,MAX(COLUMN($O743:BK743))-COLUMN($O743:BK743),1,1)))*IF($J772=0,$H772,IF(AND(BK$9&lt;$I772,$J772=1),$H772,1))</f>
        <v>0</v>
      </c>
      <c r="BL772" s="221">
        <f ca="1">SUMPRODUCT($O179:BL179,N(OFFSET($O743:BL743,0,MAX(COLUMN($O743:BL743))-COLUMN($O743:BL743),1,1)))*IF($J772=0,$H772,IF(AND(BL$9&lt;$I772,$J772=1),$H772,1))</f>
        <v>0</v>
      </c>
      <c r="BM772" s="221">
        <f ca="1">SUMPRODUCT($O179:BM179,N(OFFSET($O743:BM743,0,MAX(COLUMN($O743:BM743))-COLUMN($O743:BM743),1,1)))*IF($J772=0,$H772,IF(AND(BM$9&lt;$I772,$J772=1),$H772,1))</f>
        <v>0</v>
      </c>
    </row>
    <row r="773" spans="3:65" x14ac:dyDescent="0.2">
      <c r="C773" s="188">
        <f t="shared" si="649"/>
        <v>11</v>
      </c>
      <c r="D773" s="166" t="str">
        <f t="shared" si="650"/>
        <v/>
      </c>
      <c r="E773" s="211" t="str">
        <f t="shared" si="648"/>
        <v>Operating Expense</v>
      </c>
      <c r="F773" s="183">
        <f t="shared" si="648"/>
        <v>2</v>
      </c>
      <c r="G773" s="183"/>
      <c r="H773" s="273">
        <f>Inputs!N22</f>
        <v>0.2</v>
      </c>
      <c r="I773" s="172">
        <f>Inputs!$N$37</f>
        <v>2038</v>
      </c>
      <c r="J773" s="90">
        <f>IF(ISNUMBER(SEARCH("Solar",Inputs!H22)),1,0)</f>
        <v>1</v>
      </c>
      <c r="O773" s="221">
        <f ca="1">SUMPRODUCT($O180:O180,N(OFFSET($O744:O744,0,MAX(COLUMN($O744:O744))-COLUMN($O744:O744),1,1)))*IF($J773=0,$H773,IF(AND(O$9&lt;$I773,$J773=1),$H773,1))</f>
        <v>0</v>
      </c>
      <c r="P773" s="221">
        <f ca="1">SUMPRODUCT($O180:P180,N(OFFSET($O744:P744,0,MAX(COLUMN($O744:P744))-COLUMN($O744:P744),1,1)))*IF($J773=0,$H773,IF(AND(P$9&lt;$I773,$J773=1),$H773,1))</f>
        <v>0</v>
      </c>
      <c r="Q773" s="221">
        <f ca="1">SUMPRODUCT($O180:Q180,N(OFFSET($O744:Q744,0,MAX(COLUMN($O744:Q744))-COLUMN($O744:Q744),1,1)))*IF($J773=0,$H773,IF(AND(Q$9&lt;$I773,$J773=1),$H773,1))</f>
        <v>0</v>
      </c>
      <c r="R773" s="221">
        <f ca="1">SUMPRODUCT($O180:R180,N(OFFSET($O744:R744,0,MAX(COLUMN($O744:R744))-COLUMN($O744:R744),1,1)))*IF($J773=0,$H773,IF(AND(R$9&lt;$I773,$J773=1),$H773,1))</f>
        <v>0</v>
      </c>
      <c r="S773" s="221">
        <f ca="1">SUMPRODUCT($O180:S180,N(OFFSET($O744:S744,0,MAX(COLUMN($O744:S744))-COLUMN($O744:S744),1,1)))*IF($J773=0,$H773,IF(AND(S$9&lt;$I773,$J773=1),$H773,1))</f>
        <v>0</v>
      </c>
      <c r="T773" s="221">
        <f ca="1">SUMPRODUCT($O180:T180,N(OFFSET($O744:T744,0,MAX(COLUMN($O744:T744))-COLUMN($O744:T744),1,1)))*IF($J773=0,$H773,IF(AND(T$9&lt;$I773,$J773=1),$H773,1))</f>
        <v>0</v>
      </c>
      <c r="U773" s="221">
        <f ca="1">SUMPRODUCT($O180:U180,N(OFFSET($O744:U744,0,MAX(COLUMN($O744:U744))-COLUMN($O744:U744),1,1)))*IF($J773=0,$H773,IF(AND(U$9&lt;$I773,$J773=1),$H773,1))</f>
        <v>0</v>
      </c>
      <c r="V773" s="221">
        <f ca="1">SUMPRODUCT($O180:V180,N(OFFSET($O744:V744,0,MAX(COLUMN($O744:V744))-COLUMN($O744:V744),1,1)))*IF($J773=0,$H773,IF(AND(V$9&lt;$I773,$J773=1),$H773,1))</f>
        <v>0</v>
      </c>
      <c r="W773" s="221">
        <f ca="1">SUMPRODUCT($O180:W180,N(OFFSET($O744:W744,0,MAX(COLUMN($O744:W744))-COLUMN($O744:W744),1,1)))*IF($J773=0,$H773,IF(AND(W$9&lt;$I773,$J773=1),$H773,1))</f>
        <v>0</v>
      </c>
      <c r="X773" s="221">
        <f ca="1">SUMPRODUCT($O180:X180,N(OFFSET($O744:X744,0,MAX(COLUMN($O744:X744))-COLUMN($O744:X744),1,1)))*IF($J773=0,$H773,IF(AND(X$9&lt;$I773,$J773=1),$H773,1))</f>
        <v>0</v>
      </c>
      <c r="Y773" s="221">
        <f ca="1">SUMPRODUCT($O180:Y180,N(OFFSET($O744:Y744,0,MAX(COLUMN($O744:Y744))-COLUMN($O744:Y744),1,1)))*IF($J773=0,$H773,IF(AND(Y$9&lt;$I773,$J773=1),$H773,1))</f>
        <v>0</v>
      </c>
      <c r="Z773" s="221">
        <f ca="1">SUMPRODUCT($O180:Z180,N(OFFSET($O744:Z744,0,MAX(COLUMN($O744:Z744))-COLUMN($O744:Z744),1,1)))*IF($J773=0,$H773,IF(AND(Z$9&lt;$I773,$J773=1),$H773,1))</f>
        <v>0</v>
      </c>
      <c r="AA773" s="221">
        <f ca="1">SUMPRODUCT($O180:AA180,N(OFFSET($O744:AA744,0,MAX(COLUMN($O744:AA744))-COLUMN($O744:AA744),1,1)))*IF($J773=0,$H773,IF(AND(AA$9&lt;$I773,$J773=1),$H773,1))</f>
        <v>0</v>
      </c>
      <c r="AB773" s="221">
        <f ca="1">SUMPRODUCT($O180:AB180,N(OFFSET($O744:AB744,0,MAX(COLUMN($O744:AB744))-COLUMN($O744:AB744),1,1)))*IF($J773=0,$H773,IF(AND(AB$9&lt;$I773,$J773=1),$H773,1))</f>
        <v>0</v>
      </c>
      <c r="AC773" s="221">
        <f ca="1">SUMPRODUCT($O180:AC180,N(OFFSET($O744:AC744,0,MAX(COLUMN($O744:AC744))-COLUMN($O744:AC744),1,1)))*IF($J773=0,$H773,IF(AND(AC$9&lt;$I773,$J773=1),$H773,1))</f>
        <v>0</v>
      </c>
      <c r="AD773" s="221">
        <f ca="1">SUMPRODUCT($O180:AD180,N(OFFSET($O744:AD744,0,MAX(COLUMN($O744:AD744))-COLUMN($O744:AD744),1,1)))*IF($J773=0,$H773,IF(AND(AD$9&lt;$I773,$J773=1),$H773,1))</f>
        <v>0</v>
      </c>
      <c r="AE773" s="221">
        <f ca="1">SUMPRODUCT($O180:AE180,N(OFFSET($O744:AE744,0,MAX(COLUMN($O744:AE744))-COLUMN($O744:AE744),1,1)))*IF($J773=0,$H773,IF(AND(AE$9&lt;$I773,$J773=1),$H773,1))</f>
        <v>0</v>
      </c>
      <c r="AF773" s="221">
        <f ca="1">SUMPRODUCT($O180:AF180,N(OFFSET($O744:AF744,0,MAX(COLUMN($O744:AF744))-COLUMN($O744:AF744),1,1)))*IF($J773=0,$H773,IF(AND(AF$9&lt;$I773,$J773=1),$H773,1))</f>
        <v>0</v>
      </c>
      <c r="AG773" s="221">
        <f ca="1">SUMPRODUCT($O180:AG180,N(OFFSET($O744:AG744,0,MAX(COLUMN($O744:AG744))-COLUMN($O744:AG744),1,1)))*IF($J773=0,$H773,IF(AND(AG$9&lt;$I773,$J773=1),$H773,1))</f>
        <v>0</v>
      </c>
      <c r="AH773" s="221">
        <f ca="1">SUMPRODUCT($O180:AH180,N(OFFSET($O744:AH744,0,MAX(COLUMN($O744:AH744))-COLUMN($O744:AH744),1,1)))*IF($J773=0,$H773,IF(AND(AH$9&lt;$I773,$J773=1),$H773,1))</f>
        <v>0</v>
      </c>
      <c r="AI773" s="221">
        <f ca="1">SUMPRODUCT($O180:AI180,N(OFFSET($O744:AI744,0,MAX(COLUMN($O744:AI744))-COLUMN($O744:AI744),1,1)))*IF($J773=0,$H773,IF(AND(AI$9&lt;$I773,$J773=1),$H773,1))</f>
        <v>0</v>
      </c>
      <c r="AJ773" s="221">
        <f ca="1">SUMPRODUCT($O180:AJ180,N(OFFSET($O744:AJ744,0,MAX(COLUMN($O744:AJ744))-COLUMN($O744:AJ744),1,1)))*IF($J773=0,$H773,IF(AND(AJ$9&lt;$I773,$J773=1),$H773,1))</f>
        <v>0</v>
      </c>
      <c r="AK773" s="221">
        <f ca="1">SUMPRODUCT($O180:AK180,N(OFFSET($O744:AK744,0,MAX(COLUMN($O744:AK744))-COLUMN($O744:AK744),1,1)))*IF($J773=0,$H773,IF(AND(AK$9&lt;$I773,$J773=1),$H773,1))</f>
        <v>0</v>
      </c>
      <c r="AL773" s="221">
        <f ca="1">SUMPRODUCT($O180:AL180,N(OFFSET($O744:AL744,0,MAX(COLUMN($O744:AL744))-COLUMN($O744:AL744),1,1)))*IF($J773=0,$H773,IF(AND(AL$9&lt;$I773,$J773=1),$H773,1))</f>
        <v>0</v>
      </c>
      <c r="AM773" s="221">
        <f ca="1">SUMPRODUCT($O180:AM180,N(OFFSET($O744:AM744,0,MAX(COLUMN($O744:AM744))-COLUMN($O744:AM744),1,1)))*IF($J773=0,$H773,IF(AND(AM$9&lt;$I773,$J773=1),$H773,1))</f>
        <v>0</v>
      </c>
      <c r="AN773" s="221">
        <f ca="1">SUMPRODUCT($O180:AN180,N(OFFSET($O744:AN744,0,MAX(COLUMN($O744:AN744))-COLUMN($O744:AN744),1,1)))*IF($J773=0,$H773,IF(AND(AN$9&lt;$I773,$J773=1),$H773,1))</f>
        <v>0</v>
      </c>
      <c r="AO773" s="221">
        <f ca="1">SUMPRODUCT($O180:AO180,N(OFFSET($O744:AO744,0,MAX(COLUMN($O744:AO744))-COLUMN($O744:AO744),1,1)))*IF($J773=0,$H773,IF(AND(AO$9&lt;$I773,$J773=1),$H773,1))</f>
        <v>0</v>
      </c>
      <c r="AP773" s="221">
        <f ca="1">SUMPRODUCT($O180:AP180,N(OFFSET($O744:AP744,0,MAX(COLUMN($O744:AP744))-COLUMN($O744:AP744),1,1)))*IF($J773=0,$H773,IF(AND(AP$9&lt;$I773,$J773=1),$H773,1))</f>
        <v>0</v>
      </c>
      <c r="AQ773" s="221">
        <f ca="1">SUMPRODUCT($O180:AQ180,N(OFFSET($O744:AQ744,0,MAX(COLUMN($O744:AQ744))-COLUMN($O744:AQ744),1,1)))*IF($J773=0,$H773,IF(AND(AQ$9&lt;$I773,$J773=1),$H773,1))</f>
        <v>0</v>
      </c>
      <c r="AR773" s="221">
        <f ca="1">SUMPRODUCT($O180:AR180,N(OFFSET($O744:AR744,0,MAX(COLUMN($O744:AR744))-COLUMN($O744:AR744),1,1)))*IF($J773=0,$H773,IF(AND(AR$9&lt;$I773,$J773=1),$H773,1))</f>
        <v>0</v>
      </c>
      <c r="AS773" s="221">
        <f ca="1">SUMPRODUCT($O180:AS180,N(OFFSET($O744:AS744,0,MAX(COLUMN($O744:AS744))-COLUMN($O744:AS744),1,1)))*IF($J773=0,$H773,IF(AND(AS$9&lt;$I773,$J773=1),$H773,1))</f>
        <v>0</v>
      </c>
      <c r="AT773" s="221">
        <f ca="1">SUMPRODUCT($O180:AT180,N(OFFSET($O744:AT744,0,MAX(COLUMN($O744:AT744))-COLUMN($O744:AT744),1,1)))*IF($J773=0,$H773,IF(AND(AT$9&lt;$I773,$J773=1),$H773,1))</f>
        <v>0</v>
      </c>
      <c r="AU773" s="221">
        <f ca="1">SUMPRODUCT($O180:AU180,N(OFFSET($O744:AU744,0,MAX(COLUMN($O744:AU744))-COLUMN($O744:AU744),1,1)))*IF($J773=0,$H773,IF(AND(AU$9&lt;$I773,$J773=1),$H773,1))</f>
        <v>0</v>
      </c>
      <c r="AV773" s="221">
        <f ca="1">SUMPRODUCT($O180:AV180,N(OFFSET($O744:AV744,0,MAX(COLUMN($O744:AV744))-COLUMN($O744:AV744),1,1)))*IF($J773=0,$H773,IF(AND(AV$9&lt;$I773,$J773=1),$H773,1))</f>
        <v>0</v>
      </c>
      <c r="AW773" s="221">
        <f ca="1">SUMPRODUCT($O180:AW180,N(OFFSET($O744:AW744,0,MAX(COLUMN($O744:AW744))-COLUMN($O744:AW744),1,1)))*IF($J773=0,$H773,IF(AND(AW$9&lt;$I773,$J773=1),$H773,1))</f>
        <v>0</v>
      </c>
      <c r="AX773" s="221">
        <f ca="1">SUMPRODUCT($O180:AX180,N(OFFSET($O744:AX744,0,MAX(COLUMN($O744:AX744))-COLUMN($O744:AX744),1,1)))*IF($J773=0,$H773,IF(AND(AX$9&lt;$I773,$J773=1),$H773,1))</f>
        <v>0</v>
      </c>
      <c r="AY773" s="221">
        <f ca="1">SUMPRODUCT($O180:AY180,N(OFFSET($O744:AY744,0,MAX(COLUMN($O744:AY744))-COLUMN($O744:AY744),1,1)))*IF($J773=0,$H773,IF(AND(AY$9&lt;$I773,$J773=1),$H773,1))</f>
        <v>0</v>
      </c>
      <c r="AZ773" s="221">
        <f ca="1">SUMPRODUCT($O180:AZ180,N(OFFSET($O744:AZ744,0,MAX(COLUMN($O744:AZ744))-COLUMN($O744:AZ744),1,1)))*IF($J773=0,$H773,IF(AND(AZ$9&lt;$I773,$J773=1),$H773,1))</f>
        <v>0</v>
      </c>
      <c r="BA773" s="221">
        <f ca="1">SUMPRODUCT($O180:BA180,N(OFFSET($O744:BA744,0,MAX(COLUMN($O744:BA744))-COLUMN($O744:BA744),1,1)))*IF($J773=0,$H773,IF(AND(BA$9&lt;$I773,$J773=1),$H773,1))</f>
        <v>0</v>
      </c>
      <c r="BB773" s="221">
        <f ca="1">SUMPRODUCT($O180:BB180,N(OFFSET($O744:BB744,0,MAX(COLUMN($O744:BB744))-COLUMN($O744:BB744),1,1)))*IF($J773=0,$H773,IF(AND(BB$9&lt;$I773,$J773=1),$H773,1))</f>
        <v>0</v>
      </c>
      <c r="BC773" s="221">
        <f ca="1">SUMPRODUCT($O180:BC180,N(OFFSET($O744:BC744,0,MAX(COLUMN($O744:BC744))-COLUMN($O744:BC744),1,1)))*IF($J773=0,$H773,IF(AND(BC$9&lt;$I773,$J773=1),$H773,1))</f>
        <v>0</v>
      </c>
      <c r="BD773" s="221">
        <f ca="1">SUMPRODUCT($O180:BD180,N(OFFSET($O744:BD744,0,MAX(COLUMN($O744:BD744))-COLUMN($O744:BD744),1,1)))*IF($J773=0,$H773,IF(AND(BD$9&lt;$I773,$J773=1),$H773,1))</f>
        <v>0</v>
      </c>
      <c r="BE773" s="221">
        <f ca="1">SUMPRODUCT($O180:BE180,N(OFFSET($O744:BE744,0,MAX(COLUMN($O744:BE744))-COLUMN($O744:BE744),1,1)))*IF($J773=0,$H773,IF(AND(BE$9&lt;$I773,$J773=1),$H773,1))</f>
        <v>0</v>
      </c>
      <c r="BF773" s="221">
        <f ca="1">SUMPRODUCT($O180:BF180,N(OFFSET($O744:BF744,0,MAX(COLUMN($O744:BF744))-COLUMN($O744:BF744),1,1)))*IF($J773=0,$H773,IF(AND(BF$9&lt;$I773,$J773=1),$H773,1))</f>
        <v>0</v>
      </c>
      <c r="BG773" s="221">
        <f ca="1">SUMPRODUCT($O180:BG180,N(OFFSET($O744:BG744,0,MAX(COLUMN($O744:BG744))-COLUMN($O744:BG744),1,1)))*IF($J773=0,$H773,IF(AND(BG$9&lt;$I773,$J773=1),$H773,1))</f>
        <v>0</v>
      </c>
      <c r="BH773" s="221">
        <f ca="1">SUMPRODUCT($O180:BH180,N(OFFSET($O744:BH744,0,MAX(COLUMN($O744:BH744))-COLUMN($O744:BH744),1,1)))*IF($J773=0,$H773,IF(AND(BH$9&lt;$I773,$J773=1),$H773,1))</f>
        <v>0</v>
      </c>
      <c r="BI773" s="221">
        <f ca="1">SUMPRODUCT($O180:BI180,N(OFFSET($O744:BI744,0,MAX(COLUMN($O744:BI744))-COLUMN($O744:BI744),1,1)))*IF($J773=0,$H773,IF(AND(BI$9&lt;$I773,$J773=1),$H773,1))</f>
        <v>0</v>
      </c>
      <c r="BJ773" s="221">
        <f ca="1">SUMPRODUCT($O180:BJ180,N(OFFSET($O744:BJ744,0,MAX(COLUMN($O744:BJ744))-COLUMN($O744:BJ744),1,1)))*IF($J773=0,$H773,IF(AND(BJ$9&lt;$I773,$J773=1),$H773,1))</f>
        <v>0</v>
      </c>
      <c r="BK773" s="221">
        <f ca="1">SUMPRODUCT($O180:BK180,N(OFFSET($O744:BK744,0,MAX(COLUMN($O744:BK744))-COLUMN($O744:BK744),1,1)))*IF($J773=0,$H773,IF(AND(BK$9&lt;$I773,$J773=1),$H773,1))</f>
        <v>0</v>
      </c>
      <c r="BL773" s="221">
        <f ca="1">SUMPRODUCT($O180:BL180,N(OFFSET($O744:BL744,0,MAX(COLUMN($O744:BL744))-COLUMN($O744:BL744),1,1)))*IF($J773=0,$H773,IF(AND(BL$9&lt;$I773,$J773=1),$H773,1))</f>
        <v>0</v>
      </c>
      <c r="BM773" s="221">
        <f ca="1">SUMPRODUCT($O180:BM180,N(OFFSET($O744:BM744,0,MAX(COLUMN($O744:BM744))-COLUMN($O744:BM744),1,1)))*IF($J773=0,$H773,IF(AND(BM$9&lt;$I773,$J773=1),$H773,1))</f>
        <v>0</v>
      </c>
    </row>
    <row r="774" spans="3:65" x14ac:dyDescent="0.2">
      <c r="C774" s="188">
        <f t="shared" si="649"/>
        <v>12</v>
      </c>
      <c r="D774" s="166" t="str">
        <f t="shared" si="650"/>
        <v/>
      </c>
      <c r="E774" s="211" t="str">
        <f t="shared" si="648"/>
        <v>Operating Expense</v>
      </c>
      <c r="F774" s="183">
        <f t="shared" si="648"/>
        <v>2</v>
      </c>
      <c r="G774" s="183"/>
      <c r="H774" s="273">
        <f>Inputs!N23</f>
        <v>0.2</v>
      </c>
      <c r="I774" s="172">
        <f>Inputs!$N$37</f>
        <v>2038</v>
      </c>
      <c r="J774" s="90">
        <f>IF(ISNUMBER(SEARCH("Solar",Inputs!H23)),1,0)</f>
        <v>1</v>
      </c>
      <c r="O774" s="221">
        <f ca="1">SUMPRODUCT($O181:O181,N(OFFSET($O745:O745,0,MAX(COLUMN($O745:O745))-COLUMN($O745:O745),1,1)))*IF($J774=0,$H774,IF(AND(O$9&lt;$I774,$J774=1),$H774,1))</f>
        <v>0</v>
      </c>
      <c r="P774" s="221">
        <f ca="1">SUMPRODUCT($O181:P181,N(OFFSET($O745:P745,0,MAX(COLUMN($O745:P745))-COLUMN($O745:P745),1,1)))*IF($J774=0,$H774,IF(AND(P$9&lt;$I774,$J774=1),$H774,1))</f>
        <v>0</v>
      </c>
      <c r="Q774" s="221">
        <f ca="1">SUMPRODUCT($O181:Q181,N(OFFSET($O745:Q745,0,MAX(COLUMN($O745:Q745))-COLUMN($O745:Q745),1,1)))*IF($J774=0,$H774,IF(AND(Q$9&lt;$I774,$J774=1),$H774,1))</f>
        <v>0</v>
      </c>
      <c r="R774" s="221">
        <f ca="1">SUMPRODUCT($O181:R181,N(OFFSET($O745:R745,0,MAX(COLUMN($O745:R745))-COLUMN($O745:R745),1,1)))*IF($J774=0,$H774,IF(AND(R$9&lt;$I774,$J774=1),$H774,1))</f>
        <v>0</v>
      </c>
      <c r="S774" s="221">
        <f ca="1">SUMPRODUCT($O181:S181,N(OFFSET($O745:S745,0,MAX(COLUMN($O745:S745))-COLUMN($O745:S745),1,1)))*IF($J774=0,$H774,IF(AND(S$9&lt;$I774,$J774=1),$H774,1))</f>
        <v>0</v>
      </c>
      <c r="T774" s="221">
        <f ca="1">SUMPRODUCT($O181:T181,N(OFFSET($O745:T745,0,MAX(COLUMN($O745:T745))-COLUMN($O745:T745),1,1)))*IF($J774=0,$H774,IF(AND(T$9&lt;$I774,$J774=1),$H774,1))</f>
        <v>0</v>
      </c>
      <c r="U774" s="221">
        <f ca="1">SUMPRODUCT($O181:U181,N(OFFSET($O745:U745,0,MAX(COLUMN($O745:U745))-COLUMN($O745:U745),1,1)))*IF($J774=0,$H774,IF(AND(U$9&lt;$I774,$J774=1),$H774,1))</f>
        <v>0</v>
      </c>
      <c r="V774" s="221">
        <f ca="1">SUMPRODUCT($O181:V181,N(OFFSET($O745:V745,0,MAX(COLUMN($O745:V745))-COLUMN($O745:V745),1,1)))*IF($J774=0,$H774,IF(AND(V$9&lt;$I774,$J774=1),$H774,1))</f>
        <v>0</v>
      </c>
      <c r="W774" s="221">
        <f ca="1">SUMPRODUCT($O181:W181,N(OFFSET($O745:W745,0,MAX(COLUMN($O745:W745))-COLUMN($O745:W745),1,1)))*IF($J774=0,$H774,IF(AND(W$9&lt;$I774,$J774=1),$H774,1))</f>
        <v>0</v>
      </c>
      <c r="X774" s="221">
        <f ca="1">SUMPRODUCT($O181:X181,N(OFFSET($O745:X745,0,MAX(COLUMN($O745:X745))-COLUMN($O745:X745),1,1)))*IF($J774=0,$H774,IF(AND(X$9&lt;$I774,$J774=1),$H774,1))</f>
        <v>0</v>
      </c>
      <c r="Y774" s="221">
        <f ca="1">SUMPRODUCT($O181:Y181,N(OFFSET($O745:Y745,0,MAX(COLUMN($O745:Y745))-COLUMN($O745:Y745),1,1)))*IF($J774=0,$H774,IF(AND(Y$9&lt;$I774,$J774=1),$H774,1))</f>
        <v>0</v>
      </c>
      <c r="Z774" s="221">
        <f ca="1">SUMPRODUCT($O181:Z181,N(OFFSET($O745:Z745,0,MAX(COLUMN($O745:Z745))-COLUMN($O745:Z745),1,1)))*IF($J774=0,$H774,IF(AND(Z$9&lt;$I774,$J774=1),$H774,1))</f>
        <v>0</v>
      </c>
      <c r="AA774" s="221">
        <f ca="1">SUMPRODUCT($O181:AA181,N(OFFSET($O745:AA745,0,MAX(COLUMN($O745:AA745))-COLUMN($O745:AA745),1,1)))*IF($J774=0,$H774,IF(AND(AA$9&lt;$I774,$J774=1),$H774,1))</f>
        <v>0</v>
      </c>
      <c r="AB774" s="221">
        <f ca="1">SUMPRODUCT($O181:AB181,N(OFFSET($O745:AB745,0,MAX(COLUMN($O745:AB745))-COLUMN($O745:AB745),1,1)))*IF($J774=0,$H774,IF(AND(AB$9&lt;$I774,$J774=1),$H774,1))</f>
        <v>0</v>
      </c>
      <c r="AC774" s="221">
        <f ca="1">SUMPRODUCT($O181:AC181,N(OFFSET($O745:AC745,0,MAX(COLUMN($O745:AC745))-COLUMN($O745:AC745),1,1)))*IF($J774=0,$H774,IF(AND(AC$9&lt;$I774,$J774=1),$H774,1))</f>
        <v>0</v>
      </c>
      <c r="AD774" s="221">
        <f ca="1">SUMPRODUCT($O181:AD181,N(OFFSET($O745:AD745,0,MAX(COLUMN($O745:AD745))-COLUMN($O745:AD745),1,1)))*IF($J774=0,$H774,IF(AND(AD$9&lt;$I774,$J774=1),$H774,1))</f>
        <v>0</v>
      </c>
      <c r="AE774" s="221">
        <f ca="1">SUMPRODUCT($O181:AE181,N(OFFSET($O745:AE745,0,MAX(COLUMN($O745:AE745))-COLUMN($O745:AE745),1,1)))*IF($J774=0,$H774,IF(AND(AE$9&lt;$I774,$J774=1),$H774,1))</f>
        <v>0</v>
      </c>
      <c r="AF774" s="221">
        <f ca="1">SUMPRODUCT($O181:AF181,N(OFFSET($O745:AF745,0,MAX(COLUMN($O745:AF745))-COLUMN($O745:AF745),1,1)))*IF($J774=0,$H774,IF(AND(AF$9&lt;$I774,$J774=1),$H774,1))</f>
        <v>0</v>
      </c>
      <c r="AG774" s="221">
        <f ca="1">SUMPRODUCT($O181:AG181,N(OFFSET($O745:AG745,0,MAX(COLUMN($O745:AG745))-COLUMN($O745:AG745),1,1)))*IF($J774=0,$H774,IF(AND(AG$9&lt;$I774,$J774=1),$H774,1))</f>
        <v>0</v>
      </c>
      <c r="AH774" s="221">
        <f ca="1">SUMPRODUCT($O181:AH181,N(OFFSET($O745:AH745,0,MAX(COLUMN($O745:AH745))-COLUMN($O745:AH745),1,1)))*IF($J774=0,$H774,IF(AND(AH$9&lt;$I774,$J774=1),$H774,1))</f>
        <v>0</v>
      </c>
      <c r="AI774" s="221">
        <f ca="1">SUMPRODUCT($O181:AI181,N(OFFSET($O745:AI745,0,MAX(COLUMN($O745:AI745))-COLUMN($O745:AI745),1,1)))*IF($J774=0,$H774,IF(AND(AI$9&lt;$I774,$J774=1),$H774,1))</f>
        <v>0</v>
      </c>
      <c r="AJ774" s="221">
        <f ca="1">SUMPRODUCT($O181:AJ181,N(OFFSET($O745:AJ745,0,MAX(COLUMN($O745:AJ745))-COLUMN($O745:AJ745),1,1)))*IF($J774=0,$H774,IF(AND(AJ$9&lt;$I774,$J774=1),$H774,1))</f>
        <v>0</v>
      </c>
      <c r="AK774" s="221">
        <f ca="1">SUMPRODUCT($O181:AK181,N(OFFSET($O745:AK745,0,MAX(COLUMN($O745:AK745))-COLUMN($O745:AK745),1,1)))*IF($J774=0,$H774,IF(AND(AK$9&lt;$I774,$J774=1),$H774,1))</f>
        <v>0</v>
      </c>
      <c r="AL774" s="221">
        <f ca="1">SUMPRODUCT($O181:AL181,N(OFFSET($O745:AL745,0,MAX(COLUMN($O745:AL745))-COLUMN($O745:AL745),1,1)))*IF($J774=0,$H774,IF(AND(AL$9&lt;$I774,$J774=1),$H774,1))</f>
        <v>0</v>
      </c>
      <c r="AM774" s="221">
        <f ca="1">SUMPRODUCT($O181:AM181,N(OFFSET($O745:AM745,0,MAX(COLUMN($O745:AM745))-COLUMN($O745:AM745),1,1)))*IF($J774=0,$H774,IF(AND(AM$9&lt;$I774,$J774=1),$H774,1))</f>
        <v>0</v>
      </c>
      <c r="AN774" s="221">
        <f ca="1">SUMPRODUCT($O181:AN181,N(OFFSET($O745:AN745,0,MAX(COLUMN($O745:AN745))-COLUMN($O745:AN745),1,1)))*IF($J774=0,$H774,IF(AND(AN$9&lt;$I774,$J774=1),$H774,1))</f>
        <v>0</v>
      </c>
      <c r="AO774" s="221">
        <f ca="1">SUMPRODUCT($O181:AO181,N(OFFSET($O745:AO745,0,MAX(COLUMN($O745:AO745))-COLUMN($O745:AO745),1,1)))*IF($J774=0,$H774,IF(AND(AO$9&lt;$I774,$J774=1),$H774,1))</f>
        <v>0</v>
      </c>
      <c r="AP774" s="221">
        <f ca="1">SUMPRODUCT($O181:AP181,N(OFFSET($O745:AP745,0,MAX(COLUMN($O745:AP745))-COLUMN($O745:AP745),1,1)))*IF($J774=0,$H774,IF(AND(AP$9&lt;$I774,$J774=1),$H774,1))</f>
        <v>0</v>
      </c>
      <c r="AQ774" s="221">
        <f ca="1">SUMPRODUCT($O181:AQ181,N(OFFSET($O745:AQ745,0,MAX(COLUMN($O745:AQ745))-COLUMN($O745:AQ745),1,1)))*IF($J774=0,$H774,IF(AND(AQ$9&lt;$I774,$J774=1),$H774,1))</f>
        <v>0</v>
      </c>
      <c r="AR774" s="221">
        <f ca="1">SUMPRODUCT($O181:AR181,N(OFFSET($O745:AR745,0,MAX(COLUMN($O745:AR745))-COLUMN($O745:AR745),1,1)))*IF($J774=0,$H774,IF(AND(AR$9&lt;$I774,$J774=1),$H774,1))</f>
        <v>0</v>
      </c>
      <c r="AS774" s="221">
        <f ca="1">SUMPRODUCT($O181:AS181,N(OFFSET($O745:AS745,0,MAX(COLUMN($O745:AS745))-COLUMN($O745:AS745),1,1)))*IF($J774=0,$H774,IF(AND(AS$9&lt;$I774,$J774=1),$H774,1))</f>
        <v>0</v>
      </c>
      <c r="AT774" s="221">
        <f ca="1">SUMPRODUCT($O181:AT181,N(OFFSET($O745:AT745,0,MAX(COLUMN($O745:AT745))-COLUMN($O745:AT745),1,1)))*IF($J774=0,$H774,IF(AND(AT$9&lt;$I774,$J774=1),$H774,1))</f>
        <v>0</v>
      </c>
      <c r="AU774" s="221">
        <f ca="1">SUMPRODUCT($O181:AU181,N(OFFSET($O745:AU745,0,MAX(COLUMN($O745:AU745))-COLUMN($O745:AU745),1,1)))*IF($J774=0,$H774,IF(AND(AU$9&lt;$I774,$J774=1),$H774,1))</f>
        <v>0</v>
      </c>
      <c r="AV774" s="221">
        <f ca="1">SUMPRODUCT($O181:AV181,N(OFFSET($O745:AV745,0,MAX(COLUMN($O745:AV745))-COLUMN($O745:AV745),1,1)))*IF($J774=0,$H774,IF(AND(AV$9&lt;$I774,$J774=1),$H774,1))</f>
        <v>0</v>
      </c>
      <c r="AW774" s="221">
        <f ca="1">SUMPRODUCT($O181:AW181,N(OFFSET($O745:AW745,0,MAX(COLUMN($O745:AW745))-COLUMN($O745:AW745),1,1)))*IF($J774=0,$H774,IF(AND(AW$9&lt;$I774,$J774=1),$H774,1))</f>
        <v>0</v>
      </c>
      <c r="AX774" s="221">
        <f ca="1">SUMPRODUCT($O181:AX181,N(OFFSET($O745:AX745,0,MAX(COLUMN($O745:AX745))-COLUMN($O745:AX745),1,1)))*IF($J774=0,$H774,IF(AND(AX$9&lt;$I774,$J774=1),$H774,1))</f>
        <v>0</v>
      </c>
      <c r="AY774" s="221">
        <f ca="1">SUMPRODUCT($O181:AY181,N(OFFSET($O745:AY745,0,MAX(COLUMN($O745:AY745))-COLUMN($O745:AY745),1,1)))*IF($J774=0,$H774,IF(AND(AY$9&lt;$I774,$J774=1),$H774,1))</f>
        <v>0</v>
      </c>
      <c r="AZ774" s="221">
        <f ca="1">SUMPRODUCT($O181:AZ181,N(OFFSET($O745:AZ745,0,MAX(COLUMN($O745:AZ745))-COLUMN($O745:AZ745),1,1)))*IF($J774=0,$H774,IF(AND(AZ$9&lt;$I774,$J774=1),$H774,1))</f>
        <v>0</v>
      </c>
      <c r="BA774" s="221">
        <f ca="1">SUMPRODUCT($O181:BA181,N(OFFSET($O745:BA745,0,MAX(COLUMN($O745:BA745))-COLUMN($O745:BA745),1,1)))*IF($J774=0,$H774,IF(AND(BA$9&lt;$I774,$J774=1),$H774,1))</f>
        <v>0</v>
      </c>
      <c r="BB774" s="221">
        <f ca="1">SUMPRODUCT($O181:BB181,N(OFFSET($O745:BB745,0,MAX(COLUMN($O745:BB745))-COLUMN($O745:BB745),1,1)))*IF($J774=0,$H774,IF(AND(BB$9&lt;$I774,$J774=1),$H774,1))</f>
        <v>0</v>
      </c>
      <c r="BC774" s="221">
        <f ca="1">SUMPRODUCT($O181:BC181,N(OFFSET($O745:BC745,0,MAX(COLUMN($O745:BC745))-COLUMN($O745:BC745),1,1)))*IF($J774=0,$H774,IF(AND(BC$9&lt;$I774,$J774=1),$H774,1))</f>
        <v>0</v>
      </c>
      <c r="BD774" s="221">
        <f ca="1">SUMPRODUCT($O181:BD181,N(OFFSET($O745:BD745,0,MAX(COLUMN($O745:BD745))-COLUMN($O745:BD745),1,1)))*IF($J774=0,$H774,IF(AND(BD$9&lt;$I774,$J774=1),$H774,1))</f>
        <v>0</v>
      </c>
      <c r="BE774" s="221">
        <f ca="1">SUMPRODUCT($O181:BE181,N(OFFSET($O745:BE745,0,MAX(COLUMN($O745:BE745))-COLUMN($O745:BE745),1,1)))*IF($J774=0,$H774,IF(AND(BE$9&lt;$I774,$J774=1),$H774,1))</f>
        <v>0</v>
      </c>
      <c r="BF774" s="221">
        <f ca="1">SUMPRODUCT($O181:BF181,N(OFFSET($O745:BF745,0,MAX(COLUMN($O745:BF745))-COLUMN($O745:BF745),1,1)))*IF($J774=0,$H774,IF(AND(BF$9&lt;$I774,$J774=1),$H774,1))</f>
        <v>0</v>
      </c>
      <c r="BG774" s="221">
        <f ca="1">SUMPRODUCT($O181:BG181,N(OFFSET($O745:BG745,0,MAX(COLUMN($O745:BG745))-COLUMN($O745:BG745),1,1)))*IF($J774=0,$H774,IF(AND(BG$9&lt;$I774,$J774=1),$H774,1))</f>
        <v>0</v>
      </c>
      <c r="BH774" s="221">
        <f ca="1">SUMPRODUCT($O181:BH181,N(OFFSET($O745:BH745,0,MAX(COLUMN($O745:BH745))-COLUMN($O745:BH745),1,1)))*IF($J774=0,$H774,IF(AND(BH$9&lt;$I774,$J774=1),$H774,1))</f>
        <v>0</v>
      </c>
      <c r="BI774" s="221">
        <f ca="1">SUMPRODUCT($O181:BI181,N(OFFSET($O745:BI745,0,MAX(COLUMN($O745:BI745))-COLUMN($O745:BI745),1,1)))*IF($J774=0,$H774,IF(AND(BI$9&lt;$I774,$J774=1),$H774,1))</f>
        <v>0</v>
      </c>
      <c r="BJ774" s="221">
        <f ca="1">SUMPRODUCT($O181:BJ181,N(OFFSET($O745:BJ745,0,MAX(COLUMN($O745:BJ745))-COLUMN($O745:BJ745),1,1)))*IF($J774=0,$H774,IF(AND(BJ$9&lt;$I774,$J774=1),$H774,1))</f>
        <v>0</v>
      </c>
      <c r="BK774" s="221">
        <f ca="1">SUMPRODUCT($O181:BK181,N(OFFSET($O745:BK745,0,MAX(COLUMN($O745:BK745))-COLUMN($O745:BK745),1,1)))*IF($J774=0,$H774,IF(AND(BK$9&lt;$I774,$J774=1),$H774,1))</f>
        <v>0</v>
      </c>
      <c r="BL774" s="221">
        <f ca="1">SUMPRODUCT($O181:BL181,N(OFFSET($O745:BL745,0,MAX(COLUMN($O745:BL745))-COLUMN($O745:BL745),1,1)))*IF($J774=0,$H774,IF(AND(BL$9&lt;$I774,$J774=1),$H774,1))</f>
        <v>0</v>
      </c>
      <c r="BM774" s="221">
        <f ca="1">SUMPRODUCT($O181:BM181,N(OFFSET($O745:BM745,0,MAX(COLUMN($O745:BM745))-COLUMN($O745:BM745),1,1)))*IF($J774=0,$H774,IF(AND(BM$9&lt;$I774,$J774=1),$H774,1))</f>
        <v>0</v>
      </c>
    </row>
    <row r="775" spans="3:65" x14ac:dyDescent="0.2">
      <c r="C775" s="188">
        <f t="shared" si="649"/>
        <v>13</v>
      </c>
      <c r="D775" s="166" t="str">
        <f t="shared" si="650"/>
        <v xml:space="preserve">Alt 2 - TRANSMISSION LINE  </v>
      </c>
      <c r="E775" s="211" t="str">
        <f t="shared" si="648"/>
        <v>CWIP Capital</v>
      </c>
      <c r="F775" s="183">
        <f t="shared" si="648"/>
        <v>6</v>
      </c>
      <c r="G775" s="183"/>
      <c r="H775" s="273">
        <f>Inputs!N24</f>
        <v>1</v>
      </c>
      <c r="I775" s="172">
        <f>Inputs!$N$37</f>
        <v>2038</v>
      </c>
      <c r="J775" s="90">
        <f>IF(ISNUMBER(SEARCH("Solar",Inputs!H24)),1,0)</f>
        <v>0</v>
      </c>
      <c r="O775" s="221">
        <f ca="1">SUMPRODUCT($O182:O182,N(OFFSET($O746:O746,0,MAX(COLUMN($O746:O746))-COLUMN($O746:O746),1,1)))*IF($J775=0,$H775,IF(AND(O$9&lt;$I775,$J775=1),$H775,1))</f>
        <v>0</v>
      </c>
      <c r="P775" s="221">
        <f ca="1">SUMPRODUCT($O182:P182,N(OFFSET($O746:P746,0,MAX(COLUMN($O746:P746))-COLUMN($O746:P746),1,1)))*IF($J775=0,$H775,IF(AND(P$9&lt;$I775,$J775=1),$H775,1))</f>
        <v>0</v>
      </c>
      <c r="Q775" s="221">
        <f ca="1">SUMPRODUCT($O182:Q182,N(OFFSET($O746:Q746,0,MAX(COLUMN($O746:Q746))-COLUMN($O746:Q746),1,1)))*IF($J775=0,$H775,IF(AND(Q$9&lt;$I775,$J775=1),$H775,1))</f>
        <v>0</v>
      </c>
      <c r="R775" s="221">
        <f ca="1">SUMPRODUCT($O182:R182,N(OFFSET($O746:R746,0,MAX(COLUMN($O746:R746))-COLUMN($O746:R746),1,1)))*IF($J775=0,$H775,IF(AND(R$9&lt;$I775,$J775=1),$H775,1))</f>
        <v>220775563.09065515</v>
      </c>
      <c r="S775" s="221">
        <f ca="1">SUMPRODUCT($O182:S182,N(OFFSET($O746:S746,0,MAX(COLUMN($O746:S746))-COLUMN($O746:S746),1,1)))*IF($J775=0,$H775,IF(AND(S$9&lt;$I775,$J775=1),$H775,1))</f>
        <v>220512735.03935674</v>
      </c>
      <c r="T775" s="221">
        <f ca="1">SUMPRODUCT($O182:T182,N(OFFSET($O746:T746,0,MAX(COLUMN($O746:T746))-COLUMN($O746:T746),1,1)))*IF($J775=0,$H775,IF(AND(T$9&lt;$I775,$J775=1),$H775,1))</f>
        <v>217358798.42377597</v>
      </c>
      <c r="U775" s="221">
        <f ca="1">SUMPRODUCT($O182:U182,N(OFFSET($O746:U746,0,MAX(COLUMN($O746:U746))-COLUMN($O746:U746),1,1)))*IF($J775=0,$H775,IF(AND(U$9&lt;$I775,$J775=1),$H775,1))</f>
        <v>214204861.80819517</v>
      </c>
      <c r="V775" s="221">
        <f ca="1">SUMPRODUCT($O182:V182,N(OFFSET($O746:V746,0,MAX(COLUMN($O746:V746))-COLUMN($O746:V746),1,1)))*IF($J775=0,$H775,IF(AND(V$9&lt;$I775,$J775=1),$H775,1))</f>
        <v>211050925.19261441</v>
      </c>
      <c r="W775" s="221">
        <f ca="1">SUMPRODUCT($O182:W182,N(OFFSET($O746:W746,0,MAX(COLUMN($O746:W746))-COLUMN($O746:W746),1,1)))*IF($J775=0,$H775,IF(AND(W$9&lt;$I775,$J775=1),$H775,1))</f>
        <v>207896988.57703361</v>
      </c>
      <c r="X775" s="221">
        <f ca="1">SUMPRODUCT($O182:X182,N(OFFSET($O746:X746,0,MAX(COLUMN($O746:X746))-COLUMN($O746:X746),1,1)))*IF($J775=0,$H775,IF(AND(X$9&lt;$I775,$J775=1),$H775,1))</f>
        <v>204743051.96145281</v>
      </c>
      <c r="Y775" s="221">
        <f ca="1">SUMPRODUCT($O182:Y182,N(OFFSET($O746:Y746,0,MAX(COLUMN($O746:Y746))-COLUMN($O746:Y746),1,1)))*IF($J775=0,$H775,IF(AND(Y$9&lt;$I775,$J775=1),$H775,1))</f>
        <v>201589115.34587201</v>
      </c>
      <c r="Z775" s="221">
        <f ca="1">SUMPRODUCT($O182:Z182,N(OFFSET($O746:Z746,0,MAX(COLUMN($O746:Z746))-COLUMN($O746:Z746),1,1)))*IF($J775=0,$H775,IF(AND(Z$9&lt;$I775,$J775=1),$H775,1))</f>
        <v>198435178.73029125</v>
      </c>
      <c r="AA775" s="221">
        <f ca="1">SUMPRODUCT($O182:AA182,N(OFFSET($O746:AA746,0,MAX(COLUMN($O746:AA746))-COLUMN($O746:AA746),1,1)))*IF($J775=0,$H775,IF(AND(AA$9&lt;$I775,$J775=1),$H775,1))</f>
        <v>195281242.11471045</v>
      </c>
      <c r="AB775" s="221">
        <f ca="1">SUMPRODUCT($O182:AB182,N(OFFSET($O746:AB746,0,MAX(COLUMN($O746:AB746))-COLUMN($O746:AB746),1,1)))*IF($J775=0,$H775,IF(AND(AB$9&lt;$I775,$J775=1),$H775,1))</f>
        <v>192127305.49912965</v>
      </c>
      <c r="AC775" s="221">
        <f ca="1">SUMPRODUCT($O182:AC182,N(OFFSET($O746:AC746,0,MAX(COLUMN($O746:AC746))-COLUMN($O746:AC746),1,1)))*IF($J775=0,$H775,IF(AND(AC$9&lt;$I775,$J775=1),$H775,1))</f>
        <v>188973368.88354886</v>
      </c>
      <c r="AD775" s="221">
        <f ca="1">SUMPRODUCT($O182:AD182,N(OFFSET($O746:AD746,0,MAX(COLUMN($O746:AD746))-COLUMN($O746:AD746),1,1)))*IF($J775=0,$H775,IF(AND(AD$9&lt;$I775,$J775=1),$H775,1))</f>
        <v>185819432.26796809</v>
      </c>
      <c r="AE775" s="221">
        <f ca="1">SUMPRODUCT($O182:AE182,N(OFFSET($O746:AE746,0,MAX(COLUMN($O746:AE746))-COLUMN($O746:AE746),1,1)))*IF($J775=0,$H775,IF(AND(AE$9&lt;$I775,$J775=1),$H775,1))</f>
        <v>182665495.65238729</v>
      </c>
      <c r="AF775" s="221">
        <f ca="1">SUMPRODUCT($O182:AF182,N(OFFSET($O746:AF746,0,MAX(COLUMN($O746:AF746))-COLUMN($O746:AF746),1,1)))*IF($J775=0,$H775,IF(AND(AF$9&lt;$I775,$J775=1),$H775,1))</f>
        <v>179511559.03680649</v>
      </c>
      <c r="AG775" s="221">
        <f ca="1">SUMPRODUCT($O182:AG182,N(OFFSET($O746:AG746,0,MAX(COLUMN($O746:AG746))-COLUMN($O746:AG746),1,1)))*IF($J775=0,$H775,IF(AND(AG$9&lt;$I775,$J775=1),$H775,1))</f>
        <v>176357622.4212257</v>
      </c>
      <c r="AH775" s="221">
        <f ca="1">SUMPRODUCT($O182:AH182,N(OFFSET($O746:AH746,0,MAX(COLUMN($O746:AH746))-COLUMN($O746:AH746),1,1)))*IF($J775=0,$H775,IF(AND(AH$9&lt;$I775,$J775=1),$H775,1))</f>
        <v>173203685.80564493</v>
      </c>
      <c r="AI775" s="221">
        <f ca="1">SUMPRODUCT($O182:AI182,N(OFFSET($O746:AI746,0,MAX(COLUMN($O746:AI746))-COLUMN($O746:AI746),1,1)))*IF($J775=0,$H775,IF(AND(AI$9&lt;$I775,$J775=1),$H775,1))</f>
        <v>170049749.19006413</v>
      </c>
      <c r="AJ775" s="221">
        <f ca="1">SUMPRODUCT($O182:AJ182,N(OFFSET($O746:AJ746,0,MAX(COLUMN($O746:AJ746))-COLUMN($O746:AJ746),1,1)))*IF($J775=0,$H775,IF(AND(AJ$9&lt;$I775,$J775=1),$H775,1))</f>
        <v>166895812.57448336</v>
      </c>
      <c r="AK775" s="221">
        <f ca="1">SUMPRODUCT($O182:AK182,N(OFFSET($O746:AK746,0,MAX(COLUMN($O746:AK746))-COLUMN($O746:AK746),1,1)))*IF($J775=0,$H775,IF(AND(AK$9&lt;$I775,$J775=1),$H775,1))</f>
        <v>163741875.95890257</v>
      </c>
      <c r="AL775" s="221">
        <f ca="1">SUMPRODUCT($O182:AL182,N(OFFSET($O746:AL746,0,MAX(COLUMN($O746:AL746))-COLUMN($O746:AL746),1,1)))*IF($J775=0,$H775,IF(AND(AL$9&lt;$I775,$J775=1),$H775,1))</f>
        <v>160587939.34332177</v>
      </c>
      <c r="AM775" s="221">
        <f ca="1">SUMPRODUCT($O182:AM182,N(OFFSET($O746:AM746,0,MAX(COLUMN($O746:AM746))-COLUMN($O746:AM746),1,1)))*IF($J775=0,$H775,IF(AND(AM$9&lt;$I775,$J775=1),$H775,1))</f>
        <v>157434002.72774097</v>
      </c>
      <c r="AN775" s="221">
        <f ca="1">SUMPRODUCT($O182:AN182,N(OFFSET($O746:AN746,0,MAX(COLUMN($O746:AN746))-COLUMN($O746:AN746),1,1)))*IF($J775=0,$H775,IF(AND(AN$9&lt;$I775,$J775=1),$H775,1))</f>
        <v>154280066.11216021</v>
      </c>
      <c r="AO775" s="221">
        <f ca="1">SUMPRODUCT($O182:AO182,N(OFFSET($O746:AO746,0,MAX(COLUMN($O746:AO746))-COLUMN($O746:AO746),1,1)))*IF($J775=0,$H775,IF(AND(AO$9&lt;$I775,$J775=1),$H775,1))</f>
        <v>151126129.49657941</v>
      </c>
      <c r="AP775" s="221">
        <f ca="1">SUMPRODUCT($O182:AP182,N(OFFSET($O746:AP746,0,MAX(COLUMN($O746:AP746))-COLUMN($O746:AP746),1,1)))*IF($J775=0,$H775,IF(AND(AP$9&lt;$I775,$J775=1),$H775,1))</f>
        <v>147972192.88099861</v>
      </c>
      <c r="AQ775" s="221">
        <f ca="1">SUMPRODUCT($O182:AQ182,N(OFFSET($O746:AQ746,0,MAX(COLUMN($O746:AQ746))-COLUMN($O746:AQ746),1,1)))*IF($J775=0,$H775,IF(AND(AQ$9&lt;$I775,$J775=1),$H775,1))</f>
        <v>144818256.26541781</v>
      </c>
      <c r="AR775" s="221">
        <f ca="1">SUMPRODUCT($O182:AR182,N(OFFSET($O746:AR746,0,MAX(COLUMN($O746:AR746))-COLUMN($O746:AR746),1,1)))*IF($J775=0,$H775,IF(AND(AR$9&lt;$I775,$J775=1),$H775,1))</f>
        <v>141664319.64983705</v>
      </c>
      <c r="AS775" s="221">
        <f ca="1">SUMPRODUCT($O182:AS182,N(OFFSET($O746:AS746,0,MAX(COLUMN($O746:AS746))-COLUMN($O746:AS746),1,1)))*IF($J775=0,$H775,IF(AND(AS$9&lt;$I775,$J775=1),$H775,1))</f>
        <v>138510383.03425625</v>
      </c>
      <c r="AT775" s="221">
        <f ca="1">SUMPRODUCT($O182:AT182,N(OFFSET($O746:AT746,0,MAX(COLUMN($O746:AT746))-COLUMN($O746:AT746),1,1)))*IF($J775=0,$H775,IF(AND(AT$9&lt;$I775,$J775=1),$H775,1))</f>
        <v>135356446.41867545</v>
      </c>
      <c r="AU775" s="221">
        <f ca="1">SUMPRODUCT($O182:AU182,N(OFFSET($O746:AU746,0,MAX(COLUMN($O746:AU746))-COLUMN($O746:AU746),1,1)))*IF($J775=0,$H775,IF(AND(AU$9&lt;$I775,$J775=1),$H775,1))</f>
        <v>132202509.80309466</v>
      </c>
      <c r="AV775" s="221">
        <f ca="1">SUMPRODUCT($O182:AV182,N(OFFSET($O746:AV746,0,MAX(COLUMN($O746:AV746))-COLUMN($O746:AV746),1,1)))*IF($J775=0,$H775,IF(AND(AV$9&lt;$I775,$J775=1),$H775,1))</f>
        <v>129048573.18751389</v>
      </c>
      <c r="AW775" s="221">
        <f ca="1">SUMPRODUCT($O182:AW182,N(OFFSET($O746:AW746,0,MAX(COLUMN($O746:AW746))-COLUMN($O746:AW746),1,1)))*IF($J775=0,$H775,IF(AND(AW$9&lt;$I775,$J775=1),$H775,1))</f>
        <v>125894636.57193311</v>
      </c>
      <c r="AX775" s="221">
        <f ca="1">SUMPRODUCT($O182:AX182,N(OFFSET($O746:AX746,0,MAX(COLUMN($O746:AX746))-COLUMN($O746:AX746),1,1)))*IF($J775=0,$H775,IF(AND(AX$9&lt;$I775,$J775=1),$H775,1))</f>
        <v>122740699.95635231</v>
      </c>
      <c r="AY775" s="221">
        <f ca="1">SUMPRODUCT($O182:AY182,N(OFFSET($O746:AY746,0,MAX(COLUMN($O746:AY746))-COLUMN($O746:AY746),1,1)))*IF($J775=0,$H775,IF(AND(AY$9&lt;$I775,$J775=1),$H775,1))</f>
        <v>119586763.34077151</v>
      </c>
      <c r="AZ775" s="221">
        <f ca="1">SUMPRODUCT($O182:AZ182,N(OFFSET($O746:AZ746,0,MAX(COLUMN($O746:AZ746))-COLUMN($O746:AZ746),1,1)))*IF($J775=0,$H775,IF(AND(AZ$9&lt;$I775,$J775=1),$H775,1))</f>
        <v>116432826.72519073</v>
      </c>
      <c r="BA775" s="221">
        <f ca="1">SUMPRODUCT($O182:BA182,N(OFFSET($O746:BA746,0,MAX(COLUMN($O746:BA746))-COLUMN($O746:BA746),1,1)))*IF($J775=0,$H775,IF(AND(BA$9&lt;$I775,$J775=1),$H775,1))</f>
        <v>113278890.10960995</v>
      </c>
      <c r="BB775" s="221">
        <f ca="1">SUMPRODUCT($O182:BB182,N(OFFSET($O746:BB746,0,MAX(COLUMN($O746:BB746))-COLUMN($O746:BB746),1,1)))*IF($J775=0,$H775,IF(AND(BB$9&lt;$I775,$J775=1),$H775,1))</f>
        <v>110124953.49402915</v>
      </c>
      <c r="BC775" s="221">
        <f ca="1">SUMPRODUCT($O182:BC182,N(OFFSET($O746:BC746,0,MAX(COLUMN($O746:BC746))-COLUMN($O746:BC746),1,1)))*IF($J775=0,$H775,IF(AND(BC$9&lt;$I775,$J775=1),$H775,1))</f>
        <v>106971016.87844838</v>
      </c>
      <c r="BD775" s="221">
        <f ca="1">SUMPRODUCT($O182:BD182,N(OFFSET($O746:BD746,0,MAX(COLUMN($O746:BD746))-COLUMN($O746:BD746),1,1)))*IF($J775=0,$H775,IF(AND(BD$9&lt;$I775,$J775=1),$H775,1))</f>
        <v>103817080.2628676</v>
      </c>
      <c r="BE775" s="221">
        <f ca="1">SUMPRODUCT($O182:BE182,N(OFFSET($O746:BE746,0,MAX(COLUMN($O746:BE746))-COLUMN($O746:BE746),1,1)))*IF($J775=0,$H775,IF(AND(BE$9&lt;$I775,$J775=1),$H775,1))</f>
        <v>100663143.64728682</v>
      </c>
      <c r="BF775" s="221">
        <f ca="1">SUMPRODUCT($O182:BF182,N(OFFSET($O746:BF746,0,MAX(COLUMN($O746:BF746))-COLUMN($O746:BF746),1,1)))*IF($J775=0,$H775,IF(AND(BF$9&lt;$I775,$J775=1),$H775,1))</f>
        <v>97509207.03170605</v>
      </c>
      <c r="BG775" s="221">
        <f ca="1">SUMPRODUCT($O182:BG182,N(OFFSET($O746:BG746,0,MAX(COLUMN($O746:BG746))-COLUMN($O746:BG746),1,1)))*IF($J775=0,$H775,IF(AND(BG$9&lt;$I775,$J775=1),$H775,1))</f>
        <v>94355270.416125268</v>
      </c>
      <c r="BH775" s="221">
        <f ca="1">SUMPRODUCT($O182:BH182,N(OFFSET($O746:BH746,0,MAX(COLUMN($O746:BH746))-COLUMN($O746:BH746),1,1)))*IF($J775=0,$H775,IF(AND(BH$9&lt;$I775,$J775=1),$H775,1))</f>
        <v>91201333.800544485</v>
      </c>
      <c r="BI775" s="221">
        <f ca="1">SUMPRODUCT($O182:BI182,N(OFFSET($O746:BI746,0,MAX(COLUMN($O746:BI746))-COLUMN($O746:BI746),1,1)))*IF($J775=0,$H775,IF(AND(BI$9&lt;$I775,$J775=1),$H775,1))</f>
        <v>88047397.184963718</v>
      </c>
      <c r="BJ775" s="221">
        <f ca="1">SUMPRODUCT($O182:BJ182,N(OFFSET($O746:BJ746,0,MAX(COLUMN($O746:BJ746))-COLUMN($O746:BJ746),1,1)))*IF($J775=0,$H775,IF(AND(BJ$9&lt;$I775,$J775=1),$H775,1))</f>
        <v>84893460.569382936</v>
      </c>
      <c r="BK775" s="221">
        <f ca="1">SUMPRODUCT($O182:BK182,N(OFFSET($O746:BK746,0,MAX(COLUMN($O746:BK746))-COLUMN($O746:BK746),1,1)))*IF($J775=0,$H775,IF(AND(BK$9&lt;$I775,$J775=1),$H775,1))</f>
        <v>81739523.953802168</v>
      </c>
      <c r="BL775" s="221">
        <f ca="1">SUMPRODUCT($O182:BL182,N(OFFSET($O746:BL746,0,MAX(COLUMN($O746:BL746))-COLUMN($O746:BL746),1,1)))*IF($J775=0,$H775,IF(AND(BL$9&lt;$I775,$J775=1),$H775,1))</f>
        <v>78585587.338221386</v>
      </c>
      <c r="BM775" s="221">
        <f ca="1">SUMPRODUCT($O182:BM182,N(OFFSET($O746:BM746,0,MAX(COLUMN($O746:BM746))-COLUMN($O746:BM746),1,1)))*IF($J775=0,$H775,IF(AND(BM$9&lt;$I775,$J775=1),$H775,1))</f>
        <v>75431650.722640604</v>
      </c>
    </row>
    <row r="776" spans="3:65" x14ac:dyDescent="0.2">
      <c r="C776" s="188">
        <f t="shared" si="649"/>
        <v>14</v>
      </c>
      <c r="D776" s="166" t="str">
        <f t="shared" si="650"/>
        <v xml:space="preserve">Alt 2 - TRANSMISSION SUBSTATION  </v>
      </c>
      <c r="E776" s="211" t="str">
        <f t="shared" si="648"/>
        <v>CWIP Capital</v>
      </c>
      <c r="F776" s="183">
        <f t="shared" si="648"/>
        <v>6</v>
      </c>
      <c r="G776" s="183"/>
      <c r="H776" s="273">
        <f>Inputs!N25</f>
        <v>1</v>
      </c>
      <c r="I776" s="172">
        <f>Inputs!$N$37</f>
        <v>2038</v>
      </c>
      <c r="J776" s="90">
        <f>IF(ISNUMBER(SEARCH("Solar",Inputs!H25)),1,0)</f>
        <v>0</v>
      </c>
      <c r="O776" s="221">
        <f ca="1">SUMPRODUCT($O183:O183,N(OFFSET($O747:O747,0,MAX(COLUMN($O747:O747))-COLUMN($O747:O747),1,1)))*IF($J776=0,$H776,IF(AND(O$9&lt;$I776,$J776=1),$H776,1))</f>
        <v>0</v>
      </c>
      <c r="P776" s="221">
        <f ca="1">SUMPRODUCT($O183:P183,N(OFFSET($O747:P747,0,MAX(COLUMN($O747:P747))-COLUMN($O747:P747),1,1)))*IF($J776=0,$H776,IF(AND(P$9&lt;$I776,$J776=1),$H776,1))</f>
        <v>0</v>
      </c>
      <c r="Q776" s="221">
        <f ca="1">SUMPRODUCT($O183:Q183,N(OFFSET($O747:Q747,0,MAX(COLUMN($O747:Q747))-COLUMN($O747:Q747),1,1)))*IF($J776=0,$H776,IF(AND(Q$9&lt;$I776,$J776=1),$H776,1))</f>
        <v>0</v>
      </c>
      <c r="R776" s="221">
        <f ca="1">SUMPRODUCT($O183:R183,N(OFFSET($O747:R747,0,MAX(COLUMN($O747:R747))-COLUMN($O747:R747),1,1)))*IF($J776=0,$H776,IF(AND(R$9&lt;$I776,$J776=1),$H776,1))</f>
        <v>2506720.9093448464</v>
      </c>
      <c r="S776" s="221">
        <f ca="1">SUMPRODUCT($O183:S183,N(OFFSET($O747:S747,0,MAX(COLUMN($O747:S747))-COLUMN($O747:S747),1,1)))*IF($J776=0,$H776,IF(AND(S$9&lt;$I776,$J776=1),$H776,1))</f>
        <v>2501973.3318650266</v>
      </c>
      <c r="T776" s="221">
        <f ca="1">SUMPRODUCT($O183:T183,N(OFFSET($O747:T747,0,MAX(COLUMN($O747:T747))-COLUMN($O747:T747),1,1)))*IF($J776=0,$H776,IF(AND(T$9&lt;$I776,$J776=1),$H776,1))</f>
        <v>2445002.4021071889</v>
      </c>
      <c r="U776" s="221">
        <f ca="1">SUMPRODUCT($O183:U183,N(OFFSET($O747:U747,0,MAX(COLUMN($O747:U747))-COLUMN($O747:U747),1,1)))*IF($J776=0,$H776,IF(AND(U$9&lt;$I776,$J776=1),$H776,1))</f>
        <v>2388031.4723493517</v>
      </c>
      <c r="V776" s="221">
        <f ca="1">SUMPRODUCT($O183:V183,N(OFFSET($O747:V747,0,MAX(COLUMN($O747:V747))-COLUMN($O747:V747),1,1)))*IF($J776=0,$H776,IF(AND(V$9&lt;$I776,$J776=1),$H776,1))</f>
        <v>2331060.5425915145</v>
      </c>
      <c r="W776" s="221">
        <f ca="1">SUMPRODUCT($O183:W183,N(OFFSET($O747:W747,0,MAX(COLUMN($O747:W747))-COLUMN($O747:W747),1,1)))*IF($J776=0,$H776,IF(AND(W$9&lt;$I776,$J776=1),$H776,1))</f>
        <v>2274089.6128336769</v>
      </c>
      <c r="X776" s="221">
        <f ca="1">SUMPRODUCT($O183:X183,N(OFFSET($O747:X747,0,MAX(COLUMN($O747:X747))-COLUMN($O747:X747),1,1)))*IF($J776=0,$H776,IF(AND(X$9&lt;$I776,$J776=1),$H776,1))</f>
        <v>2217118.6830758397</v>
      </c>
      <c r="Y776" s="221">
        <f ca="1">SUMPRODUCT($O183:Y183,N(OFFSET($O747:Y747,0,MAX(COLUMN($O747:Y747))-COLUMN($O747:Y747),1,1)))*IF($J776=0,$H776,IF(AND(Y$9&lt;$I776,$J776=1),$H776,1))</f>
        <v>2160147.753318002</v>
      </c>
      <c r="Z776" s="221">
        <f ca="1">SUMPRODUCT($O183:Z183,N(OFFSET($O747:Z747,0,MAX(COLUMN($O747:Z747))-COLUMN($O747:Z747),1,1)))*IF($J776=0,$H776,IF(AND(Z$9&lt;$I776,$J776=1),$H776,1))</f>
        <v>2103176.8235601648</v>
      </c>
      <c r="AA776" s="221">
        <f ca="1">SUMPRODUCT($O183:AA183,N(OFFSET($O747:AA747,0,MAX(COLUMN($O747:AA747))-COLUMN($O747:AA747),1,1)))*IF($J776=0,$H776,IF(AND(AA$9&lt;$I776,$J776=1),$H776,1))</f>
        <v>2046205.8938023273</v>
      </c>
      <c r="AB776" s="221">
        <f ca="1">SUMPRODUCT($O183:AB183,N(OFFSET($O747:AB747,0,MAX(COLUMN($O747:AB747))-COLUMN($O747:AB747),1,1)))*IF($J776=0,$H776,IF(AND(AB$9&lt;$I776,$J776=1),$H776,1))</f>
        <v>1989234.9640444897</v>
      </c>
      <c r="AC776" s="221">
        <f ca="1">SUMPRODUCT($O183:AC183,N(OFFSET($O747:AC747,0,MAX(COLUMN($O747:AC747))-COLUMN($O747:AC747),1,1)))*IF($J776=0,$H776,IF(AND(AC$9&lt;$I776,$J776=1),$H776,1))</f>
        <v>1932264.0342866522</v>
      </c>
      <c r="AD776" s="221">
        <f ca="1">SUMPRODUCT($O183:AD183,N(OFFSET($O747:AD747,0,MAX(COLUMN($O747:AD747))-COLUMN($O747:AD747),1,1)))*IF($J776=0,$H776,IF(AND(AD$9&lt;$I776,$J776=1),$H776,1))</f>
        <v>1875293.1045288148</v>
      </c>
      <c r="AE776" s="221">
        <f ca="1">SUMPRODUCT($O183:AE183,N(OFFSET($O747:AE747,0,MAX(COLUMN($O747:AE747))-COLUMN($O747:AE747),1,1)))*IF($J776=0,$H776,IF(AND(AE$9&lt;$I776,$J776=1),$H776,1))</f>
        <v>1818322.1747709776</v>
      </c>
      <c r="AF776" s="221">
        <f ca="1">SUMPRODUCT($O183:AF183,N(OFFSET($O747:AF747,0,MAX(COLUMN($O747:AF747))-COLUMN($O747:AF747),1,1)))*IF($J776=0,$H776,IF(AND(AF$9&lt;$I776,$J776=1),$H776,1))</f>
        <v>1761351.2450131401</v>
      </c>
      <c r="AG776" s="221">
        <f ca="1">SUMPRODUCT($O183:AG183,N(OFFSET($O747:AG747,0,MAX(COLUMN($O747:AG747))-COLUMN($O747:AG747),1,1)))*IF($J776=0,$H776,IF(AND(AG$9&lt;$I776,$J776=1),$H776,1))</f>
        <v>1704380.3152553027</v>
      </c>
      <c r="AH776" s="221">
        <f ca="1">SUMPRODUCT($O183:AH183,N(OFFSET($O747:AH747,0,MAX(COLUMN($O747:AH747))-COLUMN($O747:AH747),1,1)))*IF($J776=0,$H776,IF(AND(AH$9&lt;$I776,$J776=1),$H776,1))</f>
        <v>1647409.3854974655</v>
      </c>
      <c r="AI776" s="221">
        <f ca="1">SUMPRODUCT($O183:AI183,N(OFFSET($O747:AI747,0,MAX(COLUMN($O747:AI747))-COLUMN($O747:AI747),1,1)))*IF($J776=0,$H776,IF(AND(AI$9&lt;$I776,$J776=1),$H776,1))</f>
        <v>1590438.4557396281</v>
      </c>
      <c r="AJ776" s="221">
        <f ca="1">SUMPRODUCT($O183:AJ183,N(OFFSET($O747:AJ747,0,MAX(COLUMN($O747:AJ747))-COLUMN($O747:AJ747),1,1)))*IF($J776=0,$H776,IF(AND(AJ$9&lt;$I776,$J776=1),$H776,1))</f>
        <v>1533467.5259817906</v>
      </c>
      <c r="AK776" s="221">
        <f ca="1">SUMPRODUCT($O183:AK183,N(OFFSET($O747:AK747,0,MAX(COLUMN($O747:AK747))-COLUMN($O747:AK747),1,1)))*IF($J776=0,$H776,IF(AND(AK$9&lt;$I776,$J776=1),$H776,1))</f>
        <v>1476496.5962239534</v>
      </c>
      <c r="AL776" s="221">
        <f ca="1">SUMPRODUCT($O183:AL183,N(OFFSET($O747:AL747,0,MAX(COLUMN($O747:AL747))-COLUMN($O747:AL747),1,1)))*IF($J776=0,$H776,IF(AND(AL$9&lt;$I776,$J776=1),$H776,1))</f>
        <v>1419525.666466116</v>
      </c>
      <c r="AM776" s="221">
        <f ca="1">SUMPRODUCT($O183:AM183,N(OFFSET($O747:AM747,0,MAX(COLUMN($O747:AM747))-COLUMN($O747:AM747),1,1)))*IF($J776=0,$H776,IF(AND(AM$9&lt;$I776,$J776=1),$H776,1))</f>
        <v>1362554.7367082785</v>
      </c>
      <c r="AN776" s="221">
        <f ca="1">SUMPRODUCT($O183:AN183,N(OFFSET($O747:AN747,0,MAX(COLUMN($O747:AN747))-COLUMN($O747:AN747),1,1)))*IF($J776=0,$H776,IF(AND(AN$9&lt;$I776,$J776=1),$H776,1))</f>
        <v>1305583.8069504411</v>
      </c>
      <c r="AO776" s="221">
        <f ca="1">SUMPRODUCT($O183:AO183,N(OFFSET($O747:AO747,0,MAX(COLUMN($O747:AO747))-COLUMN($O747:AO747),1,1)))*IF($J776=0,$H776,IF(AND(AO$9&lt;$I776,$J776=1),$H776,1))</f>
        <v>1248612.8771926039</v>
      </c>
      <c r="AP776" s="221">
        <f ca="1">SUMPRODUCT($O183:AP183,N(OFFSET($O747:AP747,0,MAX(COLUMN($O747:AP747))-COLUMN($O747:AP747),1,1)))*IF($J776=0,$H776,IF(AND(AP$9&lt;$I776,$J776=1),$H776,1))</f>
        <v>1191641.9474347665</v>
      </c>
      <c r="AQ776" s="221">
        <f ca="1">SUMPRODUCT($O183:AQ183,N(OFFSET($O747:AQ747,0,MAX(COLUMN($O747:AQ747))-COLUMN($O747:AQ747),1,1)))*IF($J776=0,$H776,IF(AND(AQ$9&lt;$I776,$J776=1),$H776,1))</f>
        <v>1134671.017676929</v>
      </c>
      <c r="AR776" s="221">
        <f ca="1">SUMPRODUCT($O183:AR183,N(OFFSET($O747:AR747,0,MAX(COLUMN($O747:AR747))-COLUMN($O747:AR747),1,1)))*IF($J776=0,$H776,IF(AND(AR$9&lt;$I776,$J776=1),$H776,1))</f>
        <v>1077700.0879190918</v>
      </c>
      <c r="AS776" s="221">
        <f ca="1">SUMPRODUCT($O183:AS183,N(OFFSET($O747:AS747,0,MAX(COLUMN($O747:AS747))-COLUMN($O747:AS747),1,1)))*IF($J776=0,$H776,IF(AND(AS$9&lt;$I776,$J776=1),$H776,1))</f>
        <v>1020729.1581612544</v>
      </c>
      <c r="AT776" s="221">
        <f ca="1">SUMPRODUCT($O183:AT183,N(OFFSET($O747:AT747,0,MAX(COLUMN($O747:AT747))-COLUMN($O747:AT747),1,1)))*IF($J776=0,$H776,IF(AND(AT$9&lt;$I776,$J776=1),$H776,1))</f>
        <v>963758.22840341704</v>
      </c>
      <c r="AU776" s="221">
        <f ca="1">SUMPRODUCT($O183:AU183,N(OFFSET($O747:AU747,0,MAX(COLUMN($O747:AU747))-COLUMN($O747:AU747),1,1)))*IF($J776=0,$H776,IF(AND(AU$9&lt;$I776,$J776=1),$H776,1))</f>
        <v>906787.29864557961</v>
      </c>
      <c r="AV776" s="221">
        <f ca="1">SUMPRODUCT($O183:AV183,N(OFFSET($O747:AV747,0,MAX(COLUMN($O747:AV747))-COLUMN($O747:AV747),1,1)))*IF($J776=0,$H776,IF(AND(AV$9&lt;$I776,$J776=1),$H776,1))</f>
        <v>849816.36888774228</v>
      </c>
      <c r="AW776" s="221">
        <f ca="1">SUMPRODUCT($O183:AW183,N(OFFSET($O747:AW747,0,MAX(COLUMN($O747:AW747))-COLUMN($O747:AW747),1,1)))*IF($J776=0,$H776,IF(AND(AW$9&lt;$I776,$J776=1),$H776,1))</f>
        <v>792845.43912990484</v>
      </c>
      <c r="AX776" s="221">
        <f ca="1">SUMPRODUCT($O183:AX183,N(OFFSET($O747:AX747,0,MAX(COLUMN($O747:AX747))-COLUMN($O747:AX747),1,1)))*IF($J776=0,$H776,IF(AND(AX$9&lt;$I776,$J776=1),$H776,1))</f>
        <v>735874.50937206752</v>
      </c>
      <c r="AY776" s="221">
        <f ca="1">SUMPRODUCT($O183:AY183,N(OFFSET($O747:AY747,0,MAX(COLUMN($O747:AY747))-COLUMN($O747:AY747),1,1)))*IF($J776=0,$H776,IF(AND(AY$9&lt;$I776,$J776=1),$H776,1))</f>
        <v>678903.5796142302</v>
      </c>
      <c r="AZ776" s="221">
        <f ca="1">SUMPRODUCT($O183:AZ183,N(OFFSET($O747:AZ747,0,MAX(COLUMN($O747:AZ747))-COLUMN($O747:AZ747),1,1)))*IF($J776=0,$H776,IF(AND(AZ$9&lt;$I776,$J776=1),$H776,1))</f>
        <v>621932.64985639276</v>
      </c>
      <c r="BA776" s="221">
        <f ca="1">SUMPRODUCT($O183:BA183,N(OFFSET($O747:BA747,0,MAX(COLUMN($O747:BA747))-COLUMN($O747:BA747),1,1)))*IF($J776=0,$H776,IF(AND(BA$9&lt;$I776,$J776=1),$H776,1))</f>
        <v>564961.72009855544</v>
      </c>
      <c r="BB776" s="221">
        <f ca="1">SUMPRODUCT($O183:BB183,N(OFFSET($O747:BB747,0,MAX(COLUMN($O747:BB747))-COLUMN($O747:BB747),1,1)))*IF($J776=0,$H776,IF(AND(BB$9&lt;$I776,$J776=1),$H776,1))</f>
        <v>507990.79034071806</v>
      </c>
      <c r="BC776" s="221">
        <f ca="1">SUMPRODUCT($O183:BC183,N(OFFSET($O747:BC747,0,MAX(COLUMN($O747:BC747))-COLUMN($O747:BC747),1,1)))*IF($J776=0,$H776,IF(AND(BC$9&lt;$I776,$J776=1),$H776,1))</f>
        <v>501344.18186896929</v>
      </c>
      <c r="BD776" s="221">
        <f ca="1">SUMPRODUCT($O183:BD183,N(OFFSET($O747:BD747,0,MAX(COLUMN($O747:BD747))-COLUMN($O747:BD747),1,1)))*IF($J776=0,$H776,IF(AND(BD$9&lt;$I776,$J776=1),$H776,1))</f>
        <v>501344.18186896929</v>
      </c>
      <c r="BE776" s="221">
        <f ca="1">SUMPRODUCT($O183:BE183,N(OFFSET($O747:BE747,0,MAX(COLUMN($O747:BE747))-COLUMN($O747:BE747),1,1)))*IF($J776=0,$H776,IF(AND(BE$9&lt;$I776,$J776=1),$H776,1))</f>
        <v>501344.18186896929</v>
      </c>
      <c r="BF776" s="221">
        <f ca="1">SUMPRODUCT($O183:BF183,N(OFFSET($O747:BF747,0,MAX(COLUMN($O747:BF747))-COLUMN($O747:BF747),1,1)))*IF($J776=0,$H776,IF(AND(BF$9&lt;$I776,$J776=1),$H776,1))</f>
        <v>501344.18186896929</v>
      </c>
      <c r="BG776" s="221">
        <f ca="1">SUMPRODUCT($O183:BG183,N(OFFSET($O747:BG747,0,MAX(COLUMN($O747:BG747))-COLUMN($O747:BG747),1,1)))*IF($J776=0,$H776,IF(AND(BG$9&lt;$I776,$J776=1),$H776,1))</f>
        <v>501344.18186896929</v>
      </c>
      <c r="BH776" s="221">
        <f ca="1">SUMPRODUCT($O183:BH183,N(OFFSET($O747:BH747,0,MAX(COLUMN($O747:BH747))-COLUMN($O747:BH747),1,1)))*IF($J776=0,$H776,IF(AND(BH$9&lt;$I776,$J776=1),$H776,1))</f>
        <v>501344.18186896929</v>
      </c>
      <c r="BI776" s="221">
        <f ca="1">SUMPRODUCT($O183:BI183,N(OFFSET($O747:BI747,0,MAX(COLUMN($O747:BI747))-COLUMN($O747:BI747),1,1)))*IF($J776=0,$H776,IF(AND(BI$9&lt;$I776,$J776=1),$H776,1))</f>
        <v>501344.18186896929</v>
      </c>
      <c r="BJ776" s="221">
        <f ca="1">SUMPRODUCT($O183:BJ183,N(OFFSET($O747:BJ747,0,MAX(COLUMN($O747:BJ747))-COLUMN($O747:BJ747),1,1)))*IF($J776=0,$H776,IF(AND(BJ$9&lt;$I776,$J776=1),$H776,1))</f>
        <v>501344.18186896929</v>
      </c>
      <c r="BK776" s="221">
        <f ca="1">SUMPRODUCT($O183:BK183,N(OFFSET($O747:BK747,0,MAX(COLUMN($O747:BK747))-COLUMN($O747:BK747),1,1)))*IF($J776=0,$H776,IF(AND(BK$9&lt;$I776,$J776=1),$H776,1))</f>
        <v>0</v>
      </c>
      <c r="BL776" s="221">
        <f ca="1">SUMPRODUCT($O183:BL183,N(OFFSET($O747:BL747,0,MAX(COLUMN($O747:BL747))-COLUMN($O747:BL747),1,1)))*IF($J776=0,$H776,IF(AND(BL$9&lt;$I776,$J776=1),$H776,1))</f>
        <v>0</v>
      </c>
      <c r="BM776" s="221">
        <f ca="1">SUMPRODUCT($O183:BM183,N(OFFSET($O747:BM747,0,MAX(COLUMN($O747:BM747))-COLUMN($O747:BM747),1,1)))*IF($J776=0,$H776,IF(AND(BM$9&lt;$I776,$J776=1),$H776,1))</f>
        <v>0</v>
      </c>
    </row>
    <row r="777" spans="3:65" x14ac:dyDescent="0.2">
      <c r="C777" s="188">
        <f t="shared" si="649"/>
        <v>15</v>
      </c>
      <c r="D777" s="166" t="str">
        <f t="shared" si="650"/>
        <v xml:space="preserve">Alt 2 - DISTRIBUTION SUBSTATION  </v>
      </c>
      <c r="E777" s="211" t="str">
        <f t="shared" si="648"/>
        <v>CWIP Capital</v>
      </c>
      <c r="F777" s="183">
        <f t="shared" si="648"/>
        <v>6</v>
      </c>
      <c r="G777" s="183"/>
      <c r="H777" s="273">
        <f>Inputs!N26</f>
        <v>1</v>
      </c>
      <c r="I777" s="172">
        <f>Inputs!$N$37</f>
        <v>2038</v>
      </c>
      <c r="J777" s="90">
        <f>IF(ISNUMBER(SEARCH("Solar",Inputs!H26)),1,0)</f>
        <v>0</v>
      </c>
      <c r="O777" s="221">
        <f ca="1">SUMPRODUCT($O184:O184,N(OFFSET($O748:O748,0,MAX(COLUMN($O748:O748))-COLUMN($O748:O748),1,1)))*IF($J777=0,$H777,IF(AND(O$9&lt;$I777,$J777=1),$H777,1))</f>
        <v>0</v>
      </c>
      <c r="P777" s="221">
        <f ca="1">SUMPRODUCT($O184:P184,N(OFFSET($O748:P748,0,MAX(COLUMN($O748:P748))-COLUMN($O748:P748),1,1)))*IF($J777=0,$H777,IF(AND(P$9&lt;$I777,$J777=1),$H777,1))</f>
        <v>0</v>
      </c>
      <c r="Q777" s="221">
        <f ca="1">SUMPRODUCT($O184:Q184,N(OFFSET($O748:Q748,0,MAX(COLUMN($O748:Q748))-COLUMN($O748:Q748),1,1)))*IF($J777=0,$H777,IF(AND(Q$9&lt;$I777,$J777=1),$H777,1))</f>
        <v>0</v>
      </c>
      <c r="R777" s="221">
        <f ca="1">SUMPRODUCT($O184:R184,N(OFFSET($O748:R748,0,MAX(COLUMN($O748:R748))-COLUMN($O748:R748),1,1)))*IF($J777=0,$H777,IF(AND(R$9&lt;$I777,$J777=1),$H777,1))</f>
        <v>0</v>
      </c>
      <c r="S777" s="221">
        <f ca="1">SUMPRODUCT($O184:S184,N(OFFSET($O748:S748,0,MAX(COLUMN($O748:S748))-COLUMN($O748:S748),1,1)))*IF($J777=0,$H777,IF(AND(S$9&lt;$I777,$J777=1),$H777,1))</f>
        <v>0</v>
      </c>
      <c r="T777" s="221">
        <f ca="1">SUMPRODUCT($O184:T184,N(OFFSET($O748:T748,0,MAX(COLUMN($O748:T748))-COLUMN($O748:T748),1,1)))*IF($J777=0,$H777,IF(AND(T$9&lt;$I777,$J777=1),$H777,1))</f>
        <v>0</v>
      </c>
      <c r="U777" s="221">
        <f ca="1">SUMPRODUCT($O184:U184,N(OFFSET($O748:U748,0,MAX(COLUMN($O748:U748))-COLUMN($O748:U748),1,1)))*IF($J777=0,$H777,IF(AND(U$9&lt;$I777,$J777=1),$H777,1))</f>
        <v>0</v>
      </c>
      <c r="V777" s="221">
        <f ca="1">SUMPRODUCT($O184:V184,N(OFFSET($O748:V748,0,MAX(COLUMN($O748:V748))-COLUMN($O748:V748),1,1)))*IF($J777=0,$H777,IF(AND(V$9&lt;$I777,$J777=1),$H777,1))</f>
        <v>0</v>
      </c>
      <c r="W777" s="221">
        <f ca="1">SUMPRODUCT($O184:W184,N(OFFSET($O748:W748,0,MAX(COLUMN($O748:W748))-COLUMN($O748:W748),1,1)))*IF($J777=0,$H777,IF(AND(W$9&lt;$I777,$J777=1),$H777,1))</f>
        <v>0</v>
      </c>
      <c r="X777" s="221">
        <f ca="1">SUMPRODUCT($O184:X184,N(OFFSET($O748:X748,0,MAX(COLUMN($O748:X748))-COLUMN($O748:X748),1,1)))*IF($J777=0,$H777,IF(AND(X$9&lt;$I777,$J777=1),$H777,1))</f>
        <v>0</v>
      </c>
      <c r="Y777" s="221">
        <f ca="1">SUMPRODUCT($O184:Y184,N(OFFSET($O748:Y748,0,MAX(COLUMN($O748:Y748))-COLUMN($O748:Y748),1,1)))*IF($J777=0,$H777,IF(AND(Y$9&lt;$I777,$J777=1),$H777,1))</f>
        <v>0</v>
      </c>
      <c r="Z777" s="221">
        <f ca="1">SUMPRODUCT($O184:Z184,N(OFFSET($O748:Z748,0,MAX(COLUMN($O748:Z748))-COLUMN($O748:Z748),1,1)))*IF($J777=0,$H777,IF(AND(Z$9&lt;$I777,$J777=1),$H777,1))</f>
        <v>0</v>
      </c>
      <c r="AA777" s="221">
        <f ca="1">SUMPRODUCT($O184:AA184,N(OFFSET($O748:AA748,0,MAX(COLUMN($O748:AA748))-COLUMN($O748:AA748),1,1)))*IF($J777=0,$H777,IF(AND(AA$9&lt;$I777,$J777=1),$H777,1))</f>
        <v>0</v>
      </c>
      <c r="AB777" s="221">
        <f ca="1">SUMPRODUCT($O184:AB184,N(OFFSET($O748:AB748,0,MAX(COLUMN($O748:AB748))-COLUMN($O748:AB748),1,1)))*IF($J777=0,$H777,IF(AND(AB$9&lt;$I777,$J777=1),$H777,1))</f>
        <v>0</v>
      </c>
      <c r="AC777" s="221">
        <f ca="1">SUMPRODUCT($O184:AC184,N(OFFSET($O748:AC748,0,MAX(COLUMN($O748:AC748))-COLUMN($O748:AC748),1,1)))*IF($J777=0,$H777,IF(AND(AC$9&lt;$I777,$J777=1),$H777,1))</f>
        <v>0</v>
      </c>
      <c r="AD777" s="221">
        <f ca="1">SUMPRODUCT($O184:AD184,N(OFFSET($O748:AD748,0,MAX(COLUMN($O748:AD748))-COLUMN($O748:AD748),1,1)))*IF($J777=0,$H777,IF(AND(AD$9&lt;$I777,$J777=1),$H777,1))</f>
        <v>0</v>
      </c>
      <c r="AE777" s="221">
        <f ca="1">SUMPRODUCT($O184:AE184,N(OFFSET($O748:AE748,0,MAX(COLUMN($O748:AE748))-COLUMN($O748:AE748),1,1)))*IF($J777=0,$H777,IF(AND(AE$9&lt;$I777,$J777=1),$H777,1))</f>
        <v>0</v>
      </c>
      <c r="AF777" s="221">
        <f ca="1">SUMPRODUCT($O184:AF184,N(OFFSET($O748:AF748,0,MAX(COLUMN($O748:AF748))-COLUMN($O748:AF748),1,1)))*IF($J777=0,$H777,IF(AND(AF$9&lt;$I777,$J777=1),$H777,1))</f>
        <v>0</v>
      </c>
      <c r="AG777" s="221">
        <f ca="1">SUMPRODUCT($O184:AG184,N(OFFSET($O748:AG748,0,MAX(COLUMN($O748:AG748))-COLUMN($O748:AG748),1,1)))*IF($J777=0,$H777,IF(AND(AG$9&lt;$I777,$J777=1),$H777,1))</f>
        <v>0</v>
      </c>
      <c r="AH777" s="221">
        <f ca="1">SUMPRODUCT($O184:AH184,N(OFFSET($O748:AH748,0,MAX(COLUMN($O748:AH748))-COLUMN($O748:AH748),1,1)))*IF($J777=0,$H777,IF(AND(AH$9&lt;$I777,$J777=1),$H777,1))</f>
        <v>0</v>
      </c>
      <c r="AI777" s="221">
        <f ca="1">SUMPRODUCT($O184:AI184,N(OFFSET($O748:AI748,0,MAX(COLUMN($O748:AI748))-COLUMN($O748:AI748),1,1)))*IF($J777=0,$H777,IF(AND(AI$9&lt;$I777,$J777=1),$H777,1))</f>
        <v>0</v>
      </c>
      <c r="AJ777" s="221">
        <f ca="1">SUMPRODUCT($O184:AJ184,N(OFFSET($O748:AJ748,0,MAX(COLUMN($O748:AJ748))-COLUMN($O748:AJ748),1,1)))*IF($J777=0,$H777,IF(AND(AJ$9&lt;$I777,$J777=1),$H777,1))</f>
        <v>0</v>
      </c>
      <c r="AK777" s="221">
        <f ca="1">SUMPRODUCT($O184:AK184,N(OFFSET($O748:AK748,0,MAX(COLUMN($O748:AK748))-COLUMN($O748:AK748),1,1)))*IF($J777=0,$H777,IF(AND(AK$9&lt;$I777,$J777=1),$H777,1))</f>
        <v>0</v>
      </c>
      <c r="AL777" s="221">
        <f ca="1">SUMPRODUCT($O184:AL184,N(OFFSET($O748:AL748,0,MAX(COLUMN($O748:AL748))-COLUMN($O748:AL748),1,1)))*IF($J777=0,$H777,IF(AND(AL$9&lt;$I777,$J777=1),$H777,1))</f>
        <v>0</v>
      </c>
      <c r="AM777" s="221">
        <f ca="1">SUMPRODUCT($O184:AM184,N(OFFSET($O748:AM748,0,MAX(COLUMN($O748:AM748))-COLUMN($O748:AM748),1,1)))*IF($J777=0,$H777,IF(AND(AM$9&lt;$I777,$J777=1),$H777,1))</f>
        <v>0</v>
      </c>
      <c r="AN777" s="221">
        <f ca="1">SUMPRODUCT($O184:AN184,N(OFFSET($O748:AN748,0,MAX(COLUMN($O748:AN748))-COLUMN($O748:AN748),1,1)))*IF($J777=0,$H777,IF(AND(AN$9&lt;$I777,$J777=1),$H777,1))</f>
        <v>0</v>
      </c>
      <c r="AO777" s="221">
        <f ca="1">SUMPRODUCT($O184:AO184,N(OFFSET($O748:AO748,0,MAX(COLUMN($O748:AO748))-COLUMN($O748:AO748),1,1)))*IF($J777=0,$H777,IF(AND(AO$9&lt;$I777,$J777=1),$H777,1))</f>
        <v>0</v>
      </c>
      <c r="AP777" s="221">
        <f ca="1">SUMPRODUCT($O184:AP184,N(OFFSET($O748:AP748,0,MAX(COLUMN($O748:AP748))-COLUMN($O748:AP748),1,1)))*IF($J777=0,$H777,IF(AND(AP$9&lt;$I777,$J777=1),$H777,1))</f>
        <v>0</v>
      </c>
      <c r="AQ777" s="221">
        <f ca="1">SUMPRODUCT($O184:AQ184,N(OFFSET($O748:AQ748,0,MAX(COLUMN($O748:AQ748))-COLUMN($O748:AQ748),1,1)))*IF($J777=0,$H777,IF(AND(AQ$9&lt;$I777,$J777=1),$H777,1))</f>
        <v>0</v>
      </c>
      <c r="AR777" s="221">
        <f ca="1">SUMPRODUCT($O184:AR184,N(OFFSET($O748:AR748,0,MAX(COLUMN($O748:AR748))-COLUMN($O748:AR748),1,1)))*IF($J777=0,$H777,IF(AND(AR$9&lt;$I777,$J777=1),$H777,1))</f>
        <v>0</v>
      </c>
      <c r="AS777" s="221">
        <f ca="1">SUMPRODUCT($O184:AS184,N(OFFSET($O748:AS748,0,MAX(COLUMN($O748:AS748))-COLUMN($O748:AS748),1,1)))*IF($J777=0,$H777,IF(AND(AS$9&lt;$I777,$J777=1),$H777,1))</f>
        <v>0</v>
      </c>
      <c r="AT777" s="221">
        <f ca="1">SUMPRODUCT($O184:AT184,N(OFFSET($O748:AT748,0,MAX(COLUMN($O748:AT748))-COLUMN($O748:AT748),1,1)))*IF($J777=0,$H777,IF(AND(AT$9&lt;$I777,$J777=1),$H777,1))</f>
        <v>0</v>
      </c>
      <c r="AU777" s="221">
        <f ca="1">SUMPRODUCT($O184:AU184,N(OFFSET($O748:AU748,0,MAX(COLUMN($O748:AU748))-COLUMN($O748:AU748),1,1)))*IF($J777=0,$H777,IF(AND(AU$9&lt;$I777,$J777=1),$H777,1))</f>
        <v>0</v>
      </c>
      <c r="AV777" s="221">
        <f ca="1">SUMPRODUCT($O184:AV184,N(OFFSET($O748:AV748,0,MAX(COLUMN($O748:AV748))-COLUMN($O748:AV748),1,1)))*IF($J777=0,$H777,IF(AND(AV$9&lt;$I777,$J777=1),$H777,1))</f>
        <v>0</v>
      </c>
      <c r="AW777" s="221">
        <f ca="1">SUMPRODUCT($O184:AW184,N(OFFSET($O748:AW748,0,MAX(COLUMN($O748:AW748))-COLUMN($O748:AW748),1,1)))*IF($J777=0,$H777,IF(AND(AW$9&lt;$I777,$J777=1),$H777,1))</f>
        <v>0</v>
      </c>
      <c r="AX777" s="221">
        <f ca="1">SUMPRODUCT($O184:AX184,N(OFFSET($O748:AX748,0,MAX(COLUMN($O748:AX748))-COLUMN($O748:AX748),1,1)))*IF($J777=0,$H777,IF(AND(AX$9&lt;$I777,$J777=1),$H777,1))</f>
        <v>0</v>
      </c>
      <c r="AY777" s="221">
        <f ca="1">SUMPRODUCT($O184:AY184,N(OFFSET($O748:AY748,0,MAX(COLUMN($O748:AY748))-COLUMN($O748:AY748),1,1)))*IF($J777=0,$H777,IF(AND(AY$9&lt;$I777,$J777=1),$H777,1))</f>
        <v>0</v>
      </c>
      <c r="AZ777" s="221">
        <f ca="1">SUMPRODUCT($O184:AZ184,N(OFFSET($O748:AZ748,0,MAX(COLUMN($O748:AZ748))-COLUMN($O748:AZ748),1,1)))*IF($J777=0,$H777,IF(AND(AZ$9&lt;$I777,$J777=1),$H777,1))</f>
        <v>0</v>
      </c>
      <c r="BA777" s="221">
        <f ca="1">SUMPRODUCT($O184:BA184,N(OFFSET($O748:BA748,0,MAX(COLUMN($O748:BA748))-COLUMN($O748:BA748),1,1)))*IF($J777=0,$H777,IF(AND(BA$9&lt;$I777,$J777=1),$H777,1))</f>
        <v>0</v>
      </c>
      <c r="BB777" s="221">
        <f ca="1">SUMPRODUCT($O184:BB184,N(OFFSET($O748:BB748,0,MAX(COLUMN($O748:BB748))-COLUMN($O748:BB748),1,1)))*IF($J777=0,$H777,IF(AND(BB$9&lt;$I777,$J777=1),$H777,1))</f>
        <v>0</v>
      </c>
      <c r="BC777" s="221">
        <f ca="1">SUMPRODUCT($O184:BC184,N(OFFSET($O748:BC748,0,MAX(COLUMN($O748:BC748))-COLUMN($O748:BC748),1,1)))*IF($J777=0,$H777,IF(AND(BC$9&lt;$I777,$J777=1),$H777,1))</f>
        <v>0</v>
      </c>
      <c r="BD777" s="221">
        <f ca="1">SUMPRODUCT($O184:BD184,N(OFFSET($O748:BD748,0,MAX(COLUMN($O748:BD748))-COLUMN($O748:BD748),1,1)))*IF($J777=0,$H777,IF(AND(BD$9&lt;$I777,$J777=1),$H777,1))</f>
        <v>0</v>
      </c>
      <c r="BE777" s="221">
        <f ca="1">SUMPRODUCT($O184:BE184,N(OFFSET($O748:BE748,0,MAX(COLUMN($O748:BE748))-COLUMN($O748:BE748),1,1)))*IF($J777=0,$H777,IF(AND(BE$9&lt;$I777,$J777=1),$H777,1))</f>
        <v>0</v>
      </c>
      <c r="BF777" s="221">
        <f ca="1">SUMPRODUCT($O184:BF184,N(OFFSET($O748:BF748,0,MAX(COLUMN($O748:BF748))-COLUMN($O748:BF748),1,1)))*IF($J777=0,$H777,IF(AND(BF$9&lt;$I777,$J777=1),$H777,1))</f>
        <v>0</v>
      </c>
      <c r="BG777" s="221">
        <f ca="1">SUMPRODUCT($O184:BG184,N(OFFSET($O748:BG748,0,MAX(COLUMN($O748:BG748))-COLUMN($O748:BG748),1,1)))*IF($J777=0,$H777,IF(AND(BG$9&lt;$I777,$J777=1),$H777,1))</f>
        <v>0</v>
      </c>
      <c r="BH777" s="221">
        <f ca="1">SUMPRODUCT($O184:BH184,N(OFFSET($O748:BH748,0,MAX(COLUMN($O748:BH748))-COLUMN($O748:BH748),1,1)))*IF($J777=0,$H777,IF(AND(BH$9&lt;$I777,$J777=1),$H777,1))</f>
        <v>0</v>
      </c>
      <c r="BI777" s="221">
        <f ca="1">SUMPRODUCT($O184:BI184,N(OFFSET($O748:BI748,0,MAX(COLUMN($O748:BI748))-COLUMN($O748:BI748),1,1)))*IF($J777=0,$H777,IF(AND(BI$9&lt;$I777,$J777=1),$H777,1))</f>
        <v>0</v>
      </c>
      <c r="BJ777" s="221">
        <f ca="1">SUMPRODUCT($O184:BJ184,N(OFFSET($O748:BJ748,0,MAX(COLUMN($O748:BJ748))-COLUMN($O748:BJ748),1,1)))*IF($J777=0,$H777,IF(AND(BJ$9&lt;$I777,$J777=1),$H777,1))</f>
        <v>0</v>
      </c>
      <c r="BK777" s="221">
        <f ca="1">SUMPRODUCT($O184:BK184,N(OFFSET($O748:BK748,0,MAX(COLUMN($O748:BK748))-COLUMN($O748:BK748),1,1)))*IF($J777=0,$H777,IF(AND(BK$9&lt;$I777,$J777=1),$H777,1))</f>
        <v>0</v>
      </c>
      <c r="BL777" s="221">
        <f ca="1">SUMPRODUCT($O184:BL184,N(OFFSET($O748:BL748,0,MAX(COLUMN($O748:BL748))-COLUMN($O748:BL748),1,1)))*IF($J777=0,$H777,IF(AND(BL$9&lt;$I777,$J777=1),$H777,1))</f>
        <v>0</v>
      </c>
      <c r="BM777" s="221">
        <f ca="1">SUMPRODUCT($O184:BM184,N(OFFSET($O748:BM748,0,MAX(COLUMN($O748:BM748))-COLUMN($O748:BM748),1,1)))*IF($J777=0,$H777,IF(AND(BM$9&lt;$I777,$J777=1),$H777,1))</f>
        <v>0</v>
      </c>
    </row>
    <row r="778" spans="3:65" x14ac:dyDescent="0.2">
      <c r="C778" s="188">
        <f t="shared" si="649"/>
        <v>16</v>
      </c>
      <c r="D778" s="166" t="str">
        <f t="shared" si="650"/>
        <v>item 16</v>
      </c>
      <c r="E778" s="211" t="str">
        <f t="shared" si="648"/>
        <v>Operating Expense</v>
      </c>
      <c r="F778" s="183">
        <f t="shared" si="648"/>
        <v>2</v>
      </c>
      <c r="G778" s="183"/>
      <c r="H778" s="273">
        <f>Inputs!N27</f>
        <v>0.2</v>
      </c>
      <c r="I778" s="172">
        <f>Inputs!$N$37</f>
        <v>2038</v>
      </c>
      <c r="J778" s="90">
        <f>IF(ISNUMBER(SEARCH("Solar",Inputs!H27)),1,0)</f>
        <v>1</v>
      </c>
      <c r="O778" s="221">
        <f ca="1">SUMPRODUCT($O185:O185,N(OFFSET($O749:O749,0,MAX(COLUMN($O749:O749))-COLUMN($O749:O749),1,1)))*IF($J778=0,$H778,IF(AND(O$9&lt;$I778,$J778=1),$H778,1))</f>
        <v>0</v>
      </c>
      <c r="P778" s="221">
        <f ca="1">SUMPRODUCT($O185:P185,N(OFFSET($O749:P749,0,MAX(COLUMN($O749:P749))-COLUMN($O749:P749),1,1)))*IF($J778=0,$H778,IF(AND(P$9&lt;$I778,$J778=1),$H778,1))</f>
        <v>0</v>
      </c>
      <c r="Q778" s="221">
        <f ca="1">SUMPRODUCT($O185:Q185,N(OFFSET($O749:Q749,0,MAX(COLUMN($O749:Q749))-COLUMN($O749:Q749),1,1)))*IF($J778=0,$H778,IF(AND(Q$9&lt;$I778,$J778=1),$H778,1))</f>
        <v>0</v>
      </c>
      <c r="R778" s="221">
        <f ca="1">SUMPRODUCT($O185:R185,N(OFFSET($O749:R749,0,MAX(COLUMN($O749:R749))-COLUMN($O749:R749),1,1)))*IF($J778=0,$H778,IF(AND(R$9&lt;$I778,$J778=1),$H778,1))</f>
        <v>0</v>
      </c>
      <c r="S778" s="221">
        <f ca="1">SUMPRODUCT($O185:S185,N(OFFSET($O749:S749,0,MAX(COLUMN($O749:S749))-COLUMN($O749:S749),1,1)))*IF($J778=0,$H778,IF(AND(S$9&lt;$I778,$J778=1),$H778,1))</f>
        <v>0</v>
      </c>
      <c r="T778" s="221">
        <f ca="1">SUMPRODUCT($O185:T185,N(OFFSET($O749:T749,0,MAX(COLUMN($O749:T749))-COLUMN($O749:T749),1,1)))*IF($J778=0,$H778,IF(AND(T$9&lt;$I778,$J778=1),$H778,1))</f>
        <v>0</v>
      </c>
      <c r="U778" s="221">
        <f ca="1">SUMPRODUCT($O185:U185,N(OFFSET($O749:U749,0,MAX(COLUMN($O749:U749))-COLUMN($O749:U749),1,1)))*IF($J778=0,$H778,IF(AND(U$9&lt;$I778,$J778=1),$H778,1))</f>
        <v>0</v>
      </c>
      <c r="V778" s="221">
        <f ca="1">SUMPRODUCT($O185:V185,N(OFFSET($O749:V749,0,MAX(COLUMN($O749:V749))-COLUMN($O749:V749),1,1)))*IF($J778=0,$H778,IF(AND(V$9&lt;$I778,$J778=1),$H778,1))</f>
        <v>0</v>
      </c>
      <c r="W778" s="221">
        <f ca="1">SUMPRODUCT($O185:W185,N(OFFSET($O749:W749,0,MAX(COLUMN($O749:W749))-COLUMN($O749:W749),1,1)))*IF($J778=0,$H778,IF(AND(W$9&lt;$I778,$J778=1),$H778,1))</f>
        <v>0</v>
      </c>
      <c r="X778" s="221">
        <f ca="1">SUMPRODUCT($O185:X185,N(OFFSET($O749:X749,0,MAX(COLUMN($O749:X749))-COLUMN($O749:X749),1,1)))*IF($J778=0,$H778,IF(AND(X$9&lt;$I778,$J778=1),$H778,1))</f>
        <v>0</v>
      </c>
      <c r="Y778" s="221">
        <f ca="1">SUMPRODUCT($O185:Y185,N(OFFSET($O749:Y749,0,MAX(COLUMN($O749:Y749))-COLUMN($O749:Y749),1,1)))*IF($J778=0,$H778,IF(AND(Y$9&lt;$I778,$J778=1),$H778,1))</f>
        <v>0</v>
      </c>
      <c r="Z778" s="221">
        <f ca="1">SUMPRODUCT($O185:Z185,N(OFFSET($O749:Z749,0,MAX(COLUMN($O749:Z749))-COLUMN($O749:Z749),1,1)))*IF($J778=0,$H778,IF(AND(Z$9&lt;$I778,$J778=1),$H778,1))</f>
        <v>0</v>
      </c>
      <c r="AA778" s="221">
        <f ca="1">SUMPRODUCT($O185:AA185,N(OFFSET($O749:AA749,0,MAX(COLUMN($O749:AA749))-COLUMN($O749:AA749),1,1)))*IF($J778=0,$H778,IF(AND(AA$9&lt;$I778,$J778=1),$H778,1))</f>
        <v>0</v>
      </c>
      <c r="AB778" s="221">
        <f ca="1">SUMPRODUCT($O185:AB185,N(OFFSET($O749:AB749,0,MAX(COLUMN($O749:AB749))-COLUMN($O749:AB749),1,1)))*IF($J778=0,$H778,IF(AND(AB$9&lt;$I778,$J778=1),$H778,1))</f>
        <v>0</v>
      </c>
      <c r="AC778" s="221">
        <f ca="1">SUMPRODUCT($O185:AC185,N(OFFSET($O749:AC749,0,MAX(COLUMN($O749:AC749))-COLUMN($O749:AC749),1,1)))*IF($J778=0,$H778,IF(AND(AC$9&lt;$I778,$J778=1),$H778,1))</f>
        <v>0</v>
      </c>
      <c r="AD778" s="221">
        <f ca="1">SUMPRODUCT($O185:AD185,N(OFFSET($O749:AD749,0,MAX(COLUMN($O749:AD749))-COLUMN($O749:AD749),1,1)))*IF($J778=0,$H778,IF(AND(AD$9&lt;$I778,$J778=1),$H778,1))</f>
        <v>0</v>
      </c>
      <c r="AE778" s="221">
        <f ca="1">SUMPRODUCT($O185:AE185,N(OFFSET($O749:AE749,0,MAX(COLUMN($O749:AE749))-COLUMN($O749:AE749),1,1)))*IF($J778=0,$H778,IF(AND(AE$9&lt;$I778,$J778=1),$H778,1))</f>
        <v>0</v>
      </c>
      <c r="AF778" s="221">
        <f ca="1">SUMPRODUCT($O185:AF185,N(OFFSET($O749:AF749,0,MAX(COLUMN($O749:AF749))-COLUMN($O749:AF749),1,1)))*IF($J778=0,$H778,IF(AND(AF$9&lt;$I778,$J778=1),$H778,1))</f>
        <v>0</v>
      </c>
      <c r="AG778" s="221">
        <f ca="1">SUMPRODUCT($O185:AG185,N(OFFSET($O749:AG749,0,MAX(COLUMN($O749:AG749))-COLUMN($O749:AG749),1,1)))*IF($J778=0,$H778,IF(AND(AG$9&lt;$I778,$J778=1),$H778,1))</f>
        <v>0</v>
      </c>
      <c r="AH778" s="221">
        <f ca="1">SUMPRODUCT($O185:AH185,N(OFFSET($O749:AH749,0,MAX(COLUMN($O749:AH749))-COLUMN($O749:AH749),1,1)))*IF($J778=0,$H778,IF(AND(AH$9&lt;$I778,$J778=1),$H778,1))</f>
        <v>0</v>
      </c>
      <c r="AI778" s="221">
        <f ca="1">SUMPRODUCT($O185:AI185,N(OFFSET($O749:AI749,0,MAX(COLUMN($O749:AI749))-COLUMN($O749:AI749),1,1)))*IF($J778=0,$H778,IF(AND(AI$9&lt;$I778,$J778=1),$H778,1))</f>
        <v>0</v>
      </c>
      <c r="AJ778" s="221">
        <f ca="1">SUMPRODUCT($O185:AJ185,N(OFFSET($O749:AJ749,0,MAX(COLUMN($O749:AJ749))-COLUMN($O749:AJ749),1,1)))*IF($J778=0,$H778,IF(AND(AJ$9&lt;$I778,$J778=1),$H778,1))</f>
        <v>0</v>
      </c>
      <c r="AK778" s="221">
        <f ca="1">SUMPRODUCT($O185:AK185,N(OFFSET($O749:AK749,0,MAX(COLUMN($O749:AK749))-COLUMN($O749:AK749),1,1)))*IF($J778=0,$H778,IF(AND(AK$9&lt;$I778,$J778=1),$H778,1))</f>
        <v>0</v>
      </c>
      <c r="AL778" s="221">
        <f ca="1">SUMPRODUCT($O185:AL185,N(OFFSET($O749:AL749,0,MAX(COLUMN($O749:AL749))-COLUMN($O749:AL749),1,1)))*IF($J778=0,$H778,IF(AND(AL$9&lt;$I778,$J778=1),$H778,1))</f>
        <v>0</v>
      </c>
      <c r="AM778" s="221">
        <f ca="1">SUMPRODUCT($O185:AM185,N(OFFSET($O749:AM749,0,MAX(COLUMN($O749:AM749))-COLUMN($O749:AM749),1,1)))*IF($J778=0,$H778,IF(AND(AM$9&lt;$I778,$J778=1),$H778,1))</f>
        <v>0</v>
      </c>
      <c r="AN778" s="221">
        <f ca="1">SUMPRODUCT($O185:AN185,N(OFFSET($O749:AN749,0,MAX(COLUMN($O749:AN749))-COLUMN($O749:AN749),1,1)))*IF($J778=0,$H778,IF(AND(AN$9&lt;$I778,$J778=1),$H778,1))</f>
        <v>0</v>
      </c>
      <c r="AO778" s="221">
        <f ca="1">SUMPRODUCT($O185:AO185,N(OFFSET($O749:AO749,0,MAX(COLUMN($O749:AO749))-COLUMN($O749:AO749),1,1)))*IF($J778=0,$H778,IF(AND(AO$9&lt;$I778,$J778=1),$H778,1))</f>
        <v>0</v>
      </c>
      <c r="AP778" s="221">
        <f ca="1">SUMPRODUCT($O185:AP185,N(OFFSET($O749:AP749,0,MAX(COLUMN($O749:AP749))-COLUMN($O749:AP749),1,1)))*IF($J778=0,$H778,IF(AND(AP$9&lt;$I778,$J778=1),$H778,1))</f>
        <v>0</v>
      </c>
      <c r="AQ778" s="221">
        <f ca="1">SUMPRODUCT($O185:AQ185,N(OFFSET($O749:AQ749,0,MAX(COLUMN($O749:AQ749))-COLUMN($O749:AQ749),1,1)))*IF($J778=0,$H778,IF(AND(AQ$9&lt;$I778,$J778=1),$H778,1))</f>
        <v>0</v>
      </c>
      <c r="AR778" s="221">
        <f ca="1">SUMPRODUCT($O185:AR185,N(OFFSET($O749:AR749,0,MAX(COLUMN($O749:AR749))-COLUMN($O749:AR749),1,1)))*IF($J778=0,$H778,IF(AND(AR$9&lt;$I778,$J778=1),$H778,1))</f>
        <v>0</v>
      </c>
      <c r="AS778" s="221">
        <f ca="1">SUMPRODUCT($O185:AS185,N(OFFSET($O749:AS749,0,MAX(COLUMN($O749:AS749))-COLUMN($O749:AS749),1,1)))*IF($J778=0,$H778,IF(AND(AS$9&lt;$I778,$J778=1),$H778,1))</f>
        <v>0</v>
      </c>
      <c r="AT778" s="221">
        <f ca="1">SUMPRODUCT($O185:AT185,N(OFFSET($O749:AT749,0,MAX(COLUMN($O749:AT749))-COLUMN($O749:AT749),1,1)))*IF($J778=0,$H778,IF(AND(AT$9&lt;$I778,$J778=1),$H778,1))</f>
        <v>0</v>
      </c>
      <c r="AU778" s="221">
        <f ca="1">SUMPRODUCT($O185:AU185,N(OFFSET($O749:AU749,0,MAX(COLUMN($O749:AU749))-COLUMN($O749:AU749),1,1)))*IF($J778=0,$H778,IF(AND(AU$9&lt;$I778,$J778=1),$H778,1))</f>
        <v>0</v>
      </c>
      <c r="AV778" s="221">
        <f ca="1">SUMPRODUCT($O185:AV185,N(OFFSET($O749:AV749,0,MAX(COLUMN($O749:AV749))-COLUMN($O749:AV749),1,1)))*IF($J778=0,$H778,IF(AND(AV$9&lt;$I778,$J778=1),$H778,1))</f>
        <v>0</v>
      </c>
      <c r="AW778" s="221">
        <f ca="1">SUMPRODUCT($O185:AW185,N(OFFSET($O749:AW749,0,MAX(COLUMN($O749:AW749))-COLUMN($O749:AW749),1,1)))*IF($J778=0,$H778,IF(AND(AW$9&lt;$I778,$J778=1),$H778,1))</f>
        <v>0</v>
      </c>
      <c r="AX778" s="221">
        <f ca="1">SUMPRODUCT($O185:AX185,N(OFFSET($O749:AX749,0,MAX(COLUMN($O749:AX749))-COLUMN($O749:AX749),1,1)))*IF($J778=0,$H778,IF(AND(AX$9&lt;$I778,$J778=1),$H778,1))</f>
        <v>0</v>
      </c>
      <c r="AY778" s="221">
        <f ca="1">SUMPRODUCT($O185:AY185,N(OFFSET($O749:AY749,0,MAX(COLUMN($O749:AY749))-COLUMN($O749:AY749),1,1)))*IF($J778=0,$H778,IF(AND(AY$9&lt;$I778,$J778=1),$H778,1))</f>
        <v>0</v>
      </c>
      <c r="AZ778" s="221">
        <f ca="1">SUMPRODUCT($O185:AZ185,N(OFFSET($O749:AZ749,0,MAX(COLUMN($O749:AZ749))-COLUMN($O749:AZ749),1,1)))*IF($J778=0,$H778,IF(AND(AZ$9&lt;$I778,$J778=1),$H778,1))</f>
        <v>0</v>
      </c>
      <c r="BA778" s="221">
        <f ca="1">SUMPRODUCT($O185:BA185,N(OFFSET($O749:BA749,0,MAX(COLUMN($O749:BA749))-COLUMN($O749:BA749),1,1)))*IF($J778=0,$H778,IF(AND(BA$9&lt;$I778,$J778=1),$H778,1))</f>
        <v>0</v>
      </c>
      <c r="BB778" s="221">
        <f ca="1">SUMPRODUCT($O185:BB185,N(OFFSET($O749:BB749,0,MAX(COLUMN($O749:BB749))-COLUMN($O749:BB749),1,1)))*IF($J778=0,$H778,IF(AND(BB$9&lt;$I778,$J778=1),$H778,1))</f>
        <v>0</v>
      </c>
      <c r="BC778" s="221">
        <f ca="1">SUMPRODUCT($O185:BC185,N(OFFSET($O749:BC749,0,MAX(COLUMN($O749:BC749))-COLUMN($O749:BC749),1,1)))*IF($J778=0,$H778,IF(AND(BC$9&lt;$I778,$J778=1),$H778,1))</f>
        <v>0</v>
      </c>
      <c r="BD778" s="221">
        <f ca="1">SUMPRODUCT($O185:BD185,N(OFFSET($O749:BD749,0,MAX(COLUMN($O749:BD749))-COLUMN($O749:BD749),1,1)))*IF($J778=0,$H778,IF(AND(BD$9&lt;$I778,$J778=1),$H778,1))</f>
        <v>0</v>
      </c>
      <c r="BE778" s="221">
        <f ca="1">SUMPRODUCT($O185:BE185,N(OFFSET($O749:BE749,0,MAX(COLUMN($O749:BE749))-COLUMN($O749:BE749),1,1)))*IF($J778=0,$H778,IF(AND(BE$9&lt;$I778,$J778=1),$H778,1))</f>
        <v>0</v>
      </c>
      <c r="BF778" s="221">
        <f ca="1">SUMPRODUCT($O185:BF185,N(OFFSET($O749:BF749,0,MAX(COLUMN($O749:BF749))-COLUMN($O749:BF749),1,1)))*IF($J778=0,$H778,IF(AND(BF$9&lt;$I778,$J778=1),$H778,1))</f>
        <v>0</v>
      </c>
      <c r="BG778" s="221">
        <f ca="1">SUMPRODUCT($O185:BG185,N(OFFSET($O749:BG749,0,MAX(COLUMN($O749:BG749))-COLUMN($O749:BG749),1,1)))*IF($J778=0,$H778,IF(AND(BG$9&lt;$I778,$J778=1),$H778,1))</f>
        <v>0</v>
      </c>
      <c r="BH778" s="221">
        <f ca="1">SUMPRODUCT($O185:BH185,N(OFFSET($O749:BH749,0,MAX(COLUMN($O749:BH749))-COLUMN($O749:BH749),1,1)))*IF($J778=0,$H778,IF(AND(BH$9&lt;$I778,$J778=1),$H778,1))</f>
        <v>0</v>
      </c>
      <c r="BI778" s="221">
        <f ca="1">SUMPRODUCT($O185:BI185,N(OFFSET($O749:BI749,0,MAX(COLUMN($O749:BI749))-COLUMN($O749:BI749),1,1)))*IF($J778=0,$H778,IF(AND(BI$9&lt;$I778,$J778=1),$H778,1))</f>
        <v>0</v>
      </c>
      <c r="BJ778" s="221">
        <f ca="1">SUMPRODUCT($O185:BJ185,N(OFFSET($O749:BJ749,0,MAX(COLUMN($O749:BJ749))-COLUMN($O749:BJ749),1,1)))*IF($J778=0,$H778,IF(AND(BJ$9&lt;$I778,$J778=1),$H778,1))</f>
        <v>0</v>
      </c>
      <c r="BK778" s="221">
        <f ca="1">SUMPRODUCT($O185:BK185,N(OFFSET($O749:BK749,0,MAX(COLUMN($O749:BK749))-COLUMN($O749:BK749),1,1)))*IF($J778=0,$H778,IF(AND(BK$9&lt;$I778,$J778=1),$H778,1))</f>
        <v>0</v>
      </c>
      <c r="BL778" s="221">
        <f ca="1">SUMPRODUCT($O185:BL185,N(OFFSET($O749:BL749,0,MAX(COLUMN($O749:BL749))-COLUMN($O749:BL749),1,1)))*IF($J778=0,$H778,IF(AND(BL$9&lt;$I778,$J778=1),$H778,1))</f>
        <v>0</v>
      </c>
      <c r="BM778" s="221">
        <f ca="1">SUMPRODUCT($O185:BM185,N(OFFSET($O749:BM749,0,MAX(COLUMN($O749:BM749))-COLUMN($O749:BM749),1,1)))*IF($J778=0,$H778,IF(AND(BM$9&lt;$I778,$J778=1),$H778,1))</f>
        <v>0</v>
      </c>
    </row>
    <row r="779" spans="3:65" x14ac:dyDescent="0.2">
      <c r="C779" s="188">
        <f t="shared" si="649"/>
        <v>17</v>
      </c>
      <c r="D779" s="166" t="str">
        <f t="shared" si="650"/>
        <v>item 17</v>
      </c>
      <c r="E779" s="211" t="str">
        <f t="shared" si="648"/>
        <v>Operating Expense</v>
      </c>
      <c r="F779" s="183">
        <f t="shared" si="648"/>
        <v>2</v>
      </c>
      <c r="G779" s="183"/>
      <c r="H779" s="273">
        <f>Inputs!N28</f>
        <v>0.2</v>
      </c>
      <c r="I779" s="172">
        <f>Inputs!$N$37</f>
        <v>2038</v>
      </c>
      <c r="J779" s="90">
        <f>IF(ISNUMBER(SEARCH("Solar",Inputs!H28)),1,0)</f>
        <v>1</v>
      </c>
      <c r="O779" s="221">
        <f ca="1">SUMPRODUCT($O186:O186,N(OFFSET($O750:O750,0,MAX(COLUMN($O750:O750))-COLUMN($O750:O750),1,1)))*IF($J779=0,$H779,IF(AND(O$9&lt;$I779,$J779=1),$H779,1))</f>
        <v>0</v>
      </c>
      <c r="P779" s="221">
        <f ca="1">SUMPRODUCT($O186:P186,N(OFFSET($O750:P750,0,MAX(COLUMN($O750:P750))-COLUMN($O750:P750),1,1)))*IF($J779=0,$H779,IF(AND(P$9&lt;$I779,$J779=1),$H779,1))</f>
        <v>0</v>
      </c>
      <c r="Q779" s="221">
        <f ca="1">SUMPRODUCT($O186:Q186,N(OFFSET($O750:Q750,0,MAX(COLUMN($O750:Q750))-COLUMN($O750:Q750),1,1)))*IF($J779=0,$H779,IF(AND(Q$9&lt;$I779,$J779=1),$H779,1))</f>
        <v>0</v>
      </c>
      <c r="R779" s="221">
        <f ca="1">SUMPRODUCT($O186:R186,N(OFFSET($O750:R750,0,MAX(COLUMN($O750:R750))-COLUMN($O750:R750),1,1)))*IF($J779=0,$H779,IF(AND(R$9&lt;$I779,$J779=1),$H779,1))</f>
        <v>0</v>
      </c>
      <c r="S779" s="221">
        <f ca="1">SUMPRODUCT($O186:S186,N(OFFSET($O750:S750,0,MAX(COLUMN($O750:S750))-COLUMN($O750:S750),1,1)))*IF($J779=0,$H779,IF(AND(S$9&lt;$I779,$J779=1),$H779,1))</f>
        <v>0</v>
      </c>
      <c r="T779" s="221">
        <f ca="1">SUMPRODUCT($O186:T186,N(OFFSET($O750:T750,0,MAX(COLUMN($O750:T750))-COLUMN($O750:T750),1,1)))*IF($J779=0,$H779,IF(AND(T$9&lt;$I779,$J779=1),$H779,1))</f>
        <v>0</v>
      </c>
      <c r="U779" s="221">
        <f ca="1">SUMPRODUCT($O186:U186,N(OFFSET($O750:U750,0,MAX(COLUMN($O750:U750))-COLUMN($O750:U750),1,1)))*IF($J779=0,$H779,IF(AND(U$9&lt;$I779,$J779=1),$H779,1))</f>
        <v>0</v>
      </c>
      <c r="V779" s="221">
        <f ca="1">SUMPRODUCT($O186:V186,N(OFFSET($O750:V750,0,MAX(COLUMN($O750:V750))-COLUMN($O750:V750),1,1)))*IF($J779=0,$H779,IF(AND(V$9&lt;$I779,$J779=1),$H779,1))</f>
        <v>0</v>
      </c>
      <c r="W779" s="221">
        <f ca="1">SUMPRODUCT($O186:W186,N(OFFSET($O750:W750,0,MAX(COLUMN($O750:W750))-COLUMN($O750:W750),1,1)))*IF($J779=0,$H779,IF(AND(W$9&lt;$I779,$J779=1),$H779,1))</f>
        <v>0</v>
      </c>
      <c r="X779" s="221">
        <f ca="1">SUMPRODUCT($O186:X186,N(OFFSET($O750:X750,0,MAX(COLUMN($O750:X750))-COLUMN($O750:X750),1,1)))*IF($J779=0,$H779,IF(AND(X$9&lt;$I779,$J779=1),$H779,1))</f>
        <v>0</v>
      </c>
      <c r="Y779" s="221">
        <f ca="1">SUMPRODUCT($O186:Y186,N(OFFSET($O750:Y750,0,MAX(COLUMN($O750:Y750))-COLUMN($O750:Y750),1,1)))*IF($J779=0,$H779,IF(AND(Y$9&lt;$I779,$J779=1),$H779,1))</f>
        <v>0</v>
      </c>
      <c r="Z779" s="221">
        <f ca="1">SUMPRODUCT($O186:Z186,N(OFFSET($O750:Z750,0,MAX(COLUMN($O750:Z750))-COLUMN($O750:Z750),1,1)))*IF($J779=0,$H779,IF(AND(Z$9&lt;$I779,$J779=1),$H779,1))</f>
        <v>0</v>
      </c>
      <c r="AA779" s="221">
        <f ca="1">SUMPRODUCT($O186:AA186,N(OFFSET($O750:AA750,0,MAX(COLUMN($O750:AA750))-COLUMN($O750:AA750),1,1)))*IF($J779=0,$H779,IF(AND(AA$9&lt;$I779,$J779=1),$H779,1))</f>
        <v>0</v>
      </c>
      <c r="AB779" s="221">
        <f ca="1">SUMPRODUCT($O186:AB186,N(OFFSET($O750:AB750,0,MAX(COLUMN($O750:AB750))-COLUMN($O750:AB750),1,1)))*IF($J779=0,$H779,IF(AND(AB$9&lt;$I779,$J779=1),$H779,1))</f>
        <v>0</v>
      </c>
      <c r="AC779" s="221">
        <f ca="1">SUMPRODUCT($O186:AC186,N(OFFSET($O750:AC750,0,MAX(COLUMN($O750:AC750))-COLUMN($O750:AC750),1,1)))*IF($J779=0,$H779,IF(AND(AC$9&lt;$I779,$J779=1),$H779,1))</f>
        <v>0</v>
      </c>
      <c r="AD779" s="221">
        <f ca="1">SUMPRODUCT($O186:AD186,N(OFFSET($O750:AD750,0,MAX(COLUMN($O750:AD750))-COLUMN($O750:AD750),1,1)))*IF($J779=0,$H779,IF(AND(AD$9&lt;$I779,$J779=1),$H779,1))</f>
        <v>0</v>
      </c>
      <c r="AE779" s="221">
        <f ca="1">SUMPRODUCT($O186:AE186,N(OFFSET($O750:AE750,0,MAX(COLUMN($O750:AE750))-COLUMN($O750:AE750),1,1)))*IF($J779=0,$H779,IF(AND(AE$9&lt;$I779,$J779=1),$H779,1))</f>
        <v>0</v>
      </c>
      <c r="AF779" s="221">
        <f ca="1">SUMPRODUCT($O186:AF186,N(OFFSET($O750:AF750,0,MAX(COLUMN($O750:AF750))-COLUMN($O750:AF750),1,1)))*IF($J779=0,$H779,IF(AND(AF$9&lt;$I779,$J779=1),$H779,1))</f>
        <v>0</v>
      </c>
      <c r="AG779" s="221">
        <f ca="1">SUMPRODUCT($O186:AG186,N(OFFSET($O750:AG750,0,MAX(COLUMN($O750:AG750))-COLUMN($O750:AG750),1,1)))*IF($J779=0,$H779,IF(AND(AG$9&lt;$I779,$J779=1),$H779,1))</f>
        <v>0</v>
      </c>
      <c r="AH779" s="221">
        <f ca="1">SUMPRODUCT($O186:AH186,N(OFFSET($O750:AH750,0,MAX(COLUMN($O750:AH750))-COLUMN($O750:AH750),1,1)))*IF($J779=0,$H779,IF(AND(AH$9&lt;$I779,$J779=1),$H779,1))</f>
        <v>0</v>
      </c>
      <c r="AI779" s="221">
        <f ca="1">SUMPRODUCT($O186:AI186,N(OFFSET($O750:AI750,0,MAX(COLUMN($O750:AI750))-COLUMN($O750:AI750),1,1)))*IF($J779=0,$H779,IF(AND(AI$9&lt;$I779,$J779=1),$H779,1))</f>
        <v>0</v>
      </c>
      <c r="AJ779" s="221">
        <f ca="1">SUMPRODUCT($O186:AJ186,N(OFFSET($O750:AJ750,0,MAX(COLUMN($O750:AJ750))-COLUMN($O750:AJ750),1,1)))*IF($J779=0,$H779,IF(AND(AJ$9&lt;$I779,$J779=1),$H779,1))</f>
        <v>0</v>
      </c>
      <c r="AK779" s="221">
        <f ca="1">SUMPRODUCT($O186:AK186,N(OFFSET($O750:AK750,0,MAX(COLUMN($O750:AK750))-COLUMN($O750:AK750),1,1)))*IF($J779=0,$H779,IF(AND(AK$9&lt;$I779,$J779=1),$H779,1))</f>
        <v>0</v>
      </c>
      <c r="AL779" s="221">
        <f ca="1">SUMPRODUCT($O186:AL186,N(OFFSET($O750:AL750,0,MAX(COLUMN($O750:AL750))-COLUMN($O750:AL750),1,1)))*IF($J779=0,$H779,IF(AND(AL$9&lt;$I779,$J779=1),$H779,1))</f>
        <v>0</v>
      </c>
      <c r="AM779" s="221">
        <f ca="1">SUMPRODUCT($O186:AM186,N(OFFSET($O750:AM750,0,MAX(COLUMN($O750:AM750))-COLUMN($O750:AM750),1,1)))*IF($J779=0,$H779,IF(AND(AM$9&lt;$I779,$J779=1),$H779,1))</f>
        <v>0</v>
      </c>
      <c r="AN779" s="221">
        <f ca="1">SUMPRODUCT($O186:AN186,N(OFFSET($O750:AN750,0,MAX(COLUMN($O750:AN750))-COLUMN($O750:AN750),1,1)))*IF($J779=0,$H779,IF(AND(AN$9&lt;$I779,$J779=1),$H779,1))</f>
        <v>0</v>
      </c>
      <c r="AO779" s="221">
        <f ca="1">SUMPRODUCT($O186:AO186,N(OFFSET($O750:AO750,0,MAX(COLUMN($O750:AO750))-COLUMN($O750:AO750),1,1)))*IF($J779=0,$H779,IF(AND(AO$9&lt;$I779,$J779=1),$H779,1))</f>
        <v>0</v>
      </c>
      <c r="AP779" s="221">
        <f ca="1">SUMPRODUCT($O186:AP186,N(OFFSET($O750:AP750,0,MAX(COLUMN($O750:AP750))-COLUMN($O750:AP750),1,1)))*IF($J779=0,$H779,IF(AND(AP$9&lt;$I779,$J779=1),$H779,1))</f>
        <v>0</v>
      </c>
      <c r="AQ779" s="221">
        <f ca="1">SUMPRODUCT($O186:AQ186,N(OFFSET($O750:AQ750,0,MAX(COLUMN($O750:AQ750))-COLUMN($O750:AQ750),1,1)))*IF($J779=0,$H779,IF(AND(AQ$9&lt;$I779,$J779=1),$H779,1))</f>
        <v>0</v>
      </c>
      <c r="AR779" s="221">
        <f ca="1">SUMPRODUCT($O186:AR186,N(OFFSET($O750:AR750,0,MAX(COLUMN($O750:AR750))-COLUMN($O750:AR750),1,1)))*IF($J779=0,$H779,IF(AND(AR$9&lt;$I779,$J779=1),$H779,1))</f>
        <v>0</v>
      </c>
      <c r="AS779" s="221">
        <f ca="1">SUMPRODUCT($O186:AS186,N(OFFSET($O750:AS750,0,MAX(COLUMN($O750:AS750))-COLUMN($O750:AS750),1,1)))*IF($J779=0,$H779,IF(AND(AS$9&lt;$I779,$J779=1),$H779,1))</f>
        <v>0</v>
      </c>
      <c r="AT779" s="221">
        <f ca="1">SUMPRODUCT($O186:AT186,N(OFFSET($O750:AT750,0,MAX(COLUMN($O750:AT750))-COLUMN($O750:AT750),1,1)))*IF($J779=0,$H779,IF(AND(AT$9&lt;$I779,$J779=1),$H779,1))</f>
        <v>0</v>
      </c>
      <c r="AU779" s="221">
        <f ca="1">SUMPRODUCT($O186:AU186,N(OFFSET($O750:AU750,0,MAX(COLUMN($O750:AU750))-COLUMN($O750:AU750),1,1)))*IF($J779=0,$H779,IF(AND(AU$9&lt;$I779,$J779=1),$H779,1))</f>
        <v>0</v>
      </c>
      <c r="AV779" s="221">
        <f ca="1">SUMPRODUCT($O186:AV186,N(OFFSET($O750:AV750,0,MAX(COLUMN($O750:AV750))-COLUMN($O750:AV750),1,1)))*IF($J779=0,$H779,IF(AND(AV$9&lt;$I779,$J779=1),$H779,1))</f>
        <v>0</v>
      </c>
      <c r="AW779" s="221">
        <f ca="1">SUMPRODUCT($O186:AW186,N(OFFSET($O750:AW750,0,MAX(COLUMN($O750:AW750))-COLUMN($O750:AW750),1,1)))*IF($J779=0,$H779,IF(AND(AW$9&lt;$I779,$J779=1),$H779,1))</f>
        <v>0</v>
      </c>
      <c r="AX779" s="221">
        <f ca="1">SUMPRODUCT($O186:AX186,N(OFFSET($O750:AX750,0,MAX(COLUMN($O750:AX750))-COLUMN($O750:AX750),1,1)))*IF($J779=0,$H779,IF(AND(AX$9&lt;$I779,$J779=1),$H779,1))</f>
        <v>0</v>
      </c>
      <c r="AY779" s="221">
        <f ca="1">SUMPRODUCT($O186:AY186,N(OFFSET($O750:AY750,0,MAX(COLUMN($O750:AY750))-COLUMN($O750:AY750),1,1)))*IF($J779=0,$H779,IF(AND(AY$9&lt;$I779,$J779=1),$H779,1))</f>
        <v>0</v>
      </c>
      <c r="AZ779" s="221">
        <f ca="1">SUMPRODUCT($O186:AZ186,N(OFFSET($O750:AZ750,0,MAX(COLUMN($O750:AZ750))-COLUMN($O750:AZ750),1,1)))*IF($J779=0,$H779,IF(AND(AZ$9&lt;$I779,$J779=1),$H779,1))</f>
        <v>0</v>
      </c>
      <c r="BA779" s="221">
        <f ca="1">SUMPRODUCT($O186:BA186,N(OFFSET($O750:BA750,0,MAX(COLUMN($O750:BA750))-COLUMN($O750:BA750),1,1)))*IF($J779=0,$H779,IF(AND(BA$9&lt;$I779,$J779=1),$H779,1))</f>
        <v>0</v>
      </c>
      <c r="BB779" s="221">
        <f ca="1">SUMPRODUCT($O186:BB186,N(OFFSET($O750:BB750,0,MAX(COLUMN($O750:BB750))-COLUMN($O750:BB750),1,1)))*IF($J779=0,$H779,IF(AND(BB$9&lt;$I779,$J779=1),$H779,1))</f>
        <v>0</v>
      </c>
      <c r="BC779" s="221">
        <f ca="1">SUMPRODUCT($O186:BC186,N(OFFSET($O750:BC750,0,MAX(COLUMN($O750:BC750))-COLUMN($O750:BC750),1,1)))*IF($J779=0,$H779,IF(AND(BC$9&lt;$I779,$J779=1),$H779,1))</f>
        <v>0</v>
      </c>
      <c r="BD779" s="221">
        <f ca="1">SUMPRODUCT($O186:BD186,N(OFFSET($O750:BD750,0,MAX(COLUMN($O750:BD750))-COLUMN($O750:BD750),1,1)))*IF($J779=0,$H779,IF(AND(BD$9&lt;$I779,$J779=1),$H779,1))</f>
        <v>0</v>
      </c>
      <c r="BE779" s="221">
        <f ca="1">SUMPRODUCT($O186:BE186,N(OFFSET($O750:BE750,0,MAX(COLUMN($O750:BE750))-COLUMN($O750:BE750),1,1)))*IF($J779=0,$H779,IF(AND(BE$9&lt;$I779,$J779=1),$H779,1))</f>
        <v>0</v>
      </c>
      <c r="BF779" s="221">
        <f ca="1">SUMPRODUCT($O186:BF186,N(OFFSET($O750:BF750,0,MAX(COLUMN($O750:BF750))-COLUMN($O750:BF750),1,1)))*IF($J779=0,$H779,IF(AND(BF$9&lt;$I779,$J779=1),$H779,1))</f>
        <v>0</v>
      </c>
      <c r="BG779" s="221">
        <f ca="1">SUMPRODUCT($O186:BG186,N(OFFSET($O750:BG750,0,MAX(COLUMN($O750:BG750))-COLUMN($O750:BG750),1,1)))*IF($J779=0,$H779,IF(AND(BG$9&lt;$I779,$J779=1),$H779,1))</f>
        <v>0</v>
      </c>
      <c r="BH779" s="221">
        <f ca="1">SUMPRODUCT($O186:BH186,N(OFFSET($O750:BH750,0,MAX(COLUMN($O750:BH750))-COLUMN($O750:BH750),1,1)))*IF($J779=0,$H779,IF(AND(BH$9&lt;$I779,$J779=1),$H779,1))</f>
        <v>0</v>
      </c>
      <c r="BI779" s="221">
        <f ca="1">SUMPRODUCT($O186:BI186,N(OFFSET($O750:BI750,0,MAX(COLUMN($O750:BI750))-COLUMN($O750:BI750),1,1)))*IF($J779=0,$H779,IF(AND(BI$9&lt;$I779,$J779=1),$H779,1))</f>
        <v>0</v>
      </c>
      <c r="BJ779" s="221">
        <f ca="1">SUMPRODUCT($O186:BJ186,N(OFFSET($O750:BJ750,0,MAX(COLUMN($O750:BJ750))-COLUMN($O750:BJ750),1,1)))*IF($J779=0,$H779,IF(AND(BJ$9&lt;$I779,$J779=1),$H779,1))</f>
        <v>0</v>
      </c>
      <c r="BK779" s="221">
        <f ca="1">SUMPRODUCT($O186:BK186,N(OFFSET($O750:BK750,0,MAX(COLUMN($O750:BK750))-COLUMN($O750:BK750),1,1)))*IF($J779=0,$H779,IF(AND(BK$9&lt;$I779,$J779=1),$H779,1))</f>
        <v>0</v>
      </c>
      <c r="BL779" s="221">
        <f ca="1">SUMPRODUCT($O186:BL186,N(OFFSET($O750:BL750,0,MAX(COLUMN($O750:BL750))-COLUMN($O750:BL750),1,1)))*IF($J779=0,$H779,IF(AND(BL$9&lt;$I779,$J779=1),$H779,1))</f>
        <v>0</v>
      </c>
      <c r="BM779" s="221">
        <f ca="1">SUMPRODUCT($O186:BM186,N(OFFSET($O750:BM750,0,MAX(COLUMN($O750:BM750))-COLUMN($O750:BM750),1,1)))*IF($J779=0,$H779,IF(AND(BM$9&lt;$I779,$J779=1),$H779,1))</f>
        <v>0</v>
      </c>
    </row>
    <row r="780" spans="3:65" x14ac:dyDescent="0.2">
      <c r="C780" s="188">
        <f t="shared" si="649"/>
        <v>18</v>
      </c>
      <c r="D780" s="166" t="str">
        <f t="shared" si="650"/>
        <v>item 18</v>
      </c>
      <c r="E780" s="211" t="str">
        <f t="shared" si="648"/>
        <v>Operating Expense</v>
      </c>
      <c r="F780" s="183">
        <f t="shared" si="648"/>
        <v>2</v>
      </c>
      <c r="G780" s="183"/>
      <c r="H780" s="273">
        <f>Inputs!N29</f>
        <v>0.2</v>
      </c>
      <c r="I780" s="172">
        <f>Inputs!$N$37</f>
        <v>2038</v>
      </c>
      <c r="J780" s="90">
        <f>IF(ISNUMBER(SEARCH("Solar",Inputs!H29)),1,0)</f>
        <v>1</v>
      </c>
      <c r="O780" s="221">
        <f ca="1">SUMPRODUCT($O187:O187,N(OFFSET($O751:O751,0,MAX(COLUMN($O751:O751))-COLUMN($O751:O751),1,1)))*IF($J780=0,$H780,IF(AND(O$9&lt;$I780,$J780=1),$H780,1))</f>
        <v>0</v>
      </c>
      <c r="P780" s="221">
        <f ca="1">SUMPRODUCT($O187:P187,N(OFFSET($O751:P751,0,MAX(COLUMN($O751:P751))-COLUMN($O751:P751),1,1)))*IF($J780=0,$H780,IF(AND(P$9&lt;$I780,$J780=1),$H780,1))</f>
        <v>0</v>
      </c>
      <c r="Q780" s="221">
        <f ca="1">SUMPRODUCT($O187:Q187,N(OFFSET($O751:Q751,0,MAX(COLUMN($O751:Q751))-COLUMN($O751:Q751),1,1)))*IF($J780=0,$H780,IF(AND(Q$9&lt;$I780,$J780=1),$H780,1))</f>
        <v>0</v>
      </c>
      <c r="R780" s="221">
        <f ca="1">SUMPRODUCT($O187:R187,N(OFFSET($O751:R751,0,MAX(COLUMN($O751:R751))-COLUMN($O751:R751),1,1)))*IF($J780=0,$H780,IF(AND(R$9&lt;$I780,$J780=1),$H780,1))</f>
        <v>0</v>
      </c>
      <c r="S780" s="221">
        <f ca="1">SUMPRODUCT($O187:S187,N(OFFSET($O751:S751,0,MAX(COLUMN($O751:S751))-COLUMN($O751:S751),1,1)))*IF($J780=0,$H780,IF(AND(S$9&lt;$I780,$J780=1),$H780,1))</f>
        <v>0</v>
      </c>
      <c r="T780" s="221">
        <f ca="1">SUMPRODUCT($O187:T187,N(OFFSET($O751:T751,0,MAX(COLUMN($O751:T751))-COLUMN($O751:T751),1,1)))*IF($J780=0,$H780,IF(AND(T$9&lt;$I780,$J780=1),$H780,1))</f>
        <v>0</v>
      </c>
      <c r="U780" s="221">
        <f ca="1">SUMPRODUCT($O187:U187,N(OFFSET($O751:U751,0,MAX(COLUMN($O751:U751))-COLUMN($O751:U751),1,1)))*IF($J780=0,$H780,IF(AND(U$9&lt;$I780,$J780=1),$H780,1))</f>
        <v>0</v>
      </c>
      <c r="V780" s="221">
        <f ca="1">SUMPRODUCT($O187:V187,N(OFFSET($O751:V751,0,MAX(COLUMN($O751:V751))-COLUMN($O751:V751),1,1)))*IF($J780=0,$H780,IF(AND(V$9&lt;$I780,$J780=1),$H780,1))</f>
        <v>0</v>
      </c>
      <c r="W780" s="221">
        <f ca="1">SUMPRODUCT($O187:W187,N(OFFSET($O751:W751,0,MAX(COLUMN($O751:W751))-COLUMN($O751:W751),1,1)))*IF($J780=0,$H780,IF(AND(W$9&lt;$I780,$J780=1),$H780,1))</f>
        <v>0</v>
      </c>
      <c r="X780" s="221">
        <f ca="1">SUMPRODUCT($O187:X187,N(OFFSET($O751:X751,0,MAX(COLUMN($O751:X751))-COLUMN($O751:X751),1,1)))*IF($J780=0,$H780,IF(AND(X$9&lt;$I780,$J780=1),$H780,1))</f>
        <v>0</v>
      </c>
      <c r="Y780" s="221">
        <f ca="1">SUMPRODUCT($O187:Y187,N(OFFSET($O751:Y751,0,MAX(COLUMN($O751:Y751))-COLUMN($O751:Y751),1,1)))*IF($J780=0,$H780,IF(AND(Y$9&lt;$I780,$J780=1),$H780,1))</f>
        <v>0</v>
      </c>
      <c r="Z780" s="221">
        <f ca="1">SUMPRODUCT($O187:Z187,N(OFFSET($O751:Z751,0,MAX(COLUMN($O751:Z751))-COLUMN($O751:Z751),1,1)))*IF($J780=0,$H780,IF(AND(Z$9&lt;$I780,$J780=1),$H780,1))</f>
        <v>0</v>
      </c>
      <c r="AA780" s="221">
        <f ca="1">SUMPRODUCT($O187:AA187,N(OFFSET($O751:AA751,0,MAX(COLUMN($O751:AA751))-COLUMN($O751:AA751),1,1)))*IF($J780=0,$H780,IF(AND(AA$9&lt;$I780,$J780=1),$H780,1))</f>
        <v>0</v>
      </c>
      <c r="AB780" s="221">
        <f ca="1">SUMPRODUCT($O187:AB187,N(OFFSET($O751:AB751,0,MAX(COLUMN($O751:AB751))-COLUMN($O751:AB751),1,1)))*IF($J780=0,$H780,IF(AND(AB$9&lt;$I780,$J780=1),$H780,1))</f>
        <v>0</v>
      </c>
      <c r="AC780" s="221">
        <f ca="1">SUMPRODUCT($O187:AC187,N(OFFSET($O751:AC751,0,MAX(COLUMN($O751:AC751))-COLUMN($O751:AC751),1,1)))*IF($J780=0,$H780,IF(AND(AC$9&lt;$I780,$J780=1),$H780,1))</f>
        <v>0</v>
      </c>
      <c r="AD780" s="221">
        <f ca="1">SUMPRODUCT($O187:AD187,N(OFFSET($O751:AD751,0,MAX(COLUMN($O751:AD751))-COLUMN($O751:AD751),1,1)))*IF($J780=0,$H780,IF(AND(AD$9&lt;$I780,$J780=1),$H780,1))</f>
        <v>0</v>
      </c>
      <c r="AE780" s="221">
        <f ca="1">SUMPRODUCT($O187:AE187,N(OFFSET($O751:AE751,0,MAX(COLUMN($O751:AE751))-COLUMN($O751:AE751),1,1)))*IF($J780=0,$H780,IF(AND(AE$9&lt;$I780,$J780=1),$H780,1))</f>
        <v>0</v>
      </c>
      <c r="AF780" s="221">
        <f ca="1">SUMPRODUCT($O187:AF187,N(OFFSET($O751:AF751,0,MAX(COLUMN($O751:AF751))-COLUMN($O751:AF751),1,1)))*IF($J780=0,$H780,IF(AND(AF$9&lt;$I780,$J780=1),$H780,1))</f>
        <v>0</v>
      </c>
      <c r="AG780" s="221">
        <f ca="1">SUMPRODUCT($O187:AG187,N(OFFSET($O751:AG751,0,MAX(COLUMN($O751:AG751))-COLUMN($O751:AG751),1,1)))*IF($J780=0,$H780,IF(AND(AG$9&lt;$I780,$J780=1),$H780,1))</f>
        <v>0</v>
      </c>
      <c r="AH780" s="221">
        <f ca="1">SUMPRODUCT($O187:AH187,N(OFFSET($O751:AH751,0,MAX(COLUMN($O751:AH751))-COLUMN($O751:AH751),1,1)))*IF($J780=0,$H780,IF(AND(AH$9&lt;$I780,$J780=1),$H780,1))</f>
        <v>0</v>
      </c>
      <c r="AI780" s="221">
        <f ca="1">SUMPRODUCT($O187:AI187,N(OFFSET($O751:AI751,0,MAX(COLUMN($O751:AI751))-COLUMN($O751:AI751),1,1)))*IF($J780=0,$H780,IF(AND(AI$9&lt;$I780,$J780=1),$H780,1))</f>
        <v>0</v>
      </c>
      <c r="AJ780" s="221">
        <f ca="1">SUMPRODUCT($O187:AJ187,N(OFFSET($O751:AJ751,0,MAX(COLUMN($O751:AJ751))-COLUMN($O751:AJ751),1,1)))*IF($J780=0,$H780,IF(AND(AJ$9&lt;$I780,$J780=1),$H780,1))</f>
        <v>0</v>
      </c>
      <c r="AK780" s="221">
        <f ca="1">SUMPRODUCT($O187:AK187,N(OFFSET($O751:AK751,0,MAX(COLUMN($O751:AK751))-COLUMN($O751:AK751),1,1)))*IF($J780=0,$H780,IF(AND(AK$9&lt;$I780,$J780=1),$H780,1))</f>
        <v>0</v>
      </c>
      <c r="AL780" s="221">
        <f ca="1">SUMPRODUCT($O187:AL187,N(OFFSET($O751:AL751,0,MAX(COLUMN($O751:AL751))-COLUMN($O751:AL751),1,1)))*IF($J780=0,$H780,IF(AND(AL$9&lt;$I780,$J780=1),$H780,1))</f>
        <v>0</v>
      </c>
      <c r="AM780" s="221">
        <f ca="1">SUMPRODUCT($O187:AM187,N(OFFSET($O751:AM751,0,MAX(COLUMN($O751:AM751))-COLUMN($O751:AM751),1,1)))*IF($J780=0,$H780,IF(AND(AM$9&lt;$I780,$J780=1),$H780,1))</f>
        <v>0</v>
      </c>
      <c r="AN780" s="221">
        <f ca="1">SUMPRODUCT($O187:AN187,N(OFFSET($O751:AN751,0,MAX(COLUMN($O751:AN751))-COLUMN($O751:AN751),1,1)))*IF($J780=0,$H780,IF(AND(AN$9&lt;$I780,$J780=1),$H780,1))</f>
        <v>0</v>
      </c>
      <c r="AO780" s="221">
        <f ca="1">SUMPRODUCT($O187:AO187,N(OFFSET($O751:AO751,0,MAX(COLUMN($O751:AO751))-COLUMN($O751:AO751),1,1)))*IF($J780=0,$H780,IF(AND(AO$9&lt;$I780,$J780=1),$H780,1))</f>
        <v>0</v>
      </c>
      <c r="AP780" s="221">
        <f ca="1">SUMPRODUCT($O187:AP187,N(OFFSET($O751:AP751,0,MAX(COLUMN($O751:AP751))-COLUMN($O751:AP751),1,1)))*IF($J780=0,$H780,IF(AND(AP$9&lt;$I780,$J780=1),$H780,1))</f>
        <v>0</v>
      </c>
      <c r="AQ780" s="221">
        <f ca="1">SUMPRODUCT($O187:AQ187,N(OFFSET($O751:AQ751,0,MAX(COLUMN($O751:AQ751))-COLUMN($O751:AQ751),1,1)))*IF($J780=0,$H780,IF(AND(AQ$9&lt;$I780,$J780=1),$H780,1))</f>
        <v>0</v>
      </c>
      <c r="AR780" s="221">
        <f ca="1">SUMPRODUCT($O187:AR187,N(OFFSET($O751:AR751,0,MAX(COLUMN($O751:AR751))-COLUMN($O751:AR751),1,1)))*IF($J780=0,$H780,IF(AND(AR$9&lt;$I780,$J780=1),$H780,1))</f>
        <v>0</v>
      </c>
      <c r="AS780" s="221">
        <f ca="1">SUMPRODUCT($O187:AS187,N(OFFSET($O751:AS751,0,MAX(COLUMN($O751:AS751))-COLUMN($O751:AS751),1,1)))*IF($J780=0,$H780,IF(AND(AS$9&lt;$I780,$J780=1),$H780,1))</f>
        <v>0</v>
      </c>
      <c r="AT780" s="221">
        <f ca="1">SUMPRODUCT($O187:AT187,N(OFFSET($O751:AT751,0,MAX(COLUMN($O751:AT751))-COLUMN($O751:AT751),1,1)))*IF($J780=0,$H780,IF(AND(AT$9&lt;$I780,$J780=1),$H780,1))</f>
        <v>0</v>
      </c>
      <c r="AU780" s="221">
        <f ca="1">SUMPRODUCT($O187:AU187,N(OFFSET($O751:AU751,0,MAX(COLUMN($O751:AU751))-COLUMN($O751:AU751),1,1)))*IF($J780=0,$H780,IF(AND(AU$9&lt;$I780,$J780=1),$H780,1))</f>
        <v>0</v>
      </c>
      <c r="AV780" s="221">
        <f ca="1">SUMPRODUCT($O187:AV187,N(OFFSET($O751:AV751,0,MAX(COLUMN($O751:AV751))-COLUMN($O751:AV751),1,1)))*IF($J780=0,$H780,IF(AND(AV$9&lt;$I780,$J780=1),$H780,1))</f>
        <v>0</v>
      </c>
      <c r="AW780" s="221">
        <f ca="1">SUMPRODUCT($O187:AW187,N(OFFSET($O751:AW751,0,MAX(COLUMN($O751:AW751))-COLUMN($O751:AW751),1,1)))*IF($J780=0,$H780,IF(AND(AW$9&lt;$I780,$J780=1),$H780,1))</f>
        <v>0</v>
      </c>
      <c r="AX780" s="221">
        <f ca="1">SUMPRODUCT($O187:AX187,N(OFFSET($O751:AX751,0,MAX(COLUMN($O751:AX751))-COLUMN($O751:AX751),1,1)))*IF($J780=0,$H780,IF(AND(AX$9&lt;$I780,$J780=1),$H780,1))</f>
        <v>0</v>
      </c>
      <c r="AY780" s="221">
        <f ca="1">SUMPRODUCT($O187:AY187,N(OFFSET($O751:AY751,0,MAX(COLUMN($O751:AY751))-COLUMN($O751:AY751),1,1)))*IF($J780=0,$H780,IF(AND(AY$9&lt;$I780,$J780=1),$H780,1))</f>
        <v>0</v>
      </c>
      <c r="AZ780" s="221">
        <f ca="1">SUMPRODUCT($O187:AZ187,N(OFFSET($O751:AZ751,0,MAX(COLUMN($O751:AZ751))-COLUMN($O751:AZ751),1,1)))*IF($J780=0,$H780,IF(AND(AZ$9&lt;$I780,$J780=1),$H780,1))</f>
        <v>0</v>
      </c>
      <c r="BA780" s="221">
        <f ca="1">SUMPRODUCT($O187:BA187,N(OFFSET($O751:BA751,0,MAX(COLUMN($O751:BA751))-COLUMN($O751:BA751),1,1)))*IF($J780=0,$H780,IF(AND(BA$9&lt;$I780,$J780=1),$H780,1))</f>
        <v>0</v>
      </c>
      <c r="BB780" s="221">
        <f ca="1">SUMPRODUCT($O187:BB187,N(OFFSET($O751:BB751,0,MAX(COLUMN($O751:BB751))-COLUMN($O751:BB751),1,1)))*IF($J780=0,$H780,IF(AND(BB$9&lt;$I780,$J780=1),$H780,1))</f>
        <v>0</v>
      </c>
      <c r="BC780" s="221">
        <f ca="1">SUMPRODUCT($O187:BC187,N(OFFSET($O751:BC751,0,MAX(COLUMN($O751:BC751))-COLUMN($O751:BC751),1,1)))*IF($J780=0,$H780,IF(AND(BC$9&lt;$I780,$J780=1),$H780,1))</f>
        <v>0</v>
      </c>
      <c r="BD780" s="221">
        <f ca="1">SUMPRODUCT($O187:BD187,N(OFFSET($O751:BD751,0,MAX(COLUMN($O751:BD751))-COLUMN($O751:BD751),1,1)))*IF($J780=0,$H780,IF(AND(BD$9&lt;$I780,$J780=1),$H780,1))</f>
        <v>0</v>
      </c>
      <c r="BE780" s="221">
        <f ca="1">SUMPRODUCT($O187:BE187,N(OFFSET($O751:BE751,0,MAX(COLUMN($O751:BE751))-COLUMN($O751:BE751),1,1)))*IF($J780=0,$H780,IF(AND(BE$9&lt;$I780,$J780=1),$H780,1))</f>
        <v>0</v>
      </c>
      <c r="BF780" s="221">
        <f ca="1">SUMPRODUCT($O187:BF187,N(OFFSET($O751:BF751,0,MAX(COLUMN($O751:BF751))-COLUMN($O751:BF751),1,1)))*IF($J780=0,$H780,IF(AND(BF$9&lt;$I780,$J780=1),$H780,1))</f>
        <v>0</v>
      </c>
      <c r="BG780" s="221">
        <f ca="1">SUMPRODUCT($O187:BG187,N(OFFSET($O751:BG751,0,MAX(COLUMN($O751:BG751))-COLUMN($O751:BG751),1,1)))*IF($J780=0,$H780,IF(AND(BG$9&lt;$I780,$J780=1),$H780,1))</f>
        <v>0</v>
      </c>
      <c r="BH780" s="221">
        <f ca="1">SUMPRODUCT($O187:BH187,N(OFFSET($O751:BH751,0,MAX(COLUMN($O751:BH751))-COLUMN($O751:BH751),1,1)))*IF($J780=0,$H780,IF(AND(BH$9&lt;$I780,$J780=1),$H780,1))</f>
        <v>0</v>
      </c>
      <c r="BI780" s="221">
        <f ca="1">SUMPRODUCT($O187:BI187,N(OFFSET($O751:BI751,0,MAX(COLUMN($O751:BI751))-COLUMN($O751:BI751),1,1)))*IF($J780=0,$H780,IF(AND(BI$9&lt;$I780,$J780=1),$H780,1))</f>
        <v>0</v>
      </c>
      <c r="BJ780" s="221">
        <f ca="1">SUMPRODUCT($O187:BJ187,N(OFFSET($O751:BJ751,0,MAX(COLUMN($O751:BJ751))-COLUMN($O751:BJ751),1,1)))*IF($J780=0,$H780,IF(AND(BJ$9&lt;$I780,$J780=1),$H780,1))</f>
        <v>0</v>
      </c>
      <c r="BK780" s="221">
        <f ca="1">SUMPRODUCT($O187:BK187,N(OFFSET($O751:BK751,0,MAX(COLUMN($O751:BK751))-COLUMN($O751:BK751),1,1)))*IF($J780=0,$H780,IF(AND(BK$9&lt;$I780,$J780=1),$H780,1))</f>
        <v>0</v>
      </c>
      <c r="BL780" s="221">
        <f ca="1">SUMPRODUCT($O187:BL187,N(OFFSET($O751:BL751,0,MAX(COLUMN($O751:BL751))-COLUMN($O751:BL751),1,1)))*IF($J780=0,$H780,IF(AND(BL$9&lt;$I780,$J780=1),$H780,1))</f>
        <v>0</v>
      </c>
      <c r="BM780" s="221">
        <f ca="1">SUMPRODUCT($O187:BM187,N(OFFSET($O751:BM751,0,MAX(COLUMN($O751:BM751))-COLUMN($O751:BM751),1,1)))*IF($J780=0,$H780,IF(AND(BM$9&lt;$I780,$J780=1),$H780,1))</f>
        <v>0</v>
      </c>
    </row>
    <row r="781" spans="3:65" x14ac:dyDescent="0.2">
      <c r="C781" s="188">
        <f t="shared" si="649"/>
        <v>19</v>
      </c>
      <c r="D781" s="166" t="str">
        <f t="shared" si="650"/>
        <v>item 19</v>
      </c>
      <c r="E781" s="211" t="str">
        <f t="shared" si="648"/>
        <v>Operating Expense</v>
      </c>
      <c r="F781" s="183">
        <f t="shared" si="648"/>
        <v>2</v>
      </c>
      <c r="G781" s="183"/>
      <c r="H781" s="273">
        <f>Inputs!N30</f>
        <v>0.2</v>
      </c>
      <c r="I781" s="172">
        <f>Inputs!$N$37</f>
        <v>2038</v>
      </c>
      <c r="J781" s="90">
        <f>IF(ISNUMBER(SEARCH("Solar",Inputs!H30)),1,0)</f>
        <v>1</v>
      </c>
      <c r="O781" s="221">
        <f ca="1">SUMPRODUCT($O188:O188,N(OFFSET($O752:O752,0,MAX(COLUMN($O752:O752))-COLUMN($O752:O752),1,1)))*IF($J781=0,$H781,IF(AND(O$9&lt;$I781,$J781=1),$H781,1))</f>
        <v>0</v>
      </c>
      <c r="P781" s="221">
        <f ca="1">SUMPRODUCT($O188:P188,N(OFFSET($O752:P752,0,MAX(COLUMN($O752:P752))-COLUMN($O752:P752),1,1)))*IF($J781=0,$H781,IF(AND(P$9&lt;$I781,$J781=1),$H781,1))</f>
        <v>0</v>
      </c>
      <c r="Q781" s="221">
        <f ca="1">SUMPRODUCT($O188:Q188,N(OFFSET($O752:Q752,0,MAX(COLUMN($O752:Q752))-COLUMN($O752:Q752),1,1)))*IF($J781=0,$H781,IF(AND(Q$9&lt;$I781,$J781=1),$H781,1))</f>
        <v>0</v>
      </c>
      <c r="R781" s="221">
        <f ca="1">SUMPRODUCT($O188:R188,N(OFFSET($O752:R752,0,MAX(COLUMN($O752:R752))-COLUMN($O752:R752),1,1)))*IF($J781=0,$H781,IF(AND(R$9&lt;$I781,$J781=1),$H781,1))</f>
        <v>0</v>
      </c>
      <c r="S781" s="221">
        <f ca="1">SUMPRODUCT($O188:S188,N(OFFSET($O752:S752,0,MAX(COLUMN($O752:S752))-COLUMN($O752:S752),1,1)))*IF($J781=0,$H781,IF(AND(S$9&lt;$I781,$J781=1),$H781,1))</f>
        <v>0</v>
      </c>
      <c r="T781" s="221">
        <f ca="1">SUMPRODUCT($O188:T188,N(OFFSET($O752:T752,0,MAX(COLUMN($O752:T752))-COLUMN($O752:T752),1,1)))*IF($J781=0,$H781,IF(AND(T$9&lt;$I781,$J781=1),$H781,1))</f>
        <v>0</v>
      </c>
      <c r="U781" s="221">
        <f ca="1">SUMPRODUCT($O188:U188,N(OFFSET($O752:U752,0,MAX(COLUMN($O752:U752))-COLUMN($O752:U752),1,1)))*IF($J781=0,$H781,IF(AND(U$9&lt;$I781,$J781=1),$H781,1))</f>
        <v>0</v>
      </c>
      <c r="V781" s="221">
        <f ca="1">SUMPRODUCT($O188:V188,N(OFFSET($O752:V752,0,MAX(COLUMN($O752:V752))-COLUMN($O752:V752),1,1)))*IF($J781=0,$H781,IF(AND(V$9&lt;$I781,$J781=1),$H781,1))</f>
        <v>0</v>
      </c>
      <c r="W781" s="221">
        <f ca="1">SUMPRODUCT($O188:W188,N(OFFSET($O752:W752,0,MAX(COLUMN($O752:W752))-COLUMN($O752:W752),1,1)))*IF($J781=0,$H781,IF(AND(W$9&lt;$I781,$J781=1),$H781,1))</f>
        <v>0</v>
      </c>
      <c r="X781" s="221">
        <f ca="1">SUMPRODUCT($O188:X188,N(OFFSET($O752:X752,0,MAX(COLUMN($O752:X752))-COLUMN($O752:X752),1,1)))*IF($J781=0,$H781,IF(AND(X$9&lt;$I781,$J781=1),$H781,1))</f>
        <v>0</v>
      </c>
      <c r="Y781" s="221">
        <f ca="1">SUMPRODUCT($O188:Y188,N(OFFSET($O752:Y752,0,MAX(COLUMN($O752:Y752))-COLUMN($O752:Y752),1,1)))*IF($J781=0,$H781,IF(AND(Y$9&lt;$I781,$J781=1),$H781,1))</f>
        <v>0</v>
      </c>
      <c r="Z781" s="221">
        <f ca="1">SUMPRODUCT($O188:Z188,N(OFFSET($O752:Z752,0,MAX(COLUMN($O752:Z752))-COLUMN($O752:Z752),1,1)))*IF($J781=0,$H781,IF(AND(Z$9&lt;$I781,$J781=1),$H781,1))</f>
        <v>0</v>
      </c>
      <c r="AA781" s="221">
        <f ca="1">SUMPRODUCT($O188:AA188,N(OFFSET($O752:AA752,0,MAX(COLUMN($O752:AA752))-COLUMN($O752:AA752),1,1)))*IF($J781=0,$H781,IF(AND(AA$9&lt;$I781,$J781=1),$H781,1))</f>
        <v>0</v>
      </c>
      <c r="AB781" s="221">
        <f ca="1">SUMPRODUCT($O188:AB188,N(OFFSET($O752:AB752,0,MAX(COLUMN($O752:AB752))-COLUMN($O752:AB752),1,1)))*IF($J781=0,$H781,IF(AND(AB$9&lt;$I781,$J781=1),$H781,1))</f>
        <v>0</v>
      </c>
      <c r="AC781" s="221">
        <f ca="1">SUMPRODUCT($O188:AC188,N(OFFSET($O752:AC752,0,MAX(COLUMN($O752:AC752))-COLUMN($O752:AC752),1,1)))*IF($J781=0,$H781,IF(AND(AC$9&lt;$I781,$J781=1),$H781,1))</f>
        <v>0</v>
      </c>
      <c r="AD781" s="221">
        <f ca="1">SUMPRODUCT($O188:AD188,N(OFFSET($O752:AD752,0,MAX(COLUMN($O752:AD752))-COLUMN($O752:AD752),1,1)))*IF($J781=0,$H781,IF(AND(AD$9&lt;$I781,$J781=1),$H781,1))</f>
        <v>0</v>
      </c>
      <c r="AE781" s="221">
        <f ca="1">SUMPRODUCT($O188:AE188,N(OFFSET($O752:AE752,0,MAX(COLUMN($O752:AE752))-COLUMN($O752:AE752),1,1)))*IF($J781=0,$H781,IF(AND(AE$9&lt;$I781,$J781=1),$H781,1))</f>
        <v>0</v>
      </c>
      <c r="AF781" s="221">
        <f ca="1">SUMPRODUCT($O188:AF188,N(OFFSET($O752:AF752,0,MAX(COLUMN($O752:AF752))-COLUMN($O752:AF752),1,1)))*IF($J781=0,$H781,IF(AND(AF$9&lt;$I781,$J781=1),$H781,1))</f>
        <v>0</v>
      </c>
      <c r="AG781" s="221">
        <f ca="1">SUMPRODUCT($O188:AG188,N(OFFSET($O752:AG752,0,MAX(COLUMN($O752:AG752))-COLUMN($O752:AG752),1,1)))*IF($J781=0,$H781,IF(AND(AG$9&lt;$I781,$J781=1),$H781,1))</f>
        <v>0</v>
      </c>
      <c r="AH781" s="221">
        <f ca="1">SUMPRODUCT($O188:AH188,N(OFFSET($O752:AH752,0,MAX(COLUMN($O752:AH752))-COLUMN($O752:AH752),1,1)))*IF($J781=0,$H781,IF(AND(AH$9&lt;$I781,$J781=1),$H781,1))</f>
        <v>0</v>
      </c>
      <c r="AI781" s="221">
        <f ca="1">SUMPRODUCT($O188:AI188,N(OFFSET($O752:AI752,0,MAX(COLUMN($O752:AI752))-COLUMN($O752:AI752),1,1)))*IF($J781=0,$H781,IF(AND(AI$9&lt;$I781,$J781=1),$H781,1))</f>
        <v>0</v>
      </c>
      <c r="AJ781" s="221">
        <f ca="1">SUMPRODUCT($O188:AJ188,N(OFFSET($O752:AJ752,0,MAX(COLUMN($O752:AJ752))-COLUMN($O752:AJ752),1,1)))*IF($J781=0,$H781,IF(AND(AJ$9&lt;$I781,$J781=1),$H781,1))</f>
        <v>0</v>
      </c>
      <c r="AK781" s="221">
        <f ca="1">SUMPRODUCT($O188:AK188,N(OFFSET($O752:AK752,0,MAX(COLUMN($O752:AK752))-COLUMN($O752:AK752),1,1)))*IF($J781=0,$H781,IF(AND(AK$9&lt;$I781,$J781=1),$H781,1))</f>
        <v>0</v>
      </c>
      <c r="AL781" s="221">
        <f ca="1">SUMPRODUCT($O188:AL188,N(OFFSET($O752:AL752,0,MAX(COLUMN($O752:AL752))-COLUMN($O752:AL752),1,1)))*IF($J781=0,$H781,IF(AND(AL$9&lt;$I781,$J781=1),$H781,1))</f>
        <v>0</v>
      </c>
      <c r="AM781" s="221">
        <f ca="1">SUMPRODUCT($O188:AM188,N(OFFSET($O752:AM752,0,MAX(COLUMN($O752:AM752))-COLUMN($O752:AM752),1,1)))*IF($J781=0,$H781,IF(AND(AM$9&lt;$I781,$J781=1),$H781,1))</f>
        <v>0</v>
      </c>
      <c r="AN781" s="221">
        <f ca="1">SUMPRODUCT($O188:AN188,N(OFFSET($O752:AN752,0,MAX(COLUMN($O752:AN752))-COLUMN($O752:AN752),1,1)))*IF($J781=0,$H781,IF(AND(AN$9&lt;$I781,$J781=1),$H781,1))</f>
        <v>0</v>
      </c>
      <c r="AO781" s="221">
        <f ca="1">SUMPRODUCT($O188:AO188,N(OFFSET($O752:AO752,0,MAX(COLUMN($O752:AO752))-COLUMN($O752:AO752),1,1)))*IF($J781=0,$H781,IF(AND(AO$9&lt;$I781,$J781=1),$H781,1))</f>
        <v>0</v>
      </c>
      <c r="AP781" s="221">
        <f ca="1">SUMPRODUCT($O188:AP188,N(OFFSET($O752:AP752,0,MAX(COLUMN($O752:AP752))-COLUMN($O752:AP752),1,1)))*IF($J781=0,$H781,IF(AND(AP$9&lt;$I781,$J781=1),$H781,1))</f>
        <v>0</v>
      </c>
      <c r="AQ781" s="221">
        <f ca="1">SUMPRODUCT($O188:AQ188,N(OFFSET($O752:AQ752,0,MAX(COLUMN($O752:AQ752))-COLUMN($O752:AQ752),1,1)))*IF($J781=0,$H781,IF(AND(AQ$9&lt;$I781,$J781=1),$H781,1))</f>
        <v>0</v>
      </c>
      <c r="AR781" s="221">
        <f ca="1">SUMPRODUCT($O188:AR188,N(OFFSET($O752:AR752,0,MAX(COLUMN($O752:AR752))-COLUMN($O752:AR752),1,1)))*IF($J781=0,$H781,IF(AND(AR$9&lt;$I781,$J781=1),$H781,1))</f>
        <v>0</v>
      </c>
      <c r="AS781" s="221">
        <f ca="1">SUMPRODUCT($O188:AS188,N(OFFSET($O752:AS752,0,MAX(COLUMN($O752:AS752))-COLUMN($O752:AS752),1,1)))*IF($J781=0,$H781,IF(AND(AS$9&lt;$I781,$J781=1),$H781,1))</f>
        <v>0</v>
      </c>
      <c r="AT781" s="221">
        <f ca="1">SUMPRODUCT($O188:AT188,N(OFFSET($O752:AT752,0,MAX(COLUMN($O752:AT752))-COLUMN($O752:AT752),1,1)))*IF($J781=0,$H781,IF(AND(AT$9&lt;$I781,$J781=1),$H781,1))</f>
        <v>0</v>
      </c>
      <c r="AU781" s="221">
        <f ca="1">SUMPRODUCT($O188:AU188,N(OFFSET($O752:AU752,0,MAX(COLUMN($O752:AU752))-COLUMN($O752:AU752),1,1)))*IF($J781=0,$H781,IF(AND(AU$9&lt;$I781,$J781=1),$H781,1))</f>
        <v>0</v>
      </c>
      <c r="AV781" s="221">
        <f ca="1">SUMPRODUCT($O188:AV188,N(OFFSET($O752:AV752,0,MAX(COLUMN($O752:AV752))-COLUMN($O752:AV752),1,1)))*IF($J781=0,$H781,IF(AND(AV$9&lt;$I781,$J781=1),$H781,1))</f>
        <v>0</v>
      </c>
      <c r="AW781" s="221">
        <f ca="1">SUMPRODUCT($O188:AW188,N(OFFSET($O752:AW752,0,MAX(COLUMN($O752:AW752))-COLUMN($O752:AW752),1,1)))*IF($J781=0,$H781,IF(AND(AW$9&lt;$I781,$J781=1),$H781,1))</f>
        <v>0</v>
      </c>
      <c r="AX781" s="221">
        <f ca="1">SUMPRODUCT($O188:AX188,N(OFFSET($O752:AX752,0,MAX(COLUMN($O752:AX752))-COLUMN($O752:AX752),1,1)))*IF($J781=0,$H781,IF(AND(AX$9&lt;$I781,$J781=1),$H781,1))</f>
        <v>0</v>
      </c>
      <c r="AY781" s="221">
        <f ca="1">SUMPRODUCT($O188:AY188,N(OFFSET($O752:AY752,0,MAX(COLUMN($O752:AY752))-COLUMN($O752:AY752),1,1)))*IF($J781=0,$H781,IF(AND(AY$9&lt;$I781,$J781=1),$H781,1))</f>
        <v>0</v>
      </c>
      <c r="AZ781" s="221">
        <f ca="1">SUMPRODUCT($O188:AZ188,N(OFFSET($O752:AZ752,0,MAX(COLUMN($O752:AZ752))-COLUMN($O752:AZ752),1,1)))*IF($J781=0,$H781,IF(AND(AZ$9&lt;$I781,$J781=1),$H781,1))</f>
        <v>0</v>
      </c>
      <c r="BA781" s="221">
        <f ca="1">SUMPRODUCT($O188:BA188,N(OFFSET($O752:BA752,0,MAX(COLUMN($O752:BA752))-COLUMN($O752:BA752),1,1)))*IF($J781=0,$H781,IF(AND(BA$9&lt;$I781,$J781=1),$H781,1))</f>
        <v>0</v>
      </c>
      <c r="BB781" s="221">
        <f ca="1">SUMPRODUCT($O188:BB188,N(OFFSET($O752:BB752,0,MAX(COLUMN($O752:BB752))-COLUMN($O752:BB752),1,1)))*IF($J781=0,$H781,IF(AND(BB$9&lt;$I781,$J781=1),$H781,1))</f>
        <v>0</v>
      </c>
      <c r="BC781" s="221">
        <f ca="1">SUMPRODUCT($O188:BC188,N(OFFSET($O752:BC752,0,MAX(COLUMN($O752:BC752))-COLUMN($O752:BC752),1,1)))*IF($J781=0,$H781,IF(AND(BC$9&lt;$I781,$J781=1),$H781,1))</f>
        <v>0</v>
      </c>
      <c r="BD781" s="221">
        <f ca="1">SUMPRODUCT($O188:BD188,N(OFFSET($O752:BD752,0,MAX(COLUMN($O752:BD752))-COLUMN($O752:BD752),1,1)))*IF($J781=0,$H781,IF(AND(BD$9&lt;$I781,$J781=1),$H781,1))</f>
        <v>0</v>
      </c>
      <c r="BE781" s="221">
        <f ca="1">SUMPRODUCT($O188:BE188,N(OFFSET($O752:BE752,0,MAX(COLUMN($O752:BE752))-COLUMN($O752:BE752),1,1)))*IF($J781=0,$H781,IF(AND(BE$9&lt;$I781,$J781=1),$H781,1))</f>
        <v>0</v>
      </c>
      <c r="BF781" s="221">
        <f ca="1">SUMPRODUCT($O188:BF188,N(OFFSET($O752:BF752,0,MAX(COLUMN($O752:BF752))-COLUMN($O752:BF752),1,1)))*IF($J781=0,$H781,IF(AND(BF$9&lt;$I781,$J781=1),$H781,1))</f>
        <v>0</v>
      </c>
      <c r="BG781" s="221">
        <f ca="1">SUMPRODUCT($O188:BG188,N(OFFSET($O752:BG752,0,MAX(COLUMN($O752:BG752))-COLUMN($O752:BG752),1,1)))*IF($J781=0,$H781,IF(AND(BG$9&lt;$I781,$J781=1),$H781,1))</f>
        <v>0</v>
      </c>
      <c r="BH781" s="221">
        <f ca="1">SUMPRODUCT($O188:BH188,N(OFFSET($O752:BH752,0,MAX(COLUMN($O752:BH752))-COLUMN($O752:BH752),1,1)))*IF($J781=0,$H781,IF(AND(BH$9&lt;$I781,$J781=1),$H781,1))</f>
        <v>0</v>
      </c>
      <c r="BI781" s="221">
        <f ca="1">SUMPRODUCT($O188:BI188,N(OFFSET($O752:BI752,0,MAX(COLUMN($O752:BI752))-COLUMN($O752:BI752),1,1)))*IF($J781=0,$H781,IF(AND(BI$9&lt;$I781,$J781=1),$H781,1))</f>
        <v>0</v>
      </c>
      <c r="BJ781" s="221">
        <f ca="1">SUMPRODUCT($O188:BJ188,N(OFFSET($O752:BJ752,0,MAX(COLUMN($O752:BJ752))-COLUMN($O752:BJ752),1,1)))*IF($J781=0,$H781,IF(AND(BJ$9&lt;$I781,$J781=1),$H781,1))</f>
        <v>0</v>
      </c>
      <c r="BK781" s="221">
        <f ca="1">SUMPRODUCT($O188:BK188,N(OFFSET($O752:BK752,0,MAX(COLUMN($O752:BK752))-COLUMN($O752:BK752),1,1)))*IF($J781=0,$H781,IF(AND(BK$9&lt;$I781,$J781=1),$H781,1))</f>
        <v>0</v>
      </c>
      <c r="BL781" s="221">
        <f ca="1">SUMPRODUCT($O188:BL188,N(OFFSET($O752:BL752,0,MAX(COLUMN($O752:BL752))-COLUMN($O752:BL752),1,1)))*IF($J781=0,$H781,IF(AND(BL$9&lt;$I781,$J781=1),$H781,1))</f>
        <v>0</v>
      </c>
      <c r="BM781" s="221">
        <f ca="1">SUMPRODUCT($O188:BM188,N(OFFSET($O752:BM752,0,MAX(COLUMN($O752:BM752))-COLUMN($O752:BM752),1,1)))*IF($J781=0,$H781,IF(AND(BM$9&lt;$I781,$J781=1),$H781,1))</f>
        <v>0</v>
      </c>
    </row>
    <row r="782" spans="3:65" x14ac:dyDescent="0.2">
      <c r="C782" s="188">
        <f t="shared" si="649"/>
        <v>20</v>
      </c>
      <c r="D782" s="166" t="str">
        <f t="shared" si="650"/>
        <v>item 20</v>
      </c>
      <c r="E782" s="211" t="str">
        <f t="shared" si="648"/>
        <v>Operating Expense</v>
      </c>
      <c r="F782" s="183">
        <f t="shared" si="648"/>
        <v>2</v>
      </c>
      <c r="G782" s="183"/>
      <c r="H782" s="273">
        <f>Inputs!N31</f>
        <v>0.2</v>
      </c>
      <c r="I782" s="172">
        <f>Inputs!$N$37</f>
        <v>2038</v>
      </c>
      <c r="J782" s="90">
        <f>IF(ISNUMBER(SEARCH("Solar",Inputs!H31)),1,0)</f>
        <v>1</v>
      </c>
      <c r="O782" s="221">
        <f ca="1">SUMPRODUCT($O189:O189,N(OFFSET($O753:O753,0,MAX(COLUMN($O753:O753))-COLUMN($O753:O753),1,1)))*IF($J782=0,$H782,IF(AND(O$9&lt;$I782,$J782=1),$H782,1))</f>
        <v>0</v>
      </c>
      <c r="P782" s="221">
        <f ca="1">SUMPRODUCT($O189:P189,N(OFFSET($O753:P753,0,MAX(COLUMN($O753:P753))-COLUMN($O753:P753),1,1)))*IF($J782=0,$H782,IF(AND(P$9&lt;$I782,$J782=1),$H782,1))</f>
        <v>0</v>
      </c>
      <c r="Q782" s="221">
        <f ca="1">SUMPRODUCT($O189:Q189,N(OFFSET($O753:Q753,0,MAX(COLUMN($O753:Q753))-COLUMN($O753:Q753),1,1)))*IF($J782=0,$H782,IF(AND(Q$9&lt;$I782,$J782=1),$H782,1))</f>
        <v>0</v>
      </c>
      <c r="R782" s="221">
        <f ca="1">SUMPRODUCT($O189:R189,N(OFFSET($O753:R753,0,MAX(COLUMN($O753:R753))-COLUMN($O753:R753),1,1)))*IF($J782=0,$H782,IF(AND(R$9&lt;$I782,$J782=1),$H782,1))</f>
        <v>0</v>
      </c>
      <c r="S782" s="221">
        <f ca="1">SUMPRODUCT($O189:S189,N(OFFSET($O753:S753,0,MAX(COLUMN($O753:S753))-COLUMN($O753:S753),1,1)))*IF($J782=0,$H782,IF(AND(S$9&lt;$I782,$J782=1),$H782,1))</f>
        <v>0</v>
      </c>
      <c r="T782" s="221">
        <f ca="1">SUMPRODUCT($O189:T189,N(OFFSET($O753:T753,0,MAX(COLUMN($O753:T753))-COLUMN($O753:T753),1,1)))*IF($J782=0,$H782,IF(AND(T$9&lt;$I782,$J782=1),$H782,1))</f>
        <v>0</v>
      </c>
      <c r="U782" s="221">
        <f ca="1">SUMPRODUCT($O189:U189,N(OFFSET($O753:U753,0,MAX(COLUMN($O753:U753))-COLUMN($O753:U753),1,1)))*IF($J782=0,$H782,IF(AND(U$9&lt;$I782,$J782=1),$H782,1))</f>
        <v>0</v>
      </c>
      <c r="V782" s="221">
        <f ca="1">SUMPRODUCT($O189:V189,N(OFFSET($O753:V753,0,MAX(COLUMN($O753:V753))-COLUMN($O753:V753),1,1)))*IF($J782=0,$H782,IF(AND(V$9&lt;$I782,$J782=1),$H782,1))</f>
        <v>0</v>
      </c>
      <c r="W782" s="221">
        <f ca="1">SUMPRODUCT($O189:W189,N(OFFSET($O753:W753,0,MAX(COLUMN($O753:W753))-COLUMN($O753:W753),1,1)))*IF($J782=0,$H782,IF(AND(W$9&lt;$I782,$J782=1),$H782,1))</f>
        <v>0</v>
      </c>
      <c r="X782" s="221">
        <f ca="1">SUMPRODUCT($O189:X189,N(OFFSET($O753:X753,0,MAX(COLUMN($O753:X753))-COLUMN($O753:X753),1,1)))*IF($J782=0,$H782,IF(AND(X$9&lt;$I782,$J782=1),$H782,1))</f>
        <v>0</v>
      </c>
      <c r="Y782" s="221">
        <f ca="1">SUMPRODUCT($O189:Y189,N(OFFSET($O753:Y753,0,MAX(COLUMN($O753:Y753))-COLUMN($O753:Y753),1,1)))*IF($J782=0,$H782,IF(AND(Y$9&lt;$I782,$J782=1),$H782,1))</f>
        <v>0</v>
      </c>
      <c r="Z782" s="221">
        <f ca="1">SUMPRODUCT($O189:Z189,N(OFFSET($O753:Z753,0,MAX(COLUMN($O753:Z753))-COLUMN($O753:Z753),1,1)))*IF($J782=0,$H782,IF(AND(Z$9&lt;$I782,$J782=1),$H782,1))</f>
        <v>0</v>
      </c>
      <c r="AA782" s="221">
        <f ca="1">SUMPRODUCT($O189:AA189,N(OFFSET($O753:AA753,0,MAX(COLUMN($O753:AA753))-COLUMN($O753:AA753),1,1)))*IF($J782=0,$H782,IF(AND(AA$9&lt;$I782,$J782=1),$H782,1))</f>
        <v>0</v>
      </c>
      <c r="AB782" s="221">
        <f ca="1">SUMPRODUCT($O189:AB189,N(OFFSET($O753:AB753,0,MAX(COLUMN($O753:AB753))-COLUMN($O753:AB753),1,1)))*IF($J782=0,$H782,IF(AND(AB$9&lt;$I782,$J782=1),$H782,1))</f>
        <v>0</v>
      </c>
      <c r="AC782" s="221">
        <f ca="1">SUMPRODUCT($O189:AC189,N(OFFSET($O753:AC753,0,MAX(COLUMN($O753:AC753))-COLUMN($O753:AC753),1,1)))*IF($J782=0,$H782,IF(AND(AC$9&lt;$I782,$J782=1),$H782,1))</f>
        <v>0</v>
      </c>
      <c r="AD782" s="221">
        <f ca="1">SUMPRODUCT($O189:AD189,N(OFFSET($O753:AD753,0,MAX(COLUMN($O753:AD753))-COLUMN($O753:AD753),1,1)))*IF($J782=0,$H782,IF(AND(AD$9&lt;$I782,$J782=1),$H782,1))</f>
        <v>0</v>
      </c>
      <c r="AE782" s="221">
        <f ca="1">SUMPRODUCT($O189:AE189,N(OFFSET($O753:AE753,0,MAX(COLUMN($O753:AE753))-COLUMN($O753:AE753),1,1)))*IF($J782=0,$H782,IF(AND(AE$9&lt;$I782,$J782=1),$H782,1))</f>
        <v>0</v>
      </c>
      <c r="AF782" s="221">
        <f ca="1">SUMPRODUCT($O189:AF189,N(OFFSET($O753:AF753,0,MAX(COLUMN($O753:AF753))-COLUMN($O753:AF753),1,1)))*IF($J782=0,$H782,IF(AND(AF$9&lt;$I782,$J782=1),$H782,1))</f>
        <v>0</v>
      </c>
      <c r="AG782" s="221">
        <f ca="1">SUMPRODUCT($O189:AG189,N(OFFSET($O753:AG753,0,MAX(COLUMN($O753:AG753))-COLUMN($O753:AG753),1,1)))*IF($J782=0,$H782,IF(AND(AG$9&lt;$I782,$J782=1),$H782,1))</f>
        <v>0</v>
      </c>
      <c r="AH782" s="221">
        <f ca="1">SUMPRODUCT($O189:AH189,N(OFFSET($O753:AH753,0,MAX(COLUMN($O753:AH753))-COLUMN($O753:AH753),1,1)))*IF($J782=0,$H782,IF(AND(AH$9&lt;$I782,$J782=1),$H782,1))</f>
        <v>0</v>
      </c>
      <c r="AI782" s="221">
        <f ca="1">SUMPRODUCT($O189:AI189,N(OFFSET($O753:AI753,0,MAX(COLUMN($O753:AI753))-COLUMN($O753:AI753),1,1)))*IF($J782=0,$H782,IF(AND(AI$9&lt;$I782,$J782=1),$H782,1))</f>
        <v>0</v>
      </c>
      <c r="AJ782" s="221">
        <f ca="1">SUMPRODUCT($O189:AJ189,N(OFFSET($O753:AJ753,0,MAX(COLUMN($O753:AJ753))-COLUMN($O753:AJ753),1,1)))*IF($J782=0,$H782,IF(AND(AJ$9&lt;$I782,$J782=1),$H782,1))</f>
        <v>0</v>
      </c>
      <c r="AK782" s="221">
        <f ca="1">SUMPRODUCT($O189:AK189,N(OFFSET($O753:AK753,0,MAX(COLUMN($O753:AK753))-COLUMN($O753:AK753),1,1)))*IF($J782=0,$H782,IF(AND(AK$9&lt;$I782,$J782=1),$H782,1))</f>
        <v>0</v>
      </c>
      <c r="AL782" s="221">
        <f ca="1">SUMPRODUCT($O189:AL189,N(OFFSET($O753:AL753,0,MAX(COLUMN($O753:AL753))-COLUMN($O753:AL753),1,1)))*IF($J782=0,$H782,IF(AND(AL$9&lt;$I782,$J782=1),$H782,1))</f>
        <v>0</v>
      </c>
      <c r="AM782" s="221">
        <f ca="1">SUMPRODUCT($O189:AM189,N(OFFSET($O753:AM753,0,MAX(COLUMN($O753:AM753))-COLUMN($O753:AM753),1,1)))*IF($J782=0,$H782,IF(AND(AM$9&lt;$I782,$J782=1),$H782,1))</f>
        <v>0</v>
      </c>
      <c r="AN782" s="221">
        <f ca="1">SUMPRODUCT($O189:AN189,N(OFFSET($O753:AN753,0,MAX(COLUMN($O753:AN753))-COLUMN($O753:AN753),1,1)))*IF($J782=0,$H782,IF(AND(AN$9&lt;$I782,$J782=1),$H782,1))</f>
        <v>0</v>
      </c>
      <c r="AO782" s="221">
        <f ca="1">SUMPRODUCT($O189:AO189,N(OFFSET($O753:AO753,0,MAX(COLUMN($O753:AO753))-COLUMN($O753:AO753),1,1)))*IF($J782=0,$H782,IF(AND(AO$9&lt;$I782,$J782=1),$H782,1))</f>
        <v>0</v>
      </c>
      <c r="AP782" s="221">
        <f ca="1">SUMPRODUCT($O189:AP189,N(OFFSET($O753:AP753,0,MAX(COLUMN($O753:AP753))-COLUMN($O753:AP753),1,1)))*IF($J782=0,$H782,IF(AND(AP$9&lt;$I782,$J782=1),$H782,1))</f>
        <v>0</v>
      </c>
      <c r="AQ782" s="221">
        <f ca="1">SUMPRODUCT($O189:AQ189,N(OFFSET($O753:AQ753,0,MAX(COLUMN($O753:AQ753))-COLUMN($O753:AQ753),1,1)))*IF($J782=0,$H782,IF(AND(AQ$9&lt;$I782,$J782=1),$H782,1))</f>
        <v>0</v>
      </c>
      <c r="AR782" s="221">
        <f ca="1">SUMPRODUCT($O189:AR189,N(OFFSET($O753:AR753,0,MAX(COLUMN($O753:AR753))-COLUMN($O753:AR753),1,1)))*IF($J782=0,$H782,IF(AND(AR$9&lt;$I782,$J782=1),$H782,1))</f>
        <v>0</v>
      </c>
      <c r="AS782" s="221">
        <f ca="1">SUMPRODUCT($O189:AS189,N(OFFSET($O753:AS753,0,MAX(COLUMN($O753:AS753))-COLUMN($O753:AS753),1,1)))*IF($J782=0,$H782,IF(AND(AS$9&lt;$I782,$J782=1),$H782,1))</f>
        <v>0</v>
      </c>
      <c r="AT782" s="221">
        <f ca="1">SUMPRODUCT($O189:AT189,N(OFFSET($O753:AT753,0,MAX(COLUMN($O753:AT753))-COLUMN($O753:AT753),1,1)))*IF($J782=0,$H782,IF(AND(AT$9&lt;$I782,$J782=1),$H782,1))</f>
        <v>0</v>
      </c>
      <c r="AU782" s="221">
        <f ca="1">SUMPRODUCT($O189:AU189,N(OFFSET($O753:AU753,0,MAX(COLUMN($O753:AU753))-COLUMN($O753:AU753),1,1)))*IF($J782=0,$H782,IF(AND(AU$9&lt;$I782,$J782=1),$H782,1))</f>
        <v>0</v>
      </c>
      <c r="AV782" s="221">
        <f ca="1">SUMPRODUCT($O189:AV189,N(OFFSET($O753:AV753,0,MAX(COLUMN($O753:AV753))-COLUMN($O753:AV753),1,1)))*IF($J782=0,$H782,IF(AND(AV$9&lt;$I782,$J782=1),$H782,1))</f>
        <v>0</v>
      </c>
      <c r="AW782" s="221">
        <f ca="1">SUMPRODUCT($O189:AW189,N(OFFSET($O753:AW753,0,MAX(COLUMN($O753:AW753))-COLUMN($O753:AW753),1,1)))*IF($J782=0,$H782,IF(AND(AW$9&lt;$I782,$J782=1),$H782,1))</f>
        <v>0</v>
      </c>
      <c r="AX782" s="221">
        <f ca="1">SUMPRODUCT($O189:AX189,N(OFFSET($O753:AX753,0,MAX(COLUMN($O753:AX753))-COLUMN($O753:AX753),1,1)))*IF($J782=0,$H782,IF(AND(AX$9&lt;$I782,$J782=1),$H782,1))</f>
        <v>0</v>
      </c>
      <c r="AY782" s="221">
        <f ca="1">SUMPRODUCT($O189:AY189,N(OFFSET($O753:AY753,0,MAX(COLUMN($O753:AY753))-COLUMN($O753:AY753),1,1)))*IF($J782=0,$H782,IF(AND(AY$9&lt;$I782,$J782=1),$H782,1))</f>
        <v>0</v>
      </c>
      <c r="AZ782" s="221">
        <f ca="1">SUMPRODUCT($O189:AZ189,N(OFFSET($O753:AZ753,0,MAX(COLUMN($O753:AZ753))-COLUMN($O753:AZ753),1,1)))*IF($J782=0,$H782,IF(AND(AZ$9&lt;$I782,$J782=1),$H782,1))</f>
        <v>0</v>
      </c>
      <c r="BA782" s="221">
        <f ca="1">SUMPRODUCT($O189:BA189,N(OFFSET($O753:BA753,0,MAX(COLUMN($O753:BA753))-COLUMN($O753:BA753),1,1)))*IF($J782=0,$H782,IF(AND(BA$9&lt;$I782,$J782=1),$H782,1))</f>
        <v>0</v>
      </c>
      <c r="BB782" s="221">
        <f ca="1">SUMPRODUCT($O189:BB189,N(OFFSET($O753:BB753,0,MAX(COLUMN($O753:BB753))-COLUMN($O753:BB753),1,1)))*IF($J782=0,$H782,IF(AND(BB$9&lt;$I782,$J782=1),$H782,1))</f>
        <v>0</v>
      </c>
      <c r="BC782" s="221">
        <f ca="1">SUMPRODUCT($O189:BC189,N(OFFSET($O753:BC753,0,MAX(COLUMN($O753:BC753))-COLUMN($O753:BC753),1,1)))*IF($J782=0,$H782,IF(AND(BC$9&lt;$I782,$J782=1),$H782,1))</f>
        <v>0</v>
      </c>
      <c r="BD782" s="221">
        <f ca="1">SUMPRODUCT($O189:BD189,N(OFFSET($O753:BD753,0,MAX(COLUMN($O753:BD753))-COLUMN($O753:BD753),1,1)))*IF($J782=0,$H782,IF(AND(BD$9&lt;$I782,$J782=1),$H782,1))</f>
        <v>0</v>
      </c>
      <c r="BE782" s="221">
        <f ca="1">SUMPRODUCT($O189:BE189,N(OFFSET($O753:BE753,0,MAX(COLUMN($O753:BE753))-COLUMN($O753:BE753),1,1)))*IF($J782=0,$H782,IF(AND(BE$9&lt;$I782,$J782=1),$H782,1))</f>
        <v>0</v>
      </c>
      <c r="BF782" s="221">
        <f ca="1">SUMPRODUCT($O189:BF189,N(OFFSET($O753:BF753,0,MAX(COLUMN($O753:BF753))-COLUMN($O753:BF753),1,1)))*IF($J782=0,$H782,IF(AND(BF$9&lt;$I782,$J782=1),$H782,1))</f>
        <v>0</v>
      </c>
      <c r="BG782" s="221">
        <f ca="1">SUMPRODUCT($O189:BG189,N(OFFSET($O753:BG753,0,MAX(COLUMN($O753:BG753))-COLUMN($O753:BG753),1,1)))*IF($J782=0,$H782,IF(AND(BG$9&lt;$I782,$J782=1),$H782,1))</f>
        <v>0</v>
      </c>
      <c r="BH782" s="221">
        <f ca="1">SUMPRODUCT($O189:BH189,N(OFFSET($O753:BH753,0,MAX(COLUMN($O753:BH753))-COLUMN($O753:BH753),1,1)))*IF($J782=0,$H782,IF(AND(BH$9&lt;$I782,$J782=1),$H782,1))</f>
        <v>0</v>
      </c>
      <c r="BI782" s="221">
        <f ca="1">SUMPRODUCT($O189:BI189,N(OFFSET($O753:BI753,0,MAX(COLUMN($O753:BI753))-COLUMN($O753:BI753),1,1)))*IF($J782=0,$H782,IF(AND(BI$9&lt;$I782,$J782=1),$H782,1))</f>
        <v>0</v>
      </c>
      <c r="BJ782" s="221">
        <f ca="1">SUMPRODUCT($O189:BJ189,N(OFFSET($O753:BJ753,0,MAX(COLUMN($O753:BJ753))-COLUMN($O753:BJ753),1,1)))*IF($J782=0,$H782,IF(AND(BJ$9&lt;$I782,$J782=1),$H782,1))</f>
        <v>0</v>
      </c>
      <c r="BK782" s="221">
        <f ca="1">SUMPRODUCT($O189:BK189,N(OFFSET($O753:BK753,0,MAX(COLUMN($O753:BK753))-COLUMN($O753:BK753),1,1)))*IF($J782=0,$H782,IF(AND(BK$9&lt;$I782,$J782=1),$H782,1))</f>
        <v>0</v>
      </c>
      <c r="BL782" s="221">
        <f ca="1">SUMPRODUCT($O189:BL189,N(OFFSET($O753:BL753,0,MAX(COLUMN($O753:BL753))-COLUMN($O753:BL753),1,1)))*IF($J782=0,$H782,IF(AND(BL$9&lt;$I782,$J782=1),$H782,1))</f>
        <v>0</v>
      </c>
      <c r="BM782" s="221">
        <f ca="1">SUMPRODUCT($O189:BM189,N(OFFSET($O753:BM753,0,MAX(COLUMN($O753:BM753))-COLUMN($O753:BM753),1,1)))*IF($J782=0,$H782,IF(AND(BM$9&lt;$I782,$J782=1),$H782,1))</f>
        <v>0</v>
      </c>
    </row>
    <row r="783" spans="3:65" x14ac:dyDescent="0.2">
      <c r="C783" s="188">
        <f t="shared" si="649"/>
        <v>21</v>
      </c>
      <c r="D783" s="166" t="str">
        <f t="shared" si="650"/>
        <v>item 21</v>
      </c>
      <c r="E783" s="211" t="str">
        <f t="shared" si="648"/>
        <v>Operating Expense</v>
      </c>
      <c r="F783" s="183">
        <f t="shared" si="648"/>
        <v>2</v>
      </c>
      <c r="G783" s="183"/>
      <c r="H783" s="273">
        <f>Inputs!N32</f>
        <v>0.2</v>
      </c>
      <c r="I783" s="172">
        <f>Inputs!$N$37</f>
        <v>2038</v>
      </c>
      <c r="J783" s="90">
        <f>IF(ISNUMBER(SEARCH("Solar",Inputs!H32)),1,0)</f>
        <v>1</v>
      </c>
      <c r="O783" s="221">
        <f ca="1">SUMPRODUCT($O190:O190,N(OFFSET($O754:O754,0,MAX(COLUMN($O754:O754))-COLUMN($O754:O754),1,1)))*IF($J783=0,$H783,IF(AND(O$9&lt;$I783,$J783=1),$H783,1))</f>
        <v>0</v>
      </c>
      <c r="P783" s="221">
        <f ca="1">SUMPRODUCT($O190:P190,N(OFFSET($O754:P754,0,MAX(COLUMN($O754:P754))-COLUMN($O754:P754),1,1)))*IF($J783=0,$H783,IF(AND(P$9&lt;$I783,$J783=1),$H783,1))</f>
        <v>0</v>
      </c>
      <c r="Q783" s="221">
        <f ca="1">SUMPRODUCT($O190:Q190,N(OFFSET($O754:Q754,0,MAX(COLUMN($O754:Q754))-COLUMN($O754:Q754),1,1)))*IF($J783=0,$H783,IF(AND(Q$9&lt;$I783,$J783=1),$H783,1))</f>
        <v>0</v>
      </c>
      <c r="R783" s="221">
        <f ca="1">SUMPRODUCT($O190:R190,N(OFFSET($O754:R754,0,MAX(COLUMN($O754:R754))-COLUMN($O754:R754),1,1)))*IF($J783=0,$H783,IF(AND(R$9&lt;$I783,$J783=1),$H783,1))</f>
        <v>0</v>
      </c>
      <c r="S783" s="221">
        <f ca="1">SUMPRODUCT($O190:S190,N(OFFSET($O754:S754,0,MAX(COLUMN($O754:S754))-COLUMN($O754:S754),1,1)))*IF($J783=0,$H783,IF(AND(S$9&lt;$I783,$J783=1),$H783,1))</f>
        <v>0</v>
      </c>
      <c r="T783" s="221">
        <f ca="1">SUMPRODUCT($O190:T190,N(OFFSET($O754:T754,0,MAX(COLUMN($O754:T754))-COLUMN($O754:T754),1,1)))*IF($J783=0,$H783,IF(AND(T$9&lt;$I783,$J783=1),$H783,1))</f>
        <v>0</v>
      </c>
      <c r="U783" s="221">
        <f ca="1">SUMPRODUCT($O190:U190,N(OFFSET($O754:U754,0,MAX(COLUMN($O754:U754))-COLUMN($O754:U754),1,1)))*IF($J783=0,$H783,IF(AND(U$9&lt;$I783,$J783=1),$H783,1))</f>
        <v>0</v>
      </c>
      <c r="V783" s="221">
        <f ca="1">SUMPRODUCT($O190:V190,N(OFFSET($O754:V754,0,MAX(COLUMN($O754:V754))-COLUMN($O754:V754),1,1)))*IF($J783=0,$H783,IF(AND(V$9&lt;$I783,$J783=1),$H783,1))</f>
        <v>0</v>
      </c>
      <c r="W783" s="221">
        <f ca="1">SUMPRODUCT($O190:W190,N(OFFSET($O754:W754,0,MAX(COLUMN($O754:W754))-COLUMN($O754:W754),1,1)))*IF($J783=0,$H783,IF(AND(W$9&lt;$I783,$J783=1),$H783,1))</f>
        <v>0</v>
      </c>
      <c r="X783" s="221">
        <f ca="1">SUMPRODUCT($O190:X190,N(OFFSET($O754:X754,0,MAX(COLUMN($O754:X754))-COLUMN($O754:X754),1,1)))*IF($J783=0,$H783,IF(AND(X$9&lt;$I783,$J783=1),$H783,1))</f>
        <v>0</v>
      </c>
      <c r="Y783" s="221">
        <f ca="1">SUMPRODUCT($O190:Y190,N(OFFSET($O754:Y754,0,MAX(COLUMN($O754:Y754))-COLUMN($O754:Y754),1,1)))*IF($J783=0,$H783,IF(AND(Y$9&lt;$I783,$J783=1),$H783,1))</f>
        <v>0</v>
      </c>
      <c r="Z783" s="221">
        <f ca="1">SUMPRODUCT($O190:Z190,N(OFFSET($O754:Z754,0,MAX(COLUMN($O754:Z754))-COLUMN($O754:Z754),1,1)))*IF($J783=0,$H783,IF(AND(Z$9&lt;$I783,$J783=1),$H783,1))</f>
        <v>0</v>
      </c>
      <c r="AA783" s="221">
        <f ca="1">SUMPRODUCT($O190:AA190,N(OFFSET($O754:AA754,0,MAX(COLUMN($O754:AA754))-COLUMN($O754:AA754),1,1)))*IF($J783=0,$H783,IF(AND(AA$9&lt;$I783,$J783=1),$H783,1))</f>
        <v>0</v>
      </c>
      <c r="AB783" s="221">
        <f ca="1">SUMPRODUCT($O190:AB190,N(OFFSET($O754:AB754,0,MAX(COLUMN($O754:AB754))-COLUMN($O754:AB754),1,1)))*IF($J783=0,$H783,IF(AND(AB$9&lt;$I783,$J783=1),$H783,1))</f>
        <v>0</v>
      </c>
      <c r="AC783" s="221">
        <f ca="1">SUMPRODUCT($O190:AC190,N(OFFSET($O754:AC754,0,MAX(COLUMN($O754:AC754))-COLUMN($O754:AC754),1,1)))*IF($J783=0,$H783,IF(AND(AC$9&lt;$I783,$J783=1),$H783,1))</f>
        <v>0</v>
      </c>
      <c r="AD783" s="221">
        <f ca="1">SUMPRODUCT($O190:AD190,N(OFFSET($O754:AD754,0,MAX(COLUMN($O754:AD754))-COLUMN($O754:AD754),1,1)))*IF($J783=0,$H783,IF(AND(AD$9&lt;$I783,$J783=1),$H783,1))</f>
        <v>0</v>
      </c>
      <c r="AE783" s="221">
        <f ca="1">SUMPRODUCT($O190:AE190,N(OFFSET($O754:AE754,0,MAX(COLUMN($O754:AE754))-COLUMN($O754:AE754),1,1)))*IF($J783=0,$H783,IF(AND(AE$9&lt;$I783,$J783=1),$H783,1))</f>
        <v>0</v>
      </c>
      <c r="AF783" s="221">
        <f ca="1">SUMPRODUCT($O190:AF190,N(OFFSET($O754:AF754,0,MAX(COLUMN($O754:AF754))-COLUMN($O754:AF754),1,1)))*IF($J783=0,$H783,IF(AND(AF$9&lt;$I783,$J783=1),$H783,1))</f>
        <v>0</v>
      </c>
      <c r="AG783" s="221">
        <f ca="1">SUMPRODUCT($O190:AG190,N(OFFSET($O754:AG754,0,MAX(COLUMN($O754:AG754))-COLUMN($O754:AG754),1,1)))*IF($J783=0,$H783,IF(AND(AG$9&lt;$I783,$J783=1),$H783,1))</f>
        <v>0</v>
      </c>
      <c r="AH783" s="221">
        <f ca="1">SUMPRODUCT($O190:AH190,N(OFFSET($O754:AH754,0,MAX(COLUMN($O754:AH754))-COLUMN($O754:AH754),1,1)))*IF($J783=0,$H783,IF(AND(AH$9&lt;$I783,$J783=1),$H783,1))</f>
        <v>0</v>
      </c>
      <c r="AI783" s="221">
        <f ca="1">SUMPRODUCT($O190:AI190,N(OFFSET($O754:AI754,0,MAX(COLUMN($O754:AI754))-COLUMN($O754:AI754),1,1)))*IF($J783=0,$H783,IF(AND(AI$9&lt;$I783,$J783=1),$H783,1))</f>
        <v>0</v>
      </c>
      <c r="AJ783" s="221">
        <f ca="1">SUMPRODUCT($O190:AJ190,N(OFFSET($O754:AJ754,0,MAX(COLUMN($O754:AJ754))-COLUMN($O754:AJ754),1,1)))*IF($J783=0,$H783,IF(AND(AJ$9&lt;$I783,$J783=1),$H783,1))</f>
        <v>0</v>
      </c>
      <c r="AK783" s="221">
        <f ca="1">SUMPRODUCT($O190:AK190,N(OFFSET($O754:AK754,0,MAX(COLUMN($O754:AK754))-COLUMN($O754:AK754),1,1)))*IF($J783=0,$H783,IF(AND(AK$9&lt;$I783,$J783=1),$H783,1))</f>
        <v>0</v>
      </c>
      <c r="AL783" s="221">
        <f ca="1">SUMPRODUCT($O190:AL190,N(OFFSET($O754:AL754,0,MAX(COLUMN($O754:AL754))-COLUMN($O754:AL754),1,1)))*IF($J783=0,$H783,IF(AND(AL$9&lt;$I783,$J783=1),$H783,1))</f>
        <v>0</v>
      </c>
      <c r="AM783" s="221">
        <f ca="1">SUMPRODUCT($O190:AM190,N(OFFSET($O754:AM754,0,MAX(COLUMN($O754:AM754))-COLUMN($O754:AM754),1,1)))*IF($J783=0,$H783,IF(AND(AM$9&lt;$I783,$J783=1),$H783,1))</f>
        <v>0</v>
      </c>
      <c r="AN783" s="221">
        <f ca="1">SUMPRODUCT($O190:AN190,N(OFFSET($O754:AN754,0,MAX(COLUMN($O754:AN754))-COLUMN($O754:AN754),1,1)))*IF($J783=0,$H783,IF(AND(AN$9&lt;$I783,$J783=1),$H783,1))</f>
        <v>0</v>
      </c>
      <c r="AO783" s="221">
        <f ca="1">SUMPRODUCT($O190:AO190,N(OFFSET($O754:AO754,0,MAX(COLUMN($O754:AO754))-COLUMN($O754:AO754),1,1)))*IF($J783=0,$H783,IF(AND(AO$9&lt;$I783,$J783=1),$H783,1))</f>
        <v>0</v>
      </c>
      <c r="AP783" s="221">
        <f ca="1">SUMPRODUCT($O190:AP190,N(OFFSET($O754:AP754,0,MAX(COLUMN($O754:AP754))-COLUMN($O754:AP754),1,1)))*IF($J783=0,$H783,IF(AND(AP$9&lt;$I783,$J783=1),$H783,1))</f>
        <v>0</v>
      </c>
      <c r="AQ783" s="221">
        <f ca="1">SUMPRODUCT($O190:AQ190,N(OFFSET($O754:AQ754,0,MAX(COLUMN($O754:AQ754))-COLUMN($O754:AQ754),1,1)))*IF($J783=0,$H783,IF(AND(AQ$9&lt;$I783,$J783=1),$H783,1))</f>
        <v>0</v>
      </c>
      <c r="AR783" s="221">
        <f ca="1">SUMPRODUCT($O190:AR190,N(OFFSET($O754:AR754,0,MAX(COLUMN($O754:AR754))-COLUMN($O754:AR754),1,1)))*IF($J783=0,$H783,IF(AND(AR$9&lt;$I783,$J783=1),$H783,1))</f>
        <v>0</v>
      </c>
      <c r="AS783" s="221">
        <f ca="1">SUMPRODUCT($O190:AS190,N(OFFSET($O754:AS754,0,MAX(COLUMN($O754:AS754))-COLUMN($O754:AS754),1,1)))*IF($J783=0,$H783,IF(AND(AS$9&lt;$I783,$J783=1),$H783,1))</f>
        <v>0</v>
      </c>
      <c r="AT783" s="221">
        <f ca="1">SUMPRODUCT($O190:AT190,N(OFFSET($O754:AT754,0,MAX(COLUMN($O754:AT754))-COLUMN($O754:AT754),1,1)))*IF($J783=0,$H783,IF(AND(AT$9&lt;$I783,$J783=1),$H783,1))</f>
        <v>0</v>
      </c>
      <c r="AU783" s="221">
        <f ca="1">SUMPRODUCT($O190:AU190,N(OFFSET($O754:AU754,0,MAX(COLUMN($O754:AU754))-COLUMN($O754:AU754),1,1)))*IF($J783=0,$H783,IF(AND(AU$9&lt;$I783,$J783=1),$H783,1))</f>
        <v>0</v>
      </c>
      <c r="AV783" s="221">
        <f ca="1">SUMPRODUCT($O190:AV190,N(OFFSET($O754:AV754,0,MAX(COLUMN($O754:AV754))-COLUMN($O754:AV754),1,1)))*IF($J783=0,$H783,IF(AND(AV$9&lt;$I783,$J783=1),$H783,1))</f>
        <v>0</v>
      </c>
      <c r="AW783" s="221">
        <f ca="1">SUMPRODUCT($O190:AW190,N(OFFSET($O754:AW754,0,MAX(COLUMN($O754:AW754))-COLUMN($O754:AW754),1,1)))*IF($J783=0,$H783,IF(AND(AW$9&lt;$I783,$J783=1),$H783,1))</f>
        <v>0</v>
      </c>
      <c r="AX783" s="221">
        <f ca="1">SUMPRODUCT($O190:AX190,N(OFFSET($O754:AX754,0,MAX(COLUMN($O754:AX754))-COLUMN($O754:AX754),1,1)))*IF($J783=0,$H783,IF(AND(AX$9&lt;$I783,$J783=1),$H783,1))</f>
        <v>0</v>
      </c>
      <c r="AY783" s="221">
        <f ca="1">SUMPRODUCT($O190:AY190,N(OFFSET($O754:AY754,0,MAX(COLUMN($O754:AY754))-COLUMN($O754:AY754),1,1)))*IF($J783=0,$H783,IF(AND(AY$9&lt;$I783,$J783=1),$H783,1))</f>
        <v>0</v>
      </c>
      <c r="AZ783" s="221">
        <f ca="1">SUMPRODUCT($O190:AZ190,N(OFFSET($O754:AZ754,0,MAX(COLUMN($O754:AZ754))-COLUMN($O754:AZ754),1,1)))*IF($J783=0,$H783,IF(AND(AZ$9&lt;$I783,$J783=1),$H783,1))</f>
        <v>0</v>
      </c>
      <c r="BA783" s="221">
        <f ca="1">SUMPRODUCT($O190:BA190,N(OFFSET($O754:BA754,0,MAX(COLUMN($O754:BA754))-COLUMN($O754:BA754),1,1)))*IF($J783=0,$H783,IF(AND(BA$9&lt;$I783,$J783=1),$H783,1))</f>
        <v>0</v>
      </c>
      <c r="BB783" s="221">
        <f ca="1">SUMPRODUCT($O190:BB190,N(OFFSET($O754:BB754,0,MAX(COLUMN($O754:BB754))-COLUMN($O754:BB754),1,1)))*IF($J783=0,$H783,IF(AND(BB$9&lt;$I783,$J783=1),$H783,1))</f>
        <v>0</v>
      </c>
      <c r="BC783" s="221">
        <f ca="1">SUMPRODUCT($O190:BC190,N(OFFSET($O754:BC754,0,MAX(COLUMN($O754:BC754))-COLUMN($O754:BC754),1,1)))*IF($J783=0,$H783,IF(AND(BC$9&lt;$I783,$J783=1),$H783,1))</f>
        <v>0</v>
      </c>
      <c r="BD783" s="221">
        <f ca="1">SUMPRODUCT($O190:BD190,N(OFFSET($O754:BD754,0,MAX(COLUMN($O754:BD754))-COLUMN($O754:BD754),1,1)))*IF($J783=0,$H783,IF(AND(BD$9&lt;$I783,$J783=1),$H783,1))</f>
        <v>0</v>
      </c>
      <c r="BE783" s="221">
        <f ca="1">SUMPRODUCT($O190:BE190,N(OFFSET($O754:BE754,0,MAX(COLUMN($O754:BE754))-COLUMN($O754:BE754),1,1)))*IF($J783=0,$H783,IF(AND(BE$9&lt;$I783,$J783=1),$H783,1))</f>
        <v>0</v>
      </c>
      <c r="BF783" s="221">
        <f ca="1">SUMPRODUCT($O190:BF190,N(OFFSET($O754:BF754,0,MAX(COLUMN($O754:BF754))-COLUMN($O754:BF754),1,1)))*IF($J783=0,$H783,IF(AND(BF$9&lt;$I783,$J783=1),$H783,1))</f>
        <v>0</v>
      </c>
      <c r="BG783" s="221">
        <f ca="1">SUMPRODUCT($O190:BG190,N(OFFSET($O754:BG754,0,MAX(COLUMN($O754:BG754))-COLUMN($O754:BG754),1,1)))*IF($J783=0,$H783,IF(AND(BG$9&lt;$I783,$J783=1),$H783,1))</f>
        <v>0</v>
      </c>
      <c r="BH783" s="221">
        <f ca="1">SUMPRODUCT($O190:BH190,N(OFFSET($O754:BH754,0,MAX(COLUMN($O754:BH754))-COLUMN($O754:BH754),1,1)))*IF($J783=0,$H783,IF(AND(BH$9&lt;$I783,$J783=1),$H783,1))</f>
        <v>0</v>
      </c>
      <c r="BI783" s="221">
        <f ca="1">SUMPRODUCT($O190:BI190,N(OFFSET($O754:BI754,0,MAX(COLUMN($O754:BI754))-COLUMN($O754:BI754),1,1)))*IF($J783=0,$H783,IF(AND(BI$9&lt;$I783,$J783=1),$H783,1))</f>
        <v>0</v>
      </c>
      <c r="BJ783" s="221">
        <f ca="1">SUMPRODUCT($O190:BJ190,N(OFFSET($O754:BJ754,0,MAX(COLUMN($O754:BJ754))-COLUMN($O754:BJ754),1,1)))*IF($J783=0,$H783,IF(AND(BJ$9&lt;$I783,$J783=1),$H783,1))</f>
        <v>0</v>
      </c>
      <c r="BK783" s="221">
        <f ca="1">SUMPRODUCT($O190:BK190,N(OFFSET($O754:BK754,0,MAX(COLUMN($O754:BK754))-COLUMN($O754:BK754),1,1)))*IF($J783=0,$H783,IF(AND(BK$9&lt;$I783,$J783=1),$H783,1))</f>
        <v>0</v>
      </c>
      <c r="BL783" s="221">
        <f ca="1">SUMPRODUCT($O190:BL190,N(OFFSET($O754:BL754,0,MAX(COLUMN($O754:BL754))-COLUMN($O754:BL754),1,1)))*IF($J783=0,$H783,IF(AND(BL$9&lt;$I783,$J783=1),$H783,1))</f>
        <v>0</v>
      </c>
      <c r="BM783" s="221">
        <f ca="1">SUMPRODUCT($O190:BM190,N(OFFSET($O754:BM754,0,MAX(COLUMN($O754:BM754))-COLUMN($O754:BM754),1,1)))*IF($J783=0,$H783,IF(AND(BM$9&lt;$I783,$J783=1),$H783,1))</f>
        <v>0</v>
      </c>
    </row>
    <row r="784" spans="3:65" x14ac:dyDescent="0.2">
      <c r="C784" s="188">
        <f t="shared" si="649"/>
        <v>22</v>
      </c>
      <c r="D784" s="166" t="str">
        <f t="shared" si="650"/>
        <v>item 22</v>
      </c>
      <c r="E784" s="211" t="str">
        <f t="shared" si="648"/>
        <v>Operating Expense</v>
      </c>
      <c r="F784" s="183">
        <f t="shared" si="648"/>
        <v>2</v>
      </c>
      <c r="G784" s="183"/>
      <c r="H784" s="273">
        <f>Inputs!N33</f>
        <v>0.2</v>
      </c>
      <c r="I784" s="172">
        <f>Inputs!$N$37</f>
        <v>2038</v>
      </c>
      <c r="J784" s="90">
        <f>IF(ISNUMBER(SEARCH("Solar",Inputs!H33)),1,0)</f>
        <v>1</v>
      </c>
      <c r="O784" s="221">
        <f ca="1">SUMPRODUCT($O191:O191,N(OFFSET($O755:O755,0,MAX(COLUMN($O755:O755))-COLUMN($O755:O755),1,1)))*IF($J784=0,$H784,IF(AND(O$9&lt;$I784,$J784=1),$H784,1))</f>
        <v>0</v>
      </c>
      <c r="P784" s="221">
        <f ca="1">SUMPRODUCT($O191:P191,N(OFFSET($O755:P755,0,MAX(COLUMN($O755:P755))-COLUMN($O755:P755),1,1)))*IF($J784=0,$H784,IF(AND(P$9&lt;$I784,$J784=1),$H784,1))</f>
        <v>0</v>
      </c>
      <c r="Q784" s="221">
        <f ca="1">SUMPRODUCT($O191:Q191,N(OFFSET($O755:Q755,0,MAX(COLUMN($O755:Q755))-COLUMN($O755:Q755),1,1)))*IF($J784=0,$H784,IF(AND(Q$9&lt;$I784,$J784=1),$H784,1))</f>
        <v>0</v>
      </c>
      <c r="R784" s="221">
        <f ca="1">SUMPRODUCT($O191:R191,N(OFFSET($O755:R755,0,MAX(COLUMN($O755:R755))-COLUMN($O755:R755),1,1)))*IF($J784=0,$H784,IF(AND(R$9&lt;$I784,$J784=1),$H784,1))</f>
        <v>0</v>
      </c>
      <c r="S784" s="221">
        <f ca="1">SUMPRODUCT($O191:S191,N(OFFSET($O755:S755,0,MAX(COLUMN($O755:S755))-COLUMN($O755:S755),1,1)))*IF($J784=0,$H784,IF(AND(S$9&lt;$I784,$J784=1),$H784,1))</f>
        <v>0</v>
      </c>
      <c r="T784" s="221">
        <f ca="1">SUMPRODUCT($O191:T191,N(OFFSET($O755:T755,0,MAX(COLUMN($O755:T755))-COLUMN($O755:T755),1,1)))*IF($J784=0,$H784,IF(AND(T$9&lt;$I784,$J784=1),$H784,1))</f>
        <v>0</v>
      </c>
      <c r="U784" s="221">
        <f ca="1">SUMPRODUCT($O191:U191,N(OFFSET($O755:U755,0,MAX(COLUMN($O755:U755))-COLUMN($O755:U755),1,1)))*IF($J784=0,$H784,IF(AND(U$9&lt;$I784,$J784=1),$H784,1))</f>
        <v>0</v>
      </c>
      <c r="V784" s="221">
        <f ca="1">SUMPRODUCT($O191:V191,N(OFFSET($O755:V755,0,MAX(COLUMN($O755:V755))-COLUMN($O755:V755),1,1)))*IF($J784=0,$H784,IF(AND(V$9&lt;$I784,$J784=1),$H784,1))</f>
        <v>0</v>
      </c>
      <c r="W784" s="221">
        <f ca="1">SUMPRODUCT($O191:W191,N(OFFSET($O755:W755,0,MAX(COLUMN($O755:W755))-COLUMN($O755:W755),1,1)))*IF($J784=0,$H784,IF(AND(W$9&lt;$I784,$J784=1),$H784,1))</f>
        <v>0</v>
      </c>
      <c r="X784" s="221">
        <f ca="1">SUMPRODUCT($O191:X191,N(OFFSET($O755:X755,0,MAX(COLUMN($O755:X755))-COLUMN($O755:X755),1,1)))*IF($J784=0,$H784,IF(AND(X$9&lt;$I784,$J784=1),$H784,1))</f>
        <v>0</v>
      </c>
      <c r="Y784" s="221">
        <f ca="1">SUMPRODUCT($O191:Y191,N(OFFSET($O755:Y755,0,MAX(COLUMN($O755:Y755))-COLUMN($O755:Y755),1,1)))*IF($J784=0,$H784,IF(AND(Y$9&lt;$I784,$J784=1),$H784,1))</f>
        <v>0</v>
      </c>
      <c r="Z784" s="221">
        <f ca="1">SUMPRODUCT($O191:Z191,N(OFFSET($O755:Z755,0,MAX(COLUMN($O755:Z755))-COLUMN($O755:Z755),1,1)))*IF($J784=0,$H784,IF(AND(Z$9&lt;$I784,$J784=1),$H784,1))</f>
        <v>0</v>
      </c>
      <c r="AA784" s="221">
        <f ca="1">SUMPRODUCT($O191:AA191,N(OFFSET($O755:AA755,0,MAX(COLUMN($O755:AA755))-COLUMN($O755:AA755),1,1)))*IF($J784=0,$H784,IF(AND(AA$9&lt;$I784,$J784=1),$H784,1))</f>
        <v>0</v>
      </c>
      <c r="AB784" s="221">
        <f ca="1">SUMPRODUCT($O191:AB191,N(OFFSET($O755:AB755,0,MAX(COLUMN($O755:AB755))-COLUMN($O755:AB755),1,1)))*IF($J784=0,$H784,IF(AND(AB$9&lt;$I784,$J784=1),$H784,1))</f>
        <v>0</v>
      </c>
      <c r="AC784" s="221">
        <f ca="1">SUMPRODUCT($O191:AC191,N(OFFSET($O755:AC755,0,MAX(COLUMN($O755:AC755))-COLUMN($O755:AC755),1,1)))*IF($J784=0,$H784,IF(AND(AC$9&lt;$I784,$J784=1),$H784,1))</f>
        <v>0</v>
      </c>
      <c r="AD784" s="221">
        <f ca="1">SUMPRODUCT($O191:AD191,N(OFFSET($O755:AD755,0,MAX(COLUMN($O755:AD755))-COLUMN($O755:AD755),1,1)))*IF($J784=0,$H784,IF(AND(AD$9&lt;$I784,$J784=1),$H784,1))</f>
        <v>0</v>
      </c>
      <c r="AE784" s="221">
        <f ca="1">SUMPRODUCT($O191:AE191,N(OFFSET($O755:AE755,0,MAX(COLUMN($O755:AE755))-COLUMN($O755:AE755),1,1)))*IF($J784=0,$H784,IF(AND(AE$9&lt;$I784,$J784=1),$H784,1))</f>
        <v>0</v>
      </c>
      <c r="AF784" s="221">
        <f ca="1">SUMPRODUCT($O191:AF191,N(OFFSET($O755:AF755,0,MAX(COLUMN($O755:AF755))-COLUMN($O755:AF755),1,1)))*IF($J784=0,$H784,IF(AND(AF$9&lt;$I784,$J784=1),$H784,1))</f>
        <v>0</v>
      </c>
      <c r="AG784" s="221">
        <f ca="1">SUMPRODUCT($O191:AG191,N(OFFSET($O755:AG755,0,MAX(COLUMN($O755:AG755))-COLUMN($O755:AG755),1,1)))*IF($J784=0,$H784,IF(AND(AG$9&lt;$I784,$J784=1),$H784,1))</f>
        <v>0</v>
      </c>
      <c r="AH784" s="221">
        <f ca="1">SUMPRODUCT($O191:AH191,N(OFFSET($O755:AH755,0,MAX(COLUMN($O755:AH755))-COLUMN($O755:AH755),1,1)))*IF($J784=0,$H784,IF(AND(AH$9&lt;$I784,$J784=1),$H784,1))</f>
        <v>0</v>
      </c>
      <c r="AI784" s="221">
        <f ca="1">SUMPRODUCT($O191:AI191,N(OFFSET($O755:AI755,0,MAX(COLUMN($O755:AI755))-COLUMN($O755:AI755),1,1)))*IF($J784=0,$H784,IF(AND(AI$9&lt;$I784,$J784=1),$H784,1))</f>
        <v>0</v>
      </c>
      <c r="AJ784" s="221">
        <f ca="1">SUMPRODUCT($O191:AJ191,N(OFFSET($O755:AJ755,0,MAX(COLUMN($O755:AJ755))-COLUMN($O755:AJ755),1,1)))*IF($J784=0,$H784,IF(AND(AJ$9&lt;$I784,$J784=1),$H784,1))</f>
        <v>0</v>
      </c>
      <c r="AK784" s="221">
        <f ca="1">SUMPRODUCT($O191:AK191,N(OFFSET($O755:AK755,0,MAX(COLUMN($O755:AK755))-COLUMN($O755:AK755),1,1)))*IF($J784=0,$H784,IF(AND(AK$9&lt;$I784,$J784=1),$H784,1))</f>
        <v>0</v>
      </c>
      <c r="AL784" s="221">
        <f ca="1">SUMPRODUCT($O191:AL191,N(OFFSET($O755:AL755,0,MAX(COLUMN($O755:AL755))-COLUMN($O755:AL755),1,1)))*IF($J784=0,$H784,IF(AND(AL$9&lt;$I784,$J784=1),$H784,1))</f>
        <v>0</v>
      </c>
      <c r="AM784" s="221">
        <f ca="1">SUMPRODUCT($O191:AM191,N(OFFSET($O755:AM755,0,MAX(COLUMN($O755:AM755))-COLUMN($O755:AM755),1,1)))*IF($J784=0,$H784,IF(AND(AM$9&lt;$I784,$J784=1),$H784,1))</f>
        <v>0</v>
      </c>
      <c r="AN784" s="221">
        <f ca="1">SUMPRODUCT($O191:AN191,N(OFFSET($O755:AN755,0,MAX(COLUMN($O755:AN755))-COLUMN($O755:AN755),1,1)))*IF($J784=0,$H784,IF(AND(AN$9&lt;$I784,$J784=1),$H784,1))</f>
        <v>0</v>
      </c>
      <c r="AO784" s="221">
        <f ca="1">SUMPRODUCT($O191:AO191,N(OFFSET($O755:AO755,0,MAX(COLUMN($O755:AO755))-COLUMN($O755:AO755),1,1)))*IF($J784=0,$H784,IF(AND(AO$9&lt;$I784,$J784=1),$H784,1))</f>
        <v>0</v>
      </c>
      <c r="AP784" s="221">
        <f ca="1">SUMPRODUCT($O191:AP191,N(OFFSET($O755:AP755,0,MAX(COLUMN($O755:AP755))-COLUMN($O755:AP755),1,1)))*IF($J784=0,$H784,IF(AND(AP$9&lt;$I784,$J784=1),$H784,1))</f>
        <v>0</v>
      </c>
      <c r="AQ784" s="221">
        <f ca="1">SUMPRODUCT($O191:AQ191,N(OFFSET($O755:AQ755,0,MAX(COLUMN($O755:AQ755))-COLUMN($O755:AQ755),1,1)))*IF($J784=0,$H784,IF(AND(AQ$9&lt;$I784,$J784=1),$H784,1))</f>
        <v>0</v>
      </c>
      <c r="AR784" s="221">
        <f ca="1">SUMPRODUCT($O191:AR191,N(OFFSET($O755:AR755,0,MAX(COLUMN($O755:AR755))-COLUMN($O755:AR755),1,1)))*IF($J784=0,$H784,IF(AND(AR$9&lt;$I784,$J784=1),$H784,1))</f>
        <v>0</v>
      </c>
      <c r="AS784" s="221">
        <f ca="1">SUMPRODUCT($O191:AS191,N(OFFSET($O755:AS755,0,MAX(COLUMN($O755:AS755))-COLUMN($O755:AS755),1,1)))*IF($J784=0,$H784,IF(AND(AS$9&lt;$I784,$J784=1),$H784,1))</f>
        <v>0</v>
      </c>
      <c r="AT784" s="221">
        <f ca="1">SUMPRODUCT($O191:AT191,N(OFFSET($O755:AT755,0,MAX(COLUMN($O755:AT755))-COLUMN($O755:AT755),1,1)))*IF($J784=0,$H784,IF(AND(AT$9&lt;$I784,$J784=1),$H784,1))</f>
        <v>0</v>
      </c>
      <c r="AU784" s="221">
        <f ca="1">SUMPRODUCT($O191:AU191,N(OFFSET($O755:AU755,0,MAX(COLUMN($O755:AU755))-COLUMN($O755:AU755),1,1)))*IF($J784=0,$H784,IF(AND(AU$9&lt;$I784,$J784=1),$H784,1))</f>
        <v>0</v>
      </c>
      <c r="AV784" s="221">
        <f ca="1">SUMPRODUCT($O191:AV191,N(OFFSET($O755:AV755,0,MAX(COLUMN($O755:AV755))-COLUMN($O755:AV755),1,1)))*IF($J784=0,$H784,IF(AND(AV$9&lt;$I784,$J784=1),$H784,1))</f>
        <v>0</v>
      </c>
      <c r="AW784" s="221">
        <f ca="1">SUMPRODUCT($O191:AW191,N(OFFSET($O755:AW755,0,MAX(COLUMN($O755:AW755))-COLUMN($O755:AW755),1,1)))*IF($J784=0,$H784,IF(AND(AW$9&lt;$I784,$J784=1),$H784,1))</f>
        <v>0</v>
      </c>
      <c r="AX784" s="221">
        <f ca="1">SUMPRODUCT($O191:AX191,N(OFFSET($O755:AX755,0,MAX(COLUMN($O755:AX755))-COLUMN($O755:AX755),1,1)))*IF($J784=0,$H784,IF(AND(AX$9&lt;$I784,$J784=1),$H784,1))</f>
        <v>0</v>
      </c>
      <c r="AY784" s="221">
        <f ca="1">SUMPRODUCT($O191:AY191,N(OFFSET($O755:AY755,0,MAX(COLUMN($O755:AY755))-COLUMN($O755:AY755),1,1)))*IF($J784=0,$H784,IF(AND(AY$9&lt;$I784,$J784=1),$H784,1))</f>
        <v>0</v>
      </c>
      <c r="AZ784" s="221">
        <f ca="1">SUMPRODUCT($O191:AZ191,N(OFFSET($O755:AZ755,0,MAX(COLUMN($O755:AZ755))-COLUMN($O755:AZ755),1,1)))*IF($J784=0,$H784,IF(AND(AZ$9&lt;$I784,$J784=1),$H784,1))</f>
        <v>0</v>
      </c>
      <c r="BA784" s="221">
        <f ca="1">SUMPRODUCT($O191:BA191,N(OFFSET($O755:BA755,0,MAX(COLUMN($O755:BA755))-COLUMN($O755:BA755),1,1)))*IF($J784=0,$H784,IF(AND(BA$9&lt;$I784,$J784=1),$H784,1))</f>
        <v>0</v>
      </c>
      <c r="BB784" s="221">
        <f ca="1">SUMPRODUCT($O191:BB191,N(OFFSET($O755:BB755,0,MAX(COLUMN($O755:BB755))-COLUMN($O755:BB755),1,1)))*IF($J784=0,$H784,IF(AND(BB$9&lt;$I784,$J784=1),$H784,1))</f>
        <v>0</v>
      </c>
      <c r="BC784" s="221">
        <f ca="1">SUMPRODUCT($O191:BC191,N(OFFSET($O755:BC755,0,MAX(COLUMN($O755:BC755))-COLUMN($O755:BC755),1,1)))*IF($J784=0,$H784,IF(AND(BC$9&lt;$I784,$J784=1),$H784,1))</f>
        <v>0</v>
      </c>
      <c r="BD784" s="221">
        <f ca="1">SUMPRODUCT($O191:BD191,N(OFFSET($O755:BD755,0,MAX(COLUMN($O755:BD755))-COLUMN($O755:BD755),1,1)))*IF($J784=0,$H784,IF(AND(BD$9&lt;$I784,$J784=1),$H784,1))</f>
        <v>0</v>
      </c>
      <c r="BE784" s="221">
        <f ca="1">SUMPRODUCT($O191:BE191,N(OFFSET($O755:BE755,0,MAX(COLUMN($O755:BE755))-COLUMN($O755:BE755),1,1)))*IF($J784=0,$H784,IF(AND(BE$9&lt;$I784,$J784=1),$H784,1))</f>
        <v>0</v>
      </c>
      <c r="BF784" s="221">
        <f ca="1">SUMPRODUCT($O191:BF191,N(OFFSET($O755:BF755,0,MAX(COLUMN($O755:BF755))-COLUMN($O755:BF755),1,1)))*IF($J784=0,$H784,IF(AND(BF$9&lt;$I784,$J784=1),$H784,1))</f>
        <v>0</v>
      </c>
      <c r="BG784" s="221">
        <f ca="1">SUMPRODUCT($O191:BG191,N(OFFSET($O755:BG755,0,MAX(COLUMN($O755:BG755))-COLUMN($O755:BG755),1,1)))*IF($J784=0,$H784,IF(AND(BG$9&lt;$I784,$J784=1),$H784,1))</f>
        <v>0</v>
      </c>
      <c r="BH784" s="221">
        <f ca="1">SUMPRODUCT($O191:BH191,N(OFFSET($O755:BH755,0,MAX(COLUMN($O755:BH755))-COLUMN($O755:BH755),1,1)))*IF($J784=0,$H784,IF(AND(BH$9&lt;$I784,$J784=1),$H784,1))</f>
        <v>0</v>
      </c>
      <c r="BI784" s="221">
        <f ca="1">SUMPRODUCT($O191:BI191,N(OFFSET($O755:BI755,0,MAX(COLUMN($O755:BI755))-COLUMN($O755:BI755),1,1)))*IF($J784=0,$H784,IF(AND(BI$9&lt;$I784,$J784=1),$H784,1))</f>
        <v>0</v>
      </c>
      <c r="BJ784" s="221">
        <f ca="1">SUMPRODUCT($O191:BJ191,N(OFFSET($O755:BJ755,0,MAX(COLUMN($O755:BJ755))-COLUMN($O755:BJ755),1,1)))*IF($J784=0,$H784,IF(AND(BJ$9&lt;$I784,$J784=1),$H784,1))</f>
        <v>0</v>
      </c>
      <c r="BK784" s="221">
        <f ca="1">SUMPRODUCT($O191:BK191,N(OFFSET($O755:BK755,0,MAX(COLUMN($O755:BK755))-COLUMN($O755:BK755),1,1)))*IF($J784=0,$H784,IF(AND(BK$9&lt;$I784,$J784=1),$H784,1))</f>
        <v>0</v>
      </c>
      <c r="BL784" s="221">
        <f ca="1">SUMPRODUCT($O191:BL191,N(OFFSET($O755:BL755,0,MAX(COLUMN($O755:BL755))-COLUMN($O755:BL755),1,1)))*IF($J784=0,$H784,IF(AND(BL$9&lt;$I784,$J784=1),$H784,1))</f>
        <v>0</v>
      </c>
      <c r="BM784" s="221">
        <f ca="1">SUMPRODUCT($O191:BM191,N(OFFSET($O755:BM755,0,MAX(COLUMN($O755:BM755))-COLUMN($O755:BM755),1,1)))*IF($J784=0,$H784,IF(AND(BM$9&lt;$I784,$J784=1),$H784,1))</f>
        <v>0</v>
      </c>
    </row>
    <row r="785" spans="3:65" x14ac:dyDescent="0.2">
      <c r="C785" s="188">
        <f t="shared" si="649"/>
        <v>23</v>
      </c>
      <c r="D785" s="166" t="str">
        <f t="shared" si="650"/>
        <v>item 23</v>
      </c>
      <c r="E785" s="211" t="str">
        <f t="shared" si="648"/>
        <v>Operating Expense</v>
      </c>
      <c r="F785" s="183">
        <f t="shared" si="648"/>
        <v>2</v>
      </c>
      <c r="G785" s="183"/>
      <c r="H785" s="273">
        <f>Inputs!N34</f>
        <v>0.2</v>
      </c>
      <c r="I785" s="172">
        <f>Inputs!$N$37</f>
        <v>2038</v>
      </c>
      <c r="J785" s="90">
        <f>IF(ISNUMBER(SEARCH("Solar",Inputs!H34)),1,0)</f>
        <v>1</v>
      </c>
      <c r="O785" s="221">
        <f ca="1">SUMPRODUCT($O192:O192,N(OFFSET($O756:O756,0,MAX(COLUMN($O756:O756))-COLUMN($O756:O756),1,1)))*IF($J785=0,$H785,IF(AND(O$9&lt;$I785,$J785=1),$H785,1))</f>
        <v>0</v>
      </c>
      <c r="P785" s="221">
        <f ca="1">SUMPRODUCT($O192:P192,N(OFFSET($O756:P756,0,MAX(COLUMN($O756:P756))-COLUMN($O756:P756),1,1)))*IF($J785=0,$H785,IF(AND(P$9&lt;$I785,$J785=1),$H785,1))</f>
        <v>0</v>
      </c>
      <c r="Q785" s="221">
        <f ca="1">SUMPRODUCT($O192:Q192,N(OFFSET($O756:Q756,0,MAX(COLUMN($O756:Q756))-COLUMN($O756:Q756),1,1)))*IF($J785=0,$H785,IF(AND(Q$9&lt;$I785,$J785=1),$H785,1))</f>
        <v>0</v>
      </c>
      <c r="R785" s="221">
        <f ca="1">SUMPRODUCT($O192:R192,N(OFFSET($O756:R756,0,MAX(COLUMN($O756:R756))-COLUMN($O756:R756),1,1)))*IF($J785=0,$H785,IF(AND(R$9&lt;$I785,$J785=1),$H785,1))</f>
        <v>0</v>
      </c>
      <c r="S785" s="221">
        <f ca="1">SUMPRODUCT($O192:S192,N(OFFSET($O756:S756,0,MAX(COLUMN($O756:S756))-COLUMN($O756:S756),1,1)))*IF($J785=0,$H785,IF(AND(S$9&lt;$I785,$J785=1),$H785,1))</f>
        <v>0</v>
      </c>
      <c r="T785" s="221">
        <f ca="1">SUMPRODUCT($O192:T192,N(OFFSET($O756:T756,0,MAX(COLUMN($O756:T756))-COLUMN($O756:T756),1,1)))*IF($J785=0,$H785,IF(AND(T$9&lt;$I785,$J785=1),$H785,1))</f>
        <v>0</v>
      </c>
      <c r="U785" s="221">
        <f ca="1">SUMPRODUCT($O192:U192,N(OFFSET($O756:U756,0,MAX(COLUMN($O756:U756))-COLUMN($O756:U756),1,1)))*IF($J785=0,$H785,IF(AND(U$9&lt;$I785,$J785=1),$H785,1))</f>
        <v>0</v>
      </c>
      <c r="V785" s="221">
        <f ca="1">SUMPRODUCT($O192:V192,N(OFFSET($O756:V756,0,MAX(COLUMN($O756:V756))-COLUMN($O756:V756),1,1)))*IF($J785=0,$H785,IF(AND(V$9&lt;$I785,$J785=1),$H785,1))</f>
        <v>0</v>
      </c>
      <c r="W785" s="221">
        <f ca="1">SUMPRODUCT($O192:W192,N(OFFSET($O756:W756,0,MAX(COLUMN($O756:W756))-COLUMN($O756:W756),1,1)))*IF($J785=0,$H785,IF(AND(W$9&lt;$I785,$J785=1),$H785,1))</f>
        <v>0</v>
      </c>
      <c r="X785" s="221">
        <f ca="1">SUMPRODUCT($O192:X192,N(OFFSET($O756:X756,0,MAX(COLUMN($O756:X756))-COLUMN($O756:X756),1,1)))*IF($J785=0,$H785,IF(AND(X$9&lt;$I785,$J785=1),$H785,1))</f>
        <v>0</v>
      </c>
      <c r="Y785" s="221">
        <f ca="1">SUMPRODUCT($O192:Y192,N(OFFSET($O756:Y756,0,MAX(COLUMN($O756:Y756))-COLUMN($O756:Y756),1,1)))*IF($J785=0,$H785,IF(AND(Y$9&lt;$I785,$J785=1),$H785,1))</f>
        <v>0</v>
      </c>
      <c r="Z785" s="221">
        <f ca="1">SUMPRODUCT($O192:Z192,N(OFFSET($O756:Z756,0,MAX(COLUMN($O756:Z756))-COLUMN($O756:Z756),1,1)))*IF($J785=0,$H785,IF(AND(Z$9&lt;$I785,$J785=1),$H785,1))</f>
        <v>0</v>
      </c>
      <c r="AA785" s="221">
        <f ca="1">SUMPRODUCT($O192:AA192,N(OFFSET($O756:AA756,0,MAX(COLUMN($O756:AA756))-COLUMN($O756:AA756),1,1)))*IF($J785=0,$H785,IF(AND(AA$9&lt;$I785,$J785=1),$H785,1))</f>
        <v>0</v>
      </c>
      <c r="AB785" s="221">
        <f ca="1">SUMPRODUCT($O192:AB192,N(OFFSET($O756:AB756,0,MAX(COLUMN($O756:AB756))-COLUMN($O756:AB756),1,1)))*IF($J785=0,$H785,IF(AND(AB$9&lt;$I785,$J785=1),$H785,1))</f>
        <v>0</v>
      </c>
      <c r="AC785" s="221">
        <f ca="1">SUMPRODUCT($O192:AC192,N(OFFSET($O756:AC756,0,MAX(COLUMN($O756:AC756))-COLUMN($O756:AC756),1,1)))*IF($J785=0,$H785,IF(AND(AC$9&lt;$I785,$J785=1),$H785,1))</f>
        <v>0</v>
      </c>
      <c r="AD785" s="221">
        <f ca="1">SUMPRODUCT($O192:AD192,N(OFFSET($O756:AD756,0,MAX(COLUMN($O756:AD756))-COLUMN($O756:AD756),1,1)))*IF($J785=0,$H785,IF(AND(AD$9&lt;$I785,$J785=1),$H785,1))</f>
        <v>0</v>
      </c>
      <c r="AE785" s="221">
        <f ca="1">SUMPRODUCT($O192:AE192,N(OFFSET($O756:AE756,0,MAX(COLUMN($O756:AE756))-COLUMN($O756:AE756),1,1)))*IF($J785=0,$H785,IF(AND(AE$9&lt;$I785,$J785=1),$H785,1))</f>
        <v>0</v>
      </c>
      <c r="AF785" s="221">
        <f ca="1">SUMPRODUCT($O192:AF192,N(OFFSET($O756:AF756,0,MAX(COLUMN($O756:AF756))-COLUMN($O756:AF756),1,1)))*IF($J785=0,$H785,IF(AND(AF$9&lt;$I785,$J785=1),$H785,1))</f>
        <v>0</v>
      </c>
      <c r="AG785" s="221">
        <f ca="1">SUMPRODUCT($O192:AG192,N(OFFSET($O756:AG756,0,MAX(COLUMN($O756:AG756))-COLUMN($O756:AG756),1,1)))*IF($J785=0,$H785,IF(AND(AG$9&lt;$I785,$J785=1),$H785,1))</f>
        <v>0</v>
      </c>
      <c r="AH785" s="221">
        <f ca="1">SUMPRODUCT($O192:AH192,N(OFFSET($O756:AH756,0,MAX(COLUMN($O756:AH756))-COLUMN($O756:AH756),1,1)))*IF($J785=0,$H785,IF(AND(AH$9&lt;$I785,$J785=1),$H785,1))</f>
        <v>0</v>
      </c>
      <c r="AI785" s="221">
        <f ca="1">SUMPRODUCT($O192:AI192,N(OFFSET($O756:AI756,0,MAX(COLUMN($O756:AI756))-COLUMN($O756:AI756),1,1)))*IF($J785=0,$H785,IF(AND(AI$9&lt;$I785,$J785=1),$H785,1))</f>
        <v>0</v>
      </c>
      <c r="AJ785" s="221">
        <f ca="1">SUMPRODUCT($O192:AJ192,N(OFFSET($O756:AJ756,0,MAX(COLUMN($O756:AJ756))-COLUMN($O756:AJ756),1,1)))*IF($J785=0,$H785,IF(AND(AJ$9&lt;$I785,$J785=1),$H785,1))</f>
        <v>0</v>
      </c>
      <c r="AK785" s="221">
        <f ca="1">SUMPRODUCT($O192:AK192,N(OFFSET($O756:AK756,0,MAX(COLUMN($O756:AK756))-COLUMN($O756:AK756),1,1)))*IF($J785=0,$H785,IF(AND(AK$9&lt;$I785,$J785=1),$H785,1))</f>
        <v>0</v>
      </c>
      <c r="AL785" s="221">
        <f ca="1">SUMPRODUCT($O192:AL192,N(OFFSET($O756:AL756,0,MAX(COLUMN($O756:AL756))-COLUMN($O756:AL756),1,1)))*IF($J785=0,$H785,IF(AND(AL$9&lt;$I785,$J785=1),$H785,1))</f>
        <v>0</v>
      </c>
      <c r="AM785" s="221">
        <f ca="1">SUMPRODUCT($O192:AM192,N(OFFSET($O756:AM756,0,MAX(COLUMN($O756:AM756))-COLUMN($O756:AM756),1,1)))*IF($J785=0,$H785,IF(AND(AM$9&lt;$I785,$J785=1),$H785,1))</f>
        <v>0</v>
      </c>
      <c r="AN785" s="221">
        <f ca="1">SUMPRODUCT($O192:AN192,N(OFFSET($O756:AN756,0,MAX(COLUMN($O756:AN756))-COLUMN($O756:AN756),1,1)))*IF($J785=0,$H785,IF(AND(AN$9&lt;$I785,$J785=1),$H785,1))</f>
        <v>0</v>
      </c>
      <c r="AO785" s="221">
        <f ca="1">SUMPRODUCT($O192:AO192,N(OFFSET($O756:AO756,0,MAX(COLUMN($O756:AO756))-COLUMN($O756:AO756),1,1)))*IF($J785=0,$H785,IF(AND(AO$9&lt;$I785,$J785=1),$H785,1))</f>
        <v>0</v>
      </c>
      <c r="AP785" s="221">
        <f ca="1">SUMPRODUCT($O192:AP192,N(OFFSET($O756:AP756,0,MAX(COLUMN($O756:AP756))-COLUMN($O756:AP756),1,1)))*IF($J785=0,$H785,IF(AND(AP$9&lt;$I785,$J785=1),$H785,1))</f>
        <v>0</v>
      </c>
      <c r="AQ785" s="221">
        <f ca="1">SUMPRODUCT($O192:AQ192,N(OFFSET($O756:AQ756,0,MAX(COLUMN($O756:AQ756))-COLUMN($O756:AQ756),1,1)))*IF($J785=0,$H785,IF(AND(AQ$9&lt;$I785,$J785=1),$H785,1))</f>
        <v>0</v>
      </c>
      <c r="AR785" s="221">
        <f ca="1">SUMPRODUCT($O192:AR192,N(OFFSET($O756:AR756,0,MAX(COLUMN($O756:AR756))-COLUMN($O756:AR756),1,1)))*IF($J785=0,$H785,IF(AND(AR$9&lt;$I785,$J785=1),$H785,1))</f>
        <v>0</v>
      </c>
      <c r="AS785" s="221">
        <f ca="1">SUMPRODUCT($O192:AS192,N(OFFSET($O756:AS756,0,MAX(COLUMN($O756:AS756))-COLUMN($O756:AS756),1,1)))*IF($J785=0,$H785,IF(AND(AS$9&lt;$I785,$J785=1),$H785,1))</f>
        <v>0</v>
      </c>
      <c r="AT785" s="221">
        <f ca="1">SUMPRODUCT($O192:AT192,N(OFFSET($O756:AT756,0,MAX(COLUMN($O756:AT756))-COLUMN($O756:AT756),1,1)))*IF($J785=0,$H785,IF(AND(AT$9&lt;$I785,$J785=1),$H785,1))</f>
        <v>0</v>
      </c>
      <c r="AU785" s="221">
        <f ca="1">SUMPRODUCT($O192:AU192,N(OFFSET($O756:AU756,0,MAX(COLUMN($O756:AU756))-COLUMN($O756:AU756),1,1)))*IF($J785=0,$H785,IF(AND(AU$9&lt;$I785,$J785=1),$H785,1))</f>
        <v>0</v>
      </c>
      <c r="AV785" s="221">
        <f ca="1">SUMPRODUCT($O192:AV192,N(OFFSET($O756:AV756,0,MAX(COLUMN($O756:AV756))-COLUMN($O756:AV756),1,1)))*IF($J785=0,$H785,IF(AND(AV$9&lt;$I785,$J785=1),$H785,1))</f>
        <v>0</v>
      </c>
      <c r="AW785" s="221">
        <f ca="1">SUMPRODUCT($O192:AW192,N(OFFSET($O756:AW756,0,MAX(COLUMN($O756:AW756))-COLUMN($O756:AW756),1,1)))*IF($J785=0,$H785,IF(AND(AW$9&lt;$I785,$J785=1),$H785,1))</f>
        <v>0</v>
      </c>
      <c r="AX785" s="221">
        <f ca="1">SUMPRODUCT($O192:AX192,N(OFFSET($O756:AX756,0,MAX(COLUMN($O756:AX756))-COLUMN($O756:AX756),1,1)))*IF($J785=0,$H785,IF(AND(AX$9&lt;$I785,$J785=1),$H785,1))</f>
        <v>0</v>
      </c>
      <c r="AY785" s="221">
        <f ca="1">SUMPRODUCT($O192:AY192,N(OFFSET($O756:AY756,0,MAX(COLUMN($O756:AY756))-COLUMN($O756:AY756),1,1)))*IF($J785=0,$H785,IF(AND(AY$9&lt;$I785,$J785=1),$H785,1))</f>
        <v>0</v>
      </c>
      <c r="AZ785" s="221">
        <f ca="1">SUMPRODUCT($O192:AZ192,N(OFFSET($O756:AZ756,0,MAX(COLUMN($O756:AZ756))-COLUMN($O756:AZ756),1,1)))*IF($J785=0,$H785,IF(AND(AZ$9&lt;$I785,$J785=1),$H785,1))</f>
        <v>0</v>
      </c>
      <c r="BA785" s="221">
        <f ca="1">SUMPRODUCT($O192:BA192,N(OFFSET($O756:BA756,0,MAX(COLUMN($O756:BA756))-COLUMN($O756:BA756),1,1)))*IF($J785=0,$H785,IF(AND(BA$9&lt;$I785,$J785=1),$H785,1))</f>
        <v>0</v>
      </c>
      <c r="BB785" s="221">
        <f ca="1">SUMPRODUCT($O192:BB192,N(OFFSET($O756:BB756,0,MAX(COLUMN($O756:BB756))-COLUMN($O756:BB756),1,1)))*IF($J785=0,$H785,IF(AND(BB$9&lt;$I785,$J785=1),$H785,1))</f>
        <v>0</v>
      </c>
      <c r="BC785" s="221">
        <f ca="1">SUMPRODUCT($O192:BC192,N(OFFSET($O756:BC756,0,MAX(COLUMN($O756:BC756))-COLUMN($O756:BC756),1,1)))*IF($J785=0,$H785,IF(AND(BC$9&lt;$I785,$J785=1),$H785,1))</f>
        <v>0</v>
      </c>
      <c r="BD785" s="221">
        <f ca="1">SUMPRODUCT($O192:BD192,N(OFFSET($O756:BD756,0,MAX(COLUMN($O756:BD756))-COLUMN($O756:BD756),1,1)))*IF($J785=0,$H785,IF(AND(BD$9&lt;$I785,$J785=1),$H785,1))</f>
        <v>0</v>
      </c>
      <c r="BE785" s="221">
        <f ca="1">SUMPRODUCT($O192:BE192,N(OFFSET($O756:BE756,0,MAX(COLUMN($O756:BE756))-COLUMN($O756:BE756),1,1)))*IF($J785=0,$H785,IF(AND(BE$9&lt;$I785,$J785=1),$H785,1))</f>
        <v>0</v>
      </c>
      <c r="BF785" s="221">
        <f ca="1">SUMPRODUCT($O192:BF192,N(OFFSET($O756:BF756,0,MAX(COLUMN($O756:BF756))-COLUMN($O756:BF756),1,1)))*IF($J785=0,$H785,IF(AND(BF$9&lt;$I785,$J785=1),$H785,1))</f>
        <v>0</v>
      </c>
      <c r="BG785" s="221">
        <f ca="1">SUMPRODUCT($O192:BG192,N(OFFSET($O756:BG756,0,MAX(COLUMN($O756:BG756))-COLUMN($O756:BG756),1,1)))*IF($J785=0,$H785,IF(AND(BG$9&lt;$I785,$J785=1),$H785,1))</f>
        <v>0</v>
      </c>
      <c r="BH785" s="221">
        <f ca="1">SUMPRODUCT($O192:BH192,N(OFFSET($O756:BH756,0,MAX(COLUMN($O756:BH756))-COLUMN($O756:BH756),1,1)))*IF($J785=0,$H785,IF(AND(BH$9&lt;$I785,$J785=1),$H785,1))</f>
        <v>0</v>
      </c>
      <c r="BI785" s="221">
        <f ca="1">SUMPRODUCT($O192:BI192,N(OFFSET($O756:BI756,0,MAX(COLUMN($O756:BI756))-COLUMN($O756:BI756),1,1)))*IF($J785=0,$H785,IF(AND(BI$9&lt;$I785,$J785=1),$H785,1))</f>
        <v>0</v>
      </c>
      <c r="BJ785" s="221">
        <f ca="1">SUMPRODUCT($O192:BJ192,N(OFFSET($O756:BJ756,0,MAX(COLUMN($O756:BJ756))-COLUMN($O756:BJ756),1,1)))*IF($J785=0,$H785,IF(AND(BJ$9&lt;$I785,$J785=1),$H785,1))</f>
        <v>0</v>
      </c>
      <c r="BK785" s="221">
        <f ca="1">SUMPRODUCT($O192:BK192,N(OFFSET($O756:BK756,0,MAX(COLUMN($O756:BK756))-COLUMN($O756:BK756),1,1)))*IF($J785=0,$H785,IF(AND(BK$9&lt;$I785,$J785=1),$H785,1))</f>
        <v>0</v>
      </c>
      <c r="BL785" s="221">
        <f ca="1">SUMPRODUCT($O192:BL192,N(OFFSET($O756:BL756,0,MAX(COLUMN($O756:BL756))-COLUMN($O756:BL756),1,1)))*IF($J785=0,$H785,IF(AND(BL$9&lt;$I785,$J785=1),$H785,1))</f>
        <v>0</v>
      </c>
      <c r="BM785" s="221">
        <f ca="1">SUMPRODUCT($O192:BM192,N(OFFSET($O756:BM756,0,MAX(COLUMN($O756:BM756))-COLUMN($O756:BM756),1,1)))*IF($J785=0,$H785,IF(AND(BM$9&lt;$I785,$J785=1),$H785,1))</f>
        <v>0</v>
      </c>
    </row>
    <row r="786" spans="3:65" x14ac:dyDescent="0.2">
      <c r="C786" s="188">
        <f t="shared" si="649"/>
        <v>24</v>
      </c>
      <c r="D786" s="166" t="str">
        <f t="shared" si="650"/>
        <v>item 24</v>
      </c>
      <c r="E786" s="211" t="str">
        <f t="shared" si="648"/>
        <v>Operating Expense</v>
      </c>
      <c r="F786" s="183">
        <f t="shared" si="648"/>
        <v>2</v>
      </c>
      <c r="G786" s="183"/>
      <c r="H786" s="273">
        <f>Inputs!N35</f>
        <v>0.2</v>
      </c>
      <c r="I786" s="172">
        <f>Inputs!$N$37</f>
        <v>2038</v>
      </c>
      <c r="J786" s="90">
        <f>IF(ISNUMBER(SEARCH("Solar",Inputs!H35)),1,0)</f>
        <v>1</v>
      </c>
      <c r="O786" s="221">
        <f ca="1">SUMPRODUCT($O193:O193,N(OFFSET($O757:O757,0,MAX(COLUMN($O757:O757))-COLUMN($O757:O757),1,1)))*IF($J786=0,$H786,IF(AND(O$9&lt;$I786,$J786=1),$H786,1))</f>
        <v>0</v>
      </c>
      <c r="P786" s="221">
        <f ca="1">SUMPRODUCT($O193:P193,N(OFFSET($O757:P757,0,MAX(COLUMN($O757:P757))-COLUMN($O757:P757),1,1)))*IF($J786=0,$H786,IF(AND(P$9&lt;$I786,$J786=1),$H786,1))</f>
        <v>0</v>
      </c>
      <c r="Q786" s="221">
        <f ca="1">SUMPRODUCT($O193:Q193,N(OFFSET($O757:Q757,0,MAX(COLUMN($O757:Q757))-COLUMN($O757:Q757),1,1)))*IF($J786=0,$H786,IF(AND(Q$9&lt;$I786,$J786=1),$H786,1))</f>
        <v>0</v>
      </c>
      <c r="R786" s="221">
        <f ca="1">SUMPRODUCT($O193:R193,N(OFFSET($O757:R757,0,MAX(COLUMN($O757:R757))-COLUMN($O757:R757),1,1)))*IF($J786=0,$H786,IF(AND(R$9&lt;$I786,$J786=1),$H786,1))</f>
        <v>0</v>
      </c>
      <c r="S786" s="221">
        <f ca="1">SUMPRODUCT($O193:S193,N(OFFSET($O757:S757,0,MAX(COLUMN($O757:S757))-COLUMN($O757:S757),1,1)))*IF($J786=0,$H786,IF(AND(S$9&lt;$I786,$J786=1),$H786,1))</f>
        <v>0</v>
      </c>
      <c r="T786" s="221">
        <f ca="1">SUMPRODUCT($O193:T193,N(OFFSET($O757:T757,0,MAX(COLUMN($O757:T757))-COLUMN($O757:T757),1,1)))*IF($J786=0,$H786,IF(AND(T$9&lt;$I786,$J786=1),$H786,1))</f>
        <v>0</v>
      </c>
      <c r="U786" s="221">
        <f ca="1">SUMPRODUCT($O193:U193,N(OFFSET($O757:U757,0,MAX(COLUMN($O757:U757))-COLUMN($O757:U757),1,1)))*IF($J786=0,$H786,IF(AND(U$9&lt;$I786,$J786=1),$H786,1))</f>
        <v>0</v>
      </c>
      <c r="V786" s="221">
        <f ca="1">SUMPRODUCT($O193:V193,N(OFFSET($O757:V757,0,MAX(COLUMN($O757:V757))-COLUMN($O757:V757),1,1)))*IF($J786=0,$H786,IF(AND(V$9&lt;$I786,$J786=1),$H786,1))</f>
        <v>0</v>
      </c>
      <c r="W786" s="221">
        <f ca="1">SUMPRODUCT($O193:W193,N(OFFSET($O757:W757,0,MAX(COLUMN($O757:W757))-COLUMN($O757:W757),1,1)))*IF($J786=0,$H786,IF(AND(W$9&lt;$I786,$J786=1),$H786,1))</f>
        <v>0</v>
      </c>
      <c r="X786" s="221">
        <f ca="1">SUMPRODUCT($O193:X193,N(OFFSET($O757:X757,0,MAX(COLUMN($O757:X757))-COLUMN($O757:X757),1,1)))*IF($J786=0,$H786,IF(AND(X$9&lt;$I786,$J786=1),$H786,1))</f>
        <v>0</v>
      </c>
      <c r="Y786" s="221">
        <f ca="1">SUMPRODUCT($O193:Y193,N(OFFSET($O757:Y757,0,MAX(COLUMN($O757:Y757))-COLUMN($O757:Y757),1,1)))*IF($J786=0,$H786,IF(AND(Y$9&lt;$I786,$J786=1),$H786,1))</f>
        <v>0</v>
      </c>
      <c r="Z786" s="221">
        <f ca="1">SUMPRODUCT($O193:Z193,N(OFFSET($O757:Z757,0,MAX(COLUMN($O757:Z757))-COLUMN($O757:Z757),1,1)))*IF($J786=0,$H786,IF(AND(Z$9&lt;$I786,$J786=1),$H786,1))</f>
        <v>0</v>
      </c>
      <c r="AA786" s="221">
        <f ca="1">SUMPRODUCT($O193:AA193,N(OFFSET($O757:AA757,0,MAX(COLUMN($O757:AA757))-COLUMN($O757:AA757),1,1)))*IF($J786=0,$H786,IF(AND(AA$9&lt;$I786,$J786=1),$H786,1))</f>
        <v>0</v>
      </c>
      <c r="AB786" s="221">
        <f ca="1">SUMPRODUCT($O193:AB193,N(OFFSET($O757:AB757,0,MAX(COLUMN($O757:AB757))-COLUMN($O757:AB757),1,1)))*IF($J786=0,$H786,IF(AND(AB$9&lt;$I786,$J786=1),$H786,1))</f>
        <v>0</v>
      </c>
      <c r="AC786" s="221">
        <f ca="1">SUMPRODUCT($O193:AC193,N(OFFSET($O757:AC757,0,MAX(COLUMN($O757:AC757))-COLUMN($O757:AC757),1,1)))*IF($J786=0,$H786,IF(AND(AC$9&lt;$I786,$J786=1),$H786,1))</f>
        <v>0</v>
      </c>
      <c r="AD786" s="221">
        <f ca="1">SUMPRODUCT($O193:AD193,N(OFFSET($O757:AD757,0,MAX(COLUMN($O757:AD757))-COLUMN($O757:AD757),1,1)))*IF($J786=0,$H786,IF(AND(AD$9&lt;$I786,$J786=1),$H786,1))</f>
        <v>0</v>
      </c>
      <c r="AE786" s="221">
        <f ca="1">SUMPRODUCT($O193:AE193,N(OFFSET($O757:AE757,0,MAX(COLUMN($O757:AE757))-COLUMN($O757:AE757),1,1)))*IF($J786=0,$H786,IF(AND(AE$9&lt;$I786,$J786=1),$H786,1))</f>
        <v>0</v>
      </c>
      <c r="AF786" s="221">
        <f ca="1">SUMPRODUCT($O193:AF193,N(OFFSET($O757:AF757,0,MAX(COLUMN($O757:AF757))-COLUMN($O757:AF757),1,1)))*IF($J786=0,$H786,IF(AND(AF$9&lt;$I786,$J786=1),$H786,1))</f>
        <v>0</v>
      </c>
      <c r="AG786" s="221">
        <f ca="1">SUMPRODUCT($O193:AG193,N(OFFSET($O757:AG757,0,MAX(COLUMN($O757:AG757))-COLUMN($O757:AG757),1,1)))*IF($J786=0,$H786,IF(AND(AG$9&lt;$I786,$J786=1),$H786,1))</f>
        <v>0</v>
      </c>
      <c r="AH786" s="221">
        <f ca="1">SUMPRODUCT($O193:AH193,N(OFFSET($O757:AH757,0,MAX(COLUMN($O757:AH757))-COLUMN($O757:AH757),1,1)))*IF($J786=0,$H786,IF(AND(AH$9&lt;$I786,$J786=1),$H786,1))</f>
        <v>0</v>
      </c>
      <c r="AI786" s="221">
        <f ca="1">SUMPRODUCT($O193:AI193,N(OFFSET($O757:AI757,0,MAX(COLUMN($O757:AI757))-COLUMN($O757:AI757),1,1)))*IF($J786=0,$H786,IF(AND(AI$9&lt;$I786,$J786=1),$H786,1))</f>
        <v>0</v>
      </c>
      <c r="AJ786" s="221">
        <f ca="1">SUMPRODUCT($O193:AJ193,N(OFFSET($O757:AJ757,0,MAX(COLUMN($O757:AJ757))-COLUMN($O757:AJ757),1,1)))*IF($J786=0,$H786,IF(AND(AJ$9&lt;$I786,$J786=1),$H786,1))</f>
        <v>0</v>
      </c>
      <c r="AK786" s="221">
        <f ca="1">SUMPRODUCT($O193:AK193,N(OFFSET($O757:AK757,0,MAX(COLUMN($O757:AK757))-COLUMN($O757:AK757),1,1)))*IF($J786=0,$H786,IF(AND(AK$9&lt;$I786,$J786=1),$H786,1))</f>
        <v>0</v>
      </c>
      <c r="AL786" s="221">
        <f ca="1">SUMPRODUCT($O193:AL193,N(OFFSET($O757:AL757,0,MAX(COLUMN($O757:AL757))-COLUMN($O757:AL757),1,1)))*IF($J786=0,$H786,IF(AND(AL$9&lt;$I786,$J786=1),$H786,1))</f>
        <v>0</v>
      </c>
      <c r="AM786" s="221">
        <f ca="1">SUMPRODUCT($O193:AM193,N(OFFSET($O757:AM757,0,MAX(COLUMN($O757:AM757))-COLUMN($O757:AM757),1,1)))*IF($J786=0,$H786,IF(AND(AM$9&lt;$I786,$J786=1),$H786,1))</f>
        <v>0</v>
      </c>
      <c r="AN786" s="221">
        <f ca="1">SUMPRODUCT($O193:AN193,N(OFFSET($O757:AN757,0,MAX(COLUMN($O757:AN757))-COLUMN($O757:AN757),1,1)))*IF($J786=0,$H786,IF(AND(AN$9&lt;$I786,$J786=1),$H786,1))</f>
        <v>0</v>
      </c>
      <c r="AO786" s="221">
        <f ca="1">SUMPRODUCT($O193:AO193,N(OFFSET($O757:AO757,0,MAX(COLUMN($O757:AO757))-COLUMN($O757:AO757),1,1)))*IF($J786=0,$H786,IF(AND(AO$9&lt;$I786,$J786=1),$H786,1))</f>
        <v>0</v>
      </c>
      <c r="AP786" s="221">
        <f ca="1">SUMPRODUCT($O193:AP193,N(OFFSET($O757:AP757,0,MAX(COLUMN($O757:AP757))-COLUMN($O757:AP757),1,1)))*IF($J786=0,$H786,IF(AND(AP$9&lt;$I786,$J786=1),$H786,1))</f>
        <v>0</v>
      </c>
      <c r="AQ786" s="221">
        <f ca="1">SUMPRODUCT($O193:AQ193,N(OFFSET($O757:AQ757,0,MAX(COLUMN($O757:AQ757))-COLUMN($O757:AQ757),1,1)))*IF($J786=0,$H786,IF(AND(AQ$9&lt;$I786,$J786=1),$H786,1))</f>
        <v>0</v>
      </c>
      <c r="AR786" s="221">
        <f ca="1">SUMPRODUCT($O193:AR193,N(OFFSET($O757:AR757,0,MAX(COLUMN($O757:AR757))-COLUMN($O757:AR757),1,1)))*IF($J786=0,$H786,IF(AND(AR$9&lt;$I786,$J786=1),$H786,1))</f>
        <v>0</v>
      </c>
      <c r="AS786" s="221">
        <f ca="1">SUMPRODUCT($O193:AS193,N(OFFSET($O757:AS757,0,MAX(COLUMN($O757:AS757))-COLUMN($O757:AS757),1,1)))*IF($J786=0,$H786,IF(AND(AS$9&lt;$I786,$J786=1),$H786,1))</f>
        <v>0</v>
      </c>
      <c r="AT786" s="221">
        <f ca="1">SUMPRODUCT($O193:AT193,N(OFFSET($O757:AT757,0,MAX(COLUMN($O757:AT757))-COLUMN($O757:AT757),1,1)))*IF($J786=0,$H786,IF(AND(AT$9&lt;$I786,$J786=1),$H786,1))</f>
        <v>0</v>
      </c>
      <c r="AU786" s="221">
        <f ca="1">SUMPRODUCT($O193:AU193,N(OFFSET($O757:AU757,0,MAX(COLUMN($O757:AU757))-COLUMN($O757:AU757),1,1)))*IF($J786=0,$H786,IF(AND(AU$9&lt;$I786,$J786=1),$H786,1))</f>
        <v>0</v>
      </c>
      <c r="AV786" s="221">
        <f ca="1">SUMPRODUCT($O193:AV193,N(OFFSET($O757:AV757,0,MAX(COLUMN($O757:AV757))-COLUMN($O757:AV757),1,1)))*IF($J786=0,$H786,IF(AND(AV$9&lt;$I786,$J786=1),$H786,1))</f>
        <v>0</v>
      </c>
      <c r="AW786" s="221">
        <f ca="1">SUMPRODUCT($O193:AW193,N(OFFSET($O757:AW757,0,MAX(COLUMN($O757:AW757))-COLUMN($O757:AW757),1,1)))*IF($J786=0,$H786,IF(AND(AW$9&lt;$I786,$J786=1),$H786,1))</f>
        <v>0</v>
      </c>
      <c r="AX786" s="221">
        <f ca="1">SUMPRODUCT($O193:AX193,N(OFFSET($O757:AX757,0,MAX(COLUMN($O757:AX757))-COLUMN($O757:AX757),1,1)))*IF($J786=0,$H786,IF(AND(AX$9&lt;$I786,$J786=1),$H786,1))</f>
        <v>0</v>
      </c>
      <c r="AY786" s="221">
        <f ca="1">SUMPRODUCT($O193:AY193,N(OFFSET($O757:AY757,0,MAX(COLUMN($O757:AY757))-COLUMN($O757:AY757),1,1)))*IF($J786=0,$H786,IF(AND(AY$9&lt;$I786,$J786=1),$H786,1))</f>
        <v>0</v>
      </c>
      <c r="AZ786" s="221">
        <f ca="1">SUMPRODUCT($O193:AZ193,N(OFFSET($O757:AZ757,0,MAX(COLUMN($O757:AZ757))-COLUMN($O757:AZ757),1,1)))*IF($J786=0,$H786,IF(AND(AZ$9&lt;$I786,$J786=1),$H786,1))</f>
        <v>0</v>
      </c>
      <c r="BA786" s="221">
        <f ca="1">SUMPRODUCT($O193:BA193,N(OFFSET($O757:BA757,0,MAX(COLUMN($O757:BA757))-COLUMN($O757:BA757),1,1)))*IF($J786=0,$H786,IF(AND(BA$9&lt;$I786,$J786=1),$H786,1))</f>
        <v>0</v>
      </c>
      <c r="BB786" s="221">
        <f ca="1">SUMPRODUCT($O193:BB193,N(OFFSET($O757:BB757,0,MAX(COLUMN($O757:BB757))-COLUMN($O757:BB757),1,1)))*IF($J786=0,$H786,IF(AND(BB$9&lt;$I786,$J786=1),$H786,1))</f>
        <v>0</v>
      </c>
      <c r="BC786" s="221">
        <f ca="1">SUMPRODUCT($O193:BC193,N(OFFSET($O757:BC757,0,MAX(COLUMN($O757:BC757))-COLUMN($O757:BC757),1,1)))*IF($J786=0,$H786,IF(AND(BC$9&lt;$I786,$J786=1),$H786,1))</f>
        <v>0</v>
      </c>
      <c r="BD786" s="221">
        <f ca="1">SUMPRODUCT($O193:BD193,N(OFFSET($O757:BD757,0,MAX(COLUMN($O757:BD757))-COLUMN($O757:BD757),1,1)))*IF($J786=0,$H786,IF(AND(BD$9&lt;$I786,$J786=1),$H786,1))</f>
        <v>0</v>
      </c>
      <c r="BE786" s="221">
        <f ca="1">SUMPRODUCT($O193:BE193,N(OFFSET($O757:BE757,0,MAX(COLUMN($O757:BE757))-COLUMN($O757:BE757),1,1)))*IF($J786=0,$H786,IF(AND(BE$9&lt;$I786,$J786=1),$H786,1))</f>
        <v>0</v>
      </c>
      <c r="BF786" s="221">
        <f ca="1">SUMPRODUCT($O193:BF193,N(OFFSET($O757:BF757,0,MAX(COLUMN($O757:BF757))-COLUMN($O757:BF757),1,1)))*IF($J786=0,$H786,IF(AND(BF$9&lt;$I786,$J786=1),$H786,1))</f>
        <v>0</v>
      </c>
      <c r="BG786" s="221">
        <f ca="1">SUMPRODUCT($O193:BG193,N(OFFSET($O757:BG757,0,MAX(COLUMN($O757:BG757))-COLUMN($O757:BG757),1,1)))*IF($J786=0,$H786,IF(AND(BG$9&lt;$I786,$J786=1),$H786,1))</f>
        <v>0</v>
      </c>
      <c r="BH786" s="221">
        <f ca="1">SUMPRODUCT($O193:BH193,N(OFFSET($O757:BH757,0,MAX(COLUMN($O757:BH757))-COLUMN($O757:BH757),1,1)))*IF($J786=0,$H786,IF(AND(BH$9&lt;$I786,$J786=1),$H786,1))</f>
        <v>0</v>
      </c>
      <c r="BI786" s="221">
        <f ca="1">SUMPRODUCT($O193:BI193,N(OFFSET($O757:BI757,0,MAX(COLUMN($O757:BI757))-COLUMN($O757:BI757),1,1)))*IF($J786=0,$H786,IF(AND(BI$9&lt;$I786,$J786=1),$H786,1))</f>
        <v>0</v>
      </c>
      <c r="BJ786" s="221">
        <f ca="1">SUMPRODUCT($O193:BJ193,N(OFFSET($O757:BJ757,0,MAX(COLUMN($O757:BJ757))-COLUMN($O757:BJ757),1,1)))*IF($J786=0,$H786,IF(AND(BJ$9&lt;$I786,$J786=1),$H786,1))</f>
        <v>0</v>
      </c>
      <c r="BK786" s="221">
        <f ca="1">SUMPRODUCT($O193:BK193,N(OFFSET($O757:BK757,0,MAX(COLUMN($O757:BK757))-COLUMN($O757:BK757),1,1)))*IF($J786=0,$H786,IF(AND(BK$9&lt;$I786,$J786=1),$H786,1))</f>
        <v>0</v>
      </c>
      <c r="BL786" s="221">
        <f ca="1">SUMPRODUCT($O193:BL193,N(OFFSET($O757:BL757,0,MAX(COLUMN($O757:BL757))-COLUMN($O757:BL757),1,1)))*IF($J786=0,$H786,IF(AND(BL$9&lt;$I786,$J786=1),$H786,1))</f>
        <v>0</v>
      </c>
      <c r="BM786" s="221">
        <f ca="1">SUMPRODUCT($O193:BM193,N(OFFSET($O757:BM757,0,MAX(COLUMN($O757:BM757))-COLUMN($O757:BM757),1,1)))*IF($J786=0,$H786,IF(AND(BM$9&lt;$I786,$J786=1),$H786,1))</f>
        <v>0</v>
      </c>
    </row>
    <row r="787" spans="3:65" x14ac:dyDescent="0.2">
      <c r="C787" s="188">
        <f t="shared" si="649"/>
        <v>25</v>
      </c>
      <c r="D787" s="166" t="str">
        <f t="shared" si="650"/>
        <v>item 25</v>
      </c>
      <c r="E787" s="211" t="str">
        <f t="shared" si="648"/>
        <v>Operating Expense</v>
      </c>
      <c r="F787" s="183">
        <f t="shared" si="648"/>
        <v>2</v>
      </c>
      <c r="G787" s="183"/>
      <c r="H787" s="273">
        <f>Inputs!N36</f>
        <v>0.2</v>
      </c>
      <c r="I787" s="172">
        <f>Inputs!$N$37</f>
        <v>2038</v>
      </c>
      <c r="J787" s="90">
        <f>IF(ISNUMBER(SEARCH("Solar",Inputs!H36)),1,0)</f>
        <v>1</v>
      </c>
      <c r="O787" s="221">
        <f ca="1">SUMPRODUCT($O194:O194,N(OFFSET($O758:O758,0,MAX(COLUMN($O758:O758))-COLUMN($O758:O758),1,1)))*IF($J787=0,$H787,IF(AND(O$9&lt;$I787,$J787=1),$H787,1))</f>
        <v>0</v>
      </c>
      <c r="P787" s="221">
        <f ca="1">SUMPRODUCT($O194:P194,N(OFFSET($O758:P758,0,MAX(COLUMN($O758:P758))-COLUMN($O758:P758),1,1)))*IF($J787=0,$H787,IF(AND(P$9&lt;$I787,$J787=1),$H787,1))</f>
        <v>0</v>
      </c>
      <c r="Q787" s="221">
        <f ca="1">SUMPRODUCT($O194:Q194,N(OFFSET($O758:Q758,0,MAX(COLUMN($O758:Q758))-COLUMN($O758:Q758),1,1)))*IF($J787=0,$H787,IF(AND(Q$9&lt;$I787,$J787=1),$H787,1))</f>
        <v>0</v>
      </c>
      <c r="R787" s="221">
        <f ca="1">SUMPRODUCT($O194:R194,N(OFFSET($O758:R758,0,MAX(COLUMN($O758:R758))-COLUMN($O758:R758),1,1)))*IF($J787=0,$H787,IF(AND(R$9&lt;$I787,$J787=1),$H787,1))</f>
        <v>0</v>
      </c>
      <c r="S787" s="221">
        <f ca="1">SUMPRODUCT($O194:S194,N(OFFSET($O758:S758,0,MAX(COLUMN($O758:S758))-COLUMN($O758:S758),1,1)))*IF($J787=0,$H787,IF(AND(S$9&lt;$I787,$J787=1),$H787,1))</f>
        <v>0</v>
      </c>
      <c r="T787" s="221">
        <f ca="1">SUMPRODUCT($O194:T194,N(OFFSET($O758:T758,0,MAX(COLUMN($O758:T758))-COLUMN($O758:T758),1,1)))*IF($J787=0,$H787,IF(AND(T$9&lt;$I787,$J787=1),$H787,1))</f>
        <v>0</v>
      </c>
      <c r="U787" s="221">
        <f ca="1">SUMPRODUCT($O194:U194,N(OFFSET($O758:U758,0,MAX(COLUMN($O758:U758))-COLUMN($O758:U758),1,1)))*IF($J787=0,$H787,IF(AND(U$9&lt;$I787,$J787=1),$H787,1))</f>
        <v>0</v>
      </c>
      <c r="V787" s="221">
        <f ca="1">SUMPRODUCT($O194:V194,N(OFFSET($O758:V758,0,MAX(COLUMN($O758:V758))-COLUMN($O758:V758),1,1)))*IF($J787=0,$H787,IF(AND(V$9&lt;$I787,$J787=1),$H787,1))</f>
        <v>0</v>
      </c>
      <c r="W787" s="221">
        <f ca="1">SUMPRODUCT($O194:W194,N(OFFSET($O758:W758,0,MAX(COLUMN($O758:W758))-COLUMN($O758:W758),1,1)))*IF($J787=0,$H787,IF(AND(W$9&lt;$I787,$J787=1),$H787,1))</f>
        <v>0</v>
      </c>
      <c r="X787" s="221">
        <f ca="1">SUMPRODUCT($O194:X194,N(OFFSET($O758:X758,0,MAX(COLUMN($O758:X758))-COLUMN($O758:X758),1,1)))*IF($J787=0,$H787,IF(AND(X$9&lt;$I787,$J787=1),$H787,1))</f>
        <v>0</v>
      </c>
      <c r="Y787" s="221">
        <f ca="1">SUMPRODUCT($O194:Y194,N(OFFSET($O758:Y758,0,MAX(COLUMN($O758:Y758))-COLUMN($O758:Y758),1,1)))*IF($J787=0,$H787,IF(AND(Y$9&lt;$I787,$J787=1),$H787,1))</f>
        <v>0</v>
      </c>
      <c r="Z787" s="221">
        <f ca="1">SUMPRODUCT($O194:Z194,N(OFFSET($O758:Z758,0,MAX(COLUMN($O758:Z758))-COLUMN($O758:Z758),1,1)))*IF($J787=0,$H787,IF(AND(Z$9&lt;$I787,$J787=1),$H787,1))</f>
        <v>0</v>
      </c>
      <c r="AA787" s="221">
        <f ca="1">SUMPRODUCT($O194:AA194,N(OFFSET($O758:AA758,0,MAX(COLUMN($O758:AA758))-COLUMN($O758:AA758),1,1)))*IF($J787=0,$H787,IF(AND(AA$9&lt;$I787,$J787=1),$H787,1))</f>
        <v>0</v>
      </c>
      <c r="AB787" s="221">
        <f ca="1">SUMPRODUCT($O194:AB194,N(OFFSET($O758:AB758,0,MAX(COLUMN($O758:AB758))-COLUMN($O758:AB758),1,1)))*IF($J787=0,$H787,IF(AND(AB$9&lt;$I787,$J787=1),$H787,1))</f>
        <v>0</v>
      </c>
      <c r="AC787" s="221">
        <f ca="1">SUMPRODUCT($O194:AC194,N(OFFSET($O758:AC758,0,MAX(COLUMN($O758:AC758))-COLUMN($O758:AC758),1,1)))*IF($J787=0,$H787,IF(AND(AC$9&lt;$I787,$J787=1),$H787,1))</f>
        <v>0</v>
      </c>
      <c r="AD787" s="221">
        <f ca="1">SUMPRODUCT($O194:AD194,N(OFFSET($O758:AD758,0,MAX(COLUMN($O758:AD758))-COLUMN($O758:AD758),1,1)))*IF($J787=0,$H787,IF(AND(AD$9&lt;$I787,$J787=1),$H787,1))</f>
        <v>0</v>
      </c>
      <c r="AE787" s="221">
        <f ca="1">SUMPRODUCT($O194:AE194,N(OFFSET($O758:AE758,0,MAX(COLUMN($O758:AE758))-COLUMN($O758:AE758),1,1)))*IF($J787=0,$H787,IF(AND(AE$9&lt;$I787,$J787=1),$H787,1))</f>
        <v>0</v>
      </c>
      <c r="AF787" s="221">
        <f ca="1">SUMPRODUCT($O194:AF194,N(OFFSET($O758:AF758,0,MAX(COLUMN($O758:AF758))-COLUMN($O758:AF758),1,1)))*IF($J787=0,$H787,IF(AND(AF$9&lt;$I787,$J787=1),$H787,1))</f>
        <v>0</v>
      </c>
      <c r="AG787" s="221">
        <f ca="1">SUMPRODUCT($O194:AG194,N(OFFSET($O758:AG758,0,MAX(COLUMN($O758:AG758))-COLUMN($O758:AG758),1,1)))*IF($J787=0,$H787,IF(AND(AG$9&lt;$I787,$J787=1),$H787,1))</f>
        <v>0</v>
      </c>
      <c r="AH787" s="221">
        <f ca="1">SUMPRODUCT($O194:AH194,N(OFFSET($O758:AH758,0,MAX(COLUMN($O758:AH758))-COLUMN($O758:AH758),1,1)))*IF($J787=0,$H787,IF(AND(AH$9&lt;$I787,$J787=1),$H787,1))</f>
        <v>0</v>
      </c>
      <c r="AI787" s="221">
        <f ca="1">SUMPRODUCT($O194:AI194,N(OFFSET($O758:AI758,0,MAX(COLUMN($O758:AI758))-COLUMN($O758:AI758),1,1)))*IF($J787=0,$H787,IF(AND(AI$9&lt;$I787,$J787=1),$H787,1))</f>
        <v>0</v>
      </c>
      <c r="AJ787" s="221">
        <f ca="1">SUMPRODUCT($O194:AJ194,N(OFFSET($O758:AJ758,0,MAX(COLUMN($O758:AJ758))-COLUMN($O758:AJ758),1,1)))*IF($J787=0,$H787,IF(AND(AJ$9&lt;$I787,$J787=1),$H787,1))</f>
        <v>0</v>
      </c>
      <c r="AK787" s="221">
        <f ca="1">SUMPRODUCT($O194:AK194,N(OFFSET($O758:AK758,0,MAX(COLUMN($O758:AK758))-COLUMN($O758:AK758),1,1)))*IF($J787=0,$H787,IF(AND(AK$9&lt;$I787,$J787=1),$H787,1))</f>
        <v>0</v>
      </c>
      <c r="AL787" s="221">
        <f ca="1">SUMPRODUCT($O194:AL194,N(OFFSET($O758:AL758,0,MAX(COLUMN($O758:AL758))-COLUMN($O758:AL758),1,1)))*IF($J787=0,$H787,IF(AND(AL$9&lt;$I787,$J787=1),$H787,1))</f>
        <v>0</v>
      </c>
      <c r="AM787" s="221">
        <f ca="1">SUMPRODUCT($O194:AM194,N(OFFSET($O758:AM758,0,MAX(COLUMN($O758:AM758))-COLUMN($O758:AM758),1,1)))*IF($J787=0,$H787,IF(AND(AM$9&lt;$I787,$J787=1),$H787,1))</f>
        <v>0</v>
      </c>
      <c r="AN787" s="221">
        <f ca="1">SUMPRODUCT($O194:AN194,N(OFFSET($O758:AN758,0,MAX(COLUMN($O758:AN758))-COLUMN($O758:AN758),1,1)))*IF($J787=0,$H787,IF(AND(AN$9&lt;$I787,$J787=1),$H787,1))</f>
        <v>0</v>
      </c>
      <c r="AO787" s="221">
        <f ca="1">SUMPRODUCT($O194:AO194,N(OFFSET($O758:AO758,0,MAX(COLUMN($O758:AO758))-COLUMN($O758:AO758),1,1)))*IF($J787=0,$H787,IF(AND(AO$9&lt;$I787,$J787=1),$H787,1))</f>
        <v>0</v>
      </c>
      <c r="AP787" s="221">
        <f ca="1">SUMPRODUCT($O194:AP194,N(OFFSET($O758:AP758,0,MAX(COLUMN($O758:AP758))-COLUMN($O758:AP758),1,1)))*IF($J787=0,$H787,IF(AND(AP$9&lt;$I787,$J787=1),$H787,1))</f>
        <v>0</v>
      </c>
      <c r="AQ787" s="221">
        <f ca="1">SUMPRODUCT($O194:AQ194,N(OFFSET($O758:AQ758,0,MAX(COLUMN($O758:AQ758))-COLUMN($O758:AQ758),1,1)))*IF($J787=0,$H787,IF(AND(AQ$9&lt;$I787,$J787=1),$H787,1))</f>
        <v>0</v>
      </c>
      <c r="AR787" s="221">
        <f ca="1">SUMPRODUCT($O194:AR194,N(OFFSET($O758:AR758,0,MAX(COLUMN($O758:AR758))-COLUMN($O758:AR758),1,1)))*IF($J787=0,$H787,IF(AND(AR$9&lt;$I787,$J787=1),$H787,1))</f>
        <v>0</v>
      </c>
      <c r="AS787" s="221">
        <f ca="1">SUMPRODUCT($O194:AS194,N(OFFSET($O758:AS758,0,MAX(COLUMN($O758:AS758))-COLUMN($O758:AS758),1,1)))*IF($J787=0,$H787,IF(AND(AS$9&lt;$I787,$J787=1),$H787,1))</f>
        <v>0</v>
      </c>
      <c r="AT787" s="221">
        <f ca="1">SUMPRODUCT($O194:AT194,N(OFFSET($O758:AT758,0,MAX(COLUMN($O758:AT758))-COLUMN($O758:AT758),1,1)))*IF($J787=0,$H787,IF(AND(AT$9&lt;$I787,$J787=1),$H787,1))</f>
        <v>0</v>
      </c>
      <c r="AU787" s="221">
        <f ca="1">SUMPRODUCT($O194:AU194,N(OFFSET($O758:AU758,0,MAX(COLUMN($O758:AU758))-COLUMN($O758:AU758),1,1)))*IF($J787=0,$H787,IF(AND(AU$9&lt;$I787,$J787=1),$H787,1))</f>
        <v>0</v>
      </c>
      <c r="AV787" s="221">
        <f ca="1">SUMPRODUCT($O194:AV194,N(OFFSET($O758:AV758,0,MAX(COLUMN($O758:AV758))-COLUMN($O758:AV758),1,1)))*IF($J787=0,$H787,IF(AND(AV$9&lt;$I787,$J787=1),$H787,1))</f>
        <v>0</v>
      </c>
      <c r="AW787" s="221">
        <f ca="1">SUMPRODUCT($O194:AW194,N(OFFSET($O758:AW758,0,MAX(COLUMN($O758:AW758))-COLUMN($O758:AW758),1,1)))*IF($J787=0,$H787,IF(AND(AW$9&lt;$I787,$J787=1),$H787,1))</f>
        <v>0</v>
      </c>
      <c r="AX787" s="221">
        <f ca="1">SUMPRODUCT($O194:AX194,N(OFFSET($O758:AX758,0,MAX(COLUMN($O758:AX758))-COLUMN($O758:AX758),1,1)))*IF($J787=0,$H787,IF(AND(AX$9&lt;$I787,$J787=1),$H787,1))</f>
        <v>0</v>
      </c>
      <c r="AY787" s="221">
        <f ca="1">SUMPRODUCT($O194:AY194,N(OFFSET($O758:AY758,0,MAX(COLUMN($O758:AY758))-COLUMN($O758:AY758),1,1)))*IF($J787=0,$H787,IF(AND(AY$9&lt;$I787,$J787=1),$H787,1))</f>
        <v>0</v>
      </c>
      <c r="AZ787" s="221">
        <f ca="1">SUMPRODUCT($O194:AZ194,N(OFFSET($O758:AZ758,0,MAX(COLUMN($O758:AZ758))-COLUMN($O758:AZ758),1,1)))*IF($J787=0,$H787,IF(AND(AZ$9&lt;$I787,$J787=1),$H787,1))</f>
        <v>0</v>
      </c>
      <c r="BA787" s="221">
        <f ca="1">SUMPRODUCT($O194:BA194,N(OFFSET($O758:BA758,0,MAX(COLUMN($O758:BA758))-COLUMN($O758:BA758),1,1)))*IF($J787=0,$H787,IF(AND(BA$9&lt;$I787,$J787=1),$H787,1))</f>
        <v>0</v>
      </c>
      <c r="BB787" s="221">
        <f ca="1">SUMPRODUCT($O194:BB194,N(OFFSET($O758:BB758,0,MAX(COLUMN($O758:BB758))-COLUMN($O758:BB758),1,1)))*IF($J787=0,$H787,IF(AND(BB$9&lt;$I787,$J787=1),$H787,1))</f>
        <v>0</v>
      </c>
      <c r="BC787" s="221">
        <f ca="1">SUMPRODUCT($O194:BC194,N(OFFSET($O758:BC758,0,MAX(COLUMN($O758:BC758))-COLUMN($O758:BC758),1,1)))*IF($J787=0,$H787,IF(AND(BC$9&lt;$I787,$J787=1),$H787,1))</f>
        <v>0</v>
      </c>
      <c r="BD787" s="221">
        <f ca="1">SUMPRODUCT($O194:BD194,N(OFFSET($O758:BD758,0,MAX(COLUMN($O758:BD758))-COLUMN($O758:BD758),1,1)))*IF($J787=0,$H787,IF(AND(BD$9&lt;$I787,$J787=1),$H787,1))</f>
        <v>0</v>
      </c>
      <c r="BE787" s="221">
        <f ca="1">SUMPRODUCT($O194:BE194,N(OFFSET($O758:BE758,0,MAX(COLUMN($O758:BE758))-COLUMN($O758:BE758),1,1)))*IF($J787=0,$H787,IF(AND(BE$9&lt;$I787,$J787=1),$H787,1))</f>
        <v>0</v>
      </c>
      <c r="BF787" s="221">
        <f ca="1">SUMPRODUCT($O194:BF194,N(OFFSET($O758:BF758,0,MAX(COLUMN($O758:BF758))-COLUMN($O758:BF758),1,1)))*IF($J787=0,$H787,IF(AND(BF$9&lt;$I787,$J787=1),$H787,1))</f>
        <v>0</v>
      </c>
      <c r="BG787" s="221">
        <f ca="1">SUMPRODUCT($O194:BG194,N(OFFSET($O758:BG758,0,MAX(COLUMN($O758:BG758))-COLUMN($O758:BG758),1,1)))*IF($J787=0,$H787,IF(AND(BG$9&lt;$I787,$J787=1),$H787,1))</f>
        <v>0</v>
      </c>
      <c r="BH787" s="221">
        <f ca="1">SUMPRODUCT($O194:BH194,N(OFFSET($O758:BH758,0,MAX(COLUMN($O758:BH758))-COLUMN($O758:BH758),1,1)))*IF($J787=0,$H787,IF(AND(BH$9&lt;$I787,$J787=1),$H787,1))</f>
        <v>0</v>
      </c>
      <c r="BI787" s="221">
        <f ca="1">SUMPRODUCT($O194:BI194,N(OFFSET($O758:BI758,0,MAX(COLUMN($O758:BI758))-COLUMN($O758:BI758),1,1)))*IF($J787=0,$H787,IF(AND(BI$9&lt;$I787,$J787=1),$H787,1))</f>
        <v>0</v>
      </c>
      <c r="BJ787" s="221">
        <f ca="1">SUMPRODUCT($O194:BJ194,N(OFFSET($O758:BJ758,0,MAX(COLUMN($O758:BJ758))-COLUMN($O758:BJ758),1,1)))*IF($J787=0,$H787,IF(AND(BJ$9&lt;$I787,$J787=1),$H787,1))</f>
        <v>0</v>
      </c>
      <c r="BK787" s="221">
        <f ca="1">SUMPRODUCT($O194:BK194,N(OFFSET($O758:BK758,0,MAX(COLUMN($O758:BK758))-COLUMN($O758:BK758),1,1)))*IF($J787=0,$H787,IF(AND(BK$9&lt;$I787,$J787=1),$H787,1))</f>
        <v>0</v>
      </c>
      <c r="BL787" s="221">
        <f ca="1">SUMPRODUCT($O194:BL194,N(OFFSET($O758:BL758,0,MAX(COLUMN($O758:BL758))-COLUMN($O758:BL758),1,1)))*IF($J787=0,$H787,IF(AND(BL$9&lt;$I787,$J787=1),$H787,1))</f>
        <v>0</v>
      </c>
      <c r="BM787" s="221">
        <f ca="1">SUMPRODUCT($O194:BM194,N(OFFSET($O758:BM758,0,MAX(COLUMN($O758:BM758))-COLUMN($O758:BM758),1,1)))*IF($J787=0,$H787,IF(AND(BM$9&lt;$I787,$J787=1),$H787,1))</f>
        <v>0</v>
      </c>
    </row>
    <row r="788" spans="3:65" x14ac:dyDescent="0.2">
      <c r="D788" s="194"/>
      <c r="O788" s="209"/>
      <c r="P788" s="209"/>
      <c r="Q788" s="209"/>
      <c r="R788" s="209"/>
      <c r="S788" s="209"/>
      <c r="T788" s="209"/>
      <c r="U788" s="209"/>
      <c r="V788" s="209"/>
      <c r="W788" s="209"/>
      <c r="X788" s="209"/>
      <c r="Y788" s="209"/>
      <c r="Z788" s="209"/>
      <c r="AA788" s="209"/>
      <c r="AB788" s="209"/>
      <c r="AC788" s="209"/>
      <c r="AD788" s="209"/>
      <c r="AE788" s="209"/>
      <c r="AF788" s="209"/>
      <c r="AG788" s="209"/>
      <c r="AH788" s="209"/>
      <c r="AI788" s="209"/>
      <c r="AJ788" s="209"/>
      <c r="AK788" s="209"/>
      <c r="AL788" s="209"/>
      <c r="AM788" s="209"/>
      <c r="AN788" s="209"/>
      <c r="AO788" s="209"/>
      <c r="AP788" s="209"/>
      <c r="AQ788" s="209"/>
      <c r="AR788" s="209"/>
      <c r="AS788" s="209"/>
      <c r="AT788" s="209"/>
      <c r="AU788" s="209"/>
      <c r="AV788" s="209"/>
      <c r="AW788" s="209"/>
      <c r="AX788" s="209"/>
      <c r="AY788" s="209"/>
      <c r="AZ788" s="209"/>
      <c r="BA788" s="209"/>
      <c r="BB788" s="209"/>
      <c r="BC788" s="209"/>
      <c r="BD788" s="209"/>
      <c r="BE788" s="209"/>
      <c r="BF788" s="209"/>
      <c r="BG788" s="209"/>
      <c r="BH788" s="209"/>
      <c r="BI788" s="209"/>
      <c r="BJ788" s="209"/>
      <c r="BK788" s="209"/>
      <c r="BL788" s="209"/>
      <c r="BM788" s="209"/>
    </row>
    <row r="789" spans="3:65" s="189" customFormat="1" x14ac:dyDescent="0.2">
      <c r="D789" s="195"/>
      <c r="F789" s="196"/>
      <c r="G789" s="196"/>
      <c r="J789" s="16"/>
    </row>
    <row r="790" spans="3:65" s="189" customFormat="1" x14ac:dyDescent="0.2">
      <c r="D790" s="195"/>
      <c r="F790" s="196"/>
      <c r="G790" s="196"/>
      <c r="J790" s="16"/>
    </row>
    <row r="791" spans="3:65" x14ac:dyDescent="0.2">
      <c r="D791" s="186" t="s">
        <v>81</v>
      </c>
      <c r="E791" s="181"/>
      <c r="F791" s="155"/>
      <c r="G791" s="155"/>
      <c r="H791" s="216" t="s">
        <v>82</v>
      </c>
      <c r="I791" s="231" t="s">
        <v>217</v>
      </c>
      <c r="K791" s="184"/>
      <c r="L791" s="184"/>
      <c r="M791" s="184"/>
      <c r="O791" s="184"/>
      <c r="P791" s="184"/>
      <c r="Q791" s="184"/>
      <c r="R791" s="184"/>
      <c r="S791" s="184"/>
      <c r="T791" s="184"/>
      <c r="U791" s="184"/>
      <c r="V791" s="184"/>
      <c r="W791" s="184"/>
      <c r="X791" s="184"/>
      <c r="Y791" s="184"/>
      <c r="Z791" s="184"/>
      <c r="AA791" s="184"/>
      <c r="AB791" s="184"/>
      <c r="AC791" s="184"/>
      <c r="AD791" s="184"/>
      <c r="AE791" s="184"/>
      <c r="AF791" s="184"/>
      <c r="AG791" s="184"/>
      <c r="AH791" s="184"/>
      <c r="AI791" s="184"/>
      <c r="AJ791" s="184"/>
      <c r="AK791" s="184"/>
      <c r="AL791" s="184"/>
      <c r="AM791" s="184"/>
      <c r="AN791" s="184"/>
      <c r="AO791" s="184"/>
      <c r="AP791" s="184"/>
      <c r="AQ791" s="184"/>
      <c r="AR791" s="184"/>
      <c r="AS791" s="184"/>
      <c r="AT791" s="184"/>
      <c r="AU791" s="184"/>
      <c r="AV791" s="184"/>
      <c r="AW791" s="184"/>
      <c r="AX791" s="184"/>
      <c r="AY791" s="184"/>
      <c r="AZ791" s="184"/>
      <c r="BA791" s="184"/>
      <c r="BB791" s="184"/>
      <c r="BC791" s="184"/>
      <c r="BD791" s="184"/>
      <c r="BE791" s="184"/>
      <c r="BF791" s="184"/>
      <c r="BG791" s="184"/>
      <c r="BH791" s="184"/>
      <c r="BI791" s="184"/>
      <c r="BJ791" s="184"/>
      <c r="BK791" s="184"/>
      <c r="BL791" s="184"/>
      <c r="BM791" s="184"/>
    </row>
    <row r="792" spans="3:65" x14ac:dyDescent="0.2">
      <c r="C792" s="188">
        <f>C791+1</f>
        <v>1</v>
      </c>
      <c r="D792" s="166" t="str">
        <f>INDEX(D$51:D$75,$C792,1)</f>
        <v xml:space="preserve">TRANSMISSION LINE  </v>
      </c>
      <c r="E792" s="211" t="str">
        <f t="shared" ref="E792:F816" si="651">INDEX(E$51:E$75,$C792,1)</f>
        <v>CWIP Capital</v>
      </c>
      <c r="F792" s="183">
        <f t="shared" si="651"/>
        <v>6</v>
      </c>
      <c r="G792" s="183"/>
      <c r="H792" s="214">
        <f>Assumptions!$E$37</f>
        <v>1.6830000000000001E-2</v>
      </c>
      <c r="I792" s="281">
        <f t="shared" ref="I792:I816" si="652">YEAR(I170)+IF(AND(MONTH(I170)&gt;4,F792&gt;=4),1,0)</f>
        <v>2026</v>
      </c>
      <c r="K792" s="202">
        <f ca="1">SUMPRODUCT(O792:BM792,$O$11:$BM$11)</f>
        <v>26362998.088686857</v>
      </c>
      <c r="L792" s="203">
        <f ca="1">SUM(O792:BM792)</f>
        <v>99732015.615238905</v>
      </c>
      <c r="O792" s="234">
        <f t="shared" ref="O792:O816" ca="1" si="653">$H792*O763*(O$9&gt;=$I792)</f>
        <v>0</v>
      </c>
      <c r="P792" s="234">
        <f t="shared" ref="P792:BM797" ca="1" si="654">$H792*P763*(P$9&gt;=$I792)</f>
        <v>0</v>
      </c>
      <c r="Q792" s="234">
        <f t="shared" ca="1" si="654"/>
        <v>0</v>
      </c>
      <c r="R792" s="234">
        <f t="shared" ca="1" si="654"/>
        <v>0</v>
      </c>
      <c r="S792" s="234">
        <f t="shared" ca="1" si="654"/>
        <v>3162207.0632699234</v>
      </c>
      <c r="T792" s="234">
        <f t="shared" ca="1" si="654"/>
        <v>3116978.8335211286</v>
      </c>
      <c r="U792" s="234">
        <f t="shared" ca="1" si="654"/>
        <v>3071750.6037723334</v>
      </c>
      <c r="V792" s="234">
        <f t="shared" ca="1" si="654"/>
        <v>3026522.3740235385</v>
      </c>
      <c r="W792" s="234">
        <f t="shared" ca="1" si="654"/>
        <v>2981294.1442747433</v>
      </c>
      <c r="X792" s="234">
        <f t="shared" ca="1" si="654"/>
        <v>2936065.9145259485</v>
      </c>
      <c r="Y792" s="234">
        <f t="shared" ca="1" si="654"/>
        <v>2890837.6847771527</v>
      </c>
      <c r="Z792" s="234">
        <f t="shared" ca="1" si="654"/>
        <v>2845609.4550283584</v>
      </c>
      <c r="AA792" s="234">
        <f t="shared" ca="1" si="654"/>
        <v>2800381.2252795626</v>
      </c>
      <c r="AB792" s="234">
        <f t="shared" ca="1" si="654"/>
        <v>2755152.9955307678</v>
      </c>
      <c r="AC792" s="234">
        <f t="shared" ca="1" si="654"/>
        <v>2709924.7657819726</v>
      </c>
      <c r="AD792" s="234">
        <f t="shared" ca="1" si="654"/>
        <v>2664696.5360331777</v>
      </c>
      <c r="AE792" s="234">
        <f t="shared" ca="1" si="654"/>
        <v>2619468.3062843825</v>
      </c>
      <c r="AF792" s="234">
        <f t="shared" ca="1" si="654"/>
        <v>2574240.0765355877</v>
      </c>
      <c r="AG792" s="234">
        <f t="shared" ca="1" si="654"/>
        <v>2529011.8467867919</v>
      </c>
      <c r="AH792" s="234">
        <f t="shared" ca="1" si="654"/>
        <v>2483783.6170379976</v>
      </c>
      <c r="AI792" s="234">
        <f t="shared" ca="1" si="654"/>
        <v>2438555.3872892018</v>
      </c>
      <c r="AJ792" s="234">
        <f t="shared" ca="1" si="654"/>
        <v>2393327.157540407</v>
      </c>
      <c r="AK792" s="234">
        <f t="shared" ca="1" si="654"/>
        <v>2348098.9277916118</v>
      </c>
      <c r="AL792" s="234">
        <f t="shared" ca="1" si="654"/>
        <v>2302870.6980428169</v>
      </c>
      <c r="AM792" s="234">
        <f t="shared" ca="1" si="654"/>
        <v>2257642.4682940217</v>
      </c>
      <c r="AN792" s="234">
        <f t="shared" ca="1" si="654"/>
        <v>2212414.2385452264</v>
      </c>
      <c r="AO792" s="234">
        <f t="shared" ca="1" si="654"/>
        <v>2167186.0087964316</v>
      </c>
      <c r="AP792" s="234">
        <f t="shared" ca="1" si="654"/>
        <v>2121957.7790476363</v>
      </c>
      <c r="AQ792" s="234">
        <f t="shared" ca="1" si="654"/>
        <v>2076729.549298841</v>
      </c>
      <c r="AR792" s="234">
        <f t="shared" ca="1" si="654"/>
        <v>2031501.319550046</v>
      </c>
      <c r="AS792" s="234">
        <f t="shared" ca="1" si="654"/>
        <v>1986273.0898012512</v>
      </c>
      <c r="AT792" s="234">
        <f t="shared" ca="1" si="654"/>
        <v>1941044.8600524559</v>
      </c>
      <c r="AU792" s="234">
        <f t="shared" ca="1" si="654"/>
        <v>1895816.6303036606</v>
      </c>
      <c r="AV792" s="234">
        <f t="shared" ca="1" si="654"/>
        <v>1850588.4005548656</v>
      </c>
      <c r="AW792" s="234">
        <f t="shared" ca="1" si="654"/>
        <v>1805360.1708060708</v>
      </c>
      <c r="AX792" s="234">
        <f t="shared" ca="1" si="654"/>
        <v>1760131.9410572755</v>
      </c>
      <c r="AY792" s="234">
        <f t="shared" ca="1" si="654"/>
        <v>1714903.7113084802</v>
      </c>
      <c r="AZ792" s="234">
        <f t="shared" ca="1" si="654"/>
        <v>1669675.4815596852</v>
      </c>
      <c r="BA792" s="234">
        <f t="shared" ca="1" si="654"/>
        <v>1624447.2518108904</v>
      </c>
      <c r="BB792" s="234">
        <f t="shared" ca="1" si="654"/>
        <v>1579219.0220620951</v>
      </c>
      <c r="BC792" s="234">
        <f t="shared" ca="1" si="654"/>
        <v>1533990.7923133001</v>
      </c>
      <c r="BD792" s="234">
        <f t="shared" ca="1" si="654"/>
        <v>1488762.5625645053</v>
      </c>
      <c r="BE792" s="234">
        <f t="shared" ca="1" si="654"/>
        <v>1443534.3328157102</v>
      </c>
      <c r="BF792" s="234">
        <f t="shared" ca="1" si="654"/>
        <v>1398306.1030669154</v>
      </c>
      <c r="BG792" s="234">
        <f t="shared" ca="1" si="654"/>
        <v>1353077.8733181204</v>
      </c>
      <c r="BH792" s="234">
        <f t="shared" ca="1" si="654"/>
        <v>1307849.6435693253</v>
      </c>
      <c r="BI792" s="234">
        <f t="shared" ca="1" si="654"/>
        <v>1262621.4138205305</v>
      </c>
      <c r="BJ792" s="234">
        <f t="shared" ca="1" si="654"/>
        <v>1217393.1840717355</v>
      </c>
      <c r="BK792" s="234">
        <f t="shared" ca="1" si="654"/>
        <v>1172164.9543229407</v>
      </c>
      <c r="BL792" s="234">
        <f t="shared" ca="1" si="654"/>
        <v>1126936.7245741456</v>
      </c>
      <c r="BM792" s="234">
        <f t="shared" ca="1" si="654"/>
        <v>1081708.4948253508</v>
      </c>
    </row>
    <row r="793" spans="3:65" x14ac:dyDescent="0.2">
      <c r="C793" s="188">
        <f t="shared" ref="C793:C816" si="655">C792+1</f>
        <v>2</v>
      </c>
      <c r="D793" s="166" t="str">
        <f t="shared" ref="D793:D816" si="656">INDEX(D$51:D$75,$C793,1)</f>
        <v xml:space="preserve">TRANSMISSION SUBSTATION  </v>
      </c>
      <c r="E793" s="211" t="str">
        <f t="shared" si="651"/>
        <v>CWIP Capital</v>
      </c>
      <c r="F793" s="183">
        <f t="shared" si="651"/>
        <v>6</v>
      </c>
      <c r="G793" s="183"/>
      <c r="H793" s="214">
        <f>Assumptions!$E$37</f>
        <v>1.6830000000000001E-2</v>
      </c>
      <c r="I793" s="281">
        <f t="shared" si="652"/>
        <v>2026</v>
      </c>
      <c r="K793" s="202">
        <f t="shared" ref="K793:K816" ca="1" si="657">SUMPRODUCT(O793:BM793,$O$11:$BM$11)</f>
        <v>555526.56430731725</v>
      </c>
      <c r="L793" s="203">
        <f t="shared" ref="L793:L816" ca="1" si="658">SUM(O793:BM793)</f>
        <v>1751576.3503635719</v>
      </c>
      <c r="O793" s="234">
        <f t="shared" ca="1" si="653"/>
        <v>0</v>
      </c>
      <c r="P793" s="234">
        <f t="shared" ref="P793:AD793" ca="1" si="659">$H793*P764*(P$9&gt;=$I793)</f>
        <v>0</v>
      </c>
      <c r="Q793" s="234">
        <f t="shared" ca="1" si="659"/>
        <v>0</v>
      </c>
      <c r="R793" s="234">
        <f t="shared" ca="1" si="659"/>
        <v>0</v>
      </c>
      <c r="S793" s="234">
        <f t="shared" ca="1" si="659"/>
        <v>75311.723830167946</v>
      </c>
      <c r="T793" s="234">
        <f t="shared" ca="1" si="659"/>
        <v>73596.845868190692</v>
      </c>
      <c r="U793" s="234">
        <f t="shared" ca="1" si="659"/>
        <v>71881.967906213438</v>
      </c>
      <c r="V793" s="234">
        <f t="shared" ca="1" si="659"/>
        <v>70167.089944236184</v>
      </c>
      <c r="W793" s="234">
        <f t="shared" ca="1" si="659"/>
        <v>68452.21198225893</v>
      </c>
      <c r="X793" s="234">
        <f t="shared" ca="1" si="659"/>
        <v>66737.334020281662</v>
      </c>
      <c r="Y793" s="234">
        <f t="shared" ca="1" si="659"/>
        <v>65022.4560583044</v>
      </c>
      <c r="Z793" s="234">
        <f t="shared" ca="1" si="659"/>
        <v>63307.578096327146</v>
      </c>
      <c r="AA793" s="234">
        <f t="shared" ca="1" si="659"/>
        <v>61592.700134349892</v>
      </c>
      <c r="AB793" s="234">
        <f t="shared" ca="1" si="659"/>
        <v>59877.822172372624</v>
      </c>
      <c r="AC793" s="234">
        <f t="shared" ca="1" si="659"/>
        <v>58162.944210395362</v>
      </c>
      <c r="AD793" s="234">
        <f t="shared" ca="1" si="659"/>
        <v>56448.066248418108</v>
      </c>
      <c r="AE793" s="234">
        <f t="shared" ca="1" si="654"/>
        <v>54733.188286440847</v>
      </c>
      <c r="AF793" s="234">
        <f t="shared" ca="1" si="654"/>
        <v>53018.310324463593</v>
      </c>
      <c r="AG793" s="234">
        <f t="shared" ca="1" si="654"/>
        <v>51303.432362486332</v>
      </c>
      <c r="AH793" s="234">
        <f t="shared" ca="1" si="654"/>
        <v>49588.554400509078</v>
      </c>
      <c r="AI793" s="234">
        <f t="shared" ca="1" si="654"/>
        <v>47873.676438531824</v>
      </c>
      <c r="AJ793" s="234">
        <f t="shared" ca="1" si="654"/>
        <v>46158.798476554563</v>
      </c>
      <c r="AK793" s="234">
        <f t="shared" ca="1" si="654"/>
        <v>44443.920514577301</v>
      </c>
      <c r="AL793" s="234">
        <f t="shared" ca="1" si="654"/>
        <v>42729.042552600047</v>
      </c>
      <c r="AM793" s="234">
        <f t="shared" ca="1" si="654"/>
        <v>41014.164590622786</v>
      </c>
      <c r="AN793" s="234">
        <f t="shared" ca="1" si="654"/>
        <v>39299.286628645532</v>
      </c>
      <c r="AO793" s="234">
        <f t="shared" ca="1" si="654"/>
        <v>37584.408666668278</v>
      </c>
      <c r="AP793" s="234">
        <f t="shared" ca="1" si="654"/>
        <v>35869.530704691017</v>
      </c>
      <c r="AQ793" s="234">
        <f t="shared" ca="1" si="654"/>
        <v>34154.652742713755</v>
      </c>
      <c r="AR793" s="234">
        <f t="shared" ca="1" si="654"/>
        <v>32439.774780736501</v>
      </c>
      <c r="AS793" s="234">
        <f t="shared" ca="1" si="654"/>
        <v>30724.896818759244</v>
      </c>
      <c r="AT793" s="234">
        <f t="shared" ca="1" si="654"/>
        <v>29010.01885678199</v>
      </c>
      <c r="AU793" s="234">
        <f t="shared" ca="1" si="654"/>
        <v>27295.140894804728</v>
      </c>
      <c r="AV793" s="234">
        <f t="shared" ca="1" si="654"/>
        <v>25580.262932827471</v>
      </c>
      <c r="AW793" s="234">
        <f t="shared" ca="1" si="654"/>
        <v>23865.384970850213</v>
      </c>
      <c r="AX793" s="234">
        <f t="shared" ca="1" si="654"/>
        <v>22150.507008872959</v>
      </c>
      <c r="AY793" s="234">
        <f t="shared" ca="1" si="654"/>
        <v>20435.629046895698</v>
      </c>
      <c r="AZ793" s="234">
        <f t="shared" ca="1" si="654"/>
        <v>18720.75108491844</v>
      </c>
      <c r="BA793" s="234">
        <f t="shared" ca="1" si="654"/>
        <v>17005.873122941182</v>
      </c>
      <c r="BB793" s="234">
        <f t="shared" ca="1" si="654"/>
        <v>15290.995160963925</v>
      </c>
      <c r="BC793" s="234">
        <f t="shared" ca="1" si="654"/>
        <v>15090.926065399881</v>
      </c>
      <c r="BD793" s="234">
        <f t="shared" ca="1" si="654"/>
        <v>15090.926065399881</v>
      </c>
      <c r="BE793" s="234">
        <f t="shared" ca="1" si="654"/>
        <v>15090.926065399881</v>
      </c>
      <c r="BF793" s="234">
        <f t="shared" ca="1" si="654"/>
        <v>15090.926065399881</v>
      </c>
      <c r="BG793" s="234">
        <f t="shared" ca="1" si="654"/>
        <v>15090.926065399881</v>
      </c>
      <c r="BH793" s="234">
        <f t="shared" ca="1" si="654"/>
        <v>15090.926065399881</v>
      </c>
      <c r="BI793" s="234">
        <f t="shared" ca="1" si="654"/>
        <v>15090.926065399881</v>
      </c>
      <c r="BJ793" s="234">
        <f t="shared" ca="1" si="654"/>
        <v>15090.926065399881</v>
      </c>
      <c r="BK793" s="234">
        <f t="shared" ca="1" si="654"/>
        <v>0</v>
      </c>
      <c r="BL793" s="234">
        <f t="shared" ca="1" si="654"/>
        <v>0</v>
      </c>
      <c r="BM793" s="234">
        <f t="shared" ca="1" si="654"/>
        <v>0</v>
      </c>
    </row>
    <row r="794" spans="3:65" x14ac:dyDescent="0.2">
      <c r="C794" s="188">
        <f t="shared" si="655"/>
        <v>3</v>
      </c>
      <c r="D794" s="166" t="str">
        <f t="shared" si="656"/>
        <v xml:space="preserve">DISTRIBUTION SUBSTATION  </v>
      </c>
      <c r="E794" s="211" t="str">
        <f t="shared" si="651"/>
        <v>CWIP Capital</v>
      </c>
      <c r="F794" s="183">
        <f t="shared" si="651"/>
        <v>6</v>
      </c>
      <c r="G794" s="183"/>
      <c r="H794" s="214">
        <f>Assumptions!$E$37</f>
        <v>1.6830000000000001E-2</v>
      </c>
      <c r="I794" s="281">
        <f t="shared" si="652"/>
        <v>2026</v>
      </c>
      <c r="K794" s="202">
        <f t="shared" ca="1" si="657"/>
        <v>2709794.9372971319</v>
      </c>
      <c r="L794" s="203">
        <f t="shared" ca="1" si="658"/>
        <v>9159962.8247559853</v>
      </c>
      <c r="O794" s="234">
        <f t="shared" ca="1" si="653"/>
        <v>0</v>
      </c>
      <c r="P794" s="234">
        <f t="shared" ca="1" si="654"/>
        <v>0</v>
      </c>
      <c r="Q794" s="234">
        <f t="shared" ca="1" si="654"/>
        <v>0</v>
      </c>
      <c r="R794" s="234">
        <f t="shared" ca="1" si="654"/>
        <v>0</v>
      </c>
      <c r="S794" s="234">
        <f t="shared" ca="1" si="654"/>
        <v>350993.84687282238</v>
      </c>
      <c r="T794" s="234">
        <f t="shared" ca="1" si="654"/>
        <v>344100.35069856077</v>
      </c>
      <c r="U794" s="234">
        <f t="shared" ca="1" si="654"/>
        <v>337206.85452429915</v>
      </c>
      <c r="V794" s="234">
        <f t="shared" ca="1" si="654"/>
        <v>330313.35835003742</v>
      </c>
      <c r="W794" s="234">
        <f t="shared" ca="1" si="654"/>
        <v>323419.86217577587</v>
      </c>
      <c r="X794" s="234">
        <f t="shared" ca="1" si="654"/>
        <v>316526.36600151419</v>
      </c>
      <c r="Y794" s="234">
        <f t="shared" ca="1" si="654"/>
        <v>309632.86982725252</v>
      </c>
      <c r="Z794" s="234">
        <f t="shared" ca="1" si="654"/>
        <v>302739.37365299091</v>
      </c>
      <c r="AA794" s="234">
        <f t="shared" ca="1" si="654"/>
        <v>295845.87747872918</v>
      </c>
      <c r="AB794" s="234">
        <f t="shared" ca="1" si="654"/>
        <v>288952.38130446756</v>
      </c>
      <c r="AC794" s="234">
        <f t="shared" ca="1" si="654"/>
        <v>282058.88513020595</v>
      </c>
      <c r="AD794" s="234">
        <f t="shared" ca="1" si="654"/>
        <v>275165.38895594428</v>
      </c>
      <c r="AE794" s="234">
        <f t="shared" ca="1" si="654"/>
        <v>268271.89278168266</v>
      </c>
      <c r="AF794" s="234">
        <f t="shared" ca="1" si="654"/>
        <v>261378.39660742096</v>
      </c>
      <c r="AG794" s="234">
        <f t="shared" ca="1" si="654"/>
        <v>254484.90043315935</v>
      </c>
      <c r="AH794" s="234">
        <f t="shared" ca="1" si="654"/>
        <v>247591.4042588977</v>
      </c>
      <c r="AI794" s="234">
        <f t="shared" ca="1" si="654"/>
        <v>240697.90808463603</v>
      </c>
      <c r="AJ794" s="234">
        <f t="shared" ca="1" si="654"/>
        <v>233804.41191037436</v>
      </c>
      <c r="AK794" s="234">
        <f t="shared" ca="1" si="654"/>
        <v>226910.91573611274</v>
      </c>
      <c r="AL794" s="234">
        <f t="shared" ca="1" si="654"/>
        <v>220017.41956185113</v>
      </c>
      <c r="AM794" s="234">
        <f t="shared" ca="1" si="654"/>
        <v>213123.92338758946</v>
      </c>
      <c r="AN794" s="234">
        <f t="shared" ca="1" si="654"/>
        <v>206230.42721332781</v>
      </c>
      <c r="AO794" s="234">
        <f t="shared" ca="1" si="654"/>
        <v>199336.93103906617</v>
      </c>
      <c r="AP794" s="234">
        <f t="shared" ca="1" si="654"/>
        <v>192443.43486480453</v>
      </c>
      <c r="AQ794" s="234">
        <f t="shared" ca="1" si="654"/>
        <v>185549.93869054285</v>
      </c>
      <c r="AR794" s="234">
        <f t="shared" ca="1" si="654"/>
        <v>178656.44251628121</v>
      </c>
      <c r="AS794" s="234">
        <f t="shared" ca="1" si="654"/>
        <v>171762.94634201957</v>
      </c>
      <c r="AT794" s="234">
        <f t="shared" ca="1" si="654"/>
        <v>164869.4501677579</v>
      </c>
      <c r="AU794" s="234">
        <f t="shared" ca="1" si="654"/>
        <v>157975.95399349622</v>
      </c>
      <c r="AV794" s="234">
        <f t="shared" ca="1" si="654"/>
        <v>151082.45781923458</v>
      </c>
      <c r="AW794" s="234">
        <f t="shared" ca="1" si="654"/>
        <v>144188.96164497291</v>
      </c>
      <c r="AX794" s="234">
        <f t="shared" ca="1" si="654"/>
        <v>137295.46547071123</v>
      </c>
      <c r="AY794" s="234">
        <f t="shared" ca="1" si="654"/>
        <v>130401.96929644958</v>
      </c>
      <c r="AZ794" s="234">
        <f t="shared" ca="1" si="654"/>
        <v>123508.4731221879</v>
      </c>
      <c r="BA794" s="234">
        <f t="shared" ca="1" si="654"/>
        <v>116614.97694792625</v>
      </c>
      <c r="BB794" s="234">
        <f t="shared" ca="1" si="654"/>
        <v>109721.48077366457</v>
      </c>
      <c r="BC794" s="234">
        <f t="shared" ca="1" si="654"/>
        <v>102827.98459940292</v>
      </c>
      <c r="BD794" s="234">
        <f t="shared" ca="1" si="654"/>
        <v>95934.488425141244</v>
      </c>
      <c r="BE794" s="234">
        <f t="shared" ca="1" si="654"/>
        <v>89040.992250879572</v>
      </c>
      <c r="BF794" s="234">
        <f t="shared" ca="1" si="654"/>
        <v>82147.496076617914</v>
      </c>
      <c r="BG794" s="234">
        <f t="shared" ca="1" si="654"/>
        <v>75253.999902356241</v>
      </c>
      <c r="BH794" s="234">
        <f t="shared" ca="1" si="654"/>
        <v>70313.66097746884</v>
      </c>
      <c r="BI794" s="234">
        <f t="shared" ca="1" si="654"/>
        <v>70313.66097746884</v>
      </c>
      <c r="BJ794" s="234">
        <f t="shared" ca="1" si="654"/>
        <v>70313.66097746884</v>
      </c>
      <c r="BK794" s="234">
        <f t="shared" ca="1" si="654"/>
        <v>70313.66097746884</v>
      </c>
      <c r="BL794" s="234">
        <f t="shared" ca="1" si="654"/>
        <v>70313.66097746884</v>
      </c>
      <c r="BM794" s="234">
        <f t="shared" ca="1" si="654"/>
        <v>70313.66097746884</v>
      </c>
    </row>
    <row r="795" spans="3:65" x14ac:dyDescent="0.2">
      <c r="C795" s="188">
        <f t="shared" si="655"/>
        <v>4</v>
      </c>
      <c r="D795" s="166" t="str">
        <f t="shared" si="656"/>
        <v/>
      </c>
      <c r="E795" s="211" t="str">
        <f t="shared" si="651"/>
        <v>Operating Expense</v>
      </c>
      <c r="F795" s="183">
        <f t="shared" si="651"/>
        <v>2</v>
      </c>
      <c r="G795" s="183"/>
      <c r="H795" s="214">
        <f>Assumptions!$E$37</f>
        <v>1.6830000000000001E-2</v>
      </c>
      <c r="I795" s="281">
        <f t="shared" si="652"/>
        <v>2025</v>
      </c>
      <c r="K795" s="202">
        <f t="shared" ca="1" si="657"/>
        <v>0</v>
      </c>
      <c r="L795" s="203">
        <f t="shared" ca="1" si="658"/>
        <v>0</v>
      </c>
      <c r="O795" s="234">
        <f t="shared" ca="1" si="653"/>
        <v>0</v>
      </c>
      <c r="P795" s="234">
        <f t="shared" ca="1" si="654"/>
        <v>0</v>
      </c>
      <c r="Q795" s="234">
        <f t="shared" ca="1" si="654"/>
        <v>0</v>
      </c>
      <c r="R795" s="234">
        <f t="shared" ca="1" si="654"/>
        <v>0</v>
      </c>
      <c r="S795" s="234">
        <f t="shared" ca="1" si="654"/>
        <v>0</v>
      </c>
      <c r="T795" s="234">
        <f t="shared" ca="1" si="654"/>
        <v>0</v>
      </c>
      <c r="U795" s="234">
        <f t="shared" ca="1" si="654"/>
        <v>0</v>
      </c>
      <c r="V795" s="234">
        <f t="shared" ca="1" si="654"/>
        <v>0</v>
      </c>
      <c r="W795" s="234">
        <f t="shared" ca="1" si="654"/>
        <v>0</v>
      </c>
      <c r="X795" s="234">
        <f t="shared" ca="1" si="654"/>
        <v>0</v>
      </c>
      <c r="Y795" s="234">
        <f t="shared" ca="1" si="654"/>
        <v>0</v>
      </c>
      <c r="Z795" s="234">
        <f t="shared" ca="1" si="654"/>
        <v>0</v>
      </c>
      <c r="AA795" s="234">
        <f t="shared" ca="1" si="654"/>
        <v>0</v>
      </c>
      <c r="AB795" s="234">
        <f t="shared" ca="1" si="654"/>
        <v>0</v>
      </c>
      <c r="AC795" s="234">
        <f t="shared" ca="1" si="654"/>
        <v>0</v>
      </c>
      <c r="AD795" s="234">
        <f t="shared" ca="1" si="654"/>
        <v>0</v>
      </c>
      <c r="AE795" s="234">
        <f t="shared" ca="1" si="654"/>
        <v>0</v>
      </c>
      <c r="AF795" s="234">
        <f t="shared" ca="1" si="654"/>
        <v>0</v>
      </c>
      <c r="AG795" s="234">
        <f t="shared" ca="1" si="654"/>
        <v>0</v>
      </c>
      <c r="AH795" s="234">
        <f t="shared" ca="1" si="654"/>
        <v>0</v>
      </c>
      <c r="AI795" s="234">
        <f t="shared" ca="1" si="654"/>
        <v>0</v>
      </c>
      <c r="AJ795" s="234">
        <f t="shared" ca="1" si="654"/>
        <v>0</v>
      </c>
      <c r="AK795" s="234">
        <f t="shared" ca="1" si="654"/>
        <v>0</v>
      </c>
      <c r="AL795" s="234">
        <f t="shared" ca="1" si="654"/>
        <v>0</v>
      </c>
      <c r="AM795" s="234">
        <f t="shared" ca="1" si="654"/>
        <v>0</v>
      </c>
      <c r="AN795" s="234">
        <f t="shared" ca="1" si="654"/>
        <v>0</v>
      </c>
      <c r="AO795" s="234">
        <f t="shared" ca="1" si="654"/>
        <v>0</v>
      </c>
      <c r="AP795" s="234">
        <f t="shared" ca="1" si="654"/>
        <v>0</v>
      </c>
      <c r="AQ795" s="234">
        <f t="shared" ca="1" si="654"/>
        <v>0</v>
      </c>
      <c r="AR795" s="234">
        <f t="shared" ca="1" si="654"/>
        <v>0</v>
      </c>
      <c r="AS795" s="234">
        <f t="shared" ca="1" si="654"/>
        <v>0</v>
      </c>
      <c r="AT795" s="234">
        <f t="shared" ca="1" si="654"/>
        <v>0</v>
      </c>
      <c r="AU795" s="234">
        <f t="shared" ca="1" si="654"/>
        <v>0</v>
      </c>
      <c r="AV795" s="234">
        <f t="shared" ca="1" si="654"/>
        <v>0</v>
      </c>
      <c r="AW795" s="234">
        <f t="shared" ca="1" si="654"/>
        <v>0</v>
      </c>
      <c r="AX795" s="234">
        <f t="shared" ca="1" si="654"/>
        <v>0</v>
      </c>
      <c r="AY795" s="234">
        <f t="shared" ca="1" si="654"/>
        <v>0</v>
      </c>
      <c r="AZ795" s="234">
        <f t="shared" ca="1" si="654"/>
        <v>0</v>
      </c>
      <c r="BA795" s="234">
        <f t="shared" ca="1" si="654"/>
        <v>0</v>
      </c>
      <c r="BB795" s="234">
        <f t="shared" ca="1" si="654"/>
        <v>0</v>
      </c>
      <c r="BC795" s="234">
        <f t="shared" ca="1" si="654"/>
        <v>0</v>
      </c>
      <c r="BD795" s="234">
        <f t="shared" ca="1" si="654"/>
        <v>0</v>
      </c>
      <c r="BE795" s="234">
        <f t="shared" ca="1" si="654"/>
        <v>0</v>
      </c>
      <c r="BF795" s="234">
        <f t="shared" ca="1" si="654"/>
        <v>0</v>
      </c>
      <c r="BG795" s="234">
        <f t="shared" ca="1" si="654"/>
        <v>0</v>
      </c>
      <c r="BH795" s="234">
        <f t="shared" ca="1" si="654"/>
        <v>0</v>
      </c>
      <c r="BI795" s="234">
        <f t="shared" ca="1" si="654"/>
        <v>0</v>
      </c>
      <c r="BJ795" s="234">
        <f t="shared" ca="1" si="654"/>
        <v>0</v>
      </c>
      <c r="BK795" s="234">
        <f t="shared" ca="1" si="654"/>
        <v>0</v>
      </c>
      <c r="BL795" s="234">
        <f t="shared" ca="1" si="654"/>
        <v>0</v>
      </c>
      <c r="BM795" s="234">
        <f t="shared" ca="1" si="654"/>
        <v>0</v>
      </c>
    </row>
    <row r="796" spans="3:65" x14ac:dyDescent="0.2">
      <c r="C796" s="188">
        <f t="shared" si="655"/>
        <v>5</v>
      </c>
      <c r="D796" s="166" t="str">
        <f t="shared" si="656"/>
        <v/>
      </c>
      <c r="E796" s="211" t="str">
        <f t="shared" si="651"/>
        <v>Operating Expense</v>
      </c>
      <c r="F796" s="183">
        <f t="shared" si="651"/>
        <v>2</v>
      </c>
      <c r="G796" s="183"/>
      <c r="H796" s="214">
        <f>Assumptions!$E$37</f>
        <v>1.6830000000000001E-2</v>
      </c>
      <c r="I796" s="281">
        <f t="shared" si="652"/>
        <v>2022</v>
      </c>
      <c r="K796" s="202">
        <f t="shared" ca="1" si="657"/>
        <v>0</v>
      </c>
      <c r="L796" s="203">
        <f t="shared" ca="1" si="658"/>
        <v>0</v>
      </c>
      <c r="O796" s="234">
        <f t="shared" ca="1" si="653"/>
        <v>0</v>
      </c>
      <c r="P796" s="234">
        <f t="shared" ca="1" si="654"/>
        <v>0</v>
      </c>
      <c r="Q796" s="234">
        <f t="shared" ca="1" si="654"/>
        <v>0</v>
      </c>
      <c r="R796" s="234">
        <f t="shared" ca="1" si="654"/>
        <v>0</v>
      </c>
      <c r="S796" s="234">
        <f t="shared" ca="1" si="654"/>
        <v>0</v>
      </c>
      <c r="T796" s="234">
        <f t="shared" ca="1" si="654"/>
        <v>0</v>
      </c>
      <c r="U796" s="234">
        <f t="shared" ca="1" si="654"/>
        <v>0</v>
      </c>
      <c r="V796" s="234">
        <f t="shared" ca="1" si="654"/>
        <v>0</v>
      </c>
      <c r="W796" s="234">
        <f t="shared" ca="1" si="654"/>
        <v>0</v>
      </c>
      <c r="X796" s="234">
        <f t="shared" ca="1" si="654"/>
        <v>0</v>
      </c>
      <c r="Y796" s="234">
        <f t="shared" ca="1" si="654"/>
        <v>0</v>
      </c>
      <c r="Z796" s="234">
        <f t="shared" ca="1" si="654"/>
        <v>0</v>
      </c>
      <c r="AA796" s="234">
        <f t="shared" ca="1" si="654"/>
        <v>0</v>
      </c>
      <c r="AB796" s="234">
        <f t="shared" ca="1" si="654"/>
        <v>0</v>
      </c>
      <c r="AC796" s="234">
        <f t="shared" ca="1" si="654"/>
        <v>0</v>
      </c>
      <c r="AD796" s="234">
        <f t="shared" ca="1" si="654"/>
        <v>0</v>
      </c>
      <c r="AE796" s="234">
        <f t="shared" ca="1" si="654"/>
        <v>0</v>
      </c>
      <c r="AF796" s="234">
        <f t="shared" ca="1" si="654"/>
        <v>0</v>
      </c>
      <c r="AG796" s="234">
        <f t="shared" ca="1" si="654"/>
        <v>0</v>
      </c>
      <c r="AH796" s="234">
        <f t="shared" ca="1" si="654"/>
        <v>0</v>
      </c>
      <c r="AI796" s="234">
        <f t="shared" ca="1" si="654"/>
        <v>0</v>
      </c>
      <c r="AJ796" s="234">
        <f t="shared" ca="1" si="654"/>
        <v>0</v>
      </c>
      <c r="AK796" s="234">
        <f t="shared" ca="1" si="654"/>
        <v>0</v>
      </c>
      <c r="AL796" s="234">
        <f t="shared" ca="1" si="654"/>
        <v>0</v>
      </c>
      <c r="AM796" s="234">
        <f t="shared" ca="1" si="654"/>
        <v>0</v>
      </c>
      <c r="AN796" s="234">
        <f t="shared" ca="1" si="654"/>
        <v>0</v>
      </c>
      <c r="AO796" s="234">
        <f t="shared" ca="1" si="654"/>
        <v>0</v>
      </c>
      <c r="AP796" s="234">
        <f t="shared" ca="1" si="654"/>
        <v>0</v>
      </c>
      <c r="AQ796" s="234">
        <f t="shared" ca="1" si="654"/>
        <v>0</v>
      </c>
      <c r="AR796" s="234">
        <f t="shared" ca="1" si="654"/>
        <v>0</v>
      </c>
      <c r="AS796" s="234">
        <f t="shared" ca="1" si="654"/>
        <v>0</v>
      </c>
      <c r="AT796" s="234">
        <f t="shared" ca="1" si="654"/>
        <v>0</v>
      </c>
      <c r="AU796" s="234">
        <f t="shared" ca="1" si="654"/>
        <v>0</v>
      </c>
      <c r="AV796" s="234">
        <f t="shared" ca="1" si="654"/>
        <v>0</v>
      </c>
      <c r="AW796" s="234">
        <f t="shared" ca="1" si="654"/>
        <v>0</v>
      </c>
      <c r="AX796" s="234">
        <f t="shared" ca="1" si="654"/>
        <v>0</v>
      </c>
      <c r="AY796" s="234">
        <f t="shared" ca="1" si="654"/>
        <v>0</v>
      </c>
      <c r="AZ796" s="234">
        <f t="shared" ca="1" si="654"/>
        <v>0</v>
      </c>
      <c r="BA796" s="234">
        <f t="shared" ca="1" si="654"/>
        <v>0</v>
      </c>
      <c r="BB796" s="234">
        <f t="shared" ca="1" si="654"/>
        <v>0</v>
      </c>
      <c r="BC796" s="234">
        <f t="shared" ca="1" si="654"/>
        <v>0</v>
      </c>
      <c r="BD796" s="234">
        <f t="shared" ca="1" si="654"/>
        <v>0</v>
      </c>
      <c r="BE796" s="234">
        <f t="shared" ca="1" si="654"/>
        <v>0</v>
      </c>
      <c r="BF796" s="234">
        <f t="shared" ca="1" si="654"/>
        <v>0</v>
      </c>
      <c r="BG796" s="234">
        <f t="shared" ca="1" si="654"/>
        <v>0</v>
      </c>
      <c r="BH796" s="234">
        <f t="shared" ca="1" si="654"/>
        <v>0</v>
      </c>
      <c r="BI796" s="234">
        <f t="shared" ca="1" si="654"/>
        <v>0</v>
      </c>
      <c r="BJ796" s="234">
        <f t="shared" ca="1" si="654"/>
        <v>0</v>
      </c>
      <c r="BK796" s="234">
        <f t="shared" ca="1" si="654"/>
        <v>0</v>
      </c>
      <c r="BL796" s="234">
        <f t="shared" ca="1" si="654"/>
        <v>0</v>
      </c>
      <c r="BM796" s="234">
        <f t="shared" ca="1" si="654"/>
        <v>0</v>
      </c>
    </row>
    <row r="797" spans="3:65" x14ac:dyDescent="0.2">
      <c r="C797" s="188">
        <f t="shared" si="655"/>
        <v>6</v>
      </c>
      <c r="D797" s="166" t="str">
        <f t="shared" si="656"/>
        <v/>
      </c>
      <c r="E797" s="211" t="str">
        <f t="shared" si="651"/>
        <v>Operating Expense</v>
      </c>
      <c r="F797" s="183">
        <f t="shared" si="651"/>
        <v>2</v>
      </c>
      <c r="G797" s="183"/>
      <c r="H797" s="214">
        <f>Assumptions!$E$37</f>
        <v>1.6830000000000001E-2</v>
      </c>
      <c r="I797" s="281">
        <f t="shared" si="652"/>
        <v>2022</v>
      </c>
      <c r="K797" s="202">
        <f t="shared" ca="1" si="657"/>
        <v>0</v>
      </c>
      <c r="L797" s="203">
        <f t="shared" ca="1" si="658"/>
        <v>0</v>
      </c>
      <c r="O797" s="234">
        <f t="shared" ca="1" si="653"/>
        <v>0</v>
      </c>
      <c r="P797" s="234">
        <f t="shared" ca="1" si="654"/>
        <v>0</v>
      </c>
      <c r="Q797" s="234">
        <f t="shared" ca="1" si="654"/>
        <v>0</v>
      </c>
      <c r="R797" s="234">
        <f t="shared" ca="1" si="654"/>
        <v>0</v>
      </c>
      <c r="S797" s="234">
        <f t="shared" ca="1" si="654"/>
        <v>0</v>
      </c>
      <c r="T797" s="234">
        <f t="shared" ca="1" si="654"/>
        <v>0</v>
      </c>
      <c r="U797" s="234">
        <f t="shared" ca="1" si="654"/>
        <v>0</v>
      </c>
      <c r="V797" s="234">
        <f t="shared" ca="1" si="654"/>
        <v>0</v>
      </c>
      <c r="W797" s="234">
        <f t="shared" ca="1" si="654"/>
        <v>0</v>
      </c>
      <c r="X797" s="234">
        <f t="shared" ca="1" si="654"/>
        <v>0</v>
      </c>
      <c r="Y797" s="234">
        <f t="shared" ca="1" si="654"/>
        <v>0</v>
      </c>
      <c r="Z797" s="234">
        <f t="shared" ca="1" si="654"/>
        <v>0</v>
      </c>
      <c r="AA797" s="234">
        <f t="shared" ca="1" si="654"/>
        <v>0</v>
      </c>
      <c r="AB797" s="234">
        <f t="shared" ca="1" si="654"/>
        <v>0</v>
      </c>
      <c r="AC797" s="234">
        <f t="shared" ca="1" si="654"/>
        <v>0</v>
      </c>
      <c r="AD797" s="234">
        <f t="shared" ca="1" si="654"/>
        <v>0</v>
      </c>
      <c r="AE797" s="234">
        <f t="shared" ca="1" si="654"/>
        <v>0</v>
      </c>
      <c r="AF797" s="234">
        <f t="shared" ca="1" si="654"/>
        <v>0</v>
      </c>
      <c r="AG797" s="234">
        <f t="shared" ca="1" si="654"/>
        <v>0</v>
      </c>
      <c r="AH797" s="234">
        <f t="shared" ca="1" si="654"/>
        <v>0</v>
      </c>
      <c r="AI797" s="234">
        <f t="shared" ca="1" si="654"/>
        <v>0</v>
      </c>
      <c r="AJ797" s="234">
        <f t="shared" ref="P797:BM802" ca="1" si="660">$H797*AJ768*(AJ$9&gt;=$I797)</f>
        <v>0</v>
      </c>
      <c r="AK797" s="234">
        <f t="shared" ca="1" si="660"/>
        <v>0</v>
      </c>
      <c r="AL797" s="234">
        <f t="shared" ca="1" si="660"/>
        <v>0</v>
      </c>
      <c r="AM797" s="234">
        <f t="shared" ca="1" si="660"/>
        <v>0</v>
      </c>
      <c r="AN797" s="234">
        <f t="shared" ca="1" si="660"/>
        <v>0</v>
      </c>
      <c r="AO797" s="234">
        <f t="shared" ca="1" si="660"/>
        <v>0</v>
      </c>
      <c r="AP797" s="234">
        <f t="shared" ca="1" si="660"/>
        <v>0</v>
      </c>
      <c r="AQ797" s="234">
        <f t="shared" ca="1" si="660"/>
        <v>0</v>
      </c>
      <c r="AR797" s="234">
        <f t="shared" ca="1" si="660"/>
        <v>0</v>
      </c>
      <c r="AS797" s="234">
        <f t="shared" ca="1" si="660"/>
        <v>0</v>
      </c>
      <c r="AT797" s="234">
        <f t="shared" ca="1" si="660"/>
        <v>0</v>
      </c>
      <c r="AU797" s="234">
        <f t="shared" ca="1" si="660"/>
        <v>0</v>
      </c>
      <c r="AV797" s="234">
        <f t="shared" ca="1" si="660"/>
        <v>0</v>
      </c>
      <c r="AW797" s="234">
        <f t="shared" ca="1" si="660"/>
        <v>0</v>
      </c>
      <c r="AX797" s="234">
        <f t="shared" ca="1" si="660"/>
        <v>0</v>
      </c>
      <c r="AY797" s="234">
        <f t="shared" ca="1" si="660"/>
        <v>0</v>
      </c>
      <c r="AZ797" s="234">
        <f t="shared" ca="1" si="660"/>
        <v>0</v>
      </c>
      <c r="BA797" s="234">
        <f t="shared" ca="1" si="660"/>
        <v>0</v>
      </c>
      <c r="BB797" s="234">
        <f t="shared" ca="1" si="660"/>
        <v>0</v>
      </c>
      <c r="BC797" s="234">
        <f t="shared" ca="1" si="660"/>
        <v>0</v>
      </c>
      <c r="BD797" s="234">
        <f t="shared" ca="1" si="660"/>
        <v>0</v>
      </c>
      <c r="BE797" s="234">
        <f t="shared" ca="1" si="660"/>
        <v>0</v>
      </c>
      <c r="BF797" s="234">
        <f t="shared" ca="1" si="660"/>
        <v>0</v>
      </c>
      <c r="BG797" s="234">
        <f t="shared" ca="1" si="660"/>
        <v>0</v>
      </c>
      <c r="BH797" s="234">
        <f t="shared" ca="1" si="660"/>
        <v>0</v>
      </c>
      <c r="BI797" s="234">
        <f t="shared" ca="1" si="660"/>
        <v>0</v>
      </c>
      <c r="BJ797" s="234">
        <f t="shared" ca="1" si="660"/>
        <v>0</v>
      </c>
      <c r="BK797" s="234">
        <f t="shared" ca="1" si="660"/>
        <v>0</v>
      </c>
      <c r="BL797" s="234">
        <f t="shared" ca="1" si="660"/>
        <v>0</v>
      </c>
      <c r="BM797" s="234">
        <f t="shared" ca="1" si="660"/>
        <v>0</v>
      </c>
    </row>
    <row r="798" spans="3:65" x14ac:dyDescent="0.2">
      <c r="C798" s="188">
        <f t="shared" si="655"/>
        <v>7</v>
      </c>
      <c r="D798" s="166" t="str">
        <f t="shared" si="656"/>
        <v xml:space="preserve">Alt 1 - TRANSMISSION LINE  </v>
      </c>
      <c r="E798" s="211" t="str">
        <f t="shared" si="651"/>
        <v>CWIP Capital</v>
      </c>
      <c r="F798" s="183">
        <f t="shared" si="651"/>
        <v>6</v>
      </c>
      <c r="G798" s="183"/>
      <c r="H798" s="214">
        <f>Assumptions!$E$37</f>
        <v>1.6830000000000001E-2</v>
      </c>
      <c r="I798" s="281">
        <f t="shared" si="652"/>
        <v>2026</v>
      </c>
      <c r="K798" s="202">
        <f t="shared" ca="1" si="657"/>
        <v>34453798.664720967</v>
      </c>
      <c r="L798" s="203">
        <f t="shared" ca="1" si="658"/>
        <v>130339757.82552606</v>
      </c>
      <c r="O798" s="234">
        <f t="shared" ca="1" si="653"/>
        <v>0</v>
      </c>
      <c r="P798" s="234">
        <f t="shared" ca="1" si="660"/>
        <v>0</v>
      </c>
      <c r="Q798" s="234">
        <f t="shared" ca="1" si="660"/>
        <v>0</v>
      </c>
      <c r="R798" s="234">
        <f t="shared" ca="1" si="660"/>
        <v>0</v>
      </c>
      <c r="S798" s="234">
        <f t="shared" ca="1" si="660"/>
        <v>4132687.9866829053</v>
      </c>
      <c r="T798" s="234">
        <f t="shared" ca="1" si="660"/>
        <v>4073579.2192929233</v>
      </c>
      <c r="U798" s="234">
        <f t="shared" ca="1" si="660"/>
        <v>4014470.4519029413</v>
      </c>
      <c r="V798" s="234">
        <f t="shared" ca="1" si="660"/>
        <v>3955361.6845129598</v>
      </c>
      <c r="W798" s="234">
        <f t="shared" ca="1" si="660"/>
        <v>3896252.9171229773</v>
      </c>
      <c r="X798" s="234">
        <f t="shared" ca="1" si="660"/>
        <v>3837144.1497329953</v>
      </c>
      <c r="Y798" s="234">
        <f t="shared" ca="1" si="660"/>
        <v>3778035.3823430133</v>
      </c>
      <c r="Z798" s="234">
        <f t="shared" ca="1" si="660"/>
        <v>3718926.6149530318</v>
      </c>
      <c r="AA798" s="234">
        <f t="shared" ca="1" si="660"/>
        <v>3659817.8475630493</v>
      </c>
      <c r="AB798" s="234">
        <f t="shared" ca="1" si="660"/>
        <v>3600709.0801730677</v>
      </c>
      <c r="AC798" s="234">
        <f t="shared" ca="1" si="660"/>
        <v>3541600.3127830853</v>
      </c>
      <c r="AD798" s="234">
        <f t="shared" ca="1" si="660"/>
        <v>3482491.5453931037</v>
      </c>
      <c r="AE798" s="234">
        <f t="shared" ca="1" si="660"/>
        <v>3423382.7780031217</v>
      </c>
      <c r="AF798" s="234">
        <f t="shared" ca="1" si="660"/>
        <v>3364274.0106131397</v>
      </c>
      <c r="AG798" s="234">
        <f t="shared" ca="1" si="660"/>
        <v>3305165.2432231577</v>
      </c>
      <c r="AH798" s="234">
        <f t="shared" ca="1" si="660"/>
        <v>3246056.4758331757</v>
      </c>
      <c r="AI798" s="234">
        <f t="shared" ca="1" si="660"/>
        <v>3186947.7084431932</v>
      </c>
      <c r="AJ798" s="234">
        <f t="shared" ca="1" si="660"/>
        <v>3127838.9410532122</v>
      </c>
      <c r="AK798" s="234">
        <f t="shared" ca="1" si="660"/>
        <v>3068730.1736632301</v>
      </c>
      <c r="AL798" s="234">
        <f t="shared" ca="1" si="660"/>
        <v>3009621.4062732477</v>
      </c>
      <c r="AM798" s="234">
        <f t="shared" ca="1" si="660"/>
        <v>2950512.6388832657</v>
      </c>
      <c r="AN798" s="234">
        <f t="shared" ca="1" si="660"/>
        <v>2891403.8714932837</v>
      </c>
      <c r="AO798" s="234">
        <f t="shared" ca="1" si="660"/>
        <v>2832295.1041033026</v>
      </c>
      <c r="AP798" s="234">
        <f t="shared" ca="1" si="660"/>
        <v>2773186.3367133201</v>
      </c>
      <c r="AQ798" s="234">
        <f t="shared" ca="1" si="660"/>
        <v>2714077.5693233376</v>
      </c>
      <c r="AR798" s="234">
        <f t="shared" ca="1" si="660"/>
        <v>2654968.8019333561</v>
      </c>
      <c r="AS798" s="234">
        <f t="shared" ca="1" si="660"/>
        <v>2595860.0345433741</v>
      </c>
      <c r="AT798" s="234">
        <f t="shared" ca="1" si="660"/>
        <v>2536751.2671533921</v>
      </c>
      <c r="AU798" s="234">
        <f t="shared" ca="1" si="660"/>
        <v>2477642.4997634101</v>
      </c>
      <c r="AV798" s="234">
        <f t="shared" ca="1" si="660"/>
        <v>2418533.7323734281</v>
      </c>
      <c r="AW798" s="234">
        <f t="shared" ca="1" si="660"/>
        <v>2359424.9649834461</v>
      </c>
      <c r="AX798" s="234">
        <f t="shared" ca="1" si="660"/>
        <v>2300316.1975934641</v>
      </c>
      <c r="AY798" s="234">
        <f t="shared" ca="1" si="660"/>
        <v>2241207.430203482</v>
      </c>
      <c r="AZ798" s="234">
        <f t="shared" ca="1" si="660"/>
        <v>2182098.6628135005</v>
      </c>
      <c r="BA798" s="234">
        <f t="shared" ca="1" si="660"/>
        <v>2122989.8954235185</v>
      </c>
      <c r="BB798" s="234">
        <f t="shared" ca="1" si="660"/>
        <v>2063881.1280335365</v>
      </c>
      <c r="BC798" s="234">
        <f t="shared" ca="1" si="660"/>
        <v>2004772.3606435545</v>
      </c>
      <c r="BD798" s="234">
        <f t="shared" ca="1" si="660"/>
        <v>1945663.5932535727</v>
      </c>
      <c r="BE798" s="234">
        <f t="shared" ca="1" si="660"/>
        <v>1886554.8258635909</v>
      </c>
      <c r="BF798" s="234">
        <f t="shared" ca="1" si="660"/>
        <v>1827446.0584736094</v>
      </c>
      <c r="BG798" s="234">
        <f t="shared" ca="1" si="660"/>
        <v>1768337.2910836274</v>
      </c>
      <c r="BH798" s="234">
        <f t="shared" ca="1" si="660"/>
        <v>1709228.5236936456</v>
      </c>
      <c r="BI798" s="234">
        <f t="shared" ca="1" si="660"/>
        <v>1650119.7563036641</v>
      </c>
      <c r="BJ798" s="234">
        <f t="shared" ca="1" si="660"/>
        <v>1591010.9889136823</v>
      </c>
      <c r="BK798" s="234">
        <f t="shared" ca="1" si="660"/>
        <v>1531902.2215237005</v>
      </c>
      <c r="BL798" s="234">
        <f t="shared" ca="1" si="660"/>
        <v>1472793.4541337187</v>
      </c>
      <c r="BM798" s="234">
        <f t="shared" ca="1" si="660"/>
        <v>1413684.686743737</v>
      </c>
    </row>
    <row r="799" spans="3:65" x14ac:dyDescent="0.2">
      <c r="C799" s="188">
        <f t="shared" si="655"/>
        <v>8</v>
      </c>
      <c r="D799" s="166" t="str">
        <f t="shared" si="656"/>
        <v xml:space="preserve">Alt 1 - TRANSMISSION SUBSTATION  </v>
      </c>
      <c r="E799" s="211" t="str">
        <f t="shared" si="651"/>
        <v>CWIP Capital</v>
      </c>
      <c r="F799" s="183">
        <f t="shared" si="651"/>
        <v>6</v>
      </c>
      <c r="G799" s="183"/>
      <c r="H799" s="214">
        <f>Assumptions!$E$37</f>
        <v>1.6830000000000001E-2</v>
      </c>
      <c r="I799" s="281">
        <f t="shared" si="652"/>
        <v>2026</v>
      </c>
      <c r="K799" s="202">
        <f t="shared" ca="1" si="657"/>
        <v>4709009.0207660487</v>
      </c>
      <c r="L799" s="203">
        <f t="shared" ca="1" si="658"/>
        <v>14847514.708332904</v>
      </c>
      <c r="O799" s="234">
        <f t="shared" ca="1" si="653"/>
        <v>0</v>
      </c>
      <c r="P799" s="234">
        <f t="shared" ca="1" si="660"/>
        <v>0</v>
      </c>
      <c r="Q799" s="234">
        <f t="shared" ca="1" si="660"/>
        <v>0</v>
      </c>
      <c r="R799" s="234">
        <f t="shared" ca="1" si="660"/>
        <v>0</v>
      </c>
      <c r="S799" s="234">
        <f t="shared" ca="1" si="660"/>
        <v>638391.77038798376</v>
      </c>
      <c r="T799" s="234">
        <f t="shared" ca="1" si="660"/>
        <v>623855.3353886368</v>
      </c>
      <c r="U799" s="234">
        <f t="shared" ca="1" si="660"/>
        <v>609318.90038929007</v>
      </c>
      <c r="V799" s="234">
        <f t="shared" ca="1" si="660"/>
        <v>594782.4653899431</v>
      </c>
      <c r="W799" s="234">
        <f t="shared" ca="1" si="660"/>
        <v>580246.03039059625</v>
      </c>
      <c r="X799" s="234">
        <f t="shared" ca="1" si="660"/>
        <v>565709.59539124928</v>
      </c>
      <c r="Y799" s="234">
        <f t="shared" ca="1" si="660"/>
        <v>551173.16039190243</v>
      </c>
      <c r="Z799" s="234">
        <f t="shared" ca="1" si="660"/>
        <v>536636.72539255559</v>
      </c>
      <c r="AA799" s="234">
        <f t="shared" ca="1" si="660"/>
        <v>522100.29039320868</v>
      </c>
      <c r="AB799" s="234">
        <f t="shared" ca="1" si="660"/>
        <v>507563.85539386177</v>
      </c>
      <c r="AC799" s="234">
        <f t="shared" ca="1" si="660"/>
        <v>493027.42039451492</v>
      </c>
      <c r="AD799" s="234">
        <f t="shared" ca="1" si="660"/>
        <v>478490.98539516807</v>
      </c>
      <c r="AE799" s="234">
        <f t="shared" ca="1" si="660"/>
        <v>463954.55039582122</v>
      </c>
      <c r="AF799" s="234">
        <f t="shared" ca="1" si="660"/>
        <v>449418.11539647431</v>
      </c>
      <c r="AG799" s="234">
        <f t="shared" ca="1" si="660"/>
        <v>434881.68039712746</v>
      </c>
      <c r="AH799" s="234">
        <f t="shared" ca="1" si="660"/>
        <v>420345.24539778056</v>
      </c>
      <c r="AI799" s="234">
        <f t="shared" ca="1" si="660"/>
        <v>405808.81039843371</v>
      </c>
      <c r="AJ799" s="234">
        <f t="shared" ca="1" si="660"/>
        <v>391272.37539908686</v>
      </c>
      <c r="AK799" s="234">
        <f t="shared" ca="1" si="660"/>
        <v>376735.94039974001</v>
      </c>
      <c r="AL799" s="234">
        <f t="shared" ca="1" si="660"/>
        <v>362199.5054003931</v>
      </c>
      <c r="AM799" s="234">
        <f t="shared" ca="1" si="660"/>
        <v>347663.07040104625</v>
      </c>
      <c r="AN799" s="234">
        <f t="shared" ca="1" si="660"/>
        <v>333126.6354016994</v>
      </c>
      <c r="AO799" s="234">
        <f t="shared" ca="1" si="660"/>
        <v>318590.20040235249</v>
      </c>
      <c r="AP799" s="234">
        <f t="shared" ca="1" si="660"/>
        <v>304053.7654030057</v>
      </c>
      <c r="AQ799" s="234">
        <f t="shared" ca="1" si="660"/>
        <v>289517.33040365879</v>
      </c>
      <c r="AR799" s="234">
        <f t="shared" ca="1" si="660"/>
        <v>274980.89540431194</v>
      </c>
      <c r="AS799" s="234">
        <f t="shared" ca="1" si="660"/>
        <v>260444.46040496507</v>
      </c>
      <c r="AT799" s="234">
        <f t="shared" ca="1" si="660"/>
        <v>245908.02540561822</v>
      </c>
      <c r="AU799" s="234">
        <f t="shared" ca="1" si="660"/>
        <v>231371.59040627134</v>
      </c>
      <c r="AV799" s="234">
        <f t="shared" ca="1" si="660"/>
        <v>216835.15540692446</v>
      </c>
      <c r="AW799" s="234">
        <f t="shared" ca="1" si="660"/>
        <v>202298.72040757758</v>
      </c>
      <c r="AX799" s="234">
        <f t="shared" ca="1" si="660"/>
        <v>187762.28540823073</v>
      </c>
      <c r="AY799" s="234">
        <f t="shared" ca="1" si="660"/>
        <v>173225.85040888388</v>
      </c>
      <c r="AZ799" s="234">
        <f t="shared" ca="1" si="660"/>
        <v>158689.415409537</v>
      </c>
      <c r="BA799" s="234">
        <f t="shared" ca="1" si="660"/>
        <v>144152.98041019015</v>
      </c>
      <c r="BB799" s="234">
        <f t="shared" ca="1" si="660"/>
        <v>129616.54541084328</v>
      </c>
      <c r="BC799" s="234">
        <f t="shared" ca="1" si="660"/>
        <v>127920.62799425253</v>
      </c>
      <c r="BD799" s="234">
        <f t="shared" ca="1" si="660"/>
        <v>127920.62799425253</v>
      </c>
      <c r="BE799" s="234">
        <f t="shared" ca="1" si="660"/>
        <v>127920.62799425253</v>
      </c>
      <c r="BF799" s="234">
        <f t="shared" ca="1" si="660"/>
        <v>127920.62799425253</v>
      </c>
      <c r="BG799" s="234">
        <f t="shared" ca="1" si="660"/>
        <v>127920.62799425253</v>
      </c>
      <c r="BH799" s="234">
        <f t="shared" ca="1" si="660"/>
        <v>127920.62799425253</v>
      </c>
      <c r="BI799" s="234">
        <f t="shared" ca="1" si="660"/>
        <v>127920.62799425253</v>
      </c>
      <c r="BJ799" s="234">
        <f t="shared" ca="1" si="660"/>
        <v>127920.62799425253</v>
      </c>
      <c r="BK799" s="234">
        <f t="shared" ca="1" si="660"/>
        <v>0</v>
      </c>
      <c r="BL799" s="234">
        <f t="shared" ca="1" si="660"/>
        <v>0</v>
      </c>
      <c r="BM799" s="234">
        <f t="shared" ca="1" si="660"/>
        <v>0</v>
      </c>
    </row>
    <row r="800" spans="3:65" x14ac:dyDescent="0.2">
      <c r="C800" s="188">
        <f t="shared" si="655"/>
        <v>9</v>
      </c>
      <c r="D800" s="166" t="str">
        <f t="shared" si="656"/>
        <v xml:space="preserve">Alt 1 - DISTRIBUTION SUBSTATION  </v>
      </c>
      <c r="E800" s="211" t="str">
        <f t="shared" si="651"/>
        <v>CWIP Capital</v>
      </c>
      <c r="F800" s="183">
        <f t="shared" si="651"/>
        <v>6</v>
      </c>
      <c r="G800" s="183"/>
      <c r="H800" s="214">
        <f>Assumptions!$E$37</f>
        <v>1.6830000000000001E-2</v>
      </c>
      <c r="I800" s="281">
        <f t="shared" si="652"/>
        <v>2026</v>
      </c>
      <c r="K800" s="202">
        <f t="shared" ca="1" si="657"/>
        <v>0</v>
      </c>
      <c r="L800" s="203">
        <f t="shared" ca="1" si="658"/>
        <v>0</v>
      </c>
      <c r="O800" s="234">
        <f t="shared" ca="1" si="653"/>
        <v>0</v>
      </c>
      <c r="P800" s="234">
        <f t="shared" ca="1" si="660"/>
        <v>0</v>
      </c>
      <c r="Q800" s="234">
        <f t="shared" ca="1" si="660"/>
        <v>0</v>
      </c>
      <c r="R800" s="234">
        <f t="shared" ca="1" si="660"/>
        <v>0</v>
      </c>
      <c r="S800" s="234">
        <f t="shared" ca="1" si="660"/>
        <v>0</v>
      </c>
      <c r="T800" s="234">
        <f t="shared" ca="1" si="660"/>
        <v>0</v>
      </c>
      <c r="U800" s="234">
        <f t="shared" ca="1" si="660"/>
        <v>0</v>
      </c>
      <c r="V800" s="234">
        <f t="shared" ca="1" si="660"/>
        <v>0</v>
      </c>
      <c r="W800" s="234">
        <f t="shared" ca="1" si="660"/>
        <v>0</v>
      </c>
      <c r="X800" s="234">
        <f t="shared" ca="1" si="660"/>
        <v>0</v>
      </c>
      <c r="Y800" s="234">
        <f t="shared" ca="1" si="660"/>
        <v>0</v>
      </c>
      <c r="Z800" s="234">
        <f t="shared" ca="1" si="660"/>
        <v>0</v>
      </c>
      <c r="AA800" s="234">
        <f t="shared" ca="1" si="660"/>
        <v>0</v>
      </c>
      <c r="AB800" s="234">
        <f t="shared" ca="1" si="660"/>
        <v>0</v>
      </c>
      <c r="AC800" s="234">
        <f t="shared" ca="1" si="660"/>
        <v>0</v>
      </c>
      <c r="AD800" s="234">
        <f t="shared" ca="1" si="660"/>
        <v>0</v>
      </c>
      <c r="AE800" s="234">
        <f t="shared" ca="1" si="660"/>
        <v>0</v>
      </c>
      <c r="AF800" s="234">
        <f t="shared" ca="1" si="660"/>
        <v>0</v>
      </c>
      <c r="AG800" s="234">
        <f t="shared" ca="1" si="660"/>
        <v>0</v>
      </c>
      <c r="AH800" s="234">
        <f t="shared" ca="1" si="660"/>
        <v>0</v>
      </c>
      <c r="AI800" s="234">
        <f t="shared" ca="1" si="660"/>
        <v>0</v>
      </c>
      <c r="AJ800" s="234">
        <f t="shared" ca="1" si="660"/>
        <v>0</v>
      </c>
      <c r="AK800" s="234">
        <f t="shared" ca="1" si="660"/>
        <v>0</v>
      </c>
      <c r="AL800" s="234">
        <f t="shared" ca="1" si="660"/>
        <v>0</v>
      </c>
      <c r="AM800" s="234">
        <f t="shared" ca="1" si="660"/>
        <v>0</v>
      </c>
      <c r="AN800" s="234">
        <f t="shared" ca="1" si="660"/>
        <v>0</v>
      </c>
      <c r="AO800" s="234">
        <f t="shared" ca="1" si="660"/>
        <v>0</v>
      </c>
      <c r="AP800" s="234">
        <f t="shared" ca="1" si="660"/>
        <v>0</v>
      </c>
      <c r="AQ800" s="234">
        <f t="shared" ca="1" si="660"/>
        <v>0</v>
      </c>
      <c r="AR800" s="234">
        <f t="shared" ca="1" si="660"/>
        <v>0</v>
      </c>
      <c r="AS800" s="234">
        <f t="shared" ca="1" si="660"/>
        <v>0</v>
      </c>
      <c r="AT800" s="234">
        <f t="shared" ca="1" si="660"/>
        <v>0</v>
      </c>
      <c r="AU800" s="234">
        <f t="shared" ca="1" si="660"/>
        <v>0</v>
      </c>
      <c r="AV800" s="234">
        <f t="shared" ca="1" si="660"/>
        <v>0</v>
      </c>
      <c r="AW800" s="234">
        <f t="shared" ca="1" si="660"/>
        <v>0</v>
      </c>
      <c r="AX800" s="234">
        <f t="shared" ca="1" si="660"/>
        <v>0</v>
      </c>
      <c r="AY800" s="234">
        <f t="shared" ca="1" si="660"/>
        <v>0</v>
      </c>
      <c r="AZ800" s="234">
        <f t="shared" ca="1" si="660"/>
        <v>0</v>
      </c>
      <c r="BA800" s="234">
        <f t="shared" ca="1" si="660"/>
        <v>0</v>
      </c>
      <c r="BB800" s="234">
        <f t="shared" ca="1" si="660"/>
        <v>0</v>
      </c>
      <c r="BC800" s="234">
        <f t="shared" ca="1" si="660"/>
        <v>0</v>
      </c>
      <c r="BD800" s="234">
        <f t="shared" ca="1" si="660"/>
        <v>0</v>
      </c>
      <c r="BE800" s="234">
        <f t="shared" ca="1" si="660"/>
        <v>0</v>
      </c>
      <c r="BF800" s="234">
        <f t="shared" ca="1" si="660"/>
        <v>0</v>
      </c>
      <c r="BG800" s="234">
        <f t="shared" ca="1" si="660"/>
        <v>0</v>
      </c>
      <c r="BH800" s="234">
        <f t="shared" ca="1" si="660"/>
        <v>0</v>
      </c>
      <c r="BI800" s="234">
        <f t="shared" ca="1" si="660"/>
        <v>0</v>
      </c>
      <c r="BJ800" s="234">
        <f t="shared" ca="1" si="660"/>
        <v>0</v>
      </c>
      <c r="BK800" s="234">
        <f t="shared" ca="1" si="660"/>
        <v>0</v>
      </c>
      <c r="BL800" s="234">
        <f t="shared" ca="1" si="660"/>
        <v>0</v>
      </c>
      <c r="BM800" s="234">
        <f t="shared" ca="1" si="660"/>
        <v>0</v>
      </c>
    </row>
    <row r="801" spans="3:65" x14ac:dyDescent="0.2">
      <c r="C801" s="188">
        <f t="shared" si="655"/>
        <v>10</v>
      </c>
      <c r="D801" s="166" t="str">
        <f t="shared" si="656"/>
        <v/>
      </c>
      <c r="E801" s="211" t="str">
        <f t="shared" si="651"/>
        <v>Operating Expense</v>
      </c>
      <c r="F801" s="183">
        <f t="shared" si="651"/>
        <v>2</v>
      </c>
      <c r="G801" s="183"/>
      <c r="H801" s="214">
        <f>Assumptions!$E$37</f>
        <v>1.6830000000000001E-2</v>
      </c>
      <c r="I801" s="281">
        <f t="shared" si="652"/>
        <v>2022</v>
      </c>
      <c r="K801" s="202">
        <f t="shared" ca="1" si="657"/>
        <v>0</v>
      </c>
      <c r="L801" s="203">
        <f t="shared" ca="1" si="658"/>
        <v>0</v>
      </c>
      <c r="O801" s="234">
        <f t="shared" ca="1" si="653"/>
        <v>0</v>
      </c>
      <c r="P801" s="234">
        <f t="shared" ca="1" si="660"/>
        <v>0</v>
      </c>
      <c r="Q801" s="234">
        <f t="shared" ca="1" si="660"/>
        <v>0</v>
      </c>
      <c r="R801" s="234">
        <f t="shared" ca="1" si="660"/>
        <v>0</v>
      </c>
      <c r="S801" s="234">
        <f t="shared" ca="1" si="660"/>
        <v>0</v>
      </c>
      <c r="T801" s="234">
        <f t="shared" ca="1" si="660"/>
        <v>0</v>
      </c>
      <c r="U801" s="234">
        <f t="shared" ca="1" si="660"/>
        <v>0</v>
      </c>
      <c r="V801" s="234">
        <f t="shared" ca="1" si="660"/>
        <v>0</v>
      </c>
      <c r="W801" s="234">
        <f t="shared" ca="1" si="660"/>
        <v>0</v>
      </c>
      <c r="X801" s="234">
        <f t="shared" ca="1" si="660"/>
        <v>0</v>
      </c>
      <c r="Y801" s="234">
        <f t="shared" ca="1" si="660"/>
        <v>0</v>
      </c>
      <c r="Z801" s="234">
        <f t="shared" ca="1" si="660"/>
        <v>0</v>
      </c>
      <c r="AA801" s="234">
        <f t="shared" ca="1" si="660"/>
        <v>0</v>
      </c>
      <c r="AB801" s="234">
        <f t="shared" ca="1" si="660"/>
        <v>0</v>
      </c>
      <c r="AC801" s="234">
        <f t="shared" ca="1" si="660"/>
        <v>0</v>
      </c>
      <c r="AD801" s="234">
        <f t="shared" ca="1" si="660"/>
        <v>0</v>
      </c>
      <c r="AE801" s="234">
        <f t="shared" ca="1" si="660"/>
        <v>0</v>
      </c>
      <c r="AF801" s="234">
        <f t="shared" ca="1" si="660"/>
        <v>0</v>
      </c>
      <c r="AG801" s="234">
        <f t="shared" ca="1" si="660"/>
        <v>0</v>
      </c>
      <c r="AH801" s="234">
        <f t="shared" ca="1" si="660"/>
        <v>0</v>
      </c>
      <c r="AI801" s="234">
        <f t="shared" ca="1" si="660"/>
        <v>0</v>
      </c>
      <c r="AJ801" s="234">
        <f t="shared" ca="1" si="660"/>
        <v>0</v>
      </c>
      <c r="AK801" s="234">
        <f t="shared" ca="1" si="660"/>
        <v>0</v>
      </c>
      <c r="AL801" s="234">
        <f t="shared" ca="1" si="660"/>
        <v>0</v>
      </c>
      <c r="AM801" s="234">
        <f t="shared" ca="1" si="660"/>
        <v>0</v>
      </c>
      <c r="AN801" s="234">
        <f t="shared" ca="1" si="660"/>
        <v>0</v>
      </c>
      <c r="AO801" s="234">
        <f t="shared" ca="1" si="660"/>
        <v>0</v>
      </c>
      <c r="AP801" s="234">
        <f t="shared" ca="1" si="660"/>
        <v>0</v>
      </c>
      <c r="AQ801" s="234">
        <f t="shared" ca="1" si="660"/>
        <v>0</v>
      </c>
      <c r="AR801" s="234">
        <f t="shared" ca="1" si="660"/>
        <v>0</v>
      </c>
      <c r="AS801" s="234">
        <f t="shared" ca="1" si="660"/>
        <v>0</v>
      </c>
      <c r="AT801" s="234">
        <f t="shared" ca="1" si="660"/>
        <v>0</v>
      </c>
      <c r="AU801" s="234">
        <f t="shared" ca="1" si="660"/>
        <v>0</v>
      </c>
      <c r="AV801" s="234">
        <f t="shared" ca="1" si="660"/>
        <v>0</v>
      </c>
      <c r="AW801" s="234">
        <f t="shared" ca="1" si="660"/>
        <v>0</v>
      </c>
      <c r="AX801" s="234">
        <f t="shared" ca="1" si="660"/>
        <v>0</v>
      </c>
      <c r="AY801" s="234">
        <f t="shared" ca="1" si="660"/>
        <v>0</v>
      </c>
      <c r="AZ801" s="234">
        <f t="shared" ca="1" si="660"/>
        <v>0</v>
      </c>
      <c r="BA801" s="234">
        <f t="shared" ca="1" si="660"/>
        <v>0</v>
      </c>
      <c r="BB801" s="234">
        <f t="shared" ca="1" si="660"/>
        <v>0</v>
      </c>
      <c r="BC801" s="234">
        <f t="shared" ca="1" si="660"/>
        <v>0</v>
      </c>
      <c r="BD801" s="234">
        <f t="shared" ca="1" si="660"/>
        <v>0</v>
      </c>
      <c r="BE801" s="234">
        <f t="shared" ca="1" si="660"/>
        <v>0</v>
      </c>
      <c r="BF801" s="234">
        <f t="shared" ca="1" si="660"/>
        <v>0</v>
      </c>
      <c r="BG801" s="234">
        <f t="shared" ca="1" si="660"/>
        <v>0</v>
      </c>
      <c r="BH801" s="234">
        <f t="shared" ca="1" si="660"/>
        <v>0</v>
      </c>
      <c r="BI801" s="234">
        <f t="shared" ca="1" si="660"/>
        <v>0</v>
      </c>
      <c r="BJ801" s="234">
        <f t="shared" ca="1" si="660"/>
        <v>0</v>
      </c>
      <c r="BK801" s="234">
        <f t="shared" ca="1" si="660"/>
        <v>0</v>
      </c>
      <c r="BL801" s="234">
        <f t="shared" ca="1" si="660"/>
        <v>0</v>
      </c>
      <c r="BM801" s="234">
        <f t="shared" ca="1" si="660"/>
        <v>0</v>
      </c>
    </row>
    <row r="802" spans="3:65" x14ac:dyDescent="0.2">
      <c r="C802" s="188">
        <f t="shared" si="655"/>
        <v>11</v>
      </c>
      <c r="D802" s="166" t="str">
        <f t="shared" si="656"/>
        <v/>
      </c>
      <c r="E802" s="211" t="str">
        <f t="shared" si="651"/>
        <v>Operating Expense</v>
      </c>
      <c r="F802" s="183">
        <f t="shared" si="651"/>
        <v>2</v>
      </c>
      <c r="G802" s="183"/>
      <c r="H802" s="214">
        <f>Assumptions!$E$37</f>
        <v>1.6830000000000001E-2</v>
      </c>
      <c r="I802" s="281">
        <f t="shared" si="652"/>
        <v>2022</v>
      </c>
      <c r="K802" s="202">
        <f t="shared" ca="1" si="657"/>
        <v>0</v>
      </c>
      <c r="L802" s="203">
        <f t="shared" ca="1" si="658"/>
        <v>0</v>
      </c>
      <c r="O802" s="234">
        <f t="shared" ca="1" si="653"/>
        <v>0</v>
      </c>
      <c r="P802" s="234">
        <f t="shared" ca="1" si="660"/>
        <v>0</v>
      </c>
      <c r="Q802" s="234">
        <f t="shared" ca="1" si="660"/>
        <v>0</v>
      </c>
      <c r="R802" s="234">
        <f t="shared" ca="1" si="660"/>
        <v>0</v>
      </c>
      <c r="S802" s="234">
        <f t="shared" ca="1" si="660"/>
        <v>0</v>
      </c>
      <c r="T802" s="234">
        <f t="shared" ca="1" si="660"/>
        <v>0</v>
      </c>
      <c r="U802" s="234">
        <f t="shared" ca="1" si="660"/>
        <v>0</v>
      </c>
      <c r="V802" s="234">
        <f t="shared" ca="1" si="660"/>
        <v>0</v>
      </c>
      <c r="W802" s="234">
        <f t="shared" ca="1" si="660"/>
        <v>0</v>
      </c>
      <c r="X802" s="234">
        <f t="shared" ca="1" si="660"/>
        <v>0</v>
      </c>
      <c r="Y802" s="234">
        <f t="shared" ca="1" si="660"/>
        <v>0</v>
      </c>
      <c r="Z802" s="234">
        <f t="shared" ca="1" si="660"/>
        <v>0</v>
      </c>
      <c r="AA802" s="234">
        <f t="shared" ca="1" si="660"/>
        <v>0</v>
      </c>
      <c r="AB802" s="234">
        <f t="shared" ca="1" si="660"/>
        <v>0</v>
      </c>
      <c r="AC802" s="234">
        <f t="shared" ca="1" si="660"/>
        <v>0</v>
      </c>
      <c r="AD802" s="234">
        <f t="shared" ca="1" si="660"/>
        <v>0</v>
      </c>
      <c r="AE802" s="234">
        <f t="shared" ca="1" si="660"/>
        <v>0</v>
      </c>
      <c r="AF802" s="234">
        <f t="shared" ca="1" si="660"/>
        <v>0</v>
      </c>
      <c r="AG802" s="234">
        <f t="shared" ca="1" si="660"/>
        <v>0</v>
      </c>
      <c r="AH802" s="234">
        <f t="shared" ca="1" si="660"/>
        <v>0</v>
      </c>
      <c r="AI802" s="234">
        <f t="shared" ca="1" si="660"/>
        <v>0</v>
      </c>
      <c r="AJ802" s="234">
        <f t="shared" ca="1" si="660"/>
        <v>0</v>
      </c>
      <c r="AK802" s="234">
        <f t="shared" ca="1" si="660"/>
        <v>0</v>
      </c>
      <c r="AL802" s="234">
        <f t="shared" ca="1" si="660"/>
        <v>0</v>
      </c>
      <c r="AM802" s="234">
        <f t="shared" ca="1" si="660"/>
        <v>0</v>
      </c>
      <c r="AN802" s="234">
        <f t="shared" ca="1" si="660"/>
        <v>0</v>
      </c>
      <c r="AO802" s="234">
        <f t="shared" ref="P802:BM807" ca="1" si="661">$H802*AO773*(AO$9&gt;=$I802)</f>
        <v>0</v>
      </c>
      <c r="AP802" s="234">
        <f t="shared" ca="1" si="661"/>
        <v>0</v>
      </c>
      <c r="AQ802" s="234">
        <f t="shared" ca="1" si="661"/>
        <v>0</v>
      </c>
      <c r="AR802" s="234">
        <f t="shared" ca="1" si="661"/>
        <v>0</v>
      </c>
      <c r="AS802" s="234">
        <f t="shared" ca="1" si="661"/>
        <v>0</v>
      </c>
      <c r="AT802" s="234">
        <f t="shared" ca="1" si="661"/>
        <v>0</v>
      </c>
      <c r="AU802" s="234">
        <f t="shared" ca="1" si="661"/>
        <v>0</v>
      </c>
      <c r="AV802" s="234">
        <f t="shared" ca="1" si="661"/>
        <v>0</v>
      </c>
      <c r="AW802" s="234">
        <f t="shared" ca="1" si="661"/>
        <v>0</v>
      </c>
      <c r="AX802" s="234">
        <f t="shared" ca="1" si="661"/>
        <v>0</v>
      </c>
      <c r="AY802" s="234">
        <f t="shared" ca="1" si="661"/>
        <v>0</v>
      </c>
      <c r="AZ802" s="234">
        <f t="shared" ca="1" si="661"/>
        <v>0</v>
      </c>
      <c r="BA802" s="234">
        <f t="shared" ca="1" si="661"/>
        <v>0</v>
      </c>
      <c r="BB802" s="234">
        <f t="shared" ca="1" si="661"/>
        <v>0</v>
      </c>
      <c r="BC802" s="234">
        <f t="shared" ca="1" si="661"/>
        <v>0</v>
      </c>
      <c r="BD802" s="234">
        <f t="shared" ca="1" si="661"/>
        <v>0</v>
      </c>
      <c r="BE802" s="234">
        <f t="shared" ca="1" si="661"/>
        <v>0</v>
      </c>
      <c r="BF802" s="234">
        <f t="shared" ca="1" si="661"/>
        <v>0</v>
      </c>
      <c r="BG802" s="234">
        <f t="shared" ca="1" si="661"/>
        <v>0</v>
      </c>
      <c r="BH802" s="234">
        <f t="shared" ca="1" si="661"/>
        <v>0</v>
      </c>
      <c r="BI802" s="234">
        <f t="shared" ca="1" si="661"/>
        <v>0</v>
      </c>
      <c r="BJ802" s="234">
        <f t="shared" ca="1" si="661"/>
        <v>0</v>
      </c>
      <c r="BK802" s="234">
        <f t="shared" ca="1" si="661"/>
        <v>0</v>
      </c>
      <c r="BL802" s="234">
        <f t="shared" ca="1" si="661"/>
        <v>0</v>
      </c>
      <c r="BM802" s="234">
        <f t="shared" ca="1" si="661"/>
        <v>0</v>
      </c>
    </row>
    <row r="803" spans="3:65" x14ac:dyDescent="0.2">
      <c r="C803" s="188">
        <f t="shared" si="655"/>
        <v>12</v>
      </c>
      <c r="D803" s="166" t="str">
        <f t="shared" si="656"/>
        <v/>
      </c>
      <c r="E803" s="211" t="str">
        <f t="shared" si="651"/>
        <v>Operating Expense</v>
      </c>
      <c r="F803" s="183">
        <f t="shared" si="651"/>
        <v>2</v>
      </c>
      <c r="G803" s="183"/>
      <c r="H803" s="214">
        <f>Assumptions!$E$37</f>
        <v>1.6830000000000001E-2</v>
      </c>
      <c r="I803" s="281">
        <f t="shared" si="652"/>
        <v>2022</v>
      </c>
      <c r="K803" s="202">
        <f t="shared" ca="1" si="657"/>
        <v>0</v>
      </c>
      <c r="L803" s="203">
        <f t="shared" ca="1" si="658"/>
        <v>0</v>
      </c>
      <c r="O803" s="234">
        <f t="shared" ca="1" si="653"/>
        <v>0</v>
      </c>
      <c r="P803" s="234">
        <f t="shared" ca="1" si="661"/>
        <v>0</v>
      </c>
      <c r="Q803" s="234">
        <f t="shared" ca="1" si="661"/>
        <v>0</v>
      </c>
      <c r="R803" s="234">
        <f t="shared" ca="1" si="661"/>
        <v>0</v>
      </c>
      <c r="S803" s="234">
        <f t="shared" ca="1" si="661"/>
        <v>0</v>
      </c>
      <c r="T803" s="234">
        <f t="shared" ca="1" si="661"/>
        <v>0</v>
      </c>
      <c r="U803" s="234">
        <f t="shared" ca="1" si="661"/>
        <v>0</v>
      </c>
      <c r="V803" s="234">
        <f t="shared" ca="1" si="661"/>
        <v>0</v>
      </c>
      <c r="W803" s="234">
        <f t="shared" ca="1" si="661"/>
        <v>0</v>
      </c>
      <c r="X803" s="234">
        <f t="shared" ca="1" si="661"/>
        <v>0</v>
      </c>
      <c r="Y803" s="234">
        <f t="shared" ca="1" si="661"/>
        <v>0</v>
      </c>
      <c r="Z803" s="234">
        <f t="shared" ca="1" si="661"/>
        <v>0</v>
      </c>
      <c r="AA803" s="234">
        <f t="shared" ca="1" si="661"/>
        <v>0</v>
      </c>
      <c r="AB803" s="234">
        <f t="shared" ca="1" si="661"/>
        <v>0</v>
      </c>
      <c r="AC803" s="234">
        <f t="shared" ca="1" si="661"/>
        <v>0</v>
      </c>
      <c r="AD803" s="234">
        <f t="shared" ca="1" si="661"/>
        <v>0</v>
      </c>
      <c r="AE803" s="234">
        <f t="shared" ca="1" si="661"/>
        <v>0</v>
      </c>
      <c r="AF803" s="234">
        <f t="shared" ca="1" si="661"/>
        <v>0</v>
      </c>
      <c r="AG803" s="234">
        <f t="shared" ca="1" si="661"/>
        <v>0</v>
      </c>
      <c r="AH803" s="234">
        <f t="shared" ca="1" si="661"/>
        <v>0</v>
      </c>
      <c r="AI803" s="234">
        <f t="shared" ca="1" si="661"/>
        <v>0</v>
      </c>
      <c r="AJ803" s="234">
        <f t="shared" ca="1" si="661"/>
        <v>0</v>
      </c>
      <c r="AK803" s="234">
        <f t="shared" ca="1" si="661"/>
        <v>0</v>
      </c>
      <c r="AL803" s="234">
        <f t="shared" ca="1" si="661"/>
        <v>0</v>
      </c>
      <c r="AM803" s="234">
        <f t="shared" ca="1" si="661"/>
        <v>0</v>
      </c>
      <c r="AN803" s="234">
        <f t="shared" ca="1" si="661"/>
        <v>0</v>
      </c>
      <c r="AO803" s="234">
        <f t="shared" ca="1" si="661"/>
        <v>0</v>
      </c>
      <c r="AP803" s="234">
        <f t="shared" ca="1" si="661"/>
        <v>0</v>
      </c>
      <c r="AQ803" s="234">
        <f t="shared" ca="1" si="661"/>
        <v>0</v>
      </c>
      <c r="AR803" s="234">
        <f t="shared" ca="1" si="661"/>
        <v>0</v>
      </c>
      <c r="AS803" s="234">
        <f t="shared" ca="1" si="661"/>
        <v>0</v>
      </c>
      <c r="AT803" s="234">
        <f t="shared" ca="1" si="661"/>
        <v>0</v>
      </c>
      <c r="AU803" s="234">
        <f t="shared" ca="1" si="661"/>
        <v>0</v>
      </c>
      <c r="AV803" s="234">
        <f t="shared" ca="1" si="661"/>
        <v>0</v>
      </c>
      <c r="AW803" s="234">
        <f t="shared" ca="1" si="661"/>
        <v>0</v>
      </c>
      <c r="AX803" s="234">
        <f t="shared" ca="1" si="661"/>
        <v>0</v>
      </c>
      <c r="AY803" s="234">
        <f t="shared" ca="1" si="661"/>
        <v>0</v>
      </c>
      <c r="AZ803" s="234">
        <f t="shared" ca="1" si="661"/>
        <v>0</v>
      </c>
      <c r="BA803" s="234">
        <f t="shared" ca="1" si="661"/>
        <v>0</v>
      </c>
      <c r="BB803" s="234">
        <f t="shared" ca="1" si="661"/>
        <v>0</v>
      </c>
      <c r="BC803" s="234">
        <f t="shared" ca="1" si="661"/>
        <v>0</v>
      </c>
      <c r="BD803" s="234">
        <f t="shared" ca="1" si="661"/>
        <v>0</v>
      </c>
      <c r="BE803" s="234">
        <f t="shared" ca="1" si="661"/>
        <v>0</v>
      </c>
      <c r="BF803" s="234">
        <f t="shared" ca="1" si="661"/>
        <v>0</v>
      </c>
      <c r="BG803" s="234">
        <f t="shared" ca="1" si="661"/>
        <v>0</v>
      </c>
      <c r="BH803" s="234">
        <f t="shared" ca="1" si="661"/>
        <v>0</v>
      </c>
      <c r="BI803" s="234">
        <f t="shared" ca="1" si="661"/>
        <v>0</v>
      </c>
      <c r="BJ803" s="234">
        <f t="shared" ca="1" si="661"/>
        <v>0</v>
      </c>
      <c r="BK803" s="234">
        <f t="shared" ca="1" si="661"/>
        <v>0</v>
      </c>
      <c r="BL803" s="234">
        <f t="shared" ca="1" si="661"/>
        <v>0</v>
      </c>
      <c r="BM803" s="234">
        <f t="shared" ca="1" si="661"/>
        <v>0</v>
      </c>
    </row>
    <row r="804" spans="3:65" x14ac:dyDescent="0.2">
      <c r="C804" s="188">
        <f t="shared" si="655"/>
        <v>13</v>
      </c>
      <c r="D804" s="166" t="str">
        <f t="shared" si="656"/>
        <v xml:space="preserve">Alt 2 - TRANSMISSION LINE  </v>
      </c>
      <c r="E804" s="211" t="str">
        <f t="shared" si="651"/>
        <v>CWIP Capital</v>
      </c>
      <c r="F804" s="183">
        <f t="shared" si="651"/>
        <v>6</v>
      </c>
      <c r="G804" s="183"/>
      <c r="H804" s="214">
        <f>Assumptions!$E$37</f>
        <v>1.6830000000000001E-2</v>
      </c>
      <c r="I804" s="281">
        <f t="shared" si="652"/>
        <v>2026</v>
      </c>
      <c r="K804" s="202">
        <f t="shared" ca="1" si="657"/>
        <v>30940140.79238601</v>
      </c>
      <c r="L804" s="203">
        <f t="shared" ca="1" si="658"/>
        <v>117047484.29079872</v>
      </c>
      <c r="O804" s="234">
        <f t="shared" ca="1" si="653"/>
        <v>0</v>
      </c>
      <c r="P804" s="234">
        <f t="shared" ca="1" si="661"/>
        <v>0</v>
      </c>
      <c r="Q804" s="234">
        <f t="shared" ca="1" si="661"/>
        <v>0</v>
      </c>
      <c r="R804" s="234">
        <f t="shared" ca="1" si="661"/>
        <v>0</v>
      </c>
      <c r="S804" s="234">
        <f t="shared" ca="1" si="661"/>
        <v>3711229.3307123743</v>
      </c>
      <c r="T804" s="234">
        <f t="shared" ca="1" si="661"/>
        <v>3658148.5774721499</v>
      </c>
      <c r="U804" s="234">
        <f t="shared" ca="1" si="661"/>
        <v>3605067.824231925</v>
      </c>
      <c r="V804" s="234">
        <f t="shared" ca="1" si="661"/>
        <v>3551987.0709917005</v>
      </c>
      <c r="W804" s="234">
        <f t="shared" ca="1" si="661"/>
        <v>3498906.3177514761</v>
      </c>
      <c r="X804" s="234">
        <f t="shared" ca="1" si="661"/>
        <v>3445825.5645112512</v>
      </c>
      <c r="Y804" s="234">
        <f t="shared" ca="1" si="661"/>
        <v>3392744.8112710263</v>
      </c>
      <c r="Z804" s="234">
        <f t="shared" ca="1" si="661"/>
        <v>3339664.0580308018</v>
      </c>
      <c r="AA804" s="234">
        <f t="shared" ca="1" si="661"/>
        <v>3286583.3047905769</v>
      </c>
      <c r="AB804" s="234">
        <f t="shared" ca="1" si="661"/>
        <v>3233502.5515503525</v>
      </c>
      <c r="AC804" s="234">
        <f t="shared" ca="1" si="661"/>
        <v>3180421.7983101276</v>
      </c>
      <c r="AD804" s="234">
        <f t="shared" ca="1" si="661"/>
        <v>3127341.0450699031</v>
      </c>
      <c r="AE804" s="234">
        <f t="shared" ca="1" si="661"/>
        <v>3074260.2918296782</v>
      </c>
      <c r="AF804" s="234">
        <f t="shared" ca="1" si="661"/>
        <v>3021179.5385894533</v>
      </c>
      <c r="AG804" s="234">
        <f t="shared" ca="1" si="661"/>
        <v>2968098.7853492289</v>
      </c>
      <c r="AH804" s="234">
        <f t="shared" ca="1" si="661"/>
        <v>2915018.0321090044</v>
      </c>
      <c r="AI804" s="234">
        <f t="shared" ca="1" si="661"/>
        <v>2861937.2788687795</v>
      </c>
      <c r="AJ804" s="234">
        <f t="shared" ca="1" si="661"/>
        <v>2808856.5256285551</v>
      </c>
      <c r="AK804" s="234">
        <f t="shared" ca="1" si="661"/>
        <v>2755775.7723883302</v>
      </c>
      <c r="AL804" s="234">
        <f t="shared" ca="1" si="661"/>
        <v>2702695.0191481058</v>
      </c>
      <c r="AM804" s="234">
        <f t="shared" ca="1" si="661"/>
        <v>2649614.2659078809</v>
      </c>
      <c r="AN804" s="234">
        <f t="shared" ca="1" si="661"/>
        <v>2596533.5126676564</v>
      </c>
      <c r="AO804" s="234">
        <f t="shared" ca="1" si="661"/>
        <v>2543452.7594274315</v>
      </c>
      <c r="AP804" s="234">
        <f t="shared" ca="1" si="661"/>
        <v>2490372.0061872066</v>
      </c>
      <c r="AQ804" s="234">
        <f t="shared" ca="1" si="661"/>
        <v>2437291.2529469822</v>
      </c>
      <c r="AR804" s="234">
        <f t="shared" ca="1" si="661"/>
        <v>2384210.4997067577</v>
      </c>
      <c r="AS804" s="234">
        <f t="shared" ca="1" si="661"/>
        <v>2331129.7464665328</v>
      </c>
      <c r="AT804" s="234">
        <f t="shared" ca="1" si="661"/>
        <v>2278048.9932263079</v>
      </c>
      <c r="AU804" s="234">
        <f t="shared" ca="1" si="661"/>
        <v>2224968.239986083</v>
      </c>
      <c r="AV804" s="234">
        <f t="shared" ca="1" si="661"/>
        <v>2171887.486745859</v>
      </c>
      <c r="AW804" s="234">
        <f t="shared" ca="1" si="661"/>
        <v>2118806.7335056341</v>
      </c>
      <c r="AX804" s="234">
        <f t="shared" ca="1" si="661"/>
        <v>2065725.9802654095</v>
      </c>
      <c r="AY804" s="234">
        <f t="shared" ca="1" si="661"/>
        <v>2012645.2270251848</v>
      </c>
      <c r="AZ804" s="234">
        <f t="shared" ca="1" si="661"/>
        <v>1959564.4737849601</v>
      </c>
      <c r="BA804" s="234">
        <f t="shared" ca="1" si="661"/>
        <v>1906483.7205447354</v>
      </c>
      <c r="BB804" s="234">
        <f t="shared" ca="1" si="661"/>
        <v>1853402.9673045108</v>
      </c>
      <c r="BC804" s="234">
        <f t="shared" ca="1" si="661"/>
        <v>1800322.2140642863</v>
      </c>
      <c r="BD804" s="234">
        <f t="shared" ca="1" si="661"/>
        <v>1747241.4608240619</v>
      </c>
      <c r="BE804" s="234">
        <f t="shared" ca="1" si="661"/>
        <v>1694160.7075838372</v>
      </c>
      <c r="BF804" s="234">
        <f t="shared" ca="1" si="661"/>
        <v>1641079.954343613</v>
      </c>
      <c r="BG804" s="234">
        <f t="shared" ca="1" si="661"/>
        <v>1587999.2011033883</v>
      </c>
      <c r="BH804" s="234">
        <f t="shared" ca="1" si="661"/>
        <v>1534918.4478631639</v>
      </c>
      <c r="BI804" s="234">
        <f t="shared" ca="1" si="661"/>
        <v>1481837.6946229395</v>
      </c>
      <c r="BJ804" s="234">
        <f t="shared" ca="1" si="661"/>
        <v>1428756.941382715</v>
      </c>
      <c r="BK804" s="234">
        <f t="shared" ca="1" si="661"/>
        <v>1375676.1881424906</v>
      </c>
      <c r="BL804" s="234">
        <f t="shared" ca="1" si="661"/>
        <v>1322595.4349022661</v>
      </c>
      <c r="BM804" s="234">
        <f t="shared" ca="1" si="661"/>
        <v>1269514.6816620415</v>
      </c>
    </row>
    <row r="805" spans="3:65" x14ac:dyDescent="0.2">
      <c r="C805" s="188">
        <f t="shared" si="655"/>
        <v>14</v>
      </c>
      <c r="D805" s="166" t="str">
        <f t="shared" si="656"/>
        <v xml:space="preserve">Alt 2 - TRANSMISSION SUBSTATION  </v>
      </c>
      <c r="E805" s="211" t="str">
        <f t="shared" si="651"/>
        <v>CWIP Capital</v>
      </c>
      <c r="F805" s="183">
        <f t="shared" si="651"/>
        <v>6</v>
      </c>
      <c r="G805" s="183"/>
      <c r="H805" s="214">
        <f>Assumptions!$E$37</f>
        <v>1.6830000000000001E-2</v>
      </c>
      <c r="I805" s="281">
        <f t="shared" si="652"/>
        <v>2026</v>
      </c>
      <c r="K805" s="202">
        <f t="shared" ca="1" si="657"/>
        <v>310605.42361353588</v>
      </c>
      <c r="L805" s="203">
        <f t="shared" ca="1" si="658"/>
        <v>979339.51182784664</v>
      </c>
      <c r="O805" s="234">
        <f t="shared" ca="1" si="653"/>
        <v>0</v>
      </c>
      <c r="P805" s="234">
        <f t="shared" ca="1" si="661"/>
        <v>0</v>
      </c>
      <c r="Q805" s="234">
        <f t="shared" ca="1" si="661"/>
        <v>0</v>
      </c>
      <c r="R805" s="234">
        <f t="shared" ca="1" si="661"/>
        <v>0</v>
      </c>
      <c r="S805" s="234">
        <f t="shared" ca="1" si="661"/>
        <v>42108.211175288401</v>
      </c>
      <c r="T805" s="234">
        <f t="shared" ca="1" si="661"/>
        <v>41149.390427463994</v>
      </c>
      <c r="U805" s="234">
        <f t="shared" ca="1" si="661"/>
        <v>40190.569679639593</v>
      </c>
      <c r="V805" s="234">
        <f t="shared" ca="1" si="661"/>
        <v>39231.748931815193</v>
      </c>
      <c r="W805" s="234">
        <f t="shared" ca="1" si="661"/>
        <v>38272.928183990785</v>
      </c>
      <c r="X805" s="234">
        <f t="shared" ca="1" si="661"/>
        <v>37314.107436166385</v>
      </c>
      <c r="Y805" s="234">
        <f t="shared" ca="1" si="661"/>
        <v>36355.286688341977</v>
      </c>
      <c r="Z805" s="234">
        <f t="shared" ca="1" si="661"/>
        <v>35396.465940517577</v>
      </c>
      <c r="AA805" s="234">
        <f t="shared" ca="1" si="661"/>
        <v>34437.64519269317</v>
      </c>
      <c r="AB805" s="234">
        <f t="shared" ca="1" si="661"/>
        <v>33478.824444868762</v>
      </c>
      <c r="AC805" s="234">
        <f t="shared" ca="1" si="661"/>
        <v>32520.003697044358</v>
      </c>
      <c r="AD805" s="234">
        <f t="shared" ca="1" si="661"/>
        <v>31561.182949219954</v>
      </c>
      <c r="AE805" s="234">
        <f t="shared" ca="1" si="661"/>
        <v>30602.362201395554</v>
      </c>
      <c r="AF805" s="234">
        <f t="shared" ca="1" si="661"/>
        <v>29643.54145357115</v>
      </c>
      <c r="AG805" s="234">
        <f t="shared" ca="1" si="661"/>
        <v>28684.720705746746</v>
      </c>
      <c r="AH805" s="234">
        <f t="shared" ca="1" si="661"/>
        <v>27725.899957922345</v>
      </c>
      <c r="AI805" s="234">
        <f t="shared" ca="1" si="661"/>
        <v>26767.079210097942</v>
      </c>
      <c r="AJ805" s="234">
        <f t="shared" ca="1" si="661"/>
        <v>25808.258462273538</v>
      </c>
      <c r="AK805" s="234">
        <f t="shared" ca="1" si="661"/>
        <v>24849.437714449137</v>
      </c>
      <c r="AL805" s="234">
        <f t="shared" ca="1" si="661"/>
        <v>23890.616966624733</v>
      </c>
      <c r="AM805" s="234">
        <f t="shared" ca="1" si="661"/>
        <v>22931.796218800329</v>
      </c>
      <c r="AN805" s="234">
        <f t="shared" ca="1" si="661"/>
        <v>21972.975470975925</v>
      </c>
      <c r="AO805" s="234">
        <f t="shared" ca="1" si="661"/>
        <v>21014.154723151525</v>
      </c>
      <c r="AP805" s="234">
        <f t="shared" ca="1" si="661"/>
        <v>20055.333975327121</v>
      </c>
      <c r="AQ805" s="234">
        <f t="shared" ca="1" si="661"/>
        <v>19096.513227502717</v>
      </c>
      <c r="AR805" s="234">
        <f t="shared" ca="1" si="661"/>
        <v>18137.692479678317</v>
      </c>
      <c r="AS805" s="234">
        <f t="shared" ca="1" si="661"/>
        <v>17178.871731853913</v>
      </c>
      <c r="AT805" s="234">
        <f t="shared" ca="1" si="661"/>
        <v>16220.050984029511</v>
      </c>
      <c r="AU805" s="234">
        <f t="shared" ca="1" si="661"/>
        <v>15261.230236205105</v>
      </c>
      <c r="AV805" s="234">
        <f t="shared" ca="1" si="661"/>
        <v>14302.409488380703</v>
      </c>
      <c r="AW805" s="234">
        <f t="shared" ca="1" si="661"/>
        <v>13343.588740556299</v>
      </c>
      <c r="AX805" s="234">
        <f t="shared" ca="1" si="661"/>
        <v>12384.767992731897</v>
      </c>
      <c r="AY805" s="234">
        <f t="shared" ca="1" si="661"/>
        <v>11425.947244907495</v>
      </c>
      <c r="AZ805" s="234">
        <f t="shared" ca="1" si="661"/>
        <v>10467.126497083091</v>
      </c>
      <c r="BA805" s="234">
        <f t="shared" ca="1" si="661"/>
        <v>9508.3057492586886</v>
      </c>
      <c r="BB805" s="234">
        <f t="shared" ca="1" si="661"/>
        <v>8549.4850014342846</v>
      </c>
      <c r="BC805" s="234">
        <f t="shared" ca="1" si="661"/>
        <v>8437.6225808547533</v>
      </c>
      <c r="BD805" s="234">
        <f t="shared" ca="1" si="661"/>
        <v>8437.6225808547533</v>
      </c>
      <c r="BE805" s="234">
        <f t="shared" ca="1" si="661"/>
        <v>8437.6225808547533</v>
      </c>
      <c r="BF805" s="234">
        <f t="shared" ca="1" si="661"/>
        <v>8437.6225808547533</v>
      </c>
      <c r="BG805" s="234">
        <f t="shared" ca="1" si="661"/>
        <v>8437.6225808547533</v>
      </c>
      <c r="BH805" s="234">
        <f t="shared" ca="1" si="661"/>
        <v>8437.6225808547533</v>
      </c>
      <c r="BI805" s="234">
        <f t="shared" ca="1" si="661"/>
        <v>8437.6225808547533</v>
      </c>
      <c r="BJ805" s="234">
        <f t="shared" ca="1" si="661"/>
        <v>8437.6225808547533</v>
      </c>
      <c r="BK805" s="234">
        <f t="shared" ca="1" si="661"/>
        <v>0</v>
      </c>
      <c r="BL805" s="234">
        <f t="shared" ca="1" si="661"/>
        <v>0</v>
      </c>
      <c r="BM805" s="234">
        <f t="shared" ca="1" si="661"/>
        <v>0</v>
      </c>
    </row>
    <row r="806" spans="3:65" x14ac:dyDescent="0.2">
      <c r="C806" s="188">
        <f t="shared" si="655"/>
        <v>15</v>
      </c>
      <c r="D806" s="166" t="str">
        <f t="shared" si="656"/>
        <v xml:space="preserve">Alt 2 - DISTRIBUTION SUBSTATION  </v>
      </c>
      <c r="E806" s="211" t="str">
        <f t="shared" si="651"/>
        <v>CWIP Capital</v>
      </c>
      <c r="F806" s="183">
        <f t="shared" si="651"/>
        <v>6</v>
      </c>
      <c r="G806" s="183"/>
      <c r="H806" s="214">
        <f>Assumptions!$E$37</f>
        <v>1.6830000000000001E-2</v>
      </c>
      <c r="I806" s="281">
        <f t="shared" si="652"/>
        <v>2026</v>
      </c>
      <c r="K806" s="202">
        <f t="shared" ca="1" si="657"/>
        <v>0</v>
      </c>
      <c r="L806" s="203">
        <f t="shared" ca="1" si="658"/>
        <v>0</v>
      </c>
      <c r="O806" s="234">
        <f t="shared" ca="1" si="653"/>
        <v>0</v>
      </c>
      <c r="P806" s="234">
        <f t="shared" ca="1" si="661"/>
        <v>0</v>
      </c>
      <c r="Q806" s="234">
        <f t="shared" ca="1" si="661"/>
        <v>0</v>
      </c>
      <c r="R806" s="234">
        <f t="shared" ca="1" si="661"/>
        <v>0</v>
      </c>
      <c r="S806" s="234">
        <f t="shared" ca="1" si="661"/>
        <v>0</v>
      </c>
      <c r="T806" s="234">
        <f t="shared" ca="1" si="661"/>
        <v>0</v>
      </c>
      <c r="U806" s="234">
        <f t="shared" ca="1" si="661"/>
        <v>0</v>
      </c>
      <c r="V806" s="234">
        <f t="shared" ca="1" si="661"/>
        <v>0</v>
      </c>
      <c r="W806" s="234">
        <f t="shared" ca="1" si="661"/>
        <v>0</v>
      </c>
      <c r="X806" s="234">
        <f t="shared" ca="1" si="661"/>
        <v>0</v>
      </c>
      <c r="Y806" s="234">
        <f t="shared" ca="1" si="661"/>
        <v>0</v>
      </c>
      <c r="Z806" s="234">
        <f t="shared" ca="1" si="661"/>
        <v>0</v>
      </c>
      <c r="AA806" s="234">
        <f t="shared" ca="1" si="661"/>
        <v>0</v>
      </c>
      <c r="AB806" s="234">
        <f t="shared" ca="1" si="661"/>
        <v>0</v>
      </c>
      <c r="AC806" s="234">
        <f t="shared" ca="1" si="661"/>
        <v>0</v>
      </c>
      <c r="AD806" s="234">
        <f t="shared" ca="1" si="661"/>
        <v>0</v>
      </c>
      <c r="AE806" s="234">
        <f t="shared" ca="1" si="661"/>
        <v>0</v>
      </c>
      <c r="AF806" s="234">
        <f t="shared" ca="1" si="661"/>
        <v>0</v>
      </c>
      <c r="AG806" s="234">
        <f t="shared" ca="1" si="661"/>
        <v>0</v>
      </c>
      <c r="AH806" s="234">
        <f t="shared" ca="1" si="661"/>
        <v>0</v>
      </c>
      <c r="AI806" s="234">
        <f t="shared" ca="1" si="661"/>
        <v>0</v>
      </c>
      <c r="AJ806" s="234">
        <f t="shared" ca="1" si="661"/>
        <v>0</v>
      </c>
      <c r="AK806" s="234">
        <f t="shared" ca="1" si="661"/>
        <v>0</v>
      </c>
      <c r="AL806" s="234">
        <f t="shared" ca="1" si="661"/>
        <v>0</v>
      </c>
      <c r="AM806" s="234">
        <f t="shared" ca="1" si="661"/>
        <v>0</v>
      </c>
      <c r="AN806" s="234">
        <f t="shared" ca="1" si="661"/>
        <v>0</v>
      </c>
      <c r="AO806" s="234">
        <f t="shared" ca="1" si="661"/>
        <v>0</v>
      </c>
      <c r="AP806" s="234">
        <f t="shared" ca="1" si="661"/>
        <v>0</v>
      </c>
      <c r="AQ806" s="234">
        <f t="shared" ca="1" si="661"/>
        <v>0</v>
      </c>
      <c r="AR806" s="234">
        <f t="shared" ca="1" si="661"/>
        <v>0</v>
      </c>
      <c r="AS806" s="234">
        <f t="shared" ca="1" si="661"/>
        <v>0</v>
      </c>
      <c r="AT806" s="234">
        <f t="shared" ca="1" si="661"/>
        <v>0</v>
      </c>
      <c r="AU806" s="234">
        <f t="shared" ca="1" si="661"/>
        <v>0</v>
      </c>
      <c r="AV806" s="234">
        <f t="shared" ca="1" si="661"/>
        <v>0</v>
      </c>
      <c r="AW806" s="234">
        <f t="shared" ca="1" si="661"/>
        <v>0</v>
      </c>
      <c r="AX806" s="234">
        <f t="shared" ca="1" si="661"/>
        <v>0</v>
      </c>
      <c r="AY806" s="234">
        <f t="shared" ca="1" si="661"/>
        <v>0</v>
      </c>
      <c r="AZ806" s="234">
        <f t="shared" ca="1" si="661"/>
        <v>0</v>
      </c>
      <c r="BA806" s="234">
        <f t="shared" ca="1" si="661"/>
        <v>0</v>
      </c>
      <c r="BB806" s="234">
        <f t="shared" ca="1" si="661"/>
        <v>0</v>
      </c>
      <c r="BC806" s="234">
        <f t="shared" ca="1" si="661"/>
        <v>0</v>
      </c>
      <c r="BD806" s="234">
        <f t="shared" ca="1" si="661"/>
        <v>0</v>
      </c>
      <c r="BE806" s="234">
        <f t="shared" ca="1" si="661"/>
        <v>0</v>
      </c>
      <c r="BF806" s="234">
        <f t="shared" ca="1" si="661"/>
        <v>0</v>
      </c>
      <c r="BG806" s="234">
        <f t="shared" ca="1" si="661"/>
        <v>0</v>
      </c>
      <c r="BH806" s="234">
        <f t="shared" ca="1" si="661"/>
        <v>0</v>
      </c>
      <c r="BI806" s="234">
        <f t="shared" ca="1" si="661"/>
        <v>0</v>
      </c>
      <c r="BJ806" s="234">
        <f t="shared" ca="1" si="661"/>
        <v>0</v>
      </c>
      <c r="BK806" s="234">
        <f t="shared" ca="1" si="661"/>
        <v>0</v>
      </c>
      <c r="BL806" s="234">
        <f t="shared" ca="1" si="661"/>
        <v>0</v>
      </c>
      <c r="BM806" s="234">
        <f t="shared" ca="1" si="661"/>
        <v>0</v>
      </c>
    </row>
    <row r="807" spans="3:65" x14ac:dyDescent="0.2">
      <c r="C807" s="188">
        <f t="shared" si="655"/>
        <v>16</v>
      </c>
      <c r="D807" s="166" t="str">
        <f t="shared" si="656"/>
        <v>item 16</v>
      </c>
      <c r="E807" s="211" t="str">
        <f t="shared" si="651"/>
        <v>Operating Expense</v>
      </c>
      <c r="F807" s="183">
        <f t="shared" si="651"/>
        <v>2</v>
      </c>
      <c r="G807" s="183"/>
      <c r="H807" s="214">
        <f>Assumptions!$E$37</f>
        <v>1.6830000000000001E-2</v>
      </c>
      <c r="I807" s="281">
        <f t="shared" si="652"/>
        <v>2022</v>
      </c>
      <c r="K807" s="202">
        <f t="shared" ca="1" si="657"/>
        <v>0</v>
      </c>
      <c r="L807" s="203">
        <f t="shared" ca="1" si="658"/>
        <v>0</v>
      </c>
      <c r="O807" s="234">
        <f t="shared" ca="1" si="653"/>
        <v>0</v>
      </c>
      <c r="P807" s="234">
        <f t="shared" ca="1" si="661"/>
        <v>0</v>
      </c>
      <c r="Q807" s="234">
        <f t="shared" ca="1" si="661"/>
        <v>0</v>
      </c>
      <c r="R807" s="234">
        <f t="shared" ca="1" si="661"/>
        <v>0</v>
      </c>
      <c r="S807" s="234">
        <f t="shared" ca="1" si="661"/>
        <v>0</v>
      </c>
      <c r="T807" s="234">
        <f t="shared" ca="1" si="661"/>
        <v>0</v>
      </c>
      <c r="U807" s="234">
        <f t="shared" ca="1" si="661"/>
        <v>0</v>
      </c>
      <c r="V807" s="234">
        <f t="shared" ca="1" si="661"/>
        <v>0</v>
      </c>
      <c r="W807" s="234">
        <f t="shared" ca="1" si="661"/>
        <v>0</v>
      </c>
      <c r="X807" s="234">
        <f t="shared" ca="1" si="661"/>
        <v>0</v>
      </c>
      <c r="Y807" s="234">
        <f t="shared" ca="1" si="661"/>
        <v>0</v>
      </c>
      <c r="Z807" s="234">
        <f t="shared" ca="1" si="661"/>
        <v>0</v>
      </c>
      <c r="AA807" s="234">
        <f t="shared" ca="1" si="661"/>
        <v>0</v>
      </c>
      <c r="AB807" s="234">
        <f t="shared" ca="1" si="661"/>
        <v>0</v>
      </c>
      <c r="AC807" s="234">
        <f t="shared" ca="1" si="661"/>
        <v>0</v>
      </c>
      <c r="AD807" s="234">
        <f t="shared" ca="1" si="661"/>
        <v>0</v>
      </c>
      <c r="AE807" s="234">
        <f t="shared" ca="1" si="661"/>
        <v>0</v>
      </c>
      <c r="AF807" s="234">
        <f t="shared" ca="1" si="661"/>
        <v>0</v>
      </c>
      <c r="AG807" s="234">
        <f t="shared" ca="1" si="661"/>
        <v>0</v>
      </c>
      <c r="AH807" s="234">
        <f t="shared" ca="1" si="661"/>
        <v>0</v>
      </c>
      <c r="AI807" s="234">
        <f t="shared" ca="1" si="661"/>
        <v>0</v>
      </c>
      <c r="AJ807" s="234">
        <f t="shared" ca="1" si="661"/>
        <v>0</v>
      </c>
      <c r="AK807" s="234">
        <f t="shared" ca="1" si="661"/>
        <v>0</v>
      </c>
      <c r="AL807" s="234">
        <f t="shared" ca="1" si="661"/>
        <v>0</v>
      </c>
      <c r="AM807" s="234">
        <f t="shared" ca="1" si="661"/>
        <v>0</v>
      </c>
      <c r="AN807" s="234">
        <f t="shared" ca="1" si="661"/>
        <v>0</v>
      </c>
      <c r="AO807" s="234">
        <f t="shared" ca="1" si="661"/>
        <v>0</v>
      </c>
      <c r="AP807" s="234">
        <f t="shared" ca="1" si="661"/>
        <v>0</v>
      </c>
      <c r="AQ807" s="234">
        <f t="shared" ca="1" si="661"/>
        <v>0</v>
      </c>
      <c r="AR807" s="234">
        <f t="shared" ca="1" si="661"/>
        <v>0</v>
      </c>
      <c r="AS807" s="234">
        <f t="shared" ca="1" si="661"/>
        <v>0</v>
      </c>
      <c r="AT807" s="234">
        <f t="shared" ref="P807:BM812" ca="1" si="662">$H807*AT778*(AT$9&gt;=$I807)</f>
        <v>0</v>
      </c>
      <c r="AU807" s="234">
        <f t="shared" ca="1" si="662"/>
        <v>0</v>
      </c>
      <c r="AV807" s="234">
        <f t="shared" ca="1" si="662"/>
        <v>0</v>
      </c>
      <c r="AW807" s="234">
        <f t="shared" ca="1" si="662"/>
        <v>0</v>
      </c>
      <c r="AX807" s="234">
        <f t="shared" ca="1" si="662"/>
        <v>0</v>
      </c>
      <c r="AY807" s="234">
        <f t="shared" ca="1" si="662"/>
        <v>0</v>
      </c>
      <c r="AZ807" s="234">
        <f t="shared" ca="1" si="662"/>
        <v>0</v>
      </c>
      <c r="BA807" s="234">
        <f t="shared" ca="1" si="662"/>
        <v>0</v>
      </c>
      <c r="BB807" s="234">
        <f t="shared" ca="1" si="662"/>
        <v>0</v>
      </c>
      <c r="BC807" s="234">
        <f t="shared" ca="1" si="662"/>
        <v>0</v>
      </c>
      <c r="BD807" s="234">
        <f t="shared" ca="1" si="662"/>
        <v>0</v>
      </c>
      <c r="BE807" s="234">
        <f t="shared" ca="1" si="662"/>
        <v>0</v>
      </c>
      <c r="BF807" s="234">
        <f t="shared" ca="1" si="662"/>
        <v>0</v>
      </c>
      <c r="BG807" s="234">
        <f t="shared" ca="1" si="662"/>
        <v>0</v>
      </c>
      <c r="BH807" s="234">
        <f t="shared" ca="1" si="662"/>
        <v>0</v>
      </c>
      <c r="BI807" s="234">
        <f t="shared" ca="1" si="662"/>
        <v>0</v>
      </c>
      <c r="BJ807" s="234">
        <f t="shared" ca="1" si="662"/>
        <v>0</v>
      </c>
      <c r="BK807" s="234">
        <f t="shared" ca="1" si="662"/>
        <v>0</v>
      </c>
      <c r="BL807" s="234">
        <f t="shared" ca="1" si="662"/>
        <v>0</v>
      </c>
      <c r="BM807" s="234">
        <f t="shared" ca="1" si="662"/>
        <v>0</v>
      </c>
    </row>
    <row r="808" spans="3:65" x14ac:dyDescent="0.2">
      <c r="C808" s="188">
        <f t="shared" si="655"/>
        <v>17</v>
      </c>
      <c r="D808" s="166" t="str">
        <f t="shared" si="656"/>
        <v>item 17</v>
      </c>
      <c r="E808" s="211" t="str">
        <f t="shared" si="651"/>
        <v>Operating Expense</v>
      </c>
      <c r="F808" s="183">
        <f t="shared" si="651"/>
        <v>2</v>
      </c>
      <c r="G808" s="183"/>
      <c r="H808" s="214">
        <f>Assumptions!$E$37</f>
        <v>1.6830000000000001E-2</v>
      </c>
      <c r="I808" s="281">
        <f t="shared" si="652"/>
        <v>2022</v>
      </c>
      <c r="K808" s="202">
        <f t="shared" ca="1" si="657"/>
        <v>0</v>
      </c>
      <c r="L808" s="203">
        <f t="shared" ca="1" si="658"/>
        <v>0</v>
      </c>
      <c r="O808" s="234">
        <f t="shared" ca="1" si="653"/>
        <v>0</v>
      </c>
      <c r="P808" s="234">
        <f t="shared" ca="1" si="662"/>
        <v>0</v>
      </c>
      <c r="Q808" s="234">
        <f t="shared" ca="1" si="662"/>
        <v>0</v>
      </c>
      <c r="R808" s="234">
        <f t="shared" ca="1" si="662"/>
        <v>0</v>
      </c>
      <c r="S808" s="234">
        <f t="shared" ca="1" si="662"/>
        <v>0</v>
      </c>
      <c r="T808" s="234">
        <f t="shared" ca="1" si="662"/>
        <v>0</v>
      </c>
      <c r="U808" s="234">
        <f t="shared" ca="1" si="662"/>
        <v>0</v>
      </c>
      <c r="V808" s="234">
        <f t="shared" ca="1" si="662"/>
        <v>0</v>
      </c>
      <c r="W808" s="234">
        <f t="shared" ca="1" si="662"/>
        <v>0</v>
      </c>
      <c r="X808" s="234">
        <f t="shared" ca="1" si="662"/>
        <v>0</v>
      </c>
      <c r="Y808" s="234">
        <f t="shared" ca="1" si="662"/>
        <v>0</v>
      </c>
      <c r="Z808" s="234">
        <f t="shared" ca="1" si="662"/>
        <v>0</v>
      </c>
      <c r="AA808" s="234">
        <f t="shared" ca="1" si="662"/>
        <v>0</v>
      </c>
      <c r="AB808" s="234">
        <f t="shared" ca="1" si="662"/>
        <v>0</v>
      </c>
      <c r="AC808" s="234">
        <f t="shared" ca="1" si="662"/>
        <v>0</v>
      </c>
      <c r="AD808" s="234">
        <f t="shared" ca="1" si="662"/>
        <v>0</v>
      </c>
      <c r="AE808" s="234">
        <f t="shared" ca="1" si="662"/>
        <v>0</v>
      </c>
      <c r="AF808" s="234">
        <f t="shared" ca="1" si="662"/>
        <v>0</v>
      </c>
      <c r="AG808" s="234">
        <f t="shared" ca="1" si="662"/>
        <v>0</v>
      </c>
      <c r="AH808" s="234">
        <f t="shared" ca="1" si="662"/>
        <v>0</v>
      </c>
      <c r="AI808" s="234">
        <f t="shared" ca="1" si="662"/>
        <v>0</v>
      </c>
      <c r="AJ808" s="234">
        <f t="shared" ca="1" si="662"/>
        <v>0</v>
      </c>
      <c r="AK808" s="234">
        <f t="shared" ca="1" si="662"/>
        <v>0</v>
      </c>
      <c r="AL808" s="234">
        <f t="shared" ca="1" si="662"/>
        <v>0</v>
      </c>
      <c r="AM808" s="234">
        <f t="shared" ca="1" si="662"/>
        <v>0</v>
      </c>
      <c r="AN808" s="234">
        <f t="shared" ca="1" si="662"/>
        <v>0</v>
      </c>
      <c r="AO808" s="234">
        <f t="shared" ca="1" si="662"/>
        <v>0</v>
      </c>
      <c r="AP808" s="234">
        <f t="shared" ca="1" si="662"/>
        <v>0</v>
      </c>
      <c r="AQ808" s="234">
        <f t="shared" ca="1" si="662"/>
        <v>0</v>
      </c>
      <c r="AR808" s="234">
        <f t="shared" ca="1" si="662"/>
        <v>0</v>
      </c>
      <c r="AS808" s="234">
        <f t="shared" ca="1" si="662"/>
        <v>0</v>
      </c>
      <c r="AT808" s="234">
        <f t="shared" ca="1" si="662"/>
        <v>0</v>
      </c>
      <c r="AU808" s="234">
        <f t="shared" ca="1" si="662"/>
        <v>0</v>
      </c>
      <c r="AV808" s="234">
        <f t="shared" ca="1" si="662"/>
        <v>0</v>
      </c>
      <c r="AW808" s="234">
        <f t="shared" ca="1" si="662"/>
        <v>0</v>
      </c>
      <c r="AX808" s="234">
        <f t="shared" ca="1" si="662"/>
        <v>0</v>
      </c>
      <c r="AY808" s="234">
        <f t="shared" ca="1" si="662"/>
        <v>0</v>
      </c>
      <c r="AZ808" s="234">
        <f t="shared" ca="1" si="662"/>
        <v>0</v>
      </c>
      <c r="BA808" s="234">
        <f t="shared" ca="1" si="662"/>
        <v>0</v>
      </c>
      <c r="BB808" s="234">
        <f t="shared" ca="1" si="662"/>
        <v>0</v>
      </c>
      <c r="BC808" s="234">
        <f t="shared" ca="1" si="662"/>
        <v>0</v>
      </c>
      <c r="BD808" s="234">
        <f t="shared" ca="1" si="662"/>
        <v>0</v>
      </c>
      <c r="BE808" s="234">
        <f t="shared" ca="1" si="662"/>
        <v>0</v>
      </c>
      <c r="BF808" s="234">
        <f t="shared" ca="1" si="662"/>
        <v>0</v>
      </c>
      <c r="BG808" s="234">
        <f t="shared" ca="1" si="662"/>
        <v>0</v>
      </c>
      <c r="BH808" s="234">
        <f t="shared" ca="1" si="662"/>
        <v>0</v>
      </c>
      <c r="BI808" s="234">
        <f t="shared" ca="1" si="662"/>
        <v>0</v>
      </c>
      <c r="BJ808" s="234">
        <f t="shared" ca="1" si="662"/>
        <v>0</v>
      </c>
      <c r="BK808" s="234">
        <f t="shared" ca="1" si="662"/>
        <v>0</v>
      </c>
      <c r="BL808" s="234">
        <f t="shared" ca="1" si="662"/>
        <v>0</v>
      </c>
      <c r="BM808" s="234">
        <f t="shared" ca="1" si="662"/>
        <v>0</v>
      </c>
    </row>
    <row r="809" spans="3:65" x14ac:dyDescent="0.2">
      <c r="C809" s="188">
        <f t="shared" si="655"/>
        <v>18</v>
      </c>
      <c r="D809" s="166" t="str">
        <f t="shared" si="656"/>
        <v>item 18</v>
      </c>
      <c r="E809" s="211" t="str">
        <f t="shared" si="651"/>
        <v>Operating Expense</v>
      </c>
      <c r="F809" s="183">
        <f t="shared" si="651"/>
        <v>2</v>
      </c>
      <c r="G809" s="183"/>
      <c r="H809" s="214">
        <f>Assumptions!$E$37</f>
        <v>1.6830000000000001E-2</v>
      </c>
      <c r="I809" s="281">
        <f t="shared" si="652"/>
        <v>2022</v>
      </c>
      <c r="K809" s="202">
        <f t="shared" ca="1" si="657"/>
        <v>0</v>
      </c>
      <c r="L809" s="203">
        <f t="shared" ca="1" si="658"/>
        <v>0</v>
      </c>
      <c r="O809" s="234">
        <f t="shared" ca="1" si="653"/>
        <v>0</v>
      </c>
      <c r="P809" s="234">
        <f t="shared" ca="1" si="662"/>
        <v>0</v>
      </c>
      <c r="Q809" s="234">
        <f t="shared" ca="1" si="662"/>
        <v>0</v>
      </c>
      <c r="R809" s="234">
        <f t="shared" ca="1" si="662"/>
        <v>0</v>
      </c>
      <c r="S809" s="234">
        <f t="shared" ca="1" si="662"/>
        <v>0</v>
      </c>
      <c r="T809" s="234">
        <f t="shared" ca="1" si="662"/>
        <v>0</v>
      </c>
      <c r="U809" s="234">
        <f t="shared" ca="1" si="662"/>
        <v>0</v>
      </c>
      <c r="V809" s="234">
        <f t="shared" ca="1" si="662"/>
        <v>0</v>
      </c>
      <c r="W809" s="234">
        <f t="shared" ca="1" si="662"/>
        <v>0</v>
      </c>
      <c r="X809" s="234">
        <f t="shared" ca="1" si="662"/>
        <v>0</v>
      </c>
      <c r="Y809" s="234">
        <f t="shared" ca="1" si="662"/>
        <v>0</v>
      </c>
      <c r="Z809" s="234">
        <f t="shared" ca="1" si="662"/>
        <v>0</v>
      </c>
      <c r="AA809" s="234">
        <f t="shared" ca="1" si="662"/>
        <v>0</v>
      </c>
      <c r="AB809" s="234">
        <f t="shared" ca="1" si="662"/>
        <v>0</v>
      </c>
      <c r="AC809" s="234">
        <f t="shared" ca="1" si="662"/>
        <v>0</v>
      </c>
      <c r="AD809" s="234">
        <f t="shared" ca="1" si="662"/>
        <v>0</v>
      </c>
      <c r="AE809" s="234">
        <f t="shared" ca="1" si="662"/>
        <v>0</v>
      </c>
      <c r="AF809" s="234">
        <f t="shared" ca="1" si="662"/>
        <v>0</v>
      </c>
      <c r="AG809" s="234">
        <f t="shared" ca="1" si="662"/>
        <v>0</v>
      </c>
      <c r="AH809" s="234">
        <f t="shared" ca="1" si="662"/>
        <v>0</v>
      </c>
      <c r="AI809" s="234">
        <f t="shared" ca="1" si="662"/>
        <v>0</v>
      </c>
      <c r="AJ809" s="234">
        <f t="shared" ca="1" si="662"/>
        <v>0</v>
      </c>
      <c r="AK809" s="234">
        <f t="shared" ca="1" si="662"/>
        <v>0</v>
      </c>
      <c r="AL809" s="234">
        <f t="shared" ca="1" si="662"/>
        <v>0</v>
      </c>
      <c r="AM809" s="234">
        <f t="shared" ca="1" si="662"/>
        <v>0</v>
      </c>
      <c r="AN809" s="234">
        <f t="shared" ca="1" si="662"/>
        <v>0</v>
      </c>
      <c r="AO809" s="234">
        <f t="shared" ca="1" si="662"/>
        <v>0</v>
      </c>
      <c r="AP809" s="234">
        <f t="shared" ca="1" si="662"/>
        <v>0</v>
      </c>
      <c r="AQ809" s="234">
        <f t="shared" ca="1" si="662"/>
        <v>0</v>
      </c>
      <c r="AR809" s="234">
        <f t="shared" ca="1" si="662"/>
        <v>0</v>
      </c>
      <c r="AS809" s="234">
        <f t="shared" ca="1" si="662"/>
        <v>0</v>
      </c>
      <c r="AT809" s="234">
        <f t="shared" ca="1" si="662"/>
        <v>0</v>
      </c>
      <c r="AU809" s="234">
        <f t="shared" ca="1" si="662"/>
        <v>0</v>
      </c>
      <c r="AV809" s="234">
        <f t="shared" ca="1" si="662"/>
        <v>0</v>
      </c>
      <c r="AW809" s="234">
        <f t="shared" ca="1" si="662"/>
        <v>0</v>
      </c>
      <c r="AX809" s="234">
        <f t="shared" ca="1" si="662"/>
        <v>0</v>
      </c>
      <c r="AY809" s="234">
        <f t="shared" ca="1" si="662"/>
        <v>0</v>
      </c>
      <c r="AZ809" s="234">
        <f t="shared" ca="1" si="662"/>
        <v>0</v>
      </c>
      <c r="BA809" s="234">
        <f t="shared" ca="1" si="662"/>
        <v>0</v>
      </c>
      <c r="BB809" s="234">
        <f t="shared" ca="1" si="662"/>
        <v>0</v>
      </c>
      <c r="BC809" s="234">
        <f t="shared" ca="1" si="662"/>
        <v>0</v>
      </c>
      <c r="BD809" s="234">
        <f t="shared" ca="1" si="662"/>
        <v>0</v>
      </c>
      <c r="BE809" s="234">
        <f t="shared" ca="1" si="662"/>
        <v>0</v>
      </c>
      <c r="BF809" s="234">
        <f t="shared" ca="1" si="662"/>
        <v>0</v>
      </c>
      <c r="BG809" s="234">
        <f t="shared" ca="1" si="662"/>
        <v>0</v>
      </c>
      <c r="BH809" s="234">
        <f t="shared" ca="1" si="662"/>
        <v>0</v>
      </c>
      <c r="BI809" s="234">
        <f t="shared" ca="1" si="662"/>
        <v>0</v>
      </c>
      <c r="BJ809" s="234">
        <f t="shared" ca="1" si="662"/>
        <v>0</v>
      </c>
      <c r="BK809" s="234">
        <f t="shared" ca="1" si="662"/>
        <v>0</v>
      </c>
      <c r="BL809" s="234">
        <f t="shared" ca="1" si="662"/>
        <v>0</v>
      </c>
      <c r="BM809" s="234">
        <f t="shared" ca="1" si="662"/>
        <v>0</v>
      </c>
    </row>
    <row r="810" spans="3:65" x14ac:dyDescent="0.2">
      <c r="C810" s="188">
        <f t="shared" si="655"/>
        <v>19</v>
      </c>
      <c r="D810" s="166" t="str">
        <f t="shared" si="656"/>
        <v>item 19</v>
      </c>
      <c r="E810" s="211" t="str">
        <f t="shared" si="651"/>
        <v>Operating Expense</v>
      </c>
      <c r="F810" s="183">
        <f t="shared" si="651"/>
        <v>2</v>
      </c>
      <c r="G810" s="183"/>
      <c r="H810" s="214">
        <f>Assumptions!$E$37</f>
        <v>1.6830000000000001E-2</v>
      </c>
      <c r="I810" s="281">
        <f t="shared" si="652"/>
        <v>2022</v>
      </c>
      <c r="K810" s="202">
        <f t="shared" ca="1" si="657"/>
        <v>0</v>
      </c>
      <c r="L810" s="203">
        <f t="shared" ca="1" si="658"/>
        <v>0</v>
      </c>
      <c r="O810" s="234">
        <f t="shared" ca="1" si="653"/>
        <v>0</v>
      </c>
      <c r="P810" s="234">
        <f t="shared" ca="1" si="662"/>
        <v>0</v>
      </c>
      <c r="Q810" s="234">
        <f t="shared" ca="1" si="662"/>
        <v>0</v>
      </c>
      <c r="R810" s="234">
        <f t="shared" ca="1" si="662"/>
        <v>0</v>
      </c>
      <c r="S810" s="234">
        <f t="shared" ca="1" si="662"/>
        <v>0</v>
      </c>
      <c r="T810" s="234">
        <f t="shared" ca="1" si="662"/>
        <v>0</v>
      </c>
      <c r="U810" s="234">
        <f t="shared" ca="1" si="662"/>
        <v>0</v>
      </c>
      <c r="V810" s="234">
        <f t="shared" ca="1" si="662"/>
        <v>0</v>
      </c>
      <c r="W810" s="234">
        <f t="shared" ca="1" si="662"/>
        <v>0</v>
      </c>
      <c r="X810" s="234">
        <f t="shared" ca="1" si="662"/>
        <v>0</v>
      </c>
      <c r="Y810" s="234">
        <f t="shared" ca="1" si="662"/>
        <v>0</v>
      </c>
      <c r="Z810" s="234">
        <f t="shared" ca="1" si="662"/>
        <v>0</v>
      </c>
      <c r="AA810" s="234">
        <f t="shared" ca="1" si="662"/>
        <v>0</v>
      </c>
      <c r="AB810" s="234">
        <f t="shared" ca="1" si="662"/>
        <v>0</v>
      </c>
      <c r="AC810" s="234">
        <f t="shared" ca="1" si="662"/>
        <v>0</v>
      </c>
      <c r="AD810" s="234">
        <f t="shared" ca="1" si="662"/>
        <v>0</v>
      </c>
      <c r="AE810" s="234">
        <f t="shared" ca="1" si="662"/>
        <v>0</v>
      </c>
      <c r="AF810" s="234">
        <f t="shared" ca="1" si="662"/>
        <v>0</v>
      </c>
      <c r="AG810" s="234">
        <f t="shared" ca="1" si="662"/>
        <v>0</v>
      </c>
      <c r="AH810" s="234">
        <f t="shared" ca="1" si="662"/>
        <v>0</v>
      </c>
      <c r="AI810" s="234">
        <f t="shared" ca="1" si="662"/>
        <v>0</v>
      </c>
      <c r="AJ810" s="234">
        <f t="shared" ca="1" si="662"/>
        <v>0</v>
      </c>
      <c r="AK810" s="234">
        <f t="shared" ca="1" si="662"/>
        <v>0</v>
      </c>
      <c r="AL810" s="234">
        <f t="shared" ca="1" si="662"/>
        <v>0</v>
      </c>
      <c r="AM810" s="234">
        <f t="shared" ca="1" si="662"/>
        <v>0</v>
      </c>
      <c r="AN810" s="234">
        <f t="shared" ca="1" si="662"/>
        <v>0</v>
      </c>
      <c r="AO810" s="234">
        <f t="shared" ca="1" si="662"/>
        <v>0</v>
      </c>
      <c r="AP810" s="234">
        <f t="shared" ca="1" si="662"/>
        <v>0</v>
      </c>
      <c r="AQ810" s="234">
        <f t="shared" ca="1" si="662"/>
        <v>0</v>
      </c>
      <c r="AR810" s="234">
        <f t="shared" ca="1" si="662"/>
        <v>0</v>
      </c>
      <c r="AS810" s="234">
        <f t="shared" ca="1" si="662"/>
        <v>0</v>
      </c>
      <c r="AT810" s="234">
        <f t="shared" ca="1" si="662"/>
        <v>0</v>
      </c>
      <c r="AU810" s="234">
        <f t="shared" ca="1" si="662"/>
        <v>0</v>
      </c>
      <c r="AV810" s="234">
        <f t="shared" ca="1" si="662"/>
        <v>0</v>
      </c>
      <c r="AW810" s="234">
        <f t="shared" ca="1" si="662"/>
        <v>0</v>
      </c>
      <c r="AX810" s="234">
        <f t="shared" ca="1" si="662"/>
        <v>0</v>
      </c>
      <c r="AY810" s="234">
        <f t="shared" ca="1" si="662"/>
        <v>0</v>
      </c>
      <c r="AZ810" s="234">
        <f t="shared" ca="1" si="662"/>
        <v>0</v>
      </c>
      <c r="BA810" s="234">
        <f t="shared" ca="1" si="662"/>
        <v>0</v>
      </c>
      <c r="BB810" s="234">
        <f t="shared" ca="1" si="662"/>
        <v>0</v>
      </c>
      <c r="BC810" s="234">
        <f t="shared" ca="1" si="662"/>
        <v>0</v>
      </c>
      <c r="BD810" s="234">
        <f t="shared" ca="1" si="662"/>
        <v>0</v>
      </c>
      <c r="BE810" s="234">
        <f t="shared" ca="1" si="662"/>
        <v>0</v>
      </c>
      <c r="BF810" s="234">
        <f t="shared" ca="1" si="662"/>
        <v>0</v>
      </c>
      <c r="BG810" s="234">
        <f t="shared" ca="1" si="662"/>
        <v>0</v>
      </c>
      <c r="BH810" s="234">
        <f t="shared" ca="1" si="662"/>
        <v>0</v>
      </c>
      <c r="BI810" s="234">
        <f t="shared" ca="1" si="662"/>
        <v>0</v>
      </c>
      <c r="BJ810" s="234">
        <f t="shared" ca="1" si="662"/>
        <v>0</v>
      </c>
      <c r="BK810" s="234">
        <f t="shared" ca="1" si="662"/>
        <v>0</v>
      </c>
      <c r="BL810" s="234">
        <f t="shared" ca="1" si="662"/>
        <v>0</v>
      </c>
      <c r="BM810" s="234">
        <f t="shared" ca="1" si="662"/>
        <v>0</v>
      </c>
    </row>
    <row r="811" spans="3:65" x14ac:dyDescent="0.2">
      <c r="C811" s="188">
        <f t="shared" si="655"/>
        <v>20</v>
      </c>
      <c r="D811" s="166" t="str">
        <f t="shared" si="656"/>
        <v>item 20</v>
      </c>
      <c r="E811" s="211" t="str">
        <f t="shared" si="651"/>
        <v>Operating Expense</v>
      </c>
      <c r="F811" s="183">
        <f t="shared" si="651"/>
        <v>2</v>
      </c>
      <c r="G811" s="183"/>
      <c r="H811" s="214">
        <f>Assumptions!$E$37</f>
        <v>1.6830000000000001E-2</v>
      </c>
      <c r="I811" s="281">
        <f t="shared" si="652"/>
        <v>2022</v>
      </c>
      <c r="K811" s="202">
        <f t="shared" ca="1" si="657"/>
        <v>0</v>
      </c>
      <c r="L811" s="203">
        <f t="shared" ca="1" si="658"/>
        <v>0</v>
      </c>
      <c r="O811" s="234">
        <f t="shared" ca="1" si="653"/>
        <v>0</v>
      </c>
      <c r="P811" s="234">
        <f t="shared" ca="1" si="662"/>
        <v>0</v>
      </c>
      <c r="Q811" s="234">
        <f t="shared" ca="1" si="662"/>
        <v>0</v>
      </c>
      <c r="R811" s="234">
        <f t="shared" ca="1" si="662"/>
        <v>0</v>
      </c>
      <c r="S811" s="234">
        <f t="shared" ca="1" si="662"/>
        <v>0</v>
      </c>
      <c r="T811" s="234">
        <f t="shared" ca="1" si="662"/>
        <v>0</v>
      </c>
      <c r="U811" s="234">
        <f t="shared" ca="1" si="662"/>
        <v>0</v>
      </c>
      <c r="V811" s="234">
        <f t="shared" ca="1" si="662"/>
        <v>0</v>
      </c>
      <c r="W811" s="234">
        <f t="shared" ca="1" si="662"/>
        <v>0</v>
      </c>
      <c r="X811" s="234">
        <f t="shared" ca="1" si="662"/>
        <v>0</v>
      </c>
      <c r="Y811" s="234">
        <f t="shared" ca="1" si="662"/>
        <v>0</v>
      </c>
      <c r="Z811" s="234">
        <f t="shared" ca="1" si="662"/>
        <v>0</v>
      </c>
      <c r="AA811" s="234">
        <f t="shared" ca="1" si="662"/>
        <v>0</v>
      </c>
      <c r="AB811" s="234">
        <f t="shared" ca="1" si="662"/>
        <v>0</v>
      </c>
      <c r="AC811" s="234">
        <f t="shared" ca="1" si="662"/>
        <v>0</v>
      </c>
      <c r="AD811" s="234">
        <f t="shared" ca="1" si="662"/>
        <v>0</v>
      </c>
      <c r="AE811" s="234">
        <f t="shared" ca="1" si="662"/>
        <v>0</v>
      </c>
      <c r="AF811" s="234">
        <f t="shared" ca="1" si="662"/>
        <v>0</v>
      </c>
      <c r="AG811" s="234">
        <f t="shared" ca="1" si="662"/>
        <v>0</v>
      </c>
      <c r="AH811" s="234">
        <f t="shared" ca="1" si="662"/>
        <v>0</v>
      </c>
      <c r="AI811" s="234">
        <f t="shared" ca="1" si="662"/>
        <v>0</v>
      </c>
      <c r="AJ811" s="234">
        <f t="shared" ca="1" si="662"/>
        <v>0</v>
      </c>
      <c r="AK811" s="234">
        <f t="shared" ca="1" si="662"/>
        <v>0</v>
      </c>
      <c r="AL811" s="234">
        <f t="shared" ca="1" si="662"/>
        <v>0</v>
      </c>
      <c r="AM811" s="234">
        <f t="shared" ca="1" si="662"/>
        <v>0</v>
      </c>
      <c r="AN811" s="234">
        <f t="shared" ca="1" si="662"/>
        <v>0</v>
      </c>
      <c r="AO811" s="234">
        <f t="shared" ca="1" si="662"/>
        <v>0</v>
      </c>
      <c r="AP811" s="234">
        <f t="shared" ca="1" si="662"/>
        <v>0</v>
      </c>
      <c r="AQ811" s="234">
        <f t="shared" ca="1" si="662"/>
        <v>0</v>
      </c>
      <c r="AR811" s="234">
        <f t="shared" ca="1" si="662"/>
        <v>0</v>
      </c>
      <c r="AS811" s="234">
        <f t="shared" ca="1" si="662"/>
        <v>0</v>
      </c>
      <c r="AT811" s="234">
        <f t="shared" ca="1" si="662"/>
        <v>0</v>
      </c>
      <c r="AU811" s="234">
        <f t="shared" ca="1" si="662"/>
        <v>0</v>
      </c>
      <c r="AV811" s="234">
        <f t="shared" ca="1" si="662"/>
        <v>0</v>
      </c>
      <c r="AW811" s="234">
        <f t="shared" ca="1" si="662"/>
        <v>0</v>
      </c>
      <c r="AX811" s="234">
        <f t="shared" ca="1" si="662"/>
        <v>0</v>
      </c>
      <c r="AY811" s="234">
        <f t="shared" ca="1" si="662"/>
        <v>0</v>
      </c>
      <c r="AZ811" s="234">
        <f t="shared" ca="1" si="662"/>
        <v>0</v>
      </c>
      <c r="BA811" s="234">
        <f t="shared" ca="1" si="662"/>
        <v>0</v>
      </c>
      <c r="BB811" s="234">
        <f t="shared" ca="1" si="662"/>
        <v>0</v>
      </c>
      <c r="BC811" s="234">
        <f t="shared" ca="1" si="662"/>
        <v>0</v>
      </c>
      <c r="BD811" s="234">
        <f t="shared" ca="1" si="662"/>
        <v>0</v>
      </c>
      <c r="BE811" s="234">
        <f t="shared" ca="1" si="662"/>
        <v>0</v>
      </c>
      <c r="BF811" s="234">
        <f t="shared" ca="1" si="662"/>
        <v>0</v>
      </c>
      <c r="BG811" s="234">
        <f t="shared" ca="1" si="662"/>
        <v>0</v>
      </c>
      <c r="BH811" s="234">
        <f t="shared" ca="1" si="662"/>
        <v>0</v>
      </c>
      <c r="BI811" s="234">
        <f t="shared" ca="1" si="662"/>
        <v>0</v>
      </c>
      <c r="BJ811" s="234">
        <f t="shared" ca="1" si="662"/>
        <v>0</v>
      </c>
      <c r="BK811" s="234">
        <f t="shared" ca="1" si="662"/>
        <v>0</v>
      </c>
      <c r="BL811" s="234">
        <f t="shared" ca="1" si="662"/>
        <v>0</v>
      </c>
      <c r="BM811" s="234">
        <f t="shared" ca="1" si="662"/>
        <v>0</v>
      </c>
    </row>
    <row r="812" spans="3:65" x14ac:dyDescent="0.2">
      <c r="C812" s="188">
        <f t="shared" si="655"/>
        <v>21</v>
      </c>
      <c r="D812" s="166" t="str">
        <f t="shared" si="656"/>
        <v>item 21</v>
      </c>
      <c r="E812" s="211" t="str">
        <f t="shared" si="651"/>
        <v>Operating Expense</v>
      </c>
      <c r="F812" s="183">
        <f t="shared" si="651"/>
        <v>2</v>
      </c>
      <c r="G812" s="183"/>
      <c r="H812" s="214">
        <f>Assumptions!$E$37</f>
        <v>1.6830000000000001E-2</v>
      </c>
      <c r="I812" s="281">
        <f t="shared" si="652"/>
        <v>2022</v>
      </c>
      <c r="K812" s="202">
        <f t="shared" ca="1" si="657"/>
        <v>0</v>
      </c>
      <c r="L812" s="203">
        <f t="shared" ca="1" si="658"/>
        <v>0</v>
      </c>
      <c r="O812" s="234">
        <f t="shared" ca="1" si="653"/>
        <v>0</v>
      </c>
      <c r="P812" s="234">
        <f t="shared" ca="1" si="662"/>
        <v>0</v>
      </c>
      <c r="Q812" s="234">
        <f t="shared" ca="1" si="662"/>
        <v>0</v>
      </c>
      <c r="R812" s="234">
        <f t="shared" ca="1" si="662"/>
        <v>0</v>
      </c>
      <c r="S812" s="234">
        <f t="shared" ca="1" si="662"/>
        <v>0</v>
      </c>
      <c r="T812" s="234">
        <f t="shared" ca="1" si="662"/>
        <v>0</v>
      </c>
      <c r="U812" s="234">
        <f t="shared" ca="1" si="662"/>
        <v>0</v>
      </c>
      <c r="V812" s="234">
        <f t="shared" ca="1" si="662"/>
        <v>0</v>
      </c>
      <c r="W812" s="234">
        <f t="shared" ca="1" si="662"/>
        <v>0</v>
      </c>
      <c r="X812" s="234">
        <f t="shared" ca="1" si="662"/>
        <v>0</v>
      </c>
      <c r="Y812" s="234">
        <f t="shared" ca="1" si="662"/>
        <v>0</v>
      </c>
      <c r="Z812" s="234">
        <f t="shared" ca="1" si="662"/>
        <v>0</v>
      </c>
      <c r="AA812" s="234">
        <f t="shared" ca="1" si="662"/>
        <v>0</v>
      </c>
      <c r="AB812" s="234">
        <f t="shared" ca="1" si="662"/>
        <v>0</v>
      </c>
      <c r="AC812" s="234">
        <f t="shared" ca="1" si="662"/>
        <v>0</v>
      </c>
      <c r="AD812" s="234">
        <f t="shared" ca="1" si="662"/>
        <v>0</v>
      </c>
      <c r="AE812" s="234">
        <f t="shared" ca="1" si="662"/>
        <v>0</v>
      </c>
      <c r="AF812" s="234">
        <f t="shared" ca="1" si="662"/>
        <v>0</v>
      </c>
      <c r="AG812" s="234">
        <f t="shared" ca="1" si="662"/>
        <v>0</v>
      </c>
      <c r="AH812" s="234">
        <f t="shared" ca="1" si="662"/>
        <v>0</v>
      </c>
      <c r="AI812" s="234">
        <f t="shared" ca="1" si="662"/>
        <v>0</v>
      </c>
      <c r="AJ812" s="234">
        <f t="shared" ca="1" si="662"/>
        <v>0</v>
      </c>
      <c r="AK812" s="234">
        <f t="shared" ca="1" si="662"/>
        <v>0</v>
      </c>
      <c r="AL812" s="234">
        <f t="shared" ca="1" si="662"/>
        <v>0</v>
      </c>
      <c r="AM812" s="234">
        <f t="shared" ca="1" si="662"/>
        <v>0</v>
      </c>
      <c r="AN812" s="234">
        <f t="shared" ca="1" si="662"/>
        <v>0</v>
      </c>
      <c r="AO812" s="234">
        <f t="shared" ca="1" si="662"/>
        <v>0</v>
      </c>
      <c r="AP812" s="234">
        <f t="shared" ca="1" si="662"/>
        <v>0</v>
      </c>
      <c r="AQ812" s="234">
        <f t="shared" ca="1" si="662"/>
        <v>0</v>
      </c>
      <c r="AR812" s="234">
        <f t="shared" ca="1" si="662"/>
        <v>0</v>
      </c>
      <c r="AS812" s="234">
        <f t="shared" ca="1" si="662"/>
        <v>0</v>
      </c>
      <c r="AT812" s="234">
        <f t="shared" ca="1" si="662"/>
        <v>0</v>
      </c>
      <c r="AU812" s="234">
        <f t="shared" ca="1" si="662"/>
        <v>0</v>
      </c>
      <c r="AV812" s="234">
        <f t="shared" ca="1" si="662"/>
        <v>0</v>
      </c>
      <c r="AW812" s="234">
        <f t="shared" ca="1" si="662"/>
        <v>0</v>
      </c>
      <c r="AX812" s="234">
        <f t="shared" ca="1" si="662"/>
        <v>0</v>
      </c>
      <c r="AY812" s="234">
        <f t="shared" ref="P812:BM816" ca="1" si="663">$H812*AY783*(AY$9&gt;=$I812)</f>
        <v>0</v>
      </c>
      <c r="AZ812" s="234">
        <f t="shared" ca="1" si="663"/>
        <v>0</v>
      </c>
      <c r="BA812" s="234">
        <f t="shared" ca="1" si="663"/>
        <v>0</v>
      </c>
      <c r="BB812" s="234">
        <f t="shared" ca="1" si="663"/>
        <v>0</v>
      </c>
      <c r="BC812" s="234">
        <f t="shared" ca="1" si="663"/>
        <v>0</v>
      </c>
      <c r="BD812" s="234">
        <f t="shared" ca="1" si="663"/>
        <v>0</v>
      </c>
      <c r="BE812" s="234">
        <f t="shared" ca="1" si="663"/>
        <v>0</v>
      </c>
      <c r="BF812" s="234">
        <f t="shared" ca="1" si="663"/>
        <v>0</v>
      </c>
      <c r="BG812" s="234">
        <f t="shared" ca="1" si="663"/>
        <v>0</v>
      </c>
      <c r="BH812" s="234">
        <f t="shared" ca="1" si="663"/>
        <v>0</v>
      </c>
      <c r="BI812" s="234">
        <f t="shared" ca="1" si="663"/>
        <v>0</v>
      </c>
      <c r="BJ812" s="234">
        <f t="shared" ca="1" si="663"/>
        <v>0</v>
      </c>
      <c r="BK812" s="234">
        <f t="shared" ca="1" si="663"/>
        <v>0</v>
      </c>
      <c r="BL812" s="234">
        <f t="shared" ca="1" si="663"/>
        <v>0</v>
      </c>
      <c r="BM812" s="234">
        <f t="shared" ca="1" si="663"/>
        <v>0</v>
      </c>
    </row>
    <row r="813" spans="3:65" x14ac:dyDescent="0.2">
      <c r="C813" s="188">
        <f t="shared" si="655"/>
        <v>22</v>
      </c>
      <c r="D813" s="166" t="str">
        <f t="shared" si="656"/>
        <v>item 22</v>
      </c>
      <c r="E813" s="211" t="str">
        <f t="shared" si="651"/>
        <v>Operating Expense</v>
      </c>
      <c r="F813" s="183">
        <f t="shared" si="651"/>
        <v>2</v>
      </c>
      <c r="G813" s="183"/>
      <c r="H813" s="214">
        <f>Assumptions!$E$37</f>
        <v>1.6830000000000001E-2</v>
      </c>
      <c r="I813" s="281">
        <f t="shared" si="652"/>
        <v>2022</v>
      </c>
      <c r="K813" s="202">
        <f t="shared" ca="1" si="657"/>
        <v>0</v>
      </c>
      <c r="L813" s="203">
        <f t="shared" ca="1" si="658"/>
        <v>0</v>
      </c>
      <c r="O813" s="234">
        <f t="shared" ca="1" si="653"/>
        <v>0</v>
      </c>
      <c r="P813" s="234">
        <f t="shared" ca="1" si="663"/>
        <v>0</v>
      </c>
      <c r="Q813" s="234">
        <f t="shared" ca="1" si="663"/>
        <v>0</v>
      </c>
      <c r="R813" s="234">
        <f t="shared" ca="1" si="663"/>
        <v>0</v>
      </c>
      <c r="S813" s="234">
        <f t="shared" ca="1" si="663"/>
        <v>0</v>
      </c>
      <c r="T813" s="234">
        <f t="shared" ca="1" si="663"/>
        <v>0</v>
      </c>
      <c r="U813" s="234">
        <f t="shared" ca="1" si="663"/>
        <v>0</v>
      </c>
      <c r="V813" s="234">
        <f t="shared" ca="1" si="663"/>
        <v>0</v>
      </c>
      <c r="W813" s="234">
        <f t="shared" ca="1" si="663"/>
        <v>0</v>
      </c>
      <c r="X813" s="234">
        <f t="shared" ca="1" si="663"/>
        <v>0</v>
      </c>
      <c r="Y813" s="234">
        <f t="shared" ca="1" si="663"/>
        <v>0</v>
      </c>
      <c r="Z813" s="234">
        <f t="shared" ca="1" si="663"/>
        <v>0</v>
      </c>
      <c r="AA813" s="234">
        <f t="shared" ca="1" si="663"/>
        <v>0</v>
      </c>
      <c r="AB813" s="234">
        <f t="shared" ca="1" si="663"/>
        <v>0</v>
      </c>
      <c r="AC813" s="234">
        <f t="shared" ca="1" si="663"/>
        <v>0</v>
      </c>
      <c r="AD813" s="234">
        <f t="shared" ca="1" si="663"/>
        <v>0</v>
      </c>
      <c r="AE813" s="234">
        <f t="shared" ca="1" si="663"/>
        <v>0</v>
      </c>
      <c r="AF813" s="234">
        <f t="shared" ca="1" si="663"/>
        <v>0</v>
      </c>
      <c r="AG813" s="234">
        <f t="shared" ca="1" si="663"/>
        <v>0</v>
      </c>
      <c r="AH813" s="234">
        <f t="shared" ca="1" si="663"/>
        <v>0</v>
      </c>
      <c r="AI813" s="234">
        <f t="shared" ca="1" si="663"/>
        <v>0</v>
      </c>
      <c r="AJ813" s="234">
        <f t="shared" ca="1" si="663"/>
        <v>0</v>
      </c>
      <c r="AK813" s="234">
        <f t="shared" ca="1" si="663"/>
        <v>0</v>
      </c>
      <c r="AL813" s="234">
        <f t="shared" ca="1" si="663"/>
        <v>0</v>
      </c>
      <c r="AM813" s="234">
        <f t="shared" ca="1" si="663"/>
        <v>0</v>
      </c>
      <c r="AN813" s="234">
        <f t="shared" ca="1" si="663"/>
        <v>0</v>
      </c>
      <c r="AO813" s="234">
        <f t="shared" ca="1" si="663"/>
        <v>0</v>
      </c>
      <c r="AP813" s="234">
        <f t="shared" ca="1" si="663"/>
        <v>0</v>
      </c>
      <c r="AQ813" s="234">
        <f t="shared" ca="1" si="663"/>
        <v>0</v>
      </c>
      <c r="AR813" s="234">
        <f t="shared" ca="1" si="663"/>
        <v>0</v>
      </c>
      <c r="AS813" s="234">
        <f t="shared" ca="1" si="663"/>
        <v>0</v>
      </c>
      <c r="AT813" s="234">
        <f t="shared" ca="1" si="663"/>
        <v>0</v>
      </c>
      <c r="AU813" s="234">
        <f t="shared" ca="1" si="663"/>
        <v>0</v>
      </c>
      <c r="AV813" s="234">
        <f t="shared" ca="1" si="663"/>
        <v>0</v>
      </c>
      <c r="AW813" s="234">
        <f t="shared" ca="1" si="663"/>
        <v>0</v>
      </c>
      <c r="AX813" s="234">
        <f t="shared" ca="1" si="663"/>
        <v>0</v>
      </c>
      <c r="AY813" s="234">
        <f t="shared" ca="1" si="663"/>
        <v>0</v>
      </c>
      <c r="AZ813" s="234">
        <f t="shared" ca="1" si="663"/>
        <v>0</v>
      </c>
      <c r="BA813" s="234">
        <f t="shared" ca="1" si="663"/>
        <v>0</v>
      </c>
      <c r="BB813" s="234">
        <f t="shared" ca="1" si="663"/>
        <v>0</v>
      </c>
      <c r="BC813" s="234">
        <f t="shared" ca="1" si="663"/>
        <v>0</v>
      </c>
      <c r="BD813" s="234">
        <f t="shared" ca="1" si="663"/>
        <v>0</v>
      </c>
      <c r="BE813" s="234">
        <f t="shared" ca="1" si="663"/>
        <v>0</v>
      </c>
      <c r="BF813" s="234">
        <f t="shared" ca="1" si="663"/>
        <v>0</v>
      </c>
      <c r="BG813" s="234">
        <f t="shared" ca="1" si="663"/>
        <v>0</v>
      </c>
      <c r="BH813" s="234">
        <f t="shared" ca="1" si="663"/>
        <v>0</v>
      </c>
      <c r="BI813" s="234">
        <f t="shared" ca="1" si="663"/>
        <v>0</v>
      </c>
      <c r="BJ813" s="234">
        <f t="shared" ca="1" si="663"/>
        <v>0</v>
      </c>
      <c r="BK813" s="234">
        <f t="shared" ca="1" si="663"/>
        <v>0</v>
      </c>
      <c r="BL813" s="234">
        <f t="shared" ca="1" si="663"/>
        <v>0</v>
      </c>
      <c r="BM813" s="234">
        <f t="shared" ca="1" si="663"/>
        <v>0</v>
      </c>
    </row>
    <row r="814" spans="3:65" x14ac:dyDescent="0.2">
      <c r="C814" s="188">
        <f t="shared" si="655"/>
        <v>23</v>
      </c>
      <c r="D814" s="166" t="str">
        <f t="shared" si="656"/>
        <v>item 23</v>
      </c>
      <c r="E814" s="211" t="str">
        <f t="shared" si="651"/>
        <v>Operating Expense</v>
      </c>
      <c r="F814" s="183">
        <f t="shared" si="651"/>
        <v>2</v>
      </c>
      <c r="G814" s="183"/>
      <c r="H814" s="214">
        <f>Assumptions!$E$37</f>
        <v>1.6830000000000001E-2</v>
      </c>
      <c r="I814" s="281">
        <f t="shared" si="652"/>
        <v>2022</v>
      </c>
      <c r="K814" s="202">
        <f t="shared" ca="1" si="657"/>
        <v>0</v>
      </c>
      <c r="L814" s="203">
        <f t="shared" ca="1" si="658"/>
        <v>0</v>
      </c>
      <c r="O814" s="234">
        <f t="shared" ca="1" si="653"/>
        <v>0</v>
      </c>
      <c r="P814" s="234">
        <f t="shared" ca="1" si="663"/>
        <v>0</v>
      </c>
      <c r="Q814" s="234">
        <f t="shared" ca="1" si="663"/>
        <v>0</v>
      </c>
      <c r="R814" s="234">
        <f t="shared" ca="1" si="663"/>
        <v>0</v>
      </c>
      <c r="S814" s="234">
        <f t="shared" ca="1" si="663"/>
        <v>0</v>
      </c>
      <c r="T814" s="234">
        <f t="shared" ca="1" si="663"/>
        <v>0</v>
      </c>
      <c r="U814" s="234">
        <f t="shared" ca="1" si="663"/>
        <v>0</v>
      </c>
      <c r="V814" s="234">
        <f t="shared" ca="1" si="663"/>
        <v>0</v>
      </c>
      <c r="W814" s="234">
        <f t="shared" ca="1" si="663"/>
        <v>0</v>
      </c>
      <c r="X814" s="234">
        <f t="shared" ca="1" si="663"/>
        <v>0</v>
      </c>
      <c r="Y814" s="234">
        <f t="shared" ca="1" si="663"/>
        <v>0</v>
      </c>
      <c r="Z814" s="234">
        <f t="shared" ca="1" si="663"/>
        <v>0</v>
      </c>
      <c r="AA814" s="234">
        <f t="shared" ca="1" si="663"/>
        <v>0</v>
      </c>
      <c r="AB814" s="234">
        <f t="shared" ca="1" si="663"/>
        <v>0</v>
      </c>
      <c r="AC814" s="234">
        <f t="shared" ca="1" si="663"/>
        <v>0</v>
      </c>
      <c r="AD814" s="234">
        <f t="shared" ca="1" si="663"/>
        <v>0</v>
      </c>
      <c r="AE814" s="234">
        <f t="shared" ca="1" si="663"/>
        <v>0</v>
      </c>
      <c r="AF814" s="234">
        <f t="shared" ca="1" si="663"/>
        <v>0</v>
      </c>
      <c r="AG814" s="234">
        <f t="shared" ca="1" si="663"/>
        <v>0</v>
      </c>
      <c r="AH814" s="234">
        <f t="shared" ca="1" si="663"/>
        <v>0</v>
      </c>
      <c r="AI814" s="234">
        <f t="shared" ca="1" si="663"/>
        <v>0</v>
      </c>
      <c r="AJ814" s="234">
        <f t="shared" ca="1" si="663"/>
        <v>0</v>
      </c>
      <c r="AK814" s="234">
        <f t="shared" ca="1" si="663"/>
        <v>0</v>
      </c>
      <c r="AL814" s="234">
        <f t="shared" ca="1" si="663"/>
        <v>0</v>
      </c>
      <c r="AM814" s="234">
        <f t="shared" ca="1" si="663"/>
        <v>0</v>
      </c>
      <c r="AN814" s="234">
        <f t="shared" ca="1" si="663"/>
        <v>0</v>
      </c>
      <c r="AO814" s="234">
        <f t="shared" ca="1" si="663"/>
        <v>0</v>
      </c>
      <c r="AP814" s="234">
        <f t="shared" ca="1" si="663"/>
        <v>0</v>
      </c>
      <c r="AQ814" s="234">
        <f t="shared" ca="1" si="663"/>
        <v>0</v>
      </c>
      <c r="AR814" s="234">
        <f t="shared" ca="1" si="663"/>
        <v>0</v>
      </c>
      <c r="AS814" s="234">
        <f t="shared" ca="1" si="663"/>
        <v>0</v>
      </c>
      <c r="AT814" s="234">
        <f t="shared" ca="1" si="663"/>
        <v>0</v>
      </c>
      <c r="AU814" s="234">
        <f t="shared" ca="1" si="663"/>
        <v>0</v>
      </c>
      <c r="AV814" s="234">
        <f t="shared" ca="1" si="663"/>
        <v>0</v>
      </c>
      <c r="AW814" s="234">
        <f t="shared" ca="1" si="663"/>
        <v>0</v>
      </c>
      <c r="AX814" s="234">
        <f t="shared" ca="1" si="663"/>
        <v>0</v>
      </c>
      <c r="AY814" s="234">
        <f t="shared" ca="1" si="663"/>
        <v>0</v>
      </c>
      <c r="AZ814" s="234">
        <f t="shared" ca="1" si="663"/>
        <v>0</v>
      </c>
      <c r="BA814" s="234">
        <f t="shared" ca="1" si="663"/>
        <v>0</v>
      </c>
      <c r="BB814" s="234">
        <f t="shared" ca="1" si="663"/>
        <v>0</v>
      </c>
      <c r="BC814" s="234">
        <f t="shared" ca="1" si="663"/>
        <v>0</v>
      </c>
      <c r="BD814" s="234">
        <f t="shared" ca="1" si="663"/>
        <v>0</v>
      </c>
      <c r="BE814" s="234">
        <f t="shared" ca="1" si="663"/>
        <v>0</v>
      </c>
      <c r="BF814" s="234">
        <f t="shared" ca="1" si="663"/>
        <v>0</v>
      </c>
      <c r="BG814" s="234">
        <f t="shared" ca="1" si="663"/>
        <v>0</v>
      </c>
      <c r="BH814" s="234">
        <f t="shared" ca="1" si="663"/>
        <v>0</v>
      </c>
      <c r="BI814" s="234">
        <f t="shared" ca="1" si="663"/>
        <v>0</v>
      </c>
      <c r="BJ814" s="234">
        <f t="shared" ca="1" si="663"/>
        <v>0</v>
      </c>
      <c r="BK814" s="234">
        <f t="shared" ca="1" si="663"/>
        <v>0</v>
      </c>
      <c r="BL814" s="234">
        <f t="shared" ca="1" si="663"/>
        <v>0</v>
      </c>
      <c r="BM814" s="234">
        <f t="shared" ca="1" si="663"/>
        <v>0</v>
      </c>
    </row>
    <row r="815" spans="3:65" x14ac:dyDescent="0.2">
      <c r="C815" s="188">
        <f t="shared" si="655"/>
        <v>24</v>
      </c>
      <c r="D815" s="166" t="str">
        <f t="shared" si="656"/>
        <v>item 24</v>
      </c>
      <c r="E815" s="211" t="str">
        <f t="shared" si="651"/>
        <v>Operating Expense</v>
      </c>
      <c r="F815" s="183">
        <f t="shared" si="651"/>
        <v>2</v>
      </c>
      <c r="G815" s="183"/>
      <c r="H815" s="214">
        <f>Assumptions!$E$37</f>
        <v>1.6830000000000001E-2</v>
      </c>
      <c r="I815" s="281">
        <f t="shared" si="652"/>
        <v>2022</v>
      </c>
      <c r="K815" s="202">
        <f t="shared" ca="1" si="657"/>
        <v>0</v>
      </c>
      <c r="L815" s="203">
        <f t="shared" ca="1" si="658"/>
        <v>0</v>
      </c>
      <c r="O815" s="234">
        <f t="shared" ca="1" si="653"/>
        <v>0</v>
      </c>
      <c r="P815" s="234">
        <f t="shared" ca="1" si="663"/>
        <v>0</v>
      </c>
      <c r="Q815" s="234">
        <f t="shared" ca="1" si="663"/>
        <v>0</v>
      </c>
      <c r="R815" s="234">
        <f t="shared" ca="1" si="663"/>
        <v>0</v>
      </c>
      <c r="S815" s="234">
        <f t="shared" ca="1" si="663"/>
        <v>0</v>
      </c>
      <c r="T815" s="234">
        <f t="shared" ca="1" si="663"/>
        <v>0</v>
      </c>
      <c r="U815" s="234">
        <f t="shared" ca="1" si="663"/>
        <v>0</v>
      </c>
      <c r="V815" s="234">
        <f t="shared" ca="1" si="663"/>
        <v>0</v>
      </c>
      <c r="W815" s="234">
        <f t="shared" ca="1" si="663"/>
        <v>0</v>
      </c>
      <c r="X815" s="234">
        <f t="shared" ca="1" si="663"/>
        <v>0</v>
      </c>
      <c r="Y815" s="234">
        <f t="shared" ca="1" si="663"/>
        <v>0</v>
      </c>
      <c r="Z815" s="234">
        <f t="shared" ca="1" si="663"/>
        <v>0</v>
      </c>
      <c r="AA815" s="234">
        <f t="shared" ca="1" si="663"/>
        <v>0</v>
      </c>
      <c r="AB815" s="234">
        <f t="shared" ca="1" si="663"/>
        <v>0</v>
      </c>
      <c r="AC815" s="234">
        <f t="shared" ca="1" si="663"/>
        <v>0</v>
      </c>
      <c r="AD815" s="234">
        <f t="shared" ca="1" si="663"/>
        <v>0</v>
      </c>
      <c r="AE815" s="234">
        <f t="shared" ca="1" si="663"/>
        <v>0</v>
      </c>
      <c r="AF815" s="234">
        <f t="shared" ca="1" si="663"/>
        <v>0</v>
      </c>
      <c r="AG815" s="234">
        <f t="shared" ca="1" si="663"/>
        <v>0</v>
      </c>
      <c r="AH815" s="234">
        <f t="shared" ca="1" si="663"/>
        <v>0</v>
      </c>
      <c r="AI815" s="234">
        <f t="shared" ca="1" si="663"/>
        <v>0</v>
      </c>
      <c r="AJ815" s="234">
        <f t="shared" ca="1" si="663"/>
        <v>0</v>
      </c>
      <c r="AK815" s="234">
        <f t="shared" ca="1" si="663"/>
        <v>0</v>
      </c>
      <c r="AL815" s="234">
        <f t="shared" ca="1" si="663"/>
        <v>0</v>
      </c>
      <c r="AM815" s="234">
        <f t="shared" ca="1" si="663"/>
        <v>0</v>
      </c>
      <c r="AN815" s="234">
        <f t="shared" ca="1" si="663"/>
        <v>0</v>
      </c>
      <c r="AO815" s="234">
        <f t="shared" ca="1" si="663"/>
        <v>0</v>
      </c>
      <c r="AP815" s="234">
        <f t="shared" ca="1" si="663"/>
        <v>0</v>
      </c>
      <c r="AQ815" s="234">
        <f t="shared" ca="1" si="663"/>
        <v>0</v>
      </c>
      <c r="AR815" s="234">
        <f t="shared" ca="1" si="663"/>
        <v>0</v>
      </c>
      <c r="AS815" s="234">
        <f t="shared" ca="1" si="663"/>
        <v>0</v>
      </c>
      <c r="AT815" s="234">
        <f t="shared" ca="1" si="663"/>
        <v>0</v>
      </c>
      <c r="AU815" s="234">
        <f t="shared" ca="1" si="663"/>
        <v>0</v>
      </c>
      <c r="AV815" s="234">
        <f t="shared" ca="1" si="663"/>
        <v>0</v>
      </c>
      <c r="AW815" s="234">
        <f t="shared" ca="1" si="663"/>
        <v>0</v>
      </c>
      <c r="AX815" s="234">
        <f t="shared" ca="1" si="663"/>
        <v>0</v>
      </c>
      <c r="AY815" s="234">
        <f t="shared" ca="1" si="663"/>
        <v>0</v>
      </c>
      <c r="AZ815" s="234">
        <f t="shared" ca="1" si="663"/>
        <v>0</v>
      </c>
      <c r="BA815" s="234">
        <f t="shared" ca="1" si="663"/>
        <v>0</v>
      </c>
      <c r="BB815" s="234">
        <f t="shared" ca="1" si="663"/>
        <v>0</v>
      </c>
      <c r="BC815" s="234">
        <f t="shared" ca="1" si="663"/>
        <v>0</v>
      </c>
      <c r="BD815" s="234">
        <f t="shared" ca="1" si="663"/>
        <v>0</v>
      </c>
      <c r="BE815" s="234">
        <f t="shared" ca="1" si="663"/>
        <v>0</v>
      </c>
      <c r="BF815" s="234">
        <f t="shared" ca="1" si="663"/>
        <v>0</v>
      </c>
      <c r="BG815" s="234">
        <f t="shared" ca="1" si="663"/>
        <v>0</v>
      </c>
      <c r="BH815" s="234">
        <f t="shared" ca="1" si="663"/>
        <v>0</v>
      </c>
      <c r="BI815" s="234">
        <f t="shared" ca="1" si="663"/>
        <v>0</v>
      </c>
      <c r="BJ815" s="234">
        <f t="shared" ca="1" si="663"/>
        <v>0</v>
      </c>
      <c r="BK815" s="234">
        <f t="shared" ca="1" si="663"/>
        <v>0</v>
      </c>
      <c r="BL815" s="234">
        <f t="shared" ca="1" si="663"/>
        <v>0</v>
      </c>
      <c r="BM815" s="234">
        <f t="shared" ca="1" si="663"/>
        <v>0</v>
      </c>
    </row>
    <row r="816" spans="3:65" x14ac:dyDescent="0.2">
      <c r="C816" s="188">
        <f t="shared" si="655"/>
        <v>25</v>
      </c>
      <c r="D816" s="166" t="str">
        <f t="shared" si="656"/>
        <v>item 25</v>
      </c>
      <c r="E816" s="211" t="str">
        <f t="shared" si="651"/>
        <v>Operating Expense</v>
      </c>
      <c r="F816" s="183">
        <f t="shared" si="651"/>
        <v>2</v>
      </c>
      <c r="G816" s="183"/>
      <c r="H816" s="214">
        <f>Assumptions!$E$37</f>
        <v>1.6830000000000001E-2</v>
      </c>
      <c r="I816" s="281">
        <f t="shared" si="652"/>
        <v>2022</v>
      </c>
      <c r="K816" s="205">
        <f t="shared" ca="1" si="657"/>
        <v>0</v>
      </c>
      <c r="L816" s="206">
        <f t="shared" ca="1" si="658"/>
        <v>0</v>
      </c>
      <c r="O816" s="234">
        <f t="shared" ca="1" si="653"/>
        <v>0</v>
      </c>
      <c r="P816" s="234">
        <f t="shared" ca="1" si="663"/>
        <v>0</v>
      </c>
      <c r="Q816" s="234">
        <f t="shared" ca="1" si="663"/>
        <v>0</v>
      </c>
      <c r="R816" s="234">
        <f t="shared" ca="1" si="663"/>
        <v>0</v>
      </c>
      <c r="S816" s="234">
        <f t="shared" ca="1" si="663"/>
        <v>0</v>
      </c>
      <c r="T816" s="234">
        <f t="shared" ca="1" si="663"/>
        <v>0</v>
      </c>
      <c r="U816" s="234">
        <f t="shared" ca="1" si="663"/>
        <v>0</v>
      </c>
      <c r="V816" s="234">
        <f t="shared" ca="1" si="663"/>
        <v>0</v>
      </c>
      <c r="W816" s="234">
        <f t="shared" ca="1" si="663"/>
        <v>0</v>
      </c>
      <c r="X816" s="234">
        <f t="shared" ca="1" si="663"/>
        <v>0</v>
      </c>
      <c r="Y816" s="234">
        <f t="shared" ca="1" si="663"/>
        <v>0</v>
      </c>
      <c r="Z816" s="234">
        <f t="shared" ca="1" si="663"/>
        <v>0</v>
      </c>
      <c r="AA816" s="234">
        <f t="shared" ca="1" si="663"/>
        <v>0</v>
      </c>
      <c r="AB816" s="234">
        <f t="shared" ca="1" si="663"/>
        <v>0</v>
      </c>
      <c r="AC816" s="234">
        <f t="shared" ca="1" si="663"/>
        <v>0</v>
      </c>
      <c r="AD816" s="234">
        <f t="shared" ca="1" si="663"/>
        <v>0</v>
      </c>
      <c r="AE816" s="234">
        <f t="shared" ca="1" si="663"/>
        <v>0</v>
      </c>
      <c r="AF816" s="234">
        <f t="shared" ca="1" si="663"/>
        <v>0</v>
      </c>
      <c r="AG816" s="234">
        <f t="shared" ca="1" si="663"/>
        <v>0</v>
      </c>
      <c r="AH816" s="234">
        <f t="shared" ca="1" si="663"/>
        <v>0</v>
      </c>
      <c r="AI816" s="234">
        <f t="shared" ca="1" si="663"/>
        <v>0</v>
      </c>
      <c r="AJ816" s="234">
        <f t="shared" ca="1" si="663"/>
        <v>0</v>
      </c>
      <c r="AK816" s="234">
        <f t="shared" ca="1" si="663"/>
        <v>0</v>
      </c>
      <c r="AL816" s="234">
        <f t="shared" ca="1" si="663"/>
        <v>0</v>
      </c>
      <c r="AM816" s="234">
        <f t="shared" ca="1" si="663"/>
        <v>0</v>
      </c>
      <c r="AN816" s="234">
        <f t="shared" ca="1" si="663"/>
        <v>0</v>
      </c>
      <c r="AO816" s="234">
        <f t="shared" ca="1" si="663"/>
        <v>0</v>
      </c>
      <c r="AP816" s="234">
        <f t="shared" ca="1" si="663"/>
        <v>0</v>
      </c>
      <c r="AQ816" s="234">
        <f t="shared" ca="1" si="663"/>
        <v>0</v>
      </c>
      <c r="AR816" s="234">
        <f t="shared" ca="1" si="663"/>
        <v>0</v>
      </c>
      <c r="AS816" s="234">
        <f t="shared" ca="1" si="663"/>
        <v>0</v>
      </c>
      <c r="AT816" s="234">
        <f t="shared" ca="1" si="663"/>
        <v>0</v>
      </c>
      <c r="AU816" s="234">
        <f t="shared" ca="1" si="663"/>
        <v>0</v>
      </c>
      <c r="AV816" s="234">
        <f t="shared" ca="1" si="663"/>
        <v>0</v>
      </c>
      <c r="AW816" s="234">
        <f t="shared" ca="1" si="663"/>
        <v>0</v>
      </c>
      <c r="AX816" s="234">
        <f t="shared" ca="1" si="663"/>
        <v>0</v>
      </c>
      <c r="AY816" s="234">
        <f t="shared" ca="1" si="663"/>
        <v>0</v>
      </c>
      <c r="AZ816" s="234">
        <f t="shared" ca="1" si="663"/>
        <v>0</v>
      </c>
      <c r="BA816" s="234">
        <f t="shared" ca="1" si="663"/>
        <v>0</v>
      </c>
      <c r="BB816" s="234">
        <f t="shared" ca="1" si="663"/>
        <v>0</v>
      </c>
      <c r="BC816" s="234">
        <f t="shared" ca="1" si="663"/>
        <v>0</v>
      </c>
      <c r="BD816" s="234">
        <f t="shared" ca="1" si="663"/>
        <v>0</v>
      </c>
      <c r="BE816" s="234">
        <f t="shared" ca="1" si="663"/>
        <v>0</v>
      </c>
      <c r="BF816" s="234">
        <f t="shared" ca="1" si="663"/>
        <v>0</v>
      </c>
      <c r="BG816" s="234">
        <f t="shared" ca="1" si="663"/>
        <v>0</v>
      </c>
      <c r="BH816" s="234">
        <f t="shared" ca="1" si="663"/>
        <v>0</v>
      </c>
      <c r="BI816" s="234">
        <f t="shared" ca="1" si="663"/>
        <v>0</v>
      </c>
      <c r="BJ816" s="234">
        <f t="shared" ca="1" si="663"/>
        <v>0</v>
      </c>
      <c r="BK816" s="234">
        <f t="shared" ca="1" si="663"/>
        <v>0</v>
      </c>
      <c r="BL816" s="234">
        <f t="shared" ca="1" si="663"/>
        <v>0</v>
      </c>
      <c r="BM816" s="234">
        <f t="shared" ca="1" si="663"/>
        <v>0</v>
      </c>
    </row>
    <row r="817" spans="3:65" x14ac:dyDescent="0.2">
      <c r="D817" s="194"/>
      <c r="K817" s="207"/>
      <c r="L817" s="208"/>
      <c r="O817" s="209"/>
      <c r="P817" s="209"/>
      <c r="Q817" s="209"/>
      <c r="R817" s="209"/>
      <c r="S817" s="209"/>
      <c r="T817" s="209"/>
      <c r="U817" s="209"/>
      <c r="V817" s="209"/>
      <c r="W817" s="209"/>
      <c r="X817" s="209"/>
      <c r="Y817" s="209"/>
      <c r="Z817" s="209"/>
      <c r="AA817" s="209"/>
      <c r="AB817" s="209"/>
      <c r="AC817" s="209"/>
      <c r="AD817" s="209"/>
      <c r="AE817" s="209"/>
      <c r="AF817" s="209"/>
      <c r="AG817" s="209"/>
      <c r="AH817" s="209"/>
      <c r="AI817" s="209"/>
      <c r="AJ817" s="209"/>
      <c r="AK817" s="209"/>
      <c r="AL817" s="209"/>
      <c r="AM817" s="209"/>
      <c r="AN817" s="209"/>
      <c r="AO817" s="209"/>
      <c r="AP817" s="209"/>
      <c r="AQ817" s="209"/>
      <c r="AR817" s="209"/>
      <c r="AS817" s="209"/>
      <c r="AT817" s="209"/>
      <c r="AU817" s="209"/>
      <c r="AV817" s="209"/>
      <c r="AW817" s="209"/>
      <c r="AX817" s="209"/>
      <c r="AY817" s="209"/>
      <c r="AZ817" s="209"/>
      <c r="BA817" s="209"/>
      <c r="BB817" s="209"/>
      <c r="BC817" s="209"/>
      <c r="BD817" s="209"/>
      <c r="BE817" s="209"/>
      <c r="BF817" s="209"/>
      <c r="BG817" s="209"/>
      <c r="BH817" s="209"/>
      <c r="BI817" s="209"/>
      <c r="BJ817" s="209"/>
      <c r="BK817" s="209"/>
      <c r="BL817" s="209"/>
      <c r="BM817" s="209"/>
    </row>
    <row r="818" spans="3:65" s="189" customFormat="1" x14ac:dyDescent="0.2">
      <c r="D818" s="195"/>
      <c r="F818" s="196"/>
      <c r="G818" s="196"/>
    </row>
    <row r="819" spans="3:65" s="189" customFormat="1" x14ac:dyDescent="0.2">
      <c r="D819" s="195"/>
      <c r="F819" s="196"/>
      <c r="G819" s="196"/>
    </row>
    <row r="820" spans="3:65" x14ac:dyDescent="0.2">
      <c r="D820" s="186" t="s">
        <v>83</v>
      </c>
      <c r="E820" s="181"/>
      <c r="F820" s="155"/>
      <c r="G820" s="155"/>
      <c r="H820" s="231" t="s">
        <v>18</v>
      </c>
      <c r="I820" s="231" t="s">
        <v>79</v>
      </c>
      <c r="K820" s="184"/>
      <c r="L820" s="184"/>
      <c r="M820" s="184"/>
      <c r="O820" s="184"/>
      <c r="P820" s="184"/>
      <c r="Q820" s="184"/>
      <c r="R820" s="184"/>
      <c r="S820" s="184"/>
      <c r="T820" s="184"/>
      <c r="U820" s="184"/>
      <c r="V820" s="184"/>
      <c r="W820" s="184"/>
      <c r="X820" s="184"/>
      <c r="Y820" s="184"/>
      <c r="Z820" s="184"/>
      <c r="AA820" s="184"/>
      <c r="AB820" s="184"/>
      <c r="AC820" s="184"/>
      <c r="AD820" s="184"/>
      <c r="AE820" s="184"/>
      <c r="AF820" s="184"/>
      <c r="AG820" s="184"/>
      <c r="AH820" s="184"/>
      <c r="AI820" s="184"/>
      <c r="AJ820" s="184"/>
      <c r="AK820" s="184"/>
      <c r="AL820" s="184"/>
      <c r="AM820" s="184"/>
      <c r="AN820" s="184"/>
      <c r="AO820" s="184"/>
      <c r="AP820" s="184"/>
      <c r="AQ820" s="184"/>
      <c r="AR820" s="184"/>
      <c r="AS820" s="184"/>
      <c r="AT820" s="184"/>
      <c r="AU820" s="184"/>
      <c r="AV820" s="184"/>
      <c r="AW820" s="184"/>
      <c r="AX820" s="184"/>
      <c r="AY820" s="184"/>
      <c r="AZ820" s="184"/>
      <c r="BA820" s="184"/>
      <c r="BB820" s="184"/>
      <c r="BC820" s="184"/>
      <c r="BD820" s="184"/>
      <c r="BE820" s="184"/>
      <c r="BF820" s="184"/>
      <c r="BG820" s="184"/>
      <c r="BH820" s="184"/>
      <c r="BI820" s="184"/>
      <c r="BJ820" s="184"/>
      <c r="BK820" s="184"/>
      <c r="BL820" s="184"/>
      <c r="BM820" s="184"/>
    </row>
    <row r="821" spans="3:65" x14ac:dyDescent="0.2">
      <c r="C821" s="188">
        <f>C820+1</f>
        <v>1</v>
      </c>
      <c r="D821" s="166" t="str">
        <f>INDEX(D$51:D$75,$C821,1)</f>
        <v xml:space="preserve">TRANSMISSION LINE  </v>
      </c>
      <c r="E821" s="211" t="str">
        <f t="shared" ref="E821:F845" si="664">INDEX(E$51:E$75,$C821,1)</f>
        <v>CWIP Capital</v>
      </c>
      <c r="F821" s="183">
        <f t="shared" si="664"/>
        <v>6</v>
      </c>
      <c r="G821" s="183"/>
      <c r="H821" s="215">
        <f>Inputs!I12</f>
        <v>70</v>
      </c>
      <c r="I821" s="232">
        <v>0.2</v>
      </c>
      <c r="J821" s="217"/>
      <c r="O821" s="233">
        <f>MAX($I821,1-SUM($N199:N199))*(O$8&lt;=$H821)</f>
        <v>1</v>
      </c>
      <c r="P821" s="233">
        <f>MAX($I821,1-SUM($N199:O199))*(P$8&lt;=$H821)</f>
        <v>0.99880952380952381</v>
      </c>
      <c r="Q821" s="233">
        <f>MAX($I821,1-SUM($N199:P199))*(Q$8&lt;=$H821)</f>
        <v>0.98452380952380958</v>
      </c>
      <c r="R821" s="233">
        <f>MAX($I821,1-SUM($N199:Q199))*(R$8&lt;=$H821)</f>
        <v>0.97023809523809523</v>
      </c>
      <c r="S821" s="233">
        <f>MAX($I821,1-SUM($N199:R199))*(S$8&lt;=$H821)</f>
        <v>0.955952380952381</v>
      </c>
      <c r="T821" s="233">
        <f>MAX($I821,1-SUM($N199:S199))*(T$8&lt;=$H821)</f>
        <v>0.94166666666666665</v>
      </c>
      <c r="U821" s="233">
        <f>MAX($I821,1-SUM($N199:T199))*(U$8&lt;=$H821)</f>
        <v>0.92738095238095242</v>
      </c>
      <c r="V821" s="233">
        <f>MAX($I821,1-SUM($N199:U199))*(V$8&lt;=$H821)</f>
        <v>0.91309523809523807</v>
      </c>
      <c r="W821" s="233">
        <f>MAX($I821,1-SUM($N199:V199))*(W$8&lt;=$H821)</f>
        <v>0.89880952380952384</v>
      </c>
      <c r="X821" s="233">
        <f>MAX($I821,1-SUM($N199:W199))*(X$8&lt;=$H821)</f>
        <v>0.88452380952380949</v>
      </c>
      <c r="Y821" s="233">
        <f>MAX($I821,1-SUM($N199:X199))*(Y$8&lt;=$H821)</f>
        <v>0.87023809523809526</v>
      </c>
      <c r="Z821" s="233">
        <f>MAX($I821,1-SUM($N199:Y199))*(Z$8&lt;=$H821)</f>
        <v>0.85595238095238091</v>
      </c>
      <c r="AA821" s="233">
        <f>MAX($I821,1-SUM($N199:Z199))*(AA$8&lt;=$H821)</f>
        <v>0.84166666666666667</v>
      </c>
      <c r="AB821" s="233">
        <f>MAX($I821,1-SUM($N199:AA199))*(AB$8&lt;=$H821)</f>
        <v>0.82738095238095233</v>
      </c>
      <c r="AC821" s="233">
        <f>MAX($I821,1-SUM($N199:AB199))*(AC$8&lt;=$H821)</f>
        <v>0.81309523809523809</v>
      </c>
      <c r="AD821" s="233">
        <f>MAX($I821,1-SUM($N199:AC199))*(AD$8&lt;=$H821)</f>
        <v>0.79880952380952375</v>
      </c>
      <c r="AE821" s="233">
        <f>MAX($I821,1-SUM($N199:AD199))*(AE$8&lt;=$H821)</f>
        <v>0.78452380952380951</v>
      </c>
      <c r="AF821" s="233">
        <f>MAX($I821,1-SUM($N199:AE199))*(AF$8&lt;=$H821)</f>
        <v>0.77023809523809517</v>
      </c>
      <c r="AG821" s="233">
        <f>MAX($I821,1-SUM($N199:AF199))*(AG$8&lt;=$H821)</f>
        <v>0.75595238095238093</v>
      </c>
      <c r="AH821" s="233">
        <f>MAX($I821,1-SUM($N199:AG199))*(AH$8&lt;=$H821)</f>
        <v>0.7416666666666667</v>
      </c>
      <c r="AI821" s="233">
        <f>MAX($I821,1-SUM($N199:AH199))*(AI$8&lt;=$H821)</f>
        <v>0.72738095238095235</v>
      </c>
      <c r="AJ821" s="233">
        <f>MAX($I821,1-SUM($N199:AI199))*(AJ$8&lt;=$H821)</f>
        <v>0.713095238095238</v>
      </c>
      <c r="AK821" s="233">
        <f>MAX($I821,1-SUM($N199:AJ199))*(AK$8&lt;=$H821)</f>
        <v>0.69880952380952377</v>
      </c>
      <c r="AL821" s="233">
        <f>MAX($I821,1-SUM($N199:AK199))*(AL$8&lt;=$H821)</f>
        <v>0.68452380952380953</v>
      </c>
      <c r="AM821" s="233">
        <f>MAX($I821,1-SUM($N199:AL199))*(AM$8&lt;=$H821)</f>
        <v>0.67023809523809519</v>
      </c>
      <c r="AN821" s="233">
        <f>MAX($I821,1-SUM($N199:AM199))*(AN$8&lt;=$H821)</f>
        <v>0.65595238095238084</v>
      </c>
      <c r="AO821" s="233">
        <f>MAX($I821,1-SUM($N199:AN199))*(AO$8&lt;=$H821)</f>
        <v>0.64166666666666661</v>
      </c>
      <c r="AP821" s="233">
        <f>MAX($I821,1-SUM($N199:AO199))*(AP$8&lt;=$H821)</f>
        <v>0.62738095238095237</v>
      </c>
      <c r="AQ821" s="233">
        <f>MAX($I821,1-SUM($N199:AP199))*(AQ$8&lt;=$H821)</f>
        <v>0.61309523809523803</v>
      </c>
      <c r="AR821" s="233">
        <f>MAX($I821,1-SUM($N199:AQ199))*(AR$8&lt;=$H821)</f>
        <v>0.59880952380952368</v>
      </c>
      <c r="AS821" s="233">
        <f>MAX($I821,1-SUM($N199:AR199))*(AS$8&lt;=$H821)</f>
        <v>0.58452380952380945</v>
      </c>
      <c r="AT821" s="233">
        <f>MAX($I821,1-SUM($N199:AS199))*(AT$8&lt;=$H821)</f>
        <v>0.57023809523809521</v>
      </c>
      <c r="AU821" s="233">
        <f>MAX($I821,1-SUM($N199:AT199))*(AU$8&lt;=$H821)</f>
        <v>0.55595238095238086</v>
      </c>
      <c r="AV821" s="233">
        <f>MAX($I821,1-SUM($N199:AU199))*(AV$8&lt;=$H821)</f>
        <v>0.54166666666666652</v>
      </c>
      <c r="AW821" s="233">
        <f>MAX($I821,1-SUM($N199:AV199))*(AW$8&lt;=$H821)</f>
        <v>0.52738095238095228</v>
      </c>
      <c r="AX821" s="233">
        <f>MAX($I821,1-SUM($N199:AW199))*(AX$8&lt;=$H821)</f>
        <v>0.51309523809523805</v>
      </c>
      <c r="AY821" s="233">
        <f>MAX($I821,1-SUM($N199:AX199))*(AY$8&lt;=$H821)</f>
        <v>0.4988095238095237</v>
      </c>
      <c r="AZ821" s="233">
        <f>MAX($I821,1-SUM($N199:AY199))*(AZ$8&lt;=$H821)</f>
        <v>0.48452380952380947</v>
      </c>
      <c r="BA821" s="233">
        <f>MAX($I821,1-SUM($N199:AZ199))*(BA$8&lt;=$H821)</f>
        <v>0.47023809523809523</v>
      </c>
      <c r="BB821" s="233">
        <f>MAX($I821,1-SUM($N199:BA199))*(BB$8&lt;=$H821)</f>
        <v>0.455952380952381</v>
      </c>
      <c r="BC821" s="233">
        <f>MAX($I821,1-SUM($N199:BB199))*(BC$8&lt;=$H821)</f>
        <v>0.44166666666666676</v>
      </c>
      <c r="BD821" s="233">
        <f>MAX($I821,1-SUM($N199:BC199))*(BD$8&lt;=$H821)</f>
        <v>0.42738095238095253</v>
      </c>
      <c r="BE821" s="233">
        <f>MAX($I821,1-SUM($N199:BD199))*(BE$8&lt;=$H821)</f>
        <v>0.41309523809523829</v>
      </c>
      <c r="BF821" s="233">
        <f>MAX($I821,1-SUM($N199:BE199))*(BF$8&lt;=$H821)</f>
        <v>0.39880952380952406</v>
      </c>
      <c r="BG821" s="233">
        <f>MAX($I821,1-SUM($N199:BF199))*(BG$8&lt;=$H821)</f>
        <v>0.38452380952380982</v>
      </c>
      <c r="BH821" s="233">
        <f>MAX($I821,1-SUM($N199:BG199))*(BH$8&lt;=$H821)</f>
        <v>0.37023809523809559</v>
      </c>
      <c r="BI821" s="233">
        <f>MAX($I821,1-SUM($N199:BH199))*(BI$8&lt;=$H821)</f>
        <v>0.35595238095238135</v>
      </c>
      <c r="BJ821" s="233">
        <f>MAX($I821,1-SUM($N199:BI199))*(BJ$8&lt;=$H821)</f>
        <v>0.34166666666666712</v>
      </c>
      <c r="BK821" s="233">
        <f>MAX($I821,1-SUM($N199:BJ199))*(BK$8&lt;=$H821)</f>
        <v>0.32738095238095288</v>
      </c>
      <c r="BL821" s="233">
        <f>MAX($I821,1-SUM($N199:BK199))*(BL$8&lt;=$H821)</f>
        <v>0.31309523809523865</v>
      </c>
      <c r="BM821" s="233">
        <f>MAX($I821,1-SUM($N199:BL199))*(BM$8&lt;=$H821)</f>
        <v>0.29880952380952441</v>
      </c>
    </row>
    <row r="822" spans="3:65" x14ac:dyDescent="0.2">
      <c r="C822" s="188">
        <f t="shared" ref="C822:C845" si="665">C821+1</f>
        <v>2</v>
      </c>
      <c r="D822" s="166" t="str">
        <f t="shared" ref="D822:D845" si="666">INDEX(D$51:D$75,$C822,1)</f>
        <v xml:space="preserve">TRANSMISSION SUBSTATION  </v>
      </c>
      <c r="E822" s="211" t="str">
        <f t="shared" si="664"/>
        <v>CWIP Capital</v>
      </c>
      <c r="F822" s="183">
        <f t="shared" si="664"/>
        <v>6</v>
      </c>
      <c r="G822" s="183"/>
      <c r="H822" s="215">
        <f>Inputs!I13</f>
        <v>44</v>
      </c>
      <c r="I822" s="232">
        <v>0.2</v>
      </c>
      <c r="J822" s="217"/>
      <c r="O822" s="233">
        <f>MAX($I822,1-SUM($N200:N200))*(O$8&lt;=$H822)</f>
        <v>1</v>
      </c>
      <c r="P822" s="233">
        <f>MAX($I822,1-SUM($N200:O200))*(P$8&lt;=$H822)</f>
        <v>0.99810606060606055</v>
      </c>
      <c r="Q822" s="233">
        <f>MAX($I822,1-SUM($N200:P200))*(Q$8&lt;=$H822)</f>
        <v>0.97537878787878785</v>
      </c>
      <c r="R822" s="233">
        <f>MAX($I822,1-SUM($N200:Q200))*(R$8&lt;=$H822)</f>
        <v>0.95265151515151514</v>
      </c>
      <c r="S822" s="233">
        <f>MAX($I822,1-SUM($N200:R200))*(S$8&lt;=$H822)</f>
        <v>0.92992424242424243</v>
      </c>
      <c r="T822" s="233">
        <f>MAX($I822,1-SUM($N200:S200))*(T$8&lt;=$H822)</f>
        <v>0.90719696969696972</v>
      </c>
      <c r="U822" s="233">
        <f>MAX($I822,1-SUM($N200:T200))*(U$8&lt;=$H822)</f>
        <v>0.88446969696969702</v>
      </c>
      <c r="V822" s="233">
        <f>MAX($I822,1-SUM($N200:U200))*(V$8&lt;=$H822)</f>
        <v>0.8617424242424242</v>
      </c>
      <c r="W822" s="233">
        <f>MAX($I822,1-SUM($N200:V200))*(W$8&lt;=$H822)</f>
        <v>0.83901515151515149</v>
      </c>
      <c r="X822" s="233">
        <f>MAX($I822,1-SUM($N200:W200))*(X$8&lt;=$H822)</f>
        <v>0.81628787878787878</v>
      </c>
      <c r="Y822" s="233">
        <f>MAX($I822,1-SUM($N200:X200))*(Y$8&lt;=$H822)</f>
        <v>0.79356060606060597</v>
      </c>
      <c r="Z822" s="233">
        <f>MAX($I822,1-SUM($N200:Y200))*(Z$8&lt;=$H822)</f>
        <v>0.77083333333333326</v>
      </c>
      <c r="AA822" s="233">
        <f>MAX($I822,1-SUM($N200:Z200))*(AA$8&lt;=$H822)</f>
        <v>0.74810606060606055</v>
      </c>
      <c r="AB822" s="233">
        <f>MAX($I822,1-SUM($N200:AA200))*(AB$8&lt;=$H822)</f>
        <v>0.72537878787878785</v>
      </c>
      <c r="AC822" s="233">
        <f>MAX($I822,1-SUM($N200:AB200))*(AC$8&lt;=$H822)</f>
        <v>0.70265151515151514</v>
      </c>
      <c r="AD822" s="233">
        <f>MAX($I822,1-SUM($N200:AC200))*(AD$8&lt;=$H822)</f>
        <v>0.67992424242424243</v>
      </c>
      <c r="AE822" s="233">
        <f>MAX($I822,1-SUM($N200:AD200))*(AE$8&lt;=$H822)</f>
        <v>0.65719696969696972</v>
      </c>
      <c r="AF822" s="233">
        <f>MAX($I822,1-SUM($N200:AE200))*(AF$8&lt;=$H822)</f>
        <v>0.63446969696969702</v>
      </c>
      <c r="AG822" s="233">
        <f>MAX($I822,1-SUM($N200:AF200))*(AG$8&lt;=$H822)</f>
        <v>0.61174242424242431</v>
      </c>
      <c r="AH822" s="233">
        <f>MAX($I822,1-SUM($N200:AG200))*(AH$8&lt;=$H822)</f>
        <v>0.5890151515151516</v>
      </c>
      <c r="AI822" s="233">
        <f>MAX($I822,1-SUM($N200:AH200))*(AI$8&lt;=$H822)</f>
        <v>0.5662878787878789</v>
      </c>
      <c r="AJ822" s="233">
        <f>MAX($I822,1-SUM($N200:AI200))*(AJ$8&lt;=$H822)</f>
        <v>0.54356060606060619</v>
      </c>
      <c r="AK822" s="233">
        <f>MAX($I822,1-SUM($N200:AJ200))*(AK$8&lt;=$H822)</f>
        <v>0.52083333333333348</v>
      </c>
      <c r="AL822" s="233">
        <f>MAX($I822,1-SUM($N200:AK200))*(AL$8&lt;=$H822)</f>
        <v>0.49810606060606077</v>
      </c>
      <c r="AM822" s="233">
        <f>MAX($I822,1-SUM($N200:AL200))*(AM$8&lt;=$H822)</f>
        <v>0.47537878787878807</v>
      </c>
      <c r="AN822" s="233">
        <f>MAX($I822,1-SUM($N200:AM200))*(AN$8&lt;=$H822)</f>
        <v>0.45265151515151536</v>
      </c>
      <c r="AO822" s="233">
        <f>MAX($I822,1-SUM($N200:AN200))*(AO$8&lt;=$H822)</f>
        <v>0.42992424242424265</v>
      </c>
      <c r="AP822" s="233">
        <f>MAX($I822,1-SUM($N200:AO200))*(AP$8&lt;=$H822)</f>
        <v>0.40719696969696995</v>
      </c>
      <c r="AQ822" s="233">
        <f>MAX($I822,1-SUM($N200:AP200))*(AQ$8&lt;=$H822)</f>
        <v>0.38446969696969724</v>
      </c>
      <c r="AR822" s="233">
        <f>MAX($I822,1-SUM($N200:AQ200))*(AR$8&lt;=$H822)</f>
        <v>0.36174242424242453</v>
      </c>
      <c r="AS822" s="233">
        <f>MAX($I822,1-SUM($N200:AR200))*(AS$8&lt;=$H822)</f>
        <v>0.33901515151515182</v>
      </c>
      <c r="AT822" s="233">
        <f>MAX($I822,1-SUM($N200:AS200))*(AT$8&lt;=$H822)</f>
        <v>0.31628787878787912</v>
      </c>
      <c r="AU822" s="233">
        <f>MAX($I822,1-SUM($N200:AT200))*(AU$8&lt;=$H822)</f>
        <v>0.29356060606060641</v>
      </c>
      <c r="AV822" s="233">
        <f>MAX($I822,1-SUM($N200:AU200))*(AV$8&lt;=$H822)</f>
        <v>0.2708333333333337</v>
      </c>
      <c r="AW822" s="233">
        <f>MAX($I822,1-SUM($N200:AV200))*(AW$8&lt;=$H822)</f>
        <v>0.248106060606061</v>
      </c>
      <c r="AX822" s="233">
        <f>MAX($I822,1-SUM($N200:AW200))*(AX$8&lt;=$H822)</f>
        <v>0.22537878787878829</v>
      </c>
      <c r="AY822" s="233">
        <f>MAX($I822,1-SUM($N200:AX200))*(AY$8&lt;=$H822)</f>
        <v>0.20265151515151558</v>
      </c>
      <c r="AZ822" s="233">
        <f>MAX($I822,1-SUM($N200:AY200))*(AZ$8&lt;=$H822)</f>
        <v>0.2</v>
      </c>
      <c r="BA822" s="233">
        <f>MAX($I822,1-SUM($N200:AZ200))*(BA$8&lt;=$H822)</f>
        <v>0.2</v>
      </c>
      <c r="BB822" s="233">
        <f>MAX($I822,1-SUM($N200:BA200))*(BB$8&lt;=$H822)</f>
        <v>0.2</v>
      </c>
      <c r="BC822" s="233">
        <f>MAX($I822,1-SUM($N200:BB200))*(BC$8&lt;=$H822)</f>
        <v>0.2</v>
      </c>
      <c r="BD822" s="233">
        <f>MAX($I822,1-SUM($N200:BC200))*(BD$8&lt;=$H822)</f>
        <v>0.2</v>
      </c>
      <c r="BE822" s="233">
        <f>MAX($I822,1-SUM($N200:BD200))*(BE$8&lt;=$H822)</f>
        <v>0.2</v>
      </c>
      <c r="BF822" s="233">
        <f>MAX($I822,1-SUM($N200:BE200))*(BF$8&lt;=$H822)</f>
        <v>0.2</v>
      </c>
      <c r="BG822" s="233">
        <f>MAX($I822,1-SUM($N200:BF200))*(BG$8&lt;=$H822)</f>
        <v>0.2</v>
      </c>
      <c r="BH822" s="233">
        <f>MAX($I822,1-SUM($N200:BG200))*(BH$8&lt;=$H822)</f>
        <v>0</v>
      </c>
      <c r="BI822" s="233">
        <f>MAX($I822,1-SUM($N200:BH200))*(BI$8&lt;=$H822)</f>
        <v>0</v>
      </c>
      <c r="BJ822" s="233">
        <f>MAX($I822,1-SUM($N200:BI200))*(BJ$8&lt;=$H822)</f>
        <v>0</v>
      </c>
      <c r="BK822" s="233">
        <f>MAX($I822,1-SUM($N200:BJ200))*(BK$8&lt;=$H822)</f>
        <v>0</v>
      </c>
      <c r="BL822" s="233">
        <f>MAX($I822,1-SUM($N200:BK200))*(BL$8&lt;=$H822)</f>
        <v>0</v>
      </c>
      <c r="BM822" s="233">
        <f>MAX($I822,1-SUM($N200:BL200))*(BM$8&lt;=$H822)</f>
        <v>0</v>
      </c>
    </row>
    <row r="823" spans="3:65" x14ac:dyDescent="0.2">
      <c r="C823" s="188">
        <f t="shared" si="665"/>
        <v>3</v>
      </c>
      <c r="D823" s="166" t="str">
        <f t="shared" si="666"/>
        <v xml:space="preserve">DISTRIBUTION SUBSTATION  </v>
      </c>
      <c r="E823" s="211" t="str">
        <f t="shared" si="664"/>
        <v>CWIP Capital</v>
      </c>
      <c r="F823" s="183">
        <f t="shared" si="664"/>
        <v>6</v>
      </c>
      <c r="G823" s="183"/>
      <c r="H823" s="215">
        <f>Inputs!I14</f>
        <v>51</v>
      </c>
      <c r="I823" s="232">
        <v>0.2</v>
      </c>
      <c r="J823" s="217"/>
      <c r="O823" s="233">
        <f>MAX($I823,1-SUM($N201:N201))*(O$8&lt;=$H823)</f>
        <v>1</v>
      </c>
      <c r="P823" s="233">
        <f>MAX($I823,1-SUM($N201:O201))*(P$8&lt;=$H823)</f>
        <v>0.99836601307189543</v>
      </c>
      <c r="Q823" s="233">
        <f>MAX($I823,1-SUM($N201:P201))*(Q$8&lt;=$H823)</f>
        <v>0.97875816993464049</v>
      </c>
      <c r="R823" s="233">
        <f>MAX($I823,1-SUM($N201:Q201))*(R$8&lt;=$H823)</f>
        <v>0.95915032679738566</v>
      </c>
      <c r="S823" s="233">
        <f>MAX($I823,1-SUM($N201:R201))*(S$8&lt;=$H823)</f>
        <v>0.93954248366013071</v>
      </c>
      <c r="T823" s="233">
        <f>MAX($I823,1-SUM($N201:S201))*(T$8&lt;=$H823)</f>
        <v>0.91993464052287588</v>
      </c>
      <c r="U823" s="233">
        <f>MAX($I823,1-SUM($N201:T201))*(U$8&lt;=$H823)</f>
        <v>0.90032679738562094</v>
      </c>
      <c r="V823" s="233">
        <f>MAX($I823,1-SUM($N201:U201))*(V$8&lt;=$H823)</f>
        <v>0.88071895424836599</v>
      </c>
      <c r="W823" s="233">
        <f>MAX($I823,1-SUM($N201:V201))*(W$8&lt;=$H823)</f>
        <v>0.86111111111111116</v>
      </c>
      <c r="X823" s="233">
        <f>MAX($I823,1-SUM($N201:W201))*(X$8&lt;=$H823)</f>
        <v>0.84150326797385622</v>
      </c>
      <c r="Y823" s="233">
        <f>MAX($I823,1-SUM($N201:X201))*(Y$8&lt;=$H823)</f>
        <v>0.82189542483660127</v>
      </c>
      <c r="Z823" s="233">
        <f>MAX($I823,1-SUM($N201:Y201))*(Z$8&lt;=$H823)</f>
        <v>0.80228758169934644</v>
      </c>
      <c r="AA823" s="233">
        <f>MAX($I823,1-SUM($N201:Z201))*(AA$8&lt;=$H823)</f>
        <v>0.78267973856209161</v>
      </c>
      <c r="AB823" s="233">
        <f>MAX($I823,1-SUM($N201:AA201))*(AB$8&lt;=$H823)</f>
        <v>0.76307189542483667</v>
      </c>
      <c r="AC823" s="233">
        <f>MAX($I823,1-SUM($N201:AB201))*(AC$8&lt;=$H823)</f>
        <v>0.74346405228758172</v>
      </c>
      <c r="AD823" s="233">
        <f>MAX($I823,1-SUM($N201:AC201))*(AD$8&lt;=$H823)</f>
        <v>0.72385620915032689</v>
      </c>
      <c r="AE823" s="233">
        <f>MAX($I823,1-SUM($N201:AD201))*(AE$8&lt;=$H823)</f>
        <v>0.70424836601307206</v>
      </c>
      <c r="AF823" s="233">
        <f>MAX($I823,1-SUM($N201:AE201))*(AF$8&lt;=$H823)</f>
        <v>0.68464052287581711</v>
      </c>
      <c r="AG823" s="233">
        <f>MAX($I823,1-SUM($N201:AF201))*(AG$8&lt;=$H823)</f>
        <v>0.66503267973856217</v>
      </c>
      <c r="AH823" s="233">
        <f>MAX($I823,1-SUM($N201:AG201))*(AH$8&lt;=$H823)</f>
        <v>0.64542483660130734</v>
      </c>
      <c r="AI823" s="233">
        <f>MAX($I823,1-SUM($N201:AH201))*(AI$8&lt;=$H823)</f>
        <v>0.62581699346405251</v>
      </c>
      <c r="AJ823" s="233">
        <f>MAX($I823,1-SUM($N201:AI201))*(AJ$8&lt;=$H823)</f>
        <v>0.60620915032679756</v>
      </c>
      <c r="AK823" s="233">
        <f>MAX($I823,1-SUM($N201:AJ201))*(AK$8&lt;=$H823)</f>
        <v>0.58660130718954262</v>
      </c>
      <c r="AL823" s="233">
        <f>MAX($I823,1-SUM($N201:AK201))*(AL$8&lt;=$H823)</f>
        <v>0.56699346405228779</v>
      </c>
      <c r="AM823" s="233">
        <f>MAX($I823,1-SUM($N201:AL201))*(AM$8&lt;=$H823)</f>
        <v>0.54738562091503296</v>
      </c>
      <c r="AN823" s="233">
        <f>MAX($I823,1-SUM($N201:AM201))*(AN$8&lt;=$H823)</f>
        <v>0.52777777777777801</v>
      </c>
      <c r="AO823" s="233">
        <f>MAX($I823,1-SUM($N201:AN201))*(AO$8&lt;=$H823)</f>
        <v>0.50816993464052307</v>
      </c>
      <c r="AP823" s="233">
        <f>MAX($I823,1-SUM($N201:AO201))*(AP$8&lt;=$H823)</f>
        <v>0.48856209150326824</v>
      </c>
      <c r="AQ823" s="233">
        <f>MAX($I823,1-SUM($N201:AP201))*(AQ$8&lt;=$H823)</f>
        <v>0.46895424836601329</v>
      </c>
      <c r="AR823" s="233">
        <f>MAX($I823,1-SUM($N201:AQ201))*(AR$8&lt;=$H823)</f>
        <v>0.44934640522875835</v>
      </c>
      <c r="AS823" s="233">
        <f>MAX($I823,1-SUM($N201:AR201))*(AS$8&lt;=$H823)</f>
        <v>0.42973856209150341</v>
      </c>
      <c r="AT823" s="233">
        <f>MAX($I823,1-SUM($N201:AS201))*(AT$8&lt;=$H823)</f>
        <v>0.41013071895424846</v>
      </c>
      <c r="AU823" s="233">
        <f>MAX($I823,1-SUM($N201:AT201))*(AU$8&lt;=$H823)</f>
        <v>0.39052287581699352</v>
      </c>
      <c r="AV823" s="233">
        <f>MAX($I823,1-SUM($N201:AU201))*(AV$8&lt;=$H823)</f>
        <v>0.37091503267973858</v>
      </c>
      <c r="AW823" s="233">
        <f>MAX($I823,1-SUM($N201:AV201))*(AW$8&lt;=$H823)</f>
        <v>0.35130718954248363</v>
      </c>
      <c r="AX823" s="233">
        <f>MAX($I823,1-SUM($N201:AW201))*(AX$8&lt;=$H823)</f>
        <v>0.33169934640522869</v>
      </c>
      <c r="AY823" s="233">
        <f>MAX($I823,1-SUM($N201:AX201))*(AY$8&lt;=$H823)</f>
        <v>0.31209150326797375</v>
      </c>
      <c r="AZ823" s="233">
        <f>MAX($I823,1-SUM($N201:AY201))*(AZ$8&lt;=$H823)</f>
        <v>0.2924836601307188</v>
      </c>
      <c r="BA823" s="233">
        <f>MAX($I823,1-SUM($N201:AZ201))*(BA$8&lt;=$H823)</f>
        <v>0.27287581699346386</v>
      </c>
      <c r="BB823" s="233">
        <f>MAX($I823,1-SUM($N201:BA201))*(BB$8&lt;=$H823)</f>
        <v>0.25326797385620892</v>
      </c>
      <c r="BC823" s="233">
        <f>MAX($I823,1-SUM($N201:BB201))*(BC$8&lt;=$H823)</f>
        <v>0.23366013071895397</v>
      </c>
      <c r="BD823" s="233">
        <f>MAX($I823,1-SUM($N201:BC201))*(BD$8&lt;=$H823)</f>
        <v>0.21405228758169903</v>
      </c>
      <c r="BE823" s="233">
        <f>MAX($I823,1-SUM($N201:BD201))*(BE$8&lt;=$H823)</f>
        <v>0.2</v>
      </c>
      <c r="BF823" s="233">
        <f>MAX($I823,1-SUM($N201:BE201))*(BF$8&lt;=$H823)</f>
        <v>0.2</v>
      </c>
      <c r="BG823" s="233">
        <f>MAX($I823,1-SUM($N201:BF201))*(BG$8&lt;=$H823)</f>
        <v>0.2</v>
      </c>
      <c r="BH823" s="233">
        <f>MAX($I823,1-SUM($N201:BG201))*(BH$8&lt;=$H823)</f>
        <v>0.2</v>
      </c>
      <c r="BI823" s="233">
        <f>MAX($I823,1-SUM($N201:BH201))*(BI$8&lt;=$H823)</f>
        <v>0.2</v>
      </c>
      <c r="BJ823" s="233">
        <f>MAX($I823,1-SUM($N201:BI201))*(BJ$8&lt;=$H823)</f>
        <v>0.2</v>
      </c>
      <c r="BK823" s="233">
        <f>MAX($I823,1-SUM($N201:BJ201))*(BK$8&lt;=$H823)</f>
        <v>0.2</v>
      </c>
      <c r="BL823" s="233">
        <f>MAX($I823,1-SUM($N201:BK201))*(BL$8&lt;=$H823)</f>
        <v>0.2</v>
      </c>
      <c r="BM823" s="233">
        <f>MAX($I823,1-SUM($N201:BL201))*(BM$8&lt;=$H823)</f>
        <v>0.2</v>
      </c>
    </row>
    <row r="824" spans="3:65" x14ac:dyDescent="0.2">
      <c r="C824" s="188">
        <f t="shared" si="665"/>
        <v>4</v>
      </c>
      <c r="D824" s="166" t="str">
        <f t="shared" si="666"/>
        <v/>
      </c>
      <c r="E824" s="211" t="str">
        <f t="shared" si="664"/>
        <v>Operating Expense</v>
      </c>
      <c r="F824" s="183">
        <f t="shared" si="664"/>
        <v>2</v>
      </c>
      <c r="G824" s="183"/>
      <c r="H824" s="215">
        <f>Inputs!I15</f>
        <v>35</v>
      </c>
      <c r="I824" s="232">
        <v>0.2</v>
      </c>
      <c r="J824" s="217"/>
      <c r="O824" s="233">
        <f>MAX($I824,1-SUM($N202:N202))*(O$8&lt;=$H824)</f>
        <v>1</v>
      </c>
      <c r="P824" s="233">
        <f>MAX($I824,1-SUM($N202:O202))*(P$8&lt;=$H824)</f>
        <v>1</v>
      </c>
      <c r="Q824" s="233">
        <f>MAX($I824,1-SUM($N202:P202))*(Q$8&lt;=$H824)</f>
        <v>1</v>
      </c>
      <c r="R824" s="233">
        <f>MAX($I824,1-SUM($N202:Q202))*(R$8&lt;=$H824)</f>
        <v>1</v>
      </c>
      <c r="S824" s="233">
        <f>MAX($I824,1-SUM($N202:R202))*(S$8&lt;=$H824)</f>
        <v>1</v>
      </c>
      <c r="T824" s="233">
        <f>MAX($I824,1-SUM($N202:S202))*(T$8&lt;=$H824)</f>
        <v>1</v>
      </c>
      <c r="U824" s="233">
        <f>MAX($I824,1-SUM($N202:T202))*(U$8&lt;=$H824)</f>
        <v>1</v>
      </c>
      <c r="V824" s="233">
        <f>MAX($I824,1-SUM($N202:U202))*(V$8&lt;=$H824)</f>
        <v>1</v>
      </c>
      <c r="W824" s="233">
        <f>MAX($I824,1-SUM($N202:V202))*(W$8&lt;=$H824)</f>
        <v>1</v>
      </c>
      <c r="X824" s="233">
        <f>MAX($I824,1-SUM($N202:W202))*(X$8&lt;=$H824)</f>
        <v>1</v>
      </c>
      <c r="Y824" s="233">
        <f>MAX($I824,1-SUM($N202:X202))*(Y$8&lt;=$H824)</f>
        <v>1</v>
      </c>
      <c r="Z824" s="233">
        <f>MAX($I824,1-SUM($N202:Y202))*(Z$8&lt;=$H824)</f>
        <v>1</v>
      </c>
      <c r="AA824" s="233">
        <f>MAX($I824,1-SUM($N202:Z202))*(AA$8&lt;=$H824)</f>
        <v>1</v>
      </c>
      <c r="AB824" s="233">
        <f>MAX($I824,1-SUM($N202:AA202))*(AB$8&lt;=$H824)</f>
        <v>1</v>
      </c>
      <c r="AC824" s="233">
        <f>MAX($I824,1-SUM($N202:AB202))*(AC$8&lt;=$H824)</f>
        <v>1</v>
      </c>
      <c r="AD824" s="233">
        <f>MAX($I824,1-SUM($N202:AC202))*(AD$8&lt;=$H824)</f>
        <v>1</v>
      </c>
      <c r="AE824" s="233">
        <f>MAX($I824,1-SUM($N202:AD202))*(AE$8&lt;=$H824)</f>
        <v>1</v>
      </c>
      <c r="AF824" s="233">
        <f>MAX($I824,1-SUM($N202:AE202))*(AF$8&lt;=$H824)</f>
        <v>1</v>
      </c>
      <c r="AG824" s="233">
        <f>MAX($I824,1-SUM($N202:AF202))*(AG$8&lt;=$H824)</f>
        <v>1</v>
      </c>
      <c r="AH824" s="233">
        <f>MAX($I824,1-SUM($N202:AG202))*(AH$8&lt;=$H824)</f>
        <v>1</v>
      </c>
      <c r="AI824" s="233">
        <f>MAX($I824,1-SUM($N202:AH202))*(AI$8&lt;=$H824)</f>
        <v>1</v>
      </c>
      <c r="AJ824" s="233">
        <f>MAX($I824,1-SUM($N202:AI202))*(AJ$8&lt;=$H824)</f>
        <v>1</v>
      </c>
      <c r="AK824" s="233">
        <f>MAX($I824,1-SUM($N202:AJ202))*(AK$8&lt;=$H824)</f>
        <v>1</v>
      </c>
      <c r="AL824" s="233">
        <f>MAX($I824,1-SUM($N202:AK202))*(AL$8&lt;=$H824)</f>
        <v>1</v>
      </c>
      <c r="AM824" s="233">
        <f>MAX($I824,1-SUM($N202:AL202))*(AM$8&lt;=$H824)</f>
        <v>1</v>
      </c>
      <c r="AN824" s="233">
        <f>MAX($I824,1-SUM($N202:AM202))*(AN$8&lt;=$H824)</f>
        <v>1</v>
      </c>
      <c r="AO824" s="233">
        <f>MAX($I824,1-SUM($N202:AN202))*(AO$8&lt;=$H824)</f>
        <v>1</v>
      </c>
      <c r="AP824" s="233">
        <f>MAX($I824,1-SUM($N202:AO202))*(AP$8&lt;=$H824)</f>
        <v>1</v>
      </c>
      <c r="AQ824" s="233">
        <f>MAX($I824,1-SUM($N202:AP202))*(AQ$8&lt;=$H824)</f>
        <v>1</v>
      </c>
      <c r="AR824" s="233">
        <f>MAX($I824,1-SUM($N202:AQ202))*(AR$8&lt;=$H824)</f>
        <v>1</v>
      </c>
      <c r="AS824" s="233">
        <f>MAX($I824,1-SUM($N202:AR202))*(AS$8&lt;=$H824)</f>
        <v>1</v>
      </c>
      <c r="AT824" s="233">
        <f>MAX($I824,1-SUM($N202:AS202))*(AT$8&lt;=$H824)</f>
        <v>1</v>
      </c>
      <c r="AU824" s="233">
        <f>MAX($I824,1-SUM($N202:AT202))*(AU$8&lt;=$H824)</f>
        <v>1</v>
      </c>
      <c r="AV824" s="233">
        <f>MAX($I824,1-SUM($N202:AU202))*(AV$8&lt;=$H824)</f>
        <v>1</v>
      </c>
      <c r="AW824" s="233">
        <f>MAX($I824,1-SUM($N202:AV202))*(AW$8&lt;=$H824)</f>
        <v>1</v>
      </c>
      <c r="AX824" s="233">
        <f>MAX($I824,1-SUM($N202:AW202))*(AX$8&lt;=$H824)</f>
        <v>1</v>
      </c>
      <c r="AY824" s="233">
        <f>MAX($I824,1-SUM($N202:AX202))*(AY$8&lt;=$H824)</f>
        <v>0</v>
      </c>
      <c r="AZ824" s="233">
        <f>MAX($I824,1-SUM($N202:AY202))*(AZ$8&lt;=$H824)</f>
        <v>0</v>
      </c>
      <c r="BA824" s="233">
        <f>MAX($I824,1-SUM($N202:AZ202))*(BA$8&lt;=$H824)</f>
        <v>0</v>
      </c>
      <c r="BB824" s="233">
        <f>MAX($I824,1-SUM($N202:BA202))*(BB$8&lt;=$H824)</f>
        <v>0</v>
      </c>
      <c r="BC824" s="233">
        <f>MAX($I824,1-SUM($N202:BB202))*(BC$8&lt;=$H824)</f>
        <v>0</v>
      </c>
      <c r="BD824" s="233">
        <f>MAX($I824,1-SUM($N202:BC202))*(BD$8&lt;=$H824)</f>
        <v>0</v>
      </c>
      <c r="BE824" s="233">
        <f>MAX($I824,1-SUM($N202:BD202))*(BE$8&lt;=$H824)</f>
        <v>0</v>
      </c>
      <c r="BF824" s="233">
        <f>MAX($I824,1-SUM($N202:BE202))*(BF$8&lt;=$H824)</f>
        <v>0</v>
      </c>
      <c r="BG824" s="233">
        <f>MAX($I824,1-SUM($N202:BF202))*(BG$8&lt;=$H824)</f>
        <v>0</v>
      </c>
      <c r="BH824" s="233">
        <f>MAX($I824,1-SUM($N202:BG202))*(BH$8&lt;=$H824)</f>
        <v>0</v>
      </c>
      <c r="BI824" s="233">
        <f>MAX($I824,1-SUM($N202:BH202))*(BI$8&lt;=$H824)</f>
        <v>0</v>
      </c>
      <c r="BJ824" s="233">
        <f>MAX($I824,1-SUM($N202:BI202))*(BJ$8&lt;=$H824)</f>
        <v>0</v>
      </c>
      <c r="BK824" s="233">
        <f>MAX($I824,1-SUM($N202:BJ202))*(BK$8&lt;=$H824)</f>
        <v>0</v>
      </c>
      <c r="BL824" s="233">
        <f>MAX($I824,1-SUM($N202:BK202))*(BL$8&lt;=$H824)</f>
        <v>0</v>
      </c>
      <c r="BM824" s="233">
        <f>MAX($I824,1-SUM($N202:BL202))*(BM$8&lt;=$H824)</f>
        <v>0</v>
      </c>
    </row>
    <row r="825" spans="3:65" x14ac:dyDescent="0.2">
      <c r="C825" s="188">
        <f t="shared" si="665"/>
        <v>5</v>
      </c>
      <c r="D825" s="166" t="str">
        <f t="shared" si="666"/>
        <v/>
      </c>
      <c r="E825" s="211" t="str">
        <f t="shared" si="664"/>
        <v>Operating Expense</v>
      </c>
      <c r="F825" s="183">
        <f t="shared" si="664"/>
        <v>2</v>
      </c>
      <c r="G825" s="183"/>
      <c r="H825" s="215">
        <f>Inputs!I16</f>
        <v>35</v>
      </c>
      <c r="I825" s="232">
        <v>0.2</v>
      </c>
      <c r="J825" s="217"/>
      <c r="O825" s="233">
        <f>MAX($I825,1-SUM($N203:N203))*(O$8&lt;=$H825)</f>
        <v>1</v>
      </c>
      <c r="P825" s="233">
        <f>MAX($I825,1-SUM($N203:O203))*(P$8&lt;=$H825)</f>
        <v>1</v>
      </c>
      <c r="Q825" s="233">
        <f>MAX($I825,1-SUM($N203:P203))*(Q$8&lt;=$H825)</f>
        <v>1</v>
      </c>
      <c r="R825" s="233">
        <f>MAX($I825,1-SUM($N203:Q203))*(R$8&lt;=$H825)</f>
        <v>1</v>
      </c>
      <c r="S825" s="233">
        <f>MAX($I825,1-SUM($N203:R203))*(S$8&lt;=$H825)</f>
        <v>1</v>
      </c>
      <c r="T825" s="233">
        <f>MAX($I825,1-SUM($N203:S203))*(T$8&lt;=$H825)</f>
        <v>1</v>
      </c>
      <c r="U825" s="233">
        <f>MAX($I825,1-SUM($N203:T203))*(U$8&lt;=$H825)</f>
        <v>1</v>
      </c>
      <c r="V825" s="233">
        <f>MAX($I825,1-SUM($N203:U203))*(V$8&lt;=$H825)</f>
        <v>1</v>
      </c>
      <c r="W825" s="233">
        <f>MAX($I825,1-SUM($N203:V203))*(W$8&lt;=$H825)</f>
        <v>1</v>
      </c>
      <c r="X825" s="233">
        <f>MAX($I825,1-SUM($N203:W203))*(X$8&lt;=$H825)</f>
        <v>1</v>
      </c>
      <c r="Y825" s="233">
        <f>MAX($I825,1-SUM($N203:X203))*(Y$8&lt;=$H825)</f>
        <v>1</v>
      </c>
      <c r="Z825" s="233">
        <f>MAX($I825,1-SUM($N203:Y203))*(Z$8&lt;=$H825)</f>
        <v>1</v>
      </c>
      <c r="AA825" s="233">
        <f>MAX($I825,1-SUM($N203:Z203))*(AA$8&lt;=$H825)</f>
        <v>1</v>
      </c>
      <c r="AB825" s="233">
        <f>MAX($I825,1-SUM($N203:AA203))*(AB$8&lt;=$H825)</f>
        <v>1</v>
      </c>
      <c r="AC825" s="233">
        <f>MAX($I825,1-SUM($N203:AB203))*(AC$8&lt;=$H825)</f>
        <v>1</v>
      </c>
      <c r="AD825" s="233">
        <f>MAX($I825,1-SUM($N203:AC203))*(AD$8&lt;=$H825)</f>
        <v>1</v>
      </c>
      <c r="AE825" s="233">
        <f>MAX($I825,1-SUM($N203:AD203))*(AE$8&lt;=$H825)</f>
        <v>1</v>
      </c>
      <c r="AF825" s="233">
        <f>MAX($I825,1-SUM($N203:AE203))*(AF$8&lt;=$H825)</f>
        <v>1</v>
      </c>
      <c r="AG825" s="233">
        <f>MAX($I825,1-SUM($N203:AF203))*(AG$8&lt;=$H825)</f>
        <v>1</v>
      </c>
      <c r="AH825" s="233">
        <f>MAX($I825,1-SUM($N203:AG203))*(AH$8&lt;=$H825)</f>
        <v>1</v>
      </c>
      <c r="AI825" s="233">
        <f>MAX($I825,1-SUM($N203:AH203))*(AI$8&lt;=$H825)</f>
        <v>1</v>
      </c>
      <c r="AJ825" s="233">
        <f>MAX($I825,1-SUM($N203:AI203))*(AJ$8&lt;=$H825)</f>
        <v>1</v>
      </c>
      <c r="AK825" s="233">
        <f>MAX($I825,1-SUM($N203:AJ203))*(AK$8&lt;=$H825)</f>
        <v>1</v>
      </c>
      <c r="AL825" s="233">
        <f>MAX($I825,1-SUM($N203:AK203))*(AL$8&lt;=$H825)</f>
        <v>1</v>
      </c>
      <c r="AM825" s="233">
        <f>MAX($I825,1-SUM($N203:AL203))*(AM$8&lt;=$H825)</f>
        <v>1</v>
      </c>
      <c r="AN825" s="233">
        <f>MAX($I825,1-SUM($N203:AM203))*(AN$8&lt;=$H825)</f>
        <v>1</v>
      </c>
      <c r="AO825" s="233">
        <f>MAX($I825,1-SUM($N203:AN203))*(AO$8&lt;=$H825)</f>
        <v>1</v>
      </c>
      <c r="AP825" s="233">
        <f>MAX($I825,1-SUM($N203:AO203))*(AP$8&lt;=$H825)</f>
        <v>1</v>
      </c>
      <c r="AQ825" s="233">
        <f>MAX($I825,1-SUM($N203:AP203))*(AQ$8&lt;=$H825)</f>
        <v>1</v>
      </c>
      <c r="AR825" s="233">
        <f>MAX($I825,1-SUM($N203:AQ203))*(AR$8&lt;=$H825)</f>
        <v>1</v>
      </c>
      <c r="AS825" s="233">
        <f>MAX($I825,1-SUM($N203:AR203))*(AS$8&lt;=$H825)</f>
        <v>1</v>
      </c>
      <c r="AT825" s="233">
        <f>MAX($I825,1-SUM($N203:AS203))*(AT$8&lt;=$H825)</f>
        <v>1</v>
      </c>
      <c r="AU825" s="233">
        <f>MAX($I825,1-SUM($N203:AT203))*(AU$8&lt;=$H825)</f>
        <v>1</v>
      </c>
      <c r="AV825" s="233">
        <f>MAX($I825,1-SUM($N203:AU203))*(AV$8&lt;=$H825)</f>
        <v>1</v>
      </c>
      <c r="AW825" s="233">
        <f>MAX($I825,1-SUM($N203:AV203))*(AW$8&lt;=$H825)</f>
        <v>1</v>
      </c>
      <c r="AX825" s="233">
        <f>MAX($I825,1-SUM($N203:AW203))*(AX$8&lt;=$H825)</f>
        <v>1</v>
      </c>
      <c r="AY825" s="233">
        <f>MAX($I825,1-SUM($N203:AX203))*(AY$8&lt;=$H825)</f>
        <v>0</v>
      </c>
      <c r="AZ825" s="233">
        <f>MAX($I825,1-SUM($N203:AY203))*(AZ$8&lt;=$H825)</f>
        <v>0</v>
      </c>
      <c r="BA825" s="233">
        <f>MAX($I825,1-SUM($N203:AZ203))*(BA$8&lt;=$H825)</f>
        <v>0</v>
      </c>
      <c r="BB825" s="233">
        <f>MAX($I825,1-SUM($N203:BA203))*(BB$8&lt;=$H825)</f>
        <v>0</v>
      </c>
      <c r="BC825" s="233">
        <f>MAX($I825,1-SUM($N203:BB203))*(BC$8&lt;=$H825)</f>
        <v>0</v>
      </c>
      <c r="BD825" s="233">
        <f>MAX($I825,1-SUM($N203:BC203))*(BD$8&lt;=$H825)</f>
        <v>0</v>
      </c>
      <c r="BE825" s="233">
        <f>MAX($I825,1-SUM($N203:BD203))*(BE$8&lt;=$H825)</f>
        <v>0</v>
      </c>
      <c r="BF825" s="233">
        <f>MAX($I825,1-SUM($N203:BE203))*(BF$8&lt;=$H825)</f>
        <v>0</v>
      </c>
      <c r="BG825" s="233">
        <f>MAX($I825,1-SUM($N203:BF203))*(BG$8&lt;=$H825)</f>
        <v>0</v>
      </c>
      <c r="BH825" s="233">
        <f>MAX($I825,1-SUM($N203:BG203))*(BH$8&lt;=$H825)</f>
        <v>0</v>
      </c>
      <c r="BI825" s="233">
        <f>MAX($I825,1-SUM($N203:BH203))*(BI$8&lt;=$H825)</f>
        <v>0</v>
      </c>
      <c r="BJ825" s="233">
        <f>MAX($I825,1-SUM($N203:BI203))*(BJ$8&lt;=$H825)</f>
        <v>0</v>
      </c>
      <c r="BK825" s="233">
        <f>MAX($I825,1-SUM($N203:BJ203))*(BK$8&lt;=$H825)</f>
        <v>0</v>
      </c>
      <c r="BL825" s="233">
        <f>MAX($I825,1-SUM($N203:BK203))*(BL$8&lt;=$H825)</f>
        <v>0</v>
      </c>
      <c r="BM825" s="233">
        <f>MAX($I825,1-SUM($N203:BL203))*(BM$8&lt;=$H825)</f>
        <v>0</v>
      </c>
    </row>
    <row r="826" spans="3:65" x14ac:dyDescent="0.2">
      <c r="C826" s="188">
        <f t="shared" si="665"/>
        <v>6</v>
      </c>
      <c r="D826" s="166" t="str">
        <f t="shared" si="666"/>
        <v/>
      </c>
      <c r="E826" s="211" t="str">
        <f t="shared" si="664"/>
        <v>Operating Expense</v>
      </c>
      <c r="F826" s="183">
        <f t="shared" si="664"/>
        <v>2</v>
      </c>
      <c r="G826" s="183"/>
      <c r="H826" s="215">
        <f>Inputs!I17</f>
        <v>35</v>
      </c>
      <c r="I826" s="232">
        <v>0.2</v>
      </c>
      <c r="J826" s="217"/>
      <c r="O826" s="233">
        <f>MAX($I826,1-SUM($N204:N204))*(O$8&lt;=$H826)</f>
        <v>1</v>
      </c>
      <c r="P826" s="233">
        <f>MAX($I826,1-SUM($N204:O204))*(P$8&lt;=$H826)</f>
        <v>1</v>
      </c>
      <c r="Q826" s="233">
        <f>MAX($I826,1-SUM($N204:P204))*(Q$8&lt;=$H826)</f>
        <v>1</v>
      </c>
      <c r="R826" s="233">
        <f>MAX($I826,1-SUM($N204:Q204))*(R$8&lt;=$H826)</f>
        <v>1</v>
      </c>
      <c r="S826" s="233">
        <f>MAX($I826,1-SUM($N204:R204))*(S$8&lt;=$H826)</f>
        <v>1</v>
      </c>
      <c r="T826" s="233">
        <f>MAX($I826,1-SUM($N204:S204))*(T$8&lt;=$H826)</f>
        <v>1</v>
      </c>
      <c r="U826" s="233">
        <f>MAX($I826,1-SUM($N204:T204))*(U$8&lt;=$H826)</f>
        <v>1</v>
      </c>
      <c r="V826" s="233">
        <f>MAX($I826,1-SUM($N204:U204))*(V$8&lt;=$H826)</f>
        <v>1</v>
      </c>
      <c r="W826" s="233">
        <f>MAX($I826,1-SUM($N204:V204))*(W$8&lt;=$H826)</f>
        <v>1</v>
      </c>
      <c r="X826" s="233">
        <f>MAX($I826,1-SUM($N204:W204))*(X$8&lt;=$H826)</f>
        <v>1</v>
      </c>
      <c r="Y826" s="233">
        <f>MAX($I826,1-SUM($N204:X204))*(Y$8&lt;=$H826)</f>
        <v>1</v>
      </c>
      <c r="Z826" s="233">
        <f>MAX($I826,1-SUM($N204:Y204))*(Z$8&lt;=$H826)</f>
        <v>1</v>
      </c>
      <c r="AA826" s="233">
        <f>MAX($I826,1-SUM($N204:Z204))*(AA$8&lt;=$H826)</f>
        <v>1</v>
      </c>
      <c r="AB826" s="233">
        <f>MAX($I826,1-SUM($N204:AA204))*(AB$8&lt;=$H826)</f>
        <v>1</v>
      </c>
      <c r="AC826" s="233">
        <f>MAX($I826,1-SUM($N204:AB204))*(AC$8&lt;=$H826)</f>
        <v>1</v>
      </c>
      <c r="AD826" s="233">
        <f>MAX($I826,1-SUM($N204:AC204))*(AD$8&lt;=$H826)</f>
        <v>1</v>
      </c>
      <c r="AE826" s="233">
        <f>MAX($I826,1-SUM($N204:AD204))*(AE$8&lt;=$H826)</f>
        <v>1</v>
      </c>
      <c r="AF826" s="233">
        <f>MAX($I826,1-SUM($N204:AE204))*(AF$8&lt;=$H826)</f>
        <v>1</v>
      </c>
      <c r="AG826" s="233">
        <f>MAX($I826,1-SUM($N204:AF204))*(AG$8&lt;=$H826)</f>
        <v>1</v>
      </c>
      <c r="AH826" s="233">
        <f>MAX($I826,1-SUM($N204:AG204))*(AH$8&lt;=$H826)</f>
        <v>1</v>
      </c>
      <c r="AI826" s="233">
        <f>MAX($I826,1-SUM($N204:AH204))*(AI$8&lt;=$H826)</f>
        <v>1</v>
      </c>
      <c r="AJ826" s="233">
        <f>MAX($I826,1-SUM($N204:AI204))*(AJ$8&lt;=$H826)</f>
        <v>1</v>
      </c>
      <c r="AK826" s="233">
        <f>MAX($I826,1-SUM($N204:AJ204))*(AK$8&lt;=$H826)</f>
        <v>1</v>
      </c>
      <c r="AL826" s="233">
        <f>MAX($I826,1-SUM($N204:AK204))*(AL$8&lt;=$H826)</f>
        <v>1</v>
      </c>
      <c r="AM826" s="233">
        <f>MAX($I826,1-SUM($N204:AL204))*(AM$8&lt;=$H826)</f>
        <v>1</v>
      </c>
      <c r="AN826" s="233">
        <f>MAX($I826,1-SUM($N204:AM204))*(AN$8&lt;=$H826)</f>
        <v>1</v>
      </c>
      <c r="AO826" s="233">
        <f>MAX($I826,1-SUM($N204:AN204))*(AO$8&lt;=$H826)</f>
        <v>1</v>
      </c>
      <c r="AP826" s="233">
        <f>MAX($I826,1-SUM($N204:AO204))*(AP$8&lt;=$H826)</f>
        <v>1</v>
      </c>
      <c r="AQ826" s="233">
        <f>MAX($I826,1-SUM($N204:AP204))*(AQ$8&lt;=$H826)</f>
        <v>1</v>
      </c>
      <c r="AR826" s="233">
        <f>MAX($I826,1-SUM($N204:AQ204))*(AR$8&lt;=$H826)</f>
        <v>1</v>
      </c>
      <c r="AS826" s="233">
        <f>MAX($I826,1-SUM($N204:AR204))*(AS$8&lt;=$H826)</f>
        <v>1</v>
      </c>
      <c r="AT826" s="233">
        <f>MAX($I826,1-SUM($N204:AS204))*(AT$8&lt;=$H826)</f>
        <v>1</v>
      </c>
      <c r="AU826" s="233">
        <f>MAX($I826,1-SUM($N204:AT204))*(AU$8&lt;=$H826)</f>
        <v>1</v>
      </c>
      <c r="AV826" s="233">
        <f>MAX($I826,1-SUM($N204:AU204))*(AV$8&lt;=$H826)</f>
        <v>1</v>
      </c>
      <c r="AW826" s="233">
        <f>MAX($I826,1-SUM($N204:AV204))*(AW$8&lt;=$H826)</f>
        <v>1</v>
      </c>
      <c r="AX826" s="233">
        <f>MAX($I826,1-SUM($N204:AW204))*(AX$8&lt;=$H826)</f>
        <v>1</v>
      </c>
      <c r="AY826" s="233">
        <f>MAX($I826,1-SUM($N204:AX204))*(AY$8&lt;=$H826)</f>
        <v>0</v>
      </c>
      <c r="AZ826" s="233">
        <f>MAX($I826,1-SUM($N204:AY204))*(AZ$8&lt;=$H826)</f>
        <v>0</v>
      </c>
      <c r="BA826" s="233">
        <f>MAX($I826,1-SUM($N204:AZ204))*(BA$8&lt;=$H826)</f>
        <v>0</v>
      </c>
      <c r="BB826" s="233">
        <f>MAX($I826,1-SUM($N204:BA204))*(BB$8&lt;=$H826)</f>
        <v>0</v>
      </c>
      <c r="BC826" s="233">
        <f>MAX($I826,1-SUM($N204:BB204))*(BC$8&lt;=$H826)</f>
        <v>0</v>
      </c>
      <c r="BD826" s="233">
        <f>MAX($I826,1-SUM($N204:BC204))*(BD$8&lt;=$H826)</f>
        <v>0</v>
      </c>
      <c r="BE826" s="233">
        <f>MAX($I826,1-SUM($N204:BD204))*(BE$8&lt;=$H826)</f>
        <v>0</v>
      </c>
      <c r="BF826" s="233">
        <f>MAX($I826,1-SUM($N204:BE204))*(BF$8&lt;=$H826)</f>
        <v>0</v>
      </c>
      <c r="BG826" s="233">
        <f>MAX($I826,1-SUM($N204:BF204))*(BG$8&lt;=$H826)</f>
        <v>0</v>
      </c>
      <c r="BH826" s="233">
        <f>MAX($I826,1-SUM($N204:BG204))*(BH$8&lt;=$H826)</f>
        <v>0</v>
      </c>
      <c r="BI826" s="233">
        <f>MAX($I826,1-SUM($N204:BH204))*(BI$8&lt;=$H826)</f>
        <v>0</v>
      </c>
      <c r="BJ826" s="233">
        <f>MAX($I826,1-SUM($N204:BI204))*(BJ$8&lt;=$H826)</f>
        <v>0</v>
      </c>
      <c r="BK826" s="233">
        <f>MAX($I826,1-SUM($N204:BJ204))*(BK$8&lt;=$H826)</f>
        <v>0</v>
      </c>
      <c r="BL826" s="233">
        <f>MAX($I826,1-SUM($N204:BK204))*(BL$8&lt;=$H826)</f>
        <v>0</v>
      </c>
      <c r="BM826" s="233">
        <f>MAX($I826,1-SUM($N204:BL204))*(BM$8&lt;=$H826)</f>
        <v>0</v>
      </c>
    </row>
    <row r="827" spans="3:65" x14ac:dyDescent="0.2">
      <c r="C827" s="188">
        <f t="shared" si="665"/>
        <v>7</v>
      </c>
      <c r="D827" s="166" t="str">
        <f t="shared" si="666"/>
        <v xml:space="preserve">Alt 1 - TRANSMISSION LINE  </v>
      </c>
      <c r="E827" s="211" t="str">
        <f t="shared" si="664"/>
        <v>CWIP Capital</v>
      </c>
      <c r="F827" s="183">
        <f t="shared" si="664"/>
        <v>6</v>
      </c>
      <c r="G827" s="183"/>
      <c r="H827" s="215">
        <f>Inputs!I18</f>
        <v>70</v>
      </c>
      <c r="I827" s="232">
        <v>0.2</v>
      </c>
      <c r="J827" s="217"/>
      <c r="O827" s="233">
        <f>MAX($I827,1-SUM($N205:N205))*(O$8&lt;=$H827)</f>
        <v>1</v>
      </c>
      <c r="P827" s="233">
        <f>MAX($I827,1-SUM($N205:O205))*(P$8&lt;=$H827)</f>
        <v>0.99880952380952381</v>
      </c>
      <c r="Q827" s="233">
        <f>MAX($I827,1-SUM($N205:P205))*(Q$8&lt;=$H827)</f>
        <v>0.98452380952380958</v>
      </c>
      <c r="R827" s="233">
        <f>MAX($I827,1-SUM($N205:Q205))*(R$8&lt;=$H827)</f>
        <v>0.97023809523809523</v>
      </c>
      <c r="S827" s="233">
        <f>MAX($I827,1-SUM($N205:R205))*(S$8&lt;=$H827)</f>
        <v>0.955952380952381</v>
      </c>
      <c r="T827" s="233">
        <f>MAX($I827,1-SUM($N205:S205))*(T$8&lt;=$H827)</f>
        <v>0.94166666666666665</v>
      </c>
      <c r="U827" s="233">
        <f>MAX($I827,1-SUM($N205:T205))*(U$8&lt;=$H827)</f>
        <v>0.92738095238095242</v>
      </c>
      <c r="V827" s="233">
        <f>MAX($I827,1-SUM($N205:U205))*(V$8&lt;=$H827)</f>
        <v>0.91309523809523807</v>
      </c>
      <c r="W827" s="233">
        <f>MAX($I827,1-SUM($N205:V205))*(W$8&lt;=$H827)</f>
        <v>0.89880952380952384</v>
      </c>
      <c r="X827" s="233">
        <f>MAX($I827,1-SUM($N205:W205))*(X$8&lt;=$H827)</f>
        <v>0.88452380952380949</v>
      </c>
      <c r="Y827" s="233">
        <f>MAX($I827,1-SUM($N205:X205))*(Y$8&lt;=$H827)</f>
        <v>0.87023809523809526</v>
      </c>
      <c r="Z827" s="233">
        <f>MAX($I827,1-SUM($N205:Y205))*(Z$8&lt;=$H827)</f>
        <v>0.85595238095238091</v>
      </c>
      <c r="AA827" s="233">
        <f>MAX($I827,1-SUM($N205:Z205))*(AA$8&lt;=$H827)</f>
        <v>0.84166666666666667</v>
      </c>
      <c r="AB827" s="233">
        <f>MAX($I827,1-SUM($N205:AA205))*(AB$8&lt;=$H827)</f>
        <v>0.82738095238095233</v>
      </c>
      <c r="AC827" s="233">
        <f>MAX($I827,1-SUM($N205:AB205))*(AC$8&lt;=$H827)</f>
        <v>0.81309523809523809</v>
      </c>
      <c r="AD827" s="233">
        <f>MAX($I827,1-SUM($N205:AC205))*(AD$8&lt;=$H827)</f>
        <v>0.79880952380952375</v>
      </c>
      <c r="AE827" s="233">
        <f>MAX($I827,1-SUM($N205:AD205))*(AE$8&lt;=$H827)</f>
        <v>0.78452380952380951</v>
      </c>
      <c r="AF827" s="233">
        <f>MAX($I827,1-SUM($N205:AE205))*(AF$8&lt;=$H827)</f>
        <v>0.77023809523809517</v>
      </c>
      <c r="AG827" s="233">
        <f>MAX($I827,1-SUM($N205:AF205))*(AG$8&lt;=$H827)</f>
        <v>0.75595238095238093</v>
      </c>
      <c r="AH827" s="233">
        <f>MAX($I827,1-SUM($N205:AG205))*(AH$8&lt;=$H827)</f>
        <v>0.7416666666666667</v>
      </c>
      <c r="AI827" s="233">
        <f>MAX($I827,1-SUM($N205:AH205))*(AI$8&lt;=$H827)</f>
        <v>0.72738095238095235</v>
      </c>
      <c r="AJ827" s="233">
        <f>MAX($I827,1-SUM($N205:AI205))*(AJ$8&lt;=$H827)</f>
        <v>0.713095238095238</v>
      </c>
      <c r="AK827" s="233">
        <f>MAX($I827,1-SUM($N205:AJ205))*(AK$8&lt;=$H827)</f>
        <v>0.69880952380952377</v>
      </c>
      <c r="AL827" s="233">
        <f>MAX($I827,1-SUM($N205:AK205))*(AL$8&lt;=$H827)</f>
        <v>0.68452380952380953</v>
      </c>
      <c r="AM827" s="233">
        <f>MAX($I827,1-SUM($N205:AL205))*(AM$8&lt;=$H827)</f>
        <v>0.67023809523809519</v>
      </c>
      <c r="AN827" s="233">
        <f>MAX($I827,1-SUM($N205:AM205))*(AN$8&lt;=$H827)</f>
        <v>0.65595238095238084</v>
      </c>
      <c r="AO827" s="233">
        <f>MAX($I827,1-SUM($N205:AN205))*(AO$8&lt;=$H827)</f>
        <v>0.64166666666666661</v>
      </c>
      <c r="AP827" s="233">
        <f>MAX($I827,1-SUM($N205:AO205))*(AP$8&lt;=$H827)</f>
        <v>0.62738095238095237</v>
      </c>
      <c r="AQ827" s="233">
        <f>MAX($I827,1-SUM($N205:AP205))*(AQ$8&lt;=$H827)</f>
        <v>0.61309523809523803</v>
      </c>
      <c r="AR827" s="233">
        <f>MAX($I827,1-SUM($N205:AQ205))*(AR$8&lt;=$H827)</f>
        <v>0.59880952380952368</v>
      </c>
      <c r="AS827" s="233">
        <f>MAX($I827,1-SUM($N205:AR205))*(AS$8&lt;=$H827)</f>
        <v>0.58452380952380945</v>
      </c>
      <c r="AT827" s="233">
        <f>MAX($I827,1-SUM($N205:AS205))*(AT$8&lt;=$H827)</f>
        <v>0.57023809523809521</v>
      </c>
      <c r="AU827" s="233">
        <f>MAX($I827,1-SUM($N205:AT205))*(AU$8&lt;=$H827)</f>
        <v>0.55595238095238086</v>
      </c>
      <c r="AV827" s="233">
        <f>MAX($I827,1-SUM($N205:AU205))*(AV$8&lt;=$H827)</f>
        <v>0.54166666666666652</v>
      </c>
      <c r="AW827" s="233">
        <f>MAX($I827,1-SUM($N205:AV205))*(AW$8&lt;=$H827)</f>
        <v>0.52738095238095228</v>
      </c>
      <c r="AX827" s="233">
        <f>MAX($I827,1-SUM($N205:AW205))*(AX$8&lt;=$H827)</f>
        <v>0.51309523809523805</v>
      </c>
      <c r="AY827" s="233">
        <f>MAX($I827,1-SUM($N205:AX205))*(AY$8&lt;=$H827)</f>
        <v>0.4988095238095237</v>
      </c>
      <c r="AZ827" s="233">
        <f>MAX($I827,1-SUM($N205:AY205))*(AZ$8&lt;=$H827)</f>
        <v>0.48452380952380947</v>
      </c>
      <c r="BA827" s="233">
        <f>MAX($I827,1-SUM($N205:AZ205))*(BA$8&lt;=$H827)</f>
        <v>0.47023809523809523</v>
      </c>
      <c r="BB827" s="233">
        <f>MAX($I827,1-SUM($N205:BA205))*(BB$8&lt;=$H827)</f>
        <v>0.455952380952381</v>
      </c>
      <c r="BC827" s="233">
        <f>MAX($I827,1-SUM($N205:BB205))*(BC$8&lt;=$H827)</f>
        <v>0.44166666666666676</v>
      </c>
      <c r="BD827" s="233">
        <f>MAX($I827,1-SUM($N205:BC205))*(BD$8&lt;=$H827)</f>
        <v>0.42738095238095253</v>
      </c>
      <c r="BE827" s="233">
        <f>MAX($I827,1-SUM($N205:BD205))*(BE$8&lt;=$H827)</f>
        <v>0.41309523809523829</v>
      </c>
      <c r="BF827" s="233">
        <f>MAX($I827,1-SUM($N205:BE205))*(BF$8&lt;=$H827)</f>
        <v>0.39880952380952406</v>
      </c>
      <c r="BG827" s="233">
        <f>MAX($I827,1-SUM($N205:BF205))*(BG$8&lt;=$H827)</f>
        <v>0.38452380952380982</v>
      </c>
      <c r="BH827" s="233">
        <f>MAX($I827,1-SUM($N205:BG205))*(BH$8&lt;=$H827)</f>
        <v>0.37023809523809559</v>
      </c>
      <c r="BI827" s="233">
        <f>MAX($I827,1-SUM($N205:BH205))*(BI$8&lt;=$H827)</f>
        <v>0.35595238095238135</v>
      </c>
      <c r="BJ827" s="233">
        <f>MAX($I827,1-SUM($N205:BI205))*(BJ$8&lt;=$H827)</f>
        <v>0.34166666666666712</v>
      </c>
      <c r="BK827" s="233">
        <f>MAX($I827,1-SUM($N205:BJ205))*(BK$8&lt;=$H827)</f>
        <v>0.32738095238095288</v>
      </c>
      <c r="BL827" s="233">
        <f>MAX($I827,1-SUM($N205:BK205))*(BL$8&lt;=$H827)</f>
        <v>0.31309523809523865</v>
      </c>
      <c r="BM827" s="233">
        <f>MAX($I827,1-SUM($N205:BL205))*(BM$8&lt;=$H827)</f>
        <v>0.29880952380952441</v>
      </c>
    </row>
    <row r="828" spans="3:65" x14ac:dyDescent="0.2">
      <c r="C828" s="188">
        <f t="shared" si="665"/>
        <v>8</v>
      </c>
      <c r="D828" s="166" t="str">
        <f t="shared" si="666"/>
        <v xml:space="preserve">Alt 1 - TRANSMISSION SUBSTATION  </v>
      </c>
      <c r="E828" s="211" t="str">
        <f t="shared" si="664"/>
        <v>CWIP Capital</v>
      </c>
      <c r="F828" s="183">
        <f t="shared" si="664"/>
        <v>6</v>
      </c>
      <c r="G828" s="183"/>
      <c r="H828" s="215">
        <f>Inputs!I19</f>
        <v>44</v>
      </c>
      <c r="I828" s="232">
        <v>0.2</v>
      </c>
      <c r="J828" s="217"/>
      <c r="O828" s="233">
        <f>MAX($I828,1-SUM($N206:N206))*(O$8&lt;=$H828)</f>
        <v>1</v>
      </c>
      <c r="P828" s="233">
        <f>MAX($I828,1-SUM($N206:O206))*(P$8&lt;=$H828)</f>
        <v>0.99810606060606055</v>
      </c>
      <c r="Q828" s="233">
        <f>MAX($I828,1-SUM($N206:P206))*(Q$8&lt;=$H828)</f>
        <v>0.97537878787878785</v>
      </c>
      <c r="R828" s="233">
        <f>MAX($I828,1-SUM($N206:Q206))*(R$8&lt;=$H828)</f>
        <v>0.95265151515151514</v>
      </c>
      <c r="S828" s="233">
        <f>MAX($I828,1-SUM($N206:R206))*(S$8&lt;=$H828)</f>
        <v>0.92992424242424243</v>
      </c>
      <c r="T828" s="233">
        <f>MAX($I828,1-SUM($N206:S206))*(T$8&lt;=$H828)</f>
        <v>0.90719696969696972</v>
      </c>
      <c r="U828" s="233">
        <f>MAX($I828,1-SUM($N206:T206))*(U$8&lt;=$H828)</f>
        <v>0.88446969696969702</v>
      </c>
      <c r="V828" s="233">
        <f>MAX($I828,1-SUM($N206:U206))*(V$8&lt;=$H828)</f>
        <v>0.8617424242424242</v>
      </c>
      <c r="W828" s="233">
        <f>MAX($I828,1-SUM($N206:V206))*(W$8&lt;=$H828)</f>
        <v>0.83901515151515149</v>
      </c>
      <c r="X828" s="233">
        <f>MAX($I828,1-SUM($N206:W206))*(X$8&lt;=$H828)</f>
        <v>0.81628787878787878</v>
      </c>
      <c r="Y828" s="233">
        <f>MAX($I828,1-SUM($N206:X206))*(Y$8&lt;=$H828)</f>
        <v>0.79356060606060597</v>
      </c>
      <c r="Z828" s="233">
        <f>MAX($I828,1-SUM($N206:Y206))*(Z$8&lt;=$H828)</f>
        <v>0.77083333333333326</v>
      </c>
      <c r="AA828" s="233">
        <f>MAX($I828,1-SUM($N206:Z206))*(AA$8&lt;=$H828)</f>
        <v>0.74810606060606055</v>
      </c>
      <c r="AB828" s="233">
        <f>MAX($I828,1-SUM($N206:AA206))*(AB$8&lt;=$H828)</f>
        <v>0.72537878787878785</v>
      </c>
      <c r="AC828" s="233">
        <f>MAX($I828,1-SUM($N206:AB206))*(AC$8&lt;=$H828)</f>
        <v>0.70265151515151514</v>
      </c>
      <c r="AD828" s="233">
        <f>MAX($I828,1-SUM($N206:AC206))*(AD$8&lt;=$H828)</f>
        <v>0.67992424242424243</v>
      </c>
      <c r="AE828" s="233">
        <f>MAX($I828,1-SUM($N206:AD206))*(AE$8&lt;=$H828)</f>
        <v>0.65719696969696972</v>
      </c>
      <c r="AF828" s="233">
        <f>MAX($I828,1-SUM($N206:AE206))*(AF$8&lt;=$H828)</f>
        <v>0.63446969696969702</v>
      </c>
      <c r="AG828" s="233">
        <f>MAX($I828,1-SUM($N206:AF206))*(AG$8&lt;=$H828)</f>
        <v>0.61174242424242431</v>
      </c>
      <c r="AH828" s="233">
        <f>MAX($I828,1-SUM($N206:AG206))*(AH$8&lt;=$H828)</f>
        <v>0.5890151515151516</v>
      </c>
      <c r="AI828" s="233">
        <f>MAX($I828,1-SUM($N206:AH206))*(AI$8&lt;=$H828)</f>
        <v>0.5662878787878789</v>
      </c>
      <c r="AJ828" s="233">
        <f>MAX($I828,1-SUM($N206:AI206))*(AJ$8&lt;=$H828)</f>
        <v>0.54356060606060619</v>
      </c>
      <c r="AK828" s="233">
        <f>MAX($I828,1-SUM($N206:AJ206))*(AK$8&lt;=$H828)</f>
        <v>0.52083333333333348</v>
      </c>
      <c r="AL828" s="233">
        <f>MAX($I828,1-SUM($N206:AK206))*(AL$8&lt;=$H828)</f>
        <v>0.49810606060606077</v>
      </c>
      <c r="AM828" s="233">
        <f>MAX($I828,1-SUM($N206:AL206))*(AM$8&lt;=$H828)</f>
        <v>0.47537878787878807</v>
      </c>
      <c r="AN828" s="233">
        <f>MAX($I828,1-SUM($N206:AM206))*(AN$8&lt;=$H828)</f>
        <v>0.45265151515151536</v>
      </c>
      <c r="AO828" s="233">
        <f>MAX($I828,1-SUM($N206:AN206))*(AO$8&lt;=$H828)</f>
        <v>0.42992424242424265</v>
      </c>
      <c r="AP828" s="233">
        <f>MAX($I828,1-SUM($N206:AO206))*(AP$8&lt;=$H828)</f>
        <v>0.40719696969696995</v>
      </c>
      <c r="AQ828" s="233">
        <f>MAX($I828,1-SUM($N206:AP206))*(AQ$8&lt;=$H828)</f>
        <v>0.38446969696969724</v>
      </c>
      <c r="AR828" s="233">
        <f>MAX($I828,1-SUM($N206:AQ206))*(AR$8&lt;=$H828)</f>
        <v>0.36174242424242453</v>
      </c>
      <c r="AS828" s="233">
        <f>MAX($I828,1-SUM($N206:AR206))*(AS$8&lt;=$H828)</f>
        <v>0.33901515151515182</v>
      </c>
      <c r="AT828" s="233">
        <f>MAX($I828,1-SUM($N206:AS206))*(AT$8&lt;=$H828)</f>
        <v>0.31628787878787912</v>
      </c>
      <c r="AU828" s="233">
        <f>MAX($I828,1-SUM($N206:AT206))*(AU$8&lt;=$H828)</f>
        <v>0.29356060606060641</v>
      </c>
      <c r="AV828" s="233">
        <f>MAX($I828,1-SUM($N206:AU206))*(AV$8&lt;=$H828)</f>
        <v>0.2708333333333337</v>
      </c>
      <c r="AW828" s="233">
        <f>MAX($I828,1-SUM($N206:AV206))*(AW$8&lt;=$H828)</f>
        <v>0.248106060606061</v>
      </c>
      <c r="AX828" s="233">
        <f>MAX($I828,1-SUM($N206:AW206))*(AX$8&lt;=$H828)</f>
        <v>0.22537878787878829</v>
      </c>
      <c r="AY828" s="233">
        <f>MAX($I828,1-SUM($N206:AX206))*(AY$8&lt;=$H828)</f>
        <v>0.20265151515151558</v>
      </c>
      <c r="AZ828" s="233">
        <f>MAX($I828,1-SUM($N206:AY206))*(AZ$8&lt;=$H828)</f>
        <v>0.2</v>
      </c>
      <c r="BA828" s="233">
        <f>MAX($I828,1-SUM($N206:AZ206))*(BA$8&lt;=$H828)</f>
        <v>0.2</v>
      </c>
      <c r="BB828" s="233">
        <f>MAX($I828,1-SUM($N206:BA206))*(BB$8&lt;=$H828)</f>
        <v>0.2</v>
      </c>
      <c r="BC828" s="233">
        <f>MAX($I828,1-SUM($N206:BB206))*(BC$8&lt;=$H828)</f>
        <v>0.2</v>
      </c>
      <c r="BD828" s="233">
        <f>MAX($I828,1-SUM($N206:BC206))*(BD$8&lt;=$H828)</f>
        <v>0.2</v>
      </c>
      <c r="BE828" s="233">
        <f>MAX($I828,1-SUM($N206:BD206))*(BE$8&lt;=$H828)</f>
        <v>0.2</v>
      </c>
      <c r="BF828" s="233">
        <f>MAX($I828,1-SUM($N206:BE206))*(BF$8&lt;=$H828)</f>
        <v>0.2</v>
      </c>
      <c r="BG828" s="233">
        <f>MAX($I828,1-SUM($N206:BF206))*(BG$8&lt;=$H828)</f>
        <v>0.2</v>
      </c>
      <c r="BH828" s="233">
        <f>MAX($I828,1-SUM($N206:BG206))*(BH$8&lt;=$H828)</f>
        <v>0</v>
      </c>
      <c r="BI828" s="233">
        <f>MAX($I828,1-SUM($N206:BH206))*(BI$8&lt;=$H828)</f>
        <v>0</v>
      </c>
      <c r="BJ828" s="233">
        <f>MAX($I828,1-SUM($N206:BI206))*(BJ$8&lt;=$H828)</f>
        <v>0</v>
      </c>
      <c r="BK828" s="233">
        <f>MAX($I828,1-SUM($N206:BJ206))*(BK$8&lt;=$H828)</f>
        <v>0</v>
      </c>
      <c r="BL828" s="233">
        <f>MAX($I828,1-SUM($N206:BK206))*(BL$8&lt;=$H828)</f>
        <v>0</v>
      </c>
      <c r="BM828" s="233">
        <f>MAX($I828,1-SUM($N206:BL206))*(BM$8&lt;=$H828)</f>
        <v>0</v>
      </c>
    </row>
    <row r="829" spans="3:65" x14ac:dyDescent="0.2">
      <c r="C829" s="188">
        <f t="shared" si="665"/>
        <v>9</v>
      </c>
      <c r="D829" s="166" t="str">
        <f t="shared" si="666"/>
        <v xml:space="preserve">Alt 1 - DISTRIBUTION SUBSTATION  </v>
      </c>
      <c r="E829" s="211" t="str">
        <f t="shared" si="664"/>
        <v>CWIP Capital</v>
      </c>
      <c r="F829" s="183">
        <f t="shared" si="664"/>
        <v>6</v>
      </c>
      <c r="G829" s="183"/>
      <c r="H829" s="215">
        <f>Inputs!I20</f>
        <v>51</v>
      </c>
      <c r="I829" s="232">
        <v>0.2</v>
      </c>
      <c r="J829" s="217"/>
      <c r="O829" s="233">
        <f>MAX($I829,1-SUM($N207:N207))*(O$8&lt;=$H829)</f>
        <v>1</v>
      </c>
      <c r="P829" s="233">
        <f>MAX($I829,1-SUM($N207:O207))*(P$8&lt;=$H829)</f>
        <v>0.99836601307189543</v>
      </c>
      <c r="Q829" s="233">
        <f>MAX($I829,1-SUM($N207:P207))*(Q$8&lt;=$H829)</f>
        <v>0.97875816993464049</v>
      </c>
      <c r="R829" s="233">
        <f>MAX($I829,1-SUM($N207:Q207))*(R$8&lt;=$H829)</f>
        <v>0.95915032679738566</v>
      </c>
      <c r="S829" s="233">
        <f>MAX($I829,1-SUM($N207:R207))*(S$8&lt;=$H829)</f>
        <v>0.93954248366013071</v>
      </c>
      <c r="T829" s="233">
        <f>MAX($I829,1-SUM($N207:S207))*(T$8&lt;=$H829)</f>
        <v>0.91993464052287588</v>
      </c>
      <c r="U829" s="233">
        <f>MAX($I829,1-SUM($N207:T207))*(U$8&lt;=$H829)</f>
        <v>0.90032679738562094</v>
      </c>
      <c r="V829" s="233">
        <f>MAX($I829,1-SUM($N207:U207))*(V$8&lt;=$H829)</f>
        <v>0.88071895424836599</v>
      </c>
      <c r="W829" s="233">
        <f>MAX($I829,1-SUM($N207:V207))*(W$8&lt;=$H829)</f>
        <v>0.86111111111111116</v>
      </c>
      <c r="X829" s="233">
        <f>MAX($I829,1-SUM($N207:W207))*(X$8&lt;=$H829)</f>
        <v>0.84150326797385622</v>
      </c>
      <c r="Y829" s="233">
        <f>MAX($I829,1-SUM($N207:X207))*(Y$8&lt;=$H829)</f>
        <v>0.82189542483660127</v>
      </c>
      <c r="Z829" s="233">
        <f>MAX($I829,1-SUM($N207:Y207))*(Z$8&lt;=$H829)</f>
        <v>0.80228758169934644</v>
      </c>
      <c r="AA829" s="233">
        <f>MAX($I829,1-SUM($N207:Z207))*(AA$8&lt;=$H829)</f>
        <v>0.78267973856209161</v>
      </c>
      <c r="AB829" s="233">
        <f>MAX($I829,1-SUM($N207:AA207))*(AB$8&lt;=$H829)</f>
        <v>0.76307189542483667</v>
      </c>
      <c r="AC829" s="233">
        <f>MAX($I829,1-SUM($N207:AB207))*(AC$8&lt;=$H829)</f>
        <v>0.74346405228758172</v>
      </c>
      <c r="AD829" s="233">
        <f>MAX($I829,1-SUM($N207:AC207))*(AD$8&lt;=$H829)</f>
        <v>0.72385620915032689</v>
      </c>
      <c r="AE829" s="233">
        <f>MAX($I829,1-SUM($N207:AD207))*(AE$8&lt;=$H829)</f>
        <v>0.70424836601307206</v>
      </c>
      <c r="AF829" s="233">
        <f>MAX($I829,1-SUM($N207:AE207))*(AF$8&lt;=$H829)</f>
        <v>0.68464052287581711</v>
      </c>
      <c r="AG829" s="233">
        <f>MAX($I829,1-SUM($N207:AF207))*(AG$8&lt;=$H829)</f>
        <v>0.66503267973856217</v>
      </c>
      <c r="AH829" s="233">
        <f>MAX($I829,1-SUM($N207:AG207))*(AH$8&lt;=$H829)</f>
        <v>0.64542483660130734</v>
      </c>
      <c r="AI829" s="233">
        <f>MAX($I829,1-SUM($N207:AH207))*(AI$8&lt;=$H829)</f>
        <v>0.62581699346405251</v>
      </c>
      <c r="AJ829" s="233">
        <f>MAX($I829,1-SUM($N207:AI207))*(AJ$8&lt;=$H829)</f>
        <v>0.60620915032679756</v>
      </c>
      <c r="AK829" s="233">
        <f>MAX($I829,1-SUM($N207:AJ207))*(AK$8&lt;=$H829)</f>
        <v>0.58660130718954262</v>
      </c>
      <c r="AL829" s="233">
        <f>MAX($I829,1-SUM($N207:AK207))*(AL$8&lt;=$H829)</f>
        <v>0.56699346405228779</v>
      </c>
      <c r="AM829" s="233">
        <f>MAX($I829,1-SUM($N207:AL207))*(AM$8&lt;=$H829)</f>
        <v>0.54738562091503296</v>
      </c>
      <c r="AN829" s="233">
        <f>MAX($I829,1-SUM($N207:AM207))*(AN$8&lt;=$H829)</f>
        <v>0.52777777777777801</v>
      </c>
      <c r="AO829" s="233">
        <f>MAX($I829,1-SUM($N207:AN207))*(AO$8&lt;=$H829)</f>
        <v>0.50816993464052307</v>
      </c>
      <c r="AP829" s="233">
        <f>MAX($I829,1-SUM($N207:AO207))*(AP$8&lt;=$H829)</f>
        <v>0.48856209150326824</v>
      </c>
      <c r="AQ829" s="233">
        <f>MAX($I829,1-SUM($N207:AP207))*(AQ$8&lt;=$H829)</f>
        <v>0.46895424836601329</v>
      </c>
      <c r="AR829" s="233">
        <f>MAX($I829,1-SUM($N207:AQ207))*(AR$8&lt;=$H829)</f>
        <v>0.44934640522875835</v>
      </c>
      <c r="AS829" s="233">
        <f>MAX($I829,1-SUM($N207:AR207))*(AS$8&lt;=$H829)</f>
        <v>0.42973856209150341</v>
      </c>
      <c r="AT829" s="233">
        <f>MAX($I829,1-SUM($N207:AS207))*(AT$8&lt;=$H829)</f>
        <v>0.41013071895424846</v>
      </c>
      <c r="AU829" s="233">
        <f>MAX($I829,1-SUM($N207:AT207))*(AU$8&lt;=$H829)</f>
        <v>0.39052287581699352</v>
      </c>
      <c r="AV829" s="233">
        <f>MAX($I829,1-SUM($N207:AU207))*(AV$8&lt;=$H829)</f>
        <v>0.37091503267973858</v>
      </c>
      <c r="AW829" s="233">
        <f>MAX($I829,1-SUM($N207:AV207))*(AW$8&lt;=$H829)</f>
        <v>0.35130718954248363</v>
      </c>
      <c r="AX829" s="233">
        <f>MAX($I829,1-SUM($N207:AW207))*(AX$8&lt;=$H829)</f>
        <v>0.33169934640522869</v>
      </c>
      <c r="AY829" s="233">
        <f>MAX($I829,1-SUM($N207:AX207))*(AY$8&lt;=$H829)</f>
        <v>0.31209150326797375</v>
      </c>
      <c r="AZ829" s="233">
        <f>MAX($I829,1-SUM($N207:AY207))*(AZ$8&lt;=$H829)</f>
        <v>0.2924836601307188</v>
      </c>
      <c r="BA829" s="233">
        <f>MAX($I829,1-SUM($N207:AZ207))*(BA$8&lt;=$H829)</f>
        <v>0.27287581699346386</v>
      </c>
      <c r="BB829" s="233">
        <f>MAX($I829,1-SUM($N207:BA207))*(BB$8&lt;=$H829)</f>
        <v>0.25326797385620892</v>
      </c>
      <c r="BC829" s="233">
        <f>MAX($I829,1-SUM($N207:BB207))*(BC$8&lt;=$H829)</f>
        <v>0.23366013071895397</v>
      </c>
      <c r="BD829" s="233">
        <f>MAX($I829,1-SUM($N207:BC207))*(BD$8&lt;=$H829)</f>
        <v>0.21405228758169903</v>
      </c>
      <c r="BE829" s="233">
        <f>MAX($I829,1-SUM($N207:BD207))*(BE$8&lt;=$H829)</f>
        <v>0.2</v>
      </c>
      <c r="BF829" s="233">
        <f>MAX($I829,1-SUM($N207:BE207))*(BF$8&lt;=$H829)</f>
        <v>0.2</v>
      </c>
      <c r="BG829" s="233">
        <f>MAX($I829,1-SUM($N207:BF207))*(BG$8&lt;=$H829)</f>
        <v>0.2</v>
      </c>
      <c r="BH829" s="233">
        <f>MAX($I829,1-SUM($N207:BG207))*(BH$8&lt;=$H829)</f>
        <v>0.2</v>
      </c>
      <c r="BI829" s="233">
        <f>MAX($I829,1-SUM($N207:BH207))*(BI$8&lt;=$H829)</f>
        <v>0.2</v>
      </c>
      <c r="BJ829" s="233">
        <f>MAX($I829,1-SUM($N207:BI207))*(BJ$8&lt;=$H829)</f>
        <v>0.2</v>
      </c>
      <c r="BK829" s="233">
        <f>MAX($I829,1-SUM($N207:BJ207))*(BK$8&lt;=$H829)</f>
        <v>0.2</v>
      </c>
      <c r="BL829" s="233">
        <f>MAX($I829,1-SUM($N207:BK207))*(BL$8&lt;=$H829)</f>
        <v>0.2</v>
      </c>
      <c r="BM829" s="233">
        <f>MAX($I829,1-SUM($N207:BL207))*(BM$8&lt;=$H829)</f>
        <v>0.2</v>
      </c>
    </row>
    <row r="830" spans="3:65" x14ac:dyDescent="0.2">
      <c r="C830" s="188">
        <f t="shared" si="665"/>
        <v>10</v>
      </c>
      <c r="D830" s="166" t="str">
        <f t="shared" si="666"/>
        <v/>
      </c>
      <c r="E830" s="211" t="str">
        <f t="shared" si="664"/>
        <v>Operating Expense</v>
      </c>
      <c r="F830" s="183">
        <f t="shared" si="664"/>
        <v>2</v>
      </c>
      <c r="G830" s="183"/>
      <c r="H830" s="215">
        <f>Inputs!I21</f>
        <v>35</v>
      </c>
      <c r="I830" s="232">
        <v>0.2</v>
      </c>
      <c r="J830" s="217"/>
      <c r="O830" s="233">
        <f>MAX($I830,1-SUM($N208:N208))*(O$8&lt;=$H830)</f>
        <v>1</v>
      </c>
      <c r="P830" s="233">
        <f>MAX($I830,1-SUM($N208:O208))*(P$8&lt;=$H830)</f>
        <v>1</v>
      </c>
      <c r="Q830" s="233">
        <f>MAX($I830,1-SUM($N208:P208))*(Q$8&lt;=$H830)</f>
        <v>1</v>
      </c>
      <c r="R830" s="233">
        <f>MAX($I830,1-SUM($N208:Q208))*(R$8&lt;=$H830)</f>
        <v>1</v>
      </c>
      <c r="S830" s="233">
        <f>MAX($I830,1-SUM($N208:R208))*(S$8&lt;=$H830)</f>
        <v>1</v>
      </c>
      <c r="T830" s="233">
        <f>MAX($I830,1-SUM($N208:S208))*(T$8&lt;=$H830)</f>
        <v>1</v>
      </c>
      <c r="U830" s="233">
        <f>MAX($I830,1-SUM($N208:T208))*(U$8&lt;=$H830)</f>
        <v>1</v>
      </c>
      <c r="V830" s="233">
        <f>MAX($I830,1-SUM($N208:U208))*(V$8&lt;=$H830)</f>
        <v>1</v>
      </c>
      <c r="W830" s="233">
        <f>MAX($I830,1-SUM($N208:V208))*(W$8&lt;=$H830)</f>
        <v>1</v>
      </c>
      <c r="X830" s="233">
        <f>MAX($I830,1-SUM($N208:W208))*(X$8&lt;=$H830)</f>
        <v>1</v>
      </c>
      <c r="Y830" s="233">
        <f>MAX($I830,1-SUM($N208:X208))*(Y$8&lt;=$H830)</f>
        <v>1</v>
      </c>
      <c r="Z830" s="233">
        <f>MAX($I830,1-SUM($N208:Y208))*(Z$8&lt;=$H830)</f>
        <v>1</v>
      </c>
      <c r="AA830" s="233">
        <f>MAX($I830,1-SUM($N208:Z208))*(AA$8&lt;=$H830)</f>
        <v>1</v>
      </c>
      <c r="AB830" s="233">
        <f>MAX($I830,1-SUM($N208:AA208))*(AB$8&lt;=$H830)</f>
        <v>1</v>
      </c>
      <c r="AC830" s="233">
        <f>MAX($I830,1-SUM($N208:AB208))*(AC$8&lt;=$H830)</f>
        <v>1</v>
      </c>
      <c r="AD830" s="233">
        <f>MAX($I830,1-SUM($N208:AC208))*(AD$8&lt;=$H830)</f>
        <v>1</v>
      </c>
      <c r="AE830" s="233">
        <f>MAX($I830,1-SUM($N208:AD208))*(AE$8&lt;=$H830)</f>
        <v>1</v>
      </c>
      <c r="AF830" s="233">
        <f>MAX($I830,1-SUM($N208:AE208))*(AF$8&lt;=$H830)</f>
        <v>1</v>
      </c>
      <c r="AG830" s="233">
        <f>MAX($I830,1-SUM($N208:AF208))*(AG$8&lt;=$H830)</f>
        <v>1</v>
      </c>
      <c r="AH830" s="233">
        <f>MAX($I830,1-SUM($N208:AG208))*(AH$8&lt;=$H830)</f>
        <v>1</v>
      </c>
      <c r="AI830" s="233">
        <f>MAX($I830,1-SUM($N208:AH208))*(AI$8&lt;=$H830)</f>
        <v>1</v>
      </c>
      <c r="AJ830" s="233">
        <f>MAX($I830,1-SUM($N208:AI208))*(AJ$8&lt;=$H830)</f>
        <v>1</v>
      </c>
      <c r="AK830" s="233">
        <f>MAX($I830,1-SUM($N208:AJ208))*(AK$8&lt;=$H830)</f>
        <v>1</v>
      </c>
      <c r="AL830" s="233">
        <f>MAX($I830,1-SUM($N208:AK208))*(AL$8&lt;=$H830)</f>
        <v>1</v>
      </c>
      <c r="AM830" s="233">
        <f>MAX($I830,1-SUM($N208:AL208))*(AM$8&lt;=$H830)</f>
        <v>1</v>
      </c>
      <c r="AN830" s="233">
        <f>MAX($I830,1-SUM($N208:AM208))*(AN$8&lt;=$H830)</f>
        <v>1</v>
      </c>
      <c r="AO830" s="233">
        <f>MAX($I830,1-SUM($N208:AN208))*(AO$8&lt;=$H830)</f>
        <v>1</v>
      </c>
      <c r="AP830" s="233">
        <f>MAX($I830,1-SUM($N208:AO208))*(AP$8&lt;=$H830)</f>
        <v>1</v>
      </c>
      <c r="AQ830" s="233">
        <f>MAX($I830,1-SUM($N208:AP208))*(AQ$8&lt;=$H830)</f>
        <v>1</v>
      </c>
      <c r="AR830" s="233">
        <f>MAX($I830,1-SUM($N208:AQ208))*(AR$8&lt;=$H830)</f>
        <v>1</v>
      </c>
      <c r="AS830" s="233">
        <f>MAX($I830,1-SUM($N208:AR208))*(AS$8&lt;=$H830)</f>
        <v>1</v>
      </c>
      <c r="AT830" s="233">
        <f>MAX($I830,1-SUM($N208:AS208))*(AT$8&lt;=$H830)</f>
        <v>1</v>
      </c>
      <c r="AU830" s="233">
        <f>MAX($I830,1-SUM($N208:AT208))*(AU$8&lt;=$H830)</f>
        <v>1</v>
      </c>
      <c r="AV830" s="233">
        <f>MAX($I830,1-SUM($N208:AU208))*(AV$8&lt;=$H830)</f>
        <v>1</v>
      </c>
      <c r="AW830" s="233">
        <f>MAX($I830,1-SUM($N208:AV208))*(AW$8&lt;=$H830)</f>
        <v>1</v>
      </c>
      <c r="AX830" s="233">
        <f>MAX($I830,1-SUM($N208:AW208))*(AX$8&lt;=$H830)</f>
        <v>1</v>
      </c>
      <c r="AY830" s="233">
        <f>MAX($I830,1-SUM($N208:AX208))*(AY$8&lt;=$H830)</f>
        <v>0</v>
      </c>
      <c r="AZ830" s="233">
        <f>MAX($I830,1-SUM($N208:AY208))*(AZ$8&lt;=$H830)</f>
        <v>0</v>
      </c>
      <c r="BA830" s="233">
        <f>MAX($I830,1-SUM($N208:AZ208))*(BA$8&lt;=$H830)</f>
        <v>0</v>
      </c>
      <c r="BB830" s="233">
        <f>MAX($I830,1-SUM($N208:BA208))*(BB$8&lt;=$H830)</f>
        <v>0</v>
      </c>
      <c r="BC830" s="233">
        <f>MAX($I830,1-SUM($N208:BB208))*(BC$8&lt;=$H830)</f>
        <v>0</v>
      </c>
      <c r="BD830" s="233">
        <f>MAX($I830,1-SUM($N208:BC208))*(BD$8&lt;=$H830)</f>
        <v>0</v>
      </c>
      <c r="BE830" s="233">
        <f>MAX($I830,1-SUM($N208:BD208))*(BE$8&lt;=$H830)</f>
        <v>0</v>
      </c>
      <c r="BF830" s="233">
        <f>MAX($I830,1-SUM($N208:BE208))*(BF$8&lt;=$H830)</f>
        <v>0</v>
      </c>
      <c r="BG830" s="233">
        <f>MAX($I830,1-SUM($N208:BF208))*(BG$8&lt;=$H830)</f>
        <v>0</v>
      </c>
      <c r="BH830" s="233">
        <f>MAX($I830,1-SUM($N208:BG208))*(BH$8&lt;=$H830)</f>
        <v>0</v>
      </c>
      <c r="BI830" s="233">
        <f>MAX($I830,1-SUM($N208:BH208))*(BI$8&lt;=$H830)</f>
        <v>0</v>
      </c>
      <c r="BJ830" s="233">
        <f>MAX($I830,1-SUM($N208:BI208))*(BJ$8&lt;=$H830)</f>
        <v>0</v>
      </c>
      <c r="BK830" s="233">
        <f>MAX($I830,1-SUM($N208:BJ208))*(BK$8&lt;=$H830)</f>
        <v>0</v>
      </c>
      <c r="BL830" s="233">
        <f>MAX($I830,1-SUM($N208:BK208))*(BL$8&lt;=$H830)</f>
        <v>0</v>
      </c>
      <c r="BM830" s="233">
        <f>MAX($I830,1-SUM($N208:BL208))*(BM$8&lt;=$H830)</f>
        <v>0</v>
      </c>
    </row>
    <row r="831" spans="3:65" x14ac:dyDescent="0.2">
      <c r="C831" s="188">
        <f t="shared" si="665"/>
        <v>11</v>
      </c>
      <c r="D831" s="166" t="str">
        <f t="shared" si="666"/>
        <v/>
      </c>
      <c r="E831" s="211" t="str">
        <f t="shared" si="664"/>
        <v>Operating Expense</v>
      </c>
      <c r="F831" s="183">
        <f t="shared" si="664"/>
        <v>2</v>
      </c>
      <c r="G831" s="183"/>
      <c r="H831" s="215">
        <f>Inputs!I22</f>
        <v>35</v>
      </c>
      <c r="I831" s="232">
        <v>0.2</v>
      </c>
      <c r="J831" s="217"/>
      <c r="O831" s="233">
        <f>MAX($I831,1-SUM($N209:N209))*(O$8&lt;=$H831)</f>
        <v>1</v>
      </c>
      <c r="P831" s="233">
        <f>MAX($I831,1-SUM($N209:O209))*(P$8&lt;=$H831)</f>
        <v>1</v>
      </c>
      <c r="Q831" s="233">
        <f>MAX($I831,1-SUM($N209:P209))*(Q$8&lt;=$H831)</f>
        <v>1</v>
      </c>
      <c r="R831" s="233">
        <f>MAX($I831,1-SUM($N209:Q209))*(R$8&lt;=$H831)</f>
        <v>1</v>
      </c>
      <c r="S831" s="233">
        <f>MAX($I831,1-SUM($N209:R209))*(S$8&lt;=$H831)</f>
        <v>1</v>
      </c>
      <c r="T831" s="233">
        <f>MAX($I831,1-SUM($N209:S209))*(T$8&lt;=$H831)</f>
        <v>1</v>
      </c>
      <c r="U831" s="233">
        <f>MAX($I831,1-SUM($N209:T209))*(U$8&lt;=$H831)</f>
        <v>1</v>
      </c>
      <c r="V831" s="233">
        <f>MAX($I831,1-SUM($N209:U209))*(V$8&lt;=$H831)</f>
        <v>1</v>
      </c>
      <c r="W831" s="233">
        <f>MAX($I831,1-SUM($N209:V209))*(W$8&lt;=$H831)</f>
        <v>1</v>
      </c>
      <c r="X831" s="233">
        <f>MAX($I831,1-SUM($N209:W209))*(X$8&lt;=$H831)</f>
        <v>1</v>
      </c>
      <c r="Y831" s="233">
        <f>MAX($I831,1-SUM($N209:X209))*(Y$8&lt;=$H831)</f>
        <v>1</v>
      </c>
      <c r="Z831" s="233">
        <f>MAX($I831,1-SUM($N209:Y209))*(Z$8&lt;=$H831)</f>
        <v>1</v>
      </c>
      <c r="AA831" s="233">
        <f>MAX($I831,1-SUM($N209:Z209))*(AA$8&lt;=$H831)</f>
        <v>1</v>
      </c>
      <c r="AB831" s="233">
        <f>MAX($I831,1-SUM($N209:AA209))*(AB$8&lt;=$H831)</f>
        <v>1</v>
      </c>
      <c r="AC831" s="233">
        <f>MAX($I831,1-SUM($N209:AB209))*(AC$8&lt;=$H831)</f>
        <v>1</v>
      </c>
      <c r="AD831" s="233">
        <f>MAX($I831,1-SUM($N209:AC209))*(AD$8&lt;=$H831)</f>
        <v>1</v>
      </c>
      <c r="AE831" s="233">
        <f>MAX($I831,1-SUM($N209:AD209))*(AE$8&lt;=$H831)</f>
        <v>1</v>
      </c>
      <c r="AF831" s="233">
        <f>MAX($I831,1-SUM($N209:AE209))*(AF$8&lt;=$H831)</f>
        <v>1</v>
      </c>
      <c r="AG831" s="233">
        <f>MAX($I831,1-SUM($N209:AF209))*(AG$8&lt;=$H831)</f>
        <v>1</v>
      </c>
      <c r="AH831" s="233">
        <f>MAX($I831,1-SUM($N209:AG209))*(AH$8&lt;=$H831)</f>
        <v>1</v>
      </c>
      <c r="AI831" s="233">
        <f>MAX($I831,1-SUM($N209:AH209))*(AI$8&lt;=$H831)</f>
        <v>1</v>
      </c>
      <c r="AJ831" s="233">
        <f>MAX($I831,1-SUM($N209:AI209))*(AJ$8&lt;=$H831)</f>
        <v>1</v>
      </c>
      <c r="AK831" s="233">
        <f>MAX($I831,1-SUM($N209:AJ209))*(AK$8&lt;=$H831)</f>
        <v>1</v>
      </c>
      <c r="AL831" s="233">
        <f>MAX($I831,1-SUM($N209:AK209))*(AL$8&lt;=$H831)</f>
        <v>1</v>
      </c>
      <c r="AM831" s="233">
        <f>MAX($I831,1-SUM($N209:AL209))*(AM$8&lt;=$H831)</f>
        <v>1</v>
      </c>
      <c r="AN831" s="233">
        <f>MAX($I831,1-SUM($N209:AM209))*(AN$8&lt;=$H831)</f>
        <v>1</v>
      </c>
      <c r="AO831" s="233">
        <f>MAX($I831,1-SUM($N209:AN209))*(AO$8&lt;=$H831)</f>
        <v>1</v>
      </c>
      <c r="AP831" s="233">
        <f>MAX($I831,1-SUM($N209:AO209))*(AP$8&lt;=$H831)</f>
        <v>1</v>
      </c>
      <c r="AQ831" s="233">
        <f>MAX($I831,1-SUM($N209:AP209))*(AQ$8&lt;=$H831)</f>
        <v>1</v>
      </c>
      <c r="AR831" s="233">
        <f>MAX($I831,1-SUM($N209:AQ209))*(AR$8&lt;=$H831)</f>
        <v>1</v>
      </c>
      <c r="AS831" s="233">
        <f>MAX($I831,1-SUM($N209:AR209))*(AS$8&lt;=$H831)</f>
        <v>1</v>
      </c>
      <c r="AT831" s="233">
        <f>MAX($I831,1-SUM($N209:AS209))*(AT$8&lt;=$H831)</f>
        <v>1</v>
      </c>
      <c r="AU831" s="233">
        <f>MAX($I831,1-SUM($N209:AT209))*(AU$8&lt;=$H831)</f>
        <v>1</v>
      </c>
      <c r="AV831" s="233">
        <f>MAX($I831,1-SUM($N209:AU209))*(AV$8&lt;=$H831)</f>
        <v>1</v>
      </c>
      <c r="AW831" s="233">
        <f>MAX($I831,1-SUM($N209:AV209))*(AW$8&lt;=$H831)</f>
        <v>1</v>
      </c>
      <c r="AX831" s="233">
        <f>MAX($I831,1-SUM($N209:AW209))*(AX$8&lt;=$H831)</f>
        <v>1</v>
      </c>
      <c r="AY831" s="233">
        <f>MAX($I831,1-SUM($N209:AX209))*(AY$8&lt;=$H831)</f>
        <v>0</v>
      </c>
      <c r="AZ831" s="233">
        <f>MAX($I831,1-SUM($N209:AY209))*(AZ$8&lt;=$H831)</f>
        <v>0</v>
      </c>
      <c r="BA831" s="233">
        <f>MAX($I831,1-SUM($N209:AZ209))*(BA$8&lt;=$H831)</f>
        <v>0</v>
      </c>
      <c r="BB831" s="233">
        <f>MAX($I831,1-SUM($N209:BA209))*(BB$8&lt;=$H831)</f>
        <v>0</v>
      </c>
      <c r="BC831" s="233">
        <f>MAX($I831,1-SUM($N209:BB209))*(BC$8&lt;=$H831)</f>
        <v>0</v>
      </c>
      <c r="BD831" s="233">
        <f>MAX($I831,1-SUM($N209:BC209))*(BD$8&lt;=$H831)</f>
        <v>0</v>
      </c>
      <c r="BE831" s="233">
        <f>MAX($I831,1-SUM($N209:BD209))*(BE$8&lt;=$H831)</f>
        <v>0</v>
      </c>
      <c r="BF831" s="233">
        <f>MAX($I831,1-SUM($N209:BE209))*(BF$8&lt;=$H831)</f>
        <v>0</v>
      </c>
      <c r="BG831" s="233">
        <f>MAX($I831,1-SUM($N209:BF209))*(BG$8&lt;=$H831)</f>
        <v>0</v>
      </c>
      <c r="BH831" s="233">
        <f>MAX($I831,1-SUM($N209:BG209))*(BH$8&lt;=$H831)</f>
        <v>0</v>
      </c>
      <c r="BI831" s="233">
        <f>MAX($I831,1-SUM($N209:BH209))*(BI$8&lt;=$H831)</f>
        <v>0</v>
      </c>
      <c r="BJ831" s="233">
        <f>MAX($I831,1-SUM($N209:BI209))*(BJ$8&lt;=$H831)</f>
        <v>0</v>
      </c>
      <c r="BK831" s="233">
        <f>MAX($I831,1-SUM($N209:BJ209))*(BK$8&lt;=$H831)</f>
        <v>0</v>
      </c>
      <c r="BL831" s="233">
        <f>MAX($I831,1-SUM($N209:BK209))*(BL$8&lt;=$H831)</f>
        <v>0</v>
      </c>
      <c r="BM831" s="233">
        <f>MAX($I831,1-SUM($N209:BL209))*(BM$8&lt;=$H831)</f>
        <v>0</v>
      </c>
    </row>
    <row r="832" spans="3:65" x14ac:dyDescent="0.2">
      <c r="C832" s="188">
        <f t="shared" si="665"/>
        <v>12</v>
      </c>
      <c r="D832" s="166" t="str">
        <f t="shared" si="666"/>
        <v/>
      </c>
      <c r="E832" s="211" t="str">
        <f t="shared" si="664"/>
        <v>Operating Expense</v>
      </c>
      <c r="F832" s="183">
        <f t="shared" si="664"/>
        <v>2</v>
      </c>
      <c r="G832" s="183"/>
      <c r="H832" s="215">
        <f>Inputs!I23</f>
        <v>35</v>
      </c>
      <c r="I832" s="232">
        <v>0.2</v>
      </c>
      <c r="J832" s="217"/>
      <c r="O832" s="233">
        <f>MAX($I832,1-SUM($N210:N210))*(O$8&lt;=$H832)</f>
        <v>1</v>
      </c>
      <c r="P832" s="233">
        <f>MAX($I832,1-SUM($N210:O210))*(P$8&lt;=$H832)</f>
        <v>1</v>
      </c>
      <c r="Q832" s="233">
        <f>MAX($I832,1-SUM($N210:P210))*(Q$8&lt;=$H832)</f>
        <v>1</v>
      </c>
      <c r="R832" s="233">
        <f>MAX($I832,1-SUM($N210:Q210))*(R$8&lt;=$H832)</f>
        <v>1</v>
      </c>
      <c r="S832" s="233">
        <f>MAX($I832,1-SUM($N210:R210))*(S$8&lt;=$H832)</f>
        <v>1</v>
      </c>
      <c r="T832" s="233">
        <f>MAX($I832,1-SUM($N210:S210))*(T$8&lt;=$H832)</f>
        <v>1</v>
      </c>
      <c r="U832" s="233">
        <f>MAX($I832,1-SUM($N210:T210))*(U$8&lt;=$H832)</f>
        <v>1</v>
      </c>
      <c r="V832" s="233">
        <f>MAX($I832,1-SUM($N210:U210))*(V$8&lt;=$H832)</f>
        <v>1</v>
      </c>
      <c r="W832" s="233">
        <f>MAX($I832,1-SUM($N210:V210))*(W$8&lt;=$H832)</f>
        <v>1</v>
      </c>
      <c r="X832" s="233">
        <f>MAX($I832,1-SUM($N210:W210))*(X$8&lt;=$H832)</f>
        <v>1</v>
      </c>
      <c r="Y832" s="233">
        <f>MAX($I832,1-SUM($N210:X210))*(Y$8&lt;=$H832)</f>
        <v>1</v>
      </c>
      <c r="Z832" s="233">
        <f>MAX($I832,1-SUM($N210:Y210))*(Z$8&lt;=$H832)</f>
        <v>1</v>
      </c>
      <c r="AA832" s="233">
        <f>MAX($I832,1-SUM($N210:Z210))*(AA$8&lt;=$H832)</f>
        <v>1</v>
      </c>
      <c r="AB832" s="233">
        <f>MAX($I832,1-SUM($N210:AA210))*(AB$8&lt;=$H832)</f>
        <v>1</v>
      </c>
      <c r="AC832" s="233">
        <f>MAX($I832,1-SUM($N210:AB210))*(AC$8&lt;=$H832)</f>
        <v>1</v>
      </c>
      <c r="AD832" s="233">
        <f>MAX($I832,1-SUM($N210:AC210))*(AD$8&lt;=$H832)</f>
        <v>1</v>
      </c>
      <c r="AE832" s="233">
        <f>MAX($I832,1-SUM($N210:AD210))*(AE$8&lt;=$H832)</f>
        <v>1</v>
      </c>
      <c r="AF832" s="233">
        <f>MAX($I832,1-SUM($N210:AE210))*(AF$8&lt;=$H832)</f>
        <v>1</v>
      </c>
      <c r="AG832" s="233">
        <f>MAX($I832,1-SUM($N210:AF210))*(AG$8&lt;=$H832)</f>
        <v>1</v>
      </c>
      <c r="AH832" s="233">
        <f>MAX($I832,1-SUM($N210:AG210))*(AH$8&lt;=$H832)</f>
        <v>1</v>
      </c>
      <c r="AI832" s="233">
        <f>MAX($I832,1-SUM($N210:AH210))*(AI$8&lt;=$H832)</f>
        <v>1</v>
      </c>
      <c r="AJ832" s="233">
        <f>MAX($I832,1-SUM($N210:AI210))*(AJ$8&lt;=$H832)</f>
        <v>1</v>
      </c>
      <c r="AK832" s="233">
        <f>MAX($I832,1-SUM($N210:AJ210))*(AK$8&lt;=$H832)</f>
        <v>1</v>
      </c>
      <c r="AL832" s="233">
        <f>MAX($I832,1-SUM($N210:AK210))*(AL$8&lt;=$H832)</f>
        <v>1</v>
      </c>
      <c r="AM832" s="233">
        <f>MAX($I832,1-SUM($N210:AL210))*(AM$8&lt;=$H832)</f>
        <v>1</v>
      </c>
      <c r="AN832" s="233">
        <f>MAX($I832,1-SUM($N210:AM210))*(AN$8&lt;=$H832)</f>
        <v>1</v>
      </c>
      <c r="AO832" s="233">
        <f>MAX($I832,1-SUM($N210:AN210))*(AO$8&lt;=$H832)</f>
        <v>1</v>
      </c>
      <c r="AP832" s="233">
        <f>MAX($I832,1-SUM($N210:AO210))*(AP$8&lt;=$H832)</f>
        <v>1</v>
      </c>
      <c r="AQ832" s="233">
        <f>MAX($I832,1-SUM($N210:AP210))*(AQ$8&lt;=$H832)</f>
        <v>1</v>
      </c>
      <c r="AR832" s="233">
        <f>MAX($I832,1-SUM($N210:AQ210))*(AR$8&lt;=$H832)</f>
        <v>1</v>
      </c>
      <c r="AS832" s="233">
        <f>MAX($I832,1-SUM($N210:AR210))*(AS$8&lt;=$H832)</f>
        <v>1</v>
      </c>
      <c r="AT832" s="233">
        <f>MAX($I832,1-SUM($N210:AS210))*(AT$8&lt;=$H832)</f>
        <v>1</v>
      </c>
      <c r="AU832" s="233">
        <f>MAX($I832,1-SUM($N210:AT210))*(AU$8&lt;=$H832)</f>
        <v>1</v>
      </c>
      <c r="AV832" s="233">
        <f>MAX($I832,1-SUM($N210:AU210))*(AV$8&lt;=$H832)</f>
        <v>1</v>
      </c>
      <c r="AW832" s="233">
        <f>MAX($I832,1-SUM($N210:AV210))*(AW$8&lt;=$H832)</f>
        <v>1</v>
      </c>
      <c r="AX832" s="233">
        <f>MAX($I832,1-SUM($N210:AW210))*(AX$8&lt;=$H832)</f>
        <v>1</v>
      </c>
      <c r="AY832" s="233">
        <f>MAX($I832,1-SUM($N210:AX210))*(AY$8&lt;=$H832)</f>
        <v>0</v>
      </c>
      <c r="AZ832" s="233">
        <f>MAX($I832,1-SUM($N210:AY210))*(AZ$8&lt;=$H832)</f>
        <v>0</v>
      </c>
      <c r="BA832" s="233">
        <f>MAX($I832,1-SUM($N210:AZ210))*(BA$8&lt;=$H832)</f>
        <v>0</v>
      </c>
      <c r="BB832" s="233">
        <f>MAX($I832,1-SUM($N210:BA210))*(BB$8&lt;=$H832)</f>
        <v>0</v>
      </c>
      <c r="BC832" s="233">
        <f>MAX($I832,1-SUM($N210:BB210))*(BC$8&lt;=$H832)</f>
        <v>0</v>
      </c>
      <c r="BD832" s="233">
        <f>MAX($I832,1-SUM($N210:BC210))*(BD$8&lt;=$H832)</f>
        <v>0</v>
      </c>
      <c r="BE832" s="233">
        <f>MAX($I832,1-SUM($N210:BD210))*(BE$8&lt;=$H832)</f>
        <v>0</v>
      </c>
      <c r="BF832" s="233">
        <f>MAX($I832,1-SUM($N210:BE210))*(BF$8&lt;=$H832)</f>
        <v>0</v>
      </c>
      <c r="BG832" s="233">
        <f>MAX($I832,1-SUM($N210:BF210))*(BG$8&lt;=$H832)</f>
        <v>0</v>
      </c>
      <c r="BH832" s="233">
        <f>MAX($I832,1-SUM($N210:BG210))*(BH$8&lt;=$H832)</f>
        <v>0</v>
      </c>
      <c r="BI832" s="233">
        <f>MAX($I832,1-SUM($N210:BH210))*(BI$8&lt;=$H832)</f>
        <v>0</v>
      </c>
      <c r="BJ832" s="233">
        <f>MAX($I832,1-SUM($N210:BI210))*(BJ$8&lt;=$H832)</f>
        <v>0</v>
      </c>
      <c r="BK832" s="233">
        <f>MAX($I832,1-SUM($N210:BJ210))*(BK$8&lt;=$H832)</f>
        <v>0</v>
      </c>
      <c r="BL832" s="233">
        <f>MAX($I832,1-SUM($N210:BK210))*(BL$8&lt;=$H832)</f>
        <v>0</v>
      </c>
      <c r="BM832" s="233">
        <f>MAX($I832,1-SUM($N210:BL210))*(BM$8&lt;=$H832)</f>
        <v>0</v>
      </c>
    </row>
    <row r="833" spans="3:65" x14ac:dyDescent="0.2">
      <c r="C833" s="188">
        <f t="shared" si="665"/>
        <v>13</v>
      </c>
      <c r="D833" s="166" t="str">
        <f t="shared" si="666"/>
        <v xml:space="preserve">Alt 2 - TRANSMISSION LINE  </v>
      </c>
      <c r="E833" s="211" t="str">
        <f t="shared" si="664"/>
        <v>CWIP Capital</v>
      </c>
      <c r="F833" s="183">
        <f t="shared" si="664"/>
        <v>6</v>
      </c>
      <c r="G833" s="183"/>
      <c r="H833" s="215">
        <f>Inputs!I24</f>
        <v>70</v>
      </c>
      <c r="I833" s="232">
        <v>0.2</v>
      </c>
      <c r="J833" s="217"/>
      <c r="O833" s="233">
        <f>MAX($I833,1-SUM($N211:N211))*(O$8&lt;=$H833)</f>
        <v>1</v>
      </c>
      <c r="P833" s="233">
        <f>MAX($I833,1-SUM($N211:O211))*(P$8&lt;=$H833)</f>
        <v>0.99880952380952381</v>
      </c>
      <c r="Q833" s="233">
        <f>MAX($I833,1-SUM($N211:P211))*(Q$8&lt;=$H833)</f>
        <v>0.98452380952380958</v>
      </c>
      <c r="R833" s="233">
        <f>MAX($I833,1-SUM($N211:Q211))*(R$8&lt;=$H833)</f>
        <v>0.97023809523809523</v>
      </c>
      <c r="S833" s="233">
        <f>MAX($I833,1-SUM($N211:R211))*(S$8&lt;=$H833)</f>
        <v>0.955952380952381</v>
      </c>
      <c r="T833" s="233">
        <f>MAX($I833,1-SUM($N211:S211))*(T$8&lt;=$H833)</f>
        <v>0.94166666666666665</v>
      </c>
      <c r="U833" s="233">
        <f>MAX($I833,1-SUM($N211:T211))*(U$8&lt;=$H833)</f>
        <v>0.92738095238095242</v>
      </c>
      <c r="V833" s="233">
        <f>MAX($I833,1-SUM($N211:U211))*(V$8&lt;=$H833)</f>
        <v>0.91309523809523807</v>
      </c>
      <c r="W833" s="233">
        <f>MAX($I833,1-SUM($N211:V211))*(W$8&lt;=$H833)</f>
        <v>0.89880952380952384</v>
      </c>
      <c r="X833" s="233">
        <f>MAX($I833,1-SUM($N211:W211))*(X$8&lt;=$H833)</f>
        <v>0.88452380952380949</v>
      </c>
      <c r="Y833" s="233">
        <f>MAX($I833,1-SUM($N211:X211))*(Y$8&lt;=$H833)</f>
        <v>0.87023809523809526</v>
      </c>
      <c r="Z833" s="233">
        <f>MAX($I833,1-SUM($N211:Y211))*(Z$8&lt;=$H833)</f>
        <v>0.85595238095238091</v>
      </c>
      <c r="AA833" s="233">
        <f>MAX($I833,1-SUM($N211:Z211))*(AA$8&lt;=$H833)</f>
        <v>0.84166666666666667</v>
      </c>
      <c r="AB833" s="233">
        <f>MAX($I833,1-SUM($N211:AA211))*(AB$8&lt;=$H833)</f>
        <v>0.82738095238095233</v>
      </c>
      <c r="AC833" s="233">
        <f>MAX($I833,1-SUM($N211:AB211))*(AC$8&lt;=$H833)</f>
        <v>0.81309523809523809</v>
      </c>
      <c r="AD833" s="233">
        <f>MAX($I833,1-SUM($N211:AC211))*(AD$8&lt;=$H833)</f>
        <v>0.79880952380952375</v>
      </c>
      <c r="AE833" s="233">
        <f>MAX($I833,1-SUM($N211:AD211))*(AE$8&lt;=$H833)</f>
        <v>0.78452380952380951</v>
      </c>
      <c r="AF833" s="233">
        <f>MAX($I833,1-SUM($N211:AE211))*(AF$8&lt;=$H833)</f>
        <v>0.77023809523809517</v>
      </c>
      <c r="AG833" s="233">
        <f>MAX($I833,1-SUM($N211:AF211))*(AG$8&lt;=$H833)</f>
        <v>0.75595238095238093</v>
      </c>
      <c r="AH833" s="233">
        <f>MAX($I833,1-SUM($N211:AG211))*(AH$8&lt;=$H833)</f>
        <v>0.7416666666666667</v>
      </c>
      <c r="AI833" s="233">
        <f>MAX($I833,1-SUM($N211:AH211))*(AI$8&lt;=$H833)</f>
        <v>0.72738095238095235</v>
      </c>
      <c r="AJ833" s="233">
        <f>MAX($I833,1-SUM($N211:AI211))*(AJ$8&lt;=$H833)</f>
        <v>0.713095238095238</v>
      </c>
      <c r="AK833" s="233">
        <f>MAX($I833,1-SUM($N211:AJ211))*(AK$8&lt;=$H833)</f>
        <v>0.69880952380952377</v>
      </c>
      <c r="AL833" s="233">
        <f>MAX($I833,1-SUM($N211:AK211))*(AL$8&lt;=$H833)</f>
        <v>0.68452380952380953</v>
      </c>
      <c r="AM833" s="233">
        <f>MAX($I833,1-SUM($N211:AL211))*(AM$8&lt;=$H833)</f>
        <v>0.67023809523809519</v>
      </c>
      <c r="AN833" s="233">
        <f>MAX($I833,1-SUM($N211:AM211))*(AN$8&lt;=$H833)</f>
        <v>0.65595238095238084</v>
      </c>
      <c r="AO833" s="233">
        <f>MAX($I833,1-SUM($N211:AN211))*(AO$8&lt;=$H833)</f>
        <v>0.64166666666666661</v>
      </c>
      <c r="AP833" s="233">
        <f>MAX($I833,1-SUM($N211:AO211))*(AP$8&lt;=$H833)</f>
        <v>0.62738095238095237</v>
      </c>
      <c r="AQ833" s="233">
        <f>MAX($I833,1-SUM($N211:AP211))*(AQ$8&lt;=$H833)</f>
        <v>0.61309523809523803</v>
      </c>
      <c r="AR833" s="233">
        <f>MAX($I833,1-SUM($N211:AQ211))*(AR$8&lt;=$H833)</f>
        <v>0.59880952380952368</v>
      </c>
      <c r="AS833" s="233">
        <f>MAX($I833,1-SUM($N211:AR211))*(AS$8&lt;=$H833)</f>
        <v>0.58452380952380945</v>
      </c>
      <c r="AT833" s="233">
        <f>MAX($I833,1-SUM($N211:AS211))*(AT$8&lt;=$H833)</f>
        <v>0.57023809523809521</v>
      </c>
      <c r="AU833" s="233">
        <f>MAX($I833,1-SUM($N211:AT211))*(AU$8&lt;=$H833)</f>
        <v>0.55595238095238086</v>
      </c>
      <c r="AV833" s="233">
        <f>MAX($I833,1-SUM($N211:AU211))*(AV$8&lt;=$H833)</f>
        <v>0.54166666666666652</v>
      </c>
      <c r="AW833" s="233">
        <f>MAX($I833,1-SUM($N211:AV211))*(AW$8&lt;=$H833)</f>
        <v>0.52738095238095228</v>
      </c>
      <c r="AX833" s="233">
        <f>MAX($I833,1-SUM($N211:AW211))*(AX$8&lt;=$H833)</f>
        <v>0.51309523809523805</v>
      </c>
      <c r="AY833" s="233">
        <f>MAX($I833,1-SUM($N211:AX211))*(AY$8&lt;=$H833)</f>
        <v>0.4988095238095237</v>
      </c>
      <c r="AZ833" s="233">
        <f>MAX($I833,1-SUM($N211:AY211))*(AZ$8&lt;=$H833)</f>
        <v>0.48452380952380947</v>
      </c>
      <c r="BA833" s="233">
        <f>MAX($I833,1-SUM($N211:AZ211))*(BA$8&lt;=$H833)</f>
        <v>0.47023809523809523</v>
      </c>
      <c r="BB833" s="233">
        <f>MAX($I833,1-SUM($N211:BA211))*(BB$8&lt;=$H833)</f>
        <v>0.455952380952381</v>
      </c>
      <c r="BC833" s="233">
        <f>MAX($I833,1-SUM($N211:BB211))*(BC$8&lt;=$H833)</f>
        <v>0.44166666666666676</v>
      </c>
      <c r="BD833" s="233">
        <f>MAX($I833,1-SUM($N211:BC211))*(BD$8&lt;=$H833)</f>
        <v>0.42738095238095253</v>
      </c>
      <c r="BE833" s="233">
        <f>MAX($I833,1-SUM($N211:BD211))*(BE$8&lt;=$H833)</f>
        <v>0.41309523809523829</v>
      </c>
      <c r="BF833" s="233">
        <f>MAX($I833,1-SUM($N211:BE211))*(BF$8&lt;=$H833)</f>
        <v>0.39880952380952406</v>
      </c>
      <c r="BG833" s="233">
        <f>MAX($I833,1-SUM($N211:BF211))*(BG$8&lt;=$H833)</f>
        <v>0.38452380952380982</v>
      </c>
      <c r="BH833" s="233">
        <f>MAX($I833,1-SUM($N211:BG211))*(BH$8&lt;=$H833)</f>
        <v>0.37023809523809559</v>
      </c>
      <c r="BI833" s="233">
        <f>MAX($I833,1-SUM($N211:BH211))*(BI$8&lt;=$H833)</f>
        <v>0.35595238095238135</v>
      </c>
      <c r="BJ833" s="233">
        <f>MAX($I833,1-SUM($N211:BI211))*(BJ$8&lt;=$H833)</f>
        <v>0.34166666666666712</v>
      </c>
      <c r="BK833" s="233">
        <f>MAX($I833,1-SUM($N211:BJ211))*(BK$8&lt;=$H833)</f>
        <v>0.32738095238095288</v>
      </c>
      <c r="BL833" s="233">
        <f>MAX($I833,1-SUM($N211:BK211))*(BL$8&lt;=$H833)</f>
        <v>0.31309523809523865</v>
      </c>
      <c r="BM833" s="233">
        <f>MAX($I833,1-SUM($N211:BL211))*(BM$8&lt;=$H833)</f>
        <v>0.29880952380952441</v>
      </c>
    </row>
    <row r="834" spans="3:65" x14ac:dyDescent="0.2">
      <c r="C834" s="188">
        <f t="shared" si="665"/>
        <v>14</v>
      </c>
      <c r="D834" s="166" t="str">
        <f t="shared" si="666"/>
        <v xml:space="preserve">Alt 2 - TRANSMISSION SUBSTATION  </v>
      </c>
      <c r="E834" s="211" t="str">
        <f t="shared" si="664"/>
        <v>CWIP Capital</v>
      </c>
      <c r="F834" s="183">
        <f t="shared" si="664"/>
        <v>6</v>
      </c>
      <c r="G834" s="183"/>
      <c r="H834" s="215">
        <f>Inputs!I25</f>
        <v>44</v>
      </c>
      <c r="I834" s="232">
        <v>0.2</v>
      </c>
      <c r="J834" s="217"/>
      <c r="O834" s="233">
        <f>MAX($I834,1-SUM($N212:N212))*(O$8&lt;=$H834)</f>
        <v>1</v>
      </c>
      <c r="P834" s="233">
        <f>MAX($I834,1-SUM($N212:O212))*(P$8&lt;=$H834)</f>
        <v>0.99810606060606055</v>
      </c>
      <c r="Q834" s="233">
        <f>MAX($I834,1-SUM($N212:P212))*(Q$8&lt;=$H834)</f>
        <v>0.97537878787878785</v>
      </c>
      <c r="R834" s="233">
        <f>MAX($I834,1-SUM($N212:Q212))*(R$8&lt;=$H834)</f>
        <v>0.95265151515151514</v>
      </c>
      <c r="S834" s="233">
        <f>MAX($I834,1-SUM($N212:R212))*(S$8&lt;=$H834)</f>
        <v>0.92992424242424243</v>
      </c>
      <c r="T834" s="233">
        <f>MAX($I834,1-SUM($N212:S212))*(T$8&lt;=$H834)</f>
        <v>0.90719696969696972</v>
      </c>
      <c r="U834" s="233">
        <f>MAX($I834,1-SUM($N212:T212))*(U$8&lt;=$H834)</f>
        <v>0.88446969696969702</v>
      </c>
      <c r="V834" s="233">
        <f>MAX($I834,1-SUM($N212:U212))*(V$8&lt;=$H834)</f>
        <v>0.8617424242424242</v>
      </c>
      <c r="W834" s="233">
        <f>MAX($I834,1-SUM($N212:V212))*(W$8&lt;=$H834)</f>
        <v>0.83901515151515149</v>
      </c>
      <c r="X834" s="233">
        <f>MAX($I834,1-SUM($N212:W212))*(X$8&lt;=$H834)</f>
        <v>0.81628787878787878</v>
      </c>
      <c r="Y834" s="233">
        <f>MAX($I834,1-SUM($N212:X212))*(Y$8&lt;=$H834)</f>
        <v>0.79356060606060597</v>
      </c>
      <c r="Z834" s="233">
        <f>MAX($I834,1-SUM($N212:Y212))*(Z$8&lt;=$H834)</f>
        <v>0.77083333333333326</v>
      </c>
      <c r="AA834" s="233">
        <f>MAX($I834,1-SUM($N212:Z212))*(AA$8&lt;=$H834)</f>
        <v>0.74810606060606055</v>
      </c>
      <c r="AB834" s="233">
        <f>MAX($I834,1-SUM($N212:AA212))*(AB$8&lt;=$H834)</f>
        <v>0.72537878787878785</v>
      </c>
      <c r="AC834" s="233">
        <f>MAX($I834,1-SUM($N212:AB212))*(AC$8&lt;=$H834)</f>
        <v>0.70265151515151514</v>
      </c>
      <c r="AD834" s="233">
        <f>MAX($I834,1-SUM($N212:AC212))*(AD$8&lt;=$H834)</f>
        <v>0.67992424242424243</v>
      </c>
      <c r="AE834" s="233">
        <f>MAX($I834,1-SUM($N212:AD212))*(AE$8&lt;=$H834)</f>
        <v>0.65719696969696972</v>
      </c>
      <c r="AF834" s="233">
        <f>MAX($I834,1-SUM($N212:AE212))*(AF$8&lt;=$H834)</f>
        <v>0.63446969696969702</v>
      </c>
      <c r="AG834" s="233">
        <f>MAX($I834,1-SUM($N212:AF212))*(AG$8&lt;=$H834)</f>
        <v>0.61174242424242431</v>
      </c>
      <c r="AH834" s="233">
        <f>MAX($I834,1-SUM($N212:AG212))*(AH$8&lt;=$H834)</f>
        <v>0.5890151515151516</v>
      </c>
      <c r="AI834" s="233">
        <f>MAX($I834,1-SUM($N212:AH212))*(AI$8&lt;=$H834)</f>
        <v>0.5662878787878789</v>
      </c>
      <c r="AJ834" s="233">
        <f>MAX($I834,1-SUM($N212:AI212))*(AJ$8&lt;=$H834)</f>
        <v>0.54356060606060619</v>
      </c>
      <c r="AK834" s="233">
        <f>MAX($I834,1-SUM($N212:AJ212))*(AK$8&lt;=$H834)</f>
        <v>0.52083333333333348</v>
      </c>
      <c r="AL834" s="233">
        <f>MAX($I834,1-SUM($N212:AK212))*(AL$8&lt;=$H834)</f>
        <v>0.49810606060606077</v>
      </c>
      <c r="AM834" s="233">
        <f>MAX($I834,1-SUM($N212:AL212))*(AM$8&lt;=$H834)</f>
        <v>0.47537878787878807</v>
      </c>
      <c r="AN834" s="233">
        <f>MAX($I834,1-SUM($N212:AM212))*(AN$8&lt;=$H834)</f>
        <v>0.45265151515151536</v>
      </c>
      <c r="AO834" s="233">
        <f>MAX($I834,1-SUM($N212:AN212))*(AO$8&lt;=$H834)</f>
        <v>0.42992424242424265</v>
      </c>
      <c r="AP834" s="233">
        <f>MAX($I834,1-SUM($N212:AO212))*(AP$8&lt;=$H834)</f>
        <v>0.40719696969696995</v>
      </c>
      <c r="AQ834" s="233">
        <f>MAX($I834,1-SUM($N212:AP212))*(AQ$8&lt;=$H834)</f>
        <v>0.38446969696969724</v>
      </c>
      <c r="AR834" s="233">
        <f>MAX($I834,1-SUM($N212:AQ212))*(AR$8&lt;=$H834)</f>
        <v>0.36174242424242453</v>
      </c>
      <c r="AS834" s="233">
        <f>MAX($I834,1-SUM($N212:AR212))*(AS$8&lt;=$H834)</f>
        <v>0.33901515151515182</v>
      </c>
      <c r="AT834" s="233">
        <f>MAX($I834,1-SUM($N212:AS212))*(AT$8&lt;=$H834)</f>
        <v>0.31628787878787912</v>
      </c>
      <c r="AU834" s="233">
        <f>MAX($I834,1-SUM($N212:AT212))*(AU$8&lt;=$H834)</f>
        <v>0.29356060606060641</v>
      </c>
      <c r="AV834" s="233">
        <f>MAX($I834,1-SUM($N212:AU212))*(AV$8&lt;=$H834)</f>
        <v>0.2708333333333337</v>
      </c>
      <c r="AW834" s="233">
        <f>MAX($I834,1-SUM($N212:AV212))*(AW$8&lt;=$H834)</f>
        <v>0.248106060606061</v>
      </c>
      <c r="AX834" s="233">
        <f>MAX($I834,1-SUM($N212:AW212))*(AX$8&lt;=$H834)</f>
        <v>0.22537878787878829</v>
      </c>
      <c r="AY834" s="233">
        <f>MAX($I834,1-SUM($N212:AX212))*(AY$8&lt;=$H834)</f>
        <v>0.20265151515151558</v>
      </c>
      <c r="AZ834" s="233">
        <f>MAX($I834,1-SUM($N212:AY212))*(AZ$8&lt;=$H834)</f>
        <v>0.2</v>
      </c>
      <c r="BA834" s="233">
        <f>MAX($I834,1-SUM($N212:AZ212))*(BA$8&lt;=$H834)</f>
        <v>0.2</v>
      </c>
      <c r="BB834" s="233">
        <f>MAX($I834,1-SUM($N212:BA212))*(BB$8&lt;=$H834)</f>
        <v>0.2</v>
      </c>
      <c r="BC834" s="233">
        <f>MAX($I834,1-SUM($N212:BB212))*(BC$8&lt;=$H834)</f>
        <v>0.2</v>
      </c>
      <c r="BD834" s="233">
        <f>MAX($I834,1-SUM($N212:BC212))*(BD$8&lt;=$H834)</f>
        <v>0.2</v>
      </c>
      <c r="BE834" s="233">
        <f>MAX($I834,1-SUM($N212:BD212))*(BE$8&lt;=$H834)</f>
        <v>0.2</v>
      </c>
      <c r="BF834" s="233">
        <f>MAX($I834,1-SUM($N212:BE212))*(BF$8&lt;=$H834)</f>
        <v>0.2</v>
      </c>
      <c r="BG834" s="233">
        <f>MAX($I834,1-SUM($N212:BF212))*(BG$8&lt;=$H834)</f>
        <v>0.2</v>
      </c>
      <c r="BH834" s="233">
        <f>MAX($I834,1-SUM($N212:BG212))*(BH$8&lt;=$H834)</f>
        <v>0</v>
      </c>
      <c r="BI834" s="233">
        <f>MAX($I834,1-SUM($N212:BH212))*(BI$8&lt;=$H834)</f>
        <v>0</v>
      </c>
      <c r="BJ834" s="233">
        <f>MAX($I834,1-SUM($N212:BI212))*(BJ$8&lt;=$H834)</f>
        <v>0</v>
      </c>
      <c r="BK834" s="233">
        <f>MAX($I834,1-SUM($N212:BJ212))*(BK$8&lt;=$H834)</f>
        <v>0</v>
      </c>
      <c r="BL834" s="233">
        <f>MAX($I834,1-SUM($N212:BK212))*(BL$8&lt;=$H834)</f>
        <v>0</v>
      </c>
      <c r="BM834" s="233">
        <f>MAX($I834,1-SUM($N212:BL212))*(BM$8&lt;=$H834)</f>
        <v>0</v>
      </c>
    </row>
    <row r="835" spans="3:65" x14ac:dyDescent="0.2">
      <c r="C835" s="188">
        <f t="shared" si="665"/>
        <v>15</v>
      </c>
      <c r="D835" s="166" t="str">
        <f t="shared" si="666"/>
        <v xml:space="preserve">Alt 2 - DISTRIBUTION SUBSTATION  </v>
      </c>
      <c r="E835" s="211" t="str">
        <f t="shared" si="664"/>
        <v>CWIP Capital</v>
      </c>
      <c r="F835" s="183">
        <f t="shared" si="664"/>
        <v>6</v>
      </c>
      <c r="G835" s="183"/>
      <c r="H835" s="215">
        <f>Inputs!I26</f>
        <v>51</v>
      </c>
      <c r="I835" s="232">
        <v>0.2</v>
      </c>
      <c r="J835" s="217"/>
      <c r="O835" s="233">
        <f>MAX($I835,1-SUM($N213:N213))*(O$8&lt;=$H835)</f>
        <v>1</v>
      </c>
      <c r="P835" s="233">
        <f>MAX($I835,1-SUM($N213:O213))*(P$8&lt;=$H835)</f>
        <v>0.99836601307189543</v>
      </c>
      <c r="Q835" s="233">
        <f>MAX($I835,1-SUM($N213:P213))*(Q$8&lt;=$H835)</f>
        <v>0.97875816993464049</v>
      </c>
      <c r="R835" s="233">
        <f>MAX($I835,1-SUM($N213:Q213))*(R$8&lt;=$H835)</f>
        <v>0.95915032679738566</v>
      </c>
      <c r="S835" s="233">
        <f>MAX($I835,1-SUM($N213:R213))*(S$8&lt;=$H835)</f>
        <v>0.93954248366013071</v>
      </c>
      <c r="T835" s="233">
        <f>MAX($I835,1-SUM($N213:S213))*(T$8&lt;=$H835)</f>
        <v>0.91993464052287588</v>
      </c>
      <c r="U835" s="233">
        <f>MAX($I835,1-SUM($N213:T213))*(U$8&lt;=$H835)</f>
        <v>0.90032679738562094</v>
      </c>
      <c r="V835" s="233">
        <f>MAX($I835,1-SUM($N213:U213))*(V$8&lt;=$H835)</f>
        <v>0.88071895424836599</v>
      </c>
      <c r="W835" s="233">
        <f>MAX($I835,1-SUM($N213:V213))*(W$8&lt;=$H835)</f>
        <v>0.86111111111111116</v>
      </c>
      <c r="X835" s="233">
        <f>MAX($I835,1-SUM($N213:W213))*(X$8&lt;=$H835)</f>
        <v>0.84150326797385622</v>
      </c>
      <c r="Y835" s="233">
        <f>MAX($I835,1-SUM($N213:X213))*(Y$8&lt;=$H835)</f>
        <v>0.82189542483660127</v>
      </c>
      <c r="Z835" s="233">
        <f>MAX($I835,1-SUM($N213:Y213))*(Z$8&lt;=$H835)</f>
        <v>0.80228758169934644</v>
      </c>
      <c r="AA835" s="233">
        <f>MAX($I835,1-SUM($N213:Z213))*(AA$8&lt;=$H835)</f>
        <v>0.78267973856209161</v>
      </c>
      <c r="AB835" s="233">
        <f>MAX($I835,1-SUM($N213:AA213))*(AB$8&lt;=$H835)</f>
        <v>0.76307189542483667</v>
      </c>
      <c r="AC835" s="233">
        <f>MAX($I835,1-SUM($N213:AB213))*(AC$8&lt;=$H835)</f>
        <v>0.74346405228758172</v>
      </c>
      <c r="AD835" s="233">
        <f>MAX($I835,1-SUM($N213:AC213))*(AD$8&lt;=$H835)</f>
        <v>0.72385620915032689</v>
      </c>
      <c r="AE835" s="233">
        <f>MAX($I835,1-SUM($N213:AD213))*(AE$8&lt;=$H835)</f>
        <v>0.70424836601307206</v>
      </c>
      <c r="AF835" s="233">
        <f>MAX($I835,1-SUM($N213:AE213))*(AF$8&lt;=$H835)</f>
        <v>0.68464052287581711</v>
      </c>
      <c r="AG835" s="233">
        <f>MAX($I835,1-SUM($N213:AF213))*(AG$8&lt;=$H835)</f>
        <v>0.66503267973856217</v>
      </c>
      <c r="AH835" s="233">
        <f>MAX($I835,1-SUM($N213:AG213))*(AH$8&lt;=$H835)</f>
        <v>0.64542483660130734</v>
      </c>
      <c r="AI835" s="233">
        <f>MAX($I835,1-SUM($N213:AH213))*(AI$8&lt;=$H835)</f>
        <v>0.62581699346405251</v>
      </c>
      <c r="AJ835" s="233">
        <f>MAX($I835,1-SUM($N213:AI213))*(AJ$8&lt;=$H835)</f>
        <v>0.60620915032679756</v>
      </c>
      <c r="AK835" s="233">
        <f>MAX($I835,1-SUM($N213:AJ213))*(AK$8&lt;=$H835)</f>
        <v>0.58660130718954262</v>
      </c>
      <c r="AL835" s="233">
        <f>MAX($I835,1-SUM($N213:AK213))*(AL$8&lt;=$H835)</f>
        <v>0.56699346405228779</v>
      </c>
      <c r="AM835" s="233">
        <f>MAX($I835,1-SUM($N213:AL213))*(AM$8&lt;=$H835)</f>
        <v>0.54738562091503296</v>
      </c>
      <c r="AN835" s="233">
        <f>MAX($I835,1-SUM($N213:AM213))*(AN$8&lt;=$H835)</f>
        <v>0.52777777777777801</v>
      </c>
      <c r="AO835" s="233">
        <f>MAX($I835,1-SUM($N213:AN213))*(AO$8&lt;=$H835)</f>
        <v>0.50816993464052307</v>
      </c>
      <c r="AP835" s="233">
        <f>MAX($I835,1-SUM($N213:AO213))*(AP$8&lt;=$H835)</f>
        <v>0.48856209150326824</v>
      </c>
      <c r="AQ835" s="233">
        <f>MAX($I835,1-SUM($N213:AP213))*(AQ$8&lt;=$H835)</f>
        <v>0.46895424836601329</v>
      </c>
      <c r="AR835" s="233">
        <f>MAX($I835,1-SUM($N213:AQ213))*(AR$8&lt;=$H835)</f>
        <v>0.44934640522875835</v>
      </c>
      <c r="AS835" s="233">
        <f>MAX($I835,1-SUM($N213:AR213))*(AS$8&lt;=$H835)</f>
        <v>0.42973856209150341</v>
      </c>
      <c r="AT835" s="233">
        <f>MAX($I835,1-SUM($N213:AS213))*(AT$8&lt;=$H835)</f>
        <v>0.41013071895424846</v>
      </c>
      <c r="AU835" s="233">
        <f>MAX($I835,1-SUM($N213:AT213))*(AU$8&lt;=$H835)</f>
        <v>0.39052287581699352</v>
      </c>
      <c r="AV835" s="233">
        <f>MAX($I835,1-SUM($N213:AU213))*(AV$8&lt;=$H835)</f>
        <v>0.37091503267973858</v>
      </c>
      <c r="AW835" s="233">
        <f>MAX($I835,1-SUM($N213:AV213))*(AW$8&lt;=$H835)</f>
        <v>0.35130718954248363</v>
      </c>
      <c r="AX835" s="233">
        <f>MAX($I835,1-SUM($N213:AW213))*(AX$8&lt;=$H835)</f>
        <v>0.33169934640522869</v>
      </c>
      <c r="AY835" s="233">
        <f>MAX($I835,1-SUM($N213:AX213))*(AY$8&lt;=$H835)</f>
        <v>0.31209150326797375</v>
      </c>
      <c r="AZ835" s="233">
        <f>MAX($I835,1-SUM($N213:AY213))*(AZ$8&lt;=$H835)</f>
        <v>0.2924836601307188</v>
      </c>
      <c r="BA835" s="233">
        <f>MAX($I835,1-SUM($N213:AZ213))*(BA$8&lt;=$H835)</f>
        <v>0.27287581699346386</v>
      </c>
      <c r="BB835" s="233">
        <f>MAX($I835,1-SUM($N213:BA213))*(BB$8&lt;=$H835)</f>
        <v>0.25326797385620892</v>
      </c>
      <c r="BC835" s="233">
        <f>MAX($I835,1-SUM($N213:BB213))*(BC$8&lt;=$H835)</f>
        <v>0.23366013071895397</v>
      </c>
      <c r="BD835" s="233">
        <f>MAX($I835,1-SUM($N213:BC213))*(BD$8&lt;=$H835)</f>
        <v>0.21405228758169903</v>
      </c>
      <c r="BE835" s="233">
        <f>MAX($I835,1-SUM($N213:BD213))*(BE$8&lt;=$H835)</f>
        <v>0.2</v>
      </c>
      <c r="BF835" s="233">
        <f>MAX($I835,1-SUM($N213:BE213))*(BF$8&lt;=$H835)</f>
        <v>0.2</v>
      </c>
      <c r="BG835" s="233">
        <f>MAX($I835,1-SUM($N213:BF213))*(BG$8&lt;=$H835)</f>
        <v>0.2</v>
      </c>
      <c r="BH835" s="233">
        <f>MAX($I835,1-SUM($N213:BG213))*(BH$8&lt;=$H835)</f>
        <v>0.2</v>
      </c>
      <c r="BI835" s="233">
        <f>MAX($I835,1-SUM($N213:BH213))*(BI$8&lt;=$H835)</f>
        <v>0.2</v>
      </c>
      <c r="BJ835" s="233">
        <f>MAX($I835,1-SUM($N213:BI213))*(BJ$8&lt;=$H835)</f>
        <v>0.2</v>
      </c>
      <c r="BK835" s="233">
        <f>MAX($I835,1-SUM($N213:BJ213))*(BK$8&lt;=$H835)</f>
        <v>0.2</v>
      </c>
      <c r="BL835" s="233">
        <f>MAX($I835,1-SUM($N213:BK213))*(BL$8&lt;=$H835)</f>
        <v>0.2</v>
      </c>
      <c r="BM835" s="233">
        <f>MAX($I835,1-SUM($N213:BL213))*(BM$8&lt;=$H835)</f>
        <v>0.2</v>
      </c>
    </row>
    <row r="836" spans="3:65" x14ac:dyDescent="0.2">
      <c r="C836" s="188">
        <f t="shared" si="665"/>
        <v>16</v>
      </c>
      <c r="D836" s="166" t="str">
        <f t="shared" si="666"/>
        <v>item 16</v>
      </c>
      <c r="E836" s="211" t="str">
        <f t="shared" si="664"/>
        <v>Operating Expense</v>
      </c>
      <c r="F836" s="183">
        <f t="shared" si="664"/>
        <v>2</v>
      </c>
      <c r="G836" s="183"/>
      <c r="H836" s="215">
        <f>Inputs!I27</f>
        <v>35</v>
      </c>
      <c r="I836" s="232">
        <v>0.2</v>
      </c>
      <c r="J836" s="217"/>
      <c r="O836" s="233">
        <f>MAX($I836,1-SUM($N214:N214))*(O$8&lt;=$H836)</f>
        <v>1</v>
      </c>
      <c r="P836" s="233">
        <f>MAX($I836,1-SUM($N214:O214))*(P$8&lt;=$H836)</f>
        <v>1</v>
      </c>
      <c r="Q836" s="233">
        <f>MAX($I836,1-SUM($N214:P214))*(Q$8&lt;=$H836)</f>
        <v>1</v>
      </c>
      <c r="R836" s="233">
        <f>MAX($I836,1-SUM($N214:Q214))*(R$8&lt;=$H836)</f>
        <v>1</v>
      </c>
      <c r="S836" s="233">
        <f>MAX($I836,1-SUM($N214:R214))*(S$8&lt;=$H836)</f>
        <v>1</v>
      </c>
      <c r="T836" s="233">
        <f>MAX($I836,1-SUM($N214:S214))*(T$8&lt;=$H836)</f>
        <v>1</v>
      </c>
      <c r="U836" s="233">
        <f>MAX($I836,1-SUM($N214:T214))*(U$8&lt;=$H836)</f>
        <v>1</v>
      </c>
      <c r="V836" s="233">
        <f>MAX($I836,1-SUM($N214:U214))*(V$8&lt;=$H836)</f>
        <v>1</v>
      </c>
      <c r="W836" s="233">
        <f>MAX($I836,1-SUM($N214:V214))*(W$8&lt;=$H836)</f>
        <v>1</v>
      </c>
      <c r="X836" s="233">
        <f>MAX($I836,1-SUM($N214:W214))*(X$8&lt;=$H836)</f>
        <v>1</v>
      </c>
      <c r="Y836" s="233">
        <f>MAX($I836,1-SUM($N214:X214))*(Y$8&lt;=$H836)</f>
        <v>1</v>
      </c>
      <c r="Z836" s="233">
        <f>MAX($I836,1-SUM($N214:Y214))*(Z$8&lt;=$H836)</f>
        <v>1</v>
      </c>
      <c r="AA836" s="233">
        <f>MAX($I836,1-SUM($N214:Z214))*(AA$8&lt;=$H836)</f>
        <v>1</v>
      </c>
      <c r="AB836" s="233">
        <f>MAX($I836,1-SUM($N214:AA214))*(AB$8&lt;=$H836)</f>
        <v>1</v>
      </c>
      <c r="AC836" s="233">
        <f>MAX($I836,1-SUM($N214:AB214))*(AC$8&lt;=$H836)</f>
        <v>1</v>
      </c>
      <c r="AD836" s="233">
        <f>MAX($I836,1-SUM($N214:AC214))*(AD$8&lt;=$H836)</f>
        <v>1</v>
      </c>
      <c r="AE836" s="233">
        <f>MAX($I836,1-SUM($N214:AD214))*(AE$8&lt;=$H836)</f>
        <v>1</v>
      </c>
      <c r="AF836" s="233">
        <f>MAX($I836,1-SUM($N214:AE214))*(AF$8&lt;=$H836)</f>
        <v>1</v>
      </c>
      <c r="AG836" s="233">
        <f>MAX($I836,1-SUM($N214:AF214))*(AG$8&lt;=$H836)</f>
        <v>1</v>
      </c>
      <c r="AH836" s="233">
        <f>MAX($I836,1-SUM($N214:AG214))*(AH$8&lt;=$H836)</f>
        <v>1</v>
      </c>
      <c r="AI836" s="233">
        <f>MAX($I836,1-SUM($N214:AH214))*(AI$8&lt;=$H836)</f>
        <v>1</v>
      </c>
      <c r="AJ836" s="233">
        <f>MAX($I836,1-SUM($N214:AI214))*(AJ$8&lt;=$H836)</f>
        <v>1</v>
      </c>
      <c r="AK836" s="233">
        <f>MAX($I836,1-SUM($N214:AJ214))*(AK$8&lt;=$H836)</f>
        <v>1</v>
      </c>
      <c r="AL836" s="233">
        <f>MAX($I836,1-SUM($N214:AK214))*(AL$8&lt;=$H836)</f>
        <v>1</v>
      </c>
      <c r="AM836" s="233">
        <f>MAX($I836,1-SUM($N214:AL214))*(AM$8&lt;=$H836)</f>
        <v>1</v>
      </c>
      <c r="AN836" s="233">
        <f>MAX($I836,1-SUM($N214:AM214))*(AN$8&lt;=$H836)</f>
        <v>1</v>
      </c>
      <c r="AO836" s="233">
        <f>MAX($I836,1-SUM($N214:AN214))*(AO$8&lt;=$H836)</f>
        <v>1</v>
      </c>
      <c r="AP836" s="233">
        <f>MAX($I836,1-SUM($N214:AO214))*(AP$8&lt;=$H836)</f>
        <v>1</v>
      </c>
      <c r="AQ836" s="233">
        <f>MAX($I836,1-SUM($N214:AP214))*(AQ$8&lt;=$H836)</f>
        <v>1</v>
      </c>
      <c r="AR836" s="233">
        <f>MAX($I836,1-SUM($N214:AQ214))*(AR$8&lt;=$H836)</f>
        <v>1</v>
      </c>
      <c r="AS836" s="233">
        <f>MAX($I836,1-SUM($N214:AR214))*(AS$8&lt;=$H836)</f>
        <v>1</v>
      </c>
      <c r="AT836" s="233">
        <f>MAX($I836,1-SUM($N214:AS214))*(AT$8&lt;=$H836)</f>
        <v>1</v>
      </c>
      <c r="AU836" s="233">
        <f>MAX($I836,1-SUM($N214:AT214))*(AU$8&lt;=$H836)</f>
        <v>1</v>
      </c>
      <c r="AV836" s="233">
        <f>MAX($I836,1-SUM($N214:AU214))*(AV$8&lt;=$H836)</f>
        <v>1</v>
      </c>
      <c r="AW836" s="233">
        <f>MAX($I836,1-SUM($N214:AV214))*(AW$8&lt;=$H836)</f>
        <v>1</v>
      </c>
      <c r="AX836" s="233">
        <f>MAX($I836,1-SUM($N214:AW214))*(AX$8&lt;=$H836)</f>
        <v>1</v>
      </c>
      <c r="AY836" s="233">
        <f>MAX($I836,1-SUM($N214:AX214))*(AY$8&lt;=$H836)</f>
        <v>0</v>
      </c>
      <c r="AZ836" s="233">
        <f>MAX($I836,1-SUM($N214:AY214))*(AZ$8&lt;=$H836)</f>
        <v>0</v>
      </c>
      <c r="BA836" s="233">
        <f>MAX($I836,1-SUM($N214:AZ214))*(BA$8&lt;=$H836)</f>
        <v>0</v>
      </c>
      <c r="BB836" s="233">
        <f>MAX($I836,1-SUM($N214:BA214))*(BB$8&lt;=$H836)</f>
        <v>0</v>
      </c>
      <c r="BC836" s="233">
        <f>MAX($I836,1-SUM($N214:BB214))*(BC$8&lt;=$H836)</f>
        <v>0</v>
      </c>
      <c r="BD836" s="233">
        <f>MAX($I836,1-SUM($N214:BC214))*(BD$8&lt;=$H836)</f>
        <v>0</v>
      </c>
      <c r="BE836" s="233">
        <f>MAX($I836,1-SUM($N214:BD214))*(BE$8&lt;=$H836)</f>
        <v>0</v>
      </c>
      <c r="BF836" s="233">
        <f>MAX($I836,1-SUM($N214:BE214))*(BF$8&lt;=$H836)</f>
        <v>0</v>
      </c>
      <c r="BG836" s="233">
        <f>MAX($I836,1-SUM($N214:BF214))*(BG$8&lt;=$H836)</f>
        <v>0</v>
      </c>
      <c r="BH836" s="233">
        <f>MAX($I836,1-SUM($N214:BG214))*(BH$8&lt;=$H836)</f>
        <v>0</v>
      </c>
      <c r="BI836" s="233">
        <f>MAX($I836,1-SUM($N214:BH214))*(BI$8&lt;=$H836)</f>
        <v>0</v>
      </c>
      <c r="BJ836" s="233">
        <f>MAX($I836,1-SUM($N214:BI214))*(BJ$8&lt;=$H836)</f>
        <v>0</v>
      </c>
      <c r="BK836" s="233">
        <f>MAX($I836,1-SUM($N214:BJ214))*(BK$8&lt;=$H836)</f>
        <v>0</v>
      </c>
      <c r="BL836" s="233">
        <f>MAX($I836,1-SUM($N214:BK214))*(BL$8&lt;=$H836)</f>
        <v>0</v>
      </c>
      <c r="BM836" s="233">
        <f>MAX($I836,1-SUM($N214:BL214))*(BM$8&lt;=$H836)</f>
        <v>0</v>
      </c>
    </row>
    <row r="837" spans="3:65" x14ac:dyDescent="0.2">
      <c r="C837" s="188">
        <f t="shared" si="665"/>
        <v>17</v>
      </c>
      <c r="D837" s="166" t="str">
        <f t="shared" si="666"/>
        <v>item 17</v>
      </c>
      <c r="E837" s="211" t="str">
        <f t="shared" si="664"/>
        <v>Operating Expense</v>
      </c>
      <c r="F837" s="183">
        <f t="shared" si="664"/>
        <v>2</v>
      </c>
      <c r="G837" s="183"/>
      <c r="H837" s="215">
        <f>Inputs!I28</f>
        <v>35</v>
      </c>
      <c r="I837" s="232">
        <v>0.2</v>
      </c>
      <c r="J837" s="217"/>
      <c r="O837" s="233">
        <f>MAX($I837,1-SUM($N215:N215))*(O$8&lt;=$H837)</f>
        <v>1</v>
      </c>
      <c r="P837" s="233">
        <f>MAX($I837,1-SUM($N215:O215))*(P$8&lt;=$H837)</f>
        <v>1</v>
      </c>
      <c r="Q837" s="233">
        <f>MAX($I837,1-SUM($N215:P215))*(Q$8&lt;=$H837)</f>
        <v>1</v>
      </c>
      <c r="R837" s="233">
        <f>MAX($I837,1-SUM($N215:Q215))*(R$8&lt;=$H837)</f>
        <v>1</v>
      </c>
      <c r="S837" s="233">
        <f>MAX($I837,1-SUM($N215:R215))*(S$8&lt;=$H837)</f>
        <v>1</v>
      </c>
      <c r="T837" s="233">
        <f>MAX($I837,1-SUM($N215:S215))*(T$8&lt;=$H837)</f>
        <v>1</v>
      </c>
      <c r="U837" s="233">
        <f>MAX($I837,1-SUM($N215:T215))*(U$8&lt;=$H837)</f>
        <v>1</v>
      </c>
      <c r="V837" s="233">
        <f>MAX($I837,1-SUM($N215:U215))*(V$8&lt;=$H837)</f>
        <v>1</v>
      </c>
      <c r="W837" s="233">
        <f>MAX($I837,1-SUM($N215:V215))*(W$8&lt;=$H837)</f>
        <v>1</v>
      </c>
      <c r="X837" s="233">
        <f>MAX($I837,1-SUM($N215:W215))*(X$8&lt;=$H837)</f>
        <v>1</v>
      </c>
      <c r="Y837" s="233">
        <f>MAX($I837,1-SUM($N215:X215))*(Y$8&lt;=$H837)</f>
        <v>1</v>
      </c>
      <c r="Z837" s="233">
        <f>MAX($I837,1-SUM($N215:Y215))*(Z$8&lt;=$H837)</f>
        <v>1</v>
      </c>
      <c r="AA837" s="233">
        <f>MAX($I837,1-SUM($N215:Z215))*(AA$8&lt;=$H837)</f>
        <v>1</v>
      </c>
      <c r="AB837" s="233">
        <f>MAX($I837,1-SUM($N215:AA215))*(AB$8&lt;=$H837)</f>
        <v>1</v>
      </c>
      <c r="AC837" s="233">
        <f>MAX($I837,1-SUM($N215:AB215))*(AC$8&lt;=$H837)</f>
        <v>1</v>
      </c>
      <c r="AD837" s="233">
        <f>MAX($I837,1-SUM($N215:AC215))*(AD$8&lt;=$H837)</f>
        <v>1</v>
      </c>
      <c r="AE837" s="233">
        <f>MAX($I837,1-SUM($N215:AD215))*(AE$8&lt;=$H837)</f>
        <v>1</v>
      </c>
      <c r="AF837" s="233">
        <f>MAX($I837,1-SUM($N215:AE215))*(AF$8&lt;=$H837)</f>
        <v>1</v>
      </c>
      <c r="AG837" s="233">
        <f>MAX($I837,1-SUM($N215:AF215))*(AG$8&lt;=$H837)</f>
        <v>1</v>
      </c>
      <c r="AH837" s="233">
        <f>MAX($I837,1-SUM($N215:AG215))*(AH$8&lt;=$H837)</f>
        <v>1</v>
      </c>
      <c r="AI837" s="233">
        <f>MAX($I837,1-SUM($N215:AH215))*(AI$8&lt;=$H837)</f>
        <v>1</v>
      </c>
      <c r="AJ837" s="233">
        <f>MAX($I837,1-SUM($N215:AI215))*(AJ$8&lt;=$H837)</f>
        <v>1</v>
      </c>
      <c r="AK837" s="233">
        <f>MAX($I837,1-SUM($N215:AJ215))*(AK$8&lt;=$H837)</f>
        <v>1</v>
      </c>
      <c r="AL837" s="233">
        <f>MAX($I837,1-SUM($N215:AK215))*(AL$8&lt;=$H837)</f>
        <v>1</v>
      </c>
      <c r="AM837" s="233">
        <f>MAX($I837,1-SUM($N215:AL215))*(AM$8&lt;=$H837)</f>
        <v>1</v>
      </c>
      <c r="AN837" s="233">
        <f>MAX($I837,1-SUM($N215:AM215))*(AN$8&lt;=$H837)</f>
        <v>1</v>
      </c>
      <c r="AO837" s="233">
        <f>MAX($I837,1-SUM($N215:AN215))*(AO$8&lt;=$H837)</f>
        <v>1</v>
      </c>
      <c r="AP837" s="233">
        <f>MAX($I837,1-SUM($N215:AO215))*(AP$8&lt;=$H837)</f>
        <v>1</v>
      </c>
      <c r="AQ837" s="233">
        <f>MAX($I837,1-SUM($N215:AP215))*(AQ$8&lt;=$H837)</f>
        <v>1</v>
      </c>
      <c r="AR837" s="233">
        <f>MAX($I837,1-SUM($N215:AQ215))*(AR$8&lt;=$H837)</f>
        <v>1</v>
      </c>
      <c r="AS837" s="233">
        <f>MAX($I837,1-SUM($N215:AR215))*(AS$8&lt;=$H837)</f>
        <v>1</v>
      </c>
      <c r="AT837" s="233">
        <f>MAX($I837,1-SUM($N215:AS215))*(AT$8&lt;=$H837)</f>
        <v>1</v>
      </c>
      <c r="AU837" s="233">
        <f>MAX($I837,1-SUM($N215:AT215))*(AU$8&lt;=$H837)</f>
        <v>1</v>
      </c>
      <c r="AV837" s="233">
        <f>MAX($I837,1-SUM($N215:AU215))*(AV$8&lt;=$H837)</f>
        <v>1</v>
      </c>
      <c r="AW837" s="233">
        <f>MAX($I837,1-SUM($N215:AV215))*(AW$8&lt;=$H837)</f>
        <v>1</v>
      </c>
      <c r="AX837" s="233">
        <f>MAX($I837,1-SUM($N215:AW215))*(AX$8&lt;=$H837)</f>
        <v>1</v>
      </c>
      <c r="AY837" s="233">
        <f>MAX($I837,1-SUM($N215:AX215))*(AY$8&lt;=$H837)</f>
        <v>0</v>
      </c>
      <c r="AZ837" s="233">
        <f>MAX($I837,1-SUM($N215:AY215))*(AZ$8&lt;=$H837)</f>
        <v>0</v>
      </c>
      <c r="BA837" s="233">
        <f>MAX($I837,1-SUM($N215:AZ215))*(BA$8&lt;=$H837)</f>
        <v>0</v>
      </c>
      <c r="BB837" s="233">
        <f>MAX($I837,1-SUM($N215:BA215))*(BB$8&lt;=$H837)</f>
        <v>0</v>
      </c>
      <c r="BC837" s="233">
        <f>MAX($I837,1-SUM($N215:BB215))*(BC$8&lt;=$H837)</f>
        <v>0</v>
      </c>
      <c r="BD837" s="233">
        <f>MAX($I837,1-SUM($N215:BC215))*(BD$8&lt;=$H837)</f>
        <v>0</v>
      </c>
      <c r="BE837" s="233">
        <f>MAX($I837,1-SUM($N215:BD215))*(BE$8&lt;=$H837)</f>
        <v>0</v>
      </c>
      <c r="BF837" s="233">
        <f>MAX($I837,1-SUM($N215:BE215))*(BF$8&lt;=$H837)</f>
        <v>0</v>
      </c>
      <c r="BG837" s="233">
        <f>MAX($I837,1-SUM($N215:BF215))*(BG$8&lt;=$H837)</f>
        <v>0</v>
      </c>
      <c r="BH837" s="233">
        <f>MAX($I837,1-SUM($N215:BG215))*(BH$8&lt;=$H837)</f>
        <v>0</v>
      </c>
      <c r="BI837" s="233">
        <f>MAX($I837,1-SUM($N215:BH215))*(BI$8&lt;=$H837)</f>
        <v>0</v>
      </c>
      <c r="BJ837" s="233">
        <f>MAX($I837,1-SUM($N215:BI215))*(BJ$8&lt;=$H837)</f>
        <v>0</v>
      </c>
      <c r="BK837" s="233">
        <f>MAX($I837,1-SUM($N215:BJ215))*(BK$8&lt;=$H837)</f>
        <v>0</v>
      </c>
      <c r="BL837" s="233">
        <f>MAX($I837,1-SUM($N215:BK215))*(BL$8&lt;=$H837)</f>
        <v>0</v>
      </c>
      <c r="BM837" s="233">
        <f>MAX($I837,1-SUM($N215:BL215))*(BM$8&lt;=$H837)</f>
        <v>0</v>
      </c>
    </row>
    <row r="838" spans="3:65" x14ac:dyDescent="0.2">
      <c r="C838" s="188">
        <f t="shared" si="665"/>
        <v>18</v>
      </c>
      <c r="D838" s="166" t="str">
        <f t="shared" si="666"/>
        <v>item 18</v>
      </c>
      <c r="E838" s="211" t="str">
        <f t="shared" si="664"/>
        <v>Operating Expense</v>
      </c>
      <c r="F838" s="183">
        <f t="shared" si="664"/>
        <v>2</v>
      </c>
      <c r="G838" s="183"/>
      <c r="H838" s="215">
        <f>Inputs!I29</f>
        <v>35</v>
      </c>
      <c r="I838" s="232">
        <v>0.2</v>
      </c>
      <c r="J838" s="217"/>
      <c r="O838" s="233">
        <f>MAX($I838,1-SUM($N216:N216))*(O$8&lt;=$H838)</f>
        <v>1</v>
      </c>
      <c r="P838" s="233">
        <f>MAX($I838,1-SUM($N216:O216))*(P$8&lt;=$H838)</f>
        <v>1</v>
      </c>
      <c r="Q838" s="233">
        <f>MAX($I838,1-SUM($N216:P216))*(Q$8&lt;=$H838)</f>
        <v>1</v>
      </c>
      <c r="R838" s="233">
        <f>MAX($I838,1-SUM($N216:Q216))*(R$8&lt;=$H838)</f>
        <v>1</v>
      </c>
      <c r="S838" s="233">
        <f>MAX($I838,1-SUM($N216:R216))*(S$8&lt;=$H838)</f>
        <v>1</v>
      </c>
      <c r="T838" s="233">
        <f>MAX($I838,1-SUM($N216:S216))*(T$8&lt;=$H838)</f>
        <v>1</v>
      </c>
      <c r="U838" s="233">
        <f>MAX($I838,1-SUM($N216:T216))*(U$8&lt;=$H838)</f>
        <v>1</v>
      </c>
      <c r="V838" s="233">
        <f>MAX($I838,1-SUM($N216:U216))*(V$8&lt;=$H838)</f>
        <v>1</v>
      </c>
      <c r="W838" s="233">
        <f>MAX($I838,1-SUM($N216:V216))*(W$8&lt;=$H838)</f>
        <v>1</v>
      </c>
      <c r="X838" s="233">
        <f>MAX($I838,1-SUM($N216:W216))*(X$8&lt;=$H838)</f>
        <v>1</v>
      </c>
      <c r="Y838" s="233">
        <f>MAX($I838,1-SUM($N216:X216))*(Y$8&lt;=$H838)</f>
        <v>1</v>
      </c>
      <c r="Z838" s="233">
        <f>MAX($I838,1-SUM($N216:Y216))*(Z$8&lt;=$H838)</f>
        <v>1</v>
      </c>
      <c r="AA838" s="233">
        <f>MAX($I838,1-SUM($N216:Z216))*(AA$8&lt;=$H838)</f>
        <v>1</v>
      </c>
      <c r="AB838" s="233">
        <f>MAX($I838,1-SUM($N216:AA216))*(AB$8&lt;=$H838)</f>
        <v>1</v>
      </c>
      <c r="AC838" s="233">
        <f>MAX($I838,1-SUM($N216:AB216))*(AC$8&lt;=$H838)</f>
        <v>1</v>
      </c>
      <c r="AD838" s="233">
        <f>MAX($I838,1-SUM($N216:AC216))*(AD$8&lt;=$H838)</f>
        <v>1</v>
      </c>
      <c r="AE838" s="233">
        <f>MAX($I838,1-SUM($N216:AD216))*(AE$8&lt;=$H838)</f>
        <v>1</v>
      </c>
      <c r="AF838" s="233">
        <f>MAX($I838,1-SUM($N216:AE216))*(AF$8&lt;=$H838)</f>
        <v>1</v>
      </c>
      <c r="AG838" s="233">
        <f>MAX($I838,1-SUM($N216:AF216))*(AG$8&lt;=$H838)</f>
        <v>1</v>
      </c>
      <c r="AH838" s="233">
        <f>MAX($I838,1-SUM($N216:AG216))*(AH$8&lt;=$H838)</f>
        <v>1</v>
      </c>
      <c r="AI838" s="233">
        <f>MAX($I838,1-SUM($N216:AH216))*(AI$8&lt;=$H838)</f>
        <v>1</v>
      </c>
      <c r="AJ838" s="233">
        <f>MAX($I838,1-SUM($N216:AI216))*(AJ$8&lt;=$H838)</f>
        <v>1</v>
      </c>
      <c r="AK838" s="233">
        <f>MAX($I838,1-SUM($N216:AJ216))*(AK$8&lt;=$H838)</f>
        <v>1</v>
      </c>
      <c r="AL838" s="233">
        <f>MAX($I838,1-SUM($N216:AK216))*(AL$8&lt;=$H838)</f>
        <v>1</v>
      </c>
      <c r="AM838" s="233">
        <f>MAX($I838,1-SUM($N216:AL216))*(AM$8&lt;=$H838)</f>
        <v>1</v>
      </c>
      <c r="AN838" s="233">
        <f>MAX($I838,1-SUM($N216:AM216))*(AN$8&lt;=$H838)</f>
        <v>1</v>
      </c>
      <c r="AO838" s="233">
        <f>MAX($I838,1-SUM($N216:AN216))*(AO$8&lt;=$H838)</f>
        <v>1</v>
      </c>
      <c r="AP838" s="233">
        <f>MAX($I838,1-SUM($N216:AO216))*(AP$8&lt;=$H838)</f>
        <v>1</v>
      </c>
      <c r="AQ838" s="233">
        <f>MAX($I838,1-SUM($N216:AP216))*(AQ$8&lt;=$H838)</f>
        <v>1</v>
      </c>
      <c r="AR838" s="233">
        <f>MAX($I838,1-SUM($N216:AQ216))*(AR$8&lt;=$H838)</f>
        <v>1</v>
      </c>
      <c r="AS838" s="233">
        <f>MAX($I838,1-SUM($N216:AR216))*(AS$8&lt;=$H838)</f>
        <v>1</v>
      </c>
      <c r="AT838" s="233">
        <f>MAX($I838,1-SUM($N216:AS216))*(AT$8&lt;=$H838)</f>
        <v>1</v>
      </c>
      <c r="AU838" s="233">
        <f>MAX($I838,1-SUM($N216:AT216))*(AU$8&lt;=$H838)</f>
        <v>1</v>
      </c>
      <c r="AV838" s="233">
        <f>MAX($I838,1-SUM($N216:AU216))*(AV$8&lt;=$H838)</f>
        <v>1</v>
      </c>
      <c r="AW838" s="233">
        <f>MAX($I838,1-SUM($N216:AV216))*(AW$8&lt;=$H838)</f>
        <v>1</v>
      </c>
      <c r="AX838" s="233">
        <f>MAX($I838,1-SUM($N216:AW216))*(AX$8&lt;=$H838)</f>
        <v>1</v>
      </c>
      <c r="AY838" s="233">
        <f>MAX($I838,1-SUM($N216:AX216))*(AY$8&lt;=$H838)</f>
        <v>0</v>
      </c>
      <c r="AZ838" s="233">
        <f>MAX($I838,1-SUM($N216:AY216))*(AZ$8&lt;=$H838)</f>
        <v>0</v>
      </c>
      <c r="BA838" s="233">
        <f>MAX($I838,1-SUM($N216:AZ216))*(BA$8&lt;=$H838)</f>
        <v>0</v>
      </c>
      <c r="BB838" s="233">
        <f>MAX($I838,1-SUM($N216:BA216))*(BB$8&lt;=$H838)</f>
        <v>0</v>
      </c>
      <c r="BC838" s="233">
        <f>MAX($I838,1-SUM($N216:BB216))*(BC$8&lt;=$H838)</f>
        <v>0</v>
      </c>
      <c r="BD838" s="233">
        <f>MAX($I838,1-SUM($N216:BC216))*(BD$8&lt;=$H838)</f>
        <v>0</v>
      </c>
      <c r="BE838" s="233">
        <f>MAX($I838,1-SUM($N216:BD216))*(BE$8&lt;=$H838)</f>
        <v>0</v>
      </c>
      <c r="BF838" s="233">
        <f>MAX($I838,1-SUM($N216:BE216))*(BF$8&lt;=$H838)</f>
        <v>0</v>
      </c>
      <c r="BG838" s="233">
        <f>MAX($I838,1-SUM($N216:BF216))*(BG$8&lt;=$H838)</f>
        <v>0</v>
      </c>
      <c r="BH838" s="233">
        <f>MAX($I838,1-SUM($N216:BG216))*(BH$8&lt;=$H838)</f>
        <v>0</v>
      </c>
      <c r="BI838" s="233">
        <f>MAX($I838,1-SUM($N216:BH216))*(BI$8&lt;=$H838)</f>
        <v>0</v>
      </c>
      <c r="BJ838" s="233">
        <f>MAX($I838,1-SUM($N216:BI216))*(BJ$8&lt;=$H838)</f>
        <v>0</v>
      </c>
      <c r="BK838" s="233">
        <f>MAX($I838,1-SUM($N216:BJ216))*(BK$8&lt;=$H838)</f>
        <v>0</v>
      </c>
      <c r="BL838" s="233">
        <f>MAX($I838,1-SUM($N216:BK216))*(BL$8&lt;=$H838)</f>
        <v>0</v>
      </c>
      <c r="BM838" s="233">
        <f>MAX($I838,1-SUM($N216:BL216))*(BM$8&lt;=$H838)</f>
        <v>0</v>
      </c>
    </row>
    <row r="839" spans="3:65" x14ac:dyDescent="0.2">
      <c r="C839" s="188">
        <f t="shared" si="665"/>
        <v>19</v>
      </c>
      <c r="D839" s="166" t="str">
        <f t="shared" si="666"/>
        <v>item 19</v>
      </c>
      <c r="E839" s="211" t="str">
        <f t="shared" si="664"/>
        <v>Operating Expense</v>
      </c>
      <c r="F839" s="183">
        <f t="shared" si="664"/>
        <v>2</v>
      </c>
      <c r="G839" s="183"/>
      <c r="H839" s="215">
        <f>Inputs!I30</f>
        <v>35</v>
      </c>
      <c r="I839" s="232">
        <v>0.2</v>
      </c>
      <c r="J839" s="217"/>
      <c r="O839" s="233">
        <f>MAX($I839,1-SUM($N217:N217))*(O$8&lt;=$H839)</f>
        <v>1</v>
      </c>
      <c r="P839" s="233">
        <f>MAX($I839,1-SUM($N217:O217))*(P$8&lt;=$H839)</f>
        <v>1</v>
      </c>
      <c r="Q839" s="233">
        <f>MAX($I839,1-SUM($N217:P217))*(Q$8&lt;=$H839)</f>
        <v>1</v>
      </c>
      <c r="R839" s="233">
        <f>MAX($I839,1-SUM($N217:Q217))*(R$8&lt;=$H839)</f>
        <v>1</v>
      </c>
      <c r="S839" s="233">
        <f>MAX($I839,1-SUM($N217:R217))*(S$8&lt;=$H839)</f>
        <v>1</v>
      </c>
      <c r="T839" s="233">
        <f>MAX($I839,1-SUM($N217:S217))*(T$8&lt;=$H839)</f>
        <v>1</v>
      </c>
      <c r="U839" s="233">
        <f>MAX($I839,1-SUM($N217:T217))*(U$8&lt;=$H839)</f>
        <v>1</v>
      </c>
      <c r="V839" s="233">
        <f>MAX($I839,1-SUM($N217:U217))*(V$8&lt;=$H839)</f>
        <v>1</v>
      </c>
      <c r="W839" s="233">
        <f>MAX($I839,1-SUM($N217:V217))*(W$8&lt;=$H839)</f>
        <v>1</v>
      </c>
      <c r="X839" s="233">
        <f>MAX($I839,1-SUM($N217:W217))*(X$8&lt;=$H839)</f>
        <v>1</v>
      </c>
      <c r="Y839" s="233">
        <f>MAX($I839,1-SUM($N217:X217))*(Y$8&lt;=$H839)</f>
        <v>1</v>
      </c>
      <c r="Z839" s="233">
        <f>MAX($I839,1-SUM($N217:Y217))*(Z$8&lt;=$H839)</f>
        <v>1</v>
      </c>
      <c r="AA839" s="233">
        <f>MAX($I839,1-SUM($N217:Z217))*(AA$8&lt;=$H839)</f>
        <v>1</v>
      </c>
      <c r="AB839" s="233">
        <f>MAX($I839,1-SUM($N217:AA217))*(AB$8&lt;=$H839)</f>
        <v>1</v>
      </c>
      <c r="AC839" s="233">
        <f>MAX($I839,1-SUM($N217:AB217))*(AC$8&lt;=$H839)</f>
        <v>1</v>
      </c>
      <c r="AD839" s="233">
        <f>MAX($I839,1-SUM($N217:AC217))*(AD$8&lt;=$H839)</f>
        <v>1</v>
      </c>
      <c r="AE839" s="233">
        <f>MAX($I839,1-SUM($N217:AD217))*(AE$8&lt;=$H839)</f>
        <v>1</v>
      </c>
      <c r="AF839" s="233">
        <f>MAX($I839,1-SUM($N217:AE217))*(AF$8&lt;=$H839)</f>
        <v>1</v>
      </c>
      <c r="AG839" s="233">
        <f>MAX($I839,1-SUM($N217:AF217))*(AG$8&lt;=$H839)</f>
        <v>1</v>
      </c>
      <c r="AH839" s="233">
        <f>MAX($I839,1-SUM($N217:AG217))*(AH$8&lt;=$H839)</f>
        <v>1</v>
      </c>
      <c r="AI839" s="233">
        <f>MAX($I839,1-SUM($N217:AH217))*(AI$8&lt;=$H839)</f>
        <v>1</v>
      </c>
      <c r="AJ839" s="233">
        <f>MAX($I839,1-SUM($N217:AI217))*(AJ$8&lt;=$H839)</f>
        <v>1</v>
      </c>
      <c r="AK839" s="233">
        <f>MAX($I839,1-SUM($N217:AJ217))*(AK$8&lt;=$H839)</f>
        <v>1</v>
      </c>
      <c r="AL839" s="233">
        <f>MAX($I839,1-SUM($N217:AK217))*(AL$8&lt;=$H839)</f>
        <v>1</v>
      </c>
      <c r="AM839" s="233">
        <f>MAX($I839,1-SUM($N217:AL217))*(AM$8&lt;=$H839)</f>
        <v>1</v>
      </c>
      <c r="AN839" s="233">
        <f>MAX($I839,1-SUM($N217:AM217))*(AN$8&lt;=$H839)</f>
        <v>1</v>
      </c>
      <c r="AO839" s="233">
        <f>MAX($I839,1-SUM($N217:AN217))*(AO$8&lt;=$H839)</f>
        <v>1</v>
      </c>
      <c r="AP839" s="233">
        <f>MAX($I839,1-SUM($N217:AO217))*(AP$8&lt;=$H839)</f>
        <v>1</v>
      </c>
      <c r="AQ839" s="233">
        <f>MAX($I839,1-SUM($N217:AP217))*(AQ$8&lt;=$H839)</f>
        <v>1</v>
      </c>
      <c r="AR839" s="233">
        <f>MAX($I839,1-SUM($N217:AQ217))*(AR$8&lt;=$H839)</f>
        <v>1</v>
      </c>
      <c r="AS839" s="233">
        <f>MAX($I839,1-SUM($N217:AR217))*(AS$8&lt;=$H839)</f>
        <v>1</v>
      </c>
      <c r="AT839" s="233">
        <f>MAX($I839,1-SUM($N217:AS217))*(AT$8&lt;=$H839)</f>
        <v>1</v>
      </c>
      <c r="AU839" s="233">
        <f>MAX($I839,1-SUM($N217:AT217))*(AU$8&lt;=$H839)</f>
        <v>1</v>
      </c>
      <c r="AV839" s="233">
        <f>MAX($I839,1-SUM($N217:AU217))*(AV$8&lt;=$H839)</f>
        <v>1</v>
      </c>
      <c r="AW839" s="233">
        <f>MAX($I839,1-SUM($N217:AV217))*(AW$8&lt;=$H839)</f>
        <v>1</v>
      </c>
      <c r="AX839" s="233">
        <f>MAX($I839,1-SUM($N217:AW217))*(AX$8&lt;=$H839)</f>
        <v>1</v>
      </c>
      <c r="AY839" s="233">
        <f>MAX($I839,1-SUM($N217:AX217))*(AY$8&lt;=$H839)</f>
        <v>0</v>
      </c>
      <c r="AZ839" s="233">
        <f>MAX($I839,1-SUM($N217:AY217))*(AZ$8&lt;=$H839)</f>
        <v>0</v>
      </c>
      <c r="BA839" s="233">
        <f>MAX($I839,1-SUM($N217:AZ217))*(BA$8&lt;=$H839)</f>
        <v>0</v>
      </c>
      <c r="BB839" s="233">
        <f>MAX($I839,1-SUM($N217:BA217))*(BB$8&lt;=$H839)</f>
        <v>0</v>
      </c>
      <c r="BC839" s="233">
        <f>MAX($I839,1-SUM($N217:BB217))*(BC$8&lt;=$H839)</f>
        <v>0</v>
      </c>
      <c r="BD839" s="233">
        <f>MAX($I839,1-SUM($N217:BC217))*(BD$8&lt;=$H839)</f>
        <v>0</v>
      </c>
      <c r="BE839" s="233">
        <f>MAX($I839,1-SUM($N217:BD217))*(BE$8&lt;=$H839)</f>
        <v>0</v>
      </c>
      <c r="BF839" s="233">
        <f>MAX($I839,1-SUM($N217:BE217))*(BF$8&lt;=$H839)</f>
        <v>0</v>
      </c>
      <c r="BG839" s="233">
        <f>MAX($I839,1-SUM($N217:BF217))*(BG$8&lt;=$H839)</f>
        <v>0</v>
      </c>
      <c r="BH839" s="233">
        <f>MAX($I839,1-SUM($N217:BG217))*(BH$8&lt;=$H839)</f>
        <v>0</v>
      </c>
      <c r="BI839" s="233">
        <f>MAX($I839,1-SUM($N217:BH217))*(BI$8&lt;=$H839)</f>
        <v>0</v>
      </c>
      <c r="BJ839" s="233">
        <f>MAX($I839,1-SUM($N217:BI217))*(BJ$8&lt;=$H839)</f>
        <v>0</v>
      </c>
      <c r="BK839" s="233">
        <f>MAX($I839,1-SUM($N217:BJ217))*(BK$8&lt;=$H839)</f>
        <v>0</v>
      </c>
      <c r="BL839" s="233">
        <f>MAX($I839,1-SUM($N217:BK217))*(BL$8&lt;=$H839)</f>
        <v>0</v>
      </c>
      <c r="BM839" s="233">
        <f>MAX($I839,1-SUM($N217:BL217))*(BM$8&lt;=$H839)</f>
        <v>0</v>
      </c>
    </row>
    <row r="840" spans="3:65" x14ac:dyDescent="0.2">
      <c r="C840" s="188">
        <f t="shared" si="665"/>
        <v>20</v>
      </c>
      <c r="D840" s="166" t="str">
        <f t="shared" si="666"/>
        <v>item 20</v>
      </c>
      <c r="E840" s="211" t="str">
        <f t="shared" si="664"/>
        <v>Operating Expense</v>
      </c>
      <c r="F840" s="183">
        <f t="shared" si="664"/>
        <v>2</v>
      </c>
      <c r="G840" s="183"/>
      <c r="H840" s="215">
        <f>Inputs!I31</f>
        <v>35</v>
      </c>
      <c r="I840" s="232">
        <v>0.2</v>
      </c>
      <c r="J840" s="217"/>
      <c r="O840" s="233">
        <f>MAX($I840,1-SUM($N218:N218))*(O$8&lt;=$H840)</f>
        <v>1</v>
      </c>
      <c r="P840" s="233">
        <f>MAX($I840,1-SUM($N218:O218))*(P$8&lt;=$H840)</f>
        <v>1</v>
      </c>
      <c r="Q840" s="233">
        <f>MAX($I840,1-SUM($N218:P218))*(Q$8&lt;=$H840)</f>
        <v>1</v>
      </c>
      <c r="R840" s="233">
        <f>MAX($I840,1-SUM($N218:Q218))*(R$8&lt;=$H840)</f>
        <v>1</v>
      </c>
      <c r="S840" s="233">
        <f>MAX($I840,1-SUM($N218:R218))*(S$8&lt;=$H840)</f>
        <v>1</v>
      </c>
      <c r="T840" s="233">
        <f>MAX($I840,1-SUM($N218:S218))*(T$8&lt;=$H840)</f>
        <v>1</v>
      </c>
      <c r="U840" s="233">
        <f>MAX($I840,1-SUM($N218:T218))*(U$8&lt;=$H840)</f>
        <v>1</v>
      </c>
      <c r="V840" s="233">
        <f>MAX($I840,1-SUM($N218:U218))*(V$8&lt;=$H840)</f>
        <v>1</v>
      </c>
      <c r="W840" s="233">
        <f>MAX($I840,1-SUM($N218:V218))*(W$8&lt;=$H840)</f>
        <v>1</v>
      </c>
      <c r="X840" s="233">
        <f>MAX($I840,1-SUM($N218:W218))*(X$8&lt;=$H840)</f>
        <v>1</v>
      </c>
      <c r="Y840" s="233">
        <f>MAX($I840,1-SUM($N218:X218))*(Y$8&lt;=$H840)</f>
        <v>1</v>
      </c>
      <c r="Z840" s="233">
        <f>MAX($I840,1-SUM($N218:Y218))*(Z$8&lt;=$H840)</f>
        <v>1</v>
      </c>
      <c r="AA840" s="233">
        <f>MAX($I840,1-SUM($N218:Z218))*(AA$8&lt;=$H840)</f>
        <v>1</v>
      </c>
      <c r="AB840" s="233">
        <f>MAX($I840,1-SUM($N218:AA218))*(AB$8&lt;=$H840)</f>
        <v>1</v>
      </c>
      <c r="AC840" s="233">
        <f>MAX($I840,1-SUM($N218:AB218))*(AC$8&lt;=$H840)</f>
        <v>1</v>
      </c>
      <c r="AD840" s="233">
        <f>MAX($I840,1-SUM($N218:AC218))*(AD$8&lt;=$H840)</f>
        <v>1</v>
      </c>
      <c r="AE840" s="233">
        <f>MAX($I840,1-SUM($N218:AD218))*(AE$8&lt;=$H840)</f>
        <v>1</v>
      </c>
      <c r="AF840" s="233">
        <f>MAX($I840,1-SUM($N218:AE218))*(AF$8&lt;=$H840)</f>
        <v>1</v>
      </c>
      <c r="AG840" s="233">
        <f>MAX($I840,1-SUM($N218:AF218))*(AG$8&lt;=$H840)</f>
        <v>1</v>
      </c>
      <c r="AH840" s="233">
        <f>MAX($I840,1-SUM($N218:AG218))*(AH$8&lt;=$H840)</f>
        <v>1</v>
      </c>
      <c r="AI840" s="233">
        <f>MAX($I840,1-SUM($N218:AH218))*(AI$8&lt;=$H840)</f>
        <v>1</v>
      </c>
      <c r="AJ840" s="233">
        <f>MAX($I840,1-SUM($N218:AI218))*(AJ$8&lt;=$H840)</f>
        <v>1</v>
      </c>
      <c r="AK840" s="233">
        <f>MAX($I840,1-SUM($N218:AJ218))*(AK$8&lt;=$H840)</f>
        <v>1</v>
      </c>
      <c r="AL840" s="233">
        <f>MAX($I840,1-SUM($N218:AK218))*(AL$8&lt;=$H840)</f>
        <v>1</v>
      </c>
      <c r="AM840" s="233">
        <f>MAX($I840,1-SUM($N218:AL218))*(AM$8&lt;=$H840)</f>
        <v>1</v>
      </c>
      <c r="AN840" s="233">
        <f>MAX($I840,1-SUM($N218:AM218))*(AN$8&lt;=$H840)</f>
        <v>1</v>
      </c>
      <c r="AO840" s="233">
        <f>MAX($I840,1-SUM($N218:AN218))*(AO$8&lt;=$H840)</f>
        <v>1</v>
      </c>
      <c r="AP840" s="233">
        <f>MAX($I840,1-SUM($N218:AO218))*(AP$8&lt;=$H840)</f>
        <v>1</v>
      </c>
      <c r="AQ840" s="233">
        <f>MAX($I840,1-SUM($N218:AP218))*(AQ$8&lt;=$H840)</f>
        <v>1</v>
      </c>
      <c r="AR840" s="233">
        <f>MAX($I840,1-SUM($N218:AQ218))*(AR$8&lt;=$H840)</f>
        <v>1</v>
      </c>
      <c r="AS840" s="233">
        <f>MAX($I840,1-SUM($N218:AR218))*(AS$8&lt;=$H840)</f>
        <v>1</v>
      </c>
      <c r="AT840" s="233">
        <f>MAX($I840,1-SUM($N218:AS218))*(AT$8&lt;=$H840)</f>
        <v>1</v>
      </c>
      <c r="AU840" s="233">
        <f>MAX($I840,1-SUM($N218:AT218))*(AU$8&lt;=$H840)</f>
        <v>1</v>
      </c>
      <c r="AV840" s="233">
        <f>MAX($I840,1-SUM($N218:AU218))*(AV$8&lt;=$H840)</f>
        <v>1</v>
      </c>
      <c r="AW840" s="233">
        <f>MAX($I840,1-SUM($N218:AV218))*(AW$8&lt;=$H840)</f>
        <v>1</v>
      </c>
      <c r="AX840" s="233">
        <f>MAX($I840,1-SUM($N218:AW218))*(AX$8&lt;=$H840)</f>
        <v>1</v>
      </c>
      <c r="AY840" s="233">
        <f>MAX($I840,1-SUM($N218:AX218))*(AY$8&lt;=$H840)</f>
        <v>0</v>
      </c>
      <c r="AZ840" s="233">
        <f>MAX($I840,1-SUM($N218:AY218))*(AZ$8&lt;=$H840)</f>
        <v>0</v>
      </c>
      <c r="BA840" s="233">
        <f>MAX($I840,1-SUM($N218:AZ218))*(BA$8&lt;=$H840)</f>
        <v>0</v>
      </c>
      <c r="BB840" s="233">
        <f>MAX($I840,1-SUM($N218:BA218))*(BB$8&lt;=$H840)</f>
        <v>0</v>
      </c>
      <c r="BC840" s="233">
        <f>MAX($I840,1-SUM($N218:BB218))*(BC$8&lt;=$H840)</f>
        <v>0</v>
      </c>
      <c r="BD840" s="233">
        <f>MAX($I840,1-SUM($N218:BC218))*(BD$8&lt;=$H840)</f>
        <v>0</v>
      </c>
      <c r="BE840" s="233">
        <f>MAX($I840,1-SUM($N218:BD218))*(BE$8&lt;=$H840)</f>
        <v>0</v>
      </c>
      <c r="BF840" s="233">
        <f>MAX($I840,1-SUM($N218:BE218))*(BF$8&lt;=$H840)</f>
        <v>0</v>
      </c>
      <c r="BG840" s="233">
        <f>MAX($I840,1-SUM($N218:BF218))*(BG$8&lt;=$H840)</f>
        <v>0</v>
      </c>
      <c r="BH840" s="233">
        <f>MAX($I840,1-SUM($N218:BG218))*(BH$8&lt;=$H840)</f>
        <v>0</v>
      </c>
      <c r="BI840" s="233">
        <f>MAX($I840,1-SUM($N218:BH218))*(BI$8&lt;=$H840)</f>
        <v>0</v>
      </c>
      <c r="BJ840" s="233">
        <f>MAX($I840,1-SUM($N218:BI218))*(BJ$8&lt;=$H840)</f>
        <v>0</v>
      </c>
      <c r="BK840" s="233">
        <f>MAX($I840,1-SUM($N218:BJ218))*(BK$8&lt;=$H840)</f>
        <v>0</v>
      </c>
      <c r="BL840" s="233">
        <f>MAX($I840,1-SUM($N218:BK218))*(BL$8&lt;=$H840)</f>
        <v>0</v>
      </c>
      <c r="BM840" s="233">
        <f>MAX($I840,1-SUM($N218:BL218))*(BM$8&lt;=$H840)</f>
        <v>0</v>
      </c>
    </row>
    <row r="841" spans="3:65" x14ac:dyDescent="0.2">
      <c r="C841" s="188">
        <f t="shared" si="665"/>
        <v>21</v>
      </c>
      <c r="D841" s="166" t="str">
        <f t="shared" si="666"/>
        <v>item 21</v>
      </c>
      <c r="E841" s="211" t="str">
        <f t="shared" si="664"/>
        <v>Operating Expense</v>
      </c>
      <c r="F841" s="183">
        <f t="shared" si="664"/>
        <v>2</v>
      </c>
      <c r="G841" s="183"/>
      <c r="H841" s="215">
        <f>Inputs!I32</f>
        <v>35</v>
      </c>
      <c r="I841" s="232">
        <v>0.2</v>
      </c>
      <c r="J841" s="217"/>
      <c r="O841" s="233">
        <f>MAX($I841,1-SUM($N219:N219))*(O$8&lt;=$H841)</f>
        <v>1</v>
      </c>
      <c r="P841" s="233">
        <f>MAX($I841,1-SUM($N219:O219))*(P$8&lt;=$H841)</f>
        <v>1</v>
      </c>
      <c r="Q841" s="233">
        <f>MAX($I841,1-SUM($N219:P219))*(Q$8&lt;=$H841)</f>
        <v>1</v>
      </c>
      <c r="R841" s="233">
        <f>MAX($I841,1-SUM($N219:Q219))*(R$8&lt;=$H841)</f>
        <v>1</v>
      </c>
      <c r="S841" s="233">
        <f>MAX($I841,1-SUM($N219:R219))*(S$8&lt;=$H841)</f>
        <v>1</v>
      </c>
      <c r="T841" s="233">
        <f>MAX($I841,1-SUM($N219:S219))*(T$8&lt;=$H841)</f>
        <v>1</v>
      </c>
      <c r="U841" s="233">
        <f>MAX($I841,1-SUM($N219:T219))*(U$8&lt;=$H841)</f>
        <v>1</v>
      </c>
      <c r="V841" s="233">
        <f>MAX($I841,1-SUM($N219:U219))*(V$8&lt;=$H841)</f>
        <v>1</v>
      </c>
      <c r="W841" s="233">
        <f>MAX($I841,1-SUM($N219:V219))*(W$8&lt;=$H841)</f>
        <v>1</v>
      </c>
      <c r="X841" s="233">
        <f>MAX($I841,1-SUM($N219:W219))*(X$8&lt;=$H841)</f>
        <v>1</v>
      </c>
      <c r="Y841" s="233">
        <f>MAX($I841,1-SUM($N219:X219))*(Y$8&lt;=$H841)</f>
        <v>1</v>
      </c>
      <c r="Z841" s="233">
        <f>MAX($I841,1-SUM($N219:Y219))*(Z$8&lt;=$H841)</f>
        <v>1</v>
      </c>
      <c r="AA841" s="233">
        <f>MAX($I841,1-SUM($N219:Z219))*(AA$8&lt;=$H841)</f>
        <v>1</v>
      </c>
      <c r="AB841" s="233">
        <f>MAX($I841,1-SUM($N219:AA219))*(AB$8&lt;=$H841)</f>
        <v>1</v>
      </c>
      <c r="AC841" s="233">
        <f>MAX($I841,1-SUM($N219:AB219))*(AC$8&lt;=$H841)</f>
        <v>1</v>
      </c>
      <c r="AD841" s="233">
        <f>MAX($I841,1-SUM($N219:AC219))*(AD$8&lt;=$H841)</f>
        <v>1</v>
      </c>
      <c r="AE841" s="233">
        <f>MAX($I841,1-SUM($N219:AD219))*(AE$8&lt;=$H841)</f>
        <v>1</v>
      </c>
      <c r="AF841" s="233">
        <f>MAX($I841,1-SUM($N219:AE219))*(AF$8&lt;=$H841)</f>
        <v>1</v>
      </c>
      <c r="AG841" s="233">
        <f>MAX($I841,1-SUM($N219:AF219))*(AG$8&lt;=$H841)</f>
        <v>1</v>
      </c>
      <c r="AH841" s="233">
        <f>MAX($I841,1-SUM($N219:AG219))*(AH$8&lt;=$H841)</f>
        <v>1</v>
      </c>
      <c r="AI841" s="233">
        <f>MAX($I841,1-SUM($N219:AH219))*(AI$8&lt;=$H841)</f>
        <v>1</v>
      </c>
      <c r="AJ841" s="233">
        <f>MAX($I841,1-SUM($N219:AI219))*(AJ$8&lt;=$H841)</f>
        <v>1</v>
      </c>
      <c r="AK841" s="233">
        <f>MAX($I841,1-SUM($N219:AJ219))*(AK$8&lt;=$H841)</f>
        <v>1</v>
      </c>
      <c r="AL841" s="233">
        <f>MAX($I841,1-SUM($N219:AK219))*(AL$8&lt;=$H841)</f>
        <v>1</v>
      </c>
      <c r="AM841" s="233">
        <f>MAX($I841,1-SUM($N219:AL219))*(AM$8&lt;=$H841)</f>
        <v>1</v>
      </c>
      <c r="AN841" s="233">
        <f>MAX($I841,1-SUM($N219:AM219))*(AN$8&lt;=$H841)</f>
        <v>1</v>
      </c>
      <c r="AO841" s="233">
        <f>MAX($I841,1-SUM($N219:AN219))*(AO$8&lt;=$H841)</f>
        <v>1</v>
      </c>
      <c r="AP841" s="233">
        <f>MAX($I841,1-SUM($N219:AO219))*(AP$8&lt;=$H841)</f>
        <v>1</v>
      </c>
      <c r="AQ841" s="233">
        <f>MAX($I841,1-SUM($N219:AP219))*(AQ$8&lt;=$H841)</f>
        <v>1</v>
      </c>
      <c r="AR841" s="233">
        <f>MAX($I841,1-SUM($N219:AQ219))*(AR$8&lt;=$H841)</f>
        <v>1</v>
      </c>
      <c r="AS841" s="233">
        <f>MAX($I841,1-SUM($N219:AR219))*(AS$8&lt;=$H841)</f>
        <v>1</v>
      </c>
      <c r="AT841" s="233">
        <f>MAX($I841,1-SUM($N219:AS219))*(AT$8&lt;=$H841)</f>
        <v>1</v>
      </c>
      <c r="AU841" s="233">
        <f>MAX($I841,1-SUM($N219:AT219))*(AU$8&lt;=$H841)</f>
        <v>1</v>
      </c>
      <c r="AV841" s="233">
        <f>MAX($I841,1-SUM($N219:AU219))*(AV$8&lt;=$H841)</f>
        <v>1</v>
      </c>
      <c r="AW841" s="233">
        <f>MAX($I841,1-SUM($N219:AV219))*(AW$8&lt;=$H841)</f>
        <v>1</v>
      </c>
      <c r="AX841" s="233">
        <f>MAX($I841,1-SUM($N219:AW219))*(AX$8&lt;=$H841)</f>
        <v>1</v>
      </c>
      <c r="AY841" s="233">
        <f>MAX($I841,1-SUM($N219:AX219))*(AY$8&lt;=$H841)</f>
        <v>0</v>
      </c>
      <c r="AZ841" s="233">
        <f>MAX($I841,1-SUM($N219:AY219))*(AZ$8&lt;=$H841)</f>
        <v>0</v>
      </c>
      <c r="BA841" s="233">
        <f>MAX($I841,1-SUM($N219:AZ219))*(BA$8&lt;=$H841)</f>
        <v>0</v>
      </c>
      <c r="BB841" s="233">
        <f>MAX($I841,1-SUM($N219:BA219))*(BB$8&lt;=$H841)</f>
        <v>0</v>
      </c>
      <c r="BC841" s="233">
        <f>MAX($I841,1-SUM($N219:BB219))*(BC$8&lt;=$H841)</f>
        <v>0</v>
      </c>
      <c r="BD841" s="233">
        <f>MAX($I841,1-SUM($N219:BC219))*(BD$8&lt;=$H841)</f>
        <v>0</v>
      </c>
      <c r="BE841" s="233">
        <f>MAX($I841,1-SUM($N219:BD219))*(BE$8&lt;=$H841)</f>
        <v>0</v>
      </c>
      <c r="BF841" s="233">
        <f>MAX($I841,1-SUM($N219:BE219))*(BF$8&lt;=$H841)</f>
        <v>0</v>
      </c>
      <c r="BG841" s="233">
        <f>MAX($I841,1-SUM($N219:BF219))*(BG$8&lt;=$H841)</f>
        <v>0</v>
      </c>
      <c r="BH841" s="233">
        <f>MAX($I841,1-SUM($N219:BG219))*(BH$8&lt;=$H841)</f>
        <v>0</v>
      </c>
      <c r="BI841" s="233">
        <f>MAX($I841,1-SUM($N219:BH219))*(BI$8&lt;=$H841)</f>
        <v>0</v>
      </c>
      <c r="BJ841" s="233">
        <f>MAX($I841,1-SUM($N219:BI219))*(BJ$8&lt;=$H841)</f>
        <v>0</v>
      </c>
      <c r="BK841" s="233">
        <f>MAX($I841,1-SUM($N219:BJ219))*(BK$8&lt;=$H841)</f>
        <v>0</v>
      </c>
      <c r="BL841" s="233">
        <f>MAX($I841,1-SUM($N219:BK219))*(BL$8&lt;=$H841)</f>
        <v>0</v>
      </c>
      <c r="BM841" s="233">
        <f>MAX($I841,1-SUM($N219:BL219))*(BM$8&lt;=$H841)</f>
        <v>0</v>
      </c>
    </row>
    <row r="842" spans="3:65" x14ac:dyDescent="0.2">
      <c r="C842" s="188">
        <f t="shared" si="665"/>
        <v>22</v>
      </c>
      <c r="D842" s="166" t="str">
        <f t="shared" si="666"/>
        <v>item 22</v>
      </c>
      <c r="E842" s="211" t="str">
        <f t="shared" si="664"/>
        <v>Operating Expense</v>
      </c>
      <c r="F842" s="183">
        <f t="shared" si="664"/>
        <v>2</v>
      </c>
      <c r="G842" s="183"/>
      <c r="H842" s="215">
        <f>Inputs!I33</f>
        <v>35</v>
      </c>
      <c r="I842" s="232">
        <v>0.2</v>
      </c>
      <c r="J842" s="217"/>
      <c r="O842" s="233">
        <f>MAX($I842,1-SUM($N220:N220))*(O$8&lt;=$H842)</f>
        <v>1</v>
      </c>
      <c r="P842" s="233">
        <f>MAX($I842,1-SUM($N220:O220))*(P$8&lt;=$H842)</f>
        <v>1</v>
      </c>
      <c r="Q842" s="233">
        <f>MAX($I842,1-SUM($N220:P220))*(Q$8&lt;=$H842)</f>
        <v>1</v>
      </c>
      <c r="R842" s="233">
        <f>MAX($I842,1-SUM($N220:Q220))*(R$8&lt;=$H842)</f>
        <v>1</v>
      </c>
      <c r="S842" s="233">
        <f>MAX($I842,1-SUM($N220:R220))*(S$8&lt;=$H842)</f>
        <v>1</v>
      </c>
      <c r="T842" s="233">
        <f>MAX($I842,1-SUM($N220:S220))*(T$8&lt;=$H842)</f>
        <v>1</v>
      </c>
      <c r="U842" s="233">
        <f>MAX($I842,1-SUM($N220:T220))*(U$8&lt;=$H842)</f>
        <v>1</v>
      </c>
      <c r="V842" s="233">
        <f>MAX($I842,1-SUM($N220:U220))*(V$8&lt;=$H842)</f>
        <v>1</v>
      </c>
      <c r="W842" s="233">
        <f>MAX($I842,1-SUM($N220:V220))*(W$8&lt;=$H842)</f>
        <v>1</v>
      </c>
      <c r="X842" s="233">
        <f>MAX($I842,1-SUM($N220:W220))*(X$8&lt;=$H842)</f>
        <v>1</v>
      </c>
      <c r="Y842" s="233">
        <f>MAX($I842,1-SUM($N220:X220))*(Y$8&lt;=$H842)</f>
        <v>1</v>
      </c>
      <c r="Z842" s="233">
        <f>MAX($I842,1-SUM($N220:Y220))*(Z$8&lt;=$H842)</f>
        <v>1</v>
      </c>
      <c r="AA842" s="233">
        <f>MAX($I842,1-SUM($N220:Z220))*(AA$8&lt;=$H842)</f>
        <v>1</v>
      </c>
      <c r="AB842" s="233">
        <f>MAX($I842,1-SUM($N220:AA220))*(AB$8&lt;=$H842)</f>
        <v>1</v>
      </c>
      <c r="AC842" s="233">
        <f>MAX($I842,1-SUM($N220:AB220))*(AC$8&lt;=$H842)</f>
        <v>1</v>
      </c>
      <c r="AD842" s="233">
        <f>MAX($I842,1-SUM($N220:AC220))*(AD$8&lt;=$H842)</f>
        <v>1</v>
      </c>
      <c r="AE842" s="233">
        <f>MAX($I842,1-SUM($N220:AD220))*(AE$8&lt;=$H842)</f>
        <v>1</v>
      </c>
      <c r="AF842" s="233">
        <f>MAX($I842,1-SUM($N220:AE220))*(AF$8&lt;=$H842)</f>
        <v>1</v>
      </c>
      <c r="AG842" s="233">
        <f>MAX($I842,1-SUM($N220:AF220))*(AG$8&lt;=$H842)</f>
        <v>1</v>
      </c>
      <c r="AH842" s="233">
        <f>MAX($I842,1-SUM($N220:AG220))*(AH$8&lt;=$H842)</f>
        <v>1</v>
      </c>
      <c r="AI842" s="233">
        <f>MAX($I842,1-SUM($N220:AH220))*(AI$8&lt;=$H842)</f>
        <v>1</v>
      </c>
      <c r="AJ842" s="233">
        <f>MAX($I842,1-SUM($N220:AI220))*(AJ$8&lt;=$H842)</f>
        <v>1</v>
      </c>
      <c r="AK842" s="233">
        <f>MAX($I842,1-SUM($N220:AJ220))*(AK$8&lt;=$H842)</f>
        <v>1</v>
      </c>
      <c r="AL842" s="233">
        <f>MAX($I842,1-SUM($N220:AK220))*(AL$8&lt;=$H842)</f>
        <v>1</v>
      </c>
      <c r="AM842" s="233">
        <f>MAX($I842,1-SUM($N220:AL220))*(AM$8&lt;=$H842)</f>
        <v>1</v>
      </c>
      <c r="AN842" s="233">
        <f>MAX($I842,1-SUM($N220:AM220))*(AN$8&lt;=$H842)</f>
        <v>1</v>
      </c>
      <c r="AO842" s="233">
        <f>MAX($I842,1-SUM($N220:AN220))*(AO$8&lt;=$H842)</f>
        <v>1</v>
      </c>
      <c r="AP842" s="233">
        <f>MAX($I842,1-SUM($N220:AO220))*(AP$8&lt;=$H842)</f>
        <v>1</v>
      </c>
      <c r="AQ842" s="233">
        <f>MAX($I842,1-SUM($N220:AP220))*(AQ$8&lt;=$H842)</f>
        <v>1</v>
      </c>
      <c r="AR842" s="233">
        <f>MAX($I842,1-SUM($N220:AQ220))*(AR$8&lt;=$H842)</f>
        <v>1</v>
      </c>
      <c r="AS842" s="233">
        <f>MAX($I842,1-SUM($N220:AR220))*(AS$8&lt;=$H842)</f>
        <v>1</v>
      </c>
      <c r="AT842" s="233">
        <f>MAX($I842,1-SUM($N220:AS220))*(AT$8&lt;=$H842)</f>
        <v>1</v>
      </c>
      <c r="AU842" s="233">
        <f>MAX($I842,1-SUM($N220:AT220))*(AU$8&lt;=$H842)</f>
        <v>1</v>
      </c>
      <c r="AV842" s="233">
        <f>MAX($I842,1-SUM($N220:AU220))*(AV$8&lt;=$H842)</f>
        <v>1</v>
      </c>
      <c r="AW842" s="233">
        <f>MAX($I842,1-SUM($N220:AV220))*(AW$8&lt;=$H842)</f>
        <v>1</v>
      </c>
      <c r="AX842" s="233">
        <f>MAX($I842,1-SUM($N220:AW220))*(AX$8&lt;=$H842)</f>
        <v>1</v>
      </c>
      <c r="AY842" s="233">
        <f>MAX($I842,1-SUM($N220:AX220))*(AY$8&lt;=$H842)</f>
        <v>0</v>
      </c>
      <c r="AZ842" s="233">
        <f>MAX($I842,1-SUM($N220:AY220))*(AZ$8&lt;=$H842)</f>
        <v>0</v>
      </c>
      <c r="BA842" s="233">
        <f>MAX($I842,1-SUM($N220:AZ220))*(BA$8&lt;=$H842)</f>
        <v>0</v>
      </c>
      <c r="BB842" s="233">
        <f>MAX($I842,1-SUM($N220:BA220))*(BB$8&lt;=$H842)</f>
        <v>0</v>
      </c>
      <c r="BC842" s="233">
        <f>MAX($I842,1-SUM($N220:BB220))*(BC$8&lt;=$H842)</f>
        <v>0</v>
      </c>
      <c r="BD842" s="233">
        <f>MAX($I842,1-SUM($N220:BC220))*(BD$8&lt;=$H842)</f>
        <v>0</v>
      </c>
      <c r="BE842" s="233">
        <f>MAX($I842,1-SUM($N220:BD220))*(BE$8&lt;=$H842)</f>
        <v>0</v>
      </c>
      <c r="BF842" s="233">
        <f>MAX($I842,1-SUM($N220:BE220))*(BF$8&lt;=$H842)</f>
        <v>0</v>
      </c>
      <c r="BG842" s="233">
        <f>MAX($I842,1-SUM($N220:BF220))*(BG$8&lt;=$H842)</f>
        <v>0</v>
      </c>
      <c r="BH842" s="233">
        <f>MAX($I842,1-SUM($N220:BG220))*(BH$8&lt;=$H842)</f>
        <v>0</v>
      </c>
      <c r="BI842" s="233">
        <f>MAX($I842,1-SUM($N220:BH220))*(BI$8&lt;=$H842)</f>
        <v>0</v>
      </c>
      <c r="BJ842" s="233">
        <f>MAX($I842,1-SUM($N220:BI220))*(BJ$8&lt;=$H842)</f>
        <v>0</v>
      </c>
      <c r="BK842" s="233">
        <f>MAX($I842,1-SUM($N220:BJ220))*(BK$8&lt;=$H842)</f>
        <v>0</v>
      </c>
      <c r="BL842" s="233">
        <f>MAX($I842,1-SUM($N220:BK220))*(BL$8&lt;=$H842)</f>
        <v>0</v>
      </c>
      <c r="BM842" s="233">
        <f>MAX($I842,1-SUM($N220:BL220))*(BM$8&lt;=$H842)</f>
        <v>0</v>
      </c>
    </row>
    <row r="843" spans="3:65" x14ac:dyDescent="0.2">
      <c r="C843" s="188">
        <f t="shared" si="665"/>
        <v>23</v>
      </c>
      <c r="D843" s="166" t="str">
        <f t="shared" si="666"/>
        <v>item 23</v>
      </c>
      <c r="E843" s="211" t="str">
        <f t="shared" si="664"/>
        <v>Operating Expense</v>
      </c>
      <c r="F843" s="183">
        <f t="shared" si="664"/>
        <v>2</v>
      </c>
      <c r="G843" s="183"/>
      <c r="H843" s="215">
        <f>Inputs!I34</f>
        <v>35</v>
      </c>
      <c r="I843" s="232">
        <v>0.2</v>
      </c>
      <c r="J843" s="217"/>
      <c r="O843" s="233">
        <f>MAX($I843,1-SUM($N221:N221))*(O$8&lt;=$H843)</f>
        <v>1</v>
      </c>
      <c r="P843" s="233">
        <f>MAX($I843,1-SUM($N221:O221))*(P$8&lt;=$H843)</f>
        <v>1</v>
      </c>
      <c r="Q843" s="233">
        <f>MAX($I843,1-SUM($N221:P221))*(Q$8&lt;=$H843)</f>
        <v>1</v>
      </c>
      <c r="R843" s="233">
        <f>MAX($I843,1-SUM($N221:Q221))*(R$8&lt;=$H843)</f>
        <v>1</v>
      </c>
      <c r="S843" s="233">
        <f>MAX($I843,1-SUM($N221:R221))*(S$8&lt;=$H843)</f>
        <v>1</v>
      </c>
      <c r="T843" s="233">
        <f>MAX($I843,1-SUM($N221:S221))*(T$8&lt;=$H843)</f>
        <v>1</v>
      </c>
      <c r="U843" s="233">
        <f>MAX($I843,1-SUM($N221:T221))*(U$8&lt;=$H843)</f>
        <v>1</v>
      </c>
      <c r="V843" s="233">
        <f>MAX($I843,1-SUM($N221:U221))*(V$8&lt;=$H843)</f>
        <v>1</v>
      </c>
      <c r="W843" s="233">
        <f>MAX($I843,1-SUM($N221:V221))*(W$8&lt;=$H843)</f>
        <v>1</v>
      </c>
      <c r="X843" s="233">
        <f>MAX($I843,1-SUM($N221:W221))*(X$8&lt;=$H843)</f>
        <v>1</v>
      </c>
      <c r="Y843" s="233">
        <f>MAX($I843,1-SUM($N221:X221))*(Y$8&lt;=$H843)</f>
        <v>1</v>
      </c>
      <c r="Z843" s="233">
        <f>MAX($I843,1-SUM($N221:Y221))*(Z$8&lt;=$H843)</f>
        <v>1</v>
      </c>
      <c r="AA843" s="233">
        <f>MAX($I843,1-SUM($N221:Z221))*(AA$8&lt;=$H843)</f>
        <v>1</v>
      </c>
      <c r="AB843" s="233">
        <f>MAX($I843,1-SUM($N221:AA221))*(AB$8&lt;=$H843)</f>
        <v>1</v>
      </c>
      <c r="AC843" s="233">
        <f>MAX($I843,1-SUM($N221:AB221))*(AC$8&lt;=$H843)</f>
        <v>1</v>
      </c>
      <c r="AD843" s="233">
        <f>MAX($I843,1-SUM($N221:AC221))*(AD$8&lt;=$H843)</f>
        <v>1</v>
      </c>
      <c r="AE843" s="233">
        <f>MAX($I843,1-SUM($N221:AD221))*(AE$8&lt;=$H843)</f>
        <v>1</v>
      </c>
      <c r="AF843" s="233">
        <f>MAX($I843,1-SUM($N221:AE221))*(AF$8&lt;=$H843)</f>
        <v>1</v>
      </c>
      <c r="AG843" s="233">
        <f>MAX($I843,1-SUM($N221:AF221))*(AG$8&lt;=$H843)</f>
        <v>1</v>
      </c>
      <c r="AH843" s="233">
        <f>MAX($I843,1-SUM($N221:AG221))*(AH$8&lt;=$H843)</f>
        <v>1</v>
      </c>
      <c r="AI843" s="233">
        <f>MAX($I843,1-SUM($N221:AH221))*(AI$8&lt;=$H843)</f>
        <v>1</v>
      </c>
      <c r="AJ843" s="233">
        <f>MAX($I843,1-SUM($N221:AI221))*(AJ$8&lt;=$H843)</f>
        <v>1</v>
      </c>
      <c r="AK843" s="233">
        <f>MAX($I843,1-SUM($N221:AJ221))*(AK$8&lt;=$H843)</f>
        <v>1</v>
      </c>
      <c r="AL843" s="233">
        <f>MAX($I843,1-SUM($N221:AK221))*(AL$8&lt;=$H843)</f>
        <v>1</v>
      </c>
      <c r="AM843" s="233">
        <f>MAX($I843,1-SUM($N221:AL221))*(AM$8&lt;=$H843)</f>
        <v>1</v>
      </c>
      <c r="AN843" s="233">
        <f>MAX($I843,1-SUM($N221:AM221))*(AN$8&lt;=$H843)</f>
        <v>1</v>
      </c>
      <c r="AO843" s="233">
        <f>MAX($I843,1-SUM($N221:AN221))*(AO$8&lt;=$H843)</f>
        <v>1</v>
      </c>
      <c r="AP843" s="233">
        <f>MAX($I843,1-SUM($N221:AO221))*(AP$8&lt;=$H843)</f>
        <v>1</v>
      </c>
      <c r="AQ843" s="233">
        <f>MAX($I843,1-SUM($N221:AP221))*(AQ$8&lt;=$H843)</f>
        <v>1</v>
      </c>
      <c r="AR843" s="233">
        <f>MAX($I843,1-SUM($N221:AQ221))*(AR$8&lt;=$H843)</f>
        <v>1</v>
      </c>
      <c r="AS843" s="233">
        <f>MAX($I843,1-SUM($N221:AR221))*(AS$8&lt;=$H843)</f>
        <v>1</v>
      </c>
      <c r="AT843" s="233">
        <f>MAX($I843,1-SUM($N221:AS221))*(AT$8&lt;=$H843)</f>
        <v>1</v>
      </c>
      <c r="AU843" s="233">
        <f>MAX($I843,1-SUM($N221:AT221))*(AU$8&lt;=$H843)</f>
        <v>1</v>
      </c>
      <c r="AV843" s="233">
        <f>MAX($I843,1-SUM($N221:AU221))*(AV$8&lt;=$H843)</f>
        <v>1</v>
      </c>
      <c r="AW843" s="233">
        <f>MAX($I843,1-SUM($N221:AV221))*(AW$8&lt;=$H843)</f>
        <v>1</v>
      </c>
      <c r="AX843" s="233">
        <f>MAX($I843,1-SUM($N221:AW221))*(AX$8&lt;=$H843)</f>
        <v>1</v>
      </c>
      <c r="AY843" s="233">
        <f>MAX($I843,1-SUM($N221:AX221))*(AY$8&lt;=$H843)</f>
        <v>0</v>
      </c>
      <c r="AZ843" s="233">
        <f>MAX($I843,1-SUM($N221:AY221))*(AZ$8&lt;=$H843)</f>
        <v>0</v>
      </c>
      <c r="BA843" s="233">
        <f>MAX($I843,1-SUM($N221:AZ221))*(BA$8&lt;=$H843)</f>
        <v>0</v>
      </c>
      <c r="BB843" s="233">
        <f>MAX($I843,1-SUM($N221:BA221))*(BB$8&lt;=$H843)</f>
        <v>0</v>
      </c>
      <c r="BC843" s="233">
        <f>MAX($I843,1-SUM($N221:BB221))*(BC$8&lt;=$H843)</f>
        <v>0</v>
      </c>
      <c r="BD843" s="233">
        <f>MAX($I843,1-SUM($N221:BC221))*(BD$8&lt;=$H843)</f>
        <v>0</v>
      </c>
      <c r="BE843" s="233">
        <f>MAX($I843,1-SUM($N221:BD221))*(BE$8&lt;=$H843)</f>
        <v>0</v>
      </c>
      <c r="BF843" s="233">
        <f>MAX($I843,1-SUM($N221:BE221))*(BF$8&lt;=$H843)</f>
        <v>0</v>
      </c>
      <c r="BG843" s="233">
        <f>MAX($I843,1-SUM($N221:BF221))*(BG$8&lt;=$H843)</f>
        <v>0</v>
      </c>
      <c r="BH843" s="233">
        <f>MAX($I843,1-SUM($N221:BG221))*(BH$8&lt;=$H843)</f>
        <v>0</v>
      </c>
      <c r="BI843" s="233">
        <f>MAX($I843,1-SUM($N221:BH221))*(BI$8&lt;=$H843)</f>
        <v>0</v>
      </c>
      <c r="BJ843" s="233">
        <f>MAX($I843,1-SUM($N221:BI221))*(BJ$8&lt;=$H843)</f>
        <v>0</v>
      </c>
      <c r="BK843" s="233">
        <f>MAX($I843,1-SUM($N221:BJ221))*(BK$8&lt;=$H843)</f>
        <v>0</v>
      </c>
      <c r="BL843" s="233">
        <f>MAX($I843,1-SUM($N221:BK221))*(BL$8&lt;=$H843)</f>
        <v>0</v>
      </c>
      <c r="BM843" s="233">
        <f>MAX($I843,1-SUM($N221:BL221))*(BM$8&lt;=$H843)</f>
        <v>0</v>
      </c>
    </row>
    <row r="844" spans="3:65" x14ac:dyDescent="0.2">
      <c r="C844" s="188">
        <f t="shared" si="665"/>
        <v>24</v>
      </c>
      <c r="D844" s="166" t="str">
        <f t="shared" si="666"/>
        <v>item 24</v>
      </c>
      <c r="E844" s="211" t="str">
        <f t="shared" si="664"/>
        <v>Operating Expense</v>
      </c>
      <c r="F844" s="183">
        <f t="shared" si="664"/>
        <v>2</v>
      </c>
      <c r="G844" s="183"/>
      <c r="H844" s="215">
        <f>Inputs!I35</f>
        <v>35</v>
      </c>
      <c r="I844" s="232">
        <v>0.2</v>
      </c>
      <c r="J844" s="217"/>
      <c r="O844" s="233">
        <f>MAX($I844,1-SUM($N222:N222))*(O$8&lt;=$H844)</f>
        <v>1</v>
      </c>
      <c r="P844" s="233">
        <f>MAX($I844,1-SUM($N222:O222))*(P$8&lt;=$H844)</f>
        <v>1</v>
      </c>
      <c r="Q844" s="233">
        <f>MAX($I844,1-SUM($N222:P222))*(Q$8&lt;=$H844)</f>
        <v>1</v>
      </c>
      <c r="R844" s="233">
        <f>MAX($I844,1-SUM($N222:Q222))*(R$8&lt;=$H844)</f>
        <v>1</v>
      </c>
      <c r="S844" s="233">
        <f>MAX($I844,1-SUM($N222:R222))*(S$8&lt;=$H844)</f>
        <v>1</v>
      </c>
      <c r="T844" s="233">
        <f>MAX($I844,1-SUM($N222:S222))*(T$8&lt;=$H844)</f>
        <v>1</v>
      </c>
      <c r="U844" s="233">
        <f>MAX($I844,1-SUM($N222:T222))*(U$8&lt;=$H844)</f>
        <v>1</v>
      </c>
      <c r="V844" s="233">
        <f>MAX($I844,1-SUM($N222:U222))*(V$8&lt;=$H844)</f>
        <v>1</v>
      </c>
      <c r="W844" s="233">
        <f>MAX($I844,1-SUM($N222:V222))*(W$8&lt;=$H844)</f>
        <v>1</v>
      </c>
      <c r="X844" s="233">
        <f>MAX($I844,1-SUM($N222:W222))*(X$8&lt;=$H844)</f>
        <v>1</v>
      </c>
      <c r="Y844" s="233">
        <f>MAX($I844,1-SUM($N222:X222))*(Y$8&lt;=$H844)</f>
        <v>1</v>
      </c>
      <c r="Z844" s="233">
        <f>MAX($I844,1-SUM($N222:Y222))*(Z$8&lt;=$H844)</f>
        <v>1</v>
      </c>
      <c r="AA844" s="233">
        <f>MAX($I844,1-SUM($N222:Z222))*(AA$8&lt;=$H844)</f>
        <v>1</v>
      </c>
      <c r="AB844" s="233">
        <f>MAX($I844,1-SUM($N222:AA222))*(AB$8&lt;=$H844)</f>
        <v>1</v>
      </c>
      <c r="AC844" s="233">
        <f>MAX($I844,1-SUM($N222:AB222))*(AC$8&lt;=$H844)</f>
        <v>1</v>
      </c>
      <c r="AD844" s="233">
        <f>MAX($I844,1-SUM($N222:AC222))*(AD$8&lt;=$H844)</f>
        <v>1</v>
      </c>
      <c r="AE844" s="233">
        <f>MAX($I844,1-SUM($N222:AD222))*(AE$8&lt;=$H844)</f>
        <v>1</v>
      </c>
      <c r="AF844" s="233">
        <f>MAX($I844,1-SUM($N222:AE222))*(AF$8&lt;=$H844)</f>
        <v>1</v>
      </c>
      <c r="AG844" s="233">
        <f>MAX($I844,1-SUM($N222:AF222))*(AG$8&lt;=$H844)</f>
        <v>1</v>
      </c>
      <c r="AH844" s="233">
        <f>MAX($I844,1-SUM($N222:AG222))*(AH$8&lt;=$H844)</f>
        <v>1</v>
      </c>
      <c r="AI844" s="233">
        <f>MAX($I844,1-SUM($N222:AH222))*(AI$8&lt;=$H844)</f>
        <v>1</v>
      </c>
      <c r="AJ844" s="233">
        <f>MAX($I844,1-SUM($N222:AI222))*(AJ$8&lt;=$H844)</f>
        <v>1</v>
      </c>
      <c r="AK844" s="233">
        <f>MAX($I844,1-SUM($N222:AJ222))*(AK$8&lt;=$H844)</f>
        <v>1</v>
      </c>
      <c r="AL844" s="233">
        <f>MAX($I844,1-SUM($N222:AK222))*(AL$8&lt;=$H844)</f>
        <v>1</v>
      </c>
      <c r="AM844" s="233">
        <f>MAX($I844,1-SUM($N222:AL222))*(AM$8&lt;=$H844)</f>
        <v>1</v>
      </c>
      <c r="AN844" s="233">
        <f>MAX($I844,1-SUM($N222:AM222))*(AN$8&lt;=$H844)</f>
        <v>1</v>
      </c>
      <c r="AO844" s="233">
        <f>MAX($I844,1-SUM($N222:AN222))*(AO$8&lt;=$H844)</f>
        <v>1</v>
      </c>
      <c r="AP844" s="233">
        <f>MAX($I844,1-SUM($N222:AO222))*(AP$8&lt;=$H844)</f>
        <v>1</v>
      </c>
      <c r="AQ844" s="233">
        <f>MAX($I844,1-SUM($N222:AP222))*(AQ$8&lt;=$H844)</f>
        <v>1</v>
      </c>
      <c r="AR844" s="233">
        <f>MAX($I844,1-SUM($N222:AQ222))*(AR$8&lt;=$H844)</f>
        <v>1</v>
      </c>
      <c r="AS844" s="233">
        <f>MAX($I844,1-SUM($N222:AR222))*(AS$8&lt;=$H844)</f>
        <v>1</v>
      </c>
      <c r="AT844" s="233">
        <f>MAX($I844,1-SUM($N222:AS222))*(AT$8&lt;=$H844)</f>
        <v>1</v>
      </c>
      <c r="AU844" s="233">
        <f>MAX($I844,1-SUM($N222:AT222))*(AU$8&lt;=$H844)</f>
        <v>1</v>
      </c>
      <c r="AV844" s="233">
        <f>MAX($I844,1-SUM($N222:AU222))*(AV$8&lt;=$H844)</f>
        <v>1</v>
      </c>
      <c r="AW844" s="233">
        <f>MAX($I844,1-SUM($N222:AV222))*(AW$8&lt;=$H844)</f>
        <v>1</v>
      </c>
      <c r="AX844" s="233">
        <f>MAX($I844,1-SUM($N222:AW222))*(AX$8&lt;=$H844)</f>
        <v>1</v>
      </c>
      <c r="AY844" s="233">
        <f>MAX($I844,1-SUM($N222:AX222))*(AY$8&lt;=$H844)</f>
        <v>0</v>
      </c>
      <c r="AZ844" s="233">
        <f>MAX($I844,1-SUM($N222:AY222))*(AZ$8&lt;=$H844)</f>
        <v>0</v>
      </c>
      <c r="BA844" s="233">
        <f>MAX($I844,1-SUM($N222:AZ222))*(BA$8&lt;=$H844)</f>
        <v>0</v>
      </c>
      <c r="BB844" s="233">
        <f>MAX($I844,1-SUM($N222:BA222))*(BB$8&lt;=$H844)</f>
        <v>0</v>
      </c>
      <c r="BC844" s="233">
        <f>MAX($I844,1-SUM($N222:BB222))*(BC$8&lt;=$H844)</f>
        <v>0</v>
      </c>
      <c r="BD844" s="233">
        <f>MAX($I844,1-SUM($N222:BC222))*(BD$8&lt;=$H844)</f>
        <v>0</v>
      </c>
      <c r="BE844" s="233">
        <f>MAX($I844,1-SUM($N222:BD222))*(BE$8&lt;=$H844)</f>
        <v>0</v>
      </c>
      <c r="BF844" s="233">
        <f>MAX($I844,1-SUM($N222:BE222))*(BF$8&lt;=$H844)</f>
        <v>0</v>
      </c>
      <c r="BG844" s="233">
        <f>MAX($I844,1-SUM($N222:BF222))*(BG$8&lt;=$H844)</f>
        <v>0</v>
      </c>
      <c r="BH844" s="233">
        <f>MAX($I844,1-SUM($N222:BG222))*(BH$8&lt;=$H844)</f>
        <v>0</v>
      </c>
      <c r="BI844" s="233">
        <f>MAX($I844,1-SUM($N222:BH222))*(BI$8&lt;=$H844)</f>
        <v>0</v>
      </c>
      <c r="BJ844" s="233">
        <f>MAX($I844,1-SUM($N222:BI222))*(BJ$8&lt;=$H844)</f>
        <v>0</v>
      </c>
      <c r="BK844" s="233">
        <f>MAX($I844,1-SUM($N222:BJ222))*(BK$8&lt;=$H844)</f>
        <v>0</v>
      </c>
      <c r="BL844" s="233">
        <f>MAX($I844,1-SUM($N222:BK222))*(BL$8&lt;=$H844)</f>
        <v>0</v>
      </c>
      <c r="BM844" s="233">
        <f>MAX($I844,1-SUM($N222:BL222))*(BM$8&lt;=$H844)</f>
        <v>0</v>
      </c>
    </row>
    <row r="845" spans="3:65" x14ac:dyDescent="0.2">
      <c r="C845" s="188">
        <f t="shared" si="665"/>
        <v>25</v>
      </c>
      <c r="D845" s="166" t="str">
        <f t="shared" si="666"/>
        <v>item 25</v>
      </c>
      <c r="E845" s="211" t="str">
        <f t="shared" si="664"/>
        <v>Operating Expense</v>
      </c>
      <c r="F845" s="183">
        <f t="shared" si="664"/>
        <v>2</v>
      </c>
      <c r="G845" s="183"/>
      <c r="H845" s="215">
        <f>Inputs!I36</f>
        <v>35</v>
      </c>
      <c r="I845" s="232">
        <v>0.2</v>
      </c>
      <c r="J845" s="217"/>
      <c r="O845" s="233">
        <f>MAX($I845,1-SUM($N223:N223))*(O$8&lt;=$H845)</f>
        <v>1</v>
      </c>
      <c r="P845" s="233">
        <f>MAX($I845,1-SUM($N223:O223))*(P$8&lt;=$H845)</f>
        <v>1</v>
      </c>
      <c r="Q845" s="233">
        <f>MAX($I845,1-SUM($N223:P223))*(Q$8&lt;=$H845)</f>
        <v>1</v>
      </c>
      <c r="R845" s="233">
        <f>MAX($I845,1-SUM($N223:Q223))*(R$8&lt;=$H845)</f>
        <v>1</v>
      </c>
      <c r="S845" s="233">
        <f>MAX($I845,1-SUM($N223:R223))*(S$8&lt;=$H845)</f>
        <v>1</v>
      </c>
      <c r="T845" s="233">
        <f>MAX($I845,1-SUM($N223:S223))*(T$8&lt;=$H845)</f>
        <v>1</v>
      </c>
      <c r="U845" s="233">
        <f>MAX($I845,1-SUM($N223:T223))*(U$8&lt;=$H845)</f>
        <v>1</v>
      </c>
      <c r="V845" s="233">
        <f>MAX($I845,1-SUM($N223:U223))*(V$8&lt;=$H845)</f>
        <v>1</v>
      </c>
      <c r="W845" s="233">
        <f>MAX($I845,1-SUM($N223:V223))*(W$8&lt;=$H845)</f>
        <v>1</v>
      </c>
      <c r="X845" s="233">
        <f>MAX($I845,1-SUM($N223:W223))*(X$8&lt;=$H845)</f>
        <v>1</v>
      </c>
      <c r="Y845" s="233">
        <f>MAX($I845,1-SUM($N223:X223))*(Y$8&lt;=$H845)</f>
        <v>1</v>
      </c>
      <c r="Z845" s="233">
        <f>MAX($I845,1-SUM($N223:Y223))*(Z$8&lt;=$H845)</f>
        <v>1</v>
      </c>
      <c r="AA845" s="233">
        <f>MAX($I845,1-SUM($N223:Z223))*(AA$8&lt;=$H845)</f>
        <v>1</v>
      </c>
      <c r="AB845" s="233">
        <f>MAX($I845,1-SUM($N223:AA223))*(AB$8&lt;=$H845)</f>
        <v>1</v>
      </c>
      <c r="AC845" s="233">
        <f>MAX($I845,1-SUM($N223:AB223))*(AC$8&lt;=$H845)</f>
        <v>1</v>
      </c>
      <c r="AD845" s="233">
        <f>MAX($I845,1-SUM($N223:AC223))*(AD$8&lt;=$H845)</f>
        <v>1</v>
      </c>
      <c r="AE845" s="233">
        <f>MAX($I845,1-SUM($N223:AD223))*(AE$8&lt;=$H845)</f>
        <v>1</v>
      </c>
      <c r="AF845" s="233">
        <f>MAX($I845,1-SUM($N223:AE223))*(AF$8&lt;=$H845)</f>
        <v>1</v>
      </c>
      <c r="AG845" s="233">
        <f>MAX($I845,1-SUM($N223:AF223))*(AG$8&lt;=$H845)</f>
        <v>1</v>
      </c>
      <c r="AH845" s="233">
        <f>MAX($I845,1-SUM($N223:AG223))*(AH$8&lt;=$H845)</f>
        <v>1</v>
      </c>
      <c r="AI845" s="233">
        <f>MAX($I845,1-SUM($N223:AH223))*(AI$8&lt;=$H845)</f>
        <v>1</v>
      </c>
      <c r="AJ845" s="233">
        <f>MAX($I845,1-SUM($N223:AI223))*(AJ$8&lt;=$H845)</f>
        <v>1</v>
      </c>
      <c r="AK845" s="233">
        <f>MAX($I845,1-SUM($N223:AJ223))*(AK$8&lt;=$H845)</f>
        <v>1</v>
      </c>
      <c r="AL845" s="233">
        <f>MAX($I845,1-SUM($N223:AK223))*(AL$8&lt;=$H845)</f>
        <v>1</v>
      </c>
      <c r="AM845" s="233">
        <f>MAX($I845,1-SUM($N223:AL223))*(AM$8&lt;=$H845)</f>
        <v>1</v>
      </c>
      <c r="AN845" s="233">
        <f>MAX($I845,1-SUM($N223:AM223))*(AN$8&lt;=$H845)</f>
        <v>1</v>
      </c>
      <c r="AO845" s="233">
        <f>MAX($I845,1-SUM($N223:AN223))*(AO$8&lt;=$H845)</f>
        <v>1</v>
      </c>
      <c r="AP845" s="233">
        <f>MAX($I845,1-SUM($N223:AO223))*(AP$8&lt;=$H845)</f>
        <v>1</v>
      </c>
      <c r="AQ845" s="233">
        <f>MAX($I845,1-SUM($N223:AP223))*(AQ$8&lt;=$H845)</f>
        <v>1</v>
      </c>
      <c r="AR845" s="233">
        <f>MAX($I845,1-SUM($N223:AQ223))*(AR$8&lt;=$H845)</f>
        <v>1</v>
      </c>
      <c r="AS845" s="233">
        <f>MAX($I845,1-SUM($N223:AR223))*(AS$8&lt;=$H845)</f>
        <v>1</v>
      </c>
      <c r="AT845" s="233">
        <f>MAX($I845,1-SUM($N223:AS223))*(AT$8&lt;=$H845)</f>
        <v>1</v>
      </c>
      <c r="AU845" s="233">
        <f>MAX($I845,1-SUM($N223:AT223))*(AU$8&lt;=$H845)</f>
        <v>1</v>
      </c>
      <c r="AV845" s="233">
        <f>MAX($I845,1-SUM($N223:AU223))*(AV$8&lt;=$H845)</f>
        <v>1</v>
      </c>
      <c r="AW845" s="233">
        <f>MAX($I845,1-SUM($N223:AV223))*(AW$8&lt;=$H845)</f>
        <v>1</v>
      </c>
      <c r="AX845" s="233">
        <f>MAX($I845,1-SUM($N223:AW223))*(AX$8&lt;=$H845)</f>
        <v>1</v>
      </c>
      <c r="AY845" s="233">
        <f>MAX($I845,1-SUM($N223:AX223))*(AY$8&lt;=$H845)</f>
        <v>0</v>
      </c>
      <c r="AZ845" s="233">
        <f>MAX($I845,1-SUM($N223:AY223))*(AZ$8&lt;=$H845)</f>
        <v>0</v>
      </c>
      <c r="BA845" s="233">
        <f>MAX($I845,1-SUM($N223:AZ223))*(BA$8&lt;=$H845)</f>
        <v>0</v>
      </c>
      <c r="BB845" s="233">
        <f>MAX($I845,1-SUM($N223:BA223))*(BB$8&lt;=$H845)</f>
        <v>0</v>
      </c>
      <c r="BC845" s="233">
        <f>MAX($I845,1-SUM($N223:BB223))*(BC$8&lt;=$H845)</f>
        <v>0</v>
      </c>
      <c r="BD845" s="233">
        <f>MAX($I845,1-SUM($N223:BC223))*(BD$8&lt;=$H845)</f>
        <v>0</v>
      </c>
      <c r="BE845" s="233">
        <f>MAX($I845,1-SUM($N223:BD223))*(BE$8&lt;=$H845)</f>
        <v>0</v>
      </c>
      <c r="BF845" s="233">
        <f>MAX($I845,1-SUM($N223:BE223))*(BF$8&lt;=$H845)</f>
        <v>0</v>
      </c>
      <c r="BG845" s="233">
        <f>MAX($I845,1-SUM($N223:BF223))*(BG$8&lt;=$H845)</f>
        <v>0</v>
      </c>
      <c r="BH845" s="233">
        <f>MAX($I845,1-SUM($N223:BG223))*(BH$8&lt;=$H845)</f>
        <v>0</v>
      </c>
      <c r="BI845" s="233">
        <f>MAX($I845,1-SUM($N223:BH223))*(BI$8&lt;=$H845)</f>
        <v>0</v>
      </c>
      <c r="BJ845" s="233">
        <f>MAX($I845,1-SUM($N223:BI223))*(BJ$8&lt;=$H845)</f>
        <v>0</v>
      </c>
      <c r="BK845" s="233">
        <f>MAX($I845,1-SUM($N223:BJ223))*(BK$8&lt;=$H845)</f>
        <v>0</v>
      </c>
      <c r="BL845" s="233">
        <f>MAX($I845,1-SUM($N223:BK223))*(BL$8&lt;=$H845)</f>
        <v>0</v>
      </c>
      <c r="BM845" s="233">
        <f>MAX($I845,1-SUM($N223:BL223))*(BM$8&lt;=$H845)</f>
        <v>0</v>
      </c>
    </row>
    <row r="846" spans="3:65" x14ac:dyDescent="0.2">
      <c r="D846" s="194" t="str">
        <f>D820</f>
        <v>Insurance Valuation %</v>
      </c>
      <c r="O846" s="209"/>
      <c r="P846" s="209"/>
      <c r="Q846" s="209"/>
      <c r="R846" s="209"/>
      <c r="S846" s="209"/>
      <c r="T846" s="209"/>
      <c r="U846" s="209"/>
      <c r="V846" s="209"/>
      <c r="W846" s="209"/>
      <c r="X846" s="209"/>
      <c r="Y846" s="209"/>
      <c r="Z846" s="209"/>
      <c r="AA846" s="209"/>
      <c r="AB846" s="209"/>
      <c r="AC846" s="209"/>
      <c r="AD846" s="209"/>
      <c r="AE846" s="209"/>
      <c r="AF846" s="209"/>
      <c r="AG846" s="209"/>
      <c r="AH846" s="209"/>
      <c r="AI846" s="209"/>
      <c r="AJ846" s="209"/>
      <c r="AK846" s="209"/>
      <c r="AL846" s="209"/>
      <c r="AM846" s="209"/>
      <c r="AN846" s="209"/>
      <c r="AO846" s="209"/>
      <c r="AP846" s="209"/>
      <c r="AQ846" s="209"/>
      <c r="AR846" s="209"/>
      <c r="AS846" s="209"/>
      <c r="AT846" s="209"/>
      <c r="AU846" s="209"/>
      <c r="AV846" s="209"/>
      <c r="AW846" s="209"/>
      <c r="AX846" s="209"/>
      <c r="AY846" s="209"/>
      <c r="AZ846" s="209"/>
      <c r="BA846" s="209"/>
      <c r="BB846" s="209"/>
      <c r="BC846" s="209"/>
      <c r="BD846" s="209"/>
      <c r="BE846" s="209"/>
      <c r="BF846" s="209"/>
      <c r="BG846" s="209"/>
      <c r="BH846" s="209"/>
      <c r="BI846" s="209"/>
      <c r="BJ846" s="209"/>
      <c r="BK846" s="209"/>
      <c r="BL846" s="209"/>
      <c r="BM846" s="209"/>
    </row>
    <row r="847" spans="3:65" s="189" customFormat="1" x14ac:dyDescent="0.2">
      <c r="D847" s="195"/>
      <c r="F847" s="196"/>
      <c r="G847" s="196"/>
    </row>
    <row r="848" spans="3:65" s="189" customFormat="1" x14ac:dyDescent="0.2">
      <c r="D848" s="195"/>
      <c r="F848" s="196"/>
      <c r="G848" s="196"/>
    </row>
    <row r="849" spans="3:65" x14ac:dyDescent="0.2">
      <c r="D849" s="186" t="s">
        <v>86</v>
      </c>
      <c r="E849" s="181"/>
      <c r="F849" s="155"/>
      <c r="G849" s="155"/>
      <c r="K849" s="184"/>
      <c r="L849" s="184"/>
      <c r="M849" s="184"/>
      <c r="O849" s="184"/>
      <c r="P849" s="184"/>
      <c r="Q849" s="184"/>
      <c r="R849" s="184"/>
      <c r="S849" s="184"/>
      <c r="T849" s="184"/>
      <c r="U849" s="184"/>
      <c r="V849" s="184"/>
      <c r="W849" s="184"/>
      <c r="X849" s="184"/>
      <c r="Y849" s="184"/>
      <c r="Z849" s="184"/>
      <c r="AA849" s="184"/>
      <c r="AB849" s="184"/>
      <c r="AC849" s="184"/>
      <c r="AD849" s="184"/>
      <c r="AE849" s="184"/>
      <c r="AF849" s="184"/>
      <c r="AG849" s="184"/>
      <c r="AH849" s="184"/>
      <c r="AI849" s="184"/>
      <c r="AJ849" s="184"/>
      <c r="AK849" s="184"/>
      <c r="AL849" s="184"/>
      <c r="AM849" s="184"/>
      <c r="AN849" s="184"/>
      <c r="AO849" s="184"/>
      <c r="AP849" s="184"/>
      <c r="AQ849" s="184"/>
      <c r="AR849" s="184"/>
      <c r="AS849" s="184"/>
      <c r="AT849" s="184"/>
      <c r="AU849" s="184"/>
      <c r="AV849" s="184"/>
      <c r="AW849" s="184"/>
      <c r="AX849" s="184"/>
      <c r="AY849" s="184"/>
      <c r="AZ849" s="184"/>
      <c r="BA849" s="184"/>
      <c r="BB849" s="184"/>
      <c r="BC849" s="184"/>
      <c r="BD849" s="184"/>
      <c r="BE849" s="184"/>
      <c r="BF849" s="184"/>
      <c r="BG849" s="184"/>
      <c r="BH849" s="184"/>
      <c r="BI849" s="184"/>
      <c r="BJ849" s="184"/>
      <c r="BK849" s="184"/>
      <c r="BL849" s="184"/>
      <c r="BM849" s="184"/>
    </row>
    <row r="850" spans="3:65" x14ac:dyDescent="0.2">
      <c r="C850" s="188">
        <f>C849+1</f>
        <v>1</v>
      </c>
      <c r="D850" s="166" t="str">
        <f>INDEX(D$51:D$75,$C850,1)</f>
        <v xml:space="preserve">TRANSMISSION LINE  </v>
      </c>
      <c r="E850" s="211" t="str">
        <f t="shared" ref="E850:F874" si="667">INDEX(E$51:E$75,$C850,1)</f>
        <v>CWIP Capital</v>
      </c>
      <c r="F850" s="183">
        <f t="shared" si="667"/>
        <v>6</v>
      </c>
      <c r="G850" s="183"/>
      <c r="H850" s="214"/>
      <c r="K850" s="202"/>
      <c r="L850" s="203"/>
      <c r="O850" s="221">
        <f ca="1">SUMPRODUCT($O170:O170,N(OFFSET($O821:O821,0,MAX(COLUMN($O821:O821))-COLUMN($O821:O821),1,1)))</f>
        <v>0</v>
      </c>
      <c r="P850" s="221">
        <f ca="1">SUMPRODUCT($O170:P170,N(OFFSET($O821:P821,0,MAX(COLUMN($O821:P821))-COLUMN($O821:P821),1,1)))</f>
        <v>0</v>
      </c>
      <c r="Q850" s="221">
        <f ca="1">SUMPRODUCT($O170:Q170,N(OFFSET($O821:Q821,0,MAX(COLUMN($O821:Q821))-COLUMN($O821:Q821),1,1)))</f>
        <v>0</v>
      </c>
      <c r="R850" s="221">
        <f ca="1">SUMPRODUCT($O170:R170,N(OFFSET($O821:R821,0,MAX(COLUMN($O821:R821))-COLUMN($O821:R821),1,1)))</f>
        <v>188115037.57668784</v>
      </c>
      <c r="S850" s="221">
        <f ca="1">SUMPRODUCT($O170:S170,N(OFFSET($O821:S821,0,MAX(COLUMN($O821:S821))-COLUMN($O821:S821),1,1)))</f>
        <v>187891091.10338226</v>
      </c>
      <c r="T850" s="221">
        <f ca="1">SUMPRODUCT($O170:T170,N(OFFSET($O821:T821,0,MAX(COLUMN($O821:T821))-COLUMN($O821:T821),1,1)))</f>
        <v>185203733.42371529</v>
      </c>
      <c r="U850" s="221">
        <f ca="1">SUMPRODUCT($O170:U170,N(OFFSET($O821:U821,0,MAX(COLUMN($O821:U821))-COLUMN($O821:U821),1,1)))</f>
        <v>182516375.74404833</v>
      </c>
      <c r="V850" s="221">
        <f ca="1">SUMPRODUCT($O170:V170,N(OFFSET($O821:V821,0,MAX(COLUMN($O821:V821))-COLUMN($O821:V821),1,1)))</f>
        <v>179829018.06438136</v>
      </c>
      <c r="W850" s="221">
        <f ca="1">SUMPRODUCT($O170:W170,N(OFFSET($O821:W821,0,MAX(COLUMN($O821:W821))-COLUMN($O821:W821),1,1)))</f>
        <v>177141660.38471439</v>
      </c>
      <c r="X850" s="221">
        <f ca="1">SUMPRODUCT($O170:X170,N(OFFSET($O821:X821,0,MAX(COLUMN($O821:X821))-COLUMN($O821:X821),1,1)))</f>
        <v>174454302.70504743</v>
      </c>
      <c r="Y850" s="221">
        <f ca="1">SUMPRODUCT($O170:Y170,N(OFFSET($O821:Y821,0,MAX(COLUMN($O821:Y821))-COLUMN($O821:Y821),1,1)))</f>
        <v>171766945.02538043</v>
      </c>
      <c r="Z850" s="221">
        <f ca="1">SUMPRODUCT($O170:Z170,N(OFFSET($O821:Z821,0,MAX(COLUMN($O821:Z821))-COLUMN($O821:Z821),1,1)))</f>
        <v>169079587.3457135</v>
      </c>
      <c r="AA850" s="221">
        <f ca="1">SUMPRODUCT($O170:AA170,N(OFFSET($O821:AA821,0,MAX(COLUMN($O821:AA821))-COLUMN($O821:AA821),1,1)))</f>
        <v>166392229.6660465</v>
      </c>
      <c r="AB850" s="221">
        <f ca="1">SUMPRODUCT($O170:AB170,N(OFFSET($O821:AB821,0,MAX(COLUMN($O821:AB821))-COLUMN($O821:AB821),1,1)))</f>
        <v>163704871.98637953</v>
      </c>
      <c r="AC850" s="221">
        <f ca="1">SUMPRODUCT($O170:AC170,N(OFFSET($O821:AC821,0,MAX(COLUMN($O821:AC821))-COLUMN($O821:AC821),1,1)))</f>
        <v>161017514.30671257</v>
      </c>
      <c r="AD850" s="221">
        <f ca="1">SUMPRODUCT($O170:AD170,N(OFFSET($O821:AD821,0,MAX(COLUMN($O821:AD821))-COLUMN($O821:AD821),1,1)))</f>
        <v>158330156.6270456</v>
      </c>
      <c r="AE850" s="221">
        <f ca="1">SUMPRODUCT($O170:AE170,N(OFFSET($O821:AE821,0,MAX(COLUMN($O821:AE821))-COLUMN($O821:AE821),1,1)))</f>
        <v>155642798.94737864</v>
      </c>
      <c r="AF850" s="221">
        <f ca="1">SUMPRODUCT($O170:AF170,N(OFFSET($O821:AF821,0,MAX(COLUMN($O821:AF821))-COLUMN($O821:AF821),1,1)))</f>
        <v>152955441.26771167</v>
      </c>
      <c r="AG850" s="221">
        <f ca="1">SUMPRODUCT($O170:AG170,N(OFFSET($O821:AG821,0,MAX(COLUMN($O821:AG821))-COLUMN($O821:AG821),1,1)))</f>
        <v>150268083.58804467</v>
      </c>
      <c r="AH850" s="221">
        <f ca="1">SUMPRODUCT($O170:AH170,N(OFFSET($O821:AH821,0,MAX(COLUMN($O821:AH821))-COLUMN($O821:AH821),1,1)))</f>
        <v>147580725.90837774</v>
      </c>
      <c r="AI850" s="221">
        <f ca="1">SUMPRODUCT($O170:AI170,N(OFFSET($O821:AI821,0,MAX(COLUMN($O821:AI821))-COLUMN($O821:AI821),1,1)))</f>
        <v>144893368.22871074</v>
      </c>
      <c r="AJ850" s="221">
        <f ca="1">SUMPRODUCT($O170:AJ170,N(OFFSET($O821:AJ821,0,MAX(COLUMN($O821:AJ821))-COLUMN($O821:AJ821),1,1)))</f>
        <v>142206010.54904377</v>
      </c>
      <c r="AK850" s="221">
        <f ca="1">SUMPRODUCT($O170:AK170,N(OFFSET($O821:AK821,0,MAX(COLUMN($O821:AK821))-COLUMN($O821:AK821),1,1)))</f>
        <v>139518652.86937681</v>
      </c>
      <c r="AL850" s="221">
        <f ca="1">SUMPRODUCT($O170:AL170,N(OFFSET($O821:AL821,0,MAX(COLUMN($O821:AL821))-COLUMN($O821:AL821),1,1)))</f>
        <v>136831295.18970984</v>
      </c>
      <c r="AM850" s="221">
        <f ca="1">SUMPRODUCT($O170:AM170,N(OFFSET($O821:AM821,0,MAX(COLUMN($O821:AM821))-COLUMN($O821:AM821),1,1)))</f>
        <v>134143937.51004286</v>
      </c>
      <c r="AN850" s="221">
        <f ca="1">SUMPRODUCT($O170:AN170,N(OFFSET($O821:AN821,0,MAX(COLUMN($O821:AN821))-COLUMN($O821:AN821),1,1)))</f>
        <v>131456579.83037589</v>
      </c>
      <c r="AO850" s="221">
        <f ca="1">SUMPRODUCT($O170:AO170,N(OFFSET($O821:AO821,0,MAX(COLUMN($O821:AO821))-COLUMN($O821:AO821),1,1)))</f>
        <v>128769222.15070894</v>
      </c>
      <c r="AP850" s="221">
        <f ca="1">SUMPRODUCT($O170:AP170,N(OFFSET($O821:AP821,0,MAX(COLUMN($O821:AP821))-COLUMN($O821:AP821),1,1)))</f>
        <v>126081864.47104196</v>
      </c>
      <c r="AQ850" s="221">
        <f ca="1">SUMPRODUCT($O170:AQ170,N(OFFSET($O821:AQ821,0,MAX(COLUMN($O821:AQ821))-COLUMN($O821:AQ821),1,1)))</f>
        <v>123394506.79137498</v>
      </c>
      <c r="AR850" s="221">
        <f ca="1">SUMPRODUCT($O170:AR170,N(OFFSET($O821:AR821,0,MAX(COLUMN($O821:AR821))-COLUMN($O821:AR821),1,1)))</f>
        <v>120707149.11170802</v>
      </c>
      <c r="AS850" s="221">
        <f ca="1">SUMPRODUCT($O170:AS170,N(OFFSET($O821:AS821,0,MAX(COLUMN($O821:AS821))-COLUMN($O821:AS821),1,1)))</f>
        <v>118019791.43204106</v>
      </c>
      <c r="AT850" s="221">
        <f ca="1">SUMPRODUCT($O170:AT170,N(OFFSET($O821:AT821,0,MAX(COLUMN($O821:AT821))-COLUMN($O821:AT821),1,1)))</f>
        <v>115332433.75237408</v>
      </c>
      <c r="AU850" s="221">
        <f ca="1">SUMPRODUCT($O170:AU170,N(OFFSET($O821:AU821,0,MAX(COLUMN($O821:AU821))-COLUMN($O821:AU821),1,1)))</f>
        <v>112645076.0727071</v>
      </c>
      <c r="AV850" s="221">
        <f ca="1">SUMPRODUCT($O170:AV170,N(OFFSET($O821:AV821,0,MAX(COLUMN($O821:AV821))-COLUMN($O821:AV821),1,1)))</f>
        <v>109957718.39304014</v>
      </c>
      <c r="AW850" s="221">
        <f ca="1">SUMPRODUCT($O170:AW170,N(OFFSET($O821:AW821,0,MAX(COLUMN($O821:AW821))-COLUMN($O821:AW821),1,1)))</f>
        <v>107270360.71337318</v>
      </c>
      <c r="AX850" s="221">
        <f ca="1">SUMPRODUCT($O170:AX170,N(OFFSET($O821:AX821,0,MAX(COLUMN($O821:AX821))-COLUMN($O821:AX821),1,1)))</f>
        <v>104583003.0337062</v>
      </c>
      <c r="AY850" s="221">
        <f ca="1">SUMPRODUCT($O170:AY170,N(OFFSET($O821:AY821,0,MAX(COLUMN($O821:AY821))-COLUMN($O821:AY821),1,1)))</f>
        <v>101895645.35403922</v>
      </c>
      <c r="AZ850" s="221">
        <f ca="1">SUMPRODUCT($O170:AZ170,N(OFFSET($O821:AZ821,0,MAX(COLUMN($O821:AZ821))-COLUMN($O821:AZ821),1,1)))</f>
        <v>99208287.674372256</v>
      </c>
      <c r="BA850" s="221">
        <f ca="1">SUMPRODUCT($O170:BA170,N(OFFSET($O821:BA821,0,MAX(COLUMN($O821:BA821))-COLUMN($O821:BA821),1,1)))</f>
        <v>96520929.994705305</v>
      </c>
      <c r="BB850" s="221">
        <f ca="1">SUMPRODUCT($O170:BB170,N(OFFSET($O821:BB821,0,MAX(COLUMN($O821:BB821))-COLUMN($O821:BB821),1,1)))</f>
        <v>93833572.315038323</v>
      </c>
      <c r="BC850" s="221">
        <f ca="1">SUMPRODUCT($O170:BC170,N(OFFSET($O821:BC821,0,MAX(COLUMN($O821:BC821))-COLUMN($O821:BC821),1,1)))</f>
        <v>91146214.635371357</v>
      </c>
      <c r="BD850" s="221">
        <f ca="1">SUMPRODUCT($O170:BD170,N(OFFSET($O821:BD821,0,MAX(COLUMN($O821:BD821))-COLUMN($O821:BD821),1,1)))</f>
        <v>88458856.955704406</v>
      </c>
      <c r="BE850" s="221">
        <f ca="1">SUMPRODUCT($O170:BE170,N(OFFSET($O821:BE821,0,MAX(COLUMN($O821:BE821))-COLUMN($O821:BE821),1,1)))</f>
        <v>85771499.27603744</v>
      </c>
      <c r="BF850" s="221">
        <f ca="1">SUMPRODUCT($O170:BF170,N(OFFSET($O821:BF821,0,MAX(COLUMN($O821:BF821))-COLUMN($O821:BF821),1,1)))</f>
        <v>83084141.596370488</v>
      </c>
      <c r="BG850" s="221">
        <f ca="1">SUMPRODUCT($O170:BG170,N(OFFSET($O821:BG821,0,MAX(COLUMN($O821:BG821))-COLUMN($O821:BG821),1,1)))</f>
        <v>80396783.916703522</v>
      </c>
      <c r="BH850" s="221">
        <f ca="1">SUMPRODUCT($O170:BH170,N(OFFSET($O821:BH821,0,MAX(COLUMN($O821:BH821))-COLUMN($O821:BH821),1,1)))</f>
        <v>77709426.237036556</v>
      </c>
      <c r="BI850" s="221">
        <f ca="1">SUMPRODUCT($O170:BI170,N(OFFSET($O821:BI821,0,MAX(COLUMN($O821:BI821))-COLUMN($O821:BI821),1,1)))</f>
        <v>75022068.557369605</v>
      </c>
      <c r="BJ850" s="221">
        <f ca="1">SUMPRODUCT($O170:BJ170,N(OFFSET($O821:BJ821,0,MAX(COLUMN($O821:BJ821))-COLUMN($O821:BJ821),1,1)))</f>
        <v>72334710.877702639</v>
      </c>
      <c r="BK850" s="221">
        <f ca="1">SUMPRODUCT($O170:BK170,N(OFFSET($O821:BK821,0,MAX(COLUMN($O821:BK821))-COLUMN($O821:BK821),1,1)))</f>
        <v>69647353.198035687</v>
      </c>
      <c r="BL850" s="221">
        <f ca="1">SUMPRODUCT($O170:BL170,N(OFFSET($O821:BL821,0,MAX(COLUMN($O821:BL821))-COLUMN($O821:BL821),1,1)))</f>
        <v>66959995.518368721</v>
      </c>
      <c r="BM850" s="221">
        <f ca="1">SUMPRODUCT($O170:BM170,N(OFFSET($O821:BM821,0,MAX(COLUMN($O821:BM821))-COLUMN($O821:BM821),1,1)))</f>
        <v>64272637.838701762</v>
      </c>
    </row>
    <row r="851" spans="3:65" x14ac:dyDescent="0.2">
      <c r="C851" s="188">
        <f t="shared" ref="C851:C874" si="668">C850+1</f>
        <v>2</v>
      </c>
      <c r="D851" s="166" t="str">
        <f t="shared" ref="D851:D874" si="669">INDEX(D$51:D$75,$C851,1)</f>
        <v xml:space="preserve">TRANSMISSION SUBSTATION  </v>
      </c>
      <c r="E851" s="211" t="str">
        <f t="shared" si="667"/>
        <v>CWIP Capital</v>
      </c>
      <c r="F851" s="183">
        <f t="shared" si="667"/>
        <v>6</v>
      </c>
      <c r="G851" s="183"/>
      <c r="H851" s="214"/>
      <c r="K851" s="202"/>
      <c r="L851" s="203"/>
      <c r="O851" s="221">
        <f ca="1">SUMPRODUCT($O171:O171,N(OFFSET($O822:O822,0,MAX(COLUMN($O822:O822))-COLUMN($O822:O822),1,1)))</f>
        <v>0</v>
      </c>
      <c r="P851" s="221">
        <f ca="1">SUMPRODUCT($O171:P171,N(OFFSET($O822:P822,0,MAX(COLUMN($O822:P822))-COLUMN($O822:P822),1,1)))</f>
        <v>0</v>
      </c>
      <c r="Q851" s="221">
        <f ca="1">SUMPRODUCT($O171:Q171,N(OFFSET($O822:Q822,0,MAX(COLUMN($O822:Q822))-COLUMN($O822:Q822),1,1)))</f>
        <v>0</v>
      </c>
      <c r="R851" s="221">
        <f ca="1">SUMPRODUCT($O171:R171,N(OFFSET($O822:R822,0,MAX(COLUMN($O822:R822))-COLUMN($O822:R822),1,1)))</f>
        <v>4483341.0770647293</v>
      </c>
      <c r="S851" s="221">
        <f ca="1">SUMPRODUCT($O171:S171,N(OFFSET($O822:S822,0,MAX(COLUMN($O822:S822))-COLUMN($O822:S822),1,1)))</f>
        <v>4474849.9007824091</v>
      </c>
      <c r="T851" s="221">
        <f ca="1">SUMPRODUCT($O171:T171,N(OFFSET($O822:T822,0,MAX(COLUMN($O822:T822))-COLUMN($O822:T822),1,1)))</f>
        <v>4372955.7853945745</v>
      </c>
      <c r="U851" s="221">
        <f ca="1">SUMPRODUCT($O171:U171,N(OFFSET($O822:U822,0,MAX(COLUMN($O822:U822))-COLUMN($O822:U822),1,1)))</f>
        <v>4271061.6700067399</v>
      </c>
      <c r="V851" s="221">
        <f ca="1">SUMPRODUCT($O171:V171,N(OFFSET($O822:V822,0,MAX(COLUMN($O822:V822))-COLUMN($O822:V822),1,1)))</f>
        <v>4169167.5546189053</v>
      </c>
      <c r="W851" s="221">
        <f ca="1">SUMPRODUCT($O171:W171,N(OFFSET($O822:W822,0,MAX(COLUMN($O822:W822))-COLUMN($O822:W822),1,1)))</f>
        <v>4067273.4392310707</v>
      </c>
      <c r="X851" s="221">
        <f ca="1">SUMPRODUCT($O171:X171,N(OFFSET($O822:X822,0,MAX(COLUMN($O822:X822))-COLUMN($O822:X822),1,1)))</f>
        <v>3965379.3238432361</v>
      </c>
      <c r="Y851" s="221">
        <f ca="1">SUMPRODUCT($O171:Y171,N(OFFSET($O822:Y822,0,MAX(COLUMN($O822:Y822))-COLUMN($O822:Y822),1,1)))</f>
        <v>3863485.208455401</v>
      </c>
      <c r="Z851" s="221">
        <f ca="1">SUMPRODUCT($O171:Z171,N(OFFSET($O822:Z822,0,MAX(COLUMN($O822:Z822))-COLUMN($O822:Z822),1,1)))</f>
        <v>3761591.0930675664</v>
      </c>
      <c r="AA851" s="221">
        <f ca="1">SUMPRODUCT($O171:AA171,N(OFFSET($O822:AA822,0,MAX(COLUMN($O822:AA822))-COLUMN($O822:AA822),1,1)))</f>
        <v>3659696.9776797318</v>
      </c>
      <c r="AB851" s="221">
        <f ca="1">SUMPRODUCT($O171:AB171,N(OFFSET($O822:AB822,0,MAX(COLUMN($O822:AB822))-COLUMN($O822:AB822),1,1)))</f>
        <v>3557802.8622918967</v>
      </c>
      <c r="AC851" s="221">
        <f ca="1">SUMPRODUCT($O171:AC171,N(OFFSET($O822:AC822,0,MAX(COLUMN($O822:AC822))-COLUMN($O822:AC822),1,1)))</f>
        <v>3455908.7469040616</v>
      </c>
      <c r="AD851" s="221">
        <f ca="1">SUMPRODUCT($O171:AD171,N(OFFSET($O822:AD822,0,MAX(COLUMN($O822:AD822))-COLUMN($O822:AD822),1,1)))</f>
        <v>3354014.631516227</v>
      </c>
      <c r="AE851" s="221">
        <f ca="1">SUMPRODUCT($O171:AE171,N(OFFSET($O822:AE822,0,MAX(COLUMN($O822:AE822))-COLUMN($O822:AE822),1,1)))</f>
        <v>3252120.5161283924</v>
      </c>
      <c r="AF851" s="221">
        <f ca="1">SUMPRODUCT($O171:AF171,N(OFFSET($O822:AF822,0,MAX(COLUMN($O822:AF822))-COLUMN($O822:AF822),1,1)))</f>
        <v>3150226.4007405578</v>
      </c>
      <c r="AG851" s="221">
        <f ca="1">SUMPRODUCT($O171:AG171,N(OFFSET($O822:AG822,0,MAX(COLUMN($O822:AG822))-COLUMN($O822:AG822),1,1)))</f>
        <v>3048332.2853527232</v>
      </c>
      <c r="AH851" s="221">
        <f ca="1">SUMPRODUCT($O171:AH171,N(OFFSET($O822:AH822,0,MAX(COLUMN($O822:AH822))-COLUMN($O822:AH822),1,1)))</f>
        <v>2946438.1699648886</v>
      </c>
      <c r="AI851" s="221">
        <f ca="1">SUMPRODUCT($O171:AI171,N(OFFSET($O822:AI822,0,MAX(COLUMN($O822:AI822))-COLUMN($O822:AI822),1,1)))</f>
        <v>2844544.054577054</v>
      </c>
      <c r="AJ851" s="221">
        <f ca="1">SUMPRODUCT($O171:AJ171,N(OFFSET($O822:AJ822,0,MAX(COLUMN($O822:AJ822))-COLUMN($O822:AJ822),1,1)))</f>
        <v>2742649.9391892194</v>
      </c>
      <c r="AK851" s="221">
        <f ca="1">SUMPRODUCT($O171:AK171,N(OFFSET($O822:AK822,0,MAX(COLUMN($O822:AK822))-COLUMN($O822:AK822),1,1)))</f>
        <v>2640755.8238013843</v>
      </c>
      <c r="AL851" s="221">
        <f ca="1">SUMPRODUCT($O171:AL171,N(OFFSET($O822:AL822,0,MAX(COLUMN($O822:AL822))-COLUMN($O822:AL822),1,1)))</f>
        <v>2538861.7084135497</v>
      </c>
      <c r="AM851" s="221">
        <f ca="1">SUMPRODUCT($O171:AM171,N(OFFSET($O822:AM822,0,MAX(COLUMN($O822:AM822))-COLUMN($O822:AM822),1,1)))</f>
        <v>2436967.5930257151</v>
      </c>
      <c r="AN851" s="221">
        <f ca="1">SUMPRODUCT($O171:AN171,N(OFFSET($O822:AN822,0,MAX(COLUMN($O822:AN822))-COLUMN($O822:AN822),1,1)))</f>
        <v>2335073.4776378805</v>
      </c>
      <c r="AO851" s="221">
        <f ca="1">SUMPRODUCT($O171:AO171,N(OFFSET($O822:AO822,0,MAX(COLUMN($O822:AO822))-COLUMN($O822:AO822),1,1)))</f>
        <v>2233179.3622500459</v>
      </c>
      <c r="AP851" s="221">
        <f ca="1">SUMPRODUCT($O171:AP171,N(OFFSET($O822:AP822,0,MAX(COLUMN($O822:AP822))-COLUMN($O822:AP822),1,1)))</f>
        <v>2131285.2468622113</v>
      </c>
      <c r="AQ851" s="221">
        <f ca="1">SUMPRODUCT($O171:AQ171,N(OFFSET($O822:AQ822,0,MAX(COLUMN($O822:AQ822))-COLUMN($O822:AQ822),1,1)))</f>
        <v>2029391.1314743764</v>
      </c>
      <c r="AR851" s="221">
        <f ca="1">SUMPRODUCT($O171:AR171,N(OFFSET($O822:AR822,0,MAX(COLUMN($O822:AR822))-COLUMN($O822:AR822),1,1)))</f>
        <v>1927497.0160865418</v>
      </c>
      <c r="AS851" s="221">
        <f ca="1">SUMPRODUCT($O171:AS171,N(OFFSET($O822:AS822,0,MAX(COLUMN($O822:AS822))-COLUMN($O822:AS822),1,1)))</f>
        <v>1825602.9006987072</v>
      </c>
      <c r="AT851" s="221">
        <f ca="1">SUMPRODUCT($O171:AT171,N(OFFSET($O822:AT822,0,MAX(COLUMN($O822:AT822))-COLUMN($O822:AT822),1,1)))</f>
        <v>1723708.7853108726</v>
      </c>
      <c r="AU851" s="221">
        <f ca="1">SUMPRODUCT($O171:AU171,N(OFFSET($O822:AU822,0,MAX(COLUMN($O822:AU822))-COLUMN($O822:AU822),1,1)))</f>
        <v>1621814.6699230378</v>
      </c>
      <c r="AV851" s="221">
        <f ca="1">SUMPRODUCT($O171:AV171,N(OFFSET($O822:AV822,0,MAX(COLUMN($O822:AV822))-COLUMN($O822:AV822),1,1)))</f>
        <v>1519920.5545352031</v>
      </c>
      <c r="AW851" s="221">
        <f ca="1">SUMPRODUCT($O171:AW171,N(OFFSET($O822:AW822,0,MAX(COLUMN($O822:AW822))-COLUMN($O822:AW822),1,1)))</f>
        <v>1418026.4391473685</v>
      </c>
      <c r="AX851" s="221">
        <f ca="1">SUMPRODUCT($O171:AX171,N(OFFSET($O822:AX822,0,MAX(COLUMN($O822:AX822))-COLUMN($O822:AX822),1,1)))</f>
        <v>1316132.3237595339</v>
      </c>
      <c r="AY851" s="221">
        <f ca="1">SUMPRODUCT($O171:AY171,N(OFFSET($O822:AY822,0,MAX(COLUMN($O822:AY822))-COLUMN($O822:AY822),1,1)))</f>
        <v>1214238.2083716991</v>
      </c>
      <c r="AZ851" s="221">
        <f ca="1">SUMPRODUCT($O171:AZ171,N(OFFSET($O822:AZ822,0,MAX(COLUMN($O822:AZ822))-COLUMN($O822:AZ822),1,1)))</f>
        <v>1112344.0929838645</v>
      </c>
      <c r="BA851" s="221">
        <f ca="1">SUMPRODUCT($O171:BA171,N(OFFSET($O822:BA822,0,MAX(COLUMN($O822:BA822))-COLUMN($O822:BA822),1,1)))</f>
        <v>1010449.9775960299</v>
      </c>
      <c r="BB851" s="221">
        <f ca="1">SUMPRODUCT($O171:BB171,N(OFFSET($O822:BB822,0,MAX(COLUMN($O822:BB822))-COLUMN($O822:BB822),1,1)))</f>
        <v>908555.86220819515</v>
      </c>
      <c r="BC851" s="221">
        <f ca="1">SUMPRODUCT($O171:BC171,N(OFFSET($O822:BC822,0,MAX(COLUMN($O822:BC822))-COLUMN($O822:BC822),1,1)))</f>
        <v>896668.21541294595</v>
      </c>
      <c r="BD851" s="221">
        <f ca="1">SUMPRODUCT($O171:BD171,N(OFFSET($O822:BD822,0,MAX(COLUMN($O822:BD822))-COLUMN($O822:BD822),1,1)))</f>
        <v>896668.21541294595</v>
      </c>
      <c r="BE851" s="221">
        <f ca="1">SUMPRODUCT($O171:BE171,N(OFFSET($O822:BE822,0,MAX(COLUMN($O822:BE822))-COLUMN($O822:BE822),1,1)))</f>
        <v>896668.21541294595</v>
      </c>
      <c r="BF851" s="221">
        <f ca="1">SUMPRODUCT($O171:BF171,N(OFFSET($O822:BF822,0,MAX(COLUMN($O822:BF822))-COLUMN($O822:BF822),1,1)))</f>
        <v>896668.21541294595</v>
      </c>
      <c r="BG851" s="221">
        <f ca="1">SUMPRODUCT($O171:BG171,N(OFFSET($O822:BG822,0,MAX(COLUMN($O822:BG822))-COLUMN($O822:BG822),1,1)))</f>
        <v>896668.21541294595</v>
      </c>
      <c r="BH851" s="221">
        <f ca="1">SUMPRODUCT($O171:BH171,N(OFFSET($O822:BH822,0,MAX(COLUMN($O822:BH822))-COLUMN($O822:BH822),1,1)))</f>
        <v>896668.21541294595</v>
      </c>
      <c r="BI851" s="221">
        <f ca="1">SUMPRODUCT($O171:BI171,N(OFFSET($O822:BI822,0,MAX(COLUMN($O822:BI822))-COLUMN($O822:BI822),1,1)))</f>
        <v>896668.21541294595</v>
      </c>
      <c r="BJ851" s="221">
        <f ca="1">SUMPRODUCT($O171:BJ171,N(OFFSET($O822:BJ822,0,MAX(COLUMN($O822:BJ822))-COLUMN($O822:BJ822),1,1)))</f>
        <v>896668.21541294595</v>
      </c>
      <c r="BK851" s="221">
        <f ca="1">SUMPRODUCT($O171:BK171,N(OFFSET($O822:BK822,0,MAX(COLUMN($O822:BK822))-COLUMN($O822:BK822),1,1)))</f>
        <v>0</v>
      </c>
      <c r="BL851" s="221">
        <f ca="1">SUMPRODUCT($O171:BL171,N(OFFSET($O822:BL822,0,MAX(COLUMN($O822:BL822))-COLUMN($O822:BL822),1,1)))</f>
        <v>0</v>
      </c>
      <c r="BM851" s="221">
        <f ca="1">SUMPRODUCT($O171:BM171,N(OFFSET($O822:BM822,0,MAX(COLUMN($O822:BM822))-COLUMN($O822:BM822),1,1)))</f>
        <v>0</v>
      </c>
    </row>
    <row r="852" spans="3:65" x14ac:dyDescent="0.2">
      <c r="C852" s="188">
        <f t="shared" si="668"/>
        <v>3</v>
      </c>
      <c r="D852" s="166" t="str">
        <f t="shared" si="669"/>
        <v xml:space="preserve">DISTRIBUTION SUBSTATION  </v>
      </c>
      <c r="E852" s="211" t="str">
        <f t="shared" si="667"/>
        <v>CWIP Capital</v>
      </c>
      <c r="F852" s="183">
        <f t="shared" si="667"/>
        <v>6</v>
      </c>
      <c r="G852" s="183"/>
      <c r="H852" s="214"/>
      <c r="K852" s="202"/>
      <c r="L852" s="203"/>
      <c r="O852" s="221">
        <f ca="1">SUMPRODUCT($O172:O172,N(OFFSET($O823:O823,0,MAX(COLUMN($O823:O823))-COLUMN($O823:O823),1,1)))</f>
        <v>0</v>
      </c>
      <c r="P852" s="221">
        <f ca="1">SUMPRODUCT($O172:P172,N(OFFSET($O823:P823,0,MAX(COLUMN($O823:P823))-COLUMN($O823:P823),1,1)))</f>
        <v>0</v>
      </c>
      <c r="Q852" s="221">
        <f ca="1">SUMPRODUCT($O172:Q172,N(OFFSET($O823:Q823,0,MAX(COLUMN($O823:Q823))-COLUMN($O823:Q823),1,1)))</f>
        <v>0</v>
      </c>
      <c r="R852" s="221">
        <f ca="1">SUMPRODUCT($O172:R172,N(OFFSET($O823:R823,0,MAX(COLUMN($O823:R823))-COLUMN($O823:R823),1,1)))</f>
        <v>20889382.346247427</v>
      </c>
      <c r="S852" s="221">
        <f ca="1">SUMPRODUCT($O172:S172,N(OFFSET($O823:S823,0,MAX(COLUMN($O823:S823))-COLUMN($O823:S823),1,1)))</f>
        <v>20855249.368557479</v>
      </c>
      <c r="T852" s="221">
        <f ca="1">SUMPRODUCT($O172:T172,N(OFFSET($O823:T823,0,MAX(COLUMN($O823:T823))-COLUMN($O823:T823),1,1)))</f>
        <v>20445653.636278119</v>
      </c>
      <c r="U852" s="221">
        <f ca="1">SUMPRODUCT($O172:U172,N(OFFSET($O823:U823,0,MAX(COLUMN($O823:U823))-COLUMN($O823:U823),1,1)))</f>
        <v>20036057.903998759</v>
      </c>
      <c r="V852" s="221">
        <f ca="1">SUMPRODUCT($O172:V172,N(OFFSET($O823:V823,0,MAX(COLUMN($O823:V823))-COLUMN($O823:V823),1,1)))</f>
        <v>19626462.171719395</v>
      </c>
      <c r="W852" s="221">
        <f ca="1">SUMPRODUCT($O172:W172,N(OFFSET($O823:W823,0,MAX(COLUMN($O823:W823))-COLUMN($O823:W823),1,1)))</f>
        <v>19216866.439440038</v>
      </c>
      <c r="X852" s="221">
        <f ca="1">SUMPRODUCT($O172:X172,N(OFFSET($O823:X823,0,MAX(COLUMN($O823:X823))-COLUMN($O823:X823),1,1)))</f>
        <v>18807270.707160674</v>
      </c>
      <c r="Y852" s="221">
        <f ca="1">SUMPRODUCT($O172:Y172,N(OFFSET($O823:Y823,0,MAX(COLUMN($O823:Y823))-COLUMN($O823:Y823),1,1)))</f>
        <v>18397674.974881314</v>
      </c>
      <c r="Z852" s="221">
        <f ca="1">SUMPRODUCT($O172:Z172,N(OFFSET($O823:Z823,0,MAX(COLUMN($O823:Z823))-COLUMN($O823:Z823),1,1)))</f>
        <v>17988079.242601953</v>
      </c>
      <c r="AA852" s="221">
        <f ca="1">SUMPRODUCT($O172:AA172,N(OFFSET($O823:AA823,0,MAX(COLUMN($O823:AA823))-COLUMN($O823:AA823),1,1)))</f>
        <v>17578483.510322589</v>
      </c>
      <c r="AB852" s="221">
        <f ca="1">SUMPRODUCT($O172:AB172,N(OFFSET($O823:AB823,0,MAX(COLUMN($O823:AB823))-COLUMN($O823:AB823),1,1)))</f>
        <v>17168887.778043229</v>
      </c>
      <c r="AC852" s="221">
        <f ca="1">SUMPRODUCT($O172:AC172,N(OFFSET($O823:AC823,0,MAX(COLUMN($O823:AC823))-COLUMN($O823:AC823),1,1)))</f>
        <v>16759292.045763869</v>
      </c>
      <c r="AD852" s="221">
        <f ca="1">SUMPRODUCT($O172:AD172,N(OFFSET($O823:AD823,0,MAX(COLUMN($O823:AD823))-COLUMN($O823:AD823),1,1)))</f>
        <v>16349696.313484509</v>
      </c>
      <c r="AE852" s="221">
        <f ca="1">SUMPRODUCT($O172:AE172,N(OFFSET($O823:AE823,0,MAX(COLUMN($O823:AE823))-COLUMN($O823:AE823),1,1)))</f>
        <v>15940100.581205146</v>
      </c>
      <c r="AF852" s="221">
        <f ca="1">SUMPRODUCT($O172:AF172,N(OFFSET($O823:AF823,0,MAX(COLUMN($O823:AF823))-COLUMN($O823:AF823),1,1)))</f>
        <v>15530504.848925784</v>
      </c>
      <c r="AG852" s="221">
        <f ca="1">SUMPRODUCT($O172:AG172,N(OFFSET($O823:AG823,0,MAX(COLUMN($O823:AG823))-COLUMN($O823:AG823),1,1)))</f>
        <v>15120909.116646424</v>
      </c>
      <c r="AH852" s="221">
        <f ca="1">SUMPRODUCT($O172:AH172,N(OFFSET($O823:AH823,0,MAX(COLUMN($O823:AH823))-COLUMN($O823:AH823),1,1)))</f>
        <v>14711313.384367064</v>
      </c>
      <c r="AI852" s="221">
        <f ca="1">SUMPRODUCT($O172:AI172,N(OFFSET($O823:AI823,0,MAX(COLUMN($O823:AI823))-COLUMN($O823:AI823),1,1)))</f>
        <v>14301717.652087701</v>
      </c>
      <c r="AJ852" s="221">
        <f ca="1">SUMPRODUCT($O172:AJ172,N(OFFSET($O823:AJ823,0,MAX(COLUMN($O823:AJ823))-COLUMN($O823:AJ823),1,1)))</f>
        <v>13892121.919808339</v>
      </c>
      <c r="AK852" s="221">
        <f ca="1">SUMPRODUCT($O172:AK172,N(OFFSET($O823:AK823,0,MAX(COLUMN($O823:AK823))-COLUMN($O823:AK823),1,1)))</f>
        <v>13482526.187528979</v>
      </c>
      <c r="AL852" s="221">
        <f ca="1">SUMPRODUCT($O172:AL172,N(OFFSET($O823:AL823,0,MAX(COLUMN($O823:AL823))-COLUMN($O823:AL823),1,1)))</f>
        <v>13072930.455249621</v>
      </c>
      <c r="AM852" s="221">
        <f ca="1">SUMPRODUCT($O172:AM172,N(OFFSET($O823:AM823,0,MAX(COLUMN($O823:AM823))-COLUMN($O823:AM823),1,1)))</f>
        <v>12663334.722970258</v>
      </c>
      <c r="AN852" s="221">
        <f ca="1">SUMPRODUCT($O172:AN172,N(OFFSET($O823:AN823,0,MAX(COLUMN($O823:AN823))-COLUMN($O823:AN823),1,1)))</f>
        <v>12253738.990690896</v>
      </c>
      <c r="AO852" s="221">
        <f ca="1">SUMPRODUCT($O172:AO172,N(OFFSET($O823:AO823,0,MAX(COLUMN($O823:AO823))-COLUMN($O823:AO823),1,1)))</f>
        <v>11844143.258411536</v>
      </c>
      <c r="AP852" s="221">
        <f ca="1">SUMPRODUCT($O172:AP172,N(OFFSET($O823:AP823,0,MAX(COLUMN($O823:AP823))-COLUMN($O823:AP823),1,1)))</f>
        <v>11434547.526132176</v>
      </c>
      <c r="AQ852" s="221">
        <f ca="1">SUMPRODUCT($O172:AQ172,N(OFFSET($O823:AQ823,0,MAX(COLUMN($O823:AQ823))-COLUMN($O823:AQ823),1,1)))</f>
        <v>11024951.793852814</v>
      </c>
      <c r="AR852" s="221">
        <f ca="1">SUMPRODUCT($O172:AR172,N(OFFSET($O823:AR823,0,MAX(COLUMN($O823:AR823))-COLUMN($O823:AR823),1,1)))</f>
        <v>10615356.061573451</v>
      </c>
      <c r="AS852" s="221">
        <f ca="1">SUMPRODUCT($O172:AS172,N(OFFSET($O823:AS823,0,MAX(COLUMN($O823:AS823))-COLUMN($O823:AS823),1,1)))</f>
        <v>10205760.329294091</v>
      </c>
      <c r="AT852" s="221">
        <f ca="1">SUMPRODUCT($O172:AT172,N(OFFSET($O823:AT823,0,MAX(COLUMN($O823:AT823))-COLUMN($O823:AT823),1,1)))</f>
        <v>9796164.5970147289</v>
      </c>
      <c r="AU852" s="221">
        <f ca="1">SUMPRODUCT($O172:AU172,N(OFFSET($O823:AU823,0,MAX(COLUMN($O823:AU823))-COLUMN($O823:AU823),1,1)))</f>
        <v>9386568.8647353668</v>
      </c>
      <c r="AV852" s="221">
        <f ca="1">SUMPRODUCT($O172:AV172,N(OFFSET($O823:AV823,0,MAX(COLUMN($O823:AV823))-COLUMN($O823:AV823),1,1)))</f>
        <v>8976973.1324560046</v>
      </c>
      <c r="AW852" s="221">
        <f ca="1">SUMPRODUCT($O172:AW172,N(OFFSET($O823:AW823,0,MAX(COLUMN($O823:AW823))-COLUMN($O823:AW823),1,1)))</f>
        <v>8567377.4001766425</v>
      </c>
      <c r="AX852" s="221">
        <f ca="1">SUMPRODUCT($O172:AX172,N(OFFSET($O823:AX823,0,MAX(COLUMN($O823:AX823))-COLUMN($O823:AX823),1,1)))</f>
        <v>8157781.6678972803</v>
      </c>
      <c r="AY852" s="221">
        <f ca="1">SUMPRODUCT($O172:AY172,N(OFFSET($O823:AY823,0,MAX(COLUMN($O823:AY823))-COLUMN($O823:AY823),1,1)))</f>
        <v>7748185.9356179181</v>
      </c>
      <c r="AZ852" s="221">
        <f ca="1">SUMPRODUCT($O172:AZ172,N(OFFSET($O823:AZ823,0,MAX(COLUMN($O823:AZ823))-COLUMN($O823:AZ823),1,1)))</f>
        <v>7338590.203338556</v>
      </c>
      <c r="BA852" s="221">
        <f ca="1">SUMPRODUCT($O172:BA172,N(OFFSET($O823:BA823,0,MAX(COLUMN($O823:BA823))-COLUMN($O823:BA823),1,1)))</f>
        <v>6928994.4710591938</v>
      </c>
      <c r="BB852" s="221">
        <f ca="1">SUMPRODUCT($O172:BB172,N(OFFSET($O823:BB823,0,MAX(COLUMN($O823:BB823))-COLUMN($O823:BB823),1,1)))</f>
        <v>6519398.7387798317</v>
      </c>
      <c r="BC852" s="221">
        <f ca="1">SUMPRODUCT($O172:BC172,N(OFFSET($O823:BC823,0,MAX(COLUMN($O823:BC823))-COLUMN($O823:BC823),1,1)))</f>
        <v>6109803.0065004695</v>
      </c>
      <c r="BD852" s="221">
        <f ca="1">SUMPRODUCT($O172:BD172,N(OFFSET($O823:BD823,0,MAX(COLUMN($O823:BD823))-COLUMN($O823:BD823),1,1)))</f>
        <v>5700207.2742211074</v>
      </c>
      <c r="BE852" s="221">
        <f ca="1">SUMPRODUCT($O172:BE172,N(OFFSET($O823:BE823,0,MAX(COLUMN($O823:BE823))-COLUMN($O823:BE823),1,1)))</f>
        <v>5290611.5419417452</v>
      </c>
      <c r="BF852" s="221">
        <f ca="1">SUMPRODUCT($O172:BF172,N(OFFSET($O823:BF823,0,MAX(COLUMN($O823:BF823))-COLUMN($O823:BF823),1,1)))</f>
        <v>4881015.809662383</v>
      </c>
      <c r="BG852" s="221">
        <f ca="1">SUMPRODUCT($O172:BG172,N(OFFSET($O823:BG823,0,MAX(COLUMN($O823:BG823))-COLUMN($O823:BG823),1,1)))</f>
        <v>4471420.0773830209</v>
      </c>
      <c r="BH852" s="221">
        <f ca="1">SUMPRODUCT($O172:BH172,N(OFFSET($O823:BH823,0,MAX(COLUMN($O823:BH823))-COLUMN($O823:BH823),1,1)))</f>
        <v>4177876.4692494855</v>
      </c>
      <c r="BI852" s="221">
        <f ca="1">SUMPRODUCT($O172:BI172,N(OFFSET($O823:BI823,0,MAX(COLUMN($O823:BI823))-COLUMN($O823:BI823),1,1)))</f>
        <v>4177876.4692494855</v>
      </c>
      <c r="BJ852" s="221">
        <f ca="1">SUMPRODUCT($O172:BJ172,N(OFFSET($O823:BJ823,0,MAX(COLUMN($O823:BJ823))-COLUMN($O823:BJ823),1,1)))</f>
        <v>4177876.4692494855</v>
      </c>
      <c r="BK852" s="221">
        <f ca="1">SUMPRODUCT($O172:BK172,N(OFFSET($O823:BK823,0,MAX(COLUMN($O823:BK823))-COLUMN($O823:BK823),1,1)))</f>
        <v>4177876.4692494855</v>
      </c>
      <c r="BL852" s="221">
        <f ca="1">SUMPRODUCT($O172:BL172,N(OFFSET($O823:BL823,0,MAX(COLUMN($O823:BL823))-COLUMN($O823:BL823),1,1)))</f>
        <v>4177876.4692494855</v>
      </c>
      <c r="BM852" s="221">
        <f ca="1">SUMPRODUCT($O172:BM172,N(OFFSET($O823:BM823,0,MAX(COLUMN($O823:BM823))-COLUMN($O823:BM823),1,1)))</f>
        <v>4177876.4692494855</v>
      </c>
    </row>
    <row r="853" spans="3:65" x14ac:dyDescent="0.2">
      <c r="C853" s="188">
        <f t="shared" si="668"/>
        <v>4</v>
      </c>
      <c r="D853" s="166" t="str">
        <f t="shared" si="669"/>
        <v/>
      </c>
      <c r="E853" s="211" t="str">
        <f t="shared" si="667"/>
        <v>Operating Expense</v>
      </c>
      <c r="F853" s="183">
        <f t="shared" si="667"/>
        <v>2</v>
      </c>
      <c r="G853" s="183"/>
      <c r="H853" s="214"/>
      <c r="K853" s="202"/>
      <c r="L853" s="203"/>
      <c r="O853" s="221">
        <f ca="1">SUMPRODUCT($O173:O173,N(OFFSET($O824:O824,0,MAX(COLUMN($O824:O824))-COLUMN($O824:O824),1,1)))</f>
        <v>0</v>
      </c>
      <c r="P853" s="221">
        <f ca="1">SUMPRODUCT($O173:P173,N(OFFSET($O824:P824,0,MAX(COLUMN($O824:P824))-COLUMN($O824:P824),1,1)))</f>
        <v>0</v>
      </c>
      <c r="Q853" s="221">
        <f ca="1">SUMPRODUCT($O173:Q173,N(OFFSET($O824:Q824,0,MAX(COLUMN($O824:Q824))-COLUMN($O824:Q824),1,1)))</f>
        <v>0</v>
      </c>
      <c r="R853" s="221">
        <f ca="1">SUMPRODUCT($O173:R173,N(OFFSET($O824:R824,0,MAX(COLUMN($O824:R824))-COLUMN($O824:R824),1,1)))</f>
        <v>0</v>
      </c>
      <c r="S853" s="221">
        <f ca="1">SUMPRODUCT($O173:S173,N(OFFSET($O824:S824,0,MAX(COLUMN($O824:S824))-COLUMN($O824:S824),1,1)))</f>
        <v>0</v>
      </c>
      <c r="T853" s="221">
        <f ca="1">SUMPRODUCT($O173:T173,N(OFFSET($O824:T824,0,MAX(COLUMN($O824:T824))-COLUMN($O824:T824),1,1)))</f>
        <v>0</v>
      </c>
      <c r="U853" s="221">
        <f ca="1">SUMPRODUCT($O173:U173,N(OFFSET($O824:U824,0,MAX(COLUMN($O824:U824))-COLUMN($O824:U824),1,1)))</f>
        <v>0</v>
      </c>
      <c r="V853" s="221">
        <f ca="1">SUMPRODUCT($O173:V173,N(OFFSET($O824:V824,0,MAX(COLUMN($O824:V824))-COLUMN($O824:V824),1,1)))</f>
        <v>0</v>
      </c>
      <c r="W853" s="221">
        <f ca="1">SUMPRODUCT($O173:W173,N(OFFSET($O824:W824,0,MAX(COLUMN($O824:W824))-COLUMN($O824:W824),1,1)))</f>
        <v>0</v>
      </c>
      <c r="X853" s="221">
        <f ca="1">SUMPRODUCT($O173:X173,N(OFFSET($O824:X824,0,MAX(COLUMN($O824:X824))-COLUMN($O824:X824),1,1)))</f>
        <v>0</v>
      </c>
      <c r="Y853" s="221">
        <f ca="1">SUMPRODUCT($O173:Y173,N(OFFSET($O824:Y824,0,MAX(COLUMN($O824:Y824))-COLUMN($O824:Y824),1,1)))</f>
        <v>0</v>
      </c>
      <c r="Z853" s="221">
        <f ca="1">SUMPRODUCT($O173:Z173,N(OFFSET($O824:Z824,0,MAX(COLUMN($O824:Z824))-COLUMN($O824:Z824),1,1)))</f>
        <v>0</v>
      </c>
      <c r="AA853" s="221">
        <f ca="1">SUMPRODUCT($O173:AA173,N(OFFSET($O824:AA824,0,MAX(COLUMN($O824:AA824))-COLUMN($O824:AA824),1,1)))</f>
        <v>0</v>
      </c>
      <c r="AB853" s="221">
        <f ca="1">SUMPRODUCT($O173:AB173,N(OFFSET($O824:AB824,0,MAX(COLUMN($O824:AB824))-COLUMN($O824:AB824),1,1)))</f>
        <v>0</v>
      </c>
      <c r="AC853" s="221">
        <f ca="1">SUMPRODUCT($O173:AC173,N(OFFSET($O824:AC824,0,MAX(COLUMN($O824:AC824))-COLUMN($O824:AC824),1,1)))</f>
        <v>0</v>
      </c>
      <c r="AD853" s="221">
        <f ca="1">SUMPRODUCT($O173:AD173,N(OFFSET($O824:AD824,0,MAX(COLUMN($O824:AD824))-COLUMN($O824:AD824),1,1)))</f>
        <v>0</v>
      </c>
      <c r="AE853" s="221">
        <f ca="1">SUMPRODUCT($O173:AE173,N(OFFSET($O824:AE824,0,MAX(COLUMN($O824:AE824))-COLUMN($O824:AE824),1,1)))</f>
        <v>0</v>
      </c>
      <c r="AF853" s="221">
        <f ca="1">SUMPRODUCT($O173:AF173,N(OFFSET($O824:AF824,0,MAX(COLUMN($O824:AF824))-COLUMN($O824:AF824),1,1)))</f>
        <v>0</v>
      </c>
      <c r="AG853" s="221">
        <f ca="1">SUMPRODUCT($O173:AG173,N(OFFSET($O824:AG824,0,MAX(COLUMN($O824:AG824))-COLUMN($O824:AG824),1,1)))</f>
        <v>0</v>
      </c>
      <c r="AH853" s="221">
        <f ca="1">SUMPRODUCT($O173:AH173,N(OFFSET($O824:AH824,0,MAX(COLUMN($O824:AH824))-COLUMN($O824:AH824),1,1)))</f>
        <v>0</v>
      </c>
      <c r="AI853" s="221">
        <f ca="1">SUMPRODUCT($O173:AI173,N(OFFSET($O824:AI824,0,MAX(COLUMN($O824:AI824))-COLUMN($O824:AI824),1,1)))</f>
        <v>0</v>
      </c>
      <c r="AJ853" s="221">
        <f ca="1">SUMPRODUCT($O173:AJ173,N(OFFSET($O824:AJ824,0,MAX(COLUMN($O824:AJ824))-COLUMN($O824:AJ824),1,1)))</f>
        <v>0</v>
      </c>
      <c r="AK853" s="221">
        <f ca="1">SUMPRODUCT($O173:AK173,N(OFFSET($O824:AK824,0,MAX(COLUMN($O824:AK824))-COLUMN($O824:AK824),1,1)))</f>
        <v>0</v>
      </c>
      <c r="AL853" s="221">
        <f ca="1">SUMPRODUCT($O173:AL173,N(OFFSET($O824:AL824,0,MAX(COLUMN($O824:AL824))-COLUMN($O824:AL824),1,1)))</f>
        <v>0</v>
      </c>
      <c r="AM853" s="221">
        <f ca="1">SUMPRODUCT($O173:AM173,N(OFFSET($O824:AM824,0,MAX(COLUMN($O824:AM824))-COLUMN($O824:AM824),1,1)))</f>
        <v>0</v>
      </c>
      <c r="AN853" s="221">
        <f ca="1">SUMPRODUCT($O173:AN173,N(OFFSET($O824:AN824,0,MAX(COLUMN($O824:AN824))-COLUMN($O824:AN824),1,1)))</f>
        <v>0</v>
      </c>
      <c r="AO853" s="221">
        <f ca="1">SUMPRODUCT($O173:AO173,N(OFFSET($O824:AO824,0,MAX(COLUMN($O824:AO824))-COLUMN($O824:AO824),1,1)))</f>
        <v>0</v>
      </c>
      <c r="AP853" s="221">
        <f ca="1">SUMPRODUCT($O173:AP173,N(OFFSET($O824:AP824,0,MAX(COLUMN($O824:AP824))-COLUMN($O824:AP824),1,1)))</f>
        <v>0</v>
      </c>
      <c r="AQ853" s="221">
        <f ca="1">SUMPRODUCT($O173:AQ173,N(OFFSET($O824:AQ824,0,MAX(COLUMN($O824:AQ824))-COLUMN($O824:AQ824),1,1)))</f>
        <v>0</v>
      </c>
      <c r="AR853" s="221">
        <f ca="1">SUMPRODUCT($O173:AR173,N(OFFSET($O824:AR824,0,MAX(COLUMN($O824:AR824))-COLUMN($O824:AR824),1,1)))</f>
        <v>0</v>
      </c>
      <c r="AS853" s="221">
        <f ca="1">SUMPRODUCT($O173:AS173,N(OFFSET($O824:AS824,0,MAX(COLUMN($O824:AS824))-COLUMN($O824:AS824),1,1)))</f>
        <v>0</v>
      </c>
      <c r="AT853" s="221">
        <f ca="1">SUMPRODUCT($O173:AT173,N(OFFSET($O824:AT824,0,MAX(COLUMN($O824:AT824))-COLUMN($O824:AT824),1,1)))</f>
        <v>0</v>
      </c>
      <c r="AU853" s="221">
        <f ca="1">SUMPRODUCT($O173:AU173,N(OFFSET($O824:AU824,0,MAX(COLUMN($O824:AU824))-COLUMN($O824:AU824),1,1)))</f>
        <v>0</v>
      </c>
      <c r="AV853" s="221">
        <f ca="1">SUMPRODUCT($O173:AV173,N(OFFSET($O824:AV824,0,MAX(COLUMN($O824:AV824))-COLUMN($O824:AV824),1,1)))</f>
        <v>0</v>
      </c>
      <c r="AW853" s="221">
        <f ca="1">SUMPRODUCT($O173:AW173,N(OFFSET($O824:AW824,0,MAX(COLUMN($O824:AW824))-COLUMN($O824:AW824),1,1)))</f>
        <v>0</v>
      </c>
      <c r="AX853" s="221">
        <f ca="1">SUMPRODUCT($O173:AX173,N(OFFSET($O824:AX824,0,MAX(COLUMN($O824:AX824))-COLUMN($O824:AX824),1,1)))</f>
        <v>0</v>
      </c>
      <c r="AY853" s="221">
        <f ca="1">SUMPRODUCT($O173:AY173,N(OFFSET($O824:AY824,0,MAX(COLUMN($O824:AY824))-COLUMN($O824:AY824),1,1)))</f>
        <v>0</v>
      </c>
      <c r="AZ853" s="221">
        <f ca="1">SUMPRODUCT($O173:AZ173,N(OFFSET($O824:AZ824,0,MAX(COLUMN($O824:AZ824))-COLUMN($O824:AZ824),1,1)))</f>
        <v>0</v>
      </c>
      <c r="BA853" s="221">
        <f ca="1">SUMPRODUCT($O173:BA173,N(OFFSET($O824:BA824,0,MAX(COLUMN($O824:BA824))-COLUMN($O824:BA824),1,1)))</f>
        <v>0</v>
      </c>
      <c r="BB853" s="221">
        <f ca="1">SUMPRODUCT($O173:BB173,N(OFFSET($O824:BB824,0,MAX(COLUMN($O824:BB824))-COLUMN($O824:BB824),1,1)))</f>
        <v>0</v>
      </c>
      <c r="BC853" s="221">
        <f ca="1">SUMPRODUCT($O173:BC173,N(OFFSET($O824:BC824,0,MAX(COLUMN($O824:BC824))-COLUMN($O824:BC824),1,1)))</f>
        <v>0</v>
      </c>
      <c r="BD853" s="221">
        <f ca="1">SUMPRODUCT($O173:BD173,N(OFFSET($O824:BD824,0,MAX(COLUMN($O824:BD824))-COLUMN($O824:BD824),1,1)))</f>
        <v>0</v>
      </c>
      <c r="BE853" s="221">
        <f ca="1">SUMPRODUCT($O173:BE173,N(OFFSET($O824:BE824,0,MAX(COLUMN($O824:BE824))-COLUMN($O824:BE824),1,1)))</f>
        <v>0</v>
      </c>
      <c r="BF853" s="221">
        <f ca="1">SUMPRODUCT($O173:BF173,N(OFFSET($O824:BF824,0,MAX(COLUMN($O824:BF824))-COLUMN($O824:BF824),1,1)))</f>
        <v>0</v>
      </c>
      <c r="BG853" s="221">
        <f ca="1">SUMPRODUCT($O173:BG173,N(OFFSET($O824:BG824,0,MAX(COLUMN($O824:BG824))-COLUMN($O824:BG824),1,1)))</f>
        <v>0</v>
      </c>
      <c r="BH853" s="221">
        <f ca="1">SUMPRODUCT($O173:BH173,N(OFFSET($O824:BH824,0,MAX(COLUMN($O824:BH824))-COLUMN($O824:BH824),1,1)))</f>
        <v>0</v>
      </c>
      <c r="BI853" s="221">
        <f ca="1">SUMPRODUCT($O173:BI173,N(OFFSET($O824:BI824,0,MAX(COLUMN($O824:BI824))-COLUMN($O824:BI824),1,1)))</f>
        <v>0</v>
      </c>
      <c r="BJ853" s="221">
        <f ca="1">SUMPRODUCT($O173:BJ173,N(OFFSET($O824:BJ824,0,MAX(COLUMN($O824:BJ824))-COLUMN($O824:BJ824),1,1)))</f>
        <v>0</v>
      </c>
      <c r="BK853" s="221">
        <f ca="1">SUMPRODUCT($O173:BK173,N(OFFSET($O824:BK824,0,MAX(COLUMN($O824:BK824))-COLUMN($O824:BK824),1,1)))</f>
        <v>0</v>
      </c>
      <c r="BL853" s="221">
        <f ca="1">SUMPRODUCT($O173:BL173,N(OFFSET($O824:BL824,0,MAX(COLUMN($O824:BL824))-COLUMN($O824:BL824),1,1)))</f>
        <v>0</v>
      </c>
      <c r="BM853" s="221">
        <f ca="1">SUMPRODUCT($O173:BM173,N(OFFSET($O824:BM824,0,MAX(COLUMN($O824:BM824))-COLUMN($O824:BM824),1,1)))</f>
        <v>0</v>
      </c>
    </row>
    <row r="854" spans="3:65" x14ac:dyDescent="0.2">
      <c r="C854" s="188">
        <f t="shared" si="668"/>
        <v>5</v>
      </c>
      <c r="D854" s="166" t="str">
        <f t="shared" si="669"/>
        <v/>
      </c>
      <c r="E854" s="211" t="str">
        <f t="shared" si="667"/>
        <v>Operating Expense</v>
      </c>
      <c r="F854" s="183">
        <f t="shared" si="667"/>
        <v>2</v>
      </c>
      <c r="G854" s="183"/>
      <c r="H854" s="214"/>
      <c r="K854" s="202"/>
      <c r="L854" s="203"/>
      <c r="O854" s="221">
        <f ca="1">SUMPRODUCT($O174:O174,N(OFFSET($O825:O825,0,MAX(COLUMN($O825:O825))-COLUMN($O825:O825),1,1)))</f>
        <v>0</v>
      </c>
      <c r="P854" s="221">
        <f ca="1">SUMPRODUCT($O174:P174,N(OFFSET($O825:P825,0,MAX(COLUMN($O825:P825))-COLUMN($O825:P825),1,1)))</f>
        <v>0</v>
      </c>
      <c r="Q854" s="221">
        <f ca="1">SUMPRODUCT($O174:Q174,N(OFFSET($O825:Q825,0,MAX(COLUMN($O825:Q825))-COLUMN($O825:Q825),1,1)))</f>
        <v>0</v>
      </c>
      <c r="R854" s="221">
        <f ca="1">SUMPRODUCT($O174:R174,N(OFFSET($O825:R825,0,MAX(COLUMN($O825:R825))-COLUMN($O825:R825),1,1)))</f>
        <v>0</v>
      </c>
      <c r="S854" s="221">
        <f ca="1">SUMPRODUCT($O174:S174,N(OFFSET($O825:S825,0,MAX(COLUMN($O825:S825))-COLUMN($O825:S825),1,1)))</f>
        <v>0</v>
      </c>
      <c r="T854" s="221">
        <f ca="1">SUMPRODUCT($O174:T174,N(OFFSET($O825:T825,0,MAX(COLUMN($O825:T825))-COLUMN($O825:T825),1,1)))</f>
        <v>0</v>
      </c>
      <c r="U854" s="221">
        <f ca="1">SUMPRODUCT($O174:U174,N(OFFSET($O825:U825,0,MAX(COLUMN($O825:U825))-COLUMN($O825:U825),1,1)))</f>
        <v>0</v>
      </c>
      <c r="V854" s="221">
        <f ca="1">SUMPRODUCT($O174:V174,N(OFFSET($O825:V825,0,MAX(COLUMN($O825:V825))-COLUMN($O825:V825),1,1)))</f>
        <v>0</v>
      </c>
      <c r="W854" s="221">
        <f ca="1">SUMPRODUCT($O174:W174,N(OFFSET($O825:W825,0,MAX(COLUMN($O825:W825))-COLUMN($O825:W825),1,1)))</f>
        <v>0</v>
      </c>
      <c r="X854" s="221">
        <f ca="1">SUMPRODUCT($O174:X174,N(OFFSET($O825:X825,0,MAX(COLUMN($O825:X825))-COLUMN($O825:X825),1,1)))</f>
        <v>0</v>
      </c>
      <c r="Y854" s="221">
        <f ca="1">SUMPRODUCT($O174:Y174,N(OFFSET($O825:Y825,0,MAX(COLUMN($O825:Y825))-COLUMN($O825:Y825),1,1)))</f>
        <v>0</v>
      </c>
      <c r="Z854" s="221">
        <f ca="1">SUMPRODUCT($O174:Z174,N(OFFSET($O825:Z825,0,MAX(COLUMN($O825:Z825))-COLUMN($O825:Z825),1,1)))</f>
        <v>0</v>
      </c>
      <c r="AA854" s="221">
        <f ca="1">SUMPRODUCT($O174:AA174,N(OFFSET($O825:AA825,0,MAX(COLUMN($O825:AA825))-COLUMN($O825:AA825),1,1)))</f>
        <v>0</v>
      </c>
      <c r="AB854" s="221">
        <f ca="1">SUMPRODUCT($O174:AB174,N(OFFSET($O825:AB825,0,MAX(COLUMN($O825:AB825))-COLUMN($O825:AB825),1,1)))</f>
        <v>0</v>
      </c>
      <c r="AC854" s="221">
        <f ca="1">SUMPRODUCT($O174:AC174,N(OFFSET($O825:AC825,0,MAX(COLUMN($O825:AC825))-COLUMN($O825:AC825),1,1)))</f>
        <v>0</v>
      </c>
      <c r="AD854" s="221">
        <f ca="1">SUMPRODUCT($O174:AD174,N(OFFSET($O825:AD825,0,MAX(COLUMN($O825:AD825))-COLUMN($O825:AD825),1,1)))</f>
        <v>0</v>
      </c>
      <c r="AE854" s="221">
        <f ca="1">SUMPRODUCT($O174:AE174,N(OFFSET($O825:AE825,0,MAX(COLUMN($O825:AE825))-COLUMN($O825:AE825),1,1)))</f>
        <v>0</v>
      </c>
      <c r="AF854" s="221">
        <f ca="1">SUMPRODUCT($O174:AF174,N(OFFSET($O825:AF825,0,MAX(COLUMN($O825:AF825))-COLUMN($O825:AF825),1,1)))</f>
        <v>0</v>
      </c>
      <c r="AG854" s="221">
        <f ca="1">SUMPRODUCT($O174:AG174,N(OFFSET($O825:AG825,0,MAX(COLUMN($O825:AG825))-COLUMN($O825:AG825),1,1)))</f>
        <v>0</v>
      </c>
      <c r="AH854" s="221">
        <f ca="1">SUMPRODUCT($O174:AH174,N(OFFSET($O825:AH825,0,MAX(COLUMN($O825:AH825))-COLUMN($O825:AH825),1,1)))</f>
        <v>0</v>
      </c>
      <c r="AI854" s="221">
        <f ca="1">SUMPRODUCT($O174:AI174,N(OFFSET($O825:AI825,0,MAX(COLUMN($O825:AI825))-COLUMN($O825:AI825),1,1)))</f>
        <v>0</v>
      </c>
      <c r="AJ854" s="221">
        <f ca="1">SUMPRODUCT($O174:AJ174,N(OFFSET($O825:AJ825,0,MAX(COLUMN($O825:AJ825))-COLUMN($O825:AJ825),1,1)))</f>
        <v>0</v>
      </c>
      <c r="AK854" s="221">
        <f ca="1">SUMPRODUCT($O174:AK174,N(OFFSET($O825:AK825,0,MAX(COLUMN($O825:AK825))-COLUMN($O825:AK825),1,1)))</f>
        <v>0</v>
      </c>
      <c r="AL854" s="221">
        <f ca="1">SUMPRODUCT($O174:AL174,N(OFFSET($O825:AL825,0,MAX(COLUMN($O825:AL825))-COLUMN($O825:AL825),1,1)))</f>
        <v>0</v>
      </c>
      <c r="AM854" s="221">
        <f ca="1">SUMPRODUCT($O174:AM174,N(OFFSET($O825:AM825,0,MAX(COLUMN($O825:AM825))-COLUMN($O825:AM825),1,1)))</f>
        <v>0</v>
      </c>
      <c r="AN854" s="221">
        <f ca="1">SUMPRODUCT($O174:AN174,N(OFFSET($O825:AN825,0,MAX(COLUMN($O825:AN825))-COLUMN($O825:AN825),1,1)))</f>
        <v>0</v>
      </c>
      <c r="AO854" s="221">
        <f ca="1">SUMPRODUCT($O174:AO174,N(OFFSET($O825:AO825,0,MAX(COLUMN($O825:AO825))-COLUMN($O825:AO825),1,1)))</f>
        <v>0</v>
      </c>
      <c r="AP854" s="221">
        <f ca="1">SUMPRODUCT($O174:AP174,N(OFFSET($O825:AP825,0,MAX(COLUMN($O825:AP825))-COLUMN($O825:AP825),1,1)))</f>
        <v>0</v>
      </c>
      <c r="AQ854" s="221">
        <f ca="1">SUMPRODUCT($O174:AQ174,N(OFFSET($O825:AQ825,0,MAX(COLUMN($O825:AQ825))-COLUMN($O825:AQ825),1,1)))</f>
        <v>0</v>
      </c>
      <c r="AR854" s="221">
        <f ca="1">SUMPRODUCT($O174:AR174,N(OFFSET($O825:AR825,0,MAX(COLUMN($O825:AR825))-COLUMN($O825:AR825),1,1)))</f>
        <v>0</v>
      </c>
      <c r="AS854" s="221">
        <f ca="1">SUMPRODUCT($O174:AS174,N(OFFSET($O825:AS825,0,MAX(COLUMN($O825:AS825))-COLUMN($O825:AS825),1,1)))</f>
        <v>0</v>
      </c>
      <c r="AT854" s="221">
        <f ca="1">SUMPRODUCT($O174:AT174,N(OFFSET($O825:AT825,0,MAX(COLUMN($O825:AT825))-COLUMN($O825:AT825),1,1)))</f>
        <v>0</v>
      </c>
      <c r="AU854" s="221">
        <f ca="1">SUMPRODUCT($O174:AU174,N(OFFSET($O825:AU825,0,MAX(COLUMN($O825:AU825))-COLUMN($O825:AU825),1,1)))</f>
        <v>0</v>
      </c>
      <c r="AV854" s="221">
        <f ca="1">SUMPRODUCT($O174:AV174,N(OFFSET($O825:AV825,0,MAX(COLUMN($O825:AV825))-COLUMN($O825:AV825),1,1)))</f>
        <v>0</v>
      </c>
      <c r="AW854" s="221">
        <f ca="1">SUMPRODUCT($O174:AW174,N(OFFSET($O825:AW825,0,MAX(COLUMN($O825:AW825))-COLUMN($O825:AW825),1,1)))</f>
        <v>0</v>
      </c>
      <c r="AX854" s="221">
        <f ca="1">SUMPRODUCT($O174:AX174,N(OFFSET($O825:AX825,0,MAX(COLUMN($O825:AX825))-COLUMN($O825:AX825),1,1)))</f>
        <v>0</v>
      </c>
      <c r="AY854" s="221">
        <f ca="1">SUMPRODUCT($O174:AY174,N(OFFSET($O825:AY825,0,MAX(COLUMN($O825:AY825))-COLUMN($O825:AY825),1,1)))</f>
        <v>0</v>
      </c>
      <c r="AZ854" s="221">
        <f ca="1">SUMPRODUCT($O174:AZ174,N(OFFSET($O825:AZ825,0,MAX(COLUMN($O825:AZ825))-COLUMN($O825:AZ825),1,1)))</f>
        <v>0</v>
      </c>
      <c r="BA854" s="221">
        <f ca="1">SUMPRODUCT($O174:BA174,N(OFFSET($O825:BA825,0,MAX(COLUMN($O825:BA825))-COLUMN($O825:BA825),1,1)))</f>
        <v>0</v>
      </c>
      <c r="BB854" s="221">
        <f ca="1">SUMPRODUCT($O174:BB174,N(OFFSET($O825:BB825,0,MAX(COLUMN($O825:BB825))-COLUMN($O825:BB825),1,1)))</f>
        <v>0</v>
      </c>
      <c r="BC854" s="221">
        <f ca="1">SUMPRODUCT($O174:BC174,N(OFFSET($O825:BC825,0,MAX(COLUMN($O825:BC825))-COLUMN($O825:BC825),1,1)))</f>
        <v>0</v>
      </c>
      <c r="BD854" s="221">
        <f ca="1">SUMPRODUCT($O174:BD174,N(OFFSET($O825:BD825,0,MAX(COLUMN($O825:BD825))-COLUMN($O825:BD825),1,1)))</f>
        <v>0</v>
      </c>
      <c r="BE854" s="221">
        <f ca="1">SUMPRODUCT($O174:BE174,N(OFFSET($O825:BE825,0,MAX(COLUMN($O825:BE825))-COLUMN($O825:BE825),1,1)))</f>
        <v>0</v>
      </c>
      <c r="BF854" s="221">
        <f ca="1">SUMPRODUCT($O174:BF174,N(OFFSET($O825:BF825,0,MAX(COLUMN($O825:BF825))-COLUMN($O825:BF825),1,1)))</f>
        <v>0</v>
      </c>
      <c r="BG854" s="221">
        <f ca="1">SUMPRODUCT($O174:BG174,N(OFFSET($O825:BG825,0,MAX(COLUMN($O825:BG825))-COLUMN($O825:BG825),1,1)))</f>
        <v>0</v>
      </c>
      <c r="BH854" s="221">
        <f ca="1">SUMPRODUCT($O174:BH174,N(OFFSET($O825:BH825,0,MAX(COLUMN($O825:BH825))-COLUMN($O825:BH825),1,1)))</f>
        <v>0</v>
      </c>
      <c r="BI854" s="221">
        <f ca="1">SUMPRODUCT($O174:BI174,N(OFFSET($O825:BI825,0,MAX(COLUMN($O825:BI825))-COLUMN($O825:BI825),1,1)))</f>
        <v>0</v>
      </c>
      <c r="BJ854" s="221">
        <f ca="1">SUMPRODUCT($O174:BJ174,N(OFFSET($O825:BJ825,0,MAX(COLUMN($O825:BJ825))-COLUMN($O825:BJ825),1,1)))</f>
        <v>0</v>
      </c>
      <c r="BK854" s="221">
        <f ca="1">SUMPRODUCT($O174:BK174,N(OFFSET($O825:BK825,0,MAX(COLUMN($O825:BK825))-COLUMN($O825:BK825),1,1)))</f>
        <v>0</v>
      </c>
      <c r="BL854" s="221">
        <f ca="1">SUMPRODUCT($O174:BL174,N(OFFSET($O825:BL825,0,MAX(COLUMN($O825:BL825))-COLUMN($O825:BL825),1,1)))</f>
        <v>0</v>
      </c>
      <c r="BM854" s="221">
        <f ca="1">SUMPRODUCT($O174:BM174,N(OFFSET($O825:BM825,0,MAX(COLUMN($O825:BM825))-COLUMN($O825:BM825),1,1)))</f>
        <v>0</v>
      </c>
    </row>
    <row r="855" spans="3:65" x14ac:dyDescent="0.2">
      <c r="C855" s="188">
        <f t="shared" si="668"/>
        <v>6</v>
      </c>
      <c r="D855" s="166" t="str">
        <f t="shared" si="669"/>
        <v/>
      </c>
      <c r="E855" s="211" t="str">
        <f t="shared" si="667"/>
        <v>Operating Expense</v>
      </c>
      <c r="F855" s="183">
        <f t="shared" si="667"/>
        <v>2</v>
      </c>
      <c r="G855" s="183"/>
      <c r="H855" s="214"/>
      <c r="K855" s="202"/>
      <c r="L855" s="203"/>
      <c r="O855" s="221">
        <f ca="1">SUMPRODUCT($O175:O175,N(OFFSET($O826:O826,0,MAX(COLUMN($O826:O826))-COLUMN($O826:O826),1,1)))</f>
        <v>0</v>
      </c>
      <c r="P855" s="221">
        <f ca="1">SUMPRODUCT($O175:P175,N(OFFSET($O826:P826,0,MAX(COLUMN($O826:P826))-COLUMN($O826:P826),1,1)))</f>
        <v>0</v>
      </c>
      <c r="Q855" s="221">
        <f ca="1">SUMPRODUCT($O175:Q175,N(OFFSET($O826:Q826,0,MAX(COLUMN($O826:Q826))-COLUMN($O826:Q826),1,1)))</f>
        <v>0</v>
      </c>
      <c r="R855" s="221">
        <f ca="1">SUMPRODUCT($O175:R175,N(OFFSET($O826:R826,0,MAX(COLUMN($O826:R826))-COLUMN($O826:R826),1,1)))</f>
        <v>0</v>
      </c>
      <c r="S855" s="221">
        <f ca="1">SUMPRODUCT($O175:S175,N(OFFSET($O826:S826,0,MAX(COLUMN($O826:S826))-COLUMN($O826:S826),1,1)))</f>
        <v>0</v>
      </c>
      <c r="T855" s="221">
        <f ca="1">SUMPRODUCT($O175:T175,N(OFFSET($O826:T826,0,MAX(COLUMN($O826:T826))-COLUMN($O826:T826),1,1)))</f>
        <v>0</v>
      </c>
      <c r="U855" s="221">
        <f ca="1">SUMPRODUCT($O175:U175,N(OFFSET($O826:U826,0,MAX(COLUMN($O826:U826))-COLUMN($O826:U826),1,1)))</f>
        <v>0</v>
      </c>
      <c r="V855" s="221">
        <f ca="1">SUMPRODUCT($O175:V175,N(OFFSET($O826:V826,0,MAX(COLUMN($O826:V826))-COLUMN($O826:V826),1,1)))</f>
        <v>0</v>
      </c>
      <c r="W855" s="221">
        <f ca="1">SUMPRODUCT($O175:W175,N(OFFSET($O826:W826,0,MAX(COLUMN($O826:W826))-COLUMN($O826:W826),1,1)))</f>
        <v>0</v>
      </c>
      <c r="X855" s="221">
        <f ca="1">SUMPRODUCT($O175:X175,N(OFFSET($O826:X826,0,MAX(COLUMN($O826:X826))-COLUMN($O826:X826),1,1)))</f>
        <v>0</v>
      </c>
      <c r="Y855" s="221">
        <f ca="1">SUMPRODUCT($O175:Y175,N(OFFSET($O826:Y826,0,MAX(COLUMN($O826:Y826))-COLUMN($O826:Y826),1,1)))</f>
        <v>0</v>
      </c>
      <c r="Z855" s="221">
        <f ca="1">SUMPRODUCT($O175:Z175,N(OFFSET($O826:Z826,0,MAX(COLUMN($O826:Z826))-COLUMN($O826:Z826),1,1)))</f>
        <v>0</v>
      </c>
      <c r="AA855" s="221">
        <f ca="1">SUMPRODUCT($O175:AA175,N(OFFSET($O826:AA826,0,MAX(COLUMN($O826:AA826))-COLUMN($O826:AA826),1,1)))</f>
        <v>0</v>
      </c>
      <c r="AB855" s="221">
        <f ca="1">SUMPRODUCT($O175:AB175,N(OFFSET($O826:AB826,0,MAX(COLUMN($O826:AB826))-COLUMN($O826:AB826),1,1)))</f>
        <v>0</v>
      </c>
      <c r="AC855" s="221">
        <f ca="1">SUMPRODUCT($O175:AC175,N(OFFSET($O826:AC826,0,MAX(COLUMN($O826:AC826))-COLUMN($O826:AC826),1,1)))</f>
        <v>0</v>
      </c>
      <c r="AD855" s="221">
        <f ca="1">SUMPRODUCT($O175:AD175,N(OFFSET($O826:AD826,0,MAX(COLUMN($O826:AD826))-COLUMN($O826:AD826),1,1)))</f>
        <v>0</v>
      </c>
      <c r="AE855" s="221">
        <f ca="1">SUMPRODUCT($O175:AE175,N(OFFSET($O826:AE826,0,MAX(COLUMN($O826:AE826))-COLUMN($O826:AE826),1,1)))</f>
        <v>0</v>
      </c>
      <c r="AF855" s="221">
        <f ca="1">SUMPRODUCT($O175:AF175,N(OFFSET($O826:AF826,0,MAX(COLUMN($O826:AF826))-COLUMN($O826:AF826),1,1)))</f>
        <v>0</v>
      </c>
      <c r="AG855" s="221">
        <f ca="1">SUMPRODUCT($O175:AG175,N(OFFSET($O826:AG826,0,MAX(COLUMN($O826:AG826))-COLUMN($O826:AG826),1,1)))</f>
        <v>0</v>
      </c>
      <c r="AH855" s="221">
        <f ca="1">SUMPRODUCT($O175:AH175,N(OFFSET($O826:AH826,0,MAX(COLUMN($O826:AH826))-COLUMN($O826:AH826),1,1)))</f>
        <v>0</v>
      </c>
      <c r="AI855" s="221">
        <f ca="1">SUMPRODUCT($O175:AI175,N(OFFSET($O826:AI826,0,MAX(COLUMN($O826:AI826))-COLUMN($O826:AI826),1,1)))</f>
        <v>0</v>
      </c>
      <c r="AJ855" s="221">
        <f ca="1">SUMPRODUCT($O175:AJ175,N(OFFSET($O826:AJ826,0,MAX(COLUMN($O826:AJ826))-COLUMN($O826:AJ826),1,1)))</f>
        <v>0</v>
      </c>
      <c r="AK855" s="221">
        <f ca="1">SUMPRODUCT($O175:AK175,N(OFFSET($O826:AK826,0,MAX(COLUMN($O826:AK826))-COLUMN($O826:AK826),1,1)))</f>
        <v>0</v>
      </c>
      <c r="AL855" s="221">
        <f ca="1">SUMPRODUCT($O175:AL175,N(OFFSET($O826:AL826,0,MAX(COLUMN($O826:AL826))-COLUMN($O826:AL826),1,1)))</f>
        <v>0</v>
      </c>
      <c r="AM855" s="221">
        <f ca="1">SUMPRODUCT($O175:AM175,N(OFFSET($O826:AM826,0,MAX(COLUMN($O826:AM826))-COLUMN($O826:AM826),1,1)))</f>
        <v>0</v>
      </c>
      <c r="AN855" s="221">
        <f ca="1">SUMPRODUCT($O175:AN175,N(OFFSET($O826:AN826,0,MAX(COLUMN($O826:AN826))-COLUMN($O826:AN826),1,1)))</f>
        <v>0</v>
      </c>
      <c r="AO855" s="221">
        <f ca="1">SUMPRODUCT($O175:AO175,N(OFFSET($O826:AO826,0,MAX(COLUMN($O826:AO826))-COLUMN($O826:AO826),1,1)))</f>
        <v>0</v>
      </c>
      <c r="AP855" s="221">
        <f ca="1">SUMPRODUCT($O175:AP175,N(OFFSET($O826:AP826,0,MAX(COLUMN($O826:AP826))-COLUMN($O826:AP826),1,1)))</f>
        <v>0</v>
      </c>
      <c r="AQ855" s="221">
        <f ca="1">SUMPRODUCT($O175:AQ175,N(OFFSET($O826:AQ826,0,MAX(COLUMN($O826:AQ826))-COLUMN($O826:AQ826),1,1)))</f>
        <v>0</v>
      </c>
      <c r="AR855" s="221">
        <f ca="1">SUMPRODUCT($O175:AR175,N(OFFSET($O826:AR826,0,MAX(COLUMN($O826:AR826))-COLUMN($O826:AR826),1,1)))</f>
        <v>0</v>
      </c>
      <c r="AS855" s="221">
        <f ca="1">SUMPRODUCT($O175:AS175,N(OFFSET($O826:AS826,0,MAX(COLUMN($O826:AS826))-COLUMN($O826:AS826),1,1)))</f>
        <v>0</v>
      </c>
      <c r="AT855" s="221">
        <f ca="1">SUMPRODUCT($O175:AT175,N(OFFSET($O826:AT826,0,MAX(COLUMN($O826:AT826))-COLUMN($O826:AT826),1,1)))</f>
        <v>0</v>
      </c>
      <c r="AU855" s="221">
        <f ca="1">SUMPRODUCT($O175:AU175,N(OFFSET($O826:AU826,0,MAX(COLUMN($O826:AU826))-COLUMN($O826:AU826),1,1)))</f>
        <v>0</v>
      </c>
      <c r="AV855" s="221">
        <f ca="1">SUMPRODUCT($O175:AV175,N(OFFSET($O826:AV826,0,MAX(COLUMN($O826:AV826))-COLUMN($O826:AV826),1,1)))</f>
        <v>0</v>
      </c>
      <c r="AW855" s="221">
        <f ca="1">SUMPRODUCT($O175:AW175,N(OFFSET($O826:AW826,0,MAX(COLUMN($O826:AW826))-COLUMN($O826:AW826),1,1)))</f>
        <v>0</v>
      </c>
      <c r="AX855" s="221">
        <f ca="1">SUMPRODUCT($O175:AX175,N(OFFSET($O826:AX826,0,MAX(COLUMN($O826:AX826))-COLUMN($O826:AX826),1,1)))</f>
        <v>0</v>
      </c>
      <c r="AY855" s="221">
        <f ca="1">SUMPRODUCT($O175:AY175,N(OFFSET($O826:AY826,0,MAX(COLUMN($O826:AY826))-COLUMN($O826:AY826),1,1)))</f>
        <v>0</v>
      </c>
      <c r="AZ855" s="221">
        <f ca="1">SUMPRODUCT($O175:AZ175,N(OFFSET($O826:AZ826,0,MAX(COLUMN($O826:AZ826))-COLUMN($O826:AZ826),1,1)))</f>
        <v>0</v>
      </c>
      <c r="BA855" s="221">
        <f ca="1">SUMPRODUCT($O175:BA175,N(OFFSET($O826:BA826,0,MAX(COLUMN($O826:BA826))-COLUMN($O826:BA826),1,1)))</f>
        <v>0</v>
      </c>
      <c r="BB855" s="221">
        <f ca="1">SUMPRODUCT($O175:BB175,N(OFFSET($O826:BB826,0,MAX(COLUMN($O826:BB826))-COLUMN($O826:BB826),1,1)))</f>
        <v>0</v>
      </c>
      <c r="BC855" s="221">
        <f ca="1">SUMPRODUCT($O175:BC175,N(OFFSET($O826:BC826,0,MAX(COLUMN($O826:BC826))-COLUMN($O826:BC826),1,1)))</f>
        <v>0</v>
      </c>
      <c r="BD855" s="221">
        <f ca="1">SUMPRODUCT($O175:BD175,N(OFFSET($O826:BD826,0,MAX(COLUMN($O826:BD826))-COLUMN($O826:BD826),1,1)))</f>
        <v>0</v>
      </c>
      <c r="BE855" s="221">
        <f ca="1">SUMPRODUCT($O175:BE175,N(OFFSET($O826:BE826,0,MAX(COLUMN($O826:BE826))-COLUMN($O826:BE826),1,1)))</f>
        <v>0</v>
      </c>
      <c r="BF855" s="221">
        <f ca="1">SUMPRODUCT($O175:BF175,N(OFFSET($O826:BF826,0,MAX(COLUMN($O826:BF826))-COLUMN($O826:BF826),1,1)))</f>
        <v>0</v>
      </c>
      <c r="BG855" s="221">
        <f ca="1">SUMPRODUCT($O175:BG175,N(OFFSET($O826:BG826,0,MAX(COLUMN($O826:BG826))-COLUMN($O826:BG826),1,1)))</f>
        <v>0</v>
      </c>
      <c r="BH855" s="221">
        <f ca="1">SUMPRODUCT($O175:BH175,N(OFFSET($O826:BH826,0,MAX(COLUMN($O826:BH826))-COLUMN($O826:BH826),1,1)))</f>
        <v>0</v>
      </c>
      <c r="BI855" s="221">
        <f ca="1">SUMPRODUCT($O175:BI175,N(OFFSET($O826:BI826,0,MAX(COLUMN($O826:BI826))-COLUMN($O826:BI826),1,1)))</f>
        <v>0</v>
      </c>
      <c r="BJ855" s="221">
        <f ca="1">SUMPRODUCT($O175:BJ175,N(OFFSET($O826:BJ826,0,MAX(COLUMN($O826:BJ826))-COLUMN($O826:BJ826),1,1)))</f>
        <v>0</v>
      </c>
      <c r="BK855" s="221">
        <f ca="1">SUMPRODUCT($O175:BK175,N(OFFSET($O826:BK826,0,MAX(COLUMN($O826:BK826))-COLUMN($O826:BK826),1,1)))</f>
        <v>0</v>
      </c>
      <c r="BL855" s="221">
        <f ca="1">SUMPRODUCT($O175:BL175,N(OFFSET($O826:BL826,0,MAX(COLUMN($O826:BL826))-COLUMN($O826:BL826),1,1)))</f>
        <v>0</v>
      </c>
      <c r="BM855" s="221">
        <f ca="1">SUMPRODUCT($O175:BM175,N(OFFSET($O826:BM826,0,MAX(COLUMN($O826:BM826))-COLUMN($O826:BM826),1,1)))</f>
        <v>0</v>
      </c>
    </row>
    <row r="856" spans="3:65" x14ac:dyDescent="0.2">
      <c r="C856" s="188">
        <f t="shared" si="668"/>
        <v>7</v>
      </c>
      <c r="D856" s="166" t="str">
        <f t="shared" si="669"/>
        <v xml:space="preserve">Alt 1 - TRANSMISSION LINE  </v>
      </c>
      <c r="E856" s="211" t="str">
        <f t="shared" si="667"/>
        <v>CWIP Capital</v>
      </c>
      <c r="F856" s="183">
        <f t="shared" si="667"/>
        <v>6</v>
      </c>
      <c r="G856" s="183"/>
      <c r="H856" s="214"/>
      <c r="K856" s="202"/>
      <c r="L856" s="203"/>
      <c r="O856" s="221">
        <f ca="1">SUMPRODUCT($O176:O176,N(OFFSET($O827:O827,0,MAX(COLUMN($O827:O827))-COLUMN($O827:O827),1,1)))</f>
        <v>0</v>
      </c>
      <c r="P856" s="221">
        <f ca="1">SUMPRODUCT($O176:P176,N(OFFSET($O827:P827,0,MAX(COLUMN($O827:P827))-COLUMN($O827:P827),1,1)))</f>
        <v>0</v>
      </c>
      <c r="Q856" s="221">
        <f ca="1">SUMPRODUCT($O176:Q176,N(OFFSET($O827:Q827,0,MAX(COLUMN($O827:Q827))-COLUMN($O827:Q827),1,1)))</f>
        <v>0</v>
      </c>
      <c r="R856" s="221">
        <f ca="1">SUMPRODUCT($O176:R176,N(OFFSET($O827:R827,0,MAX(COLUMN($O827:R827))-COLUMN($O827:R827),1,1)))</f>
        <v>245847517.36772054</v>
      </c>
      <c r="S856" s="221">
        <f ca="1">SUMPRODUCT($O176:S176,N(OFFSET($O827:S827,0,MAX(COLUMN($O827:S827))-COLUMN($O827:S827),1,1)))</f>
        <v>245554841.75180659</v>
      </c>
      <c r="T856" s="221">
        <f ca="1">SUMPRODUCT($O176:T176,N(OFFSET($O827:T827,0,MAX(COLUMN($O827:T827))-COLUMN($O827:T827),1,1)))</f>
        <v>242042734.36083916</v>
      </c>
      <c r="U856" s="221">
        <f ca="1">SUMPRODUCT($O176:U176,N(OFFSET($O827:U827,0,MAX(COLUMN($O827:U827))-COLUMN($O827:U827),1,1)))</f>
        <v>238530626.96987173</v>
      </c>
      <c r="V856" s="221">
        <f ca="1">SUMPRODUCT($O176:V176,N(OFFSET($O827:V827,0,MAX(COLUMN($O827:V827))-COLUMN($O827:V827),1,1)))</f>
        <v>235018519.5789043</v>
      </c>
      <c r="W856" s="221">
        <f ca="1">SUMPRODUCT($O176:W176,N(OFFSET($O827:W827,0,MAX(COLUMN($O827:W827))-COLUMN($O827:W827),1,1)))</f>
        <v>231506412.18793684</v>
      </c>
      <c r="X856" s="221">
        <f ca="1">SUMPRODUCT($O176:X176,N(OFFSET($O827:X827,0,MAX(COLUMN($O827:X827))-COLUMN($O827:X827),1,1)))</f>
        <v>227994304.79696941</v>
      </c>
      <c r="Y856" s="221">
        <f ca="1">SUMPRODUCT($O176:Y176,N(OFFSET($O827:Y827,0,MAX(COLUMN($O827:Y827))-COLUMN($O827:Y827),1,1)))</f>
        <v>224482197.40600196</v>
      </c>
      <c r="Z856" s="221">
        <f ca="1">SUMPRODUCT($O176:Z176,N(OFFSET($O827:Z827,0,MAX(COLUMN($O827:Z827))-COLUMN($O827:Z827),1,1)))</f>
        <v>220970090.01503456</v>
      </c>
      <c r="AA856" s="221">
        <f ca="1">SUMPRODUCT($O176:AA176,N(OFFSET($O827:AA827,0,MAX(COLUMN($O827:AA827))-COLUMN($O827:AA827),1,1)))</f>
        <v>217457982.6240671</v>
      </c>
      <c r="AB856" s="221">
        <f ca="1">SUMPRODUCT($O176:AB176,N(OFFSET($O827:AB827,0,MAX(COLUMN($O827:AB827))-COLUMN($O827:AB827),1,1)))</f>
        <v>213945875.23309967</v>
      </c>
      <c r="AC856" s="221">
        <f ca="1">SUMPRODUCT($O176:AC176,N(OFFSET($O827:AC827,0,MAX(COLUMN($O827:AC827))-COLUMN($O827:AC827),1,1)))</f>
        <v>210433767.84213221</v>
      </c>
      <c r="AD856" s="221">
        <f ca="1">SUMPRODUCT($O176:AD176,N(OFFSET($O827:AD827,0,MAX(COLUMN($O827:AD827))-COLUMN($O827:AD827),1,1)))</f>
        <v>206921660.45116478</v>
      </c>
      <c r="AE856" s="221">
        <f ca="1">SUMPRODUCT($O176:AE176,N(OFFSET($O827:AE827,0,MAX(COLUMN($O827:AE827))-COLUMN($O827:AE827),1,1)))</f>
        <v>203409553.06019735</v>
      </c>
      <c r="AF856" s="221">
        <f ca="1">SUMPRODUCT($O176:AF176,N(OFFSET($O827:AF827,0,MAX(COLUMN($O827:AF827))-COLUMN($O827:AF827),1,1)))</f>
        <v>199897445.66922992</v>
      </c>
      <c r="AG856" s="221">
        <f ca="1">SUMPRODUCT($O176:AG176,N(OFFSET($O827:AG827,0,MAX(COLUMN($O827:AG827))-COLUMN($O827:AG827),1,1)))</f>
        <v>196385338.27826247</v>
      </c>
      <c r="AH856" s="221">
        <f ca="1">SUMPRODUCT($O176:AH176,N(OFFSET($O827:AH827,0,MAX(COLUMN($O827:AH827))-COLUMN($O827:AH827),1,1)))</f>
        <v>192873230.88729504</v>
      </c>
      <c r="AI856" s="221">
        <f ca="1">SUMPRODUCT($O176:AI176,N(OFFSET($O827:AI827,0,MAX(COLUMN($O827:AI827))-COLUMN($O827:AI827),1,1)))</f>
        <v>189361123.49632758</v>
      </c>
      <c r="AJ856" s="221">
        <f ca="1">SUMPRODUCT($O176:AJ176,N(OFFSET($O827:AJ827,0,MAX(COLUMN($O827:AJ827))-COLUMN($O827:AJ827),1,1)))</f>
        <v>185849016.10536018</v>
      </c>
      <c r="AK856" s="221">
        <f ca="1">SUMPRODUCT($O176:AK176,N(OFFSET($O827:AK827,0,MAX(COLUMN($O827:AK827))-COLUMN($O827:AK827),1,1)))</f>
        <v>182336908.71439275</v>
      </c>
      <c r="AL856" s="221">
        <f ca="1">SUMPRODUCT($O176:AL176,N(OFFSET($O827:AL827,0,MAX(COLUMN($O827:AL827))-COLUMN($O827:AL827),1,1)))</f>
        <v>178824801.32342529</v>
      </c>
      <c r="AM856" s="221">
        <f ca="1">SUMPRODUCT($O176:AM176,N(OFFSET($O827:AM827,0,MAX(COLUMN($O827:AM827))-COLUMN($O827:AM827),1,1)))</f>
        <v>175312693.93245783</v>
      </c>
      <c r="AN856" s="221">
        <f ca="1">SUMPRODUCT($O176:AN176,N(OFFSET($O827:AN827,0,MAX(COLUMN($O827:AN827))-COLUMN($O827:AN827),1,1)))</f>
        <v>171800586.54149041</v>
      </c>
      <c r="AO856" s="221">
        <f ca="1">SUMPRODUCT($O176:AO176,N(OFFSET($O827:AO827,0,MAX(COLUMN($O827:AO827))-COLUMN($O827:AO827),1,1)))</f>
        <v>168288479.15052301</v>
      </c>
      <c r="AP856" s="221">
        <f ca="1">SUMPRODUCT($O176:AP176,N(OFFSET($O827:AP827,0,MAX(COLUMN($O827:AP827))-COLUMN($O827:AP827),1,1)))</f>
        <v>164776371.75955555</v>
      </c>
      <c r="AQ856" s="221">
        <f ca="1">SUMPRODUCT($O176:AQ176,N(OFFSET($O827:AQ827,0,MAX(COLUMN($O827:AQ827))-COLUMN($O827:AQ827),1,1)))</f>
        <v>161264264.36858809</v>
      </c>
      <c r="AR856" s="221">
        <f ca="1">SUMPRODUCT($O176:AR176,N(OFFSET($O827:AR827,0,MAX(COLUMN($O827:AR827))-COLUMN($O827:AR827),1,1)))</f>
        <v>157752156.97762066</v>
      </c>
      <c r="AS856" s="221">
        <f ca="1">SUMPRODUCT($O176:AS176,N(OFFSET($O827:AS827,0,MAX(COLUMN($O827:AS827))-COLUMN($O827:AS827),1,1)))</f>
        <v>154240049.58665323</v>
      </c>
      <c r="AT856" s="221">
        <f ca="1">SUMPRODUCT($O176:AT176,N(OFFSET($O827:AT827,0,MAX(COLUMN($O827:AT827))-COLUMN($O827:AT827),1,1)))</f>
        <v>150727942.1956858</v>
      </c>
      <c r="AU856" s="221">
        <f ca="1">SUMPRODUCT($O176:AU176,N(OFFSET($O827:AU827,0,MAX(COLUMN($O827:AU827))-COLUMN($O827:AU827),1,1)))</f>
        <v>147215834.80471835</v>
      </c>
      <c r="AV856" s="221">
        <f ca="1">SUMPRODUCT($O176:AV176,N(OFFSET($O827:AV827,0,MAX(COLUMN($O827:AV827))-COLUMN($O827:AV827),1,1)))</f>
        <v>143703727.41375092</v>
      </c>
      <c r="AW856" s="221">
        <f ca="1">SUMPRODUCT($O176:AW176,N(OFFSET($O827:AW827,0,MAX(COLUMN($O827:AW827))-COLUMN($O827:AW827),1,1)))</f>
        <v>140191620.02278349</v>
      </c>
      <c r="AX856" s="221">
        <f ca="1">SUMPRODUCT($O176:AX176,N(OFFSET($O827:AX827,0,MAX(COLUMN($O827:AX827))-COLUMN($O827:AX827),1,1)))</f>
        <v>136679512.63181603</v>
      </c>
      <c r="AY856" s="221">
        <f ca="1">SUMPRODUCT($O176:AY176,N(OFFSET($O827:AY827,0,MAX(COLUMN($O827:AY827))-COLUMN($O827:AY827),1,1)))</f>
        <v>133167405.24084859</v>
      </c>
      <c r="AZ856" s="221">
        <f ca="1">SUMPRODUCT($O176:AZ176,N(OFFSET($O827:AZ827,0,MAX(COLUMN($O827:AZ827))-COLUMN($O827:AZ827),1,1)))</f>
        <v>129655297.84988117</v>
      </c>
      <c r="BA856" s="221">
        <f ca="1">SUMPRODUCT($O176:BA176,N(OFFSET($O827:BA827,0,MAX(COLUMN($O827:BA827))-COLUMN($O827:BA827),1,1)))</f>
        <v>126143190.45891374</v>
      </c>
      <c r="BB856" s="221">
        <f ca="1">SUMPRODUCT($O176:BB176,N(OFFSET($O827:BB827,0,MAX(COLUMN($O827:BB827))-COLUMN($O827:BB827),1,1)))</f>
        <v>122631083.0679463</v>
      </c>
      <c r="BC856" s="221">
        <f ca="1">SUMPRODUCT($O176:BC176,N(OFFSET($O827:BC827,0,MAX(COLUMN($O827:BC827))-COLUMN($O827:BC827),1,1)))</f>
        <v>119118975.67697887</v>
      </c>
      <c r="BD856" s="221">
        <f ca="1">SUMPRODUCT($O176:BD176,N(OFFSET($O827:BD827,0,MAX(COLUMN($O827:BD827))-COLUMN($O827:BD827),1,1)))</f>
        <v>115606868.28601144</v>
      </c>
      <c r="BE856" s="221">
        <f ca="1">SUMPRODUCT($O176:BE176,N(OFFSET($O827:BE827,0,MAX(COLUMN($O827:BE827))-COLUMN($O827:BE827),1,1)))</f>
        <v>112094760.89504401</v>
      </c>
      <c r="BF856" s="221">
        <f ca="1">SUMPRODUCT($O176:BF176,N(OFFSET($O827:BF827,0,MAX(COLUMN($O827:BF827))-COLUMN($O827:BF827),1,1)))</f>
        <v>108582653.5040766</v>
      </c>
      <c r="BG856" s="221">
        <f ca="1">SUMPRODUCT($O176:BG176,N(OFFSET($O827:BG827,0,MAX(COLUMN($O827:BG827))-COLUMN($O827:BG827),1,1)))</f>
        <v>105070546.11310917</v>
      </c>
      <c r="BH856" s="221">
        <f ca="1">SUMPRODUCT($O176:BH176,N(OFFSET($O827:BH827,0,MAX(COLUMN($O827:BH827))-COLUMN($O827:BH827),1,1)))</f>
        <v>101558438.72214174</v>
      </c>
      <c r="BI856" s="221">
        <f ca="1">SUMPRODUCT($O176:BI176,N(OFFSET($O827:BI827,0,MAX(COLUMN($O827:BI827))-COLUMN($O827:BI827),1,1)))</f>
        <v>98046331.331174329</v>
      </c>
      <c r="BJ856" s="221">
        <f ca="1">SUMPRODUCT($O176:BJ176,N(OFFSET($O827:BJ827,0,MAX(COLUMN($O827:BJ827))-COLUMN($O827:BJ827),1,1)))</f>
        <v>94534223.9402069</v>
      </c>
      <c r="BK856" s="221">
        <f ca="1">SUMPRODUCT($O176:BK176,N(OFFSET($O827:BK827,0,MAX(COLUMN($O827:BK827))-COLUMN($O827:BK827),1,1)))</f>
        <v>91022116.549239472</v>
      </c>
      <c r="BL856" s="221">
        <f ca="1">SUMPRODUCT($O176:BL176,N(OFFSET($O827:BL827,0,MAX(COLUMN($O827:BL827))-COLUMN($O827:BL827),1,1)))</f>
        <v>87510009.158272058</v>
      </c>
      <c r="BM856" s="221">
        <f ca="1">SUMPRODUCT($O176:BM176,N(OFFSET($O827:BM827,0,MAX(COLUMN($O827:BM827))-COLUMN($O827:BM827),1,1)))</f>
        <v>83997901.767304629</v>
      </c>
    </row>
    <row r="857" spans="3:65" x14ac:dyDescent="0.2">
      <c r="C857" s="188">
        <f t="shared" si="668"/>
        <v>8</v>
      </c>
      <c r="D857" s="166" t="str">
        <f t="shared" si="669"/>
        <v xml:space="preserve">Alt 1 - TRANSMISSION SUBSTATION  </v>
      </c>
      <c r="E857" s="211" t="str">
        <f t="shared" si="667"/>
        <v>CWIP Capital</v>
      </c>
      <c r="F857" s="183">
        <f t="shared" si="667"/>
        <v>6</v>
      </c>
      <c r="G857" s="183"/>
      <c r="H857" s="214"/>
      <c r="K857" s="202"/>
      <c r="L857" s="203"/>
      <c r="O857" s="221">
        <f ca="1">SUMPRODUCT($O177:O177,N(OFFSET($O828:O828,0,MAX(COLUMN($O828:O828))-COLUMN($O828:O828),1,1)))</f>
        <v>0</v>
      </c>
      <c r="P857" s="221">
        <f ca="1">SUMPRODUCT($O177:P177,N(OFFSET($O828:P828,0,MAX(COLUMN($O828:P828))-COLUMN($O828:P828),1,1)))</f>
        <v>0</v>
      </c>
      <c r="Q857" s="221">
        <f ca="1">SUMPRODUCT($O177:Q177,N(OFFSET($O828:Q828,0,MAX(COLUMN($O828:Q828))-COLUMN($O828:Q828),1,1)))</f>
        <v>0</v>
      </c>
      <c r="R857" s="221">
        <f ca="1">SUMPRODUCT($O177:R177,N(OFFSET($O828:R828,0,MAX(COLUMN($O828:R828))-COLUMN($O828:R828),1,1)))</f>
        <v>38003751.632279418</v>
      </c>
      <c r="S857" s="221">
        <f ca="1">SUMPRODUCT($O177:S177,N(OFFSET($O828:S828,0,MAX(COLUMN($O828:S828))-COLUMN($O828:S828),1,1)))</f>
        <v>37931774.829945557</v>
      </c>
      <c r="T857" s="221">
        <f ca="1">SUMPRODUCT($O177:T177,N(OFFSET($O828:T828,0,MAX(COLUMN($O828:T828))-COLUMN($O828:T828),1,1)))</f>
        <v>37068053.201939203</v>
      </c>
      <c r="U857" s="221">
        <f ca="1">SUMPRODUCT($O177:U177,N(OFFSET($O828:U828,0,MAX(COLUMN($O828:U828))-COLUMN($O828:U828),1,1)))</f>
        <v>36204331.573932856</v>
      </c>
      <c r="V857" s="221">
        <f ca="1">SUMPRODUCT($O177:V177,N(OFFSET($O828:V828,0,MAX(COLUMN($O828:V828))-COLUMN($O828:V828),1,1)))</f>
        <v>35340609.945926502</v>
      </c>
      <c r="W857" s="221">
        <f ca="1">SUMPRODUCT($O177:W177,N(OFFSET($O828:W828,0,MAX(COLUMN($O828:W828))-COLUMN($O828:W828),1,1)))</f>
        <v>34476888.317920156</v>
      </c>
      <c r="X857" s="221">
        <f ca="1">SUMPRODUCT($O177:X177,N(OFFSET($O828:X828,0,MAX(COLUMN($O828:X828))-COLUMN($O828:X828),1,1)))</f>
        <v>33613166.689913802</v>
      </c>
      <c r="Y857" s="221">
        <f ca="1">SUMPRODUCT($O177:Y177,N(OFFSET($O828:Y828,0,MAX(COLUMN($O828:Y828))-COLUMN($O828:Y828),1,1)))</f>
        <v>32749445.061907452</v>
      </c>
      <c r="Z857" s="221">
        <f ca="1">SUMPRODUCT($O177:Z177,N(OFFSET($O828:Z828,0,MAX(COLUMN($O828:Z828))-COLUMN($O828:Z828),1,1)))</f>
        <v>31885723.433901101</v>
      </c>
      <c r="AA857" s="221">
        <f ca="1">SUMPRODUCT($O177:AA177,N(OFFSET($O828:AA828,0,MAX(COLUMN($O828:AA828))-COLUMN($O828:AA828),1,1)))</f>
        <v>31022001.805894751</v>
      </c>
      <c r="AB857" s="221">
        <f ca="1">SUMPRODUCT($O177:AB177,N(OFFSET($O828:AB828,0,MAX(COLUMN($O828:AB828))-COLUMN($O828:AB828),1,1)))</f>
        <v>30158280.177888397</v>
      </c>
      <c r="AC857" s="221">
        <f ca="1">SUMPRODUCT($O177:AC177,N(OFFSET($O828:AC828,0,MAX(COLUMN($O828:AC828))-COLUMN($O828:AC828),1,1)))</f>
        <v>29294558.549882051</v>
      </c>
      <c r="AD857" s="221">
        <f ca="1">SUMPRODUCT($O177:AD177,N(OFFSET($O828:AD828,0,MAX(COLUMN($O828:AD828))-COLUMN($O828:AD828),1,1)))</f>
        <v>28430836.9218757</v>
      </c>
      <c r="AE857" s="221">
        <f ca="1">SUMPRODUCT($O177:AE177,N(OFFSET($O828:AE828,0,MAX(COLUMN($O828:AE828))-COLUMN($O828:AE828),1,1)))</f>
        <v>27567115.29386935</v>
      </c>
      <c r="AF857" s="221">
        <f ca="1">SUMPRODUCT($O177:AF177,N(OFFSET($O828:AF828,0,MAX(COLUMN($O828:AF828))-COLUMN($O828:AF828),1,1)))</f>
        <v>26703393.665863</v>
      </c>
      <c r="AG857" s="221">
        <f ca="1">SUMPRODUCT($O177:AG177,N(OFFSET($O828:AG828,0,MAX(COLUMN($O828:AG828))-COLUMN($O828:AG828),1,1)))</f>
        <v>25839672.03785665</v>
      </c>
      <c r="AH857" s="221">
        <f ca="1">SUMPRODUCT($O177:AH177,N(OFFSET($O828:AH828,0,MAX(COLUMN($O828:AH828))-COLUMN($O828:AH828),1,1)))</f>
        <v>24975950.409850299</v>
      </c>
      <c r="AI857" s="221">
        <f ca="1">SUMPRODUCT($O177:AI177,N(OFFSET($O828:AI828,0,MAX(COLUMN($O828:AI828))-COLUMN($O828:AI828),1,1)))</f>
        <v>24112228.781843949</v>
      </c>
      <c r="AJ857" s="221">
        <f ca="1">SUMPRODUCT($O177:AJ177,N(OFFSET($O828:AJ828,0,MAX(COLUMN($O828:AJ828))-COLUMN($O828:AJ828),1,1)))</f>
        <v>23248507.153837603</v>
      </c>
      <c r="AK857" s="221">
        <f ca="1">SUMPRODUCT($O177:AK177,N(OFFSET($O828:AK828,0,MAX(COLUMN($O828:AK828))-COLUMN($O828:AK828),1,1)))</f>
        <v>22384785.525831252</v>
      </c>
      <c r="AL857" s="221">
        <f ca="1">SUMPRODUCT($O177:AL177,N(OFFSET($O828:AL828,0,MAX(COLUMN($O828:AL828))-COLUMN($O828:AL828),1,1)))</f>
        <v>21521063.897824902</v>
      </c>
      <c r="AM857" s="221">
        <f ca="1">SUMPRODUCT($O177:AM177,N(OFFSET($O828:AM828,0,MAX(COLUMN($O828:AM828))-COLUMN($O828:AM828),1,1)))</f>
        <v>20657342.269818552</v>
      </c>
      <c r="AN857" s="221">
        <f ca="1">SUMPRODUCT($O177:AN177,N(OFFSET($O828:AN828,0,MAX(COLUMN($O828:AN828))-COLUMN($O828:AN828),1,1)))</f>
        <v>19793620.641812202</v>
      </c>
      <c r="AO857" s="221">
        <f ca="1">SUMPRODUCT($O177:AO177,N(OFFSET($O828:AO828,0,MAX(COLUMN($O828:AO828))-COLUMN($O828:AO828),1,1)))</f>
        <v>18929899.013805851</v>
      </c>
      <c r="AP857" s="221">
        <f ca="1">SUMPRODUCT($O177:AP177,N(OFFSET($O828:AP828,0,MAX(COLUMN($O828:AP828))-COLUMN($O828:AP828),1,1)))</f>
        <v>18066177.385799505</v>
      </c>
      <c r="AQ857" s="221">
        <f ca="1">SUMPRODUCT($O177:AQ177,N(OFFSET($O828:AQ828,0,MAX(COLUMN($O828:AQ828))-COLUMN($O828:AQ828),1,1)))</f>
        <v>17202455.757793155</v>
      </c>
      <c r="AR857" s="221">
        <f ca="1">SUMPRODUCT($O177:AR177,N(OFFSET($O828:AR828,0,MAX(COLUMN($O828:AR828))-COLUMN($O828:AR828),1,1)))</f>
        <v>16338734.129786804</v>
      </c>
      <c r="AS857" s="221">
        <f ca="1">SUMPRODUCT($O177:AS177,N(OFFSET($O828:AS828,0,MAX(COLUMN($O828:AS828))-COLUMN($O828:AS828),1,1)))</f>
        <v>15475012.501780454</v>
      </c>
      <c r="AT857" s="221">
        <f ca="1">SUMPRODUCT($O177:AT177,N(OFFSET($O828:AT828,0,MAX(COLUMN($O828:AT828))-COLUMN($O828:AT828),1,1)))</f>
        <v>14611290.873774106</v>
      </c>
      <c r="AU857" s="221">
        <f ca="1">SUMPRODUCT($O177:AU177,N(OFFSET($O828:AU828,0,MAX(COLUMN($O828:AU828))-COLUMN($O828:AU828),1,1)))</f>
        <v>13747569.245767755</v>
      </c>
      <c r="AV857" s="221">
        <f ca="1">SUMPRODUCT($O177:AV177,N(OFFSET($O828:AV828,0,MAX(COLUMN($O828:AV828))-COLUMN($O828:AV828),1,1)))</f>
        <v>12883847.617761405</v>
      </c>
      <c r="AW857" s="221">
        <f ca="1">SUMPRODUCT($O177:AW177,N(OFFSET($O828:AW828,0,MAX(COLUMN($O828:AW828))-COLUMN($O828:AW828),1,1)))</f>
        <v>12020125.989755055</v>
      </c>
      <c r="AX857" s="221">
        <f ca="1">SUMPRODUCT($O177:AX177,N(OFFSET($O828:AX828,0,MAX(COLUMN($O828:AX828))-COLUMN($O828:AX828),1,1)))</f>
        <v>11156404.361748707</v>
      </c>
      <c r="AY857" s="221">
        <f ca="1">SUMPRODUCT($O177:AY177,N(OFFSET($O828:AY828,0,MAX(COLUMN($O828:AY828))-COLUMN($O828:AY828),1,1)))</f>
        <v>10292682.733742356</v>
      </c>
      <c r="AZ857" s="221">
        <f ca="1">SUMPRODUCT($O177:AZ177,N(OFFSET($O828:AZ828,0,MAX(COLUMN($O828:AZ828))-COLUMN($O828:AZ828),1,1)))</f>
        <v>9428961.1057360061</v>
      </c>
      <c r="BA857" s="221">
        <f ca="1">SUMPRODUCT($O177:BA177,N(OFFSET($O828:BA828,0,MAX(COLUMN($O828:BA828))-COLUMN($O828:BA828),1,1)))</f>
        <v>8565239.4777296577</v>
      </c>
      <c r="BB857" s="221">
        <f ca="1">SUMPRODUCT($O177:BB177,N(OFFSET($O828:BB828,0,MAX(COLUMN($O828:BB828))-COLUMN($O828:BB828),1,1)))</f>
        <v>7701517.8497233074</v>
      </c>
      <c r="BC857" s="221">
        <f ca="1">SUMPRODUCT($O177:BC177,N(OFFSET($O828:BC828,0,MAX(COLUMN($O828:BC828))-COLUMN($O828:BC828),1,1)))</f>
        <v>7600750.3264558837</v>
      </c>
      <c r="BD857" s="221">
        <f ca="1">SUMPRODUCT($O177:BD177,N(OFFSET($O828:BD828,0,MAX(COLUMN($O828:BD828))-COLUMN($O828:BD828),1,1)))</f>
        <v>7600750.3264558837</v>
      </c>
      <c r="BE857" s="221">
        <f ca="1">SUMPRODUCT($O177:BE177,N(OFFSET($O828:BE828,0,MAX(COLUMN($O828:BE828))-COLUMN($O828:BE828),1,1)))</f>
        <v>7600750.3264558837</v>
      </c>
      <c r="BF857" s="221">
        <f ca="1">SUMPRODUCT($O177:BF177,N(OFFSET($O828:BF828,0,MAX(COLUMN($O828:BF828))-COLUMN($O828:BF828),1,1)))</f>
        <v>7600750.3264558837</v>
      </c>
      <c r="BG857" s="221">
        <f ca="1">SUMPRODUCT($O177:BG177,N(OFFSET($O828:BG828,0,MAX(COLUMN($O828:BG828))-COLUMN($O828:BG828),1,1)))</f>
        <v>7600750.3264558837</v>
      </c>
      <c r="BH857" s="221">
        <f ca="1">SUMPRODUCT($O177:BH177,N(OFFSET($O828:BH828,0,MAX(COLUMN($O828:BH828))-COLUMN($O828:BH828),1,1)))</f>
        <v>7600750.3264558837</v>
      </c>
      <c r="BI857" s="221">
        <f ca="1">SUMPRODUCT($O177:BI177,N(OFFSET($O828:BI828,0,MAX(COLUMN($O828:BI828))-COLUMN($O828:BI828),1,1)))</f>
        <v>7600750.3264558837</v>
      </c>
      <c r="BJ857" s="221">
        <f ca="1">SUMPRODUCT($O177:BJ177,N(OFFSET($O828:BJ828,0,MAX(COLUMN($O828:BJ828))-COLUMN($O828:BJ828),1,1)))</f>
        <v>7600750.3264558837</v>
      </c>
      <c r="BK857" s="221">
        <f ca="1">SUMPRODUCT($O177:BK177,N(OFFSET($O828:BK828,0,MAX(COLUMN($O828:BK828))-COLUMN($O828:BK828),1,1)))</f>
        <v>0</v>
      </c>
      <c r="BL857" s="221">
        <f ca="1">SUMPRODUCT($O177:BL177,N(OFFSET($O828:BL828,0,MAX(COLUMN($O828:BL828))-COLUMN($O828:BL828),1,1)))</f>
        <v>0</v>
      </c>
      <c r="BM857" s="221">
        <f ca="1">SUMPRODUCT($O177:BM177,N(OFFSET($O828:BM828,0,MAX(COLUMN($O828:BM828))-COLUMN($O828:BM828),1,1)))</f>
        <v>0</v>
      </c>
    </row>
    <row r="858" spans="3:65" x14ac:dyDescent="0.2">
      <c r="C858" s="188">
        <f t="shared" si="668"/>
        <v>9</v>
      </c>
      <c r="D858" s="166" t="str">
        <f t="shared" si="669"/>
        <v xml:space="preserve">Alt 1 - DISTRIBUTION SUBSTATION  </v>
      </c>
      <c r="E858" s="211" t="str">
        <f t="shared" si="667"/>
        <v>CWIP Capital</v>
      </c>
      <c r="F858" s="183">
        <f t="shared" si="667"/>
        <v>6</v>
      </c>
      <c r="G858" s="183"/>
      <c r="H858" s="214"/>
      <c r="K858" s="202"/>
      <c r="L858" s="203"/>
      <c r="O858" s="221">
        <f ca="1">SUMPRODUCT($O178:O178,N(OFFSET($O829:O829,0,MAX(COLUMN($O829:O829))-COLUMN($O829:O829),1,1)))</f>
        <v>0</v>
      </c>
      <c r="P858" s="221">
        <f ca="1">SUMPRODUCT($O178:P178,N(OFFSET($O829:P829,0,MAX(COLUMN($O829:P829))-COLUMN($O829:P829),1,1)))</f>
        <v>0</v>
      </c>
      <c r="Q858" s="221">
        <f ca="1">SUMPRODUCT($O178:Q178,N(OFFSET($O829:Q829,0,MAX(COLUMN($O829:Q829))-COLUMN($O829:Q829),1,1)))</f>
        <v>0</v>
      </c>
      <c r="R858" s="221">
        <f ca="1">SUMPRODUCT($O178:R178,N(OFFSET($O829:R829,0,MAX(COLUMN($O829:R829))-COLUMN($O829:R829),1,1)))</f>
        <v>0</v>
      </c>
      <c r="S858" s="221">
        <f ca="1">SUMPRODUCT($O178:S178,N(OFFSET($O829:S829,0,MAX(COLUMN($O829:S829))-COLUMN($O829:S829),1,1)))</f>
        <v>0</v>
      </c>
      <c r="T858" s="221">
        <f ca="1">SUMPRODUCT($O178:T178,N(OFFSET($O829:T829,0,MAX(COLUMN($O829:T829))-COLUMN($O829:T829),1,1)))</f>
        <v>0</v>
      </c>
      <c r="U858" s="221">
        <f ca="1">SUMPRODUCT($O178:U178,N(OFFSET($O829:U829,0,MAX(COLUMN($O829:U829))-COLUMN($O829:U829),1,1)))</f>
        <v>0</v>
      </c>
      <c r="V858" s="221">
        <f ca="1">SUMPRODUCT($O178:V178,N(OFFSET($O829:V829,0,MAX(COLUMN($O829:V829))-COLUMN($O829:V829),1,1)))</f>
        <v>0</v>
      </c>
      <c r="W858" s="221">
        <f ca="1">SUMPRODUCT($O178:W178,N(OFFSET($O829:W829,0,MAX(COLUMN($O829:W829))-COLUMN($O829:W829),1,1)))</f>
        <v>0</v>
      </c>
      <c r="X858" s="221">
        <f ca="1">SUMPRODUCT($O178:X178,N(OFFSET($O829:X829,0,MAX(COLUMN($O829:X829))-COLUMN($O829:X829),1,1)))</f>
        <v>0</v>
      </c>
      <c r="Y858" s="221">
        <f ca="1">SUMPRODUCT($O178:Y178,N(OFFSET($O829:Y829,0,MAX(COLUMN($O829:Y829))-COLUMN($O829:Y829),1,1)))</f>
        <v>0</v>
      </c>
      <c r="Z858" s="221">
        <f ca="1">SUMPRODUCT($O178:Z178,N(OFFSET($O829:Z829,0,MAX(COLUMN($O829:Z829))-COLUMN($O829:Z829),1,1)))</f>
        <v>0</v>
      </c>
      <c r="AA858" s="221">
        <f ca="1">SUMPRODUCT($O178:AA178,N(OFFSET($O829:AA829,0,MAX(COLUMN($O829:AA829))-COLUMN($O829:AA829),1,1)))</f>
        <v>0</v>
      </c>
      <c r="AB858" s="221">
        <f ca="1">SUMPRODUCT($O178:AB178,N(OFFSET($O829:AB829,0,MAX(COLUMN($O829:AB829))-COLUMN($O829:AB829),1,1)))</f>
        <v>0</v>
      </c>
      <c r="AC858" s="221">
        <f ca="1">SUMPRODUCT($O178:AC178,N(OFFSET($O829:AC829,0,MAX(COLUMN($O829:AC829))-COLUMN($O829:AC829),1,1)))</f>
        <v>0</v>
      </c>
      <c r="AD858" s="221">
        <f ca="1">SUMPRODUCT($O178:AD178,N(OFFSET($O829:AD829,0,MAX(COLUMN($O829:AD829))-COLUMN($O829:AD829),1,1)))</f>
        <v>0</v>
      </c>
      <c r="AE858" s="221">
        <f ca="1">SUMPRODUCT($O178:AE178,N(OFFSET($O829:AE829,0,MAX(COLUMN($O829:AE829))-COLUMN($O829:AE829),1,1)))</f>
        <v>0</v>
      </c>
      <c r="AF858" s="221">
        <f ca="1">SUMPRODUCT($O178:AF178,N(OFFSET($O829:AF829,0,MAX(COLUMN($O829:AF829))-COLUMN($O829:AF829),1,1)))</f>
        <v>0</v>
      </c>
      <c r="AG858" s="221">
        <f ca="1">SUMPRODUCT($O178:AG178,N(OFFSET($O829:AG829,0,MAX(COLUMN($O829:AG829))-COLUMN($O829:AG829),1,1)))</f>
        <v>0</v>
      </c>
      <c r="AH858" s="221">
        <f ca="1">SUMPRODUCT($O178:AH178,N(OFFSET($O829:AH829,0,MAX(COLUMN($O829:AH829))-COLUMN($O829:AH829),1,1)))</f>
        <v>0</v>
      </c>
      <c r="AI858" s="221">
        <f ca="1">SUMPRODUCT($O178:AI178,N(OFFSET($O829:AI829,0,MAX(COLUMN($O829:AI829))-COLUMN($O829:AI829),1,1)))</f>
        <v>0</v>
      </c>
      <c r="AJ858" s="221">
        <f ca="1">SUMPRODUCT($O178:AJ178,N(OFFSET($O829:AJ829,0,MAX(COLUMN($O829:AJ829))-COLUMN($O829:AJ829),1,1)))</f>
        <v>0</v>
      </c>
      <c r="AK858" s="221">
        <f ca="1">SUMPRODUCT($O178:AK178,N(OFFSET($O829:AK829,0,MAX(COLUMN($O829:AK829))-COLUMN($O829:AK829),1,1)))</f>
        <v>0</v>
      </c>
      <c r="AL858" s="221">
        <f ca="1">SUMPRODUCT($O178:AL178,N(OFFSET($O829:AL829,0,MAX(COLUMN($O829:AL829))-COLUMN($O829:AL829),1,1)))</f>
        <v>0</v>
      </c>
      <c r="AM858" s="221">
        <f ca="1">SUMPRODUCT($O178:AM178,N(OFFSET($O829:AM829,0,MAX(COLUMN($O829:AM829))-COLUMN($O829:AM829),1,1)))</f>
        <v>0</v>
      </c>
      <c r="AN858" s="221">
        <f ca="1">SUMPRODUCT($O178:AN178,N(OFFSET($O829:AN829,0,MAX(COLUMN($O829:AN829))-COLUMN($O829:AN829),1,1)))</f>
        <v>0</v>
      </c>
      <c r="AO858" s="221">
        <f ca="1">SUMPRODUCT($O178:AO178,N(OFFSET($O829:AO829,0,MAX(COLUMN($O829:AO829))-COLUMN($O829:AO829),1,1)))</f>
        <v>0</v>
      </c>
      <c r="AP858" s="221">
        <f ca="1">SUMPRODUCT($O178:AP178,N(OFFSET($O829:AP829,0,MAX(COLUMN($O829:AP829))-COLUMN($O829:AP829),1,1)))</f>
        <v>0</v>
      </c>
      <c r="AQ858" s="221">
        <f ca="1">SUMPRODUCT($O178:AQ178,N(OFFSET($O829:AQ829,0,MAX(COLUMN($O829:AQ829))-COLUMN($O829:AQ829),1,1)))</f>
        <v>0</v>
      </c>
      <c r="AR858" s="221">
        <f ca="1">SUMPRODUCT($O178:AR178,N(OFFSET($O829:AR829,0,MAX(COLUMN($O829:AR829))-COLUMN($O829:AR829),1,1)))</f>
        <v>0</v>
      </c>
      <c r="AS858" s="221">
        <f ca="1">SUMPRODUCT($O178:AS178,N(OFFSET($O829:AS829,0,MAX(COLUMN($O829:AS829))-COLUMN($O829:AS829),1,1)))</f>
        <v>0</v>
      </c>
      <c r="AT858" s="221">
        <f ca="1">SUMPRODUCT($O178:AT178,N(OFFSET($O829:AT829,0,MAX(COLUMN($O829:AT829))-COLUMN($O829:AT829),1,1)))</f>
        <v>0</v>
      </c>
      <c r="AU858" s="221">
        <f ca="1">SUMPRODUCT($O178:AU178,N(OFFSET($O829:AU829,0,MAX(COLUMN($O829:AU829))-COLUMN($O829:AU829),1,1)))</f>
        <v>0</v>
      </c>
      <c r="AV858" s="221">
        <f ca="1">SUMPRODUCT($O178:AV178,N(OFFSET($O829:AV829,0,MAX(COLUMN($O829:AV829))-COLUMN($O829:AV829),1,1)))</f>
        <v>0</v>
      </c>
      <c r="AW858" s="221">
        <f ca="1">SUMPRODUCT($O178:AW178,N(OFFSET($O829:AW829,0,MAX(COLUMN($O829:AW829))-COLUMN($O829:AW829),1,1)))</f>
        <v>0</v>
      </c>
      <c r="AX858" s="221">
        <f ca="1">SUMPRODUCT($O178:AX178,N(OFFSET($O829:AX829,0,MAX(COLUMN($O829:AX829))-COLUMN($O829:AX829),1,1)))</f>
        <v>0</v>
      </c>
      <c r="AY858" s="221">
        <f ca="1">SUMPRODUCT($O178:AY178,N(OFFSET($O829:AY829,0,MAX(COLUMN($O829:AY829))-COLUMN($O829:AY829),1,1)))</f>
        <v>0</v>
      </c>
      <c r="AZ858" s="221">
        <f ca="1">SUMPRODUCT($O178:AZ178,N(OFFSET($O829:AZ829,0,MAX(COLUMN($O829:AZ829))-COLUMN($O829:AZ829),1,1)))</f>
        <v>0</v>
      </c>
      <c r="BA858" s="221">
        <f ca="1">SUMPRODUCT($O178:BA178,N(OFFSET($O829:BA829,0,MAX(COLUMN($O829:BA829))-COLUMN($O829:BA829),1,1)))</f>
        <v>0</v>
      </c>
      <c r="BB858" s="221">
        <f ca="1">SUMPRODUCT($O178:BB178,N(OFFSET($O829:BB829,0,MAX(COLUMN($O829:BB829))-COLUMN($O829:BB829),1,1)))</f>
        <v>0</v>
      </c>
      <c r="BC858" s="221">
        <f ca="1">SUMPRODUCT($O178:BC178,N(OFFSET($O829:BC829,0,MAX(COLUMN($O829:BC829))-COLUMN($O829:BC829),1,1)))</f>
        <v>0</v>
      </c>
      <c r="BD858" s="221">
        <f ca="1">SUMPRODUCT($O178:BD178,N(OFFSET($O829:BD829,0,MAX(COLUMN($O829:BD829))-COLUMN($O829:BD829),1,1)))</f>
        <v>0</v>
      </c>
      <c r="BE858" s="221">
        <f ca="1">SUMPRODUCT($O178:BE178,N(OFFSET($O829:BE829,0,MAX(COLUMN($O829:BE829))-COLUMN($O829:BE829),1,1)))</f>
        <v>0</v>
      </c>
      <c r="BF858" s="221">
        <f ca="1">SUMPRODUCT($O178:BF178,N(OFFSET($O829:BF829,0,MAX(COLUMN($O829:BF829))-COLUMN($O829:BF829),1,1)))</f>
        <v>0</v>
      </c>
      <c r="BG858" s="221">
        <f ca="1">SUMPRODUCT($O178:BG178,N(OFFSET($O829:BG829,0,MAX(COLUMN($O829:BG829))-COLUMN($O829:BG829),1,1)))</f>
        <v>0</v>
      </c>
      <c r="BH858" s="221">
        <f ca="1">SUMPRODUCT($O178:BH178,N(OFFSET($O829:BH829,0,MAX(COLUMN($O829:BH829))-COLUMN($O829:BH829),1,1)))</f>
        <v>0</v>
      </c>
      <c r="BI858" s="221">
        <f ca="1">SUMPRODUCT($O178:BI178,N(OFFSET($O829:BI829,0,MAX(COLUMN($O829:BI829))-COLUMN($O829:BI829),1,1)))</f>
        <v>0</v>
      </c>
      <c r="BJ858" s="221">
        <f ca="1">SUMPRODUCT($O178:BJ178,N(OFFSET($O829:BJ829,0,MAX(COLUMN($O829:BJ829))-COLUMN($O829:BJ829),1,1)))</f>
        <v>0</v>
      </c>
      <c r="BK858" s="221">
        <f ca="1">SUMPRODUCT($O178:BK178,N(OFFSET($O829:BK829,0,MAX(COLUMN($O829:BK829))-COLUMN($O829:BK829),1,1)))</f>
        <v>0</v>
      </c>
      <c r="BL858" s="221">
        <f ca="1">SUMPRODUCT($O178:BL178,N(OFFSET($O829:BL829,0,MAX(COLUMN($O829:BL829))-COLUMN($O829:BL829),1,1)))</f>
        <v>0</v>
      </c>
      <c r="BM858" s="221">
        <f ca="1">SUMPRODUCT($O178:BM178,N(OFFSET($O829:BM829,0,MAX(COLUMN($O829:BM829))-COLUMN($O829:BM829),1,1)))</f>
        <v>0</v>
      </c>
    </row>
    <row r="859" spans="3:65" x14ac:dyDescent="0.2">
      <c r="C859" s="188">
        <f t="shared" si="668"/>
        <v>10</v>
      </c>
      <c r="D859" s="166" t="str">
        <f t="shared" si="669"/>
        <v/>
      </c>
      <c r="E859" s="211" t="str">
        <f t="shared" si="667"/>
        <v>Operating Expense</v>
      </c>
      <c r="F859" s="183">
        <f t="shared" si="667"/>
        <v>2</v>
      </c>
      <c r="G859" s="183"/>
      <c r="H859" s="214"/>
      <c r="K859" s="202"/>
      <c r="L859" s="203"/>
      <c r="O859" s="221">
        <f ca="1">SUMPRODUCT($O179:O179,N(OFFSET($O830:O830,0,MAX(COLUMN($O830:O830))-COLUMN($O830:O830),1,1)))</f>
        <v>0</v>
      </c>
      <c r="P859" s="221">
        <f ca="1">SUMPRODUCT($O179:P179,N(OFFSET($O830:P830,0,MAX(COLUMN($O830:P830))-COLUMN($O830:P830),1,1)))</f>
        <v>0</v>
      </c>
      <c r="Q859" s="221">
        <f ca="1">SUMPRODUCT($O179:Q179,N(OFFSET($O830:Q830,0,MAX(COLUMN($O830:Q830))-COLUMN($O830:Q830),1,1)))</f>
        <v>0</v>
      </c>
      <c r="R859" s="221">
        <f ca="1">SUMPRODUCT($O179:R179,N(OFFSET($O830:R830,0,MAX(COLUMN($O830:R830))-COLUMN($O830:R830),1,1)))</f>
        <v>0</v>
      </c>
      <c r="S859" s="221">
        <f ca="1">SUMPRODUCT($O179:S179,N(OFFSET($O830:S830,0,MAX(COLUMN($O830:S830))-COLUMN($O830:S830),1,1)))</f>
        <v>0</v>
      </c>
      <c r="T859" s="221">
        <f ca="1">SUMPRODUCT($O179:T179,N(OFFSET($O830:T830,0,MAX(COLUMN($O830:T830))-COLUMN($O830:T830),1,1)))</f>
        <v>0</v>
      </c>
      <c r="U859" s="221">
        <f ca="1">SUMPRODUCT($O179:U179,N(OFFSET($O830:U830,0,MAX(COLUMN($O830:U830))-COLUMN($O830:U830),1,1)))</f>
        <v>0</v>
      </c>
      <c r="V859" s="221">
        <f ca="1">SUMPRODUCT($O179:V179,N(OFFSET($O830:V830,0,MAX(COLUMN($O830:V830))-COLUMN($O830:V830),1,1)))</f>
        <v>0</v>
      </c>
      <c r="W859" s="221">
        <f ca="1">SUMPRODUCT($O179:W179,N(OFFSET($O830:W830,0,MAX(COLUMN($O830:W830))-COLUMN($O830:W830),1,1)))</f>
        <v>0</v>
      </c>
      <c r="X859" s="221">
        <f ca="1">SUMPRODUCT($O179:X179,N(OFFSET($O830:X830,0,MAX(COLUMN($O830:X830))-COLUMN($O830:X830),1,1)))</f>
        <v>0</v>
      </c>
      <c r="Y859" s="221">
        <f ca="1">SUMPRODUCT($O179:Y179,N(OFFSET($O830:Y830,0,MAX(COLUMN($O830:Y830))-COLUMN($O830:Y830),1,1)))</f>
        <v>0</v>
      </c>
      <c r="Z859" s="221">
        <f ca="1">SUMPRODUCT($O179:Z179,N(OFFSET($O830:Z830,0,MAX(COLUMN($O830:Z830))-COLUMN($O830:Z830),1,1)))</f>
        <v>0</v>
      </c>
      <c r="AA859" s="221">
        <f ca="1">SUMPRODUCT($O179:AA179,N(OFFSET($O830:AA830,0,MAX(COLUMN($O830:AA830))-COLUMN($O830:AA830),1,1)))</f>
        <v>0</v>
      </c>
      <c r="AB859" s="221">
        <f ca="1">SUMPRODUCT($O179:AB179,N(OFFSET($O830:AB830,0,MAX(COLUMN($O830:AB830))-COLUMN($O830:AB830),1,1)))</f>
        <v>0</v>
      </c>
      <c r="AC859" s="221">
        <f ca="1">SUMPRODUCT($O179:AC179,N(OFFSET($O830:AC830,0,MAX(COLUMN($O830:AC830))-COLUMN($O830:AC830),1,1)))</f>
        <v>0</v>
      </c>
      <c r="AD859" s="221">
        <f ca="1">SUMPRODUCT($O179:AD179,N(OFFSET($O830:AD830,0,MAX(COLUMN($O830:AD830))-COLUMN($O830:AD830),1,1)))</f>
        <v>0</v>
      </c>
      <c r="AE859" s="221">
        <f ca="1">SUMPRODUCT($O179:AE179,N(OFFSET($O830:AE830,0,MAX(COLUMN($O830:AE830))-COLUMN($O830:AE830),1,1)))</f>
        <v>0</v>
      </c>
      <c r="AF859" s="221">
        <f ca="1">SUMPRODUCT($O179:AF179,N(OFFSET($O830:AF830,0,MAX(COLUMN($O830:AF830))-COLUMN($O830:AF830),1,1)))</f>
        <v>0</v>
      </c>
      <c r="AG859" s="221">
        <f ca="1">SUMPRODUCT($O179:AG179,N(OFFSET($O830:AG830,0,MAX(COLUMN($O830:AG830))-COLUMN($O830:AG830),1,1)))</f>
        <v>0</v>
      </c>
      <c r="AH859" s="221">
        <f ca="1">SUMPRODUCT($O179:AH179,N(OFFSET($O830:AH830,0,MAX(COLUMN($O830:AH830))-COLUMN($O830:AH830),1,1)))</f>
        <v>0</v>
      </c>
      <c r="AI859" s="221">
        <f ca="1">SUMPRODUCT($O179:AI179,N(OFFSET($O830:AI830,0,MAX(COLUMN($O830:AI830))-COLUMN($O830:AI830),1,1)))</f>
        <v>0</v>
      </c>
      <c r="AJ859" s="221">
        <f ca="1">SUMPRODUCT($O179:AJ179,N(OFFSET($O830:AJ830,0,MAX(COLUMN($O830:AJ830))-COLUMN($O830:AJ830),1,1)))</f>
        <v>0</v>
      </c>
      <c r="AK859" s="221">
        <f ca="1">SUMPRODUCT($O179:AK179,N(OFFSET($O830:AK830,0,MAX(COLUMN($O830:AK830))-COLUMN($O830:AK830),1,1)))</f>
        <v>0</v>
      </c>
      <c r="AL859" s="221">
        <f ca="1">SUMPRODUCT($O179:AL179,N(OFFSET($O830:AL830,0,MAX(COLUMN($O830:AL830))-COLUMN($O830:AL830),1,1)))</f>
        <v>0</v>
      </c>
      <c r="AM859" s="221">
        <f ca="1">SUMPRODUCT($O179:AM179,N(OFFSET($O830:AM830,0,MAX(COLUMN($O830:AM830))-COLUMN($O830:AM830),1,1)))</f>
        <v>0</v>
      </c>
      <c r="AN859" s="221">
        <f ca="1">SUMPRODUCT($O179:AN179,N(OFFSET($O830:AN830,0,MAX(COLUMN($O830:AN830))-COLUMN($O830:AN830),1,1)))</f>
        <v>0</v>
      </c>
      <c r="AO859" s="221">
        <f ca="1">SUMPRODUCT($O179:AO179,N(OFFSET($O830:AO830,0,MAX(COLUMN($O830:AO830))-COLUMN($O830:AO830),1,1)))</f>
        <v>0</v>
      </c>
      <c r="AP859" s="221">
        <f ca="1">SUMPRODUCT($O179:AP179,N(OFFSET($O830:AP830,0,MAX(COLUMN($O830:AP830))-COLUMN($O830:AP830),1,1)))</f>
        <v>0</v>
      </c>
      <c r="AQ859" s="221">
        <f ca="1">SUMPRODUCT($O179:AQ179,N(OFFSET($O830:AQ830,0,MAX(COLUMN($O830:AQ830))-COLUMN($O830:AQ830),1,1)))</f>
        <v>0</v>
      </c>
      <c r="AR859" s="221">
        <f ca="1">SUMPRODUCT($O179:AR179,N(OFFSET($O830:AR830,0,MAX(COLUMN($O830:AR830))-COLUMN($O830:AR830),1,1)))</f>
        <v>0</v>
      </c>
      <c r="AS859" s="221">
        <f ca="1">SUMPRODUCT($O179:AS179,N(OFFSET($O830:AS830,0,MAX(COLUMN($O830:AS830))-COLUMN($O830:AS830),1,1)))</f>
        <v>0</v>
      </c>
      <c r="AT859" s="221">
        <f ca="1">SUMPRODUCT($O179:AT179,N(OFFSET($O830:AT830,0,MAX(COLUMN($O830:AT830))-COLUMN($O830:AT830),1,1)))</f>
        <v>0</v>
      </c>
      <c r="AU859" s="221">
        <f ca="1">SUMPRODUCT($O179:AU179,N(OFFSET($O830:AU830,0,MAX(COLUMN($O830:AU830))-COLUMN($O830:AU830),1,1)))</f>
        <v>0</v>
      </c>
      <c r="AV859" s="221">
        <f ca="1">SUMPRODUCT($O179:AV179,N(OFFSET($O830:AV830,0,MAX(COLUMN($O830:AV830))-COLUMN($O830:AV830),1,1)))</f>
        <v>0</v>
      </c>
      <c r="AW859" s="221">
        <f ca="1">SUMPRODUCT($O179:AW179,N(OFFSET($O830:AW830,0,MAX(COLUMN($O830:AW830))-COLUMN($O830:AW830),1,1)))</f>
        <v>0</v>
      </c>
      <c r="AX859" s="221">
        <f ca="1">SUMPRODUCT($O179:AX179,N(OFFSET($O830:AX830,0,MAX(COLUMN($O830:AX830))-COLUMN($O830:AX830),1,1)))</f>
        <v>0</v>
      </c>
      <c r="AY859" s="221">
        <f ca="1">SUMPRODUCT($O179:AY179,N(OFFSET($O830:AY830,0,MAX(COLUMN($O830:AY830))-COLUMN($O830:AY830),1,1)))</f>
        <v>0</v>
      </c>
      <c r="AZ859" s="221">
        <f ca="1">SUMPRODUCT($O179:AZ179,N(OFFSET($O830:AZ830,0,MAX(COLUMN($O830:AZ830))-COLUMN($O830:AZ830),1,1)))</f>
        <v>0</v>
      </c>
      <c r="BA859" s="221">
        <f ca="1">SUMPRODUCT($O179:BA179,N(OFFSET($O830:BA830,0,MAX(COLUMN($O830:BA830))-COLUMN($O830:BA830),1,1)))</f>
        <v>0</v>
      </c>
      <c r="BB859" s="221">
        <f ca="1">SUMPRODUCT($O179:BB179,N(OFFSET($O830:BB830,0,MAX(COLUMN($O830:BB830))-COLUMN($O830:BB830),1,1)))</f>
        <v>0</v>
      </c>
      <c r="BC859" s="221">
        <f ca="1">SUMPRODUCT($O179:BC179,N(OFFSET($O830:BC830,0,MAX(COLUMN($O830:BC830))-COLUMN($O830:BC830),1,1)))</f>
        <v>0</v>
      </c>
      <c r="BD859" s="221">
        <f ca="1">SUMPRODUCT($O179:BD179,N(OFFSET($O830:BD830,0,MAX(COLUMN($O830:BD830))-COLUMN($O830:BD830),1,1)))</f>
        <v>0</v>
      </c>
      <c r="BE859" s="221">
        <f ca="1">SUMPRODUCT($O179:BE179,N(OFFSET($O830:BE830,0,MAX(COLUMN($O830:BE830))-COLUMN($O830:BE830),1,1)))</f>
        <v>0</v>
      </c>
      <c r="BF859" s="221">
        <f ca="1">SUMPRODUCT($O179:BF179,N(OFFSET($O830:BF830,0,MAX(COLUMN($O830:BF830))-COLUMN($O830:BF830),1,1)))</f>
        <v>0</v>
      </c>
      <c r="BG859" s="221">
        <f ca="1">SUMPRODUCT($O179:BG179,N(OFFSET($O830:BG830,0,MAX(COLUMN($O830:BG830))-COLUMN($O830:BG830),1,1)))</f>
        <v>0</v>
      </c>
      <c r="BH859" s="221">
        <f ca="1">SUMPRODUCT($O179:BH179,N(OFFSET($O830:BH830,0,MAX(COLUMN($O830:BH830))-COLUMN($O830:BH830),1,1)))</f>
        <v>0</v>
      </c>
      <c r="BI859" s="221">
        <f ca="1">SUMPRODUCT($O179:BI179,N(OFFSET($O830:BI830,0,MAX(COLUMN($O830:BI830))-COLUMN($O830:BI830),1,1)))</f>
        <v>0</v>
      </c>
      <c r="BJ859" s="221">
        <f ca="1">SUMPRODUCT($O179:BJ179,N(OFFSET($O830:BJ830,0,MAX(COLUMN($O830:BJ830))-COLUMN($O830:BJ830),1,1)))</f>
        <v>0</v>
      </c>
      <c r="BK859" s="221">
        <f ca="1">SUMPRODUCT($O179:BK179,N(OFFSET($O830:BK830,0,MAX(COLUMN($O830:BK830))-COLUMN($O830:BK830),1,1)))</f>
        <v>0</v>
      </c>
      <c r="BL859" s="221">
        <f ca="1">SUMPRODUCT($O179:BL179,N(OFFSET($O830:BL830,0,MAX(COLUMN($O830:BL830))-COLUMN($O830:BL830),1,1)))</f>
        <v>0</v>
      </c>
      <c r="BM859" s="221">
        <f ca="1">SUMPRODUCT($O179:BM179,N(OFFSET($O830:BM830,0,MAX(COLUMN($O830:BM830))-COLUMN($O830:BM830),1,1)))</f>
        <v>0</v>
      </c>
    </row>
    <row r="860" spans="3:65" x14ac:dyDescent="0.2">
      <c r="C860" s="188">
        <f t="shared" si="668"/>
        <v>11</v>
      </c>
      <c r="D860" s="166" t="str">
        <f t="shared" si="669"/>
        <v/>
      </c>
      <c r="E860" s="211" t="str">
        <f t="shared" si="667"/>
        <v>Operating Expense</v>
      </c>
      <c r="F860" s="183">
        <f t="shared" si="667"/>
        <v>2</v>
      </c>
      <c r="G860" s="183"/>
      <c r="H860" s="214"/>
      <c r="K860" s="202"/>
      <c r="L860" s="203"/>
      <c r="O860" s="221">
        <f ca="1">SUMPRODUCT($O180:O180,N(OFFSET($O831:O831,0,MAX(COLUMN($O831:O831))-COLUMN($O831:O831),1,1)))</f>
        <v>0</v>
      </c>
      <c r="P860" s="221">
        <f ca="1">SUMPRODUCT($O180:P180,N(OFFSET($O831:P831,0,MAX(COLUMN($O831:P831))-COLUMN($O831:P831),1,1)))</f>
        <v>0</v>
      </c>
      <c r="Q860" s="221">
        <f ca="1">SUMPRODUCT($O180:Q180,N(OFFSET($O831:Q831,0,MAX(COLUMN($O831:Q831))-COLUMN($O831:Q831),1,1)))</f>
        <v>0</v>
      </c>
      <c r="R860" s="221">
        <f ca="1">SUMPRODUCT($O180:R180,N(OFFSET($O831:R831,0,MAX(COLUMN($O831:R831))-COLUMN($O831:R831),1,1)))</f>
        <v>0</v>
      </c>
      <c r="S860" s="221">
        <f ca="1">SUMPRODUCT($O180:S180,N(OFFSET($O831:S831,0,MAX(COLUMN($O831:S831))-COLUMN($O831:S831),1,1)))</f>
        <v>0</v>
      </c>
      <c r="T860" s="221">
        <f ca="1">SUMPRODUCT($O180:T180,N(OFFSET($O831:T831,0,MAX(COLUMN($O831:T831))-COLUMN($O831:T831),1,1)))</f>
        <v>0</v>
      </c>
      <c r="U860" s="221">
        <f ca="1">SUMPRODUCT($O180:U180,N(OFFSET($O831:U831,0,MAX(COLUMN($O831:U831))-COLUMN($O831:U831),1,1)))</f>
        <v>0</v>
      </c>
      <c r="V860" s="221">
        <f ca="1">SUMPRODUCT($O180:V180,N(OFFSET($O831:V831,0,MAX(COLUMN($O831:V831))-COLUMN($O831:V831),1,1)))</f>
        <v>0</v>
      </c>
      <c r="W860" s="221">
        <f ca="1">SUMPRODUCT($O180:W180,N(OFFSET($O831:W831,0,MAX(COLUMN($O831:W831))-COLUMN($O831:W831),1,1)))</f>
        <v>0</v>
      </c>
      <c r="X860" s="221">
        <f ca="1">SUMPRODUCT($O180:X180,N(OFFSET($O831:X831,0,MAX(COLUMN($O831:X831))-COLUMN($O831:X831),1,1)))</f>
        <v>0</v>
      </c>
      <c r="Y860" s="221">
        <f ca="1">SUMPRODUCT($O180:Y180,N(OFFSET($O831:Y831,0,MAX(COLUMN($O831:Y831))-COLUMN($O831:Y831),1,1)))</f>
        <v>0</v>
      </c>
      <c r="Z860" s="221">
        <f ca="1">SUMPRODUCT($O180:Z180,N(OFFSET($O831:Z831,0,MAX(COLUMN($O831:Z831))-COLUMN($O831:Z831),1,1)))</f>
        <v>0</v>
      </c>
      <c r="AA860" s="221">
        <f ca="1">SUMPRODUCT($O180:AA180,N(OFFSET($O831:AA831,0,MAX(COLUMN($O831:AA831))-COLUMN($O831:AA831),1,1)))</f>
        <v>0</v>
      </c>
      <c r="AB860" s="221">
        <f ca="1">SUMPRODUCT($O180:AB180,N(OFFSET($O831:AB831,0,MAX(COLUMN($O831:AB831))-COLUMN($O831:AB831),1,1)))</f>
        <v>0</v>
      </c>
      <c r="AC860" s="221">
        <f ca="1">SUMPRODUCT($O180:AC180,N(OFFSET($O831:AC831,0,MAX(COLUMN($O831:AC831))-COLUMN($O831:AC831),1,1)))</f>
        <v>0</v>
      </c>
      <c r="AD860" s="221">
        <f ca="1">SUMPRODUCT($O180:AD180,N(OFFSET($O831:AD831,0,MAX(COLUMN($O831:AD831))-COLUMN($O831:AD831),1,1)))</f>
        <v>0</v>
      </c>
      <c r="AE860" s="221">
        <f ca="1">SUMPRODUCT($O180:AE180,N(OFFSET($O831:AE831,0,MAX(COLUMN($O831:AE831))-COLUMN($O831:AE831),1,1)))</f>
        <v>0</v>
      </c>
      <c r="AF860" s="221">
        <f ca="1">SUMPRODUCT($O180:AF180,N(OFFSET($O831:AF831,0,MAX(COLUMN($O831:AF831))-COLUMN($O831:AF831),1,1)))</f>
        <v>0</v>
      </c>
      <c r="AG860" s="221">
        <f ca="1">SUMPRODUCT($O180:AG180,N(OFFSET($O831:AG831,0,MAX(COLUMN($O831:AG831))-COLUMN($O831:AG831),1,1)))</f>
        <v>0</v>
      </c>
      <c r="AH860" s="221">
        <f ca="1">SUMPRODUCT($O180:AH180,N(OFFSET($O831:AH831,0,MAX(COLUMN($O831:AH831))-COLUMN($O831:AH831),1,1)))</f>
        <v>0</v>
      </c>
      <c r="AI860" s="221">
        <f ca="1">SUMPRODUCT($O180:AI180,N(OFFSET($O831:AI831,0,MAX(COLUMN($O831:AI831))-COLUMN($O831:AI831),1,1)))</f>
        <v>0</v>
      </c>
      <c r="AJ860" s="221">
        <f ca="1">SUMPRODUCT($O180:AJ180,N(OFFSET($O831:AJ831,0,MAX(COLUMN($O831:AJ831))-COLUMN($O831:AJ831),1,1)))</f>
        <v>0</v>
      </c>
      <c r="AK860" s="221">
        <f ca="1">SUMPRODUCT($O180:AK180,N(OFFSET($O831:AK831,0,MAX(COLUMN($O831:AK831))-COLUMN($O831:AK831),1,1)))</f>
        <v>0</v>
      </c>
      <c r="AL860" s="221">
        <f ca="1">SUMPRODUCT($O180:AL180,N(OFFSET($O831:AL831,0,MAX(COLUMN($O831:AL831))-COLUMN($O831:AL831),1,1)))</f>
        <v>0</v>
      </c>
      <c r="AM860" s="221">
        <f ca="1">SUMPRODUCT($O180:AM180,N(OFFSET($O831:AM831,0,MAX(COLUMN($O831:AM831))-COLUMN($O831:AM831),1,1)))</f>
        <v>0</v>
      </c>
      <c r="AN860" s="221">
        <f ca="1">SUMPRODUCT($O180:AN180,N(OFFSET($O831:AN831,0,MAX(COLUMN($O831:AN831))-COLUMN($O831:AN831),1,1)))</f>
        <v>0</v>
      </c>
      <c r="AO860" s="221">
        <f ca="1">SUMPRODUCT($O180:AO180,N(OFFSET($O831:AO831,0,MAX(COLUMN($O831:AO831))-COLUMN($O831:AO831),1,1)))</f>
        <v>0</v>
      </c>
      <c r="AP860" s="221">
        <f ca="1">SUMPRODUCT($O180:AP180,N(OFFSET($O831:AP831,0,MAX(COLUMN($O831:AP831))-COLUMN($O831:AP831),1,1)))</f>
        <v>0</v>
      </c>
      <c r="AQ860" s="221">
        <f ca="1">SUMPRODUCT($O180:AQ180,N(OFFSET($O831:AQ831,0,MAX(COLUMN($O831:AQ831))-COLUMN($O831:AQ831),1,1)))</f>
        <v>0</v>
      </c>
      <c r="AR860" s="221">
        <f ca="1">SUMPRODUCT($O180:AR180,N(OFFSET($O831:AR831,0,MAX(COLUMN($O831:AR831))-COLUMN($O831:AR831),1,1)))</f>
        <v>0</v>
      </c>
      <c r="AS860" s="221">
        <f ca="1">SUMPRODUCT($O180:AS180,N(OFFSET($O831:AS831,0,MAX(COLUMN($O831:AS831))-COLUMN($O831:AS831),1,1)))</f>
        <v>0</v>
      </c>
      <c r="AT860" s="221">
        <f ca="1">SUMPRODUCT($O180:AT180,N(OFFSET($O831:AT831,0,MAX(COLUMN($O831:AT831))-COLUMN($O831:AT831),1,1)))</f>
        <v>0</v>
      </c>
      <c r="AU860" s="221">
        <f ca="1">SUMPRODUCT($O180:AU180,N(OFFSET($O831:AU831,0,MAX(COLUMN($O831:AU831))-COLUMN($O831:AU831),1,1)))</f>
        <v>0</v>
      </c>
      <c r="AV860" s="221">
        <f ca="1">SUMPRODUCT($O180:AV180,N(OFFSET($O831:AV831,0,MAX(COLUMN($O831:AV831))-COLUMN($O831:AV831),1,1)))</f>
        <v>0</v>
      </c>
      <c r="AW860" s="221">
        <f ca="1">SUMPRODUCT($O180:AW180,N(OFFSET($O831:AW831,0,MAX(COLUMN($O831:AW831))-COLUMN($O831:AW831),1,1)))</f>
        <v>0</v>
      </c>
      <c r="AX860" s="221">
        <f ca="1">SUMPRODUCT($O180:AX180,N(OFFSET($O831:AX831,0,MAX(COLUMN($O831:AX831))-COLUMN($O831:AX831),1,1)))</f>
        <v>0</v>
      </c>
      <c r="AY860" s="221">
        <f ca="1">SUMPRODUCT($O180:AY180,N(OFFSET($O831:AY831,0,MAX(COLUMN($O831:AY831))-COLUMN($O831:AY831),1,1)))</f>
        <v>0</v>
      </c>
      <c r="AZ860" s="221">
        <f ca="1">SUMPRODUCT($O180:AZ180,N(OFFSET($O831:AZ831,0,MAX(COLUMN($O831:AZ831))-COLUMN($O831:AZ831),1,1)))</f>
        <v>0</v>
      </c>
      <c r="BA860" s="221">
        <f ca="1">SUMPRODUCT($O180:BA180,N(OFFSET($O831:BA831,0,MAX(COLUMN($O831:BA831))-COLUMN($O831:BA831),1,1)))</f>
        <v>0</v>
      </c>
      <c r="BB860" s="221">
        <f ca="1">SUMPRODUCT($O180:BB180,N(OFFSET($O831:BB831,0,MAX(COLUMN($O831:BB831))-COLUMN($O831:BB831),1,1)))</f>
        <v>0</v>
      </c>
      <c r="BC860" s="221">
        <f ca="1">SUMPRODUCT($O180:BC180,N(OFFSET($O831:BC831,0,MAX(COLUMN($O831:BC831))-COLUMN($O831:BC831),1,1)))</f>
        <v>0</v>
      </c>
      <c r="BD860" s="221">
        <f ca="1">SUMPRODUCT($O180:BD180,N(OFFSET($O831:BD831,0,MAX(COLUMN($O831:BD831))-COLUMN($O831:BD831),1,1)))</f>
        <v>0</v>
      </c>
      <c r="BE860" s="221">
        <f ca="1">SUMPRODUCT($O180:BE180,N(OFFSET($O831:BE831,0,MAX(COLUMN($O831:BE831))-COLUMN($O831:BE831),1,1)))</f>
        <v>0</v>
      </c>
      <c r="BF860" s="221">
        <f ca="1">SUMPRODUCT($O180:BF180,N(OFFSET($O831:BF831,0,MAX(COLUMN($O831:BF831))-COLUMN($O831:BF831),1,1)))</f>
        <v>0</v>
      </c>
      <c r="BG860" s="221">
        <f ca="1">SUMPRODUCT($O180:BG180,N(OFFSET($O831:BG831,0,MAX(COLUMN($O831:BG831))-COLUMN($O831:BG831),1,1)))</f>
        <v>0</v>
      </c>
      <c r="BH860" s="221">
        <f ca="1">SUMPRODUCT($O180:BH180,N(OFFSET($O831:BH831,0,MAX(COLUMN($O831:BH831))-COLUMN($O831:BH831),1,1)))</f>
        <v>0</v>
      </c>
      <c r="BI860" s="221">
        <f ca="1">SUMPRODUCT($O180:BI180,N(OFFSET($O831:BI831,0,MAX(COLUMN($O831:BI831))-COLUMN($O831:BI831),1,1)))</f>
        <v>0</v>
      </c>
      <c r="BJ860" s="221">
        <f ca="1">SUMPRODUCT($O180:BJ180,N(OFFSET($O831:BJ831,0,MAX(COLUMN($O831:BJ831))-COLUMN($O831:BJ831),1,1)))</f>
        <v>0</v>
      </c>
      <c r="BK860" s="221">
        <f ca="1">SUMPRODUCT($O180:BK180,N(OFFSET($O831:BK831,0,MAX(COLUMN($O831:BK831))-COLUMN($O831:BK831),1,1)))</f>
        <v>0</v>
      </c>
      <c r="BL860" s="221">
        <f ca="1">SUMPRODUCT($O180:BL180,N(OFFSET($O831:BL831,0,MAX(COLUMN($O831:BL831))-COLUMN($O831:BL831),1,1)))</f>
        <v>0</v>
      </c>
      <c r="BM860" s="221">
        <f ca="1">SUMPRODUCT($O180:BM180,N(OFFSET($O831:BM831,0,MAX(COLUMN($O831:BM831))-COLUMN($O831:BM831),1,1)))</f>
        <v>0</v>
      </c>
    </row>
    <row r="861" spans="3:65" x14ac:dyDescent="0.2">
      <c r="C861" s="188">
        <f t="shared" si="668"/>
        <v>12</v>
      </c>
      <c r="D861" s="166" t="str">
        <f t="shared" si="669"/>
        <v/>
      </c>
      <c r="E861" s="211" t="str">
        <f t="shared" si="667"/>
        <v>Operating Expense</v>
      </c>
      <c r="F861" s="183">
        <f t="shared" si="667"/>
        <v>2</v>
      </c>
      <c r="G861" s="183"/>
      <c r="H861" s="214"/>
      <c r="K861" s="202"/>
      <c r="L861" s="203"/>
      <c r="O861" s="221">
        <f ca="1">SUMPRODUCT($O181:O181,N(OFFSET($O832:O832,0,MAX(COLUMN($O832:O832))-COLUMN($O832:O832),1,1)))</f>
        <v>0</v>
      </c>
      <c r="P861" s="221">
        <f ca="1">SUMPRODUCT($O181:P181,N(OFFSET($O832:P832,0,MAX(COLUMN($O832:P832))-COLUMN($O832:P832),1,1)))</f>
        <v>0</v>
      </c>
      <c r="Q861" s="221">
        <f ca="1">SUMPRODUCT($O181:Q181,N(OFFSET($O832:Q832,0,MAX(COLUMN($O832:Q832))-COLUMN($O832:Q832),1,1)))</f>
        <v>0</v>
      </c>
      <c r="R861" s="221">
        <f ca="1">SUMPRODUCT($O181:R181,N(OFFSET($O832:R832,0,MAX(COLUMN($O832:R832))-COLUMN($O832:R832),1,1)))</f>
        <v>0</v>
      </c>
      <c r="S861" s="221">
        <f ca="1">SUMPRODUCT($O181:S181,N(OFFSET($O832:S832,0,MAX(COLUMN($O832:S832))-COLUMN($O832:S832),1,1)))</f>
        <v>0</v>
      </c>
      <c r="T861" s="221">
        <f ca="1">SUMPRODUCT($O181:T181,N(OFFSET($O832:T832,0,MAX(COLUMN($O832:T832))-COLUMN($O832:T832),1,1)))</f>
        <v>0</v>
      </c>
      <c r="U861" s="221">
        <f ca="1">SUMPRODUCT($O181:U181,N(OFFSET($O832:U832,0,MAX(COLUMN($O832:U832))-COLUMN($O832:U832),1,1)))</f>
        <v>0</v>
      </c>
      <c r="V861" s="221">
        <f ca="1">SUMPRODUCT($O181:V181,N(OFFSET($O832:V832,0,MAX(COLUMN($O832:V832))-COLUMN($O832:V832),1,1)))</f>
        <v>0</v>
      </c>
      <c r="W861" s="221">
        <f ca="1">SUMPRODUCT($O181:W181,N(OFFSET($O832:W832,0,MAX(COLUMN($O832:W832))-COLUMN($O832:W832),1,1)))</f>
        <v>0</v>
      </c>
      <c r="X861" s="221">
        <f ca="1">SUMPRODUCT($O181:X181,N(OFFSET($O832:X832,0,MAX(COLUMN($O832:X832))-COLUMN($O832:X832),1,1)))</f>
        <v>0</v>
      </c>
      <c r="Y861" s="221">
        <f ca="1">SUMPRODUCT($O181:Y181,N(OFFSET($O832:Y832,0,MAX(COLUMN($O832:Y832))-COLUMN($O832:Y832),1,1)))</f>
        <v>0</v>
      </c>
      <c r="Z861" s="221">
        <f ca="1">SUMPRODUCT($O181:Z181,N(OFFSET($O832:Z832,0,MAX(COLUMN($O832:Z832))-COLUMN($O832:Z832),1,1)))</f>
        <v>0</v>
      </c>
      <c r="AA861" s="221">
        <f ca="1">SUMPRODUCT($O181:AA181,N(OFFSET($O832:AA832,0,MAX(COLUMN($O832:AA832))-COLUMN($O832:AA832),1,1)))</f>
        <v>0</v>
      </c>
      <c r="AB861" s="221">
        <f ca="1">SUMPRODUCT($O181:AB181,N(OFFSET($O832:AB832,0,MAX(COLUMN($O832:AB832))-COLUMN($O832:AB832),1,1)))</f>
        <v>0</v>
      </c>
      <c r="AC861" s="221">
        <f ca="1">SUMPRODUCT($O181:AC181,N(OFFSET($O832:AC832,0,MAX(COLUMN($O832:AC832))-COLUMN($O832:AC832),1,1)))</f>
        <v>0</v>
      </c>
      <c r="AD861" s="221">
        <f ca="1">SUMPRODUCT($O181:AD181,N(OFFSET($O832:AD832,0,MAX(COLUMN($O832:AD832))-COLUMN($O832:AD832),1,1)))</f>
        <v>0</v>
      </c>
      <c r="AE861" s="221">
        <f ca="1">SUMPRODUCT($O181:AE181,N(OFFSET($O832:AE832,0,MAX(COLUMN($O832:AE832))-COLUMN($O832:AE832),1,1)))</f>
        <v>0</v>
      </c>
      <c r="AF861" s="221">
        <f ca="1">SUMPRODUCT($O181:AF181,N(OFFSET($O832:AF832,0,MAX(COLUMN($O832:AF832))-COLUMN($O832:AF832),1,1)))</f>
        <v>0</v>
      </c>
      <c r="AG861" s="221">
        <f ca="1">SUMPRODUCT($O181:AG181,N(OFFSET($O832:AG832,0,MAX(COLUMN($O832:AG832))-COLUMN($O832:AG832),1,1)))</f>
        <v>0</v>
      </c>
      <c r="AH861" s="221">
        <f ca="1">SUMPRODUCT($O181:AH181,N(OFFSET($O832:AH832,0,MAX(COLUMN($O832:AH832))-COLUMN($O832:AH832),1,1)))</f>
        <v>0</v>
      </c>
      <c r="AI861" s="221">
        <f ca="1">SUMPRODUCT($O181:AI181,N(OFFSET($O832:AI832,0,MAX(COLUMN($O832:AI832))-COLUMN($O832:AI832),1,1)))</f>
        <v>0</v>
      </c>
      <c r="AJ861" s="221">
        <f ca="1">SUMPRODUCT($O181:AJ181,N(OFFSET($O832:AJ832,0,MAX(COLUMN($O832:AJ832))-COLUMN($O832:AJ832),1,1)))</f>
        <v>0</v>
      </c>
      <c r="AK861" s="221">
        <f ca="1">SUMPRODUCT($O181:AK181,N(OFFSET($O832:AK832,0,MAX(COLUMN($O832:AK832))-COLUMN($O832:AK832),1,1)))</f>
        <v>0</v>
      </c>
      <c r="AL861" s="221">
        <f ca="1">SUMPRODUCT($O181:AL181,N(OFFSET($O832:AL832,0,MAX(COLUMN($O832:AL832))-COLUMN($O832:AL832),1,1)))</f>
        <v>0</v>
      </c>
      <c r="AM861" s="221">
        <f ca="1">SUMPRODUCT($O181:AM181,N(OFFSET($O832:AM832,0,MAX(COLUMN($O832:AM832))-COLUMN($O832:AM832),1,1)))</f>
        <v>0</v>
      </c>
      <c r="AN861" s="221">
        <f ca="1">SUMPRODUCT($O181:AN181,N(OFFSET($O832:AN832,0,MAX(COLUMN($O832:AN832))-COLUMN($O832:AN832),1,1)))</f>
        <v>0</v>
      </c>
      <c r="AO861" s="221">
        <f ca="1">SUMPRODUCT($O181:AO181,N(OFFSET($O832:AO832,0,MAX(COLUMN($O832:AO832))-COLUMN($O832:AO832),1,1)))</f>
        <v>0</v>
      </c>
      <c r="AP861" s="221">
        <f ca="1">SUMPRODUCT($O181:AP181,N(OFFSET($O832:AP832,0,MAX(COLUMN($O832:AP832))-COLUMN($O832:AP832),1,1)))</f>
        <v>0</v>
      </c>
      <c r="AQ861" s="221">
        <f ca="1">SUMPRODUCT($O181:AQ181,N(OFFSET($O832:AQ832,0,MAX(COLUMN($O832:AQ832))-COLUMN($O832:AQ832),1,1)))</f>
        <v>0</v>
      </c>
      <c r="AR861" s="221">
        <f ca="1">SUMPRODUCT($O181:AR181,N(OFFSET($O832:AR832,0,MAX(COLUMN($O832:AR832))-COLUMN($O832:AR832),1,1)))</f>
        <v>0</v>
      </c>
      <c r="AS861" s="221">
        <f ca="1">SUMPRODUCT($O181:AS181,N(OFFSET($O832:AS832,0,MAX(COLUMN($O832:AS832))-COLUMN($O832:AS832),1,1)))</f>
        <v>0</v>
      </c>
      <c r="AT861" s="221">
        <f ca="1">SUMPRODUCT($O181:AT181,N(OFFSET($O832:AT832,0,MAX(COLUMN($O832:AT832))-COLUMN($O832:AT832),1,1)))</f>
        <v>0</v>
      </c>
      <c r="AU861" s="221">
        <f ca="1">SUMPRODUCT($O181:AU181,N(OFFSET($O832:AU832,0,MAX(COLUMN($O832:AU832))-COLUMN($O832:AU832),1,1)))</f>
        <v>0</v>
      </c>
      <c r="AV861" s="221">
        <f ca="1">SUMPRODUCT($O181:AV181,N(OFFSET($O832:AV832,0,MAX(COLUMN($O832:AV832))-COLUMN($O832:AV832),1,1)))</f>
        <v>0</v>
      </c>
      <c r="AW861" s="221">
        <f ca="1">SUMPRODUCT($O181:AW181,N(OFFSET($O832:AW832,0,MAX(COLUMN($O832:AW832))-COLUMN($O832:AW832),1,1)))</f>
        <v>0</v>
      </c>
      <c r="AX861" s="221">
        <f ca="1">SUMPRODUCT($O181:AX181,N(OFFSET($O832:AX832,0,MAX(COLUMN($O832:AX832))-COLUMN($O832:AX832),1,1)))</f>
        <v>0</v>
      </c>
      <c r="AY861" s="221">
        <f ca="1">SUMPRODUCT($O181:AY181,N(OFFSET($O832:AY832,0,MAX(COLUMN($O832:AY832))-COLUMN($O832:AY832),1,1)))</f>
        <v>0</v>
      </c>
      <c r="AZ861" s="221">
        <f ca="1">SUMPRODUCT($O181:AZ181,N(OFFSET($O832:AZ832,0,MAX(COLUMN($O832:AZ832))-COLUMN($O832:AZ832),1,1)))</f>
        <v>0</v>
      </c>
      <c r="BA861" s="221">
        <f ca="1">SUMPRODUCT($O181:BA181,N(OFFSET($O832:BA832,0,MAX(COLUMN($O832:BA832))-COLUMN($O832:BA832),1,1)))</f>
        <v>0</v>
      </c>
      <c r="BB861" s="221">
        <f ca="1">SUMPRODUCT($O181:BB181,N(OFFSET($O832:BB832,0,MAX(COLUMN($O832:BB832))-COLUMN($O832:BB832),1,1)))</f>
        <v>0</v>
      </c>
      <c r="BC861" s="221">
        <f ca="1">SUMPRODUCT($O181:BC181,N(OFFSET($O832:BC832,0,MAX(COLUMN($O832:BC832))-COLUMN($O832:BC832),1,1)))</f>
        <v>0</v>
      </c>
      <c r="BD861" s="221">
        <f ca="1">SUMPRODUCT($O181:BD181,N(OFFSET($O832:BD832,0,MAX(COLUMN($O832:BD832))-COLUMN($O832:BD832),1,1)))</f>
        <v>0</v>
      </c>
      <c r="BE861" s="221">
        <f ca="1">SUMPRODUCT($O181:BE181,N(OFFSET($O832:BE832,0,MAX(COLUMN($O832:BE832))-COLUMN($O832:BE832),1,1)))</f>
        <v>0</v>
      </c>
      <c r="BF861" s="221">
        <f ca="1">SUMPRODUCT($O181:BF181,N(OFFSET($O832:BF832,0,MAX(COLUMN($O832:BF832))-COLUMN($O832:BF832),1,1)))</f>
        <v>0</v>
      </c>
      <c r="BG861" s="221">
        <f ca="1">SUMPRODUCT($O181:BG181,N(OFFSET($O832:BG832,0,MAX(COLUMN($O832:BG832))-COLUMN($O832:BG832),1,1)))</f>
        <v>0</v>
      </c>
      <c r="BH861" s="221">
        <f ca="1">SUMPRODUCT($O181:BH181,N(OFFSET($O832:BH832,0,MAX(COLUMN($O832:BH832))-COLUMN($O832:BH832),1,1)))</f>
        <v>0</v>
      </c>
      <c r="BI861" s="221">
        <f ca="1">SUMPRODUCT($O181:BI181,N(OFFSET($O832:BI832,0,MAX(COLUMN($O832:BI832))-COLUMN($O832:BI832),1,1)))</f>
        <v>0</v>
      </c>
      <c r="BJ861" s="221">
        <f ca="1">SUMPRODUCT($O181:BJ181,N(OFFSET($O832:BJ832,0,MAX(COLUMN($O832:BJ832))-COLUMN($O832:BJ832),1,1)))</f>
        <v>0</v>
      </c>
      <c r="BK861" s="221">
        <f ca="1">SUMPRODUCT($O181:BK181,N(OFFSET($O832:BK832,0,MAX(COLUMN($O832:BK832))-COLUMN($O832:BK832),1,1)))</f>
        <v>0</v>
      </c>
      <c r="BL861" s="221">
        <f ca="1">SUMPRODUCT($O181:BL181,N(OFFSET($O832:BL832,0,MAX(COLUMN($O832:BL832))-COLUMN($O832:BL832),1,1)))</f>
        <v>0</v>
      </c>
      <c r="BM861" s="221">
        <f ca="1">SUMPRODUCT($O181:BM181,N(OFFSET($O832:BM832,0,MAX(COLUMN($O832:BM832))-COLUMN($O832:BM832),1,1)))</f>
        <v>0</v>
      </c>
    </row>
    <row r="862" spans="3:65" x14ac:dyDescent="0.2">
      <c r="C862" s="188">
        <f t="shared" si="668"/>
        <v>13</v>
      </c>
      <c r="D862" s="166" t="str">
        <f t="shared" si="669"/>
        <v xml:space="preserve">Alt 2 - TRANSMISSION LINE  </v>
      </c>
      <c r="E862" s="211" t="str">
        <f t="shared" si="667"/>
        <v>CWIP Capital</v>
      </c>
      <c r="F862" s="183">
        <f t="shared" si="667"/>
        <v>6</v>
      </c>
      <c r="G862" s="183"/>
      <c r="H862" s="214"/>
      <c r="K862" s="202"/>
      <c r="L862" s="203"/>
      <c r="O862" s="221">
        <f ca="1">SUMPRODUCT($O182:O182,N(OFFSET($O833:O833,0,MAX(COLUMN($O833:O833))-COLUMN($O833:O833),1,1)))</f>
        <v>0</v>
      </c>
      <c r="P862" s="221">
        <f ca="1">SUMPRODUCT($O182:P182,N(OFFSET($O833:P833,0,MAX(COLUMN($O833:P833))-COLUMN($O833:P833),1,1)))</f>
        <v>0</v>
      </c>
      <c r="Q862" s="221">
        <f ca="1">SUMPRODUCT($O182:Q182,N(OFFSET($O833:Q833,0,MAX(COLUMN($O833:Q833))-COLUMN($O833:Q833),1,1)))</f>
        <v>0</v>
      </c>
      <c r="R862" s="221">
        <f ca="1">SUMPRODUCT($O182:R182,N(OFFSET($O833:R833,0,MAX(COLUMN($O833:R833))-COLUMN($O833:R833),1,1)))</f>
        <v>220775563.09065515</v>
      </c>
      <c r="S862" s="221">
        <f ca="1">SUMPRODUCT($O182:S182,N(OFFSET($O833:S833,0,MAX(COLUMN($O833:S833))-COLUMN($O833:S833),1,1)))</f>
        <v>220512735.03935674</v>
      </c>
      <c r="T862" s="221">
        <f ca="1">SUMPRODUCT($O182:T182,N(OFFSET($O833:T833,0,MAX(COLUMN($O833:T833))-COLUMN($O833:T833),1,1)))</f>
        <v>217358798.42377597</v>
      </c>
      <c r="U862" s="221">
        <f ca="1">SUMPRODUCT($O182:U182,N(OFFSET($O833:U833,0,MAX(COLUMN($O833:U833))-COLUMN($O833:U833),1,1)))</f>
        <v>214204861.80819517</v>
      </c>
      <c r="V862" s="221">
        <f ca="1">SUMPRODUCT($O182:V182,N(OFFSET($O833:V833,0,MAX(COLUMN($O833:V833))-COLUMN($O833:V833),1,1)))</f>
        <v>211050925.19261441</v>
      </c>
      <c r="W862" s="221">
        <f ca="1">SUMPRODUCT($O182:W182,N(OFFSET($O833:W833,0,MAX(COLUMN($O833:W833))-COLUMN($O833:W833),1,1)))</f>
        <v>207896988.57703361</v>
      </c>
      <c r="X862" s="221">
        <f ca="1">SUMPRODUCT($O182:X182,N(OFFSET($O833:X833,0,MAX(COLUMN($O833:X833))-COLUMN($O833:X833),1,1)))</f>
        <v>204743051.96145281</v>
      </c>
      <c r="Y862" s="221">
        <f ca="1">SUMPRODUCT($O182:Y182,N(OFFSET($O833:Y833,0,MAX(COLUMN($O833:Y833))-COLUMN($O833:Y833),1,1)))</f>
        <v>201589115.34587201</v>
      </c>
      <c r="Z862" s="221">
        <f ca="1">SUMPRODUCT($O182:Z182,N(OFFSET($O833:Z833,0,MAX(COLUMN($O833:Z833))-COLUMN($O833:Z833),1,1)))</f>
        <v>198435178.73029125</v>
      </c>
      <c r="AA862" s="221">
        <f ca="1">SUMPRODUCT($O182:AA182,N(OFFSET($O833:AA833,0,MAX(COLUMN($O833:AA833))-COLUMN($O833:AA833),1,1)))</f>
        <v>195281242.11471045</v>
      </c>
      <c r="AB862" s="221">
        <f ca="1">SUMPRODUCT($O182:AB182,N(OFFSET($O833:AB833,0,MAX(COLUMN($O833:AB833))-COLUMN($O833:AB833),1,1)))</f>
        <v>192127305.49912965</v>
      </c>
      <c r="AC862" s="221">
        <f ca="1">SUMPRODUCT($O182:AC182,N(OFFSET($O833:AC833,0,MAX(COLUMN($O833:AC833))-COLUMN($O833:AC833),1,1)))</f>
        <v>188973368.88354886</v>
      </c>
      <c r="AD862" s="221">
        <f ca="1">SUMPRODUCT($O182:AD182,N(OFFSET($O833:AD833,0,MAX(COLUMN($O833:AD833))-COLUMN($O833:AD833),1,1)))</f>
        <v>185819432.26796809</v>
      </c>
      <c r="AE862" s="221">
        <f ca="1">SUMPRODUCT($O182:AE182,N(OFFSET($O833:AE833,0,MAX(COLUMN($O833:AE833))-COLUMN($O833:AE833),1,1)))</f>
        <v>182665495.65238729</v>
      </c>
      <c r="AF862" s="221">
        <f ca="1">SUMPRODUCT($O182:AF182,N(OFFSET($O833:AF833,0,MAX(COLUMN($O833:AF833))-COLUMN($O833:AF833),1,1)))</f>
        <v>179511559.03680649</v>
      </c>
      <c r="AG862" s="221">
        <f ca="1">SUMPRODUCT($O182:AG182,N(OFFSET($O833:AG833,0,MAX(COLUMN($O833:AG833))-COLUMN($O833:AG833),1,1)))</f>
        <v>176357622.4212257</v>
      </c>
      <c r="AH862" s="221">
        <f ca="1">SUMPRODUCT($O182:AH182,N(OFFSET($O833:AH833,0,MAX(COLUMN($O833:AH833))-COLUMN($O833:AH833),1,1)))</f>
        <v>173203685.80564493</v>
      </c>
      <c r="AI862" s="221">
        <f ca="1">SUMPRODUCT($O182:AI182,N(OFFSET($O833:AI833,0,MAX(COLUMN($O833:AI833))-COLUMN($O833:AI833),1,1)))</f>
        <v>170049749.19006413</v>
      </c>
      <c r="AJ862" s="221">
        <f ca="1">SUMPRODUCT($O182:AJ182,N(OFFSET($O833:AJ833,0,MAX(COLUMN($O833:AJ833))-COLUMN($O833:AJ833),1,1)))</f>
        <v>166895812.57448336</v>
      </c>
      <c r="AK862" s="221">
        <f ca="1">SUMPRODUCT($O182:AK182,N(OFFSET($O833:AK833,0,MAX(COLUMN($O833:AK833))-COLUMN($O833:AK833),1,1)))</f>
        <v>163741875.95890257</v>
      </c>
      <c r="AL862" s="221">
        <f ca="1">SUMPRODUCT($O182:AL182,N(OFFSET($O833:AL833,0,MAX(COLUMN($O833:AL833))-COLUMN($O833:AL833),1,1)))</f>
        <v>160587939.34332177</v>
      </c>
      <c r="AM862" s="221">
        <f ca="1">SUMPRODUCT($O182:AM182,N(OFFSET($O833:AM833,0,MAX(COLUMN($O833:AM833))-COLUMN($O833:AM833),1,1)))</f>
        <v>157434002.72774097</v>
      </c>
      <c r="AN862" s="221">
        <f ca="1">SUMPRODUCT($O182:AN182,N(OFFSET($O833:AN833,0,MAX(COLUMN($O833:AN833))-COLUMN($O833:AN833),1,1)))</f>
        <v>154280066.11216021</v>
      </c>
      <c r="AO862" s="221">
        <f ca="1">SUMPRODUCT($O182:AO182,N(OFFSET($O833:AO833,0,MAX(COLUMN($O833:AO833))-COLUMN($O833:AO833),1,1)))</f>
        <v>151126129.49657941</v>
      </c>
      <c r="AP862" s="221">
        <f ca="1">SUMPRODUCT($O182:AP182,N(OFFSET($O833:AP833,0,MAX(COLUMN($O833:AP833))-COLUMN($O833:AP833),1,1)))</f>
        <v>147972192.88099861</v>
      </c>
      <c r="AQ862" s="221">
        <f ca="1">SUMPRODUCT($O182:AQ182,N(OFFSET($O833:AQ833,0,MAX(COLUMN($O833:AQ833))-COLUMN($O833:AQ833),1,1)))</f>
        <v>144818256.26541781</v>
      </c>
      <c r="AR862" s="221">
        <f ca="1">SUMPRODUCT($O182:AR182,N(OFFSET($O833:AR833,0,MAX(COLUMN($O833:AR833))-COLUMN($O833:AR833),1,1)))</f>
        <v>141664319.64983705</v>
      </c>
      <c r="AS862" s="221">
        <f ca="1">SUMPRODUCT($O182:AS182,N(OFFSET($O833:AS833,0,MAX(COLUMN($O833:AS833))-COLUMN($O833:AS833),1,1)))</f>
        <v>138510383.03425625</v>
      </c>
      <c r="AT862" s="221">
        <f ca="1">SUMPRODUCT($O182:AT182,N(OFFSET($O833:AT833,0,MAX(COLUMN($O833:AT833))-COLUMN($O833:AT833),1,1)))</f>
        <v>135356446.41867545</v>
      </c>
      <c r="AU862" s="221">
        <f ca="1">SUMPRODUCT($O182:AU182,N(OFFSET($O833:AU833,0,MAX(COLUMN($O833:AU833))-COLUMN($O833:AU833),1,1)))</f>
        <v>132202509.80309466</v>
      </c>
      <c r="AV862" s="221">
        <f ca="1">SUMPRODUCT($O182:AV182,N(OFFSET($O833:AV833,0,MAX(COLUMN($O833:AV833))-COLUMN($O833:AV833),1,1)))</f>
        <v>129048573.18751389</v>
      </c>
      <c r="AW862" s="221">
        <f ca="1">SUMPRODUCT($O182:AW182,N(OFFSET($O833:AW833,0,MAX(COLUMN($O833:AW833))-COLUMN($O833:AW833),1,1)))</f>
        <v>125894636.57193311</v>
      </c>
      <c r="AX862" s="221">
        <f ca="1">SUMPRODUCT($O182:AX182,N(OFFSET($O833:AX833,0,MAX(COLUMN($O833:AX833))-COLUMN($O833:AX833),1,1)))</f>
        <v>122740699.95635231</v>
      </c>
      <c r="AY862" s="221">
        <f ca="1">SUMPRODUCT($O182:AY182,N(OFFSET($O833:AY833,0,MAX(COLUMN($O833:AY833))-COLUMN($O833:AY833),1,1)))</f>
        <v>119586763.34077151</v>
      </c>
      <c r="AZ862" s="221">
        <f ca="1">SUMPRODUCT($O182:AZ182,N(OFFSET($O833:AZ833,0,MAX(COLUMN($O833:AZ833))-COLUMN($O833:AZ833),1,1)))</f>
        <v>116432826.72519073</v>
      </c>
      <c r="BA862" s="221">
        <f ca="1">SUMPRODUCT($O182:BA182,N(OFFSET($O833:BA833,0,MAX(COLUMN($O833:BA833))-COLUMN($O833:BA833),1,1)))</f>
        <v>113278890.10960995</v>
      </c>
      <c r="BB862" s="221">
        <f ca="1">SUMPRODUCT($O182:BB182,N(OFFSET($O833:BB833,0,MAX(COLUMN($O833:BB833))-COLUMN($O833:BB833),1,1)))</f>
        <v>110124953.49402915</v>
      </c>
      <c r="BC862" s="221">
        <f ca="1">SUMPRODUCT($O182:BC182,N(OFFSET($O833:BC833,0,MAX(COLUMN($O833:BC833))-COLUMN($O833:BC833),1,1)))</f>
        <v>106971016.87844838</v>
      </c>
      <c r="BD862" s="221">
        <f ca="1">SUMPRODUCT($O182:BD182,N(OFFSET($O833:BD833,0,MAX(COLUMN($O833:BD833))-COLUMN($O833:BD833),1,1)))</f>
        <v>103817080.2628676</v>
      </c>
      <c r="BE862" s="221">
        <f ca="1">SUMPRODUCT($O182:BE182,N(OFFSET($O833:BE833,0,MAX(COLUMN($O833:BE833))-COLUMN($O833:BE833),1,1)))</f>
        <v>100663143.64728682</v>
      </c>
      <c r="BF862" s="221">
        <f ca="1">SUMPRODUCT($O182:BF182,N(OFFSET($O833:BF833,0,MAX(COLUMN($O833:BF833))-COLUMN($O833:BF833),1,1)))</f>
        <v>97509207.03170605</v>
      </c>
      <c r="BG862" s="221">
        <f ca="1">SUMPRODUCT($O182:BG182,N(OFFSET($O833:BG833,0,MAX(COLUMN($O833:BG833))-COLUMN($O833:BG833),1,1)))</f>
        <v>94355270.416125268</v>
      </c>
      <c r="BH862" s="221">
        <f ca="1">SUMPRODUCT($O182:BH182,N(OFFSET($O833:BH833,0,MAX(COLUMN($O833:BH833))-COLUMN($O833:BH833),1,1)))</f>
        <v>91201333.800544485</v>
      </c>
      <c r="BI862" s="221">
        <f ca="1">SUMPRODUCT($O182:BI182,N(OFFSET($O833:BI833,0,MAX(COLUMN($O833:BI833))-COLUMN($O833:BI833),1,1)))</f>
        <v>88047397.184963718</v>
      </c>
      <c r="BJ862" s="221">
        <f ca="1">SUMPRODUCT($O182:BJ182,N(OFFSET($O833:BJ833,0,MAX(COLUMN($O833:BJ833))-COLUMN($O833:BJ833),1,1)))</f>
        <v>84893460.569382936</v>
      </c>
      <c r="BK862" s="221">
        <f ca="1">SUMPRODUCT($O182:BK182,N(OFFSET($O833:BK833,0,MAX(COLUMN($O833:BK833))-COLUMN($O833:BK833),1,1)))</f>
        <v>81739523.953802168</v>
      </c>
      <c r="BL862" s="221">
        <f ca="1">SUMPRODUCT($O182:BL182,N(OFFSET($O833:BL833,0,MAX(COLUMN($O833:BL833))-COLUMN($O833:BL833),1,1)))</f>
        <v>78585587.338221386</v>
      </c>
      <c r="BM862" s="221">
        <f ca="1">SUMPRODUCT($O182:BM182,N(OFFSET($O833:BM833,0,MAX(COLUMN($O833:BM833))-COLUMN($O833:BM833),1,1)))</f>
        <v>75431650.722640604</v>
      </c>
    </row>
    <row r="863" spans="3:65" x14ac:dyDescent="0.2">
      <c r="C863" s="188">
        <f t="shared" si="668"/>
        <v>14</v>
      </c>
      <c r="D863" s="166" t="str">
        <f t="shared" si="669"/>
        <v xml:space="preserve">Alt 2 - TRANSMISSION SUBSTATION  </v>
      </c>
      <c r="E863" s="211" t="str">
        <f t="shared" si="667"/>
        <v>CWIP Capital</v>
      </c>
      <c r="F863" s="183">
        <f t="shared" si="667"/>
        <v>6</v>
      </c>
      <c r="G863" s="183"/>
      <c r="H863" s="214"/>
      <c r="K863" s="202"/>
      <c r="L863" s="203"/>
      <c r="O863" s="221">
        <f ca="1">SUMPRODUCT($O183:O183,N(OFFSET($O834:O834,0,MAX(COLUMN($O834:O834))-COLUMN($O834:O834),1,1)))</f>
        <v>0</v>
      </c>
      <c r="P863" s="221">
        <f ca="1">SUMPRODUCT($O183:P183,N(OFFSET($O834:P834,0,MAX(COLUMN($O834:P834))-COLUMN($O834:P834),1,1)))</f>
        <v>0</v>
      </c>
      <c r="Q863" s="221">
        <f ca="1">SUMPRODUCT($O183:Q183,N(OFFSET($O834:Q834,0,MAX(COLUMN($O834:Q834))-COLUMN($O834:Q834),1,1)))</f>
        <v>0</v>
      </c>
      <c r="R863" s="221">
        <f ca="1">SUMPRODUCT($O183:R183,N(OFFSET($O834:R834,0,MAX(COLUMN($O834:R834))-COLUMN($O834:R834),1,1)))</f>
        <v>2506720.9093448464</v>
      </c>
      <c r="S863" s="221">
        <f ca="1">SUMPRODUCT($O183:S183,N(OFFSET($O834:S834,0,MAX(COLUMN($O834:S834))-COLUMN($O834:S834),1,1)))</f>
        <v>2501973.3318650266</v>
      </c>
      <c r="T863" s="221">
        <f ca="1">SUMPRODUCT($O183:T183,N(OFFSET($O834:T834,0,MAX(COLUMN($O834:T834))-COLUMN($O834:T834),1,1)))</f>
        <v>2445002.4021071889</v>
      </c>
      <c r="U863" s="221">
        <f ca="1">SUMPRODUCT($O183:U183,N(OFFSET($O834:U834,0,MAX(COLUMN($O834:U834))-COLUMN($O834:U834),1,1)))</f>
        <v>2388031.4723493517</v>
      </c>
      <c r="V863" s="221">
        <f ca="1">SUMPRODUCT($O183:V183,N(OFFSET($O834:V834,0,MAX(COLUMN($O834:V834))-COLUMN($O834:V834),1,1)))</f>
        <v>2331060.5425915145</v>
      </c>
      <c r="W863" s="221">
        <f ca="1">SUMPRODUCT($O183:W183,N(OFFSET($O834:W834,0,MAX(COLUMN($O834:W834))-COLUMN($O834:W834),1,1)))</f>
        <v>2274089.6128336769</v>
      </c>
      <c r="X863" s="221">
        <f ca="1">SUMPRODUCT($O183:X183,N(OFFSET($O834:X834,0,MAX(COLUMN($O834:X834))-COLUMN($O834:X834),1,1)))</f>
        <v>2217118.6830758397</v>
      </c>
      <c r="Y863" s="221">
        <f ca="1">SUMPRODUCT($O183:Y183,N(OFFSET($O834:Y834,0,MAX(COLUMN($O834:Y834))-COLUMN($O834:Y834),1,1)))</f>
        <v>2160147.753318002</v>
      </c>
      <c r="Z863" s="221">
        <f ca="1">SUMPRODUCT($O183:Z183,N(OFFSET($O834:Z834,0,MAX(COLUMN($O834:Z834))-COLUMN($O834:Z834),1,1)))</f>
        <v>2103176.8235601648</v>
      </c>
      <c r="AA863" s="221">
        <f ca="1">SUMPRODUCT($O183:AA183,N(OFFSET($O834:AA834,0,MAX(COLUMN($O834:AA834))-COLUMN($O834:AA834),1,1)))</f>
        <v>2046205.8938023273</v>
      </c>
      <c r="AB863" s="221">
        <f ca="1">SUMPRODUCT($O183:AB183,N(OFFSET($O834:AB834,0,MAX(COLUMN($O834:AB834))-COLUMN($O834:AB834),1,1)))</f>
        <v>1989234.9640444897</v>
      </c>
      <c r="AC863" s="221">
        <f ca="1">SUMPRODUCT($O183:AC183,N(OFFSET($O834:AC834,0,MAX(COLUMN($O834:AC834))-COLUMN($O834:AC834),1,1)))</f>
        <v>1932264.0342866522</v>
      </c>
      <c r="AD863" s="221">
        <f ca="1">SUMPRODUCT($O183:AD183,N(OFFSET($O834:AD834,0,MAX(COLUMN($O834:AD834))-COLUMN($O834:AD834),1,1)))</f>
        <v>1875293.1045288148</v>
      </c>
      <c r="AE863" s="221">
        <f ca="1">SUMPRODUCT($O183:AE183,N(OFFSET($O834:AE834,0,MAX(COLUMN($O834:AE834))-COLUMN($O834:AE834),1,1)))</f>
        <v>1818322.1747709776</v>
      </c>
      <c r="AF863" s="221">
        <f ca="1">SUMPRODUCT($O183:AF183,N(OFFSET($O834:AF834,0,MAX(COLUMN($O834:AF834))-COLUMN($O834:AF834),1,1)))</f>
        <v>1761351.2450131401</v>
      </c>
      <c r="AG863" s="221">
        <f ca="1">SUMPRODUCT($O183:AG183,N(OFFSET($O834:AG834,0,MAX(COLUMN($O834:AG834))-COLUMN($O834:AG834),1,1)))</f>
        <v>1704380.3152553027</v>
      </c>
      <c r="AH863" s="221">
        <f ca="1">SUMPRODUCT($O183:AH183,N(OFFSET($O834:AH834,0,MAX(COLUMN($O834:AH834))-COLUMN($O834:AH834),1,1)))</f>
        <v>1647409.3854974655</v>
      </c>
      <c r="AI863" s="221">
        <f ca="1">SUMPRODUCT($O183:AI183,N(OFFSET($O834:AI834,0,MAX(COLUMN($O834:AI834))-COLUMN($O834:AI834),1,1)))</f>
        <v>1590438.4557396281</v>
      </c>
      <c r="AJ863" s="221">
        <f ca="1">SUMPRODUCT($O183:AJ183,N(OFFSET($O834:AJ834,0,MAX(COLUMN($O834:AJ834))-COLUMN($O834:AJ834),1,1)))</f>
        <v>1533467.5259817906</v>
      </c>
      <c r="AK863" s="221">
        <f ca="1">SUMPRODUCT($O183:AK183,N(OFFSET($O834:AK834,0,MAX(COLUMN($O834:AK834))-COLUMN($O834:AK834),1,1)))</f>
        <v>1476496.5962239534</v>
      </c>
      <c r="AL863" s="221">
        <f ca="1">SUMPRODUCT($O183:AL183,N(OFFSET($O834:AL834,0,MAX(COLUMN($O834:AL834))-COLUMN($O834:AL834),1,1)))</f>
        <v>1419525.666466116</v>
      </c>
      <c r="AM863" s="221">
        <f ca="1">SUMPRODUCT($O183:AM183,N(OFFSET($O834:AM834,0,MAX(COLUMN($O834:AM834))-COLUMN($O834:AM834),1,1)))</f>
        <v>1362554.7367082785</v>
      </c>
      <c r="AN863" s="221">
        <f ca="1">SUMPRODUCT($O183:AN183,N(OFFSET($O834:AN834,0,MAX(COLUMN($O834:AN834))-COLUMN($O834:AN834),1,1)))</f>
        <v>1305583.8069504411</v>
      </c>
      <c r="AO863" s="221">
        <f ca="1">SUMPRODUCT($O183:AO183,N(OFFSET($O834:AO834,0,MAX(COLUMN($O834:AO834))-COLUMN($O834:AO834),1,1)))</f>
        <v>1248612.8771926039</v>
      </c>
      <c r="AP863" s="221">
        <f ca="1">SUMPRODUCT($O183:AP183,N(OFFSET($O834:AP834,0,MAX(COLUMN($O834:AP834))-COLUMN($O834:AP834),1,1)))</f>
        <v>1191641.9474347665</v>
      </c>
      <c r="AQ863" s="221">
        <f ca="1">SUMPRODUCT($O183:AQ183,N(OFFSET($O834:AQ834,0,MAX(COLUMN($O834:AQ834))-COLUMN($O834:AQ834),1,1)))</f>
        <v>1134671.017676929</v>
      </c>
      <c r="AR863" s="221">
        <f ca="1">SUMPRODUCT($O183:AR183,N(OFFSET($O834:AR834,0,MAX(COLUMN($O834:AR834))-COLUMN($O834:AR834),1,1)))</f>
        <v>1077700.0879190918</v>
      </c>
      <c r="AS863" s="221">
        <f ca="1">SUMPRODUCT($O183:AS183,N(OFFSET($O834:AS834,0,MAX(COLUMN($O834:AS834))-COLUMN($O834:AS834),1,1)))</f>
        <v>1020729.1581612544</v>
      </c>
      <c r="AT863" s="221">
        <f ca="1">SUMPRODUCT($O183:AT183,N(OFFSET($O834:AT834,0,MAX(COLUMN($O834:AT834))-COLUMN($O834:AT834),1,1)))</f>
        <v>963758.22840341704</v>
      </c>
      <c r="AU863" s="221">
        <f ca="1">SUMPRODUCT($O183:AU183,N(OFFSET($O834:AU834,0,MAX(COLUMN($O834:AU834))-COLUMN($O834:AU834),1,1)))</f>
        <v>906787.29864557961</v>
      </c>
      <c r="AV863" s="221">
        <f ca="1">SUMPRODUCT($O183:AV183,N(OFFSET($O834:AV834,0,MAX(COLUMN($O834:AV834))-COLUMN($O834:AV834),1,1)))</f>
        <v>849816.36888774228</v>
      </c>
      <c r="AW863" s="221">
        <f ca="1">SUMPRODUCT($O183:AW183,N(OFFSET($O834:AW834,0,MAX(COLUMN($O834:AW834))-COLUMN($O834:AW834),1,1)))</f>
        <v>792845.43912990484</v>
      </c>
      <c r="AX863" s="221">
        <f ca="1">SUMPRODUCT($O183:AX183,N(OFFSET($O834:AX834,0,MAX(COLUMN($O834:AX834))-COLUMN($O834:AX834),1,1)))</f>
        <v>735874.50937206752</v>
      </c>
      <c r="AY863" s="221">
        <f ca="1">SUMPRODUCT($O183:AY183,N(OFFSET($O834:AY834,0,MAX(COLUMN($O834:AY834))-COLUMN($O834:AY834),1,1)))</f>
        <v>678903.5796142302</v>
      </c>
      <c r="AZ863" s="221">
        <f ca="1">SUMPRODUCT($O183:AZ183,N(OFFSET($O834:AZ834,0,MAX(COLUMN($O834:AZ834))-COLUMN($O834:AZ834),1,1)))</f>
        <v>621932.64985639276</v>
      </c>
      <c r="BA863" s="221">
        <f ca="1">SUMPRODUCT($O183:BA183,N(OFFSET($O834:BA834,0,MAX(COLUMN($O834:BA834))-COLUMN($O834:BA834),1,1)))</f>
        <v>564961.72009855544</v>
      </c>
      <c r="BB863" s="221">
        <f ca="1">SUMPRODUCT($O183:BB183,N(OFFSET($O834:BB834,0,MAX(COLUMN($O834:BB834))-COLUMN($O834:BB834),1,1)))</f>
        <v>507990.79034071806</v>
      </c>
      <c r="BC863" s="221">
        <f ca="1">SUMPRODUCT($O183:BC183,N(OFFSET($O834:BC834,0,MAX(COLUMN($O834:BC834))-COLUMN($O834:BC834),1,1)))</f>
        <v>501344.18186896929</v>
      </c>
      <c r="BD863" s="221">
        <f ca="1">SUMPRODUCT($O183:BD183,N(OFFSET($O834:BD834,0,MAX(COLUMN($O834:BD834))-COLUMN($O834:BD834),1,1)))</f>
        <v>501344.18186896929</v>
      </c>
      <c r="BE863" s="221">
        <f ca="1">SUMPRODUCT($O183:BE183,N(OFFSET($O834:BE834,0,MAX(COLUMN($O834:BE834))-COLUMN($O834:BE834),1,1)))</f>
        <v>501344.18186896929</v>
      </c>
      <c r="BF863" s="221">
        <f ca="1">SUMPRODUCT($O183:BF183,N(OFFSET($O834:BF834,0,MAX(COLUMN($O834:BF834))-COLUMN($O834:BF834),1,1)))</f>
        <v>501344.18186896929</v>
      </c>
      <c r="BG863" s="221">
        <f ca="1">SUMPRODUCT($O183:BG183,N(OFFSET($O834:BG834,0,MAX(COLUMN($O834:BG834))-COLUMN($O834:BG834),1,1)))</f>
        <v>501344.18186896929</v>
      </c>
      <c r="BH863" s="221">
        <f ca="1">SUMPRODUCT($O183:BH183,N(OFFSET($O834:BH834,0,MAX(COLUMN($O834:BH834))-COLUMN($O834:BH834),1,1)))</f>
        <v>501344.18186896929</v>
      </c>
      <c r="BI863" s="221">
        <f ca="1">SUMPRODUCT($O183:BI183,N(OFFSET($O834:BI834,0,MAX(COLUMN($O834:BI834))-COLUMN($O834:BI834),1,1)))</f>
        <v>501344.18186896929</v>
      </c>
      <c r="BJ863" s="221">
        <f ca="1">SUMPRODUCT($O183:BJ183,N(OFFSET($O834:BJ834,0,MAX(COLUMN($O834:BJ834))-COLUMN($O834:BJ834),1,1)))</f>
        <v>501344.18186896929</v>
      </c>
      <c r="BK863" s="221">
        <f ca="1">SUMPRODUCT($O183:BK183,N(OFFSET($O834:BK834,0,MAX(COLUMN($O834:BK834))-COLUMN($O834:BK834),1,1)))</f>
        <v>0</v>
      </c>
      <c r="BL863" s="221">
        <f ca="1">SUMPRODUCT($O183:BL183,N(OFFSET($O834:BL834,0,MAX(COLUMN($O834:BL834))-COLUMN($O834:BL834),1,1)))</f>
        <v>0</v>
      </c>
      <c r="BM863" s="221">
        <f ca="1">SUMPRODUCT($O183:BM183,N(OFFSET($O834:BM834,0,MAX(COLUMN($O834:BM834))-COLUMN($O834:BM834),1,1)))</f>
        <v>0</v>
      </c>
    </row>
    <row r="864" spans="3:65" x14ac:dyDescent="0.2">
      <c r="C864" s="188">
        <f t="shared" si="668"/>
        <v>15</v>
      </c>
      <c r="D864" s="166" t="str">
        <f t="shared" si="669"/>
        <v xml:space="preserve">Alt 2 - DISTRIBUTION SUBSTATION  </v>
      </c>
      <c r="E864" s="211" t="str">
        <f t="shared" si="667"/>
        <v>CWIP Capital</v>
      </c>
      <c r="F864" s="183">
        <f t="shared" si="667"/>
        <v>6</v>
      </c>
      <c r="G864" s="183"/>
      <c r="H864" s="214"/>
      <c r="K864" s="202"/>
      <c r="L864" s="203"/>
      <c r="O864" s="221">
        <f ca="1">SUMPRODUCT($O184:O184,N(OFFSET($O835:O835,0,MAX(COLUMN($O835:O835))-COLUMN($O835:O835),1,1)))</f>
        <v>0</v>
      </c>
      <c r="P864" s="221">
        <f ca="1">SUMPRODUCT($O184:P184,N(OFFSET($O835:P835,0,MAX(COLUMN($O835:P835))-COLUMN($O835:P835),1,1)))</f>
        <v>0</v>
      </c>
      <c r="Q864" s="221">
        <f ca="1">SUMPRODUCT($O184:Q184,N(OFFSET($O835:Q835,0,MAX(COLUMN($O835:Q835))-COLUMN($O835:Q835),1,1)))</f>
        <v>0</v>
      </c>
      <c r="R864" s="221">
        <f ca="1">SUMPRODUCT($O184:R184,N(OFFSET($O835:R835,0,MAX(COLUMN($O835:R835))-COLUMN($O835:R835),1,1)))</f>
        <v>0</v>
      </c>
      <c r="S864" s="221">
        <f ca="1">SUMPRODUCT($O184:S184,N(OFFSET($O835:S835,0,MAX(COLUMN($O835:S835))-COLUMN($O835:S835),1,1)))</f>
        <v>0</v>
      </c>
      <c r="T864" s="221">
        <f ca="1">SUMPRODUCT($O184:T184,N(OFFSET($O835:T835,0,MAX(COLUMN($O835:T835))-COLUMN($O835:T835),1,1)))</f>
        <v>0</v>
      </c>
      <c r="U864" s="221">
        <f ca="1">SUMPRODUCT($O184:U184,N(OFFSET($O835:U835,0,MAX(COLUMN($O835:U835))-COLUMN($O835:U835),1,1)))</f>
        <v>0</v>
      </c>
      <c r="V864" s="221">
        <f ca="1">SUMPRODUCT($O184:V184,N(OFFSET($O835:V835,0,MAX(COLUMN($O835:V835))-COLUMN($O835:V835),1,1)))</f>
        <v>0</v>
      </c>
      <c r="W864" s="221">
        <f ca="1">SUMPRODUCT($O184:W184,N(OFFSET($O835:W835,0,MAX(COLUMN($O835:W835))-COLUMN($O835:W835),1,1)))</f>
        <v>0</v>
      </c>
      <c r="X864" s="221">
        <f ca="1">SUMPRODUCT($O184:X184,N(OFFSET($O835:X835,0,MAX(COLUMN($O835:X835))-COLUMN($O835:X835),1,1)))</f>
        <v>0</v>
      </c>
      <c r="Y864" s="221">
        <f ca="1">SUMPRODUCT($O184:Y184,N(OFFSET($O835:Y835,0,MAX(COLUMN($O835:Y835))-COLUMN($O835:Y835),1,1)))</f>
        <v>0</v>
      </c>
      <c r="Z864" s="221">
        <f ca="1">SUMPRODUCT($O184:Z184,N(OFFSET($O835:Z835,0,MAX(COLUMN($O835:Z835))-COLUMN($O835:Z835),1,1)))</f>
        <v>0</v>
      </c>
      <c r="AA864" s="221">
        <f ca="1">SUMPRODUCT($O184:AA184,N(OFFSET($O835:AA835,0,MAX(COLUMN($O835:AA835))-COLUMN($O835:AA835),1,1)))</f>
        <v>0</v>
      </c>
      <c r="AB864" s="221">
        <f ca="1">SUMPRODUCT($O184:AB184,N(OFFSET($O835:AB835,0,MAX(COLUMN($O835:AB835))-COLUMN($O835:AB835),1,1)))</f>
        <v>0</v>
      </c>
      <c r="AC864" s="221">
        <f ca="1">SUMPRODUCT($O184:AC184,N(OFFSET($O835:AC835,0,MAX(COLUMN($O835:AC835))-COLUMN($O835:AC835),1,1)))</f>
        <v>0</v>
      </c>
      <c r="AD864" s="221">
        <f ca="1">SUMPRODUCT($O184:AD184,N(OFFSET($O835:AD835,0,MAX(COLUMN($O835:AD835))-COLUMN($O835:AD835),1,1)))</f>
        <v>0</v>
      </c>
      <c r="AE864" s="221">
        <f ca="1">SUMPRODUCT($O184:AE184,N(OFFSET($O835:AE835,0,MAX(COLUMN($O835:AE835))-COLUMN($O835:AE835),1,1)))</f>
        <v>0</v>
      </c>
      <c r="AF864" s="221">
        <f ca="1">SUMPRODUCT($O184:AF184,N(OFFSET($O835:AF835,0,MAX(COLUMN($O835:AF835))-COLUMN($O835:AF835),1,1)))</f>
        <v>0</v>
      </c>
      <c r="AG864" s="221">
        <f ca="1">SUMPRODUCT($O184:AG184,N(OFFSET($O835:AG835,0,MAX(COLUMN($O835:AG835))-COLUMN($O835:AG835),1,1)))</f>
        <v>0</v>
      </c>
      <c r="AH864" s="221">
        <f ca="1">SUMPRODUCT($O184:AH184,N(OFFSET($O835:AH835,0,MAX(COLUMN($O835:AH835))-COLUMN($O835:AH835),1,1)))</f>
        <v>0</v>
      </c>
      <c r="AI864" s="221">
        <f ca="1">SUMPRODUCT($O184:AI184,N(OFFSET($O835:AI835,0,MAX(COLUMN($O835:AI835))-COLUMN($O835:AI835),1,1)))</f>
        <v>0</v>
      </c>
      <c r="AJ864" s="221">
        <f ca="1">SUMPRODUCT($O184:AJ184,N(OFFSET($O835:AJ835,0,MAX(COLUMN($O835:AJ835))-COLUMN($O835:AJ835),1,1)))</f>
        <v>0</v>
      </c>
      <c r="AK864" s="221">
        <f ca="1">SUMPRODUCT($O184:AK184,N(OFFSET($O835:AK835,0,MAX(COLUMN($O835:AK835))-COLUMN($O835:AK835),1,1)))</f>
        <v>0</v>
      </c>
      <c r="AL864" s="221">
        <f ca="1">SUMPRODUCT($O184:AL184,N(OFFSET($O835:AL835,0,MAX(COLUMN($O835:AL835))-COLUMN($O835:AL835),1,1)))</f>
        <v>0</v>
      </c>
      <c r="AM864" s="221">
        <f ca="1">SUMPRODUCT($O184:AM184,N(OFFSET($O835:AM835,0,MAX(COLUMN($O835:AM835))-COLUMN($O835:AM835),1,1)))</f>
        <v>0</v>
      </c>
      <c r="AN864" s="221">
        <f ca="1">SUMPRODUCT($O184:AN184,N(OFFSET($O835:AN835,0,MAX(COLUMN($O835:AN835))-COLUMN($O835:AN835),1,1)))</f>
        <v>0</v>
      </c>
      <c r="AO864" s="221">
        <f ca="1">SUMPRODUCT($O184:AO184,N(OFFSET($O835:AO835,0,MAX(COLUMN($O835:AO835))-COLUMN($O835:AO835),1,1)))</f>
        <v>0</v>
      </c>
      <c r="AP864" s="221">
        <f ca="1">SUMPRODUCT($O184:AP184,N(OFFSET($O835:AP835,0,MAX(COLUMN($O835:AP835))-COLUMN($O835:AP835),1,1)))</f>
        <v>0</v>
      </c>
      <c r="AQ864" s="221">
        <f ca="1">SUMPRODUCT($O184:AQ184,N(OFFSET($O835:AQ835,0,MAX(COLUMN($O835:AQ835))-COLUMN($O835:AQ835),1,1)))</f>
        <v>0</v>
      </c>
      <c r="AR864" s="221">
        <f ca="1">SUMPRODUCT($O184:AR184,N(OFFSET($O835:AR835,0,MAX(COLUMN($O835:AR835))-COLUMN($O835:AR835),1,1)))</f>
        <v>0</v>
      </c>
      <c r="AS864" s="221">
        <f ca="1">SUMPRODUCT($O184:AS184,N(OFFSET($O835:AS835,0,MAX(COLUMN($O835:AS835))-COLUMN($O835:AS835),1,1)))</f>
        <v>0</v>
      </c>
      <c r="AT864" s="221">
        <f ca="1">SUMPRODUCT($O184:AT184,N(OFFSET($O835:AT835,0,MAX(COLUMN($O835:AT835))-COLUMN($O835:AT835),1,1)))</f>
        <v>0</v>
      </c>
      <c r="AU864" s="221">
        <f ca="1">SUMPRODUCT($O184:AU184,N(OFFSET($O835:AU835,0,MAX(COLUMN($O835:AU835))-COLUMN($O835:AU835),1,1)))</f>
        <v>0</v>
      </c>
      <c r="AV864" s="221">
        <f ca="1">SUMPRODUCT($O184:AV184,N(OFFSET($O835:AV835,0,MAX(COLUMN($O835:AV835))-COLUMN($O835:AV835),1,1)))</f>
        <v>0</v>
      </c>
      <c r="AW864" s="221">
        <f ca="1">SUMPRODUCT($O184:AW184,N(OFFSET($O835:AW835,0,MAX(COLUMN($O835:AW835))-COLUMN($O835:AW835),1,1)))</f>
        <v>0</v>
      </c>
      <c r="AX864" s="221">
        <f ca="1">SUMPRODUCT($O184:AX184,N(OFFSET($O835:AX835,0,MAX(COLUMN($O835:AX835))-COLUMN($O835:AX835),1,1)))</f>
        <v>0</v>
      </c>
      <c r="AY864" s="221">
        <f ca="1">SUMPRODUCT($O184:AY184,N(OFFSET($O835:AY835,0,MAX(COLUMN($O835:AY835))-COLUMN($O835:AY835),1,1)))</f>
        <v>0</v>
      </c>
      <c r="AZ864" s="221">
        <f ca="1">SUMPRODUCT($O184:AZ184,N(OFFSET($O835:AZ835,0,MAX(COLUMN($O835:AZ835))-COLUMN($O835:AZ835),1,1)))</f>
        <v>0</v>
      </c>
      <c r="BA864" s="221">
        <f ca="1">SUMPRODUCT($O184:BA184,N(OFFSET($O835:BA835,0,MAX(COLUMN($O835:BA835))-COLUMN($O835:BA835),1,1)))</f>
        <v>0</v>
      </c>
      <c r="BB864" s="221">
        <f ca="1">SUMPRODUCT($O184:BB184,N(OFFSET($O835:BB835,0,MAX(COLUMN($O835:BB835))-COLUMN($O835:BB835),1,1)))</f>
        <v>0</v>
      </c>
      <c r="BC864" s="221">
        <f ca="1">SUMPRODUCT($O184:BC184,N(OFFSET($O835:BC835,0,MAX(COLUMN($O835:BC835))-COLUMN($O835:BC835),1,1)))</f>
        <v>0</v>
      </c>
      <c r="BD864" s="221">
        <f ca="1">SUMPRODUCT($O184:BD184,N(OFFSET($O835:BD835,0,MAX(COLUMN($O835:BD835))-COLUMN($O835:BD835),1,1)))</f>
        <v>0</v>
      </c>
      <c r="BE864" s="221">
        <f ca="1">SUMPRODUCT($O184:BE184,N(OFFSET($O835:BE835,0,MAX(COLUMN($O835:BE835))-COLUMN($O835:BE835),1,1)))</f>
        <v>0</v>
      </c>
      <c r="BF864" s="221">
        <f ca="1">SUMPRODUCT($O184:BF184,N(OFFSET($O835:BF835,0,MAX(COLUMN($O835:BF835))-COLUMN($O835:BF835),1,1)))</f>
        <v>0</v>
      </c>
      <c r="BG864" s="221">
        <f ca="1">SUMPRODUCT($O184:BG184,N(OFFSET($O835:BG835,0,MAX(COLUMN($O835:BG835))-COLUMN($O835:BG835),1,1)))</f>
        <v>0</v>
      </c>
      <c r="BH864" s="221">
        <f ca="1">SUMPRODUCT($O184:BH184,N(OFFSET($O835:BH835,0,MAX(COLUMN($O835:BH835))-COLUMN($O835:BH835),1,1)))</f>
        <v>0</v>
      </c>
      <c r="BI864" s="221">
        <f ca="1">SUMPRODUCT($O184:BI184,N(OFFSET($O835:BI835,0,MAX(COLUMN($O835:BI835))-COLUMN($O835:BI835),1,1)))</f>
        <v>0</v>
      </c>
      <c r="BJ864" s="221">
        <f ca="1">SUMPRODUCT($O184:BJ184,N(OFFSET($O835:BJ835,0,MAX(COLUMN($O835:BJ835))-COLUMN($O835:BJ835),1,1)))</f>
        <v>0</v>
      </c>
      <c r="BK864" s="221">
        <f ca="1">SUMPRODUCT($O184:BK184,N(OFFSET($O835:BK835,0,MAX(COLUMN($O835:BK835))-COLUMN($O835:BK835),1,1)))</f>
        <v>0</v>
      </c>
      <c r="BL864" s="221">
        <f ca="1">SUMPRODUCT($O184:BL184,N(OFFSET($O835:BL835,0,MAX(COLUMN($O835:BL835))-COLUMN($O835:BL835),1,1)))</f>
        <v>0</v>
      </c>
      <c r="BM864" s="221">
        <f ca="1">SUMPRODUCT($O184:BM184,N(OFFSET($O835:BM835,0,MAX(COLUMN($O835:BM835))-COLUMN($O835:BM835),1,1)))</f>
        <v>0</v>
      </c>
    </row>
    <row r="865" spans="3:65" x14ac:dyDescent="0.2">
      <c r="C865" s="188">
        <f t="shared" si="668"/>
        <v>16</v>
      </c>
      <c r="D865" s="166" t="str">
        <f t="shared" si="669"/>
        <v>item 16</v>
      </c>
      <c r="E865" s="211" t="str">
        <f t="shared" si="667"/>
        <v>Operating Expense</v>
      </c>
      <c r="F865" s="183">
        <f t="shared" si="667"/>
        <v>2</v>
      </c>
      <c r="G865" s="183"/>
      <c r="H865" s="214"/>
      <c r="K865" s="202"/>
      <c r="L865" s="203"/>
      <c r="O865" s="221">
        <f ca="1">SUMPRODUCT($O185:O185,N(OFFSET($O836:O836,0,MAX(COLUMN($O836:O836))-COLUMN($O836:O836),1,1)))</f>
        <v>0</v>
      </c>
      <c r="P865" s="221">
        <f ca="1">SUMPRODUCT($O185:P185,N(OFFSET($O836:P836,0,MAX(COLUMN($O836:P836))-COLUMN($O836:P836),1,1)))</f>
        <v>0</v>
      </c>
      <c r="Q865" s="221">
        <f ca="1">SUMPRODUCT($O185:Q185,N(OFFSET($O836:Q836,0,MAX(COLUMN($O836:Q836))-COLUMN($O836:Q836),1,1)))</f>
        <v>0</v>
      </c>
      <c r="R865" s="221">
        <f ca="1">SUMPRODUCT($O185:R185,N(OFFSET($O836:R836,0,MAX(COLUMN($O836:R836))-COLUMN($O836:R836),1,1)))</f>
        <v>0</v>
      </c>
      <c r="S865" s="221">
        <f ca="1">SUMPRODUCT($O185:S185,N(OFFSET($O836:S836,0,MAX(COLUMN($O836:S836))-COLUMN($O836:S836),1,1)))</f>
        <v>0</v>
      </c>
      <c r="T865" s="221">
        <f ca="1">SUMPRODUCT($O185:T185,N(OFFSET($O836:T836,0,MAX(COLUMN($O836:T836))-COLUMN($O836:T836),1,1)))</f>
        <v>0</v>
      </c>
      <c r="U865" s="221">
        <f ca="1">SUMPRODUCT($O185:U185,N(OFFSET($O836:U836,0,MAX(COLUMN($O836:U836))-COLUMN($O836:U836),1,1)))</f>
        <v>0</v>
      </c>
      <c r="V865" s="221">
        <f ca="1">SUMPRODUCT($O185:V185,N(OFFSET($O836:V836,0,MAX(COLUMN($O836:V836))-COLUMN($O836:V836),1,1)))</f>
        <v>0</v>
      </c>
      <c r="W865" s="221">
        <f ca="1">SUMPRODUCT($O185:W185,N(OFFSET($O836:W836,0,MAX(COLUMN($O836:W836))-COLUMN($O836:W836),1,1)))</f>
        <v>0</v>
      </c>
      <c r="X865" s="221">
        <f ca="1">SUMPRODUCT($O185:X185,N(OFFSET($O836:X836,0,MAX(COLUMN($O836:X836))-COLUMN($O836:X836),1,1)))</f>
        <v>0</v>
      </c>
      <c r="Y865" s="221">
        <f ca="1">SUMPRODUCT($O185:Y185,N(OFFSET($O836:Y836,0,MAX(COLUMN($O836:Y836))-COLUMN($O836:Y836),1,1)))</f>
        <v>0</v>
      </c>
      <c r="Z865" s="221">
        <f ca="1">SUMPRODUCT($O185:Z185,N(OFFSET($O836:Z836,0,MAX(COLUMN($O836:Z836))-COLUMN($O836:Z836),1,1)))</f>
        <v>0</v>
      </c>
      <c r="AA865" s="221">
        <f ca="1">SUMPRODUCT($O185:AA185,N(OFFSET($O836:AA836,0,MAX(COLUMN($O836:AA836))-COLUMN($O836:AA836),1,1)))</f>
        <v>0</v>
      </c>
      <c r="AB865" s="221">
        <f ca="1">SUMPRODUCT($O185:AB185,N(OFFSET($O836:AB836,0,MAX(COLUMN($O836:AB836))-COLUMN($O836:AB836),1,1)))</f>
        <v>0</v>
      </c>
      <c r="AC865" s="221">
        <f ca="1">SUMPRODUCT($O185:AC185,N(OFFSET($O836:AC836,0,MAX(COLUMN($O836:AC836))-COLUMN($O836:AC836),1,1)))</f>
        <v>0</v>
      </c>
      <c r="AD865" s="221">
        <f ca="1">SUMPRODUCT($O185:AD185,N(OFFSET($O836:AD836,0,MAX(COLUMN($O836:AD836))-COLUMN($O836:AD836),1,1)))</f>
        <v>0</v>
      </c>
      <c r="AE865" s="221">
        <f ca="1">SUMPRODUCT($O185:AE185,N(OFFSET($O836:AE836,0,MAX(COLUMN($O836:AE836))-COLUMN($O836:AE836),1,1)))</f>
        <v>0</v>
      </c>
      <c r="AF865" s="221">
        <f ca="1">SUMPRODUCT($O185:AF185,N(OFFSET($O836:AF836,0,MAX(COLUMN($O836:AF836))-COLUMN($O836:AF836),1,1)))</f>
        <v>0</v>
      </c>
      <c r="AG865" s="221">
        <f ca="1">SUMPRODUCT($O185:AG185,N(OFFSET($O836:AG836,0,MAX(COLUMN($O836:AG836))-COLUMN($O836:AG836),1,1)))</f>
        <v>0</v>
      </c>
      <c r="AH865" s="221">
        <f ca="1">SUMPRODUCT($O185:AH185,N(OFFSET($O836:AH836,0,MAX(COLUMN($O836:AH836))-COLUMN($O836:AH836),1,1)))</f>
        <v>0</v>
      </c>
      <c r="AI865" s="221">
        <f ca="1">SUMPRODUCT($O185:AI185,N(OFFSET($O836:AI836,0,MAX(COLUMN($O836:AI836))-COLUMN($O836:AI836),1,1)))</f>
        <v>0</v>
      </c>
      <c r="AJ865" s="221">
        <f ca="1">SUMPRODUCT($O185:AJ185,N(OFFSET($O836:AJ836,0,MAX(COLUMN($O836:AJ836))-COLUMN($O836:AJ836),1,1)))</f>
        <v>0</v>
      </c>
      <c r="AK865" s="221">
        <f ca="1">SUMPRODUCT($O185:AK185,N(OFFSET($O836:AK836,0,MAX(COLUMN($O836:AK836))-COLUMN($O836:AK836),1,1)))</f>
        <v>0</v>
      </c>
      <c r="AL865" s="221">
        <f ca="1">SUMPRODUCT($O185:AL185,N(OFFSET($O836:AL836,0,MAX(COLUMN($O836:AL836))-COLUMN($O836:AL836),1,1)))</f>
        <v>0</v>
      </c>
      <c r="AM865" s="221">
        <f ca="1">SUMPRODUCT($O185:AM185,N(OFFSET($O836:AM836,0,MAX(COLUMN($O836:AM836))-COLUMN($O836:AM836),1,1)))</f>
        <v>0</v>
      </c>
      <c r="AN865" s="221">
        <f ca="1">SUMPRODUCT($O185:AN185,N(OFFSET($O836:AN836,0,MAX(COLUMN($O836:AN836))-COLUMN($O836:AN836),1,1)))</f>
        <v>0</v>
      </c>
      <c r="AO865" s="221">
        <f ca="1">SUMPRODUCT($O185:AO185,N(OFFSET($O836:AO836,0,MAX(COLUMN($O836:AO836))-COLUMN($O836:AO836),1,1)))</f>
        <v>0</v>
      </c>
      <c r="AP865" s="221">
        <f ca="1">SUMPRODUCT($O185:AP185,N(OFFSET($O836:AP836,0,MAX(COLUMN($O836:AP836))-COLUMN($O836:AP836),1,1)))</f>
        <v>0</v>
      </c>
      <c r="AQ865" s="221">
        <f ca="1">SUMPRODUCT($O185:AQ185,N(OFFSET($O836:AQ836,0,MAX(COLUMN($O836:AQ836))-COLUMN($O836:AQ836),1,1)))</f>
        <v>0</v>
      </c>
      <c r="AR865" s="221">
        <f ca="1">SUMPRODUCT($O185:AR185,N(OFFSET($O836:AR836,0,MAX(COLUMN($O836:AR836))-COLUMN($O836:AR836),1,1)))</f>
        <v>0</v>
      </c>
      <c r="AS865" s="221">
        <f ca="1">SUMPRODUCT($O185:AS185,N(OFFSET($O836:AS836,0,MAX(COLUMN($O836:AS836))-COLUMN($O836:AS836),1,1)))</f>
        <v>0</v>
      </c>
      <c r="AT865" s="221">
        <f ca="1">SUMPRODUCT($O185:AT185,N(OFFSET($O836:AT836,0,MAX(COLUMN($O836:AT836))-COLUMN($O836:AT836),1,1)))</f>
        <v>0</v>
      </c>
      <c r="AU865" s="221">
        <f ca="1">SUMPRODUCT($O185:AU185,N(OFFSET($O836:AU836,0,MAX(COLUMN($O836:AU836))-COLUMN($O836:AU836),1,1)))</f>
        <v>0</v>
      </c>
      <c r="AV865" s="221">
        <f ca="1">SUMPRODUCT($O185:AV185,N(OFFSET($O836:AV836,0,MAX(COLUMN($O836:AV836))-COLUMN($O836:AV836),1,1)))</f>
        <v>0</v>
      </c>
      <c r="AW865" s="221">
        <f ca="1">SUMPRODUCT($O185:AW185,N(OFFSET($O836:AW836,0,MAX(COLUMN($O836:AW836))-COLUMN($O836:AW836),1,1)))</f>
        <v>0</v>
      </c>
      <c r="AX865" s="221">
        <f ca="1">SUMPRODUCT($O185:AX185,N(OFFSET($O836:AX836,0,MAX(COLUMN($O836:AX836))-COLUMN($O836:AX836),1,1)))</f>
        <v>0</v>
      </c>
      <c r="AY865" s="221">
        <f ca="1">SUMPRODUCT($O185:AY185,N(OFFSET($O836:AY836,0,MAX(COLUMN($O836:AY836))-COLUMN($O836:AY836),1,1)))</f>
        <v>0</v>
      </c>
      <c r="AZ865" s="221">
        <f ca="1">SUMPRODUCT($O185:AZ185,N(OFFSET($O836:AZ836,0,MAX(COLUMN($O836:AZ836))-COLUMN($O836:AZ836),1,1)))</f>
        <v>0</v>
      </c>
      <c r="BA865" s="221">
        <f ca="1">SUMPRODUCT($O185:BA185,N(OFFSET($O836:BA836,0,MAX(COLUMN($O836:BA836))-COLUMN($O836:BA836),1,1)))</f>
        <v>0</v>
      </c>
      <c r="BB865" s="221">
        <f ca="1">SUMPRODUCT($O185:BB185,N(OFFSET($O836:BB836,0,MAX(COLUMN($O836:BB836))-COLUMN($O836:BB836),1,1)))</f>
        <v>0</v>
      </c>
      <c r="BC865" s="221">
        <f ca="1">SUMPRODUCT($O185:BC185,N(OFFSET($O836:BC836,0,MAX(COLUMN($O836:BC836))-COLUMN($O836:BC836),1,1)))</f>
        <v>0</v>
      </c>
      <c r="BD865" s="221">
        <f ca="1">SUMPRODUCT($O185:BD185,N(OFFSET($O836:BD836,0,MAX(COLUMN($O836:BD836))-COLUMN($O836:BD836),1,1)))</f>
        <v>0</v>
      </c>
      <c r="BE865" s="221">
        <f ca="1">SUMPRODUCT($O185:BE185,N(OFFSET($O836:BE836,0,MAX(COLUMN($O836:BE836))-COLUMN($O836:BE836),1,1)))</f>
        <v>0</v>
      </c>
      <c r="BF865" s="221">
        <f ca="1">SUMPRODUCT($O185:BF185,N(OFFSET($O836:BF836,0,MAX(COLUMN($O836:BF836))-COLUMN($O836:BF836),1,1)))</f>
        <v>0</v>
      </c>
      <c r="BG865" s="221">
        <f ca="1">SUMPRODUCT($O185:BG185,N(OFFSET($O836:BG836,0,MAX(COLUMN($O836:BG836))-COLUMN($O836:BG836),1,1)))</f>
        <v>0</v>
      </c>
      <c r="BH865" s="221">
        <f ca="1">SUMPRODUCT($O185:BH185,N(OFFSET($O836:BH836,0,MAX(COLUMN($O836:BH836))-COLUMN($O836:BH836),1,1)))</f>
        <v>0</v>
      </c>
      <c r="BI865" s="221">
        <f ca="1">SUMPRODUCT($O185:BI185,N(OFFSET($O836:BI836,0,MAX(COLUMN($O836:BI836))-COLUMN($O836:BI836),1,1)))</f>
        <v>0</v>
      </c>
      <c r="BJ865" s="221">
        <f ca="1">SUMPRODUCT($O185:BJ185,N(OFFSET($O836:BJ836,0,MAX(COLUMN($O836:BJ836))-COLUMN($O836:BJ836),1,1)))</f>
        <v>0</v>
      </c>
      <c r="BK865" s="221">
        <f ca="1">SUMPRODUCT($O185:BK185,N(OFFSET($O836:BK836,0,MAX(COLUMN($O836:BK836))-COLUMN($O836:BK836),1,1)))</f>
        <v>0</v>
      </c>
      <c r="BL865" s="221">
        <f ca="1">SUMPRODUCT($O185:BL185,N(OFFSET($O836:BL836,0,MAX(COLUMN($O836:BL836))-COLUMN($O836:BL836),1,1)))</f>
        <v>0</v>
      </c>
      <c r="BM865" s="221">
        <f ca="1">SUMPRODUCT($O185:BM185,N(OFFSET($O836:BM836,0,MAX(COLUMN($O836:BM836))-COLUMN($O836:BM836),1,1)))</f>
        <v>0</v>
      </c>
    </row>
    <row r="866" spans="3:65" x14ac:dyDescent="0.2">
      <c r="C866" s="188">
        <f t="shared" si="668"/>
        <v>17</v>
      </c>
      <c r="D866" s="166" t="str">
        <f t="shared" si="669"/>
        <v>item 17</v>
      </c>
      <c r="E866" s="211" t="str">
        <f t="shared" si="667"/>
        <v>Operating Expense</v>
      </c>
      <c r="F866" s="183">
        <f t="shared" si="667"/>
        <v>2</v>
      </c>
      <c r="G866" s="183"/>
      <c r="H866" s="214"/>
      <c r="K866" s="202"/>
      <c r="L866" s="203"/>
      <c r="O866" s="221">
        <f ca="1">SUMPRODUCT($O186:O186,N(OFFSET($O837:O837,0,MAX(COLUMN($O837:O837))-COLUMN($O837:O837),1,1)))</f>
        <v>0</v>
      </c>
      <c r="P866" s="221">
        <f ca="1">SUMPRODUCT($O186:P186,N(OFFSET($O837:P837,0,MAX(COLUMN($O837:P837))-COLUMN($O837:P837),1,1)))</f>
        <v>0</v>
      </c>
      <c r="Q866" s="221">
        <f ca="1">SUMPRODUCT($O186:Q186,N(OFFSET($O837:Q837,0,MAX(COLUMN($O837:Q837))-COLUMN($O837:Q837),1,1)))</f>
        <v>0</v>
      </c>
      <c r="R866" s="221">
        <f ca="1">SUMPRODUCT($O186:R186,N(OFFSET($O837:R837,0,MAX(COLUMN($O837:R837))-COLUMN($O837:R837),1,1)))</f>
        <v>0</v>
      </c>
      <c r="S866" s="221">
        <f ca="1">SUMPRODUCT($O186:S186,N(OFFSET($O837:S837,0,MAX(COLUMN($O837:S837))-COLUMN($O837:S837),1,1)))</f>
        <v>0</v>
      </c>
      <c r="T866" s="221">
        <f ca="1">SUMPRODUCT($O186:T186,N(OFFSET($O837:T837,0,MAX(COLUMN($O837:T837))-COLUMN($O837:T837),1,1)))</f>
        <v>0</v>
      </c>
      <c r="U866" s="221">
        <f ca="1">SUMPRODUCT($O186:U186,N(OFFSET($O837:U837,0,MAX(COLUMN($O837:U837))-COLUMN($O837:U837),1,1)))</f>
        <v>0</v>
      </c>
      <c r="V866" s="221">
        <f ca="1">SUMPRODUCT($O186:V186,N(OFFSET($O837:V837,0,MAX(COLUMN($O837:V837))-COLUMN($O837:V837),1,1)))</f>
        <v>0</v>
      </c>
      <c r="W866" s="221">
        <f ca="1">SUMPRODUCT($O186:W186,N(OFFSET($O837:W837,0,MAX(COLUMN($O837:W837))-COLUMN($O837:W837),1,1)))</f>
        <v>0</v>
      </c>
      <c r="X866" s="221">
        <f ca="1">SUMPRODUCT($O186:X186,N(OFFSET($O837:X837,0,MAX(COLUMN($O837:X837))-COLUMN($O837:X837),1,1)))</f>
        <v>0</v>
      </c>
      <c r="Y866" s="221">
        <f ca="1">SUMPRODUCT($O186:Y186,N(OFFSET($O837:Y837,0,MAX(COLUMN($O837:Y837))-COLUMN($O837:Y837),1,1)))</f>
        <v>0</v>
      </c>
      <c r="Z866" s="221">
        <f ca="1">SUMPRODUCT($O186:Z186,N(OFFSET($O837:Z837,0,MAX(COLUMN($O837:Z837))-COLUMN($O837:Z837),1,1)))</f>
        <v>0</v>
      </c>
      <c r="AA866" s="221">
        <f ca="1">SUMPRODUCT($O186:AA186,N(OFFSET($O837:AA837,0,MAX(COLUMN($O837:AA837))-COLUMN($O837:AA837),1,1)))</f>
        <v>0</v>
      </c>
      <c r="AB866" s="221">
        <f ca="1">SUMPRODUCT($O186:AB186,N(OFFSET($O837:AB837,0,MAX(COLUMN($O837:AB837))-COLUMN($O837:AB837),1,1)))</f>
        <v>0</v>
      </c>
      <c r="AC866" s="221">
        <f ca="1">SUMPRODUCT($O186:AC186,N(OFFSET($O837:AC837,0,MAX(COLUMN($O837:AC837))-COLUMN($O837:AC837),1,1)))</f>
        <v>0</v>
      </c>
      <c r="AD866" s="221">
        <f ca="1">SUMPRODUCT($O186:AD186,N(OFFSET($O837:AD837,0,MAX(COLUMN($O837:AD837))-COLUMN($O837:AD837),1,1)))</f>
        <v>0</v>
      </c>
      <c r="AE866" s="221">
        <f ca="1">SUMPRODUCT($O186:AE186,N(OFFSET($O837:AE837,0,MAX(COLUMN($O837:AE837))-COLUMN($O837:AE837),1,1)))</f>
        <v>0</v>
      </c>
      <c r="AF866" s="221">
        <f ca="1">SUMPRODUCT($O186:AF186,N(OFFSET($O837:AF837,0,MAX(COLUMN($O837:AF837))-COLUMN($O837:AF837),1,1)))</f>
        <v>0</v>
      </c>
      <c r="AG866" s="221">
        <f ca="1">SUMPRODUCT($O186:AG186,N(OFFSET($O837:AG837,0,MAX(COLUMN($O837:AG837))-COLUMN($O837:AG837),1,1)))</f>
        <v>0</v>
      </c>
      <c r="AH866" s="221">
        <f ca="1">SUMPRODUCT($O186:AH186,N(OFFSET($O837:AH837,0,MAX(COLUMN($O837:AH837))-COLUMN($O837:AH837),1,1)))</f>
        <v>0</v>
      </c>
      <c r="AI866" s="221">
        <f ca="1">SUMPRODUCT($O186:AI186,N(OFFSET($O837:AI837,0,MAX(COLUMN($O837:AI837))-COLUMN($O837:AI837),1,1)))</f>
        <v>0</v>
      </c>
      <c r="AJ866" s="221">
        <f ca="1">SUMPRODUCT($O186:AJ186,N(OFFSET($O837:AJ837,0,MAX(COLUMN($O837:AJ837))-COLUMN($O837:AJ837),1,1)))</f>
        <v>0</v>
      </c>
      <c r="AK866" s="221">
        <f ca="1">SUMPRODUCT($O186:AK186,N(OFFSET($O837:AK837,0,MAX(COLUMN($O837:AK837))-COLUMN($O837:AK837),1,1)))</f>
        <v>0</v>
      </c>
      <c r="AL866" s="221">
        <f ca="1">SUMPRODUCT($O186:AL186,N(OFFSET($O837:AL837,0,MAX(COLUMN($O837:AL837))-COLUMN($O837:AL837),1,1)))</f>
        <v>0</v>
      </c>
      <c r="AM866" s="221">
        <f ca="1">SUMPRODUCT($O186:AM186,N(OFFSET($O837:AM837,0,MAX(COLUMN($O837:AM837))-COLUMN($O837:AM837),1,1)))</f>
        <v>0</v>
      </c>
      <c r="AN866" s="221">
        <f ca="1">SUMPRODUCT($O186:AN186,N(OFFSET($O837:AN837,0,MAX(COLUMN($O837:AN837))-COLUMN($O837:AN837),1,1)))</f>
        <v>0</v>
      </c>
      <c r="AO866" s="221">
        <f ca="1">SUMPRODUCT($O186:AO186,N(OFFSET($O837:AO837,0,MAX(COLUMN($O837:AO837))-COLUMN($O837:AO837),1,1)))</f>
        <v>0</v>
      </c>
      <c r="AP866" s="221">
        <f ca="1">SUMPRODUCT($O186:AP186,N(OFFSET($O837:AP837,0,MAX(COLUMN($O837:AP837))-COLUMN($O837:AP837),1,1)))</f>
        <v>0</v>
      </c>
      <c r="AQ866" s="221">
        <f ca="1">SUMPRODUCT($O186:AQ186,N(OFFSET($O837:AQ837,0,MAX(COLUMN($O837:AQ837))-COLUMN($O837:AQ837),1,1)))</f>
        <v>0</v>
      </c>
      <c r="AR866" s="221">
        <f ca="1">SUMPRODUCT($O186:AR186,N(OFFSET($O837:AR837,0,MAX(COLUMN($O837:AR837))-COLUMN($O837:AR837),1,1)))</f>
        <v>0</v>
      </c>
      <c r="AS866" s="221">
        <f ca="1">SUMPRODUCT($O186:AS186,N(OFFSET($O837:AS837,0,MAX(COLUMN($O837:AS837))-COLUMN($O837:AS837),1,1)))</f>
        <v>0</v>
      </c>
      <c r="AT866" s="221">
        <f ca="1">SUMPRODUCT($O186:AT186,N(OFFSET($O837:AT837,0,MAX(COLUMN($O837:AT837))-COLUMN($O837:AT837),1,1)))</f>
        <v>0</v>
      </c>
      <c r="AU866" s="221">
        <f ca="1">SUMPRODUCT($O186:AU186,N(OFFSET($O837:AU837,0,MAX(COLUMN($O837:AU837))-COLUMN($O837:AU837),1,1)))</f>
        <v>0</v>
      </c>
      <c r="AV866" s="221">
        <f ca="1">SUMPRODUCT($O186:AV186,N(OFFSET($O837:AV837,0,MAX(COLUMN($O837:AV837))-COLUMN($O837:AV837),1,1)))</f>
        <v>0</v>
      </c>
      <c r="AW866" s="221">
        <f ca="1">SUMPRODUCT($O186:AW186,N(OFFSET($O837:AW837,0,MAX(COLUMN($O837:AW837))-COLUMN($O837:AW837),1,1)))</f>
        <v>0</v>
      </c>
      <c r="AX866" s="221">
        <f ca="1">SUMPRODUCT($O186:AX186,N(OFFSET($O837:AX837,0,MAX(COLUMN($O837:AX837))-COLUMN($O837:AX837),1,1)))</f>
        <v>0</v>
      </c>
      <c r="AY866" s="221">
        <f ca="1">SUMPRODUCT($O186:AY186,N(OFFSET($O837:AY837,0,MAX(COLUMN($O837:AY837))-COLUMN($O837:AY837),1,1)))</f>
        <v>0</v>
      </c>
      <c r="AZ866" s="221">
        <f ca="1">SUMPRODUCT($O186:AZ186,N(OFFSET($O837:AZ837,0,MAX(COLUMN($O837:AZ837))-COLUMN($O837:AZ837),1,1)))</f>
        <v>0</v>
      </c>
      <c r="BA866" s="221">
        <f ca="1">SUMPRODUCT($O186:BA186,N(OFFSET($O837:BA837,0,MAX(COLUMN($O837:BA837))-COLUMN($O837:BA837),1,1)))</f>
        <v>0</v>
      </c>
      <c r="BB866" s="221">
        <f ca="1">SUMPRODUCT($O186:BB186,N(OFFSET($O837:BB837,0,MAX(COLUMN($O837:BB837))-COLUMN($O837:BB837),1,1)))</f>
        <v>0</v>
      </c>
      <c r="BC866" s="221">
        <f ca="1">SUMPRODUCT($O186:BC186,N(OFFSET($O837:BC837,0,MAX(COLUMN($O837:BC837))-COLUMN($O837:BC837),1,1)))</f>
        <v>0</v>
      </c>
      <c r="BD866" s="221">
        <f ca="1">SUMPRODUCT($O186:BD186,N(OFFSET($O837:BD837,0,MAX(COLUMN($O837:BD837))-COLUMN($O837:BD837),1,1)))</f>
        <v>0</v>
      </c>
      <c r="BE866" s="221">
        <f ca="1">SUMPRODUCT($O186:BE186,N(OFFSET($O837:BE837,0,MAX(COLUMN($O837:BE837))-COLUMN($O837:BE837),1,1)))</f>
        <v>0</v>
      </c>
      <c r="BF866" s="221">
        <f ca="1">SUMPRODUCT($O186:BF186,N(OFFSET($O837:BF837,0,MAX(COLUMN($O837:BF837))-COLUMN($O837:BF837),1,1)))</f>
        <v>0</v>
      </c>
      <c r="BG866" s="221">
        <f ca="1">SUMPRODUCT($O186:BG186,N(OFFSET($O837:BG837,0,MAX(COLUMN($O837:BG837))-COLUMN($O837:BG837),1,1)))</f>
        <v>0</v>
      </c>
      <c r="BH866" s="221">
        <f ca="1">SUMPRODUCT($O186:BH186,N(OFFSET($O837:BH837,0,MAX(COLUMN($O837:BH837))-COLUMN($O837:BH837),1,1)))</f>
        <v>0</v>
      </c>
      <c r="BI866" s="221">
        <f ca="1">SUMPRODUCT($O186:BI186,N(OFFSET($O837:BI837,0,MAX(COLUMN($O837:BI837))-COLUMN($O837:BI837),1,1)))</f>
        <v>0</v>
      </c>
      <c r="BJ866" s="221">
        <f ca="1">SUMPRODUCT($O186:BJ186,N(OFFSET($O837:BJ837,0,MAX(COLUMN($O837:BJ837))-COLUMN($O837:BJ837),1,1)))</f>
        <v>0</v>
      </c>
      <c r="BK866" s="221">
        <f ca="1">SUMPRODUCT($O186:BK186,N(OFFSET($O837:BK837,0,MAX(COLUMN($O837:BK837))-COLUMN($O837:BK837),1,1)))</f>
        <v>0</v>
      </c>
      <c r="BL866" s="221">
        <f ca="1">SUMPRODUCT($O186:BL186,N(OFFSET($O837:BL837,0,MAX(COLUMN($O837:BL837))-COLUMN($O837:BL837),1,1)))</f>
        <v>0</v>
      </c>
      <c r="BM866" s="221">
        <f ca="1">SUMPRODUCT($O186:BM186,N(OFFSET($O837:BM837,0,MAX(COLUMN($O837:BM837))-COLUMN($O837:BM837),1,1)))</f>
        <v>0</v>
      </c>
    </row>
    <row r="867" spans="3:65" x14ac:dyDescent="0.2">
      <c r="C867" s="188">
        <f t="shared" si="668"/>
        <v>18</v>
      </c>
      <c r="D867" s="166" t="str">
        <f t="shared" si="669"/>
        <v>item 18</v>
      </c>
      <c r="E867" s="211" t="str">
        <f t="shared" si="667"/>
        <v>Operating Expense</v>
      </c>
      <c r="F867" s="183">
        <f t="shared" si="667"/>
        <v>2</v>
      </c>
      <c r="G867" s="183"/>
      <c r="H867" s="214"/>
      <c r="K867" s="202"/>
      <c r="L867" s="203"/>
      <c r="O867" s="221">
        <f ca="1">SUMPRODUCT($O187:O187,N(OFFSET($O838:O838,0,MAX(COLUMN($O838:O838))-COLUMN($O838:O838),1,1)))</f>
        <v>0</v>
      </c>
      <c r="P867" s="221">
        <f ca="1">SUMPRODUCT($O187:P187,N(OFFSET($O838:P838,0,MAX(COLUMN($O838:P838))-COLUMN($O838:P838),1,1)))</f>
        <v>0</v>
      </c>
      <c r="Q867" s="221">
        <f ca="1">SUMPRODUCT($O187:Q187,N(OFFSET($O838:Q838,0,MAX(COLUMN($O838:Q838))-COLUMN($O838:Q838),1,1)))</f>
        <v>0</v>
      </c>
      <c r="R867" s="221">
        <f ca="1">SUMPRODUCT($O187:R187,N(OFFSET($O838:R838,0,MAX(COLUMN($O838:R838))-COLUMN($O838:R838),1,1)))</f>
        <v>0</v>
      </c>
      <c r="S867" s="221">
        <f ca="1">SUMPRODUCT($O187:S187,N(OFFSET($O838:S838,0,MAX(COLUMN($O838:S838))-COLUMN($O838:S838),1,1)))</f>
        <v>0</v>
      </c>
      <c r="T867" s="221">
        <f ca="1">SUMPRODUCT($O187:T187,N(OFFSET($O838:T838,0,MAX(COLUMN($O838:T838))-COLUMN($O838:T838),1,1)))</f>
        <v>0</v>
      </c>
      <c r="U867" s="221">
        <f ca="1">SUMPRODUCT($O187:U187,N(OFFSET($O838:U838,0,MAX(COLUMN($O838:U838))-COLUMN($O838:U838),1,1)))</f>
        <v>0</v>
      </c>
      <c r="V867" s="221">
        <f ca="1">SUMPRODUCT($O187:V187,N(OFFSET($O838:V838,0,MAX(COLUMN($O838:V838))-COLUMN($O838:V838),1,1)))</f>
        <v>0</v>
      </c>
      <c r="W867" s="221">
        <f ca="1">SUMPRODUCT($O187:W187,N(OFFSET($O838:W838,0,MAX(COLUMN($O838:W838))-COLUMN($O838:W838),1,1)))</f>
        <v>0</v>
      </c>
      <c r="X867" s="221">
        <f ca="1">SUMPRODUCT($O187:X187,N(OFFSET($O838:X838,0,MAX(COLUMN($O838:X838))-COLUMN($O838:X838),1,1)))</f>
        <v>0</v>
      </c>
      <c r="Y867" s="221">
        <f ca="1">SUMPRODUCT($O187:Y187,N(OFFSET($O838:Y838,0,MAX(COLUMN($O838:Y838))-COLUMN($O838:Y838),1,1)))</f>
        <v>0</v>
      </c>
      <c r="Z867" s="221">
        <f ca="1">SUMPRODUCT($O187:Z187,N(OFFSET($O838:Z838,0,MAX(COLUMN($O838:Z838))-COLUMN($O838:Z838),1,1)))</f>
        <v>0</v>
      </c>
      <c r="AA867" s="221">
        <f ca="1">SUMPRODUCT($O187:AA187,N(OFFSET($O838:AA838,0,MAX(COLUMN($O838:AA838))-COLUMN($O838:AA838),1,1)))</f>
        <v>0</v>
      </c>
      <c r="AB867" s="221">
        <f ca="1">SUMPRODUCT($O187:AB187,N(OFFSET($O838:AB838,0,MAX(COLUMN($O838:AB838))-COLUMN($O838:AB838),1,1)))</f>
        <v>0</v>
      </c>
      <c r="AC867" s="221">
        <f ca="1">SUMPRODUCT($O187:AC187,N(OFFSET($O838:AC838,0,MAX(COLUMN($O838:AC838))-COLUMN($O838:AC838),1,1)))</f>
        <v>0</v>
      </c>
      <c r="AD867" s="221">
        <f ca="1">SUMPRODUCT($O187:AD187,N(OFFSET($O838:AD838,0,MAX(COLUMN($O838:AD838))-COLUMN($O838:AD838),1,1)))</f>
        <v>0</v>
      </c>
      <c r="AE867" s="221">
        <f ca="1">SUMPRODUCT($O187:AE187,N(OFFSET($O838:AE838,0,MAX(COLUMN($O838:AE838))-COLUMN($O838:AE838),1,1)))</f>
        <v>0</v>
      </c>
      <c r="AF867" s="221">
        <f ca="1">SUMPRODUCT($O187:AF187,N(OFFSET($O838:AF838,0,MAX(COLUMN($O838:AF838))-COLUMN($O838:AF838),1,1)))</f>
        <v>0</v>
      </c>
      <c r="AG867" s="221">
        <f ca="1">SUMPRODUCT($O187:AG187,N(OFFSET($O838:AG838,0,MAX(COLUMN($O838:AG838))-COLUMN($O838:AG838),1,1)))</f>
        <v>0</v>
      </c>
      <c r="AH867" s="221">
        <f ca="1">SUMPRODUCT($O187:AH187,N(OFFSET($O838:AH838,0,MAX(COLUMN($O838:AH838))-COLUMN($O838:AH838),1,1)))</f>
        <v>0</v>
      </c>
      <c r="AI867" s="221">
        <f ca="1">SUMPRODUCT($O187:AI187,N(OFFSET($O838:AI838,0,MAX(COLUMN($O838:AI838))-COLUMN($O838:AI838),1,1)))</f>
        <v>0</v>
      </c>
      <c r="AJ867" s="221">
        <f ca="1">SUMPRODUCT($O187:AJ187,N(OFFSET($O838:AJ838,0,MAX(COLUMN($O838:AJ838))-COLUMN($O838:AJ838),1,1)))</f>
        <v>0</v>
      </c>
      <c r="AK867" s="221">
        <f ca="1">SUMPRODUCT($O187:AK187,N(OFFSET($O838:AK838,0,MAX(COLUMN($O838:AK838))-COLUMN($O838:AK838),1,1)))</f>
        <v>0</v>
      </c>
      <c r="AL867" s="221">
        <f ca="1">SUMPRODUCT($O187:AL187,N(OFFSET($O838:AL838,0,MAX(COLUMN($O838:AL838))-COLUMN($O838:AL838),1,1)))</f>
        <v>0</v>
      </c>
      <c r="AM867" s="221">
        <f ca="1">SUMPRODUCT($O187:AM187,N(OFFSET($O838:AM838,0,MAX(COLUMN($O838:AM838))-COLUMN($O838:AM838),1,1)))</f>
        <v>0</v>
      </c>
      <c r="AN867" s="221">
        <f ca="1">SUMPRODUCT($O187:AN187,N(OFFSET($O838:AN838,0,MAX(COLUMN($O838:AN838))-COLUMN($O838:AN838),1,1)))</f>
        <v>0</v>
      </c>
      <c r="AO867" s="221">
        <f ca="1">SUMPRODUCT($O187:AO187,N(OFFSET($O838:AO838,0,MAX(COLUMN($O838:AO838))-COLUMN($O838:AO838),1,1)))</f>
        <v>0</v>
      </c>
      <c r="AP867" s="221">
        <f ca="1">SUMPRODUCT($O187:AP187,N(OFFSET($O838:AP838,0,MAX(COLUMN($O838:AP838))-COLUMN($O838:AP838),1,1)))</f>
        <v>0</v>
      </c>
      <c r="AQ867" s="221">
        <f ca="1">SUMPRODUCT($O187:AQ187,N(OFFSET($O838:AQ838,0,MAX(COLUMN($O838:AQ838))-COLUMN($O838:AQ838),1,1)))</f>
        <v>0</v>
      </c>
      <c r="AR867" s="221">
        <f ca="1">SUMPRODUCT($O187:AR187,N(OFFSET($O838:AR838,0,MAX(COLUMN($O838:AR838))-COLUMN($O838:AR838),1,1)))</f>
        <v>0</v>
      </c>
      <c r="AS867" s="221">
        <f ca="1">SUMPRODUCT($O187:AS187,N(OFFSET($O838:AS838,0,MAX(COLUMN($O838:AS838))-COLUMN($O838:AS838),1,1)))</f>
        <v>0</v>
      </c>
      <c r="AT867" s="221">
        <f ca="1">SUMPRODUCT($O187:AT187,N(OFFSET($O838:AT838,0,MAX(COLUMN($O838:AT838))-COLUMN($O838:AT838),1,1)))</f>
        <v>0</v>
      </c>
      <c r="AU867" s="221">
        <f ca="1">SUMPRODUCT($O187:AU187,N(OFFSET($O838:AU838,0,MAX(COLUMN($O838:AU838))-COLUMN($O838:AU838),1,1)))</f>
        <v>0</v>
      </c>
      <c r="AV867" s="221">
        <f ca="1">SUMPRODUCT($O187:AV187,N(OFFSET($O838:AV838,0,MAX(COLUMN($O838:AV838))-COLUMN($O838:AV838),1,1)))</f>
        <v>0</v>
      </c>
      <c r="AW867" s="221">
        <f ca="1">SUMPRODUCT($O187:AW187,N(OFFSET($O838:AW838,0,MAX(COLUMN($O838:AW838))-COLUMN($O838:AW838),1,1)))</f>
        <v>0</v>
      </c>
      <c r="AX867" s="221">
        <f ca="1">SUMPRODUCT($O187:AX187,N(OFFSET($O838:AX838,0,MAX(COLUMN($O838:AX838))-COLUMN($O838:AX838),1,1)))</f>
        <v>0</v>
      </c>
      <c r="AY867" s="221">
        <f ca="1">SUMPRODUCT($O187:AY187,N(OFFSET($O838:AY838,0,MAX(COLUMN($O838:AY838))-COLUMN($O838:AY838),1,1)))</f>
        <v>0</v>
      </c>
      <c r="AZ867" s="221">
        <f ca="1">SUMPRODUCT($O187:AZ187,N(OFFSET($O838:AZ838,0,MAX(COLUMN($O838:AZ838))-COLUMN($O838:AZ838),1,1)))</f>
        <v>0</v>
      </c>
      <c r="BA867" s="221">
        <f ca="1">SUMPRODUCT($O187:BA187,N(OFFSET($O838:BA838,0,MAX(COLUMN($O838:BA838))-COLUMN($O838:BA838),1,1)))</f>
        <v>0</v>
      </c>
      <c r="BB867" s="221">
        <f ca="1">SUMPRODUCT($O187:BB187,N(OFFSET($O838:BB838,0,MAX(COLUMN($O838:BB838))-COLUMN($O838:BB838),1,1)))</f>
        <v>0</v>
      </c>
      <c r="BC867" s="221">
        <f ca="1">SUMPRODUCT($O187:BC187,N(OFFSET($O838:BC838,0,MAX(COLUMN($O838:BC838))-COLUMN($O838:BC838),1,1)))</f>
        <v>0</v>
      </c>
      <c r="BD867" s="221">
        <f ca="1">SUMPRODUCT($O187:BD187,N(OFFSET($O838:BD838,0,MAX(COLUMN($O838:BD838))-COLUMN($O838:BD838),1,1)))</f>
        <v>0</v>
      </c>
      <c r="BE867" s="221">
        <f ca="1">SUMPRODUCT($O187:BE187,N(OFFSET($O838:BE838,0,MAX(COLUMN($O838:BE838))-COLUMN($O838:BE838),1,1)))</f>
        <v>0</v>
      </c>
      <c r="BF867" s="221">
        <f ca="1">SUMPRODUCT($O187:BF187,N(OFFSET($O838:BF838,0,MAX(COLUMN($O838:BF838))-COLUMN($O838:BF838),1,1)))</f>
        <v>0</v>
      </c>
      <c r="BG867" s="221">
        <f ca="1">SUMPRODUCT($O187:BG187,N(OFFSET($O838:BG838,0,MAX(COLUMN($O838:BG838))-COLUMN($O838:BG838),1,1)))</f>
        <v>0</v>
      </c>
      <c r="BH867" s="221">
        <f ca="1">SUMPRODUCT($O187:BH187,N(OFFSET($O838:BH838,0,MAX(COLUMN($O838:BH838))-COLUMN($O838:BH838),1,1)))</f>
        <v>0</v>
      </c>
      <c r="BI867" s="221">
        <f ca="1">SUMPRODUCT($O187:BI187,N(OFFSET($O838:BI838,0,MAX(COLUMN($O838:BI838))-COLUMN($O838:BI838),1,1)))</f>
        <v>0</v>
      </c>
      <c r="BJ867" s="221">
        <f ca="1">SUMPRODUCT($O187:BJ187,N(OFFSET($O838:BJ838,0,MAX(COLUMN($O838:BJ838))-COLUMN($O838:BJ838),1,1)))</f>
        <v>0</v>
      </c>
      <c r="BK867" s="221">
        <f ca="1">SUMPRODUCT($O187:BK187,N(OFFSET($O838:BK838,0,MAX(COLUMN($O838:BK838))-COLUMN($O838:BK838),1,1)))</f>
        <v>0</v>
      </c>
      <c r="BL867" s="221">
        <f ca="1">SUMPRODUCT($O187:BL187,N(OFFSET($O838:BL838,0,MAX(COLUMN($O838:BL838))-COLUMN($O838:BL838),1,1)))</f>
        <v>0</v>
      </c>
      <c r="BM867" s="221">
        <f ca="1">SUMPRODUCT($O187:BM187,N(OFFSET($O838:BM838,0,MAX(COLUMN($O838:BM838))-COLUMN($O838:BM838),1,1)))</f>
        <v>0</v>
      </c>
    </row>
    <row r="868" spans="3:65" x14ac:dyDescent="0.2">
      <c r="C868" s="188">
        <f t="shared" si="668"/>
        <v>19</v>
      </c>
      <c r="D868" s="166" t="str">
        <f t="shared" si="669"/>
        <v>item 19</v>
      </c>
      <c r="E868" s="211" t="str">
        <f t="shared" si="667"/>
        <v>Operating Expense</v>
      </c>
      <c r="F868" s="183">
        <f t="shared" si="667"/>
        <v>2</v>
      </c>
      <c r="G868" s="183"/>
      <c r="H868" s="214"/>
      <c r="K868" s="202"/>
      <c r="L868" s="203"/>
      <c r="O868" s="221">
        <f ca="1">SUMPRODUCT($O188:O188,N(OFFSET($O839:O839,0,MAX(COLUMN($O839:O839))-COLUMN($O839:O839),1,1)))</f>
        <v>0</v>
      </c>
      <c r="P868" s="221">
        <f ca="1">SUMPRODUCT($O188:P188,N(OFFSET($O839:P839,0,MAX(COLUMN($O839:P839))-COLUMN($O839:P839),1,1)))</f>
        <v>0</v>
      </c>
      <c r="Q868" s="221">
        <f ca="1">SUMPRODUCT($O188:Q188,N(OFFSET($O839:Q839,0,MAX(COLUMN($O839:Q839))-COLUMN($O839:Q839),1,1)))</f>
        <v>0</v>
      </c>
      <c r="R868" s="221">
        <f ca="1">SUMPRODUCT($O188:R188,N(OFFSET($O839:R839,0,MAX(COLUMN($O839:R839))-COLUMN($O839:R839),1,1)))</f>
        <v>0</v>
      </c>
      <c r="S868" s="221">
        <f ca="1">SUMPRODUCT($O188:S188,N(OFFSET($O839:S839,0,MAX(COLUMN($O839:S839))-COLUMN($O839:S839),1,1)))</f>
        <v>0</v>
      </c>
      <c r="T868" s="221">
        <f ca="1">SUMPRODUCT($O188:T188,N(OFFSET($O839:T839,0,MAX(COLUMN($O839:T839))-COLUMN($O839:T839),1,1)))</f>
        <v>0</v>
      </c>
      <c r="U868" s="221">
        <f ca="1">SUMPRODUCT($O188:U188,N(OFFSET($O839:U839,0,MAX(COLUMN($O839:U839))-COLUMN($O839:U839),1,1)))</f>
        <v>0</v>
      </c>
      <c r="V868" s="221">
        <f ca="1">SUMPRODUCT($O188:V188,N(OFFSET($O839:V839,0,MAX(COLUMN($O839:V839))-COLUMN($O839:V839),1,1)))</f>
        <v>0</v>
      </c>
      <c r="W868" s="221">
        <f ca="1">SUMPRODUCT($O188:W188,N(OFFSET($O839:W839,0,MAX(COLUMN($O839:W839))-COLUMN($O839:W839),1,1)))</f>
        <v>0</v>
      </c>
      <c r="X868" s="221">
        <f ca="1">SUMPRODUCT($O188:X188,N(OFFSET($O839:X839,0,MAX(COLUMN($O839:X839))-COLUMN($O839:X839),1,1)))</f>
        <v>0</v>
      </c>
      <c r="Y868" s="221">
        <f ca="1">SUMPRODUCT($O188:Y188,N(OFFSET($O839:Y839,0,MAX(COLUMN($O839:Y839))-COLUMN($O839:Y839),1,1)))</f>
        <v>0</v>
      </c>
      <c r="Z868" s="221">
        <f ca="1">SUMPRODUCT($O188:Z188,N(OFFSET($O839:Z839,0,MAX(COLUMN($O839:Z839))-COLUMN($O839:Z839),1,1)))</f>
        <v>0</v>
      </c>
      <c r="AA868" s="221">
        <f ca="1">SUMPRODUCT($O188:AA188,N(OFFSET($O839:AA839,0,MAX(COLUMN($O839:AA839))-COLUMN($O839:AA839),1,1)))</f>
        <v>0</v>
      </c>
      <c r="AB868" s="221">
        <f ca="1">SUMPRODUCT($O188:AB188,N(OFFSET($O839:AB839,0,MAX(COLUMN($O839:AB839))-COLUMN($O839:AB839),1,1)))</f>
        <v>0</v>
      </c>
      <c r="AC868" s="221">
        <f ca="1">SUMPRODUCT($O188:AC188,N(OFFSET($O839:AC839,0,MAX(COLUMN($O839:AC839))-COLUMN($O839:AC839),1,1)))</f>
        <v>0</v>
      </c>
      <c r="AD868" s="221">
        <f ca="1">SUMPRODUCT($O188:AD188,N(OFFSET($O839:AD839,0,MAX(COLUMN($O839:AD839))-COLUMN($O839:AD839),1,1)))</f>
        <v>0</v>
      </c>
      <c r="AE868" s="221">
        <f ca="1">SUMPRODUCT($O188:AE188,N(OFFSET($O839:AE839,0,MAX(COLUMN($O839:AE839))-COLUMN($O839:AE839),1,1)))</f>
        <v>0</v>
      </c>
      <c r="AF868" s="221">
        <f ca="1">SUMPRODUCT($O188:AF188,N(OFFSET($O839:AF839,0,MAX(COLUMN($O839:AF839))-COLUMN($O839:AF839),1,1)))</f>
        <v>0</v>
      </c>
      <c r="AG868" s="221">
        <f ca="1">SUMPRODUCT($O188:AG188,N(OFFSET($O839:AG839,0,MAX(COLUMN($O839:AG839))-COLUMN($O839:AG839),1,1)))</f>
        <v>0</v>
      </c>
      <c r="AH868" s="221">
        <f ca="1">SUMPRODUCT($O188:AH188,N(OFFSET($O839:AH839,0,MAX(COLUMN($O839:AH839))-COLUMN($O839:AH839),1,1)))</f>
        <v>0</v>
      </c>
      <c r="AI868" s="221">
        <f ca="1">SUMPRODUCT($O188:AI188,N(OFFSET($O839:AI839,0,MAX(COLUMN($O839:AI839))-COLUMN($O839:AI839),1,1)))</f>
        <v>0</v>
      </c>
      <c r="AJ868" s="221">
        <f ca="1">SUMPRODUCT($O188:AJ188,N(OFFSET($O839:AJ839,0,MAX(COLUMN($O839:AJ839))-COLUMN($O839:AJ839),1,1)))</f>
        <v>0</v>
      </c>
      <c r="AK868" s="221">
        <f ca="1">SUMPRODUCT($O188:AK188,N(OFFSET($O839:AK839,0,MAX(COLUMN($O839:AK839))-COLUMN($O839:AK839),1,1)))</f>
        <v>0</v>
      </c>
      <c r="AL868" s="221">
        <f ca="1">SUMPRODUCT($O188:AL188,N(OFFSET($O839:AL839,0,MAX(COLUMN($O839:AL839))-COLUMN($O839:AL839),1,1)))</f>
        <v>0</v>
      </c>
      <c r="AM868" s="221">
        <f ca="1">SUMPRODUCT($O188:AM188,N(OFFSET($O839:AM839,0,MAX(COLUMN($O839:AM839))-COLUMN($O839:AM839),1,1)))</f>
        <v>0</v>
      </c>
      <c r="AN868" s="221">
        <f ca="1">SUMPRODUCT($O188:AN188,N(OFFSET($O839:AN839,0,MAX(COLUMN($O839:AN839))-COLUMN($O839:AN839),1,1)))</f>
        <v>0</v>
      </c>
      <c r="AO868" s="221">
        <f ca="1">SUMPRODUCT($O188:AO188,N(OFFSET($O839:AO839,0,MAX(COLUMN($O839:AO839))-COLUMN($O839:AO839),1,1)))</f>
        <v>0</v>
      </c>
      <c r="AP868" s="221">
        <f ca="1">SUMPRODUCT($O188:AP188,N(OFFSET($O839:AP839,0,MAX(COLUMN($O839:AP839))-COLUMN($O839:AP839),1,1)))</f>
        <v>0</v>
      </c>
      <c r="AQ868" s="221">
        <f ca="1">SUMPRODUCT($O188:AQ188,N(OFFSET($O839:AQ839,0,MAX(COLUMN($O839:AQ839))-COLUMN($O839:AQ839),1,1)))</f>
        <v>0</v>
      </c>
      <c r="AR868" s="221">
        <f ca="1">SUMPRODUCT($O188:AR188,N(OFFSET($O839:AR839,0,MAX(COLUMN($O839:AR839))-COLUMN($O839:AR839),1,1)))</f>
        <v>0</v>
      </c>
      <c r="AS868" s="221">
        <f ca="1">SUMPRODUCT($O188:AS188,N(OFFSET($O839:AS839,0,MAX(COLUMN($O839:AS839))-COLUMN($O839:AS839),1,1)))</f>
        <v>0</v>
      </c>
      <c r="AT868" s="221">
        <f ca="1">SUMPRODUCT($O188:AT188,N(OFFSET($O839:AT839,0,MAX(COLUMN($O839:AT839))-COLUMN($O839:AT839),1,1)))</f>
        <v>0</v>
      </c>
      <c r="AU868" s="221">
        <f ca="1">SUMPRODUCT($O188:AU188,N(OFFSET($O839:AU839,0,MAX(COLUMN($O839:AU839))-COLUMN($O839:AU839),1,1)))</f>
        <v>0</v>
      </c>
      <c r="AV868" s="221">
        <f ca="1">SUMPRODUCT($O188:AV188,N(OFFSET($O839:AV839,0,MAX(COLUMN($O839:AV839))-COLUMN($O839:AV839),1,1)))</f>
        <v>0</v>
      </c>
      <c r="AW868" s="221">
        <f ca="1">SUMPRODUCT($O188:AW188,N(OFFSET($O839:AW839,0,MAX(COLUMN($O839:AW839))-COLUMN($O839:AW839),1,1)))</f>
        <v>0</v>
      </c>
      <c r="AX868" s="221">
        <f ca="1">SUMPRODUCT($O188:AX188,N(OFFSET($O839:AX839,0,MAX(COLUMN($O839:AX839))-COLUMN($O839:AX839),1,1)))</f>
        <v>0</v>
      </c>
      <c r="AY868" s="221">
        <f ca="1">SUMPRODUCT($O188:AY188,N(OFFSET($O839:AY839,0,MAX(COLUMN($O839:AY839))-COLUMN($O839:AY839),1,1)))</f>
        <v>0</v>
      </c>
      <c r="AZ868" s="221">
        <f ca="1">SUMPRODUCT($O188:AZ188,N(OFFSET($O839:AZ839,0,MAX(COLUMN($O839:AZ839))-COLUMN($O839:AZ839),1,1)))</f>
        <v>0</v>
      </c>
      <c r="BA868" s="221">
        <f ca="1">SUMPRODUCT($O188:BA188,N(OFFSET($O839:BA839,0,MAX(COLUMN($O839:BA839))-COLUMN($O839:BA839),1,1)))</f>
        <v>0</v>
      </c>
      <c r="BB868" s="221">
        <f ca="1">SUMPRODUCT($O188:BB188,N(OFFSET($O839:BB839,0,MAX(COLUMN($O839:BB839))-COLUMN($O839:BB839),1,1)))</f>
        <v>0</v>
      </c>
      <c r="BC868" s="221">
        <f ca="1">SUMPRODUCT($O188:BC188,N(OFFSET($O839:BC839,0,MAX(COLUMN($O839:BC839))-COLUMN($O839:BC839),1,1)))</f>
        <v>0</v>
      </c>
      <c r="BD868" s="221">
        <f ca="1">SUMPRODUCT($O188:BD188,N(OFFSET($O839:BD839,0,MAX(COLUMN($O839:BD839))-COLUMN($O839:BD839),1,1)))</f>
        <v>0</v>
      </c>
      <c r="BE868" s="221">
        <f ca="1">SUMPRODUCT($O188:BE188,N(OFFSET($O839:BE839,0,MAX(COLUMN($O839:BE839))-COLUMN($O839:BE839),1,1)))</f>
        <v>0</v>
      </c>
      <c r="BF868" s="221">
        <f ca="1">SUMPRODUCT($O188:BF188,N(OFFSET($O839:BF839,0,MAX(COLUMN($O839:BF839))-COLUMN($O839:BF839),1,1)))</f>
        <v>0</v>
      </c>
      <c r="BG868" s="221">
        <f ca="1">SUMPRODUCT($O188:BG188,N(OFFSET($O839:BG839,0,MAX(COLUMN($O839:BG839))-COLUMN($O839:BG839),1,1)))</f>
        <v>0</v>
      </c>
      <c r="BH868" s="221">
        <f ca="1">SUMPRODUCT($O188:BH188,N(OFFSET($O839:BH839,0,MAX(COLUMN($O839:BH839))-COLUMN($O839:BH839),1,1)))</f>
        <v>0</v>
      </c>
      <c r="BI868" s="221">
        <f ca="1">SUMPRODUCT($O188:BI188,N(OFFSET($O839:BI839,0,MAX(COLUMN($O839:BI839))-COLUMN($O839:BI839),1,1)))</f>
        <v>0</v>
      </c>
      <c r="BJ868" s="221">
        <f ca="1">SUMPRODUCT($O188:BJ188,N(OFFSET($O839:BJ839,0,MAX(COLUMN($O839:BJ839))-COLUMN($O839:BJ839),1,1)))</f>
        <v>0</v>
      </c>
      <c r="BK868" s="221">
        <f ca="1">SUMPRODUCT($O188:BK188,N(OFFSET($O839:BK839,0,MAX(COLUMN($O839:BK839))-COLUMN($O839:BK839),1,1)))</f>
        <v>0</v>
      </c>
      <c r="BL868" s="221">
        <f ca="1">SUMPRODUCT($O188:BL188,N(OFFSET($O839:BL839,0,MAX(COLUMN($O839:BL839))-COLUMN($O839:BL839),1,1)))</f>
        <v>0</v>
      </c>
      <c r="BM868" s="221">
        <f ca="1">SUMPRODUCT($O188:BM188,N(OFFSET($O839:BM839,0,MAX(COLUMN($O839:BM839))-COLUMN($O839:BM839),1,1)))</f>
        <v>0</v>
      </c>
    </row>
    <row r="869" spans="3:65" x14ac:dyDescent="0.2">
      <c r="C869" s="188">
        <f t="shared" si="668"/>
        <v>20</v>
      </c>
      <c r="D869" s="166" t="str">
        <f t="shared" si="669"/>
        <v>item 20</v>
      </c>
      <c r="E869" s="211" t="str">
        <f t="shared" si="667"/>
        <v>Operating Expense</v>
      </c>
      <c r="F869" s="183">
        <f t="shared" si="667"/>
        <v>2</v>
      </c>
      <c r="G869" s="183"/>
      <c r="H869" s="214"/>
      <c r="K869" s="202"/>
      <c r="L869" s="203"/>
      <c r="O869" s="221">
        <f ca="1">SUMPRODUCT($O189:O189,N(OFFSET($O840:O840,0,MAX(COLUMN($O840:O840))-COLUMN($O840:O840),1,1)))</f>
        <v>0</v>
      </c>
      <c r="P869" s="221">
        <f ca="1">SUMPRODUCT($O189:P189,N(OFFSET($O840:P840,0,MAX(COLUMN($O840:P840))-COLUMN($O840:P840),1,1)))</f>
        <v>0</v>
      </c>
      <c r="Q869" s="221">
        <f ca="1">SUMPRODUCT($O189:Q189,N(OFFSET($O840:Q840,0,MAX(COLUMN($O840:Q840))-COLUMN($O840:Q840),1,1)))</f>
        <v>0</v>
      </c>
      <c r="R869" s="221">
        <f ca="1">SUMPRODUCT($O189:R189,N(OFFSET($O840:R840,0,MAX(COLUMN($O840:R840))-COLUMN($O840:R840),1,1)))</f>
        <v>0</v>
      </c>
      <c r="S869" s="221">
        <f ca="1">SUMPRODUCT($O189:S189,N(OFFSET($O840:S840,0,MAX(COLUMN($O840:S840))-COLUMN($O840:S840),1,1)))</f>
        <v>0</v>
      </c>
      <c r="T869" s="221">
        <f ca="1">SUMPRODUCT($O189:T189,N(OFFSET($O840:T840,0,MAX(COLUMN($O840:T840))-COLUMN($O840:T840),1,1)))</f>
        <v>0</v>
      </c>
      <c r="U869" s="221">
        <f ca="1">SUMPRODUCT($O189:U189,N(OFFSET($O840:U840,0,MAX(COLUMN($O840:U840))-COLUMN($O840:U840),1,1)))</f>
        <v>0</v>
      </c>
      <c r="V869" s="221">
        <f ca="1">SUMPRODUCT($O189:V189,N(OFFSET($O840:V840,0,MAX(COLUMN($O840:V840))-COLUMN($O840:V840),1,1)))</f>
        <v>0</v>
      </c>
      <c r="W869" s="221">
        <f ca="1">SUMPRODUCT($O189:W189,N(OFFSET($O840:W840,0,MAX(COLUMN($O840:W840))-COLUMN($O840:W840),1,1)))</f>
        <v>0</v>
      </c>
      <c r="X869" s="221">
        <f ca="1">SUMPRODUCT($O189:X189,N(OFFSET($O840:X840,0,MAX(COLUMN($O840:X840))-COLUMN($O840:X840),1,1)))</f>
        <v>0</v>
      </c>
      <c r="Y869" s="221">
        <f ca="1">SUMPRODUCT($O189:Y189,N(OFFSET($O840:Y840,0,MAX(COLUMN($O840:Y840))-COLUMN($O840:Y840),1,1)))</f>
        <v>0</v>
      </c>
      <c r="Z869" s="221">
        <f ca="1">SUMPRODUCT($O189:Z189,N(OFFSET($O840:Z840,0,MAX(COLUMN($O840:Z840))-COLUMN($O840:Z840),1,1)))</f>
        <v>0</v>
      </c>
      <c r="AA869" s="221">
        <f ca="1">SUMPRODUCT($O189:AA189,N(OFFSET($O840:AA840,0,MAX(COLUMN($O840:AA840))-COLUMN($O840:AA840),1,1)))</f>
        <v>0</v>
      </c>
      <c r="AB869" s="221">
        <f ca="1">SUMPRODUCT($O189:AB189,N(OFFSET($O840:AB840,0,MAX(COLUMN($O840:AB840))-COLUMN($O840:AB840),1,1)))</f>
        <v>0</v>
      </c>
      <c r="AC869" s="221">
        <f ca="1">SUMPRODUCT($O189:AC189,N(OFFSET($O840:AC840,0,MAX(COLUMN($O840:AC840))-COLUMN($O840:AC840),1,1)))</f>
        <v>0</v>
      </c>
      <c r="AD869" s="221">
        <f ca="1">SUMPRODUCT($O189:AD189,N(OFFSET($O840:AD840,0,MAX(COLUMN($O840:AD840))-COLUMN($O840:AD840),1,1)))</f>
        <v>0</v>
      </c>
      <c r="AE869" s="221">
        <f ca="1">SUMPRODUCT($O189:AE189,N(OFFSET($O840:AE840,0,MAX(COLUMN($O840:AE840))-COLUMN($O840:AE840),1,1)))</f>
        <v>0</v>
      </c>
      <c r="AF869" s="221">
        <f ca="1">SUMPRODUCT($O189:AF189,N(OFFSET($O840:AF840,0,MAX(COLUMN($O840:AF840))-COLUMN($O840:AF840),1,1)))</f>
        <v>0</v>
      </c>
      <c r="AG869" s="221">
        <f ca="1">SUMPRODUCT($O189:AG189,N(OFFSET($O840:AG840,0,MAX(COLUMN($O840:AG840))-COLUMN($O840:AG840),1,1)))</f>
        <v>0</v>
      </c>
      <c r="AH869" s="221">
        <f ca="1">SUMPRODUCT($O189:AH189,N(OFFSET($O840:AH840,0,MAX(COLUMN($O840:AH840))-COLUMN($O840:AH840),1,1)))</f>
        <v>0</v>
      </c>
      <c r="AI869" s="221">
        <f ca="1">SUMPRODUCT($O189:AI189,N(OFFSET($O840:AI840,0,MAX(COLUMN($O840:AI840))-COLUMN($O840:AI840),1,1)))</f>
        <v>0</v>
      </c>
      <c r="AJ869" s="221">
        <f ca="1">SUMPRODUCT($O189:AJ189,N(OFFSET($O840:AJ840,0,MAX(COLUMN($O840:AJ840))-COLUMN($O840:AJ840),1,1)))</f>
        <v>0</v>
      </c>
      <c r="AK869" s="221">
        <f ca="1">SUMPRODUCT($O189:AK189,N(OFFSET($O840:AK840,0,MAX(COLUMN($O840:AK840))-COLUMN($O840:AK840),1,1)))</f>
        <v>0</v>
      </c>
      <c r="AL869" s="221">
        <f ca="1">SUMPRODUCT($O189:AL189,N(OFFSET($O840:AL840,0,MAX(COLUMN($O840:AL840))-COLUMN($O840:AL840),1,1)))</f>
        <v>0</v>
      </c>
      <c r="AM869" s="221">
        <f ca="1">SUMPRODUCT($O189:AM189,N(OFFSET($O840:AM840,0,MAX(COLUMN($O840:AM840))-COLUMN($O840:AM840),1,1)))</f>
        <v>0</v>
      </c>
      <c r="AN869" s="221">
        <f ca="1">SUMPRODUCT($O189:AN189,N(OFFSET($O840:AN840,0,MAX(COLUMN($O840:AN840))-COLUMN($O840:AN840),1,1)))</f>
        <v>0</v>
      </c>
      <c r="AO869" s="221">
        <f ca="1">SUMPRODUCT($O189:AO189,N(OFFSET($O840:AO840,0,MAX(COLUMN($O840:AO840))-COLUMN($O840:AO840),1,1)))</f>
        <v>0</v>
      </c>
      <c r="AP869" s="221">
        <f ca="1">SUMPRODUCT($O189:AP189,N(OFFSET($O840:AP840,0,MAX(COLUMN($O840:AP840))-COLUMN($O840:AP840),1,1)))</f>
        <v>0</v>
      </c>
      <c r="AQ869" s="221">
        <f ca="1">SUMPRODUCT($O189:AQ189,N(OFFSET($O840:AQ840,0,MAX(COLUMN($O840:AQ840))-COLUMN($O840:AQ840),1,1)))</f>
        <v>0</v>
      </c>
      <c r="AR869" s="221">
        <f ca="1">SUMPRODUCT($O189:AR189,N(OFFSET($O840:AR840,0,MAX(COLUMN($O840:AR840))-COLUMN($O840:AR840),1,1)))</f>
        <v>0</v>
      </c>
      <c r="AS869" s="221">
        <f ca="1">SUMPRODUCT($O189:AS189,N(OFFSET($O840:AS840,0,MAX(COLUMN($O840:AS840))-COLUMN($O840:AS840),1,1)))</f>
        <v>0</v>
      </c>
      <c r="AT869" s="221">
        <f ca="1">SUMPRODUCT($O189:AT189,N(OFFSET($O840:AT840,0,MAX(COLUMN($O840:AT840))-COLUMN($O840:AT840),1,1)))</f>
        <v>0</v>
      </c>
      <c r="AU869" s="221">
        <f ca="1">SUMPRODUCT($O189:AU189,N(OFFSET($O840:AU840,0,MAX(COLUMN($O840:AU840))-COLUMN($O840:AU840),1,1)))</f>
        <v>0</v>
      </c>
      <c r="AV869" s="221">
        <f ca="1">SUMPRODUCT($O189:AV189,N(OFFSET($O840:AV840,0,MAX(COLUMN($O840:AV840))-COLUMN($O840:AV840),1,1)))</f>
        <v>0</v>
      </c>
      <c r="AW869" s="221">
        <f ca="1">SUMPRODUCT($O189:AW189,N(OFFSET($O840:AW840,0,MAX(COLUMN($O840:AW840))-COLUMN($O840:AW840),1,1)))</f>
        <v>0</v>
      </c>
      <c r="AX869" s="221">
        <f ca="1">SUMPRODUCT($O189:AX189,N(OFFSET($O840:AX840,0,MAX(COLUMN($O840:AX840))-COLUMN($O840:AX840),1,1)))</f>
        <v>0</v>
      </c>
      <c r="AY869" s="221">
        <f ca="1">SUMPRODUCT($O189:AY189,N(OFFSET($O840:AY840,0,MAX(COLUMN($O840:AY840))-COLUMN($O840:AY840),1,1)))</f>
        <v>0</v>
      </c>
      <c r="AZ869" s="221">
        <f ca="1">SUMPRODUCT($O189:AZ189,N(OFFSET($O840:AZ840,0,MAX(COLUMN($O840:AZ840))-COLUMN($O840:AZ840),1,1)))</f>
        <v>0</v>
      </c>
      <c r="BA869" s="221">
        <f ca="1">SUMPRODUCT($O189:BA189,N(OFFSET($O840:BA840,0,MAX(COLUMN($O840:BA840))-COLUMN($O840:BA840),1,1)))</f>
        <v>0</v>
      </c>
      <c r="BB869" s="221">
        <f ca="1">SUMPRODUCT($O189:BB189,N(OFFSET($O840:BB840,0,MAX(COLUMN($O840:BB840))-COLUMN($O840:BB840),1,1)))</f>
        <v>0</v>
      </c>
      <c r="BC869" s="221">
        <f ca="1">SUMPRODUCT($O189:BC189,N(OFFSET($O840:BC840,0,MAX(COLUMN($O840:BC840))-COLUMN($O840:BC840),1,1)))</f>
        <v>0</v>
      </c>
      <c r="BD869" s="221">
        <f ca="1">SUMPRODUCT($O189:BD189,N(OFFSET($O840:BD840,0,MAX(COLUMN($O840:BD840))-COLUMN($O840:BD840),1,1)))</f>
        <v>0</v>
      </c>
      <c r="BE869" s="221">
        <f ca="1">SUMPRODUCT($O189:BE189,N(OFFSET($O840:BE840,0,MAX(COLUMN($O840:BE840))-COLUMN($O840:BE840),1,1)))</f>
        <v>0</v>
      </c>
      <c r="BF869" s="221">
        <f ca="1">SUMPRODUCT($O189:BF189,N(OFFSET($O840:BF840,0,MAX(COLUMN($O840:BF840))-COLUMN($O840:BF840),1,1)))</f>
        <v>0</v>
      </c>
      <c r="BG869" s="221">
        <f ca="1">SUMPRODUCT($O189:BG189,N(OFFSET($O840:BG840,0,MAX(COLUMN($O840:BG840))-COLUMN($O840:BG840),1,1)))</f>
        <v>0</v>
      </c>
      <c r="BH869" s="221">
        <f ca="1">SUMPRODUCT($O189:BH189,N(OFFSET($O840:BH840,0,MAX(COLUMN($O840:BH840))-COLUMN($O840:BH840),1,1)))</f>
        <v>0</v>
      </c>
      <c r="BI869" s="221">
        <f ca="1">SUMPRODUCT($O189:BI189,N(OFFSET($O840:BI840,0,MAX(COLUMN($O840:BI840))-COLUMN($O840:BI840),1,1)))</f>
        <v>0</v>
      </c>
      <c r="BJ869" s="221">
        <f ca="1">SUMPRODUCT($O189:BJ189,N(OFFSET($O840:BJ840,0,MAX(COLUMN($O840:BJ840))-COLUMN($O840:BJ840),1,1)))</f>
        <v>0</v>
      </c>
      <c r="BK869" s="221">
        <f ca="1">SUMPRODUCT($O189:BK189,N(OFFSET($O840:BK840,0,MAX(COLUMN($O840:BK840))-COLUMN($O840:BK840),1,1)))</f>
        <v>0</v>
      </c>
      <c r="BL869" s="221">
        <f ca="1">SUMPRODUCT($O189:BL189,N(OFFSET($O840:BL840,0,MAX(COLUMN($O840:BL840))-COLUMN($O840:BL840),1,1)))</f>
        <v>0</v>
      </c>
      <c r="BM869" s="221">
        <f ca="1">SUMPRODUCT($O189:BM189,N(OFFSET($O840:BM840,0,MAX(COLUMN($O840:BM840))-COLUMN($O840:BM840),1,1)))</f>
        <v>0</v>
      </c>
    </row>
    <row r="870" spans="3:65" x14ac:dyDescent="0.2">
      <c r="C870" s="188">
        <f t="shared" si="668"/>
        <v>21</v>
      </c>
      <c r="D870" s="166" t="str">
        <f t="shared" si="669"/>
        <v>item 21</v>
      </c>
      <c r="E870" s="211" t="str">
        <f t="shared" si="667"/>
        <v>Operating Expense</v>
      </c>
      <c r="F870" s="183">
        <f t="shared" si="667"/>
        <v>2</v>
      </c>
      <c r="G870" s="183"/>
      <c r="H870" s="214"/>
      <c r="K870" s="202"/>
      <c r="L870" s="203"/>
      <c r="O870" s="221">
        <f ca="1">SUMPRODUCT($O190:O190,N(OFFSET($O841:O841,0,MAX(COLUMN($O841:O841))-COLUMN($O841:O841),1,1)))</f>
        <v>0</v>
      </c>
      <c r="P870" s="221">
        <f ca="1">SUMPRODUCT($O190:P190,N(OFFSET($O841:P841,0,MAX(COLUMN($O841:P841))-COLUMN($O841:P841),1,1)))</f>
        <v>0</v>
      </c>
      <c r="Q870" s="221">
        <f ca="1">SUMPRODUCT($O190:Q190,N(OFFSET($O841:Q841,0,MAX(COLUMN($O841:Q841))-COLUMN($O841:Q841),1,1)))</f>
        <v>0</v>
      </c>
      <c r="R870" s="221">
        <f ca="1">SUMPRODUCT($O190:R190,N(OFFSET($O841:R841,0,MAX(COLUMN($O841:R841))-COLUMN($O841:R841),1,1)))</f>
        <v>0</v>
      </c>
      <c r="S870" s="221">
        <f ca="1">SUMPRODUCT($O190:S190,N(OFFSET($O841:S841,0,MAX(COLUMN($O841:S841))-COLUMN($O841:S841),1,1)))</f>
        <v>0</v>
      </c>
      <c r="T870" s="221">
        <f ca="1">SUMPRODUCT($O190:T190,N(OFFSET($O841:T841,0,MAX(COLUMN($O841:T841))-COLUMN($O841:T841),1,1)))</f>
        <v>0</v>
      </c>
      <c r="U870" s="221">
        <f ca="1">SUMPRODUCT($O190:U190,N(OFFSET($O841:U841,0,MAX(COLUMN($O841:U841))-COLUMN($O841:U841),1,1)))</f>
        <v>0</v>
      </c>
      <c r="V870" s="221">
        <f ca="1">SUMPRODUCT($O190:V190,N(OFFSET($O841:V841,0,MAX(COLUMN($O841:V841))-COLUMN($O841:V841),1,1)))</f>
        <v>0</v>
      </c>
      <c r="W870" s="221">
        <f ca="1">SUMPRODUCT($O190:W190,N(OFFSET($O841:W841,0,MAX(COLUMN($O841:W841))-COLUMN($O841:W841),1,1)))</f>
        <v>0</v>
      </c>
      <c r="X870" s="221">
        <f ca="1">SUMPRODUCT($O190:X190,N(OFFSET($O841:X841,0,MAX(COLUMN($O841:X841))-COLUMN($O841:X841),1,1)))</f>
        <v>0</v>
      </c>
      <c r="Y870" s="221">
        <f ca="1">SUMPRODUCT($O190:Y190,N(OFFSET($O841:Y841,0,MAX(COLUMN($O841:Y841))-COLUMN($O841:Y841),1,1)))</f>
        <v>0</v>
      </c>
      <c r="Z870" s="221">
        <f ca="1">SUMPRODUCT($O190:Z190,N(OFFSET($O841:Z841,0,MAX(COLUMN($O841:Z841))-COLUMN($O841:Z841),1,1)))</f>
        <v>0</v>
      </c>
      <c r="AA870" s="221">
        <f ca="1">SUMPRODUCT($O190:AA190,N(OFFSET($O841:AA841,0,MAX(COLUMN($O841:AA841))-COLUMN($O841:AA841),1,1)))</f>
        <v>0</v>
      </c>
      <c r="AB870" s="221">
        <f ca="1">SUMPRODUCT($O190:AB190,N(OFFSET($O841:AB841,0,MAX(COLUMN($O841:AB841))-COLUMN($O841:AB841),1,1)))</f>
        <v>0</v>
      </c>
      <c r="AC870" s="221">
        <f ca="1">SUMPRODUCT($O190:AC190,N(OFFSET($O841:AC841,0,MAX(COLUMN($O841:AC841))-COLUMN($O841:AC841),1,1)))</f>
        <v>0</v>
      </c>
      <c r="AD870" s="221">
        <f ca="1">SUMPRODUCT($O190:AD190,N(OFFSET($O841:AD841,0,MAX(COLUMN($O841:AD841))-COLUMN($O841:AD841),1,1)))</f>
        <v>0</v>
      </c>
      <c r="AE870" s="221">
        <f ca="1">SUMPRODUCT($O190:AE190,N(OFFSET($O841:AE841,0,MAX(COLUMN($O841:AE841))-COLUMN($O841:AE841),1,1)))</f>
        <v>0</v>
      </c>
      <c r="AF870" s="221">
        <f ca="1">SUMPRODUCT($O190:AF190,N(OFFSET($O841:AF841,0,MAX(COLUMN($O841:AF841))-COLUMN($O841:AF841),1,1)))</f>
        <v>0</v>
      </c>
      <c r="AG870" s="221">
        <f ca="1">SUMPRODUCT($O190:AG190,N(OFFSET($O841:AG841,0,MAX(COLUMN($O841:AG841))-COLUMN($O841:AG841),1,1)))</f>
        <v>0</v>
      </c>
      <c r="AH870" s="221">
        <f ca="1">SUMPRODUCT($O190:AH190,N(OFFSET($O841:AH841,0,MAX(COLUMN($O841:AH841))-COLUMN($O841:AH841),1,1)))</f>
        <v>0</v>
      </c>
      <c r="AI870" s="221">
        <f ca="1">SUMPRODUCT($O190:AI190,N(OFFSET($O841:AI841,0,MAX(COLUMN($O841:AI841))-COLUMN($O841:AI841),1,1)))</f>
        <v>0</v>
      </c>
      <c r="AJ870" s="221">
        <f ca="1">SUMPRODUCT($O190:AJ190,N(OFFSET($O841:AJ841,0,MAX(COLUMN($O841:AJ841))-COLUMN($O841:AJ841),1,1)))</f>
        <v>0</v>
      </c>
      <c r="AK870" s="221">
        <f ca="1">SUMPRODUCT($O190:AK190,N(OFFSET($O841:AK841,0,MAX(COLUMN($O841:AK841))-COLUMN($O841:AK841),1,1)))</f>
        <v>0</v>
      </c>
      <c r="AL870" s="221">
        <f ca="1">SUMPRODUCT($O190:AL190,N(OFFSET($O841:AL841,0,MAX(COLUMN($O841:AL841))-COLUMN($O841:AL841),1,1)))</f>
        <v>0</v>
      </c>
      <c r="AM870" s="221">
        <f ca="1">SUMPRODUCT($O190:AM190,N(OFFSET($O841:AM841,0,MAX(COLUMN($O841:AM841))-COLUMN($O841:AM841),1,1)))</f>
        <v>0</v>
      </c>
      <c r="AN870" s="221">
        <f ca="1">SUMPRODUCT($O190:AN190,N(OFFSET($O841:AN841,0,MAX(COLUMN($O841:AN841))-COLUMN($O841:AN841),1,1)))</f>
        <v>0</v>
      </c>
      <c r="AO870" s="221">
        <f ca="1">SUMPRODUCT($O190:AO190,N(OFFSET($O841:AO841,0,MAX(COLUMN($O841:AO841))-COLUMN($O841:AO841),1,1)))</f>
        <v>0</v>
      </c>
      <c r="AP870" s="221">
        <f ca="1">SUMPRODUCT($O190:AP190,N(OFFSET($O841:AP841,0,MAX(COLUMN($O841:AP841))-COLUMN($O841:AP841),1,1)))</f>
        <v>0</v>
      </c>
      <c r="AQ870" s="221">
        <f ca="1">SUMPRODUCT($O190:AQ190,N(OFFSET($O841:AQ841,0,MAX(COLUMN($O841:AQ841))-COLUMN($O841:AQ841),1,1)))</f>
        <v>0</v>
      </c>
      <c r="AR870" s="221">
        <f ca="1">SUMPRODUCT($O190:AR190,N(OFFSET($O841:AR841,0,MAX(COLUMN($O841:AR841))-COLUMN($O841:AR841),1,1)))</f>
        <v>0</v>
      </c>
      <c r="AS870" s="221">
        <f ca="1">SUMPRODUCT($O190:AS190,N(OFFSET($O841:AS841,0,MAX(COLUMN($O841:AS841))-COLUMN($O841:AS841),1,1)))</f>
        <v>0</v>
      </c>
      <c r="AT870" s="221">
        <f ca="1">SUMPRODUCT($O190:AT190,N(OFFSET($O841:AT841,0,MAX(COLUMN($O841:AT841))-COLUMN($O841:AT841),1,1)))</f>
        <v>0</v>
      </c>
      <c r="AU870" s="221">
        <f ca="1">SUMPRODUCT($O190:AU190,N(OFFSET($O841:AU841,0,MAX(COLUMN($O841:AU841))-COLUMN($O841:AU841),1,1)))</f>
        <v>0</v>
      </c>
      <c r="AV870" s="221">
        <f ca="1">SUMPRODUCT($O190:AV190,N(OFFSET($O841:AV841,0,MAX(COLUMN($O841:AV841))-COLUMN($O841:AV841),1,1)))</f>
        <v>0</v>
      </c>
      <c r="AW870" s="221">
        <f ca="1">SUMPRODUCT($O190:AW190,N(OFFSET($O841:AW841,0,MAX(COLUMN($O841:AW841))-COLUMN($O841:AW841),1,1)))</f>
        <v>0</v>
      </c>
      <c r="AX870" s="221">
        <f ca="1">SUMPRODUCT($O190:AX190,N(OFFSET($O841:AX841,0,MAX(COLUMN($O841:AX841))-COLUMN($O841:AX841),1,1)))</f>
        <v>0</v>
      </c>
      <c r="AY870" s="221">
        <f ca="1">SUMPRODUCT($O190:AY190,N(OFFSET($O841:AY841,0,MAX(COLUMN($O841:AY841))-COLUMN($O841:AY841),1,1)))</f>
        <v>0</v>
      </c>
      <c r="AZ870" s="221">
        <f ca="1">SUMPRODUCT($O190:AZ190,N(OFFSET($O841:AZ841,0,MAX(COLUMN($O841:AZ841))-COLUMN($O841:AZ841),1,1)))</f>
        <v>0</v>
      </c>
      <c r="BA870" s="221">
        <f ca="1">SUMPRODUCT($O190:BA190,N(OFFSET($O841:BA841,0,MAX(COLUMN($O841:BA841))-COLUMN($O841:BA841),1,1)))</f>
        <v>0</v>
      </c>
      <c r="BB870" s="221">
        <f ca="1">SUMPRODUCT($O190:BB190,N(OFFSET($O841:BB841,0,MAX(COLUMN($O841:BB841))-COLUMN($O841:BB841),1,1)))</f>
        <v>0</v>
      </c>
      <c r="BC870" s="221">
        <f ca="1">SUMPRODUCT($O190:BC190,N(OFFSET($O841:BC841,0,MAX(COLUMN($O841:BC841))-COLUMN($O841:BC841),1,1)))</f>
        <v>0</v>
      </c>
      <c r="BD870" s="221">
        <f ca="1">SUMPRODUCT($O190:BD190,N(OFFSET($O841:BD841,0,MAX(COLUMN($O841:BD841))-COLUMN($O841:BD841),1,1)))</f>
        <v>0</v>
      </c>
      <c r="BE870" s="221">
        <f ca="1">SUMPRODUCT($O190:BE190,N(OFFSET($O841:BE841,0,MAX(COLUMN($O841:BE841))-COLUMN($O841:BE841),1,1)))</f>
        <v>0</v>
      </c>
      <c r="BF870" s="221">
        <f ca="1">SUMPRODUCT($O190:BF190,N(OFFSET($O841:BF841,0,MAX(COLUMN($O841:BF841))-COLUMN($O841:BF841),1,1)))</f>
        <v>0</v>
      </c>
      <c r="BG870" s="221">
        <f ca="1">SUMPRODUCT($O190:BG190,N(OFFSET($O841:BG841,0,MAX(COLUMN($O841:BG841))-COLUMN($O841:BG841),1,1)))</f>
        <v>0</v>
      </c>
      <c r="BH870" s="221">
        <f ca="1">SUMPRODUCT($O190:BH190,N(OFFSET($O841:BH841,0,MAX(COLUMN($O841:BH841))-COLUMN($O841:BH841),1,1)))</f>
        <v>0</v>
      </c>
      <c r="BI870" s="221">
        <f ca="1">SUMPRODUCT($O190:BI190,N(OFFSET($O841:BI841,0,MAX(COLUMN($O841:BI841))-COLUMN($O841:BI841),1,1)))</f>
        <v>0</v>
      </c>
      <c r="BJ870" s="221">
        <f ca="1">SUMPRODUCT($O190:BJ190,N(OFFSET($O841:BJ841,0,MAX(COLUMN($O841:BJ841))-COLUMN($O841:BJ841),1,1)))</f>
        <v>0</v>
      </c>
      <c r="BK870" s="221">
        <f ca="1">SUMPRODUCT($O190:BK190,N(OFFSET($O841:BK841,0,MAX(COLUMN($O841:BK841))-COLUMN($O841:BK841),1,1)))</f>
        <v>0</v>
      </c>
      <c r="BL870" s="221">
        <f ca="1">SUMPRODUCT($O190:BL190,N(OFFSET($O841:BL841,0,MAX(COLUMN($O841:BL841))-COLUMN($O841:BL841),1,1)))</f>
        <v>0</v>
      </c>
      <c r="BM870" s="221">
        <f ca="1">SUMPRODUCT($O190:BM190,N(OFFSET($O841:BM841,0,MAX(COLUMN($O841:BM841))-COLUMN($O841:BM841),1,1)))</f>
        <v>0</v>
      </c>
    </row>
    <row r="871" spans="3:65" x14ac:dyDescent="0.2">
      <c r="C871" s="188">
        <f t="shared" si="668"/>
        <v>22</v>
      </c>
      <c r="D871" s="166" t="str">
        <f t="shared" si="669"/>
        <v>item 22</v>
      </c>
      <c r="E871" s="211" t="str">
        <f t="shared" si="667"/>
        <v>Operating Expense</v>
      </c>
      <c r="F871" s="183">
        <f t="shared" si="667"/>
        <v>2</v>
      </c>
      <c r="G871" s="183"/>
      <c r="H871" s="214"/>
      <c r="K871" s="202"/>
      <c r="L871" s="203"/>
      <c r="O871" s="221">
        <f ca="1">SUMPRODUCT($O191:O191,N(OFFSET($O842:O842,0,MAX(COLUMN($O842:O842))-COLUMN($O842:O842),1,1)))</f>
        <v>0</v>
      </c>
      <c r="P871" s="221">
        <f ca="1">SUMPRODUCT($O191:P191,N(OFFSET($O842:P842,0,MAX(COLUMN($O842:P842))-COLUMN($O842:P842),1,1)))</f>
        <v>0</v>
      </c>
      <c r="Q871" s="221">
        <f ca="1">SUMPRODUCT($O191:Q191,N(OFFSET($O842:Q842,0,MAX(COLUMN($O842:Q842))-COLUMN($O842:Q842),1,1)))</f>
        <v>0</v>
      </c>
      <c r="R871" s="221">
        <f ca="1">SUMPRODUCT($O191:R191,N(OFFSET($O842:R842,0,MAX(COLUMN($O842:R842))-COLUMN($O842:R842),1,1)))</f>
        <v>0</v>
      </c>
      <c r="S871" s="221">
        <f ca="1">SUMPRODUCT($O191:S191,N(OFFSET($O842:S842,0,MAX(COLUMN($O842:S842))-COLUMN($O842:S842),1,1)))</f>
        <v>0</v>
      </c>
      <c r="T871" s="221">
        <f ca="1">SUMPRODUCT($O191:T191,N(OFFSET($O842:T842,0,MAX(COLUMN($O842:T842))-COLUMN($O842:T842),1,1)))</f>
        <v>0</v>
      </c>
      <c r="U871" s="221">
        <f ca="1">SUMPRODUCT($O191:U191,N(OFFSET($O842:U842,0,MAX(COLUMN($O842:U842))-COLUMN($O842:U842),1,1)))</f>
        <v>0</v>
      </c>
      <c r="V871" s="221">
        <f ca="1">SUMPRODUCT($O191:V191,N(OFFSET($O842:V842,0,MAX(COLUMN($O842:V842))-COLUMN($O842:V842),1,1)))</f>
        <v>0</v>
      </c>
      <c r="W871" s="221">
        <f ca="1">SUMPRODUCT($O191:W191,N(OFFSET($O842:W842,0,MAX(COLUMN($O842:W842))-COLUMN($O842:W842),1,1)))</f>
        <v>0</v>
      </c>
      <c r="X871" s="221">
        <f ca="1">SUMPRODUCT($O191:X191,N(OFFSET($O842:X842,0,MAX(COLUMN($O842:X842))-COLUMN($O842:X842),1,1)))</f>
        <v>0</v>
      </c>
      <c r="Y871" s="221">
        <f ca="1">SUMPRODUCT($O191:Y191,N(OFFSET($O842:Y842,0,MAX(COLUMN($O842:Y842))-COLUMN($O842:Y842),1,1)))</f>
        <v>0</v>
      </c>
      <c r="Z871" s="221">
        <f ca="1">SUMPRODUCT($O191:Z191,N(OFFSET($O842:Z842,0,MAX(COLUMN($O842:Z842))-COLUMN($O842:Z842),1,1)))</f>
        <v>0</v>
      </c>
      <c r="AA871" s="221">
        <f ca="1">SUMPRODUCT($O191:AA191,N(OFFSET($O842:AA842,0,MAX(COLUMN($O842:AA842))-COLUMN($O842:AA842),1,1)))</f>
        <v>0</v>
      </c>
      <c r="AB871" s="221">
        <f ca="1">SUMPRODUCT($O191:AB191,N(OFFSET($O842:AB842,0,MAX(COLUMN($O842:AB842))-COLUMN($O842:AB842),1,1)))</f>
        <v>0</v>
      </c>
      <c r="AC871" s="221">
        <f ca="1">SUMPRODUCT($O191:AC191,N(OFFSET($O842:AC842,0,MAX(COLUMN($O842:AC842))-COLUMN($O842:AC842),1,1)))</f>
        <v>0</v>
      </c>
      <c r="AD871" s="221">
        <f ca="1">SUMPRODUCT($O191:AD191,N(OFFSET($O842:AD842,0,MAX(COLUMN($O842:AD842))-COLUMN($O842:AD842),1,1)))</f>
        <v>0</v>
      </c>
      <c r="AE871" s="221">
        <f ca="1">SUMPRODUCT($O191:AE191,N(OFFSET($O842:AE842,0,MAX(COLUMN($O842:AE842))-COLUMN($O842:AE842),1,1)))</f>
        <v>0</v>
      </c>
      <c r="AF871" s="221">
        <f ca="1">SUMPRODUCT($O191:AF191,N(OFFSET($O842:AF842,0,MAX(COLUMN($O842:AF842))-COLUMN($O842:AF842),1,1)))</f>
        <v>0</v>
      </c>
      <c r="AG871" s="221">
        <f ca="1">SUMPRODUCT($O191:AG191,N(OFFSET($O842:AG842,0,MAX(COLUMN($O842:AG842))-COLUMN($O842:AG842),1,1)))</f>
        <v>0</v>
      </c>
      <c r="AH871" s="221">
        <f ca="1">SUMPRODUCT($O191:AH191,N(OFFSET($O842:AH842,0,MAX(COLUMN($O842:AH842))-COLUMN($O842:AH842),1,1)))</f>
        <v>0</v>
      </c>
      <c r="AI871" s="221">
        <f ca="1">SUMPRODUCT($O191:AI191,N(OFFSET($O842:AI842,0,MAX(COLUMN($O842:AI842))-COLUMN($O842:AI842),1,1)))</f>
        <v>0</v>
      </c>
      <c r="AJ871" s="221">
        <f ca="1">SUMPRODUCT($O191:AJ191,N(OFFSET($O842:AJ842,0,MAX(COLUMN($O842:AJ842))-COLUMN($O842:AJ842),1,1)))</f>
        <v>0</v>
      </c>
      <c r="AK871" s="221">
        <f ca="1">SUMPRODUCT($O191:AK191,N(OFFSET($O842:AK842,0,MAX(COLUMN($O842:AK842))-COLUMN($O842:AK842),1,1)))</f>
        <v>0</v>
      </c>
      <c r="AL871" s="221">
        <f ca="1">SUMPRODUCT($O191:AL191,N(OFFSET($O842:AL842,0,MAX(COLUMN($O842:AL842))-COLUMN($O842:AL842),1,1)))</f>
        <v>0</v>
      </c>
      <c r="AM871" s="221">
        <f ca="1">SUMPRODUCT($O191:AM191,N(OFFSET($O842:AM842,0,MAX(COLUMN($O842:AM842))-COLUMN($O842:AM842),1,1)))</f>
        <v>0</v>
      </c>
      <c r="AN871" s="221">
        <f ca="1">SUMPRODUCT($O191:AN191,N(OFFSET($O842:AN842,0,MAX(COLUMN($O842:AN842))-COLUMN($O842:AN842),1,1)))</f>
        <v>0</v>
      </c>
      <c r="AO871" s="221">
        <f ca="1">SUMPRODUCT($O191:AO191,N(OFFSET($O842:AO842,0,MAX(COLUMN($O842:AO842))-COLUMN($O842:AO842),1,1)))</f>
        <v>0</v>
      </c>
      <c r="AP871" s="221">
        <f ca="1">SUMPRODUCT($O191:AP191,N(OFFSET($O842:AP842,0,MAX(COLUMN($O842:AP842))-COLUMN($O842:AP842),1,1)))</f>
        <v>0</v>
      </c>
      <c r="AQ871" s="221">
        <f ca="1">SUMPRODUCT($O191:AQ191,N(OFFSET($O842:AQ842,0,MAX(COLUMN($O842:AQ842))-COLUMN($O842:AQ842),1,1)))</f>
        <v>0</v>
      </c>
      <c r="AR871" s="221">
        <f ca="1">SUMPRODUCT($O191:AR191,N(OFFSET($O842:AR842,0,MAX(COLUMN($O842:AR842))-COLUMN($O842:AR842),1,1)))</f>
        <v>0</v>
      </c>
      <c r="AS871" s="221">
        <f ca="1">SUMPRODUCT($O191:AS191,N(OFFSET($O842:AS842,0,MAX(COLUMN($O842:AS842))-COLUMN($O842:AS842),1,1)))</f>
        <v>0</v>
      </c>
      <c r="AT871" s="221">
        <f ca="1">SUMPRODUCT($O191:AT191,N(OFFSET($O842:AT842,0,MAX(COLUMN($O842:AT842))-COLUMN($O842:AT842),1,1)))</f>
        <v>0</v>
      </c>
      <c r="AU871" s="221">
        <f ca="1">SUMPRODUCT($O191:AU191,N(OFFSET($O842:AU842,0,MAX(COLUMN($O842:AU842))-COLUMN($O842:AU842),1,1)))</f>
        <v>0</v>
      </c>
      <c r="AV871" s="221">
        <f ca="1">SUMPRODUCT($O191:AV191,N(OFFSET($O842:AV842,0,MAX(COLUMN($O842:AV842))-COLUMN($O842:AV842),1,1)))</f>
        <v>0</v>
      </c>
      <c r="AW871" s="221">
        <f ca="1">SUMPRODUCT($O191:AW191,N(OFFSET($O842:AW842,0,MAX(COLUMN($O842:AW842))-COLUMN($O842:AW842),1,1)))</f>
        <v>0</v>
      </c>
      <c r="AX871" s="221">
        <f ca="1">SUMPRODUCT($O191:AX191,N(OFFSET($O842:AX842,0,MAX(COLUMN($O842:AX842))-COLUMN($O842:AX842),1,1)))</f>
        <v>0</v>
      </c>
      <c r="AY871" s="221">
        <f ca="1">SUMPRODUCT($O191:AY191,N(OFFSET($O842:AY842,0,MAX(COLUMN($O842:AY842))-COLUMN($O842:AY842),1,1)))</f>
        <v>0</v>
      </c>
      <c r="AZ871" s="221">
        <f ca="1">SUMPRODUCT($O191:AZ191,N(OFFSET($O842:AZ842,0,MAX(COLUMN($O842:AZ842))-COLUMN($O842:AZ842),1,1)))</f>
        <v>0</v>
      </c>
      <c r="BA871" s="221">
        <f ca="1">SUMPRODUCT($O191:BA191,N(OFFSET($O842:BA842,0,MAX(COLUMN($O842:BA842))-COLUMN($O842:BA842),1,1)))</f>
        <v>0</v>
      </c>
      <c r="BB871" s="221">
        <f ca="1">SUMPRODUCT($O191:BB191,N(OFFSET($O842:BB842,0,MAX(COLUMN($O842:BB842))-COLUMN($O842:BB842),1,1)))</f>
        <v>0</v>
      </c>
      <c r="BC871" s="221">
        <f ca="1">SUMPRODUCT($O191:BC191,N(OFFSET($O842:BC842,0,MAX(COLUMN($O842:BC842))-COLUMN($O842:BC842),1,1)))</f>
        <v>0</v>
      </c>
      <c r="BD871" s="221">
        <f ca="1">SUMPRODUCT($O191:BD191,N(OFFSET($O842:BD842,0,MAX(COLUMN($O842:BD842))-COLUMN($O842:BD842),1,1)))</f>
        <v>0</v>
      </c>
      <c r="BE871" s="221">
        <f ca="1">SUMPRODUCT($O191:BE191,N(OFFSET($O842:BE842,0,MAX(COLUMN($O842:BE842))-COLUMN($O842:BE842),1,1)))</f>
        <v>0</v>
      </c>
      <c r="BF871" s="221">
        <f ca="1">SUMPRODUCT($O191:BF191,N(OFFSET($O842:BF842,0,MAX(COLUMN($O842:BF842))-COLUMN($O842:BF842),1,1)))</f>
        <v>0</v>
      </c>
      <c r="BG871" s="221">
        <f ca="1">SUMPRODUCT($O191:BG191,N(OFFSET($O842:BG842,0,MAX(COLUMN($O842:BG842))-COLUMN($O842:BG842),1,1)))</f>
        <v>0</v>
      </c>
      <c r="BH871" s="221">
        <f ca="1">SUMPRODUCT($O191:BH191,N(OFFSET($O842:BH842,0,MAX(COLUMN($O842:BH842))-COLUMN($O842:BH842),1,1)))</f>
        <v>0</v>
      </c>
      <c r="BI871" s="221">
        <f ca="1">SUMPRODUCT($O191:BI191,N(OFFSET($O842:BI842,0,MAX(COLUMN($O842:BI842))-COLUMN($O842:BI842),1,1)))</f>
        <v>0</v>
      </c>
      <c r="BJ871" s="221">
        <f ca="1">SUMPRODUCT($O191:BJ191,N(OFFSET($O842:BJ842,0,MAX(COLUMN($O842:BJ842))-COLUMN($O842:BJ842),1,1)))</f>
        <v>0</v>
      </c>
      <c r="BK871" s="221">
        <f ca="1">SUMPRODUCT($O191:BK191,N(OFFSET($O842:BK842,0,MAX(COLUMN($O842:BK842))-COLUMN($O842:BK842),1,1)))</f>
        <v>0</v>
      </c>
      <c r="BL871" s="221">
        <f ca="1">SUMPRODUCT($O191:BL191,N(OFFSET($O842:BL842,0,MAX(COLUMN($O842:BL842))-COLUMN($O842:BL842),1,1)))</f>
        <v>0</v>
      </c>
      <c r="BM871" s="221">
        <f ca="1">SUMPRODUCT($O191:BM191,N(OFFSET($O842:BM842,0,MAX(COLUMN($O842:BM842))-COLUMN($O842:BM842),1,1)))</f>
        <v>0</v>
      </c>
    </row>
    <row r="872" spans="3:65" x14ac:dyDescent="0.2">
      <c r="C872" s="188">
        <f t="shared" si="668"/>
        <v>23</v>
      </c>
      <c r="D872" s="166" t="str">
        <f t="shared" si="669"/>
        <v>item 23</v>
      </c>
      <c r="E872" s="211" t="str">
        <f t="shared" si="667"/>
        <v>Operating Expense</v>
      </c>
      <c r="F872" s="183">
        <f t="shared" si="667"/>
        <v>2</v>
      </c>
      <c r="G872" s="183"/>
      <c r="H872" s="214"/>
      <c r="K872" s="202"/>
      <c r="L872" s="203"/>
      <c r="O872" s="221">
        <f ca="1">SUMPRODUCT($O192:O192,N(OFFSET($O843:O843,0,MAX(COLUMN($O843:O843))-COLUMN($O843:O843),1,1)))</f>
        <v>0</v>
      </c>
      <c r="P872" s="221">
        <f ca="1">SUMPRODUCT($O192:P192,N(OFFSET($O843:P843,0,MAX(COLUMN($O843:P843))-COLUMN($O843:P843),1,1)))</f>
        <v>0</v>
      </c>
      <c r="Q872" s="221">
        <f ca="1">SUMPRODUCT($O192:Q192,N(OFFSET($O843:Q843,0,MAX(COLUMN($O843:Q843))-COLUMN($O843:Q843),1,1)))</f>
        <v>0</v>
      </c>
      <c r="R872" s="221">
        <f ca="1">SUMPRODUCT($O192:R192,N(OFFSET($O843:R843,0,MAX(COLUMN($O843:R843))-COLUMN($O843:R843),1,1)))</f>
        <v>0</v>
      </c>
      <c r="S872" s="221">
        <f ca="1">SUMPRODUCT($O192:S192,N(OFFSET($O843:S843,0,MAX(COLUMN($O843:S843))-COLUMN($O843:S843),1,1)))</f>
        <v>0</v>
      </c>
      <c r="T872" s="221">
        <f ca="1">SUMPRODUCT($O192:T192,N(OFFSET($O843:T843,0,MAX(COLUMN($O843:T843))-COLUMN($O843:T843),1,1)))</f>
        <v>0</v>
      </c>
      <c r="U872" s="221">
        <f ca="1">SUMPRODUCT($O192:U192,N(OFFSET($O843:U843,0,MAX(COLUMN($O843:U843))-COLUMN($O843:U843),1,1)))</f>
        <v>0</v>
      </c>
      <c r="V872" s="221">
        <f ca="1">SUMPRODUCT($O192:V192,N(OFFSET($O843:V843,0,MAX(COLUMN($O843:V843))-COLUMN($O843:V843),1,1)))</f>
        <v>0</v>
      </c>
      <c r="W872" s="221">
        <f ca="1">SUMPRODUCT($O192:W192,N(OFFSET($O843:W843,0,MAX(COLUMN($O843:W843))-COLUMN($O843:W843),1,1)))</f>
        <v>0</v>
      </c>
      <c r="X872" s="221">
        <f ca="1">SUMPRODUCT($O192:X192,N(OFFSET($O843:X843,0,MAX(COLUMN($O843:X843))-COLUMN($O843:X843),1,1)))</f>
        <v>0</v>
      </c>
      <c r="Y872" s="221">
        <f ca="1">SUMPRODUCT($O192:Y192,N(OFFSET($O843:Y843,0,MAX(COLUMN($O843:Y843))-COLUMN($O843:Y843),1,1)))</f>
        <v>0</v>
      </c>
      <c r="Z872" s="221">
        <f ca="1">SUMPRODUCT($O192:Z192,N(OFFSET($O843:Z843,0,MAX(COLUMN($O843:Z843))-COLUMN($O843:Z843),1,1)))</f>
        <v>0</v>
      </c>
      <c r="AA872" s="221">
        <f ca="1">SUMPRODUCT($O192:AA192,N(OFFSET($O843:AA843,0,MAX(COLUMN($O843:AA843))-COLUMN($O843:AA843),1,1)))</f>
        <v>0</v>
      </c>
      <c r="AB872" s="221">
        <f ca="1">SUMPRODUCT($O192:AB192,N(OFFSET($O843:AB843,0,MAX(COLUMN($O843:AB843))-COLUMN($O843:AB843),1,1)))</f>
        <v>0</v>
      </c>
      <c r="AC872" s="221">
        <f ca="1">SUMPRODUCT($O192:AC192,N(OFFSET($O843:AC843,0,MAX(COLUMN($O843:AC843))-COLUMN($O843:AC843),1,1)))</f>
        <v>0</v>
      </c>
      <c r="AD872" s="221">
        <f ca="1">SUMPRODUCT($O192:AD192,N(OFFSET($O843:AD843,0,MAX(COLUMN($O843:AD843))-COLUMN($O843:AD843),1,1)))</f>
        <v>0</v>
      </c>
      <c r="AE872" s="221">
        <f ca="1">SUMPRODUCT($O192:AE192,N(OFFSET($O843:AE843,0,MAX(COLUMN($O843:AE843))-COLUMN($O843:AE843),1,1)))</f>
        <v>0</v>
      </c>
      <c r="AF872" s="221">
        <f ca="1">SUMPRODUCT($O192:AF192,N(OFFSET($O843:AF843,0,MAX(COLUMN($O843:AF843))-COLUMN($O843:AF843),1,1)))</f>
        <v>0</v>
      </c>
      <c r="AG872" s="221">
        <f ca="1">SUMPRODUCT($O192:AG192,N(OFFSET($O843:AG843,0,MAX(COLUMN($O843:AG843))-COLUMN($O843:AG843),1,1)))</f>
        <v>0</v>
      </c>
      <c r="AH872" s="221">
        <f ca="1">SUMPRODUCT($O192:AH192,N(OFFSET($O843:AH843,0,MAX(COLUMN($O843:AH843))-COLUMN($O843:AH843),1,1)))</f>
        <v>0</v>
      </c>
      <c r="AI872" s="221">
        <f ca="1">SUMPRODUCT($O192:AI192,N(OFFSET($O843:AI843,0,MAX(COLUMN($O843:AI843))-COLUMN($O843:AI843),1,1)))</f>
        <v>0</v>
      </c>
      <c r="AJ872" s="221">
        <f ca="1">SUMPRODUCT($O192:AJ192,N(OFFSET($O843:AJ843,0,MAX(COLUMN($O843:AJ843))-COLUMN($O843:AJ843),1,1)))</f>
        <v>0</v>
      </c>
      <c r="AK872" s="221">
        <f ca="1">SUMPRODUCT($O192:AK192,N(OFFSET($O843:AK843,0,MAX(COLUMN($O843:AK843))-COLUMN($O843:AK843),1,1)))</f>
        <v>0</v>
      </c>
      <c r="AL872" s="221">
        <f ca="1">SUMPRODUCT($O192:AL192,N(OFFSET($O843:AL843,0,MAX(COLUMN($O843:AL843))-COLUMN($O843:AL843),1,1)))</f>
        <v>0</v>
      </c>
      <c r="AM872" s="221">
        <f ca="1">SUMPRODUCT($O192:AM192,N(OFFSET($O843:AM843,0,MAX(COLUMN($O843:AM843))-COLUMN($O843:AM843),1,1)))</f>
        <v>0</v>
      </c>
      <c r="AN872" s="221">
        <f ca="1">SUMPRODUCT($O192:AN192,N(OFFSET($O843:AN843,0,MAX(COLUMN($O843:AN843))-COLUMN($O843:AN843),1,1)))</f>
        <v>0</v>
      </c>
      <c r="AO872" s="221">
        <f ca="1">SUMPRODUCT($O192:AO192,N(OFFSET($O843:AO843,0,MAX(COLUMN($O843:AO843))-COLUMN($O843:AO843),1,1)))</f>
        <v>0</v>
      </c>
      <c r="AP872" s="221">
        <f ca="1">SUMPRODUCT($O192:AP192,N(OFFSET($O843:AP843,0,MAX(COLUMN($O843:AP843))-COLUMN($O843:AP843),1,1)))</f>
        <v>0</v>
      </c>
      <c r="AQ872" s="221">
        <f ca="1">SUMPRODUCT($O192:AQ192,N(OFFSET($O843:AQ843,0,MAX(COLUMN($O843:AQ843))-COLUMN($O843:AQ843),1,1)))</f>
        <v>0</v>
      </c>
      <c r="AR872" s="221">
        <f ca="1">SUMPRODUCT($O192:AR192,N(OFFSET($O843:AR843,0,MAX(COLUMN($O843:AR843))-COLUMN($O843:AR843),1,1)))</f>
        <v>0</v>
      </c>
      <c r="AS872" s="221">
        <f ca="1">SUMPRODUCT($O192:AS192,N(OFFSET($O843:AS843,0,MAX(COLUMN($O843:AS843))-COLUMN($O843:AS843),1,1)))</f>
        <v>0</v>
      </c>
      <c r="AT872" s="221">
        <f ca="1">SUMPRODUCT($O192:AT192,N(OFFSET($O843:AT843,0,MAX(COLUMN($O843:AT843))-COLUMN($O843:AT843),1,1)))</f>
        <v>0</v>
      </c>
      <c r="AU872" s="221">
        <f ca="1">SUMPRODUCT($O192:AU192,N(OFFSET($O843:AU843,0,MAX(COLUMN($O843:AU843))-COLUMN($O843:AU843),1,1)))</f>
        <v>0</v>
      </c>
      <c r="AV872" s="221">
        <f ca="1">SUMPRODUCT($O192:AV192,N(OFFSET($O843:AV843,0,MAX(COLUMN($O843:AV843))-COLUMN($O843:AV843),1,1)))</f>
        <v>0</v>
      </c>
      <c r="AW872" s="221">
        <f ca="1">SUMPRODUCT($O192:AW192,N(OFFSET($O843:AW843,0,MAX(COLUMN($O843:AW843))-COLUMN($O843:AW843),1,1)))</f>
        <v>0</v>
      </c>
      <c r="AX872" s="221">
        <f ca="1">SUMPRODUCT($O192:AX192,N(OFFSET($O843:AX843,0,MAX(COLUMN($O843:AX843))-COLUMN($O843:AX843),1,1)))</f>
        <v>0</v>
      </c>
      <c r="AY872" s="221">
        <f ca="1">SUMPRODUCT($O192:AY192,N(OFFSET($O843:AY843,0,MAX(COLUMN($O843:AY843))-COLUMN($O843:AY843),1,1)))</f>
        <v>0</v>
      </c>
      <c r="AZ872" s="221">
        <f ca="1">SUMPRODUCT($O192:AZ192,N(OFFSET($O843:AZ843,0,MAX(COLUMN($O843:AZ843))-COLUMN($O843:AZ843),1,1)))</f>
        <v>0</v>
      </c>
      <c r="BA872" s="221">
        <f ca="1">SUMPRODUCT($O192:BA192,N(OFFSET($O843:BA843,0,MAX(COLUMN($O843:BA843))-COLUMN($O843:BA843),1,1)))</f>
        <v>0</v>
      </c>
      <c r="BB872" s="221">
        <f ca="1">SUMPRODUCT($O192:BB192,N(OFFSET($O843:BB843,0,MAX(COLUMN($O843:BB843))-COLUMN($O843:BB843),1,1)))</f>
        <v>0</v>
      </c>
      <c r="BC872" s="221">
        <f ca="1">SUMPRODUCT($O192:BC192,N(OFFSET($O843:BC843,0,MAX(COLUMN($O843:BC843))-COLUMN($O843:BC843),1,1)))</f>
        <v>0</v>
      </c>
      <c r="BD872" s="221">
        <f ca="1">SUMPRODUCT($O192:BD192,N(OFFSET($O843:BD843,0,MAX(COLUMN($O843:BD843))-COLUMN($O843:BD843),1,1)))</f>
        <v>0</v>
      </c>
      <c r="BE872" s="221">
        <f ca="1">SUMPRODUCT($O192:BE192,N(OFFSET($O843:BE843,0,MAX(COLUMN($O843:BE843))-COLUMN($O843:BE843),1,1)))</f>
        <v>0</v>
      </c>
      <c r="BF872" s="221">
        <f ca="1">SUMPRODUCT($O192:BF192,N(OFFSET($O843:BF843,0,MAX(COLUMN($O843:BF843))-COLUMN($O843:BF843),1,1)))</f>
        <v>0</v>
      </c>
      <c r="BG872" s="221">
        <f ca="1">SUMPRODUCT($O192:BG192,N(OFFSET($O843:BG843,0,MAX(COLUMN($O843:BG843))-COLUMN($O843:BG843),1,1)))</f>
        <v>0</v>
      </c>
      <c r="BH872" s="221">
        <f ca="1">SUMPRODUCT($O192:BH192,N(OFFSET($O843:BH843,0,MAX(COLUMN($O843:BH843))-COLUMN($O843:BH843),1,1)))</f>
        <v>0</v>
      </c>
      <c r="BI872" s="221">
        <f ca="1">SUMPRODUCT($O192:BI192,N(OFFSET($O843:BI843,0,MAX(COLUMN($O843:BI843))-COLUMN($O843:BI843),1,1)))</f>
        <v>0</v>
      </c>
      <c r="BJ872" s="221">
        <f ca="1">SUMPRODUCT($O192:BJ192,N(OFFSET($O843:BJ843,0,MAX(COLUMN($O843:BJ843))-COLUMN($O843:BJ843),1,1)))</f>
        <v>0</v>
      </c>
      <c r="BK872" s="221">
        <f ca="1">SUMPRODUCT($O192:BK192,N(OFFSET($O843:BK843,0,MAX(COLUMN($O843:BK843))-COLUMN($O843:BK843),1,1)))</f>
        <v>0</v>
      </c>
      <c r="BL872" s="221">
        <f ca="1">SUMPRODUCT($O192:BL192,N(OFFSET($O843:BL843,0,MAX(COLUMN($O843:BL843))-COLUMN($O843:BL843),1,1)))</f>
        <v>0</v>
      </c>
      <c r="BM872" s="221">
        <f ca="1">SUMPRODUCT($O192:BM192,N(OFFSET($O843:BM843,0,MAX(COLUMN($O843:BM843))-COLUMN($O843:BM843),1,1)))</f>
        <v>0</v>
      </c>
    </row>
    <row r="873" spans="3:65" x14ac:dyDescent="0.2">
      <c r="C873" s="188">
        <f t="shared" si="668"/>
        <v>24</v>
      </c>
      <c r="D873" s="166" t="str">
        <f t="shared" si="669"/>
        <v>item 24</v>
      </c>
      <c r="E873" s="211" t="str">
        <f t="shared" si="667"/>
        <v>Operating Expense</v>
      </c>
      <c r="F873" s="183">
        <f t="shared" si="667"/>
        <v>2</v>
      </c>
      <c r="G873" s="183"/>
      <c r="H873" s="214"/>
      <c r="K873" s="202"/>
      <c r="L873" s="203"/>
      <c r="O873" s="221">
        <f ca="1">SUMPRODUCT($O193:O193,N(OFFSET($O844:O844,0,MAX(COLUMN($O844:O844))-COLUMN($O844:O844),1,1)))</f>
        <v>0</v>
      </c>
      <c r="P873" s="221">
        <f ca="1">SUMPRODUCT($O193:P193,N(OFFSET($O844:P844,0,MAX(COLUMN($O844:P844))-COLUMN($O844:P844),1,1)))</f>
        <v>0</v>
      </c>
      <c r="Q873" s="221">
        <f ca="1">SUMPRODUCT($O193:Q193,N(OFFSET($O844:Q844,0,MAX(COLUMN($O844:Q844))-COLUMN($O844:Q844),1,1)))</f>
        <v>0</v>
      </c>
      <c r="R873" s="221">
        <f ca="1">SUMPRODUCT($O193:R193,N(OFFSET($O844:R844,0,MAX(COLUMN($O844:R844))-COLUMN($O844:R844),1,1)))</f>
        <v>0</v>
      </c>
      <c r="S873" s="221">
        <f ca="1">SUMPRODUCT($O193:S193,N(OFFSET($O844:S844,0,MAX(COLUMN($O844:S844))-COLUMN($O844:S844),1,1)))</f>
        <v>0</v>
      </c>
      <c r="T873" s="221">
        <f ca="1">SUMPRODUCT($O193:T193,N(OFFSET($O844:T844,0,MAX(COLUMN($O844:T844))-COLUMN($O844:T844),1,1)))</f>
        <v>0</v>
      </c>
      <c r="U873" s="221">
        <f ca="1">SUMPRODUCT($O193:U193,N(OFFSET($O844:U844,0,MAX(COLUMN($O844:U844))-COLUMN($O844:U844),1,1)))</f>
        <v>0</v>
      </c>
      <c r="V873" s="221">
        <f ca="1">SUMPRODUCT($O193:V193,N(OFFSET($O844:V844,0,MAX(COLUMN($O844:V844))-COLUMN($O844:V844),1,1)))</f>
        <v>0</v>
      </c>
      <c r="W873" s="221">
        <f ca="1">SUMPRODUCT($O193:W193,N(OFFSET($O844:W844,0,MAX(COLUMN($O844:W844))-COLUMN($O844:W844),1,1)))</f>
        <v>0</v>
      </c>
      <c r="X873" s="221">
        <f ca="1">SUMPRODUCT($O193:X193,N(OFFSET($O844:X844,0,MAX(COLUMN($O844:X844))-COLUMN($O844:X844),1,1)))</f>
        <v>0</v>
      </c>
      <c r="Y873" s="221">
        <f ca="1">SUMPRODUCT($O193:Y193,N(OFFSET($O844:Y844,0,MAX(COLUMN($O844:Y844))-COLUMN($O844:Y844),1,1)))</f>
        <v>0</v>
      </c>
      <c r="Z873" s="221">
        <f ca="1">SUMPRODUCT($O193:Z193,N(OFFSET($O844:Z844,0,MAX(COLUMN($O844:Z844))-COLUMN($O844:Z844),1,1)))</f>
        <v>0</v>
      </c>
      <c r="AA873" s="221">
        <f ca="1">SUMPRODUCT($O193:AA193,N(OFFSET($O844:AA844,0,MAX(COLUMN($O844:AA844))-COLUMN($O844:AA844),1,1)))</f>
        <v>0</v>
      </c>
      <c r="AB873" s="221">
        <f ca="1">SUMPRODUCT($O193:AB193,N(OFFSET($O844:AB844,0,MAX(COLUMN($O844:AB844))-COLUMN($O844:AB844),1,1)))</f>
        <v>0</v>
      </c>
      <c r="AC873" s="221">
        <f ca="1">SUMPRODUCT($O193:AC193,N(OFFSET($O844:AC844,0,MAX(COLUMN($O844:AC844))-COLUMN($O844:AC844),1,1)))</f>
        <v>0</v>
      </c>
      <c r="AD873" s="221">
        <f ca="1">SUMPRODUCT($O193:AD193,N(OFFSET($O844:AD844,0,MAX(COLUMN($O844:AD844))-COLUMN($O844:AD844),1,1)))</f>
        <v>0</v>
      </c>
      <c r="AE873" s="221">
        <f ca="1">SUMPRODUCT($O193:AE193,N(OFFSET($O844:AE844,0,MAX(COLUMN($O844:AE844))-COLUMN($O844:AE844),1,1)))</f>
        <v>0</v>
      </c>
      <c r="AF873" s="221">
        <f ca="1">SUMPRODUCT($O193:AF193,N(OFFSET($O844:AF844,0,MAX(COLUMN($O844:AF844))-COLUMN($O844:AF844),1,1)))</f>
        <v>0</v>
      </c>
      <c r="AG873" s="221">
        <f ca="1">SUMPRODUCT($O193:AG193,N(OFFSET($O844:AG844,0,MAX(COLUMN($O844:AG844))-COLUMN($O844:AG844),1,1)))</f>
        <v>0</v>
      </c>
      <c r="AH873" s="221">
        <f ca="1">SUMPRODUCT($O193:AH193,N(OFFSET($O844:AH844,0,MAX(COLUMN($O844:AH844))-COLUMN($O844:AH844),1,1)))</f>
        <v>0</v>
      </c>
      <c r="AI873" s="221">
        <f ca="1">SUMPRODUCT($O193:AI193,N(OFFSET($O844:AI844,0,MAX(COLUMN($O844:AI844))-COLUMN($O844:AI844),1,1)))</f>
        <v>0</v>
      </c>
      <c r="AJ873" s="221">
        <f ca="1">SUMPRODUCT($O193:AJ193,N(OFFSET($O844:AJ844,0,MAX(COLUMN($O844:AJ844))-COLUMN($O844:AJ844),1,1)))</f>
        <v>0</v>
      </c>
      <c r="AK873" s="221">
        <f ca="1">SUMPRODUCT($O193:AK193,N(OFFSET($O844:AK844,0,MAX(COLUMN($O844:AK844))-COLUMN($O844:AK844),1,1)))</f>
        <v>0</v>
      </c>
      <c r="AL873" s="221">
        <f ca="1">SUMPRODUCT($O193:AL193,N(OFFSET($O844:AL844,0,MAX(COLUMN($O844:AL844))-COLUMN($O844:AL844),1,1)))</f>
        <v>0</v>
      </c>
      <c r="AM873" s="221">
        <f ca="1">SUMPRODUCT($O193:AM193,N(OFFSET($O844:AM844,0,MAX(COLUMN($O844:AM844))-COLUMN($O844:AM844),1,1)))</f>
        <v>0</v>
      </c>
      <c r="AN873" s="221">
        <f ca="1">SUMPRODUCT($O193:AN193,N(OFFSET($O844:AN844,0,MAX(COLUMN($O844:AN844))-COLUMN($O844:AN844),1,1)))</f>
        <v>0</v>
      </c>
      <c r="AO873" s="221">
        <f ca="1">SUMPRODUCT($O193:AO193,N(OFFSET($O844:AO844,0,MAX(COLUMN($O844:AO844))-COLUMN($O844:AO844),1,1)))</f>
        <v>0</v>
      </c>
      <c r="AP873" s="221">
        <f ca="1">SUMPRODUCT($O193:AP193,N(OFFSET($O844:AP844,0,MAX(COLUMN($O844:AP844))-COLUMN($O844:AP844),1,1)))</f>
        <v>0</v>
      </c>
      <c r="AQ873" s="221">
        <f ca="1">SUMPRODUCT($O193:AQ193,N(OFFSET($O844:AQ844,0,MAX(COLUMN($O844:AQ844))-COLUMN($O844:AQ844),1,1)))</f>
        <v>0</v>
      </c>
      <c r="AR873" s="221">
        <f ca="1">SUMPRODUCT($O193:AR193,N(OFFSET($O844:AR844,0,MAX(COLUMN($O844:AR844))-COLUMN($O844:AR844),1,1)))</f>
        <v>0</v>
      </c>
      <c r="AS873" s="221">
        <f ca="1">SUMPRODUCT($O193:AS193,N(OFFSET($O844:AS844,0,MAX(COLUMN($O844:AS844))-COLUMN($O844:AS844),1,1)))</f>
        <v>0</v>
      </c>
      <c r="AT873" s="221">
        <f ca="1">SUMPRODUCT($O193:AT193,N(OFFSET($O844:AT844,0,MAX(COLUMN($O844:AT844))-COLUMN($O844:AT844),1,1)))</f>
        <v>0</v>
      </c>
      <c r="AU873" s="221">
        <f ca="1">SUMPRODUCT($O193:AU193,N(OFFSET($O844:AU844,0,MAX(COLUMN($O844:AU844))-COLUMN($O844:AU844),1,1)))</f>
        <v>0</v>
      </c>
      <c r="AV873" s="221">
        <f ca="1">SUMPRODUCT($O193:AV193,N(OFFSET($O844:AV844,0,MAX(COLUMN($O844:AV844))-COLUMN($O844:AV844),1,1)))</f>
        <v>0</v>
      </c>
      <c r="AW873" s="221">
        <f ca="1">SUMPRODUCT($O193:AW193,N(OFFSET($O844:AW844,0,MAX(COLUMN($O844:AW844))-COLUMN($O844:AW844),1,1)))</f>
        <v>0</v>
      </c>
      <c r="AX873" s="221">
        <f ca="1">SUMPRODUCT($O193:AX193,N(OFFSET($O844:AX844,0,MAX(COLUMN($O844:AX844))-COLUMN($O844:AX844),1,1)))</f>
        <v>0</v>
      </c>
      <c r="AY873" s="221">
        <f ca="1">SUMPRODUCT($O193:AY193,N(OFFSET($O844:AY844,0,MAX(COLUMN($O844:AY844))-COLUMN($O844:AY844),1,1)))</f>
        <v>0</v>
      </c>
      <c r="AZ873" s="221">
        <f ca="1">SUMPRODUCT($O193:AZ193,N(OFFSET($O844:AZ844,0,MAX(COLUMN($O844:AZ844))-COLUMN($O844:AZ844),1,1)))</f>
        <v>0</v>
      </c>
      <c r="BA873" s="221">
        <f ca="1">SUMPRODUCT($O193:BA193,N(OFFSET($O844:BA844,0,MAX(COLUMN($O844:BA844))-COLUMN($O844:BA844),1,1)))</f>
        <v>0</v>
      </c>
      <c r="BB873" s="221">
        <f ca="1">SUMPRODUCT($O193:BB193,N(OFFSET($O844:BB844,0,MAX(COLUMN($O844:BB844))-COLUMN($O844:BB844),1,1)))</f>
        <v>0</v>
      </c>
      <c r="BC873" s="221">
        <f ca="1">SUMPRODUCT($O193:BC193,N(OFFSET($O844:BC844,0,MAX(COLUMN($O844:BC844))-COLUMN($O844:BC844),1,1)))</f>
        <v>0</v>
      </c>
      <c r="BD873" s="221">
        <f ca="1">SUMPRODUCT($O193:BD193,N(OFFSET($O844:BD844,0,MAX(COLUMN($O844:BD844))-COLUMN($O844:BD844),1,1)))</f>
        <v>0</v>
      </c>
      <c r="BE873" s="221">
        <f ca="1">SUMPRODUCT($O193:BE193,N(OFFSET($O844:BE844,0,MAX(COLUMN($O844:BE844))-COLUMN($O844:BE844),1,1)))</f>
        <v>0</v>
      </c>
      <c r="BF873" s="221">
        <f ca="1">SUMPRODUCT($O193:BF193,N(OFFSET($O844:BF844,0,MAX(COLUMN($O844:BF844))-COLUMN($O844:BF844),1,1)))</f>
        <v>0</v>
      </c>
      <c r="BG873" s="221">
        <f ca="1">SUMPRODUCT($O193:BG193,N(OFFSET($O844:BG844,0,MAX(COLUMN($O844:BG844))-COLUMN($O844:BG844),1,1)))</f>
        <v>0</v>
      </c>
      <c r="BH873" s="221">
        <f ca="1">SUMPRODUCT($O193:BH193,N(OFFSET($O844:BH844,0,MAX(COLUMN($O844:BH844))-COLUMN($O844:BH844),1,1)))</f>
        <v>0</v>
      </c>
      <c r="BI873" s="221">
        <f ca="1">SUMPRODUCT($O193:BI193,N(OFFSET($O844:BI844,0,MAX(COLUMN($O844:BI844))-COLUMN($O844:BI844),1,1)))</f>
        <v>0</v>
      </c>
      <c r="BJ873" s="221">
        <f ca="1">SUMPRODUCT($O193:BJ193,N(OFFSET($O844:BJ844,0,MAX(COLUMN($O844:BJ844))-COLUMN($O844:BJ844),1,1)))</f>
        <v>0</v>
      </c>
      <c r="BK873" s="221">
        <f ca="1">SUMPRODUCT($O193:BK193,N(OFFSET($O844:BK844,0,MAX(COLUMN($O844:BK844))-COLUMN($O844:BK844),1,1)))</f>
        <v>0</v>
      </c>
      <c r="BL873" s="221">
        <f ca="1">SUMPRODUCT($O193:BL193,N(OFFSET($O844:BL844,0,MAX(COLUMN($O844:BL844))-COLUMN($O844:BL844),1,1)))</f>
        <v>0</v>
      </c>
      <c r="BM873" s="221">
        <f ca="1">SUMPRODUCT($O193:BM193,N(OFFSET($O844:BM844,0,MAX(COLUMN($O844:BM844))-COLUMN($O844:BM844),1,1)))</f>
        <v>0</v>
      </c>
    </row>
    <row r="874" spans="3:65" x14ac:dyDescent="0.2">
      <c r="C874" s="188">
        <f t="shared" si="668"/>
        <v>25</v>
      </c>
      <c r="D874" s="166" t="str">
        <f t="shared" si="669"/>
        <v>item 25</v>
      </c>
      <c r="E874" s="211" t="str">
        <f t="shared" si="667"/>
        <v>Operating Expense</v>
      </c>
      <c r="F874" s="183">
        <f t="shared" si="667"/>
        <v>2</v>
      </c>
      <c r="G874" s="183"/>
      <c r="H874" s="214"/>
      <c r="K874" s="202"/>
      <c r="L874" s="203"/>
      <c r="O874" s="221">
        <f ca="1">SUMPRODUCT($O194:O194,N(OFFSET($O845:O845,0,MAX(COLUMN($O845:O845))-COLUMN($O845:O845),1,1)))</f>
        <v>0</v>
      </c>
      <c r="P874" s="221">
        <f ca="1">SUMPRODUCT($O194:P194,N(OFFSET($O845:P845,0,MAX(COLUMN($O845:P845))-COLUMN($O845:P845),1,1)))</f>
        <v>0</v>
      </c>
      <c r="Q874" s="221">
        <f ca="1">SUMPRODUCT($O194:Q194,N(OFFSET($O845:Q845,0,MAX(COLUMN($O845:Q845))-COLUMN($O845:Q845),1,1)))</f>
        <v>0</v>
      </c>
      <c r="R874" s="221">
        <f ca="1">SUMPRODUCT($O194:R194,N(OFFSET($O845:R845,0,MAX(COLUMN($O845:R845))-COLUMN($O845:R845),1,1)))</f>
        <v>0</v>
      </c>
      <c r="S874" s="221">
        <f ca="1">SUMPRODUCT($O194:S194,N(OFFSET($O845:S845,0,MAX(COLUMN($O845:S845))-COLUMN($O845:S845),1,1)))</f>
        <v>0</v>
      </c>
      <c r="T874" s="221">
        <f ca="1">SUMPRODUCT($O194:T194,N(OFFSET($O845:T845,0,MAX(COLUMN($O845:T845))-COLUMN($O845:T845),1,1)))</f>
        <v>0</v>
      </c>
      <c r="U874" s="221">
        <f ca="1">SUMPRODUCT($O194:U194,N(OFFSET($O845:U845,0,MAX(COLUMN($O845:U845))-COLUMN($O845:U845),1,1)))</f>
        <v>0</v>
      </c>
      <c r="V874" s="221">
        <f ca="1">SUMPRODUCT($O194:V194,N(OFFSET($O845:V845,0,MAX(COLUMN($O845:V845))-COLUMN($O845:V845),1,1)))</f>
        <v>0</v>
      </c>
      <c r="W874" s="221">
        <f ca="1">SUMPRODUCT($O194:W194,N(OFFSET($O845:W845,0,MAX(COLUMN($O845:W845))-COLUMN($O845:W845),1,1)))</f>
        <v>0</v>
      </c>
      <c r="X874" s="221">
        <f ca="1">SUMPRODUCT($O194:X194,N(OFFSET($O845:X845,0,MAX(COLUMN($O845:X845))-COLUMN($O845:X845),1,1)))</f>
        <v>0</v>
      </c>
      <c r="Y874" s="221">
        <f ca="1">SUMPRODUCT($O194:Y194,N(OFFSET($O845:Y845,0,MAX(COLUMN($O845:Y845))-COLUMN($O845:Y845),1,1)))</f>
        <v>0</v>
      </c>
      <c r="Z874" s="221">
        <f ca="1">SUMPRODUCT($O194:Z194,N(OFFSET($O845:Z845,0,MAX(COLUMN($O845:Z845))-COLUMN($O845:Z845),1,1)))</f>
        <v>0</v>
      </c>
      <c r="AA874" s="221">
        <f ca="1">SUMPRODUCT($O194:AA194,N(OFFSET($O845:AA845,0,MAX(COLUMN($O845:AA845))-COLUMN($O845:AA845),1,1)))</f>
        <v>0</v>
      </c>
      <c r="AB874" s="221">
        <f ca="1">SUMPRODUCT($O194:AB194,N(OFFSET($O845:AB845,0,MAX(COLUMN($O845:AB845))-COLUMN($O845:AB845),1,1)))</f>
        <v>0</v>
      </c>
      <c r="AC874" s="221">
        <f ca="1">SUMPRODUCT($O194:AC194,N(OFFSET($O845:AC845,0,MAX(COLUMN($O845:AC845))-COLUMN($O845:AC845),1,1)))</f>
        <v>0</v>
      </c>
      <c r="AD874" s="221">
        <f ca="1">SUMPRODUCT($O194:AD194,N(OFFSET($O845:AD845,0,MAX(COLUMN($O845:AD845))-COLUMN($O845:AD845),1,1)))</f>
        <v>0</v>
      </c>
      <c r="AE874" s="221">
        <f ca="1">SUMPRODUCT($O194:AE194,N(OFFSET($O845:AE845,0,MAX(COLUMN($O845:AE845))-COLUMN($O845:AE845),1,1)))</f>
        <v>0</v>
      </c>
      <c r="AF874" s="221">
        <f ca="1">SUMPRODUCT($O194:AF194,N(OFFSET($O845:AF845,0,MAX(COLUMN($O845:AF845))-COLUMN($O845:AF845),1,1)))</f>
        <v>0</v>
      </c>
      <c r="AG874" s="221">
        <f ca="1">SUMPRODUCT($O194:AG194,N(OFFSET($O845:AG845,0,MAX(COLUMN($O845:AG845))-COLUMN($O845:AG845),1,1)))</f>
        <v>0</v>
      </c>
      <c r="AH874" s="221">
        <f ca="1">SUMPRODUCT($O194:AH194,N(OFFSET($O845:AH845,0,MAX(COLUMN($O845:AH845))-COLUMN($O845:AH845),1,1)))</f>
        <v>0</v>
      </c>
      <c r="AI874" s="221">
        <f ca="1">SUMPRODUCT($O194:AI194,N(OFFSET($O845:AI845,0,MAX(COLUMN($O845:AI845))-COLUMN($O845:AI845),1,1)))</f>
        <v>0</v>
      </c>
      <c r="AJ874" s="221">
        <f ca="1">SUMPRODUCT($O194:AJ194,N(OFFSET($O845:AJ845,0,MAX(COLUMN($O845:AJ845))-COLUMN($O845:AJ845),1,1)))</f>
        <v>0</v>
      </c>
      <c r="AK874" s="221">
        <f ca="1">SUMPRODUCT($O194:AK194,N(OFFSET($O845:AK845,0,MAX(COLUMN($O845:AK845))-COLUMN($O845:AK845),1,1)))</f>
        <v>0</v>
      </c>
      <c r="AL874" s="221">
        <f ca="1">SUMPRODUCT($O194:AL194,N(OFFSET($O845:AL845,0,MAX(COLUMN($O845:AL845))-COLUMN($O845:AL845),1,1)))</f>
        <v>0</v>
      </c>
      <c r="AM874" s="221">
        <f ca="1">SUMPRODUCT($O194:AM194,N(OFFSET($O845:AM845,0,MAX(COLUMN($O845:AM845))-COLUMN($O845:AM845),1,1)))</f>
        <v>0</v>
      </c>
      <c r="AN874" s="221">
        <f ca="1">SUMPRODUCT($O194:AN194,N(OFFSET($O845:AN845,0,MAX(COLUMN($O845:AN845))-COLUMN($O845:AN845),1,1)))</f>
        <v>0</v>
      </c>
      <c r="AO874" s="221">
        <f ca="1">SUMPRODUCT($O194:AO194,N(OFFSET($O845:AO845,0,MAX(COLUMN($O845:AO845))-COLUMN($O845:AO845),1,1)))</f>
        <v>0</v>
      </c>
      <c r="AP874" s="221">
        <f ca="1">SUMPRODUCT($O194:AP194,N(OFFSET($O845:AP845,0,MAX(COLUMN($O845:AP845))-COLUMN($O845:AP845),1,1)))</f>
        <v>0</v>
      </c>
      <c r="AQ874" s="221">
        <f ca="1">SUMPRODUCT($O194:AQ194,N(OFFSET($O845:AQ845,0,MAX(COLUMN($O845:AQ845))-COLUMN($O845:AQ845),1,1)))</f>
        <v>0</v>
      </c>
      <c r="AR874" s="221">
        <f ca="1">SUMPRODUCT($O194:AR194,N(OFFSET($O845:AR845,0,MAX(COLUMN($O845:AR845))-COLUMN($O845:AR845),1,1)))</f>
        <v>0</v>
      </c>
      <c r="AS874" s="221">
        <f ca="1">SUMPRODUCT($O194:AS194,N(OFFSET($O845:AS845,0,MAX(COLUMN($O845:AS845))-COLUMN($O845:AS845),1,1)))</f>
        <v>0</v>
      </c>
      <c r="AT874" s="221">
        <f ca="1">SUMPRODUCT($O194:AT194,N(OFFSET($O845:AT845,0,MAX(COLUMN($O845:AT845))-COLUMN($O845:AT845),1,1)))</f>
        <v>0</v>
      </c>
      <c r="AU874" s="221">
        <f ca="1">SUMPRODUCT($O194:AU194,N(OFFSET($O845:AU845,0,MAX(COLUMN($O845:AU845))-COLUMN($O845:AU845),1,1)))</f>
        <v>0</v>
      </c>
      <c r="AV874" s="221">
        <f ca="1">SUMPRODUCT($O194:AV194,N(OFFSET($O845:AV845,0,MAX(COLUMN($O845:AV845))-COLUMN($O845:AV845),1,1)))</f>
        <v>0</v>
      </c>
      <c r="AW874" s="221">
        <f ca="1">SUMPRODUCT($O194:AW194,N(OFFSET($O845:AW845,0,MAX(COLUMN($O845:AW845))-COLUMN($O845:AW845),1,1)))</f>
        <v>0</v>
      </c>
      <c r="AX874" s="221">
        <f ca="1">SUMPRODUCT($O194:AX194,N(OFFSET($O845:AX845,0,MAX(COLUMN($O845:AX845))-COLUMN($O845:AX845),1,1)))</f>
        <v>0</v>
      </c>
      <c r="AY874" s="221">
        <f ca="1">SUMPRODUCT($O194:AY194,N(OFFSET($O845:AY845,0,MAX(COLUMN($O845:AY845))-COLUMN($O845:AY845),1,1)))</f>
        <v>0</v>
      </c>
      <c r="AZ874" s="221">
        <f ca="1">SUMPRODUCT($O194:AZ194,N(OFFSET($O845:AZ845,0,MAX(COLUMN($O845:AZ845))-COLUMN($O845:AZ845),1,1)))</f>
        <v>0</v>
      </c>
      <c r="BA874" s="221">
        <f ca="1">SUMPRODUCT($O194:BA194,N(OFFSET($O845:BA845,0,MAX(COLUMN($O845:BA845))-COLUMN($O845:BA845),1,1)))</f>
        <v>0</v>
      </c>
      <c r="BB874" s="221">
        <f ca="1">SUMPRODUCT($O194:BB194,N(OFFSET($O845:BB845,0,MAX(COLUMN($O845:BB845))-COLUMN($O845:BB845),1,1)))</f>
        <v>0</v>
      </c>
      <c r="BC874" s="221">
        <f ca="1">SUMPRODUCT($O194:BC194,N(OFFSET($O845:BC845,0,MAX(COLUMN($O845:BC845))-COLUMN($O845:BC845),1,1)))</f>
        <v>0</v>
      </c>
      <c r="BD874" s="221">
        <f ca="1">SUMPRODUCT($O194:BD194,N(OFFSET($O845:BD845,0,MAX(COLUMN($O845:BD845))-COLUMN($O845:BD845),1,1)))</f>
        <v>0</v>
      </c>
      <c r="BE874" s="221">
        <f ca="1">SUMPRODUCT($O194:BE194,N(OFFSET($O845:BE845,0,MAX(COLUMN($O845:BE845))-COLUMN($O845:BE845),1,1)))</f>
        <v>0</v>
      </c>
      <c r="BF874" s="221">
        <f ca="1">SUMPRODUCT($O194:BF194,N(OFFSET($O845:BF845,0,MAX(COLUMN($O845:BF845))-COLUMN($O845:BF845),1,1)))</f>
        <v>0</v>
      </c>
      <c r="BG874" s="221">
        <f ca="1">SUMPRODUCT($O194:BG194,N(OFFSET($O845:BG845,0,MAX(COLUMN($O845:BG845))-COLUMN($O845:BG845),1,1)))</f>
        <v>0</v>
      </c>
      <c r="BH874" s="221">
        <f ca="1">SUMPRODUCT($O194:BH194,N(OFFSET($O845:BH845,0,MAX(COLUMN($O845:BH845))-COLUMN($O845:BH845),1,1)))</f>
        <v>0</v>
      </c>
      <c r="BI874" s="221">
        <f ca="1">SUMPRODUCT($O194:BI194,N(OFFSET($O845:BI845,0,MAX(COLUMN($O845:BI845))-COLUMN($O845:BI845),1,1)))</f>
        <v>0</v>
      </c>
      <c r="BJ874" s="221">
        <f ca="1">SUMPRODUCT($O194:BJ194,N(OFFSET($O845:BJ845,0,MAX(COLUMN($O845:BJ845))-COLUMN($O845:BJ845),1,1)))</f>
        <v>0</v>
      </c>
      <c r="BK874" s="221">
        <f ca="1">SUMPRODUCT($O194:BK194,N(OFFSET($O845:BK845,0,MAX(COLUMN($O845:BK845))-COLUMN($O845:BK845),1,1)))</f>
        <v>0</v>
      </c>
      <c r="BL874" s="221">
        <f ca="1">SUMPRODUCT($O194:BL194,N(OFFSET($O845:BL845,0,MAX(COLUMN($O845:BL845))-COLUMN($O845:BL845),1,1)))</f>
        <v>0</v>
      </c>
      <c r="BM874" s="221">
        <f ca="1">SUMPRODUCT($O194:BM194,N(OFFSET($O845:BM845,0,MAX(COLUMN($O845:BM845))-COLUMN($O845:BM845),1,1)))</f>
        <v>0</v>
      </c>
    </row>
    <row r="875" spans="3:65" x14ac:dyDescent="0.2">
      <c r="D875" s="194"/>
      <c r="K875" s="202"/>
      <c r="L875" s="203"/>
      <c r="O875" s="209"/>
      <c r="P875" s="209"/>
      <c r="Q875" s="209"/>
      <c r="R875" s="209"/>
      <c r="S875" s="209"/>
      <c r="T875" s="209"/>
      <c r="U875" s="209"/>
      <c r="V875" s="209"/>
      <c r="W875" s="209"/>
      <c r="X875" s="209"/>
      <c r="Y875" s="209"/>
      <c r="Z875" s="209"/>
      <c r="AA875" s="209"/>
      <c r="AB875" s="209"/>
      <c r="AC875" s="209"/>
      <c r="AD875" s="209"/>
      <c r="AE875" s="209"/>
      <c r="AF875" s="209"/>
      <c r="AG875" s="209"/>
      <c r="AH875" s="209"/>
      <c r="AI875" s="209"/>
      <c r="AJ875" s="209"/>
      <c r="AK875" s="209"/>
      <c r="AL875" s="209"/>
      <c r="AM875" s="209"/>
      <c r="AN875" s="209"/>
      <c r="AO875" s="209"/>
      <c r="AP875" s="209"/>
      <c r="AQ875" s="209"/>
      <c r="AR875" s="209"/>
      <c r="AS875" s="209"/>
      <c r="AT875" s="209"/>
      <c r="AU875" s="209"/>
      <c r="AV875" s="209"/>
      <c r="AW875" s="209"/>
      <c r="AX875" s="209"/>
      <c r="AY875" s="209"/>
      <c r="AZ875" s="209"/>
      <c r="BA875" s="209"/>
      <c r="BB875" s="209"/>
      <c r="BC875" s="209"/>
      <c r="BD875" s="209"/>
      <c r="BE875" s="209"/>
      <c r="BF875" s="209"/>
      <c r="BG875" s="209"/>
      <c r="BH875" s="209"/>
      <c r="BI875" s="209"/>
      <c r="BJ875" s="209"/>
      <c r="BK875" s="209"/>
      <c r="BL875" s="209"/>
      <c r="BM875" s="209"/>
    </row>
    <row r="876" spans="3:65" s="189" customFormat="1" x14ac:dyDescent="0.2">
      <c r="D876" s="195"/>
      <c r="F876" s="196"/>
      <c r="G876" s="196"/>
    </row>
    <row r="877" spans="3:65" s="189" customFormat="1" x14ac:dyDescent="0.2">
      <c r="D877" s="195"/>
      <c r="F877" s="196"/>
      <c r="G877" s="196"/>
      <c r="U877" s="191"/>
      <c r="V877" s="191"/>
    </row>
    <row r="878" spans="3:65" x14ac:dyDescent="0.2">
      <c r="D878" s="186" t="s">
        <v>85</v>
      </c>
      <c r="E878" s="181"/>
      <c r="F878" s="155"/>
      <c r="G878" s="155"/>
      <c r="H878" s="216" t="s">
        <v>84</v>
      </c>
      <c r="I878" s="231" t="s">
        <v>165</v>
      </c>
      <c r="K878" s="184"/>
      <c r="L878" s="184"/>
      <c r="M878" s="184"/>
      <c r="O878" s="184"/>
      <c r="P878" s="184"/>
      <c r="Q878" s="184"/>
      <c r="R878" s="184"/>
      <c r="S878" s="184"/>
      <c r="T878" s="184"/>
      <c r="U878" s="184"/>
      <c r="V878" s="184"/>
      <c r="W878" s="184"/>
      <c r="X878" s="184"/>
      <c r="Y878" s="184"/>
      <c r="Z878" s="184"/>
      <c r="AA878" s="184"/>
      <c r="AB878" s="184"/>
      <c r="AC878" s="184"/>
      <c r="AD878" s="184"/>
      <c r="AE878" s="184"/>
      <c r="AF878" s="184"/>
      <c r="AG878" s="184"/>
      <c r="AH878" s="184"/>
      <c r="AI878" s="184"/>
      <c r="AJ878" s="184"/>
      <c r="AK878" s="184"/>
      <c r="AL878" s="184"/>
      <c r="AM878" s="184"/>
      <c r="AN878" s="184"/>
      <c r="AO878" s="184"/>
      <c r="AP878" s="184"/>
      <c r="AQ878" s="184"/>
      <c r="AR878" s="184"/>
      <c r="AS878" s="184"/>
      <c r="AT878" s="184"/>
      <c r="AU878" s="184"/>
      <c r="AV878" s="184"/>
      <c r="AW878" s="184"/>
      <c r="AX878" s="184"/>
      <c r="AY878" s="184"/>
      <c r="AZ878" s="184"/>
      <c r="BA878" s="184"/>
      <c r="BB878" s="184"/>
      <c r="BC878" s="184"/>
      <c r="BD878" s="184"/>
      <c r="BE878" s="184"/>
      <c r="BF878" s="184"/>
      <c r="BG878" s="184"/>
      <c r="BH878" s="184"/>
      <c r="BI878" s="184"/>
      <c r="BJ878" s="184"/>
      <c r="BK878" s="184"/>
      <c r="BL878" s="184"/>
      <c r="BM878" s="184"/>
    </row>
    <row r="879" spans="3:65" x14ac:dyDescent="0.2">
      <c r="C879" s="188">
        <f>C878+1</f>
        <v>1</v>
      </c>
      <c r="D879" s="166" t="str">
        <f>INDEX(D$51:D$75,$C879,1)</f>
        <v xml:space="preserve">TRANSMISSION LINE  </v>
      </c>
      <c r="E879" s="211" t="str">
        <f t="shared" ref="E879:F903" si="670">INDEX(E$51:E$75,$C879,1)</f>
        <v>CWIP Capital</v>
      </c>
      <c r="F879" s="183">
        <f t="shared" si="670"/>
        <v>6</v>
      </c>
      <c r="G879" s="183"/>
      <c r="H879" s="222">
        <f>Assumptions!$E$38</f>
        <v>3.6000000000000002E-4</v>
      </c>
      <c r="I879" s="217">
        <f t="shared" ref="I879:I903" si="671">YEARFRAC(I170,DATE(YEAR(I170),12,31))</f>
        <v>8.3333333333333329E-2</v>
      </c>
      <c r="K879" s="202">
        <f ca="1">SUMPRODUCT(O879:BM879,$O$11:$BM$11)</f>
        <v>616512.34250357712</v>
      </c>
      <c r="L879" s="203">
        <f ca="1">SUM(O879:BM879)</f>
        <v>2201026.5603776383</v>
      </c>
      <c r="O879" s="289">
        <f ca="1">$H879*O850*$I$879</f>
        <v>0</v>
      </c>
      <c r="P879" s="234">
        <f t="shared" ref="P879:BM879" ca="1" si="672">$H879*P850</f>
        <v>0</v>
      </c>
      <c r="Q879" s="234">
        <f t="shared" ca="1" si="672"/>
        <v>0</v>
      </c>
      <c r="R879" s="234">
        <f t="shared" ca="1" si="672"/>
        <v>67721.413527607627</v>
      </c>
      <c r="S879" s="234">
        <f t="shared" ca="1" si="672"/>
        <v>67640.792797217611</v>
      </c>
      <c r="T879" s="234">
        <f t="shared" ca="1" si="672"/>
        <v>66673.344032537512</v>
      </c>
      <c r="U879" s="234">
        <f t="shared" ca="1" si="672"/>
        <v>65705.895267857399</v>
      </c>
      <c r="V879" s="234">
        <f t="shared" ca="1" si="672"/>
        <v>64738.446503177292</v>
      </c>
      <c r="W879" s="234">
        <f t="shared" ca="1" si="672"/>
        <v>63770.997738497186</v>
      </c>
      <c r="X879" s="234">
        <f t="shared" ca="1" si="672"/>
        <v>62803.54897381708</v>
      </c>
      <c r="Y879" s="234">
        <f t="shared" ca="1" si="672"/>
        <v>61836.100209136959</v>
      </c>
      <c r="Z879" s="234">
        <f t="shared" ca="1" si="672"/>
        <v>60868.65144445686</v>
      </c>
      <c r="AA879" s="234">
        <f t="shared" ca="1" si="672"/>
        <v>59901.202679776747</v>
      </c>
      <c r="AB879" s="234">
        <f t="shared" ca="1" si="672"/>
        <v>58933.753915096633</v>
      </c>
      <c r="AC879" s="234">
        <f t="shared" ca="1" si="672"/>
        <v>57966.305150416527</v>
      </c>
      <c r="AD879" s="234">
        <f t="shared" ca="1" si="672"/>
        <v>56998.856385736421</v>
      </c>
      <c r="AE879" s="234">
        <f t="shared" ca="1" si="672"/>
        <v>56031.407621056314</v>
      </c>
      <c r="AF879" s="234">
        <f t="shared" ca="1" si="672"/>
        <v>55063.958856376201</v>
      </c>
      <c r="AG879" s="234">
        <f t="shared" ca="1" si="672"/>
        <v>54096.510091696087</v>
      </c>
      <c r="AH879" s="234">
        <f t="shared" ca="1" si="672"/>
        <v>53129.061327015988</v>
      </c>
      <c r="AI879" s="234">
        <f t="shared" ca="1" si="672"/>
        <v>52161.612562335868</v>
      </c>
      <c r="AJ879" s="234">
        <f t="shared" ca="1" si="672"/>
        <v>51194.163797655761</v>
      </c>
      <c r="AK879" s="234">
        <f t="shared" ca="1" si="672"/>
        <v>50226.715032975655</v>
      </c>
      <c r="AL879" s="234">
        <f t="shared" ca="1" si="672"/>
        <v>49259.266268295549</v>
      </c>
      <c r="AM879" s="234">
        <f t="shared" ca="1" si="672"/>
        <v>48291.817503615435</v>
      </c>
      <c r="AN879" s="234">
        <f t="shared" ca="1" si="672"/>
        <v>47324.368738935322</v>
      </c>
      <c r="AO879" s="234">
        <f t="shared" ca="1" si="672"/>
        <v>46356.919974255223</v>
      </c>
      <c r="AP879" s="234">
        <f t="shared" ca="1" si="672"/>
        <v>45389.471209575109</v>
      </c>
      <c r="AQ879" s="234">
        <f t="shared" ca="1" si="672"/>
        <v>44422.022444894996</v>
      </c>
      <c r="AR879" s="234">
        <f t="shared" ca="1" si="672"/>
        <v>43454.573680214889</v>
      </c>
      <c r="AS879" s="234">
        <f t="shared" ca="1" si="672"/>
        <v>42487.124915534783</v>
      </c>
      <c r="AT879" s="234">
        <f t="shared" ca="1" si="672"/>
        <v>41519.67615085467</v>
      </c>
      <c r="AU879" s="234">
        <f t="shared" ca="1" si="672"/>
        <v>40552.227386174556</v>
      </c>
      <c r="AV879" s="234">
        <f t="shared" ca="1" si="672"/>
        <v>39584.77862149445</v>
      </c>
      <c r="AW879" s="234">
        <f t="shared" ca="1" si="672"/>
        <v>38617.329856814351</v>
      </c>
      <c r="AX879" s="234">
        <f t="shared" ca="1" si="672"/>
        <v>37649.881092134237</v>
      </c>
      <c r="AY879" s="234">
        <f t="shared" ca="1" si="672"/>
        <v>36682.432327454124</v>
      </c>
      <c r="AZ879" s="234">
        <f t="shared" ca="1" si="672"/>
        <v>35714.983562774018</v>
      </c>
      <c r="BA879" s="234">
        <f t="shared" ca="1" si="672"/>
        <v>34747.534798093911</v>
      </c>
      <c r="BB879" s="234">
        <f t="shared" ca="1" si="672"/>
        <v>33780.086033413798</v>
      </c>
      <c r="BC879" s="234">
        <f t="shared" ca="1" si="672"/>
        <v>32812.637268733692</v>
      </c>
      <c r="BD879" s="234">
        <f t="shared" ca="1" si="672"/>
        <v>31845.188504053589</v>
      </c>
      <c r="BE879" s="234">
        <f t="shared" ca="1" si="672"/>
        <v>30877.739739373479</v>
      </c>
      <c r="BF879" s="234">
        <f t="shared" ca="1" si="672"/>
        <v>29910.290974693376</v>
      </c>
      <c r="BG879" s="234">
        <f t="shared" ca="1" si="672"/>
        <v>28942.84221001327</v>
      </c>
      <c r="BH879" s="234">
        <f t="shared" ca="1" si="672"/>
        <v>27975.39344533316</v>
      </c>
      <c r="BI879" s="234">
        <f t="shared" ca="1" si="672"/>
        <v>27007.944680653058</v>
      </c>
      <c r="BJ879" s="234">
        <f t="shared" ca="1" si="672"/>
        <v>26040.495915972951</v>
      </c>
      <c r="BK879" s="234">
        <f t="shared" ca="1" si="672"/>
        <v>25073.047151292849</v>
      </c>
      <c r="BL879" s="234">
        <f t="shared" ca="1" si="672"/>
        <v>24105.598386612743</v>
      </c>
      <c r="BM879" s="234">
        <f t="shared" ca="1" si="672"/>
        <v>23138.149621932636</v>
      </c>
    </row>
    <row r="880" spans="3:65" x14ac:dyDescent="0.2">
      <c r="C880" s="188">
        <f t="shared" ref="C880:C903" si="673">C879+1</f>
        <v>2</v>
      </c>
      <c r="D880" s="166" t="str">
        <f t="shared" ref="D880:D903" si="674">INDEX(D$51:D$75,$C880,1)</f>
        <v xml:space="preserve">TRANSMISSION SUBSTATION  </v>
      </c>
      <c r="E880" s="211" t="str">
        <f t="shared" si="670"/>
        <v>CWIP Capital</v>
      </c>
      <c r="F880" s="183">
        <f t="shared" si="670"/>
        <v>6</v>
      </c>
      <c r="G880" s="183"/>
      <c r="H880" s="222">
        <f>Assumptions!$E$38</f>
        <v>3.6000000000000002E-4</v>
      </c>
      <c r="I880" s="217">
        <f t="shared" si="671"/>
        <v>8.3333333333333329E-2</v>
      </c>
      <c r="K880" s="202">
        <f t="shared" ref="K880:K903" ca="1" si="675">SUMPRODUCT(O880:BM880,$O$11:$BM$11)</f>
        <v>13136.486692129905</v>
      </c>
      <c r="L880" s="203">
        <f t="shared" ref="L880:L903" ca="1" si="676">SUM(O880:BM880)</f>
        <v>39080.876592311703</v>
      </c>
      <c r="O880" s="289">
        <f t="shared" ref="O880:O903" ca="1" si="677">$H880*O851*$I$879</f>
        <v>0</v>
      </c>
      <c r="P880" s="234">
        <f t="shared" ref="P880:BM880" ca="1" si="678">$H880*P851</f>
        <v>0</v>
      </c>
      <c r="Q880" s="234">
        <f t="shared" ca="1" si="678"/>
        <v>0</v>
      </c>
      <c r="R880" s="234">
        <f t="shared" ca="1" si="678"/>
        <v>1614.0027877433026</v>
      </c>
      <c r="S880" s="234">
        <f t="shared" ca="1" si="678"/>
        <v>1610.9459642816673</v>
      </c>
      <c r="T880" s="234">
        <f t="shared" ca="1" si="678"/>
        <v>1574.2640827420469</v>
      </c>
      <c r="U880" s="234">
        <f t="shared" ca="1" si="678"/>
        <v>1537.5822012024264</v>
      </c>
      <c r="V880" s="234">
        <f t="shared" ca="1" si="678"/>
        <v>1500.9003196628059</v>
      </c>
      <c r="W880" s="234">
        <f t="shared" ca="1" si="678"/>
        <v>1464.2184381231855</v>
      </c>
      <c r="X880" s="234">
        <f t="shared" ca="1" si="678"/>
        <v>1427.536556583565</v>
      </c>
      <c r="Y880" s="234">
        <f t="shared" ca="1" si="678"/>
        <v>1390.8546750439446</v>
      </c>
      <c r="Z880" s="234">
        <f t="shared" ca="1" si="678"/>
        <v>1354.1727935043241</v>
      </c>
      <c r="AA880" s="234">
        <f t="shared" ca="1" si="678"/>
        <v>1317.4909119647036</v>
      </c>
      <c r="AB880" s="234">
        <f t="shared" ca="1" si="678"/>
        <v>1280.8090304250829</v>
      </c>
      <c r="AC880" s="234">
        <f t="shared" ca="1" si="678"/>
        <v>1244.1271488854622</v>
      </c>
      <c r="AD880" s="234">
        <f t="shared" ca="1" si="678"/>
        <v>1207.4452673458418</v>
      </c>
      <c r="AE880" s="234">
        <f t="shared" ca="1" si="678"/>
        <v>1170.7633858062213</v>
      </c>
      <c r="AF880" s="234">
        <f t="shared" ca="1" si="678"/>
        <v>1134.0815042666009</v>
      </c>
      <c r="AG880" s="234">
        <f t="shared" ca="1" si="678"/>
        <v>1097.3996227269804</v>
      </c>
      <c r="AH880" s="234">
        <f t="shared" ca="1" si="678"/>
        <v>1060.7177411873599</v>
      </c>
      <c r="AI880" s="234">
        <f t="shared" ca="1" si="678"/>
        <v>1024.0358596477395</v>
      </c>
      <c r="AJ880" s="234">
        <f t="shared" ca="1" si="678"/>
        <v>987.35397810811901</v>
      </c>
      <c r="AK880" s="234">
        <f t="shared" ca="1" si="678"/>
        <v>950.67209656849843</v>
      </c>
      <c r="AL880" s="234">
        <f t="shared" ca="1" si="678"/>
        <v>913.99021502887797</v>
      </c>
      <c r="AM880" s="234">
        <f t="shared" ca="1" si="678"/>
        <v>877.30833348925751</v>
      </c>
      <c r="AN880" s="234">
        <f t="shared" ca="1" si="678"/>
        <v>840.62645194963704</v>
      </c>
      <c r="AO880" s="234">
        <f t="shared" ca="1" si="678"/>
        <v>803.94457041001658</v>
      </c>
      <c r="AP880" s="234">
        <f t="shared" ca="1" si="678"/>
        <v>767.26268887039612</v>
      </c>
      <c r="AQ880" s="234">
        <f t="shared" ca="1" si="678"/>
        <v>730.58080733077554</v>
      </c>
      <c r="AR880" s="234">
        <f t="shared" ca="1" si="678"/>
        <v>693.89892579115508</v>
      </c>
      <c r="AS880" s="234">
        <f t="shared" ca="1" si="678"/>
        <v>657.21704425153462</v>
      </c>
      <c r="AT880" s="234">
        <f t="shared" ca="1" si="678"/>
        <v>620.53516271191415</v>
      </c>
      <c r="AU880" s="234">
        <f t="shared" ca="1" si="678"/>
        <v>583.85328117229358</v>
      </c>
      <c r="AV880" s="234">
        <f t="shared" ca="1" si="678"/>
        <v>547.17139963267311</v>
      </c>
      <c r="AW880" s="234">
        <f t="shared" ca="1" si="678"/>
        <v>510.48951809305271</v>
      </c>
      <c r="AX880" s="234">
        <f t="shared" ca="1" si="678"/>
        <v>473.80763655343225</v>
      </c>
      <c r="AY880" s="234">
        <f t="shared" ca="1" si="678"/>
        <v>437.12575501381173</v>
      </c>
      <c r="AZ880" s="234">
        <f t="shared" ca="1" si="678"/>
        <v>400.44387347419126</v>
      </c>
      <c r="BA880" s="234">
        <f t="shared" ca="1" si="678"/>
        <v>363.7619919345708</v>
      </c>
      <c r="BB880" s="234">
        <f t="shared" ca="1" si="678"/>
        <v>327.08011039495028</v>
      </c>
      <c r="BC880" s="234">
        <f t="shared" ca="1" si="678"/>
        <v>322.80055754866055</v>
      </c>
      <c r="BD880" s="234">
        <f t="shared" ca="1" si="678"/>
        <v>322.80055754866055</v>
      </c>
      <c r="BE880" s="234">
        <f t="shared" ca="1" si="678"/>
        <v>322.80055754866055</v>
      </c>
      <c r="BF880" s="234">
        <f t="shared" ca="1" si="678"/>
        <v>322.80055754866055</v>
      </c>
      <c r="BG880" s="234">
        <f t="shared" ca="1" si="678"/>
        <v>322.80055754866055</v>
      </c>
      <c r="BH880" s="234">
        <f t="shared" ca="1" si="678"/>
        <v>322.80055754866055</v>
      </c>
      <c r="BI880" s="234">
        <f t="shared" ca="1" si="678"/>
        <v>322.80055754866055</v>
      </c>
      <c r="BJ880" s="234">
        <f t="shared" ca="1" si="678"/>
        <v>322.80055754866055</v>
      </c>
      <c r="BK880" s="234">
        <f t="shared" ca="1" si="678"/>
        <v>0</v>
      </c>
      <c r="BL880" s="234">
        <f t="shared" ca="1" si="678"/>
        <v>0</v>
      </c>
      <c r="BM880" s="234">
        <f t="shared" ca="1" si="678"/>
        <v>0</v>
      </c>
    </row>
    <row r="881" spans="3:65" x14ac:dyDescent="0.2">
      <c r="C881" s="188">
        <f t="shared" si="673"/>
        <v>3</v>
      </c>
      <c r="D881" s="166" t="str">
        <f t="shared" si="674"/>
        <v xml:space="preserve">DISTRIBUTION SUBSTATION  </v>
      </c>
      <c r="E881" s="211" t="str">
        <f t="shared" si="670"/>
        <v>CWIP Capital</v>
      </c>
      <c r="F881" s="183">
        <f t="shared" si="670"/>
        <v>6</v>
      </c>
      <c r="G881" s="183"/>
      <c r="H881" s="222">
        <f>Assumptions!$E$38</f>
        <v>3.6000000000000002E-4</v>
      </c>
      <c r="I881" s="217">
        <f t="shared" si="671"/>
        <v>8.3333333333333329E-2</v>
      </c>
      <c r="K881" s="202">
        <f t="shared" ca="1" si="675"/>
        <v>63804.308241402323</v>
      </c>
      <c r="L881" s="203">
        <f t="shared" ca="1" si="676"/>
        <v>203455.21132926893</v>
      </c>
      <c r="O881" s="289">
        <f t="shared" ca="1" si="677"/>
        <v>0</v>
      </c>
      <c r="P881" s="234">
        <f t="shared" ref="P881:BM881" ca="1" si="679">$H881*P852</f>
        <v>0</v>
      </c>
      <c r="Q881" s="234">
        <f t="shared" ca="1" si="679"/>
        <v>0</v>
      </c>
      <c r="R881" s="234">
        <f t="shared" ca="1" si="679"/>
        <v>7520.177644649074</v>
      </c>
      <c r="S881" s="234">
        <f t="shared" ca="1" si="679"/>
        <v>7507.8897726806927</v>
      </c>
      <c r="T881" s="234">
        <f t="shared" ca="1" si="679"/>
        <v>7360.4353090601235</v>
      </c>
      <c r="U881" s="234">
        <f t="shared" ca="1" si="679"/>
        <v>7212.9808454395534</v>
      </c>
      <c r="V881" s="234">
        <f t="shared" ca="1" si="679"/>
        <v>7065.5263818189824</v>
      </c>
      <c r="W881" s="234">
        <f t="shared" ca="1" si="679"/>
        <v>6918.0719181984141</v>
      </c>
      <c r="X881" s="234">
        <f t="shared" ca="1" si="679"/>
        <v>6770.6174545778431</v>
      </c>
      <c r="Y881" s="234">
        <f t="shared" ca="1" si="679"/>
        <v>6623.162990957273</v>
      </c>
      <c r="Z881" s="234">
        <f t="shared" ca="1" si="679"/>
        <v>6475.7085273367038</v>
      </c>
      <c r="AA881" s="234">
        <f t="shared" ca="1" si="679"/>
        <v>6328.2540637161328</v>
      </c>
      <c r="AB881" s="234">
        <f t="shared" ca="1" si="679"/>
        <v>6180.7996000955627</v>
      </c>
      <c r="AC881" s="234">
        <f t="shared" ca="1" si="679"/>
        <v>6033.3451364749935</v>
      </c>
      <c r="AD881" s="234">
        <f t="shared" ca="1" si="679"/>
        <v>5885.8906728544234</v>
      </c>
      <c r="AE881" s="234">
        <f t="shared" ca="1" si="679"/>
        <v>5738.4362092338533</v>
      </c>
      <c r="AF881" s="234">
        <f t="shared" ca="1" si="679"/>
        <v>5590.9817456132823</v>
      </c>
      <c r="AG881" s="234">
        <f t="shared" ca="1" si="679"/>
        <v>5443.5272819927131</v>
      </c>
      <c r="AH881" s="234">
        <f t="shared" ca="1" si="679"/>
        <v>5296.072818372143</v>
      </c>
      <c r="AI881" s="234">
        <f t="shared" ca="1" si="679"/>
        <v>5148.618354751573</v>
      </c>
      <c r="AJ881" s="234">
        <f t="shared" ca="1" si="679"/>
        <v>5001.1638911310029</v>
      </c>
      <c r="AK881" s="234">
        <f t="shared" ca="1" si="679"/>
        <v>4853.7094275104328</v>
      </c>
      <c r="AL881" s="234">
        <f t="shared" ca="1" si="679"/>
        <v>4706.2549638898636</v>
      </c>
      <c r="AM881" s="234">
        <f t="shared" ca="1" si="679"/>
        <v>4558.8005002692935</v>
      </c>
      <c r="AN881" s="234">
        <f t="shared" ca="1" si="679"/>
        <v>4411.3460366487234</v>
      </c>
      <c r="AO881" s="234">
        <f t="shared" ca="1" si="679"/>
        <v>4263.8915730281533</v>
      </c>
      <c r="AP881" s="234">
        <f t="shared" ca="1" si="679"/>
        <v>4116.4371094075832</v>
      </c>
      <c r="AQ881" s="234">
        <f t="shared" ca="1" si="679"/>
        <v>3968.9826457870131</v>
      </c>
      <c r="AR881" s="234">
        <f t="shared" ca="1" si="679"/>
        <v>3821.5281821664425</v>
      </c>
      <c r="AS881" s="234">
        <f t="shared" ca="1" si="679"/>
        <v>3674.0737185458729</v>
      </c>
      <c r="AT881" s="234">
        <f t="shared" ca="1" si="679"/>
        <v>3526.6192549253028</v>
      </c>
      <c r="AU881" s="234">
        <f t="shared" ca="1" si="679"/>
        <v>3379.1647913047323</v>
      </c>
      <c r="AV881" s="234">
        <f t="shared" ca="1" si="679"/>
        <v>3231.7103276841617</v>
      </c>
      <c r="AW881" s="234">
        <f t="shared" ca="1" si="679"/>
        <v>3084.2558640635916</v>
      </c>
      <c r="AX881" s="234">
        <f t="shared" ca="1" si="679"/>
        <v>2936.8014004430211</v>
      </c>
      <c r="AY881" s="234">
        <f t="shared" ca="1" si="679"/>
        <v>2789.3469368224505</v>
      </c>
      <c r="AZ881" s="234">
        <f t="shared" ca="1" si="679"/>
        <v>2641.8924732018804</v>
      </c>
      <c r="BA881" s="234">
        <f t="shared" ca="1" si="679"/>
        <v>2494.4380095813099</v>
      </c>
      <c r="BB881" s="234">
        <f t="shared" ca="1" si="679"/>
        <v>2346.9835459607398</v>
      </c>
      <c r="BC881" s="234">
        <f t="shared" ca="1" si="679"/>
        <v>2199.5290823401692</v>
      </c>
      <c r="BD881" s="234">
        <f t="shared" ca="1" si="679"/>
        <v>2052.0746187195987</v>
      </c>
      <c r="BE881" s="234">
        <f t="shared" ca="1" si="679"/>
        <v>1904.6201550990284</v>
      </c>
      <c r="BF881" s="234">
        <f t="shared" ca="1" si="679"/>
        <v>1757.165691478458</v>
      </c>
      <c r="BG881" s="234">
        <f t="shared" ca="1" si="679"/>
        <v>1609.7112278578877</v>
      </c>
      <c r="BH881" s="234">
        <f t="shared" ca="1" si="679"/>
        <v>1504.035528929815</v>
      </c>
      <c r="BI881" s="234">
        <f t="shared" ca="1" si="679"/>
        <v>1504.035528929815</v>
      </c>
      <c r="BJ881" s="234">
        <f t="shared" ca="1" si="679"/>
        <v>1504.035528929815</v>
      </c>
      <c r="BK881" s="234">
        <f t="shared" ca="1" si="679"/>
        <v>1504.035528929815</v>
      </c>
      <c r="BL881" s="234">
        <f t="shared" ca="1" si="679"/>
        <v>1504.035528929815</v>
      </c>
      <c r="BM881" s="234">
        <f t="shared" ca="1" si="679"/>
        <v>1504.035528929815</v>
      </c>
    </row>
    <row r="882" spans="3:65" x14ac:dyDescent="0.2">
      <c r="C882" s="188">
        <f t="shared" si="673"/>
        <v>4</v>
      </c>
      <c r="D882" s="166" t="str">
        <f t="shared" si="674"/>
        <v/>
      </c>
      <c r="E882" s="211" t="str">
        <f t="shared" si="670"/>
        <v>Operating Expense</v>
      </c>
      <c r="F882" s="183">
        <f t="shared" si="670"/>
        <v>2</v>
      </c>
      <c r="G882" s="183"/>
      <c r="H882" s="222">
        <f>Assumptions!$E$38</f>
        <v>3.6000000000000002E-4</v>
      </c>
      <c r="I882" s="217">
        <f t="shared" si="671"/>
        <v>8.3333333333333329E-2</v>
      </c>
      <c r="K882" s="202">
        <f t="shared" ca="1" si="675"/>
        <v>0</v>
      </c>
      <c r="L882" s="203">
        <f t="shared" ca="1" si="676"/>
        <v>0</v>
      </c>
      <c r="O882" s="289">
        <f t="shared" ca="1" si="677"/>
        <v>0</v>
      </c>
      <c r="P882" s="234">
        <f t="shared" ref="P882:BM882" ca="1" si="680">$H882*P853</f>
        <v>0</v>
      </c>
      <c r="Q882" s="234">
        <f t="shared" ca="1" si="680"/>
        <v>0</v>
      </c>
      <c r="R882" s="234">
        <f t="shared" ca="1" si="680"/>
        <v>0</v>
      </c>
      <c r="S882" s="234">
        <f t="shared" ca="1" si="680"/>
        <v>0</v>
      </c>
      <c r="T882" s="234">
        <f t="shared" ca="1" si="680"/>
        <v>0</v>
      </c>
      <c r="U882" s="234">
        <f t="shared" ca="1" si="680"/>
        <v>0</v>
      </c>
      <c r="V882" s="234">
        <f t="shared" ca="1" si="680"/>
        <v>0</v>
      </c>
      <c r="W882" s="234">
        <f t="shared" ca="1" si="680"/>
        <v>0</v>
      </c>
      <c r="X882" s="234">
        <f t="shared" ca="1" si="680"/>
        <v>0</v>
      </c>
      <c r="Y882" s="234">
        <f t="shared" ca="1" si="680"/>
        <v>0</v>
      </c>
      <c r="Z882" s="234">
        <f t="shared" ca="1" si="680"/>
        <v>0</v>
      </c>
      <c r="AA882" s="234">
        <f t="shared" ca="1" si="680"/>
        <v>0</v>
      </c>
      <c r="AB882" s="234">
        <f t="shared" ca="1" si="680"/>
        <v>0</v>
      </c>
      <c r="AC882" s="234">
        <f t="shared" ca="1" si="680"/>
        <v>0</v>
      </c>
      <c r="AD882" s="234">
        <f t="shared" ca="1" si="680"/>
        <v>0</v>
      </c>
      <c r="AE882" s="234">
        <f t="shared" ca="1" si="680"/>
        <v>0</v>
      </c>
      <c r="AF882" s="234">
        <f t="shared" ca="1" si="680"/>
        <v>0</v>
      </c>
      <c r="AG882" s="234">
        <f t="shared" ca="1" si="680"/>
        <v>0</v>
      </c>
      <c r="AH882" s="234">
        <f t="shared" ca="1" si="680"/>
        <v>0</v>
      </c>
      <c r="AI882" s="234">
        <f t="shared" ca="1" si="680"/>
        <v>0</v>
      </c>
      <c r="AJ882" s="234">
        <f t="shared" ca="1" si="680"/>
        <v>0</v>
      </c>
      <c r="AK882" s="234">
        <f t="shared" ca="1" si="680"/>
        <v>0</v>
      </c>
      <c r="AL882" s="234">
        <f t="shared" ca="1" si="680"/>
        <v>0</v>
      </c>
      <c r="AM882" s="234">
        <f t="shared" ca="1" si="680"/>
        <v>0</v>
      </c>
      <c r="AN882" s="234">
        <f t="shared" ca="1" si="680"/>
        <v>0</v>
      </c>
      <c r="AO882" s="234">
        <f t="shared" ca="1" si="680"/>
        <v>0</v>
      </c>
      <c r="AP882" s="234">
        <f t="shared" ca="1" si="680"/>
        <v>0</v>
      </c>
      <c r="AQ882" s="234">
        <f t="shared" ca="1" si="680"/>
        <v>0</v>
      </c>
      <c r="AR882" s="234">
        <f t="shared" ca="1" si="680"/>
        <v>0</v>
      </c>
      <c r="AS882" s="234">
        <f t="shared" ca="1" si="680"/>
        <v>0</v>
      </c>
      <c r="AT882" s="234">
        <f t="shared" ca="1" si="680"/>
        <v>0</v>
      </c>
      <c r="AU882" s="234">
        <f t="shared" ca="1" si="680"/>
        <v>0</v>
      </c>
      <c r="AV882" s="234">
        <f t="shared" ca="1" si="680"/>
        <v>0</v>
      </c>
      <c r="AW882" s="234">
        <f t="shared" ca="1" si="680"/>
        <v>0</v>
      </c>
      <c r="AX882" s="234">
        <f t="shared" ca="1" si="680"/>
        <v>0</v>
      </c>
      <c r="AY882" s="234">
        <f t="shared" ca="1" si="680"/>
        <v>0</v>
      </c>
      <c r="AZ882" s="234">
        <f t="shared" ca="1" si="680"/>
        <v>0</v>
      </c>
      <c r="BA882" s="234">
        <f t="shared" ca="1" si="680"/>
        <v>0</v>
      </c>
      <c r="BB882" s="234">
        <f t="shared" ca="1" si="680"/>
        <v>0</v>
      </c>
      <c r="BC882" s="234">
        <f t="shared" ca="1" si="680"/>
        <v>0</v>
      </c>
      <c r="BD882" s="234">
        <f t="shared" ca="1" si="680"/>
        <v>0</v>
      </c>
      <c r="BE882" s="234">
        <f t="shared" ca="1" si="680"/>
        <v>0</v>
      </c>
      <c r="BF882" s="234">
        <f t="shared" ca="1" si="680"/>
        <v>0</v>
      </c>
      <c r="BG882" s="234">
        <f t="shared" ca="1" si="680"/>
        <v>0</v>
      </c>
      <c r="BH882" s="234">
        <f t="shared" ca="1" si="680"/>
        <v>0</v>
      </c>
      <c r="BI882" s="234">
        <f t="shared" ca="1" si="680"/>
        <v>0</v>
      </c>
      <c r="BJ882" s="234">
        <f t="shared" ca="1" si="680"/>
        <v>0</v>
      </c>
      <c r="BK882" s="234">
        <f t="shared" ca="1" si="680"/>
        <v>0</v>
      </c>
      <c r="BL882" s="234">
        <f t="shared" ca="1" si="680"/>
        <v>0</v>
      </c>
      <c r="BM882" s="234">
        <f t="shared" ca="1" si="680"/>
        <v>0</v>
      </c>
    </row>
    <row r="883" spans="3:65" x14ac:dyDescent="0.2">
      <c r="C883" s="188">
        <f t="shared" si="673"/>
        <v>5</v>
      </c>
      <c r="D883" s="166" t="str">
        <f t="shared" si="674"/>
        <v/>
      </c>
      <c r="E883" s="211" t="str">
        <f t="shared" si="670"/>
        <v>Operating Expense</v>
      </c>
      <c r="F883" s="183">
        <f t="shared" si="670"/>
        <v>2</v>
      </c>
      <c r="G883" s="183"/>
      <c r="H883" s="222">
        <f>Assumptions!$E$38</f>
        <v>3.6000000000000002E-4</v>
      </c>
      <c r="I883" s="217">
        <f t="shared" si="671"/>
        <v>1</v>
      </c>
      <c r="K883" s="202">
        <f t="shared" ca="1" si="675"/>
        <v>0</v>
      </c>
      <c r="L883" s="203">
        <f t="shared" ca="1" si="676"/>
        <v>0</v>
      </c>
      <c r="O883" s="289">
        <f t="shared" ca="1" si="677"/>
        <v>0</v>
      </c>
      <c r="P883" s="234">
        <f t="shared" ref="P883:BM883" ca="1" si="681">$H883*P854</f>
        <v>0</v>
      </c>
      <c r="Q883" s="234">
        <f t="shared" ca="1" si="681"/>
        <v>0</v>
      </c>
      <c r="R883" s="234">
        <f t="shared" ca="1" si="681"/>
        <v>0</v>
      </c>
      <c r="S883" s="234">
        <f t="shared" ca="1" si="681"/>
        <v>0</v>
      </c>
      <c r="T883" s="234">
        <f t="shared" ca="1" si="681"/>
        <v>0</v>
      </c>
      <c r="U883" s="234">
        <f t="shared" ca="1" si="681"/>
        <v>0</v>
      </c>
      <c r="V883" s="234">
        <f t="shared" ca="1" si="681"/>
        <v>0</v>
      </c>
      <c r="W883" s="234">
        <f t="shared" ca="1" si="681"/>
        <v>0</v>
      </c>
      <c r="X883" s="234">
        <f t="shared" ca="1" si="681"/>
        <v>0</v>
      </c>
      <c r="Y883" s="234">
        <f t="shared" ca="1" si="681"/>
        <v>0</v>
      </c>
      <c r="Z883" s="234">
        <f t="shared" ca="1" si="681"/>
        <v>0</v>
      </c>
      <c r="AA883" s="234">
        <f t="shared" ca="1" si="681"/>
        <v>0</v>
      </c>
      <c r="AB883" s="234">
        <f t="shared" ca="1" si="681"/>
        <v>0</v>
      </c>
      <c r="AC883" s="234">
        <f t="shared" ca="1" si="681"/>
        <v>0</v>
      </c>
      <c r="AD883" s="234">
        <f t="shared" ca="1" si="681"/>
        <v>0</v>
      </c>
      <c r="AE883" s="234">
        <f t="shared" ca="1" si="681"/>
        <v>0</v>
      </c>
      <c r="AF883" s="234">
        <f t="shared" ca="1" si="681"/>
        <v>0</v>
      </c>
      <c r="AG883" s="234">
        <f t="shared" ca="1" si="681"/>
        <v>0</v>
      </c>
      <c r="AH883" s="234">
        <f t="shared" ca="1" si="681"/>
        <v>0</v>
      </c>
      <c r="AI883" s="234">
        <f t="shared" ca="1" si="681"/>
        <v>0</v>
      </c>
      <c r="AJ883" s="234">
        <f t="shared" ca="1" si="681"/>
        <v>0</v>
      </c>
      <c r="AK883" s="234">
        <f t="shared" ca="1" si="681"/>
        <v>0</v>
      </c>
      <c r="AL883" s="234">
        <f t="shared" ca="1" si="681"/>
        <v>0</v>
      </c>
      <c r="AM883" s="234">
        <f t="shared" ca="1" si="681"/>
        <v>0</v>
      </c>
      <c r="AN883" s="234">
        <f t="shared" ca="1" si="681"/>
        <v>0</v>
      </c>
      <c r="AO883" s="234">
        <f t="shared" ca="1" si="681"/>
        <v>0</v>
      </c>
      <c r="AP883" s="234">
        <f t="shared" ca="1" si="681"/>
        <v>0</v>
      </c>
      <c r="AQ883" s="234">
        <f t="shared" ca="1" si="681"/>
        <v>0</v>
      </c>
      <c r="AR883" s="234">
        <f t="shared" ca="1" si="681"/>
        <v>0</v>
      </c>
      <c r="AS883" s="234">
        <f t="shared" ca="1" si="681"/>
        <v>0</v>
      </c>
      <c r="AT883" s="234">
        <f t="shared" ca="1" si="681"/>
        <v>0</v>
      </c>
      <c r="AU883" s="234">
        <f t="shared" ca="1" si="681"/>
        <v>0</v>
      </c>
      <c r="AV883" s="234">
        <f t="shared" ca="1" si="681"/>
        <v>0</v>
      </c>
      <c r="AW883" s="234">
        <f t="shared" ca="1" si="681"/>
        <v>0</v>
      </c>
      <c r="AX883" s="234">
        <f t="shared" ca="1" si="681"/>
        <v>0</v>
      </c>
      <c r="AY883" s="234">
        <f t="shared" ca="1" si="681"/>
        <v>0</v>
      </c>
      <c r="AZ883" s="234">
        <f t="shared" ca="1" si="681"/>
        <v>0</v>
      </c>
      <c r="BA883" s="234">
        <f t="shared" ca="1" si="681"/>
        <v>0</v>
      </c>
      <c r="BB883" s="234">
        <f t="shared" ca="1" si="681"/>
        <v>0</v>
      </c>
      <c r="BC883" s="234">
        <f t="shared" ca="1" si="681"/>
        <v>0</v>
      </c>
      <c r="BD883" s="234">
        <f t="shared" ca="1" si="681"/>
        <v>0</v>
      </c>
      <c r="BE883" s="234">
        <f t="shared" ca="1" si="681"/>
        <v>0</v>
      </c>
      <c r="BF883" s="234">
        <f t="shared" ca="1" si="681"/>
        <v>0</v>
      </c>
      <c r="BG883" s="234">
        <f t="shared" ca="1" si="681"/>
        <v>0</v>
      </c>
      <c r="BH883" s="234">
        <f t="shared" ca="1" si="681"/>
        <v>0</v>
      </c>
      <c r="BI883" s="234">
        <f t="shared" ca="1" si="681"/>
        <v>0</v>
      </c>
      <c r="BJ883" s="234">
        <f t="shared" ca="1" si="681"/>
        <v>0</v>
      </c>
      <c r="BK883" s="234">
        <f t="shared" ca="1" si="681"/>
        <v>0</v>
      </c>
      <c r="BL883" s="234">
        <f t="shared" ca="1" si="681"/>
        <v>0</v>
      </c>
      <c r="BM883" s="234">
        <f t="shared" ca="1" si="681"/>
        <v>0</v>
      </c>
    </row>
    <row r="884" spans="3:65" x14ac:dyDescent="0.2">
      <c r="C884" s="188">
        <f t="shared" si="673"/>
        <v>6</v>
      </c>
      <c r="D884" s="166" t="str">
        <f t="shared" si="674"/>
        <v/>
      </c>
      <c r="E884" s="211" t="str">
        <f t="shared" si="670"/>
        <v>Operating Expense</v>
      </c>
      <c r="F884" s="183">
        <f t="shared" si="670"/>
        <v>2</v>
      </c>
      <c r="G884" s="183"/>
      <c r="H884" s="222">
        <f>Assumptions!$E$38</f>
        <v>3.6000000000000002E-4</v>
      </c>
      <c r="I884" s="217">
        <f t="shared" si="671"/>
        <v>1</v>
      </c>
      <c r="K884" s="202">
        <f t="shared" ca="1" si="675"/>
        <v>0</v>
      </c>
      <c r="L884" s="203">
        <f t="shared" ca="1" si="676"/>
        <v>0</v>
      </c>
      <c r="O884" s="289">
        <f t="shared" ca="1" si="677"/>
        <v>0</v>
      </c>
      <c r="P884" s="234">
        <f t="shared" ref="P884:BM884" ca="1" si="682">$H884*P855</f>
        <v>0</v>
      </c>
      <c r="Q884" s="234">
        <f t="shared" ca="1" si="682"/>
        <v>0</v>
      </c>
      <c r="R884" s="234">
        <f t="shared" ca="1" si="682"/>
        <v>0</v>
      </c>
      <c r="S884" s="234">
        <f t="shared" ca="1" si="682"/>
        <v>0</v>
      </c>
      <c r="T884" s="234">
        <f t="shared" ca="1" si="682"/>
        <v>0</v>
      </c>
      <c r="U884" s="234">
        <f t="shared" ca="1" si="682"/>
        <v>0</v>
      </c>
      <c r="V884" s="234">
        <f t="shared" ca="1" si="682"/>
        <v>0</v>
      </c>
      <c r="W884" s="234">
        <f t="shared" ca="1" si="682"/>
        <v>0</v>
      </c>
      <c r="X884" s="234">
        <f t="shared" ca="1" si="682"/>
        <v>0</v>
      </c>
      <c r="Y884" s="234">
        <f t="shared" ca="1" si="682"/>
        <v>0</v>
      </c>
      <c r="Z884" s="234">
        <f t="shared" ca="1" si="682"/>
        <v>0</v>
      </c>
      <c r="AA884" s="234">
        <f t="shared" ca="1" si="682"/>
        <v>0</v>
      </c>
      <c r="AB884" s="234">
        <f t="shared" ca="1" si="682"/>
        <v>0</v>
      </c>
      <c r="AC884" s="234">
        <f t="shared" ca="1" si="682"/>
        <v>0</v>
      </c>
      <c r="AD884" s="234">
        <f t="shared" ca="1" si="682"/>
        <v>0</v>
      </c>
      <c r="AE884" s="234">
        <f t="shared" ca="1" si="682"/>
        <v>0</v>
      </c>
      <c r="AF884" s="234">
        <f t="shared" ca="1" si="682"/>
        <v>0</v>
      </c>
      <c r="AG884" s="234">
        <f t="shared" ca="1" si="682"/>
        <v>0</v>
      </c>
      <c r="AH884" s="234">
        <f t="shared" ca="1" si="682"/>
        <v>0</v>
      </c>
      <c r="AI884" s="234">
        <f t="shared" ca="1" si="682"/>
        <v>0</v>
      </c>
      <c r="AJ884" s="234">
        <f t="shared" ca="1" si="682"/>
        <v>0</v>
      </c>
      <c r="AK884" s="234">
        <f t="shared" ca="1" si="682"/>
        <v>0</v>
      </c>
      <c r="AL884" s="234">
        <f t="shared" ca="1" si="682"/>
        <v>0</v>
      </c>
      <c r="AM884" s="234">
        <f t="shared" ca="1" si="682"/>
        <v>0</v>
      </c>
      <c r="AN884" s="234">
        <f t="shared" ca="1" si="682"/>
        <v>0</v>
      </c>
      <c r="AO884" s="234">
        <f t="shared" ca="1" si="682"/>
        <v>0</v>
      </c>
      <c r="AP884" s="234">
        <f t="shared" ca="1" si="682"/>
        <v>0</v>
      </c>
      <c r="AQ884" s="234">
        <f t="shared" ca="1" si="682"/>
        <v>0</v>
      </c>
      <c r="AR884" s="234">
        <f t="shared" ca="1" si="682"/>
        <v>0</v>
      </c>
      <c r="AS884" s="234">
        <f t="shared" ca="1" si="682"/>
        <v>0</v>
      </c>
      <c r="AT884" s="234">
        <f t="shared" ca="1" si="682"/>
        <v>0</v>
      </c>
      <c r="AU884" s="234">
        <f t="shared" ca="1" si="682"/>
        <v>0</v>
      </c>
      <c r="AV884" s="234">
        <f t="shared" ca="1" si="682"/>
        <v>0</v>
      </c>
      <c r="AW884" s="234">
        <f t="shared" ca="1" si="682"/>
        <v>0</v>
      </c>
      <c r="AX884" s="234">
        <f t="shared" ca="1" si="682"/>
        <v>0</v>
      </c>
      <c r="AY884" s="234">
        <f t="shared" ca="1" si="682"/>
        <v>0</v>
      </c>
      <c r="AZ884" s="234">
        <f t="shared" ca="1" si="682"/>
        <v>0</v>
      </c>
      <c r="BA884" s="234">
        <f t="shared" ca="1" si="682"/>
        <v>0</v>
      </c>
      <c r="BB884" s="234">
        <f t="shared" ca="1" si="682"/>
        <v>0</v>
      </c>
      <c r="BC884" s="234">
        <f t="shared" ca="1" si="682"/>
        <v>0</v>
      </c>
      <c r="BD884" s="234">
        <f t="shared" ca="1" si="682"/>
        <v>0</v>
      </c>
      <c r="BE884" s="234">
        <f t="shared" ca="1" si="682"/>
        <v>0</v>
      </c>
      <c r="BF884" s="234">
        <f t="shared" ca="1" si="682"/>
        <v>0</v>
      </c>
      <c r="BG884" s="234">
        <f t="shared" ca="1" si="682"/>
        <v>0</v>
      </c>
      <c r="BH884" s="234">
        <f t="shared" ca="1" si="682"/>
        <v>0</v>
      </c>
      <c r="BI884" s="234">
        <f t="shared" ca="1" si="682"/>
        <v>0</v>
      </c>
      <c r="BJ884" s="234">
        <f t="shared" ca="1" si="682"/>
        <v>0</v>
      </c>
      <c r="BK884" s="234">
        <f t="shared" ca="1" si="682"/>
        <v>0</v>
      </c>
      <c r="BL884" s="234">
        <f t="shared" ca="1" si="682"/>
        <v>0</v>
      </c>
      <c r="BM884" s="234">
        <f t="shared" ca="1" si="682"/>
        <v>0</v>
      </c>
    </row>
    <row r="885" spans="3:65" x14ac:dyDescent="0.2">
      <c r="C885" s="188">
        <f t="shared" si="673"/>
        <v>7</v>
      </c>
      <c r="D885" s="166" t="str">
        <f t="shared" si="674"/>
        <v xml:space="preserve">Alt 1 - TRANSMISSION LINE  </v>
      </c>
      <c r="E885" s="211" t="str">
        <f t="shared" si="670"/>
        <v>CWIP Capital</v>
      </c>
      <c r="F885" s="183">
        <f t="shared" si="670"/>
        <v>6</v>
      </c>
      <c r="G885" s="183"/>
      <c r="H885" s="222">
        <f>Assumptions!$E$38</f>
        <v>3.6000000000000002E-4</v>
      </c>
      <c r="I885" s="217">
        <f t="shared" si="671"/>
        <v>8.3333333333333329E-2</v>
      </c>
      <c r="K885" s="202">
        <f t="shared" ca="1" si="675"/>
        <v>805719.89769437374</v>
      </c>
      <c r="L885" s="203">
        <f t="shared" ca="1" si="676"/>
        <v>2876521.3164240592</v>
      </c>
      <c r="O885" s="289">
        <f t="shared" ca="1" si="677"/>
        <v>0</v>
      </c>
      <c r="P885" s="234">
        <f t="shared" ref="P885:BM885" ca="1" si="683">$H885*P856</f>
        <v>0</v>
      </c>
      <c r="Q885" s="234">
        <f t="shared" ca="1" si="683"/>
        <v>0</v>
      </c>
      <c r="R885" s="234">
        <f t="shared" ca="1" si="683"/>
        <v>88505.106252379395</v>
      </c>
      <c r="S885" s="234">
        <f t="shared" ca="1" si="683"/>
        <v>88399.743030650381</v>
      </c>
      <c r="T885" s="234">
        <f t="shared" ca="1" si="683"/>
        <v>87135.384369902109</v>
      </c>
      <c r="U885" s="234">
        <f t="shared" ca="1" si="683"/>
        <v>85871.025709153822</v>
      </c>
      <c r="V885" s="234">
        <f t="shared" ca="1" si="683"/>
        <v>84606.66704840555</v>
      </c>
      <c r="W885" s="234">
        <f t="shared" ca="1" si="683"/>
        <v>83342.308387657264</v>
      </c>
      <c r="X885" s="234">
        <f t="shared" ca="1" si="683"/>
        <v>82077.949726908992</v>
      </c>
      <c r="Y885" s="234">
        <f t="shared" ca="1" si="683"/>
        <v>80813.591066160705</v>
      </c>
      <c r="Z885" s="234">
        <f t="shared" ca="1" si="683"/>
        <v>79549.232405412447</v>
      </c>
      <c r="AA885" s="234">
        <f t="shared" ca="1" si="683"/>
        <v>78284.873744664161</v>
      </c>
      <c r="AB885" s="234">
        <f t="shared" ca="1" si="683"/>
        <v>77020.515083915889</v>
      </c>
      <c r="AC885" s="234">
        <f t="shared" ca="1" si="683"/>
        <v>75756.156423167602</v>
      </c>
      <c r="AD885" s="234">
        <f t="shared" ca="1" si="683"/>
        <v>74491.79776241933</v>
      </c>
      <c r="AE885" s="234">
        <f t="shared" ca="1" si="683"/>
        <v>73227.439101671058</v>
      </c>
      <c r="AF885" s="234">
        <f t="shared" ca="1" si="683"/>
        <v>71963.080440922771</v>
      </c>
      <c r="AG885" s="234">
        <f t="shared" ca="1" si="683"/>
        <v>70698.721780174499</v>
      </c>
      <c r="AH885" s="234">
        <f t="shared" ca="1" si="683"/>
        <v>69434.363119426213</v>
      </c>
      <c r="AI885" s="234">
        <f t="shared" ca="1" si="683"/>
        <v>68170.004458677926</v>
      </c>
      <c r="AJ885" s="234">
        <f t="shared" ca="1" si="683"/>
        <v>66905.645797929668</v>
      </c>
      <c r="AK885" s="234">
        <f t="shared" ca="1" si="683"/>
        <v>65641.287137181396</v>
      </c>
      <c r="AL885" s="234">
        <f t="shared" ca="1" si="683"/>
        <v>64376.92847643311</v>
      </c>
      <c r="AM885" s="234">
        <f t="shared" ca="1" si="683"/>
        <v>63112.569815684823</v>
      </c>
      <c r="AN885" s="234">
        <f t="shared" ca="1" si="683"/>
        <v>61848.211154936551</v>
      </c>
      <c r="AO885" s="234">
        <f t="shared" ca="1" si="683"/>
        <v>60583.852494188286</v>
      </c>
      <c r="AP885" s="234">
        <f t="shared" ca="1" si="683"/>
        <v>59319.493833439999</v>
      </c>
      <c r="AQ885" s="234">
        <f t="shared" ca="1" si="683"/>
        <v>58055.135172691713</v>
      </c>
      <c r="AR885" s="234">
        <f t="shared" ca="1" si="683"/>
        <v>56790.776511943441</v>
      </c>
      <c r="AS885" s="234">
        <f t="shared" ca="1" si="683"/>
        <v>55526.417851195169</v>
      </c>
      <c r="AT885" s="234">
        <f t="shared" ca="1" si="683"/>
        <v>54262.059190446889</v>
      </c>
      <c r="AU885" s="234">
        <f t="shared" ca="1" si="683"/>
        <v>52997.70052969861</v>
      </c>
      <c r="AV885" s="234">
        <f t="shared" ca="1" si="683"/>
        <v>51733.341868950331</v>
      </c>
      <c r="AW885" s="234">
        <f t="shared" ca="1" si="683"/>
        <v>50468.983208202058</v>
      </c>
      <c r="AX885" s="234">
        <f t="shared" ca="1" si="683"/>
        <v>49204.624547453772</v>
      </c>
      <c r="AY885" s="234">
        <f t="shared" ca="1" si="683"/>
        <v>47940.265886705492</v>
      </c>
      <c r="AZ885" s="234">
        <f t="shared" ca="1" si="683"/>
        <v>46675.907225957228</v>
      </c>
      <c r="BA885" s="234">
        <f t="shared" ca="1" si="683"/>
        <v>45411.548565208948</v>
      </c>
      <c r="BB885" s="234">
        <f t="shared" ca="1" si="683"/>
        <v>44147.189904460669</v>
      </c>
      <c r="BC885" s="234">
        <f t="shared" ca="1" si="683"/>
        <v>42882.831243712397</v>
      </c>
      <c r="BD885" s="234">
        <f t="shared" ca="1" si="683"/>
        <v>41618.472582964125</v>
      </c>
      <c r="BE885" s="234">
        <f t="shared" ca="1" si="683"/>
        <v>40354.113922215845</v>
      </c>
      <c r="BF885" s="234">
        <f t="shared" ca="1" si="683"/>
        <v>39089.755261467581</v>
      </c>
      <c r="BG885" s="234">
        <f t="shared" ca="1" si="683"/>
        <v>37825.396600719301</v>
      </c>
      <c r="BH885" s="234">
        <f t="shared" ca="1" si="683"/>
        <v>36561.037939971029</v>
      </c>
      <c r="BI885" s="234">
        <f t="shared" ca="1" si="683"/>
        <v>35296.679279222757</v>
      </c>
      <c r="BJ885" s="234">
        <f t="shared" ca="1" si="683"/>
        <v>34032.320618474485</v>
      </c>
      <c r="BK885" s="234">
        <f t="shared" ca="1" si="683"/>
        <v>32767.961957726213</v>
      </c>
      <c r="BL885" s="234">
        <f t="shared" ca="1" si="683"/>
        <v>31503.603296977944</v>
      </c>
      <c r="BM885" s="234">
        <f t="shared" ca="1" si="683"/>
        <v>30239.244636229669</v>
      </c>
    </row>
    <row r="886" spans="3:65" x14ac:dyDescent="0.2">
      <c r="C886" s="188">
        <f t="shared" si="673"/>
        <v>8</v>
      </c>
      <c r="D886" s="166" t="str">
        <f t="shared" si="674"/>
        <v xml:space="preserve">Alt 1 - TRANSMISSION SUBSTATION  </v>
      </c>
      <c r="E886" s="211" t="str">
        <f t="shared" si="670"/>
        <v>CWIP Capital</v>
      </c>
      <c r="F886" s="183">
        <f t="shared" si="670"/>
        <v>6</v>
      </c>
      <c r="G886" s="183"/>
      <c r="H886" s="222">
        <f>Assumptions!$E$38</f>
        <v>3.6000000000000002E-4</v>
      </c>
      <c r="I886" s="217">
        <f t="shared" si="671"/>
        <v>8.3333333333333329E-2</v>
      </c>
      <c r="K886" s="202">
        <f t="shared" ca="1" si="675"/>
        <v>111353.5127011353</v>
      </c>
      <c r="L886" s="203">
        <f t="shared" ca="1" si="676"/>
        <v>331275.24809206789</v>
      </c>
      <c r="O886" s="289">
        <f t="shared" ca="1" si="677"/>
        <v>0</v>
      </c>
      <c r="P886" s="234">
        <f t="shared" ref="P886:BM886" ca="1" si="684">$H886*P857</f>
        <v>0</v>
      </c>
      <c r="Q886" s="234">
        <f t="shared" ca="1" si="684"/>
        <v>0</v>
      </c>
      <c r="R886" s="234">
        <f t="shared" ca="1" si="684"/>
        <v>13681.350587620591</v>
      </c>
      <c r="S886" s="234">
        <f t="shared" ca="1" si="684"/>
        <v>13655.438938780402</v>
      </c>
      <c r="T886" s="234">
        <f t="shared" ca="1" si="684"/>
        <v>13344.499152698114</v>
      </c>
      <c r="U886" s="234">
        <f t="shared" ca="1" si="684"/>
        <v>13033.559366615829</v>
      </c>
      <c r="V886" s="234">
        <f t="shared" ca="1" si="684"/>
        <v>12722.619580533541</v>
      </c>
      <c r="W886" s="234">
        <f t="shared" ca="1" si="684"/>
        <v>12411.679794451256</v>
      </c>
      <c r="X886" s="234">
        <f t="shared" ca="1" si="684"/>
        <v>12100.74000836897</v>
      </c>
      <c r="Y886" s="234">
        <f t="shared" ca="1" si="684"/>
        <v>11789.800222286683</v>
      </c>
      <c r="Z886" s="234">
        <f t="shared" ca="1" si="684"/>
        <v>11478.860436204397</v>
      </c>
      <c r="AA886" s="234">
        <f t="shared" ca="1" si="684"/>
        <v>11167.920650122111</v>
      </c>
      <c r="AB886" s="234">
        <f t="shared" ca="1" si="684"/>
        <v>10856.980864039824</v>
      </c>
      <c r="AC886" s="234">
        <f t="shared" ca="1" si="684"/>
        <v>10546.04107795754</v>
      </c>
      <c r="AD886" s="234">
        <f t="shared" ca="1" si="684"/>
        <v>10235.101291875253</v>
      </c>
      <c r="AE886" s="234">
        <f t="shared" ca="1" si="684"/>
        <v>9924.1615057929666</v>
      </c>
      <c r="AF886" s="234">
        <f t="shared" ca="1" si="684"/>
        <v>9613.2217197106802</v>
      </c>
      <c r="AG886" s="234">
        <f t="shared" ca="1" si="684"/>
        <v>9302.2819336283937</v>
      </c>
      <c r="AH886" s="234">
        <f t="shared" ca="1" si="684"/>
        <v>8991.3421475461091</v>
      </c>
      <c r="AI886" s="234">
        <f t="shared" ca="1" si="684"/>
        <v>8680.4023614638227</v>
      </c>
      <c r="AJ886" s="234">
        <f t="shared" ca="1" si="684"/>
        <v>8369.462575381538</v>
      </c>
      <c r="AK886" s="234">
        <f t="shared" ca="1" si="684"/>
        <v>8058.5227892992516</v>
      </c>
      <c r="AL886" s="234">
        <f t="shared" ca="1" si="684"/>
        <v>7747.5830032169652</v>
      </c>
      <c r="AM886" s="234">
        <f t="shared" ca="1" si="684"/>
        <v>7436.6432171346787</v>
      </c>
      <c r="AN886" s="234">
        <f t="shared" ca="1" si="684"/>
        <v>7125.7034310523932</v>
      </c>
      <c r="AO886" s="234">
        <f t="shared" ca="1" si="684"/>
        <v>6814.7636449701067</v>
      </c>
      <c r="AP886" s="234">
        <f t="shared" ca="1" si="684"/>
        <v>6503.8238588878221</v>
      </c>
      <c r="AQ886" s="234">
        <f t="shared" ca="1" si="684"/>
        <v>6192.8840728055357</v>
      </c>
      <c r="AR886" s="234">
        <f t="shared" ca="1" si="684"/>
        <v>5881.9442867232501</v>
      </c>
      <c r="AS886" s="234">
        <f t="shared" ca="1" si="684"/>
        <v>5571.0045006409637</v>
      </c>
      <c r="AT886" s="234">
        <f t="shared" ca="1" si="684"/>
        <v>5260.0647145586781</v>
      </c>
      <c r="AU886" s="234">
        <f t="shared" ca="1" si="684"/>
        <v>4949.1249284763926</v>
      </c>
      <c r="AV886" s="234">
        <f t="shared" ca="1" si="684"/>
        <v>4638.1851423941062</v>
      </c>
      <c r="AW886" s="234">
        <f t="shared" ca="1" si="684"/>
        <v>4327.2453563118197</v>
      </c>
      <c r="AX886" s="234">
        <f t="shared" ca="1" si="684"/>
        <v>4016.3055702295346</v>
      </c>
      <c r="AY886" s="234">
        <f t="shared" ca="1" si="684"/>
        <v>3705.3657841472486</v>
      </c>
      <c r="AZ886" s="234">
        <f t="shared" ca="1" si="684"/>
        <v>3394.4259980649622</v>
      </c>
      <c r="BA886" s="234">
        <f t="shared" ca="1" si="684"/>
        <v>3083.4862119826771</v>
      </c>
      <c r="BB886" s="234">
        <f t="shared" ca="1" si="684"/>
        <v>2772.5464259003907</v>
      </c>
      <c r="BC886" s="234">
        <f t="shared" ca="1" si="684"/>
        <v>2736.2701175241182</v>
      </c>
      <c r="BD886" s="234">
        <f t="shared" ca="1" si="684"/>
        <v>2736.2701175241182</v>
      </c>
      <c r="BE886" s="234">
        <f t="shared" ca="1" si="684"/>
        <v>2736.2701175241182</v>
      </c>
      <c r="BF886" s="234">
        <f t="shared" ca="1" si="684"/>
        <v>2736.2701175241182</v>
      </c>
      <c r="BG886" s="234">
        <f t="shared" ca="1" si="684"/>
        <v>2736.2701175241182</v>
      </c>
      <c r="BH886" s="234">
        <f t="shared" ca="1" si="684"/>
        <v>2736.2701175241182</v>
      </c>
      <c r="BI886" s="234">
        <f t="shared" ca="1" si="684"/>
        <v>2736.2701175241182</v>
      </c>
      <c r="BJ886" s="234">
        <f t="shared" ca="1" si="684"/>
        <v>2736.2701175241182</v>
      </c>
      <c r="BK886" s="234">
        <f t="shared" ca="1" si="684"/>
        <v>0</v>
      </c>
      <c r="BL886" s="234">
        <f t="shared" ca="1" si="684"/>
        <v>0</v>
      </c>
      <c r="BM886" s="234">
        <f t="shared" ca="1" si="684"/>
        <v>0</v>
      </c>
    </row>
    <row r="887" spans="3:65" x14ac:dyDescent="0.2">
      <c r="C887" s="188">
        <f t="shared" si="673"/>
        <v>9</v>
      </c>
      <c r="D887" s="166" t="str">
        <f t="shared" si="674"/>
        <v xml:space="preserve">Alt 1 - DISTRIBUTION SUBSTATION  </v>
      </c>
      <c r="E887" s="211" t="str">
        <f t="shared" si="670"/>
        <v>CWIP Capital</v>
      </c>
      <c r="F887" s="183">
        <f t="shared" si="670"/>
        <v>6</v>
      </c>
      <c r="G887" s="183"/>
      <c r="H887" s="222">
        <f>Assumptions!$E$38</f>
        <v>3.6000000000000002E-4</v>
      </c>
      <c r="I887" s="217">
        <f t="shared" si="671"/>
        <v>8.3333333333333329E-2</v>
      </c>
      <c r="K887" s="202">
        <f t="shared" ca="1" si="675"/>
        <v>0</v>
      </c>
      <c r="L887" s="203">
        <f t="shared" ca="1" si="676"/>
        <v>0</v>
      </c>
      <c r="O887" s="289">
        <f t="shared" ca="1" si="677"/>
        <v>0</v>
      </c>
      <c r="P887" s="234">
        <f t="shared" ref="P887:BM887" ca="1" si="685">$H887*P858</f>
        <v>0</v>
      </c>
      <c r="Q887" s="234">
        <f t="shared" ca="1" si="685"/>
        <v>0</v>
      </c>
      <c r="R887" s="234">
        <f t="shared" ca="1" si="685"/>
        <v>0</v>
      </c>
      <c r="S887" s="234">
        <f t="shared" ca="1" si="685"/>
        <v>0</v>
      </c>
      <c r="T887" s="234">
        <f t="shared" ca="1" si="685"/>
        <v>0</v>
      </c>
      <c r="U887" s="234">
        <f t="shared" ca="1" si="685"/>
        <v>0</v>
      </c>
      <c r="V887" s="234">
        <f t="shared" ca="1" si="685"/>
        <v>0</v>
      </c>
      <c r="W887" s="234">
        <f t="shared" ca="1" si="685"/>
        <v>0</v>
      </c>
      <c r="X887" s="234">
        <f t="shared" ca="1" si="685"/>
        <v>0</v>
      </c>
      <c r="Y887" s="234">
        <f t="shared" ca="1" si="685"/>
        <v>0</v>
      </c>
      <c r="Z887" s="234">
        <f t="shared" ca="1" si="685"/>
        <v>0</v>
      </c>
      <c r="AA887" s="234">
        <f t="shared" ca="1" si="685"/>
        <v>0</v>
      </c>
      <c r="AB887" s="234">
        <f t="shared" ca="1" si="685"/>
        <v>0</v>
      </c>
      <c r="AC887" s="234">
        <f t="shared" ca="1" si="685"/>
        <v>0</v>
      </c>
      <c r="AD887" s="234">
        <f t="shared" ca="1" si="685"/>
        <v>0</v>
      </c>
      <c r="AE887" s="234">
        <f t="shared" ca="1" si="685"/>
        <v>0</v>
      </c>
      <c r="AF887" s="234">
        <f t="shared" ca="1" si="685"/>
        <v>0</v>
      </c>
      <c r="AG887" s="234">
        <f t="shared" ca="1" si="685"/>
        <v>0</v>
      </c>
      <c r="AH887" s="234">
        <f t="shared" ca="1" si="685"/>
        <v>0</v>
      </c>
      <c r="AI887" s="234">
        <f t="shared" ca="1" si="685"/>
        <v>0</v>
      </c>
      <c r="AJ887" s="234">
        <f t="shared" ca="1" si="685"/>
        <v>0</v>
      </c>
      <c r="AK887" s="234">
        <f t="shared" ca="1" si="685"/>
        <v>0</v>
      </c>
      <c r="AL887" s="234">
        <f t="shared" ca="1" si="685"/>
        <v>0</v>
      </c>
      <c r="AM887" s="234">
        <f t="shared" ca="1" si="685"/>
        <v>0</v>
      </c>
      <c r="AN887" s="234">
        <f t="shared" ca="1" si="685"/>
        <v>0</v>
      </c>
      <c r="AO887" s="234">
        <f t="shared" ca="1" si="685"/>
        <v>0</v>
      </c>
      <c r="AP887" s="234">
        <f t="shared" ca="1" si="685"/>
        <v>0</v>
      </c>
      <c r="AQ887" s="234">
        <f t="shared" ca="1" si="685"/>
        <v>0</v>
      </c>
      <c r="AR887" s="234">
        <f t="shared" ca="1" si="685"/>
        <v>0</v>
      </c>
      <c r="AS887" s="234">
        <f t="shared" ca="1" si="685"/>
        <v>0</v>
      </c>
      <c r="AT887" s="234">
        <f t="shared" ca="1" si="685"/>
        <v>0</v>
      </c>
      <c r="AU887" s="234">
        <f t="shared" ca="1" si="685"/>
        <v>0</v>
      </c>
      <c r="AV887" s="234">
        <f t="shared" ca="1" si="685"/>
        <v>0</v>
      </c>
      <c r="AW887" s="234">
        <f t="shared" ca="1" si="685"/>
        <v>0</v>
      </c>
      <c r="AX887" s="234">
        <f t="shared" ca="1" si="685"/>
        <v>0</v>
      </c>
      <c r="AY887" s="234">
        <f t="shared" ca="1" si="685"/>
        <v>0</v>
      </c>
      <c r="AZ887" s="234">
        <f t="shared" ca="1" si="685"/>
        <v>0</v>
      </c>
      <c r="BA887" s="234">
        <f t="shared" ca="1" si="685"/>
        <v>0</v>
      </c>
      <c r="BB887" s="234">
        <f t="shared" ca="1" si="685"/>
        <v>0</v>
      </c>
      <c r="BC887" s="234">
        <f t="shared" ca="1" si="685"/>
        <v>0</v>
      </c>
      <c r="BD887" s="234">
        <f t="shared" ca="1" si="685"/>
        <v>0</v>
      </c>
      <c r="BE887" s="234">
        <f t="shared" ca="1" si="685"/>
        <v>0</v>
      </c>
      <c r="BF887" s="234">
        <f t="shared" ca="1" si="685"/>
        <v>0</v>
      </c>
      <c r="BG887" s="234">
        <f t="shared" ca="1" si="685"/>
        <v>0</v>
      </c>
      <c r="BH887" s="234">
        <f t="shared" ca="1" si="685"/>
        <v>0</v>
      </c>
      <c r="BI887" s="234">
        <f t="shared" ca="1" si="685"/>
        <v>0</v>
      </c>
      <c r="BJ887" s="234">
        <f t="shared" ca="1" si="685"/>
        <v>0</v>
      </c>
      <c r="BK887" s="234">
        <f t="shared" ca="1" si="685"/>
        <v>0</v>
      </c>
      <c r="BL887" s="234">
        <f t="shared" ca="1" si="685"/>
        <v>0</v>
      </c>
      <c r="BM887" s="234">
        <f t="shared" ca="1" si="685"/>
        <v>0</v>
      </c>
    </row>
    <row r="888" spans="3:65" x14ac:dyDescent="0.2">
      <c r="C888" s="188">
        <f t="shared" si="673"/>
        <v>10</v>
      </c>
      <c r="D888" s="166" t="str">
        <f t="shared" si="674"/>
        <v/>
      </c>
      <c r="E888" s="211" t="str">
        <f t="shared" si="670"/>
        <v>Operating Expense</v>
      </c>
      <c r="F888" s="183">
        <f t="shared" si="670"/>
        <v>2</v>
      </c>
      <c r="G888" s="183"/>
      <c r="H888" s="222">
        <f>Assumptions!$E$38</f>
        <v>3.6000000000000002E-4</v>
      </c>
      <c r="I888" s="217">
        <f t="shared" si="671"/>
        <v>1</v>
      </c>
      <c r="K888" s="202">
        <f t="shared" ca="1" si="675"/>
        <v>0</v>
      </c>
      <c r="L888" s="203">
        <f t="shared" ca="1" si="676"/>
        <v>0</v>
      </c>
      <c r="O888" s="289">
        <f t="shared" ca="1" si="677"/>
        <v>0</v>
      </c>
      <c r="P888" s="234">
        <f t="shared" ref="P888:BM888" ca="1" si="686">$H888*P859</f>
        <v>0</v>
      </c>
      <c r="Q888" s="234">
        <f t="shared" ca="1" si="686"/>
        <v>0</v>
      </c>
      <c r="R888" s="234">
        <f t="shared" ca="1" si="686"/>
        <v>0</v>
      </c>
      <c r="S888" s="234">
        <f t="shared" ca="1" si="686"/>
        <v>0</v>
      </c>
      <c r="T888" s="234">
        <f t="shared" ca="1" si="686"/>
        <v>0</v>
      </c>
      <c r="U888" s="234">
        <f t="shared" ca="1" si="686"/>
        <v>0</v>
      </c>
      <c r="V888" s="234">
        <f t="shared" ca="1" si="686"/>
        <v>0</v>
      </c>
      <c r="W888" s="234">
        <f t="shared" ca="1" si="686"/>
        <v>0</v>
      </c>
      <c r="X888" s="234">
        <f t="shared" ca="1" si="686"/>
        <v>0</v>
      </c>
      <c r="Y888" s="234">
        <f t="shared" ca="1" si="686"/>
        <v>0</v>
      </c>
      <c r="Z888" s="234">
        <f t="shared" ca="1" si="686"/>
        <v>0</v>
      </c>
      <c r="AA888" s="234">
        <f t="shared" ca="1" si="686"/>
        <v>0</v>
      </c>
      <c r="AB888" s="234">
        <f t="shared" ca="1" si="686"/>
        <v>0</v>
      </c>
      <c r="AC888" s="234">
        <f t="shared" ca="1" si="686"/>
        <v>0</v>
      </c>
      <c r="AD888" s="234">
        <f t="shared" ca="1" si="686"/>
        <v>0</v>
      </c>
      <c r="AE888" s="234">
        <f t="shared" ca="1" si="686"/>
        <v>0</v>
      </c>
      <c r="AF888" s="234">
        <f t="shared" ca="1" si="686"/>
        <v>0</v>
      </c>
      <c r="AG888" s="234">
        <f t="shared" ca="1" si="686"/>
        <v>0</v>
      </c>
      <c r="AH888" s="234">
        <f t="shared" ca="1" si="686"/>
        <v>0</v>
      </c>
      <c r="AI888" s="234">
        <f t="shared" ca="1" si="686"/>
        <v>0</v>
      </c>
      <c r="AJ888" s="234">
        <f t="shared" ca="1" si="686"/>
        <v>0</v>
      </c>
      <c r="AK888" s="234">
        <f t="shared" ca="1" si="686"/>
        <v>0</v>
      </c>
      <c r="AL888" s="234">
        <f t="shared" ca="1" si="686"/>
        <v>0</v>
      </c>
      <c r="AM888" s="234">
        <f t="shared" ca="1" si="686"/>
        <v>0</v>
      </c>
      <c r="AN888" s="234">
        <f t="shared" ca="1" si="686"/>
        <v>0</v>
      </c>
      <c r="AO888" s="234">
        <f t="shared" ca="1" si="686"/>
        <v>0</v>
      </c>
      <c r="AP888" s="234">
        <f t="shared" ca="1" si="686"/>
        <v>0</v>
      </c>
      <c r="AQ888" s="234">
        <f t="shared" ca="1" si="686"/>
        <v>0</v>
      </c>
      <c r="AR888" s="234">
        <f t="shared" ca="1" si="686"/>
        <v>0</v>
      </c>
      <c r="AS888" s="234">
        <f t="shared" ca="1" si="686"/>
        <v>0</v>
      </c>
      <c r="AT888" s="234">
        <f t="shared" ca="1" si="686"/>
        <v>0</v>
      </c>
      <c r="AU888" s="234">
        <f t="shared" ca="1" si="686"/>
        <v>0</v>
      </c>
      <c r="AV888" s="234">
        <f t="shared" ca="1" si="686"/>
        <v>0</v>
      </c>
      <c r="AW888" s="234">
        <f t="shared" ca="1" si="686"/>
        <v>0</v>
      </c>
      <c r="AX888" s="234">
        <f t="shared" ca="1" si="686"/>
        <v>0</v>
      </c>
      <c r="AY888" s="234">
        <f t="shared" ca="1" si="686"/>
        <v>0</v>
      </c>
      <c r="AZ888" s="234">
        <f t="shared" ca="1" si="686"/>
        <v>0</v>
      </c>
      <c r="BA888" s="234">
        <f t="shared" ca="1" si="686"/>
        <v>0</v>
      </c>
      <c r="BB888" s="234">
        <f t="shared" ca="1" si="686"/>
        <v>0</v>
      </c>
      <c r="BC888" s="234">
        <f t="shared" ca="1" si="686"/>
        <v>0</v>
      </c>
      <c r="BD888" s="234">
        <f t="shared" ca="1" si="686"/>
        <v>0</v>
      </c>
      <c r="BE888" s="234">
        <f t="shared" ca="1" si="686"/>
        <v>0</v>
      </c>
      <c r="BF888" s="234">
        <f t="shared" ca="1" si="686"/>
        <v>0</v>
      </c>
      <c r="BG888" s="234">
        <f t="shared" ca="1" si="686"/>
        <v>0</v>
      </c>
      <c r="BH888" s="234">
        <f t="shared" ca="1" si="686"/>
        <v>0</v>
      </c>
      <c r="BI888" s="234">
        <f t="shared" ca="1" si="686"/>
        <v>0</v>
      </c>
      <c r="BJ888" s="234">
        <f t="shared" ca="1" si="686"/>
        <v>0</v>
      </c>
      <c r="BK888" s="234">
        <f t="shared" ca="1" si="686"/>
        <v>0</v>
      </c>
      <c r="BL888" s="234">
        <f t="shared" ca="1" si="686"/>
        <v>0</v>
      </c>
      <c r="BM888" s="234">
        <f t="shared" ca="1" si="686"/>
        <v>0</v>
      </c>
    </row>
    <row r="889" spans="3:65" x14ac:dyDescent="0.2">
      <c r="C889" s="188">
        <f t="shared" si="673"/>
        <v>11</v>
      </c>
      <c r="D889" s="166" t="str">
        <f t="shared" si="674"/>
        <v/>
      </c>
      <c r="E889" s="211" t="str">
        <f t="shared" si="670"/>
        <v>Operating Expense</v>
      </c>
      <c r="F889" s="183">
        <f t="shared" si="670"/>
        <v>2</v>
      </c>
      <c r="G889" s="183"/>
      <c r="H889" s="222">
        <f>Assumptions!$E$38</f>
        <v>3.6000000000000002E-4</v>
      </c>
      <c r="I889" s="217">
        <f t="shared" si="671"/>
        <v>1</v>
      </c>
      <c r="K889" s="202">
        <f t="shared" ca="1" si="675"/>
        <v>0</v>
      </c>
      <c r="L889" s="203">
        <f t="shared" ca="1" si="676"/>
        <v>0</v>
      </c>
      <c r="O889" s="289">
        <f t="shared" ca="1" si="677"/>
        <v>0</v>
      </c>
      <c r="P889" s="234">
        <f t="shared" ref="P889:BM889" ca="1" si="687">$H889*P860</f>
        <v>0</v>
      </c>
      <c r="Q889" s="234">
        <f t="shared" ca="1" si="687"/>
        <v>0</v>
      </c>
      <c r="R889" s="234">
        <f t="shared" ca="1" si="687"/>
        <v>0</v>
      </c>
      <c r="S889" s="234">
        <f t="shared" ca="1" si="687"/>
        <v>0</v>
      </c>
      <c r="T889" s="234">
        <f t="shared" ca="1" si="687"/>
        <v>0</v>
      </c>
      <c r="U889" s="234">
        <f t="shared" ca="1" si="687"/>
        <v>0</v>
      </c>
      <c r="V889" s="234">
        <f t="shared" ca="1" si="687"/>
        <v>0</v>
      </c>
      <c r="W889" s="234">
        <f t="shared" ca="1" si="687"/>
        <v>0</v>
      </c>
      <c r="X889" s="234">
        <f t="shared" ca="1" si="687"/>
        <v>0</v>
      </c>
      <c r="Y889" s="234">
        <f t="shared" ca="1" si="687"/>
        <v>0</v>
      </c>
      <c r="Z889" s="234">
        <f t="shared" ca="1" si="687"/>
        <v>0</v>
      </c>
      <c r="AA889" s="234">
        <f t="shared" ca="1" si="687"/>
        <v>0</v>
      </c>
      <c r="AB889" s="234">
        <f t="shared" ca="1" si="687"/>
        <v>0</v>
      </c>
      <c r="AC889" s="234">
        <f t="shared" ca="1" si="687"/>
        <v>0</v>
      </c>
      <c r="AD889" s="234">
        <f t="shared" ca="1" si="687"/>
        <v>0</v>
      </c>
      <c r="AE889" s="234">
        <f t="shared" ca="1" si="687"/>
        <v>0</v>
      </c>
      <c r="AF889" s="234">
        <f t="shared" ca="1" si="687"/>
        <v>0</v>
      </c>
      <c r="AG889" s="234">
        <f t="shared" ca="1" si="687"/>
        <v>0</v>
      </c>
      <c r="AH889" s="234">
        <f t="shared" ca="1" si="687"/>
        <v>0</v>
      </c>
      <c r="AI889" s="234">
        <f t="shared" ca="1" si="687"/>
        <v>0</v>
      </c>
      <c r="AJ889" s="234">
        <f t="shared" ca="1" si="687"/>
        <v>0</v>
      </c>
      <c r="AK889" s="234">
        <f t="shared" ca="1" si="687"/>
        <v>0</v>
      </c>
      <c r="AL889" s="234">
        <f t="shared" ca="1" si="687"/>
        <v>0</v>
      </c>
      <c r="AM889" s="234">
        <f t="shared" ca="1" si="687"/>
        <v>0</v>
      </c>
      <c r="AN889" s="234">
        <f t="shared" ca="1" si="687"/>
        <v>0</v>
      </c>
      <c r="AO889" s="234">
        <f t="shared" ca="1" si="687"/>
        <v>0</v>
      </c>
      <c r="AP889" s="234">
        <f t="shared" ca="1" si="687"/>
        <v>0</v>
      </c>
      <c r="AQ889" s="234">
        <f t="shared" ca="1" si="687"/>
        <v>0</v>
      </c>
      <c r="AR889" s="234">
        <f t="shared" ca="1" si="687"/>
        <v>0</v>
      </c>
      <c r="AS889" s="234">
        <f t="shared" ca="1" si="687"/>
        <v>0</v>
      </c>
      <c r="AT889" s="234">
        <f t="shared" ca="1" si="687"/>
        <v>0</v>
      </c>
      <c r="AU889" s="234">
        <f t="shared" ca="1" si="687"/>
        <v>0</v>
      </c>
      <c r="AV889" s="234">
        <f t="shared" ca="1" si="687"/>
        <v>0</v>
      </c>
      <c r="AW889" s="234">
        <f t="shared" ca="1" si="687"/>
        <v>0</v>
      </c>
      <c r="AX889" s="234">
        <f t="shared" ca="1" si="687"/>
        <v>0</v>
      </c>
      <c r="AY889" s="234">
        <f t="shared" ca="1" si="687"/>
        <v>0</v>
      </c>
      <c r="AZ889" s="234">
        <f t="shared" ca="1" si="687"/>
        <v>0</v>
      </c>
      <c r="BA889" s="234">
        <f t="shared" ca="1" si="687"/>
        <v>0</v>
      </c>
      <c r="BB889" s="234">
        <f t="shared" ca="1" si="687"/>
        <v>0</v>
      </c>
      <c r="BC889" s="234">
        <f t="shared" ca="1" si="687"/>
        <v>0</v>
      </c>
      <c r="BD889" s="234">
        <f t="shared" ca="1" si="687"/>
        <v>0</v>
      </c>
      <c r="BE889" s="234">
        <f t="shared" ca="1" si="687"/>
        <v>0</v>
      </c>
      <c r="BF889" s="234">
        <f t="shared" ca="1" si="687"/>
        <v>0</v>
      </c>
      <c r="BG889" s="234">
        <f t="shared" ca="1" si="687"/>
        <v>0</v>
      </c>
      <c r="BH889" s="234">
        <f t="shared" ca="1" si="687"/>
        <v>0</v>
      </c>
      <c r="BI889" s="234">
        <f t="shared" ca="1" si="687"/>
        <v>0</v>
      </c>
      <c r="BJ889" s="234">
        <f t="shared" ca="1" si="687"/>
        <v>0</v>
      </c>
      <c r="BK889" s="234">
        <f t="shared" ca="1" si="687"/>
        <v>0</v>
      </c>
      <c r="BL889" s="234">
        <f t="shared" ca="1" si="687"/>
        <v>0</v>
      </c>
      <c r="BM889" s="234">
        <f t="shared" ca="1" si="687"/>
        <v>0</v>
      </c>
    </row>
    <row r="890" spans="3:65" x14ac:dyDescent="0.2">
      <c r="C890" s="188">
        <f t="shared" si="673"/>
        <v>12</v>
      </c>
      <c r="D890" s="166" t="str">
        <f t="shared" si="674"/>
        <v/>
      </c>
      <c r="E890" s="211" t="str">
        <f t="shared" si="670"/>
        <v>Operating Expense</v>
      </c>
      <c r="F890" s="183">
        <f t="shared" si="670"/>
        <v>2</v>
      </c>
      <c r="G890" s="183"/>
      <c r="H890" s="222">
        <f>Assumptions!$E$38</f>
        <v>3.6000000000000002E-4</v>
      </c>
      <c r="I890" s="217">
        <f t="shared" si="671"/>
        <v>1</v>
      </c>
      <c r="K890" s="202">
        <f t="shared" ca="1" si="675"/>
        <v>0</v>
      </c>
      <c r="L890" s="203">
        <f t="shared" ca="1" si="676"/>
        <v>0</v>
      </c>
      <c r="O890" s="289">
        <f t="shared" ca="1" si="677"/>
        <v>0</v>
      </c>
      <c r="P890" s="234">
        <f t="shared" ref="P890:BM890" ca="1" si="688">$H890*P861</f>
        <v>0</v>
      </c>
      <c r="Q890" s="234">
        <f t="shared" ca="1" si="688"/>
        <v>0</v>
      </c>
      <c r="R890" s="234">
        <f t="shared" ca="1" si="688"/>
        <v>0</v>
      </c>
      <c r="S890" s="234">
        <f t="shared" ca="1" si="688"/>
        <v>0</v>
      </c>
      <c r="T890" s="234">
        <f t="shared" ca="1" si="688"/>
        <v>0</v>
      </c>
      <c r="U890" s="234">
        <f t="shared" ca="1" si="688"/>
        <v>0</v>
      </c>
      <c r="V890" s="234">
        <f t="shared" ca="1" si="688"/>
        <v>0</v>
      </c>
      <c r="W890" s="234">
        <f t="shared" ca="1" si="688"/>
        <v>0</v>
      </c>
      <c r="X890" s="234">
        <f t="shared" ca="1" si="688"/>
        <v>0</v>
      </c>
      <c r="Y890" s="234">
        <f t="shared" ca="1" si="688"/>
        <v>0</v>
      </c>
      <c r="Z890" s="234">
        <f t="shared" ca="1" si="688"/>
        <v>0</v>
      </c>
      <c r="AA890" s="234">
        <f t="shared" ca="1" si="688"/>
        <v>0</v>
      </c>
      <c r="AB890" s="234">
        <f t="shared" ca="1" si="688"/>
        <v>0</v>
      </c>
      <c r="AC890" s="234">
        <f t="shared" ca="1" si="688"/>
        <v>0</v>
      </c>
      <c r="AD890" s="234">
        <f t="shared" ca="1" si="688"/>
        <v>0</v>
      </c>
      <c r="AE890" s="234">
        <f t="shared" ca="1" si="688"/>
        <v>0</v>
      </c>
      <c r="AF890" s="234">
        <f t="shared" ca="1" si="688"/>
        <v>0</v>
      </c>
      <c r="AG890" s="234">
        <f t="shared" ca="1" si="688"/>
        <v>0</v>
      </c>
      <c r="AH890" s="234">
        <f t="shared" ca="1" si="688"/>
        <v>0</v>
      </c>
      <c r="AI890" s="234">
        <f t="shared" ca="1" si="688"/>
        <v>0</v>
      </c>
      <c r="AJ890" s="234">
        <f t="shared" ca="1" si="688"/>
        <v>0</v>
      </c>
      <c r="AK890" s="234">
        <f t="shared" ca="1" si="688"/>
        <v>0</v>
      </c>
      <c r="AL890" s="234">
        <f t="shared" ca="1" si="688"/>
        <v>0</v>
      </c>
      <c r="AM890" s="234">
        <f t="shared" ca="1" si="688"/>
        <v>0</v>
      </c>
      <c r="AN890" s="234">
        <f t="shared" ca="1" si="688"/>
        <v>0</v>
      </c>
      <c r="AO890" s="234">
        <f t="shared" ca="1" si="688"/>
        <v>0</v>
      </c>
      <c r="AP890" s="234">
        <f t="shared" ca="1" si="688"/>
        <v>0</v>
      </c>
      <c r="AQ890" s="234">
        <f t="shared" ca="1" si="688"/>
        <v>0</v>
      </c>
      <c r="AR890" s="234">
        <f t="shared" ca="1" si="688"/>
        <v>0</v>
      </c>
      <c r="AS890" s="234">
        <f t="shared" ca="1" si="688"/>
        <v>0</v>
      </c>
      <c r="AT890" s="234">
        <f t="shared" ca="1" si="688"/>
        <v>0</v>
      </c>
      <c r="AU890" s="234">
        <f t="shared" ca="1" si="688"/>
        <v>0</v>
      </c>
      <c r="AV890" s="234">
        <f t="shared" ca="1" si="688"/>
        <v>0</v>
      </c>
      <c r="AW890" s="234">
        <f t="shared" ca="1" si="688"/>
        <v>0</v>
      </c>
      <c r="AX890" s="234">
        <f t="shared" ca="1" si="688"/>
        <v>0</v>
      </c>
      <c r="AY890" s="234">
        <f t="shared" ca="1" si="688"/>
        <v>0</v>
      </c>
      <c r="AZ890" s="234">
        <f t="shared" ca="1" si="688"/>
        <v>0</v>
      </c>
      <c r="BA890" s="234">
        <f t="shared" ca="1" si="688"/>
        <v>0</v>
      </c>
      <c r="BB890" s="234">
        <f t="shared" ca="1" si="688"/>
        <v>0</v>
      </c>
      <c r="BC890" s="234">
        <f t="shared" ca="1" si="688"/>
        <v>0</v>
      </c>
      <c r="BD890" s="234">
        <f t="shared" ca="1" si="688"/>
        <v>0</v>
      </c>
      <c r="BE890" s="234">
        <f t="shared" ca="1" si="688"/>
        <v>0</v>
      </c>
      <c r="BF890" s="234">
        <f t="shared" ca="1" si="688"/>
        <v>0</v>
      </c>
      <c r="BG890" s="234">
        <f t="shared" ca="1" si="688"/>
        <v>0</v>
      </c>
      <c r="BH890" s="234">
        <f t="shared" ca="1" si="688"/>
        <v>0</v>
      </c>
      <c r="BI890" s="234">
        <f t="shared" ca="1" si="688"/>
        <v>0</v>
      </c>
      <c r="BJ890" s="234">
        <f t="shared" ca="1" si="688"/>
        <v>0</v>
      </c>
      <c r="BK890" s="234">
        <f t="shared" ca="1" si="688"/>
        <v>0</v>
      </c>
      <c r="BL890" s="234">
        <f t="shared" ca="1" si="688"/>
        <v>0</v>
      </c>
      <c r="BM890" s="234">
        <f t="shared" ca="1" si="688"/>
        <v>0</v>
      </c>
    </row>
    <row r="891" spans="3:65" x14ac:dyDescent="0.2">
      <c r="C891" s="188">
        <f t="shared" si="673"/>
        <v>13</v>
      </c>
      <c r="D891" s="166" t="str">
        <f t="shared" si="674"/>
        <v xml:space="preserve">Alt 2 - TRANSMISSION LINE  </v>
      </c>
      <c r="E891" s="211" t="str">
        <f t="shared" si="670"/>
        <v>CWIP Capital</v>
      </c>
      <c r="F891" s="183">
        <f t="shared" si="670"/>
        <v>6</v>
      </c>
      <c r="G891" s="183"/>
      <c r="H891" s="222">
        <f>Assumptions!$E$38</f>
        <v>3.6000000000000002E-4</v>
      </c>
      <c r="I891" s="217">
        <f t="shared" si="671"/>
        <v>8.3333333333333329E-2</v>
      </c>
      <c r="K891" s="202">
        <f t="shared" ca="1" si="675"/>
        <v>723551.19145155244</v>
      </c>
      <c r="L891" s="203">
        <f t="shared" ca="1" si="676"/>
        <v>2583168.7062591328</v>
      </c>
      <c r="O891" s="289">
        <f t="shared" ca="1" si="677"/>
        <v>0</v>
      </c>
      <c r="P891" s="234">
        <f t="shared" ref="P891:BM891" ca="1" si="689">$H891*P862</f>
        <v>0</v>
      </c>
      <c r="Q891" s="234">
        <f t="shared" ca="1" si="689"/>
        <v>0</v>
      </c>
      <c r="R891" s="234">
        <f t="shared" ca="1" si="689"/>
        <v>79479.202712635859</v>
      </c>
      <c r="S891" s="234">
        <f t="shared" ca="1" si="689"/>
        <v>79384.584614168431</v>
      </c>
      <c r="T891" s="234">
        <f t="shared" ca="1" si="689"/>
        <v>78249.167432559349</v>
      </c>
      <c r="U891" s="234">
        <f t="shared" ca="1" si="689"/>
        <v>77113.750250950266</v>
      </c>
      <c r="V891" s="234">
        <f t="shared" ca="1" si="689"/>
        <v>75978.333069341184</v>
      </c>
      <c r="W891" s="234">
        <f t="shared" ca="1" si="689"/>
        <v>74842.915887732102</v>
      </c>
      <c r="X891" s="234">
        <f t="shared" ca="1" si="689"/>
        <v>73707.49870612302</v>
      </c>
      <c r="Y891" s="234">
        <f t="shared" ca="1" si="689"/>
        <v>72572.081524513924</v>
      </c>
      <c r="Z891" s="234">
        <f t="shared" ca="1" si="689"/>
        <v>71436.664342904856</v>
      </c>
      <c r="AA891" s="234">
        <f t="shared" ca="1" si="689"/>
        <v>70301.24716129576</v>
      </c>
      <c r="AB891" s="234">
        <f t="shared" ca="1" si="689"/>
        <v>69165.829979686678</v>
      </c>
      <c r="AC891" s="234">
        <f t="shared" ca="1" si="689"/>
        <v>68030.412798077596</v>
      </c>
      <c r="AD891" s="234">
        <f t="shared" ca="1" si="689"/>
        <v>66894.995616468514</v>
      </c>
      <c r="AE891" s="234">
        <f t="shared" ca="1" si="689"/>
        <v>65759.578434859432</v>
      </c>
      <c r="AF891" s="234">
        <f t="shared" ca="1" si="689"/>
        <v>64624.161253250342</v>
      </c>
      <c r="AG891" s="234">
        <f t="shared" ca="1" si="689"/>
        <v>63488.744071641253</v>
      </c>
      <c r="AH891" s="234">
        <f t="shared" ca="1" si="689"/>
        <v>62353.326890032178</v>
      </c>
      <c r="AI891" s="234">
        <f t="shared" ca="1" si="689"/>
        <v>61217.909708423089</v>
      </c>
      <c r="AJ891" s="234">
        <f t="shared" ca="1" si="689"/>
        <v>60082.492526814014</v>
      </c>
      <c r="AK891" s="234">
        <f t="shared" ca="1" si="689"/>
        <v>58947.075345204925</v>
      </c>
      <c r="AL891" s="234">
        <f t="shared" ca="1" si="689"/>
        <v>57811.658163595843</v>
      </c>
      <c r="AM891" s="234">
        <f t="shared" ca="1" si="689"/>
        <v>56676.240981986753</v>
      </c>
      <c r="AN891" s="234">
        <f t="shared" ca="1" si="689"/>
        <v>55540.823800377679</v>
      </c>
      <c r="AO891" s="234">
        <f t="shared" ca="1" si="689"/>
        <v>54405.406618768589</v>
      </c>
      <c r="AP891" s="234">
        <f t="shared" ca="1" si="689"/>
        <v>53269.9894371595</v>
      </c>
      <c r="AQ891" s="234">
        <f t="shared" ca="1" si="689"/>
        <v>52134.572255550418</v>
      </c>
      <c r="AR891" s="234">
        <f t="shared" ca="1" si="689"/>
        <v>50999.155073941343</v>
      </c>
      <c r="AS891" s="234">
        <f t="shared" ca="1" si="689"/>
        <v>49863.737892332254</v>
      </c>
      <c r="AT891" s="234">
        <f t="shared" ca="1" si="689"/>
        <v>48728.320710723165</v>
      </c>
      <c r="AU891" s="234">
        <f t="shared" ca="1" si="689"/>
        <v>47592.903529114075</v>
      </c>
      <c r="AV891" s="234">
        <f t="shared" ca="1" si="689"/>
        <v>46457.486347505001</v>
      </c>
      <c r="AW891" s="234">
        <f t="shared" ca="1" si="689"/>
        <v>45322.069165895919</v>
      </c>
      <c r="AX891" s="234">
        <f t="shared" ca="1" si="689"/>
        <v>44186.651984286837</v>
      </c>
      <c r="AY891" s="234">
        <f t="shared" ca="1" si="689"/>
        <v>43051.234802677747</v>
      </c>
      <c r="AZ891" s="234">
        <f t="shared" ca="1" si="689"/>
        <v>41915.817621068665</v>
      </c>
      <c r="BA891" s="234">
        <f t="shared" ca="1" si="689"/>
        <v>40780.400439459583</v>
      </c>
      <c r="BB891" s="234">
        <f t="shared" ca="1" si="689"/>
        <v>39644.983257850494</v>
      </c>
      <c r="BC891" s="234">
        <f t="shared" ca="1" si="689"/>
        <v>38509.566076241419</v>
      </c>
      <c r="BD891" s="234">
        <f t="shared" ca="1" si="689"/>
        <v>37374.148894632337</v>
      </c>
      <c r="BE891" s="234">
        <f t="shared" ca="1" si="689"/>
        <v>36238.731713023255</v>
      </c>
      <c r="BF891" s="234">
        <f t="shared" ca="1" si="689"/>
        <v>35103.31453141418</v>
      </c>
      <c r="BG891" s="234">
        <f t="shared" ca="1" si="689"/>
        <v>33967.897349805098</v>
      </c>
      <c r="BH891" s="234">
        <f t="shared" ca="1" si="689"/>
        <v>32832.480168196016</v>
      </c>
      <c r="BI891" s="234">
        <f t="shared" ca="1" si="689"/>
        <v>31697.062986586941</v>
      </c>
      <c r="BJ891" s="234">
        <f t="shared" ca="1" si="689"/>
        <v>30561.645804977859</v>
      </c>
      <c r="BK891" s="234">
        <f t="shared" ca="1" si="689"/>
        <v>29426.228623368781</v>
      </c>
      <c r="BL891" s="234">
        <f t="shared" ca="1" si="689"/>
        <v>28290.811441759703</v>
      </c>
      <c r="BM891" s="234">
        <f t="shared" ca="1" si="689"/>
        <v>27155.394260150621</v>
      </c>
    </row>
    <row r="892" spans="3:65" x14ac:dyDescent="0.2">
      <c r="C892" s="188">
        <f t="shared" si="673"/>
        <v>14</v>
      </c>
      <c r="D892" s="166" t="str">
        <f t="shared" si="674"/>
        <v xml:space="preserve">Alt 2 - TRANSMISSION SUBSTATION  </v>
      </c>
      <c r="E892" s="211" t="str">
        <f t="shared" si="670"/>
        <v>CWIP Capital</v>
      </c>
      <c r="F892" s="183">
        <f t="shared" si="670"/>
        <v>6</v>
      </c>
      <c r="G892" s="183"/>
      <c r="H892" s="222">
        <f>Assumptions!$E$38</f>
        <v>3.6000000000000002E-4</v>
      </c>
      <c r="I892" s="217">
        <f t="shared" si="671"/>
        <v>8.3333333333333329E-2</v>
      </c>
      <c r="K892" s="202">
        <f t="shared" ca="1" si="675"/>
        <v>7344.8585107541057</v>
      </c>
      <c r="L892" s="203">
        <f t="shared" ca="1" si="676"/>
        <v>21850.858283040005</v>
      </c>
      <c r="O892" s="289">
        <f t="shared" ca="1" si="677"/>
        <v>0</v>
      </c>
      <c r="P892" s="234">
        <f t="shared" ref="P892:BM892" ca="1" si="690">$H892*P863</f>
        <v>0</v>
      </c>
      <c r="Q892" s="234">
        <f t="shared" ca="1" si="690"/>
        <v>0</v>
      </c>
      <c r="R892" s="234">
        <f t="shared" ca="1" si="690"/>
        <v>902.41952736414476</v>
      </c>
      <c r="S892" s="234">
        <f t="shared" ca="1" si="690"/>
        <v>900.71039947140969</v>
      </c>
      <c r="T892" s="234">
        <f t="shared" ca="1" si="690"/>
        <v>880.20086475858807</v>
      </c>
      <c r="U892" s="234">
        <f t="shared" ca="1" si="690"/>
        <v>859.69133004576668</v>
      </c>
      <c r="V892" s="234">
        <f t="shared" ca="1" si="690"/>
        <v>839.18179533294528</v>
      </c>
      <c r="W892" s="234">
        <f t="shared" ca="1" si="690"/>
        <v>818.67226062012367</v>
      </c>
      <c r="X892" s="234">
        <f t="shared" ca="1" si="690"/>
        <v>798.16272590730227</v>
      </c>
      <c r="Y892" s="234">
        <f t="shared" ca="1" si="690"/>
        <v>777.65319119448077</v>
      </c>
      <c r="Z892" s="234">
        <f t="shared" ca="1" si="690"/>
        <v>757.14365648165938</v>
      </c>
      <c r="AA892" s="234">
        <f t="shared" ca="1" si="690"/>
        <v>736.63412176883787</v>
      </c>
      <c r="AB892" s="234">
        <f t="shared" ca="1" si="690"/>
        <v>716.12458705601637</v>
      </c>
      <c r="AC892" s="234">
        <f t="shared" ca="1" si="690"/>
        <v>695.61505234319486</v>
      </c>
      <c r="AD892" s="234">
        <f t="shared" ca="1" si="690"/>
        <v>675.10551763037336</v>
      </c>
      <c r="AE892" s="234">
        <f t="shared" ca="1" si="690"/>
        <v>654.59598291755196</v>
      </c>
      <c r="AF892" s="234">
        <f t="shared" ca="1" si="690"/>
        <v>634.08644820473046</v>
      </c>
      <c r="AG892" s="234">
        <f t="shared" ca="1" si="690"/>
        <v>613.57691349190907</v>
      </c>
      <c r="AH892" s="234">
        <f t="shared" ca="1" si="690"/>
        <v>593.06737877908756</v>
      </c>
      <c r="AI892" s="234">
        <f t="shared" ca="1" si="690"/>
        <v>572.55784406626617</v>
      </c>
      <c r="AJ892" s="234">
        <f t="shared" ca="1" si="690"/>
        <v>552.04830935344467</v>
      </c>
      <c r="AK892" s="234">
        <f t="shared" ca="1" si="690"/>
        <v>531.53877464062327</v>
      </c>
      <c r="AL892" s="234">
        <f t="shared" ca="1" si="690"/>
        <v>511.02923992780177</v>
      </c>
      <c r="AM892" s="234">
        <f t="shared" ca="1" si="690"/>
        <v>490.51970521498032</v>
      </c>
      <c r="AN892" s="234">
        <f t="shared" ca="1" si="690"/>
        <v>470.01017050215881</v>
      </c>
      <c r="AO892" s="234">
        <f t="shared" ca="1" si="690"/>
        <v>449.50063578933742</v>
      </c>
      <c r="AP892" s="234">
        <f t="shared" ca="1" si="690"/>
        <v>428.99110107651597</v>
      </c>
      <c r="AQ892" s="234">
        <f t="shared" ca="1" si="690"/>
        <v>408.48156636369447</v>
      </c>
      <c r="AR892" s="234">
        <f t="shared" ca="1" si="690"/>
        <v>387.97203165087308</v>
      </c>
      <c r="AS892" s="234">
        <f t="shared" ca="1" si="690"/>
        <v>367.46249693805157</v>
      </c>
      <c r="AT892" s="234">
        <f t="shared" ca="1" si="690"/>
        <v>346.95296222523018</v>
      </c>
      <c r="AU892" s="234">
        <f t="shared" ca="1" si="690"/>
        <v>326.44342751240868</v>
      </c>
      <c r="AV892" s="234">
        <f t="shared" ca="1" si="690"/>
        <v>305.93389279958723</v>
      </c>
      <c r="AW892" s="234">
        <f t="shared" ca="1" si="690"/>
        <v>285.42435808676578</v>
      </c>
      <c r="AX892" s="234">
        <f t="shared" ca="1" si="690"/>
        <v>264.91482337394433</v>
      </c>
      <c r="AY892" s="234">
        <f t="shared" ca="1" si="690"/>
        <v>244.40528866112288</v>
      </c>
      <c r="AZ892" s="234">
        <f t="shared" ca="1" si="690"/>
        <v>223.8957539483014</v>
      </c>
      <c r="BA892" s="234">
        <f t="shared" ca="1" si="690"/>
        <v>203.38621923547996</v>
      </c>
      <c r="BB892" s="234">
        <f t="shared" ca="1" si="690"/>
        <v>182.87668452265851</v>
      </c>
      <c r="BC892" s="234">
        <f t="shared" ca="1" si="690"/>
        <v>180.48390547282895</v>
      </c>
      <c r="BD892" s="234">
        <f t="shared" ca="1" si="690"/>
        <v>180.48390547282895</v>
      </c>
      <c r="BE892" s="234">
        <f t="shared" ca="1" si="690"/>
        <v>180.48390547282895</v>
      </c>
      <c r="BF892" s="234">
        <f t="shared" ca="1" si="690"/>
        <v>180.48390547282895</v>
      </c>
      <c r="BG892" s="234">
        <f t="shared" ca="1" si="690"/>
        <v>180.48390547282895</v>
      </c>
      <c r="BH892" s="234">
        <f t="shared" ca="1" si="690"/>
        <v>180.48390547282895</v>
      </c>
      <c r="BI892" s="234">
        <f t="shared" ca="1" si="690"/>
        <v>180.48390547282895</v>
      </c>
      <c r="BJ892" s="234">
        <f t="shared" ca="1" si="690"/>
        <v>180.48390547282895</v>
      </c>
      <c r="BK892" s="234">
        <f t="shared" ca="1" si="690"/>
        <v>0</v>
      </c>
      <c r="BL892" s="234">
        <f t="shared" ca="1" si="690"/>
        <v>0</v>
      </c>
      <c r="BM892" s="234">
        <f t="shared" ca="1" si="690"/>
        <v>0</v>
      </c>
    </row>
    <row r="893" spans="3:65" x14ac:dyDescent="0.2">
      <c r="C893" s="188">
        <f t="shared" si="673"/>
        <v>15</v>
      </c>
      <c r="D893" s="166" t="str">
        <f t="shared" si="674"/>
        <v xml:space="preserve">Alt 2 - DISTRIBUTION SUBSTATION  </v>
      </c>
      <c r="E893" s="211" t="str">
        <f t="shared" si="670"/>
        <v>CWIP Capital</v>
      </c>
      <c r="F893" s="183">
        <f t="shared" si="670"/>
        <v>6</v>
      </c>
      <c r="G893" s="183"/>
      <c r="H893" s="222">
        <f>Assumptions!$E$38</f>
        <v>3.6000000000000002E-4</v>
      </c>
      <c r="I893" s="217">
        <f t="shared" si="671"/>
        <v>8.3333333333333329E-2</v>
      </c>
      <c r="K893" s="202">
        <f t="shared" ca="1" si="675"/>
        <v>0</v>
      </c>
      <c r="L893" s="203">
        <f t="shared" ca="1" si="676"/>
        <v>0</v>
      </c>
      <c r="O893" s="289">
        <f t="shared" ca="1" si="677"/>
        <v>0</v>
      </c>
      <c r="P893" s="234">
        <f t="shared" ref="P893:BM893" ca="1" si="691">$H893*P864</f>
        <v>0</v>
      </c>
      <c r="Q893" s="234">
        <f t="shared" ca="1" si="691"/>
        <v>0</v>
      </c>
      <c r="R893" s="234">
        <f t="shared" ca="1" si="691"/>
        <v>0</v>
      </c>
      <c r="S893" s="234">
        <f t="shared" ca="1" si="691"/>
        <v>0</v>
      </c>
      <c r="T893" s="234">
        <f t="shared" ca="1" si="691"/>
        <v>0</v>
      </c>
      <c r="U893" s="234">
        <f t="shared" ca="1" si="691"/>
        <v>0</v>
      </c>
      <c r="V893" s="234">
        <f t="shared" ca="1" si="691"/>
        <v>0</v>
      </c>
      <c r="W893" s="234">
        <f t="shared" ca="1" si="691"/>
        <v>0</v>
      </c>
      <c r="X893" s="234">
        <f t="shared" ca="1" si="691"/>
        <v>0</v>
      </c>
      <c r="Y893" s="234">
        <f t="shared" ca="1" si="691"/>
        <v>0</v>
      </c>
      <c r="Z893" s="234">
        <f t="shared" ca="1" si="691"/>
        <v>0</v>
      </c>
      <c r="AA893" s="234">
        <f t="shared" ca="1" si="691"/>
        <v>0</v>
      </c>
      <c r="AB893" s="234">
        <f t="shared" ca="1" si="691"/>
        <v>0</v>
      </c>
      <c r="AC893" s="234">
        <f t="shared" ca="1" si="691"/>
        <v>0</v>
      </c>
      <c r="AD893" s="234">
        <f t="shared" ca="1" si="691"/>
        <v>0</v>
      </c>
      <c r="AE893" s="234">
        <f t="shared" ca="1" si="691"/>
        <v>0</v>
      </c>
      <c r="AF893" s="234">
        <f t="shared" ca="1" si="691"/>
        <v>0</v>
      </c>
      <c r="AG893" s="234">
        <f t="shared" ca="1" si="691"/>
        <v>0</v>
      </c>
      <c r="AH893" s="234">
        <f t="shared" ca="1" si="691"/>
        <v>0</v>
      </c>
      <c r="AI893" s="234">
        <f t="shared" ca="1" si="691"/>
        <v>0</v>
      </c>
      <c r="AJ893" s="234">
        <f t="shared" ca="1" si="691"/>
        <v>0</v>
      </c>
      <c r="AK893" s="234">
        <f t="shared" ca="1" si="691"/>
        <v>0</v>
      </c>
      <c r="AL893" s="234">
        <f t="shared" ca="1" si="691"/>
        <v>0</v>
      </c>
      <c r="AM893" s="234">
        <f t="shared" ca="1" si="691"/>
        <v>0</v>
      </c>
      <c r="AN893" s="234">
        <f t="shared" ca="1" si="691"/>
        <v>0</v>
      </c>
      <c r="AO893" s="234">
        <f t="shared" ca="1" si="691"/>
        <v>0</v>
      </c>
      <c r="AP893" s="234">
        <f t="shared" ca="1" si="691"/>
        <v>0</v>
      </c>
      <c r="AQ893" s="234">
        <f t="shared" ca="1" si="691"/>
        <v>0</v>
      </c>
      <c r="AR893" s="234">
        <f t="shared" ca="1" si="691"/>
        <v>0</v>
      </c>
      <c r="AS893" s="234">
        <f t="shared" ca="1" si="691"/>
        <v>0</v>
      </c>
      <c r="AT893" s="234">
        <f t="shared" ca="1" si="691"/>
        <v>0</v>
      </c>
      <c r="AU893" s="234">
        <f t="shared" ca="1" si="691"/>
        <v>0</v>
      </c>
      <c r="AV893" s="234">
        <f t="shared" ca="1" si="691"/>
        <v>0</v>
      </c>
      <c r="AW893" s="234">
        <f t="shared" ca="1" si="691"/>
        <v>0</v>
      </c>
      <c r="AX893" s="234">
        <f t="shared" ca="1" si="691"/>
        <v>0</v>
      </c>
      <c r="AY893" s="234">
        <f t="shared" ca="1" si="691"/>
        <v>0</v>
      </c>
      <c r="AZ893" s="234">
        <f t="shared" ca="1" si="691"/>
        <v>0</v>
      </c>
      <c r="BA893" s="234">
        <f t="shared" ca="1" si="691"/>
        <v>0</v>
      </c>
      <c r="BB893" s="234">
        <f t="shared" ca="1" si="691"/>
        <v>0</v>
      </c>
      <c r="BC893" s="234">
        <f t="shared" ca="1" si="691"/>
        <v>0</v>
      </c>
      <c r="BD893" s="234">
        <f t="shared" ca="1" si="691"/>
        <v>0</v>
      </c>
      <c r="BE893" s="234">
        <f t="shared" ca="1" si="691"/>
        <v>0</v>
      </c>
      <c r="BF893" s="234">
        <f t="shared" ca="1" si="691"/>
        <v>0</v>
      </c>
      <c r="BG893" s="234">
        <f t="shared" ca="1" si="691"/>
        <v>0</v>
      </c>
      <c r="BH893" s="234">
        <f t="shared" ca="1" si="691"/>
        <v>0</v>
      </c>
      <c r="BI893" s="234">
        <f t="shared" ca="1" si="691"/>
        <v>0</v>
      </c>
      <c r="BJ893" s="234">
        <f t="shared" ca="1" si="691"/>
        <v>0</v>
      </c>
      <c r="BK893" s="234">
        <f t="shared" ca="1" si="691"/>
        <v>0</v>
      </c>
      <c r="BL893" s="234">
        <f t="shared" ca="1" si="691"/>
        <v>0</v>
      </c>
      <c r="BM893" s="234">
        <f t="shared" ca="1" si="691"/>
        <v>0</v>
      </c>
    </row>
    <row r="894" spans="3:65" x14ac:dyDescent="0.2">
      <c r="C894" s="188">
        <f t="shared" si="673"/>
        <v>16</v>
      </c>
      <c r="D894" s="166" t="str">
        <f t="shared" si="674"/>
        <v>item 16</v>
      </c>
      <c r="E894" s="211" t="str">
        <f t="shared" si="670"/>
        <v>Operating Expense</v>
      </c>
      <c r="F894" s="183">
        <f t="shared" si="670"/>
        <v>2</v>
      </c>
      <c r="G894" s="183"/>
      <c r="H894" s="222">
        <f>Assumptions!$E$38</f>
        <v>3.6000000000000002E-4</v>
      </c>
      <c r="I894" s="217">
        <f t="shared" si="671"/>
        <v>1</v>
      </c>
      <c r="K894" s="202">
        <f t="shared" ca="1" si="675"/>
        <v>0</v>
      </c>
      <c r="L894" s="203">
        <f t="shared" ca="1" si="676"/>
        <v>0</v>
      </c>
      <c r="O894" s="289">
        <f t="shared" ca="1" si="677"/>
        <v>0</v>
      </c>
      <c r="P894" s="234">
        <f t="shared" ref="P894:BM894" ca="1" si="692">$H894*P865</f>
        <v>0</v>
      </c>
      <c r="Q894" s="234">
        <f t="shared" ca="1" si="692"/>
        <v>0</v>
      </c>
      <c r="R894" s="234">
        <f t="shared" ca="1" si="692"/>
        <v>0</v>
      </c>
      <c r="S894" s="234">
        <f t="shared" ca="1" si="692"/>
        <v>0</v>
      </c>
      <c r="T894" s="234">
        <f t="shared" ca="1" si="692"/>
        <v>0</v>
      </c>
      <c r="U894" s="234">
        <f t="shared" ca="1" si="692"/>
        <v>0</v>
      </c>
      <c r="V894" s="234">
        <f t="shared" ca="1" si="692"/>
        <v>0</v>
      </c>
      <c r="W894" s="234">
        <f t="shared" ca="1" si="692"/>
        <v>0</v>
      </c>
      <c r="X894" s="234">
        <f t="shared" ca="1" si="692"/>
        <v>0</v>
      </c>
      <c r="Y894" s="234">
        <f t="shared" ca="1" si="692"/>
        <v>0</v>
      </c>
      <c r="Z894" s="234">
        <f t="shared" ca="1" si="692"/>
        <v>0</v>
      </c>
      <c r="AA894" s="234">
        <f t="shared" ca="1" si="692"/>
        <v>0</v>
      </c>
      <c r="AB894" s="234">
        <f t="shared" ca="1" si="692"/>
        <v>0</v>
      </c>
      <c r="AC894" s="234">
        <f t="shared" ca="1" si="692"/>
        <v>0</v>
      </c>
      <c r="AD894" s="234">
        <f t="shared" ca="1" si="692"/>
        <v>0</v>
      </c>
      <c r="AE894" s="234">
        <f t="shared" ca="1" si="692"/>
        <v>0</v>
      </c>
      <c r="AF894" s="234">
        <f t="shared" ca="1" si="692"/>
        <v>0</v>
      </c>
      <c r="AG894" s="234">
        <f t="shared" ca="1" si="692"/>
        <v>0</v>
      </c>
      <c r="AH894" s="234">
        <f t="shared" ca="1" si="692"/>
        <v>0</v>
      </c>
      <c r="AI894" s="234">
        <f t="shared" ca="1" si="692"/>
        <v>0</v>
      </c>
      <c r="AJ894" s="234">
        <f t="shared" ca="1" si="692"/>
        <v>0</v>
      </c>
      <c r="AK894" s="234">
        <f t="shared" ca="1" si="692"/>
        <v>0</v>
      </c>
      <c r="AL894" s="234">
        <f t="shared" ca="1" si="692"/>
        <v>0</v>
      </c>
      <c r="AM894" s="234">
        <f t="shared" ca="1" si="692"/>
        <v>0</v>
      </c>
      <c r="AN894" s="234">
        <f t="shared" ca="1" si="692"/>
        <v>0</v>
      </c>
      <c r="AO894" s="234">
        <f t="shared" ca="1" si="692"/>
        <v>0</v>
      </c>
      <c r="AP894" s="234">
        <f t="shared" ca="1" si="692"/>
        <v>0</v>
      </c>
      <c r="AQ894" s="234">
        <f t="shared" ca="1" si="692"/>
        <v>0</v>
      </c>
      <c r="AR894" s="234">
        <f t="shared" ca="1" si="692"/>
        <v>0</v>
      </c>
      <c r="AS894" s="234">
        <f t="shared" ca="1" si="692"/>
        <v>0</v>
      </c>
      <c r="AT894" s="234">
        <f t="shared" ca="1" si="692"/>
        <v>0</v>
      </c>
      <c r="AU894" s="234">
        <f t="shared" ca="1" si="692"/>
        <v>0</v>
      </c>
      <c r="AV894" s="234">
        <f t="shared" ca="1" si="692"/>
        <v>0</v>
      </c>
      <c r="AW894" s="234">
        <f t="shared" ca="1" si="692"/>
        <v>0</v>
      </c>
      <c r="AX894" s="234">
        <f t="shared" ca="1" si="692"/>
        <v>0</v>
      </c>
      <c r="AY894" s="234">
        <f t="shared" ca="1" si="692"/>
        <v>0</v>
      </c>
      <c r="AZ894" s="234">
        <f t="shared" ca="1" si="692"/>
        <v>0</v>
      </c>
      <c r="BA894" s="234">
        <f t="shared" ca="1" si="692"/>
        <v>0</v>
      </c>
      <c r="BB894" s="234">
        <f t="shared" ca="1" si="692"/>
        <v>0</v>
      </c>
      <c r="BC894" s="234">
        <f t="shared" ca="1" si="692"/>
        <v>0</v>
      </c>
      <c r="BD894" s="234">
        <f t="shared" ca="1" si="692"/>
        <v>0</v>
      </c>
      <c r="BE894" s="234">
        <f t="shared" ca="1" si="692"/>
        <v>0</v>
      </c>
      <c r="BF894" s="234">
        <f t="shared" ca="1" si="692"/>
        <v>0</v>
      </c>
      <c r="BG894" s="234">
        <f t="shared" ca="1" si="692"/>
        <v>0</v>
      </c>
      <c r="BH894" s="234">
        <f t="shared" ca="1" si="692"/>
        <v>0</v>
      </c>
      <c r="BI894" s="234">
        <f t="shared" ca="1" si="692"/>
        <v>0</v>
      </c>
      <c r="BJ894" s="234">
        <f t="shared" ca="1" si="692"/>
        <v>0</v>
      </c>
      <c r="BK894" s="234">
        <f t="shared" ca="1" si="692"/>
        <v>0</v>
      </c>
      <c r="BL894" s="234">
        <f t="shared" ca="1" si="692"/>
        <v>0</v>
      </c>
      <c r="BM894" s="234">
        <f t="shared" ca="1" si="692"/>
        <v>0</v>
      </c>
    </row>
    <row r="895" spans="3:65" x14ac:dyDescent="0.2">
      <c r="C895" s="188">
        <f t="shared" si="673"/>
        <v>17</v>
      </c>
      <c r="D895" s="166" t="str">
        <f t="shared" si="674"/>
        <v>item 17</v>
      </c>
      <c r="E895" s="211" t="str">
        <f t="shared" si="670"/>
        <v>Operating Expense</v>
      </c>
      <c r="F895" s="183">
        <f t="shared" si="670"/>
        <v>2</v>
      </c>
      <c r="G895" s="183"/>
      <c r="H895" s="222">
        <f>Assumptions!$E$38</f>
        <v>3.6000000000000002E-4</v>
      </c>
      <c r="I895" s="217">
        <f t="shared" si="671"/>
        <v>1</v>
      </c>
      <c r="K895" s="202">
        <f t="shared" ca="1" si="675"/>
        <v>0</v>
      </c>
      <c r="L895" s="203">
        <f t="shared" ca="1" si="676"/>
        <v>0</v>
      </c>
      <c r="O895" s="289">
        <f t="shared" ca="1" si="677"/>
        <v>0</v>
      </c>
      <c r="P895" s="234">
        <f t="shared" ref="P895:BM895" ca="1" si="693">$H895*P866</f>
        <v>0</v>
      </c>
      <c r="Q895" s="234">
        <f t="shared" ca="1" si="693"/>
        <v>0</v>
      </c>
      <c r="R895" s="234">
        <f t="shared" ca="1" si="693"/>
        <v>0</v>
      </c>
      <c r="S895" s="234">
        <f t="shared" ca="1" si="693"/>
        <v>0</v>
      </c>
      <c r="T895" s="234">
        <f t="shared" ca="1" si="693"/>
        <v>0</v>
      </c>
      <c r="U895" s="234">
        <f t="shared" ca="1" si="693"/>
        <v>0</v>
      </c>
      <c r="V895" s="234">
        <f t="shared" ca="1" si="693"/>
        <v>0</v>
      </c>
      <c r="W895" s="234">
        <f t="shared" ca="1" si="693"/>
        <v>0</v>
      </c>
      <c r="X895" s="234">
        <f t="shared" ca="1" si="693"/>
        <v>0</v>
      </c>
      <c r="Y895" s="234">
        <f t="shared" ca="1" si="693"/>
        <v>0</v>
      </c>
      <c r="Z895" s="234">
        <f t="shared" ca="1" si="693"/>
        <v>0</v>
      </c>
      <c r="AA895" s="234">
        <f t="shared" ca="1" si="693"/>
        <v>0</v>
      </c>
      <c r="AB895" s="234">
        <f t="shared" ca="1" si="693"/>
        <v>0</v>
      </c>
      <c r="AC895" s="234">
        <f t="shared" ca="1" si="693"/>
        <v>0</v>
      </c>
      <c r="AD895" s="234">
        <f t="shared" ca="1" si="693"/>
        <v>0</v>
      </c>
      <c r="AE895" s="234">
        <f t="shared" ca="1" si="693"/>
        <v>0</v>
      </c>
      <c r="AF895" s="234">
        <f t="shared" ca="1" si="693"/>
        <v>0</v>
      </c>
      <c r="AG895" s="234">
        <f t="shared" ca="1" si="693"/>
        <v>0</v>
      </c>
      <c r="AH895" s="234">
        <f t="shared" ca="1" si="693"/>
        <v>0</v>
      </c>
      <c r="AI895" s="234">
        <f t="shared" ca="1" si="693"/>
        <v>0</v>
      </c>
      <c r="AJ895" s="234">
        <f t="shared" ca="1" si="693"/>
        <v>0</v>
      </c>
      <c r="AK895" s="234">
        <f t="shared" ca="1" si="693"/>
        <v>0</v>
      </c>
      <c r="AL895" s="234">
        <f t="shared" ca="1" si="693"/>
        <v>0</v>
      </c>
      <c r="AM895" s="234">
        <f t="shared" ca="1" si="693"/>
        <v>0</v>
      </c>
      <c r="AN895" s="234">
        <f t="shared" ca="1" si="693"/>
        <v>0</v>
      </c>
      <c r="AO895" s="234">
        <f t="shared" ca="1" si="693"/>
        <v>0</v>
      </c>
      <c r="AP895" s="234">
        <f t="shared" ca="1" si="693"/>
        <v>0</v>
      </c>
      <c r="AQ895" s="234">
        <f t="shared" ca="1" si="693"/>
        <v>0</v>
      </c>
      <c r="AR895" s="234">
        <f t="shared" ca="1" si="693"/>
        <v>0</v>
      </c>
      <c r="AS895" s="234">
        <f t="shared" ca="1" si="693"/>
        <v>0</v>
      </c>
      <c r="AT895" s="234">
        <f t="shared" ca="1" si="693"/>
        <v>0</v>
      </c>
      <c r="AU895" s="234">
        <f t="shared" ca="1" si="693"/>
        <v>0</v>
      </c>
      <c r="AV895" s="234">
        <f t="shared" ca="1" si="693"/>
        <v>0</v>
      </c>
      <c r="AW895" s="234">
        <f t="shared" ca="1" si="693"/>
        <v>0</v>
      </c>
      <c r="AX895" s="234">
        <f t="shared" ca="1" si="693"/>
        <v>0</v>
      </c>
      <c r="AY895" s="234">
        <f t="shared" ca="1" si="693"/>
        <v>0</v>
      </c>
      <c r="AZ895" s="234">
        <f t="shared" ca="1" si="693"/>
        <v>0</v>
      </c>
      <c r="BA895" s="234">
        <f t="shared" ca="1" si="693"/>
        <v>0</v>
      </c>
      <c r="BB895" s="234">
        <f t="shared" ca="1" si="693"/>
        <v>0</v>
      </c>
      <c r="BC895" s="234">
        <f t="shared" ca="1" si="693"/>
        <v>0</v>
      </c>
      <c r="BD895" s="234">
        <f t="shared" ca="1" si="693"/>
        <v>0</v>
      </c>
      <c r="BE895" s="234">
        <f t="shared" ca="1" si="693"/>
        <v>0</v>
      </c>
      <c r="BF895" s="234">
        <f t="shared" ca="1" si="693"/>
        <v>0</v>
      </c>
      <c r="BG895" s="234">
        <f t="shared" ca="1" si="693"/>
        <v>0</v>
      </c>
      <c r="BH895" s="234">
        <f t="shared" ca="1" si="693"/>
        <v>0</v>
      </c>
      <c r="BI895" s="234">
        <f t="shared" ca="1" si="693"/>
        <v>0</v>
      </c>
      <c r="BJ895" s="234">
        <f t="shared" ca="1" si="693"/>
        <v>0</v>
      </c>
      <c r="BK895" s="234">
        <f t="shared" ca="1" si="693"/>
        <v>0</v>
      </c>
      <c r="BL895" s="234">
        <f t="shared" ca="1" si="693"/>
        <v>0</v>
      </c>
      <c r="BM895" s="234">
        <f t="shared" ca="1" si="693"/>
        <v>0</v>
      </c>
    </row>
    <row r="896" spans="3:65" x14ac:dyDescent="0.2">
      <c r="C896" s="188">
        <f t="shared" si="673"/>
        <v>18</v>
      </c>
      <c r="D896" s="166" t="str">
        <f t="shared" si="674"/>
        <v>item 18</v>
      </c>
      <c r="E896" s="211" t="str">
        <f t="shared" si="670"/>
        <v>Operating Expense</v>
      </c>
      <c r="F896" s="183">
        <f t="shared" si="670"/>
        <v>2</v>
      </c>
      <c r="G896" s="183"/>
      <c r="H896" s="222">
        <f>Assumptions!$E$38</f>
        <v>3.6000000000000002E-4</v>
      </c>
      <c r="I896" s="217">
        <f t="shared" si="671"/>
        <v>1</v>
      </c>
      <c r="K896" s="202">
        <f t="shared" ca="1" si="675"/>
        <v>0</v>
      </c>
      <c r="L896" s="203">
        <f t="shared" ca="1" si="676"/>
        <v>0</v>
      </c>
      <c r="O896" s="289">
        <f t="shared" ca="1" si="677"/>
        <v>0</v>
      </c>
      <c r="P896" s="234">
        <f t="shared" ref="P896:BM896" ca="1" si="694">$H896*P867</f>
        <v>0</v>
      </c>
      <c r="Q896" s="234">
        <f t="shared" ca="1" si="694"/>
        <v>0</v>
      </c>
      <c r="R896" s="234">
        <f t="shared" ca="1" si="694"/>
        <v>0</v>
      </c>
      <c r="S896" s="234">
        <f t="shared" ca="1" si="694"/>
        <v>0</v>
      </c>
      <c r="T896" s="234">
        <f t="shared" ca="1" si="694"/>
        <v>0</v>
      </c>
      <c r="U896" s="234">
        <f t="shared" ca="1" si="694"/>
        <v>0</v>
      </c>
      <c r="V896" s="234">
        <f t="shared" ca="1" si="694"/>
        <v>0</v>
      </c>
      <c r="W896" s="234">
        <f t="shared" ca="1" si="694"/>
        <v>0</v>
      </c>
      <c r="X896" s="234">
        <f t="shared" ca="1" si="694"/>
        <v>0</v>
      </c>
      <c r="Y896" s="234">
        <f t="shared" ca="1" si="694"/>
        <v>0</v>
      </c>
      <c r="Z896" s="234">
        <f t="shared" ca="1" si="694"/>
        <v>0</v>
      </c>
      <c r="AA896" s="234">
        <f t="shared" ca="1" si="694"/>
        <v>0</v>
      </c>
      <c r="AB896" s="234">
        <f t="shared" ca="1" si="694"/>
        <v>0</v>
      </c>
      <c r="AC896" s="234">
        <f t="shared" ca="1" si="694"/>
        <v>0</v>
      </c>
      <c r="AD896" s="234">
        <f t="shared" ca="1" si="694"/>
        <v>0</v>
      </c>
      <c r="AE896" s="234">
        <f t="shared" ca="1" si="694"/>
        <v>0</v>
      </c>
      <c r="AF896" s="234">
        <f t="shared" ca="1" si="694"/>
        <v>0</v>
      </c>
      <c r="AG896" s="234">
        <f t="shared" ca="1" si="694"/>
        <v>0</v>
      </c>
      <c r="AH896" s="234">
        <f t="shared" ca="1" si="694"/>
        <v>0</v>
      </c>
      <c r="AI896" s="234">
        <f t="shared" ca="1" si="694"/>
        <v>0</v>
      </c>
      <c r="AJ896" s="234">
        <f t="shared" ca="1" si="694"/>
        <v>0</v>
      </c>
      <c r="AK896" s="234">
        <f t="shared" ca="1" si="694"/>
        <v>0</v>
      </c>
      <c r="AL896" s="234">
        <f t="shared" ca="1" si="694"/>
        <v>0</v>
      </c>
      <c r="AM896" s="234">
        <f t="shared" ca="1" si="694"/>
        <v>0</v>
      </c>
      <c r="AN896" s="234">
        <f t="shared" ca="1" si="694"/>
        <v>0</v>
      </c>
      <c r="AO896" s="234">
        <f t="shared" ca="1" si="694"/>
        <v>0</v>
      </c>
      <c r="AP896" s="234">
        <f t="shared" ca="1" si="694"/>
        <v>0</v>
      </c>
      <c r="AQ896" s="234">
        <f t="shared" ca="1" si="694"/>
        <v>0</v>
      </c>
      <c r="AR896" s="234">
        <f t="shared" ca="1" si="694"/>
        <v>0</v>
      </c>
      <c r="AS896" s="234">
        <f t="shared" ca="1" si="694"/>
        <v>0</v>
      </c>
      <c r="AT896" s="234">
        <f t="shared" ca="1" si="694"/>
        <v>0</v>
      </c>
      <c r="AU896" s="234">
        <f t="shared" ca="1" si="694"/>
        <v>0</v>
      </c>
      <c r="AV896" s="234">
        <f t="shared" ca="1" si="694"/>
        <v>0</v>
      </c>
      <c r="AW896" s="234">
        <f t="shared" ca="1" si="694"/>
        <v>0</v>
      </c>
      <c r="AX896" s="234">
        <f t="shared" ca="1" si="694"/>
        <v>0</v>
      </c>
      <c r="AY896" s="234">
        <f t="shared" ca="1" si="694"/>
        <v>0</v>
      </c>
      <c r="AZ896" s="234">
        <f t="shared" ca="1" si="694"/>
        <v>0</v>
      </c>
      <c r="BA896" s="234">
        <f t="shared" ca="1" si="694"/>
        <v>0</v>
      </c>
      <c r="BB896" s="234">
        <f t="shared" ca="1" si="694"/>
        <v>0</v>
      </c>
      <c r="BC896" s="234">
        <f t="shared" ca="1" si="694"/>
        <v>0</v>
      </c>
      <c r="BD896" s="234">
        <f t="shared" ca="1" si="694"/>
        <v>0</v>
      </c>
      <c r="BE896" s="234">
        <f t="shared" ca="1" si="694"/>
        <v>0</v>
      </c>
      <c r="BF896" s="234">
        <f t="shared" ca="1" si="694"/>
        <v>0</v>
      </c>
      <c r="BG896" s="234">
        <f t="shared" ca="1" si="694"/>
        <v>0</v>
      </c>
      <c r="BH896" s="234">
        <f t="shared" ca="1" si="694"/>
        <v>0</v>
      </c>
      <c r="BI896" s="234">
        <f t="shared" ca="1" si="694"/>
        <v>0</v>
      </c>
      <c r="BJ896" s="234">
        <f t="shared" ca="1" si="694"/>
        <v>0</v>
      </c>
      <c r="BK896" s="234">
        <f t="shared" ca="1" si="694"/>
        <v>0</v>
      </c>
      <c r="BL896" s="234">
        <f t="shared" ca="1" si="694"/>
        <v>0</v>
      </c>
      <c r="BM896" s="234">
        <f t="shared" ca="1" si="694"/>
        <v>0</v>
      </c>
    </row>
    <row r="897" spans="3:65" x14ac:dyDescent="0.2">
      <c r="C897" s="188">
        <f t="shared" si="673"/>
        <v>19</v>
      </c>
      <c r="D897" s="166" t="str">
        <f t="shared" si="674"/>
        <v>item 19</v>
      </c>
      <c r="E897" s="211" t="str">
        <f t="shared" si="670"/>
        <v>Operating Expense</v>
      </c>
      <c r="F897" s="183">
        <f t="shared" si="670"/>
        <v>2</v>
      </c>
      <c r="G897" s="183"/>
      <c r="H897" s="222">
        <f>Assumptions!$E$38</f>
        <v>3.6000000000000002E-4</v>
      </c>
      <c r="I897" s="217">
        <f t="shared" si="671"/>
        <v>1</v>
      </c>
      <c r="K897" s="202">
        <f t="shared" ca="1" si="675"/>
        <v>0</v>
      </c>
      <c r="L897" s="203">
        <f t="shared" ca="1" si="676"/>
        <v>0</v>
      </c>
      <c r="O897" s="289">
        <f t="shared" ca="1" si="677"/>
        <v>0</v>
      </c>
      <c r="P897" s="234">
        <f t="shared" ref="P897:BM897" ca="1" si="695">$H897*P868</f>
        <v>0</v>
      </c>
      <c r="Q897" s="234">
        <f t="shared" ca="1" si="695"/>
        <v>0</v>
      </c>
      <c r="R897" s="234">
        <f t="shared" ca="1" si="695"/>
        <v>0</v>
      </c>
      <c r="S897" s="234">
        <f t="shared" ca="1" si="695"/>
        <v>0</v>
      </c>
      <c r="T897" s="234">
        <f t="shared" ca="1" si="695"/>
        <v>0</v>
      </c>
      <c r="U897" s="234">
        <f t="shared" ca="1" si="695"/>
        <v>0</v>
      </c>
      <c r="V897" s="234">
        <f t="shared" ca="1" si="695"/>
        <v>0</v>
      </c>
      <c r="W897" s="234">
        <f t="shared" ca="1" si="695"/>
        <v>0</v>
      </c>
      <c r="X897" s="234">
        <f t="shared" ca="1" si="695"/>
        <v>0</v>
      </c>
      <c r="Y897" s="234">
        <f t="shared" ca="1" si="695"/>
        <v>0</v>
      </c>
      <c r="Z897" s="234">
        <f t="shared" ca="1" si="695"/>
        <v>0</v>
      </c>
      <c r="AA897" s="234">
        <f t="shared" ca="1" si="695"/>
        <v>0</v>
      </c>
      <c r="AB897" s="234">
        <f t="shared" ca="1" si="695"/>
        <v>0</v>
      </c>
      <c r="AC897" s="234">
        <f t="shared" ca="1" si="695"/>
        <v>0</v>
      </c>
      <c r="AD897" s="234">
        <f t="shared" ca="1" si="695"/>
        <v>0</v>
      </c>
      <c r="AE897" s="234">
        <f t="shared" ca="1" si="695"/>
        <v>0</v>
      </c>
      <c r="AF897" s="234">
        <f t="shared" ca="1" si="695"/>
        <v>0</v>
      </c>
      <c r="AG897" s="234">
        <f t="shared" ca="1" si="695"/>
        <v>0</v>
      </c>
      <c r="AH897" s="234">
        <f t="shared" ca="1" si="695"/>
        <v>0</v>
      </c>
      <c r="AI897" s="234">
        <f t="shared" ca="1" si="695"/>
        <v>0</v>
      </c>
      <c r="AJ897" s="234">
        <f t="shared" ca="1" si="695"/>
        <v>0</v>
      </c>
      <c r="AK897" s="234">
        <f t="shared" ca="1" si="695"/>
        <v>0</v>
      </c>
      <c r="AL897" s="234">
        <f t="shared" ca="1" si="695"/>
        <v>0</v>
      </c>
      <c r="AM897" s="234">
        <f t="shared" ca="1" si="695"/>
        <v>0</v>
      </c>
      <c r="AN897" s="234">
        <f t="shared" ca="1" si="695"/>
        <v>0</v>
      </c>
      <c r="AO897" s="234">
        <f t="shared" ca="1" si="695"/>
        <v>0</v>
      </c>
      <c r="AP897" s="234">
        <f t="shared" ca="1" si="695"/>
        <v>0</v>
      </c>
      <c r="AQ897" s="234">
        <f t="shared" ca="1" si="695"/>
        <v>0</v>
      </c>
      <c r="AR897" s="234">
        <f t="shared" ca="1" si="695"/>
        <v>0</v>
      </c>
      <c r="AS897" s="234">
        <f t="shared" ca="1" si="695"/>
        <v>0</v>
      </c>
      <c r="AT897" s="234">
        <f t="shared" ca="1" si="695"/>
        <v>0</v>
      </c>
      <c r="AU897" s="234">
        <f t="shared" ca="1" si="695"/>
        <v>0</v>
      </c>
      <c r="AV897" s="234">
        <f t="shared" ca="1" si="695"/>
        <v>0</v>
      </c>
      <c r="AW897" s="234">
        <f t="shared" ca="1" si="695"/>
        <v>0</v>
      </c>
      <c r="AX897" s="234">
        <f t="shared" ca="1" si="695"/>
        <v>0</v>
      </c>
      <c r="AY897" s="234">
        <f t="shared" ca="1" si="695"/>
        <v>0</v>
      </c>
      <c r="AZ897" s="234">
        <f t="shared" ca="1" si="695"/>
        <v>0</v>
      </c>
      <c r="BA897" s="234">
        <f t="shared" ca="1" si="695"/>
        <v>0</v>
      </c>
      <c r="BB897" s="234">
        <f t="shared" ca="1" si="695"/>
        <v>0</v>
      </c>
      <c r="BC897" s="234">
        <f t="shared" ca="1" si="695"/>
        <v>0</v>
      </c>
      <c r="BD897" s="234">
        <f t="shared" ca="1" si="695"/>
        <v>0</v>
      </c>
      <c r="BE897" s="234">
        <f t="shared" ca="1" si="695"/>
        <v>0</v>
      </c>
      <c r="BF897" s="234">
        <f t="shared" ca="1" si="695"/>
        <v>0</v>
      </c>
      <c r="BG897" s="234">
        <f t="shared" ca="1" si="695"/>
        <v>0</v>
      </c>
      <c r="BH897" s="234">
        <f t="shared" ca="1" si="695"/>
        <v>0</v>
      </c>
      <c r="BI897" s="234">
        <f t="shared" ca="1" si="695"/>
        <v>0</v>
      </c>
      <c r="BJ897" s="234">
        <f t="shared" ca="1" si="695"/>
        <v>0</v>
      </c>
      <c r="BK897" s="234">
        <f t="shared" ca="1" si="695"/>
        <v>0</v>
      </c>
      <c r="BL897" s="234">
        <f t="shared" ca="1" si="695"/>
        <v>0</v>
      </c>
      <c r="BM897" s="234">
        <f t="shared" ca="1" si="695"/>
        <v>0</v>
      </c>
    </row>
    <row r="898" spans="3:65" x14ac:dyDescent="0.2">
      <c r="C898" s="188">
        <f t="shared" si="673"/>
        <v>20</v>
      </c>
      <c r="D898" s="166" t="str">
        <f t="shared" si="674"/>
        <v>item 20</v>
      </c>
      <c r="E898" s="211" t="str">
        <f t="shared" si="670"/>
        <v>Operating Expense</v>
      </c>
      <c r="F898" s="183">
        <f t="shared" si="670"/>
        <v>2</v>
      </c>
      <c r="G898" s="183"/>
      <c r="H898" s="222">
        <f>Assumptions!$E$38</f>
        <v>3.6000000000000002E-4</v>
      </c>
      <c r="I898" s="217">
        <f t="shared" si="671"/>
        <v>1</v>
      </c>
      <c r="K898" s="202">
        <f t="shared" ca="1" si="675"/>
        <v>0</v>
      </c>
      <c r="L898" s="203">
        <f t="shared" ca="1" si="676"/>
        <v>0</v>
      </c>
      <c r="O898" s="289">
        <f t="shared" ca="1" si="677"/>
        <v>0</v>
      </c>
      <c r="P898" s="234">
        <f t="shared" ref="P898:BM898" ca="1" si="696">$H898*P869</f>
        <v>0</v>
      </c>
      <c r="Q898" s="234">
        <f t="shared" ca="1" si="696"/>
        <v>0</v>
      </c>
      <c r="R898" s="234">
        <f t="shared" ca="1" si="696"/>
        <v>0</v>
      </c>
      <c r="S898" s="234">
        <f t="shared" ca="1" si="696"/>
        <v>0</v>
      </c>
      <c r="T898" s="234">
        <f t="shared" ca="1" si="696"/>
        <v>0</v>
      </c>
      <c r="U898" s="234">
        <f t="shared" ca="1" si="696"/>
        <v>0</v>
      </c>
      <c r="V898" s="234">
        <f t="shared" ca="1" si="696"/>
        <v>0</v>
      </c>
      <c r="W898" s="234">
        <f t="shared" ca="1" si="696"/>
        <v>0</v>
      </c>
      <c r="X898" s="234">
        <f t="shared" ca="1" si="696"/>
        <v>0</v>
      </c>
      <c r="Y898" s="234">
        <f t="shared" ca="1" si="696"/>
        <v>0</v>
      </c>
      <c r="Z898" s="234">
        <f t="shared" ca="1" si="696"/>
        <v>0</v>
      </c>
      <c r="AA898" s="234">
        <f t="shared" ca="1" si="696"/>
        <v>0</v>
      </c>
      <c r="AB898" s="234">
        <f t="shared" ca="1" si="696"/>
        <v>0</v>
      </c>
      <c r="AC898" s="234">
        <f t="shared" ca="1" si="696"/>
        <v>0</v>
      </c>
      <c r="AD898" s="234">
        <f t="shared" ca="1" si="696"/>
        <v>0</v>
      </c>
      <c r="AE898" s="234">
        <f t="shared" ca="1" si="696"/>
        <v>0</v>
      </c>
      <c r="AF898" s="234">
        <f t="shared" ca="1" si="696"/>
        <v>0</v>
      </c>
      <c r="AG898" s="234">
        <f t="shared" ca="1" si="696"/>
        <v>0</v>
      </c>
      <c r="AH898" s="234">
        <f t="shared" ca="1" si="696"/>
        <v>0</v>
      </c>
      <c r="AI898" s="234">
        <f t="shared" ca="1" si="696"/>
        <v>0</v>
      </c>
      <c r="AJ898" s="234">
        <f t="shared" ca="1" si="696"/>
        <v>0</v>
      </c>
      <c r="AK898" s="234">
        <f t="shared" ca="1" si="696"/>
        <v>0</v>
      </c>
      <c r="AL898" s="234">
        <f t="shared" ca="1" si="696"/>
        <v>0</v>
      </c>
      <c r="AM898" s="234">
        <f t="shared" ca="1" si="696"/>
        <v>0</v>
      </c>
      <c r="AN898" s="234">
        <f t="shared" ca="1" si="696"/>
        <v>0</v>
      </c>
      <c r="AO898" s="234">
        <f t="shared" ca="1" si="696"/>
        <v>0</v>
      </c>
      <c r="AP898" s="234">
        <f t="shared" ca="1" si="696"/>
        <v>0</v>
      </c>
      <c r="AQ898" s="234">
        <f t="shared" ca="1" si="696"/>
        <v>0</v>
      </c>
      <c r="AR898" s="234">
        <f t="shared" ca="1" si="696"/>
        <v>0</v>
      </c>
      <c r="AS898" s="234">
        <f t="shared" ca="1" si="696"/>
        <v>0</v>
      </c>
      <c r="AT898" s="234">
        <f t="shared" ca="1" si="696"/>
        <v>0</v>
      </c>
      <c r="AU898" s="234">
        <f t="shared" ca="1" si="696"/>
        <v>0</v>
      </c>
      <c r="AV898" s="234">
        <f t="shared" ca="1" si="696"/>
        <v>0</v>
      </c>
      <c r="AW898" s="234">
        <f t="shared" ca="1" si="696"/>
        <v>0</v>
      </c>
      <c r="AX898" s="234">
        <f t="shared" ca="1" si="696"/>
        <v>0</v>
      </c>
      <c r="AY898" s="234">
        <f t="shared" ca="1" si="696"/>
        <v>0</v>
      </c>
      <c r="AZ898" s="234">
        <f t="shared" ca="1" si="696"/>
        <v>0</v>
      </c>
      <c r="BA898" s="234">
        <f t="shared" ca="1" si="696"/>
        <v>0</v>
      </c>
      <c r="BB898" s="234">
        <f t="shared" ca="1" si="696"/>
        <v>0</v>
      </c>
      <c r="BC898" s="234">
        <f t="shared" ca="1" si="696"/>
        <v>0</v>
      </c>
      <c r="BD898" s="234">
        <f t="shared" ca="1" si="696"/>
        <v>0</v>
      </c>
      <c r="BE898" s="234">
        <f t="shared" ca="1" si="696"/>
        <v>0</v>
      </c>
      <c r="BF898" s="234">
        <f t="shared" ca="1" si="696"/>
        <v>0</v>
      </c>
      <c r="BG898" s="234">
        <f t="shared" ca="1" si="696"/>
        <v>0</v>
      </c>
      <c r="BH898" s="234">
        <f t="shared" ca="1" si="696"/>
        <v>0</v>
      </c>
      <c r="BI898" s="234">
        <f t="shared" ca="1" si="696"/>
        <v>0</v>
      </c>
      <c r="BJ898" s="234">
        <f t="shared" ca="1" si="696"/>
        <v>0</v>
      </c>
      <c r="BK898" s="234">
        <f t="shared" ca="1" si="696"/>
        <v>0</v>
      </c>
      <c r="BL898" s="234">
        <f t="shared" ca="1" si="696"/>
        <v>0</v>
      </c>
      <c r="BM898" s="234">
        <f t="shared" ca="1" si="696"/>
        <v>0</v>
      </c>
    </row>
    <row r="899" spans="3:65" x14ac:dyDescent="0.2">
      <c r="C899" s="188">
        <f t="shared" si="673"/>
        <v>21</v>
      </c>
      <c r="D899" s="166" t="str">
        <f t="shared" si="674"/>
        <v>item 21</v>
      </c>
      <c r="E899" s="211" t="str">
        <f t="shared" si="670"/>
        <v>Operating Expense</v>
      </c>
      <c r="F899" s="183">
        <f t="shared" si="670"/>
        <v>2</v>
      </c>
      <c r="G899" s="183"/>
      <c r="H899" s="222">
        <f>Assumptions!$E$38</f>
        <v>3.6000000000000002E-4</v>
      </c>
      <c r="I899" s="217">
        <f t="shared" si="671"/>
        <v>1</v>
      </c>
      <c r="K899" s="202">
        <f t="shared" ca="1" si="675"/>
        <v>0</v>
      </c>
      <c r="L899" s="203">
        <f t="shared" ca="1" si="676"/>
        <v>0</v>
      </c>
      <c r="O899" s="289">
        <f t="shared" ca="1" si="677"/>
        <v>0</v>
      </c>
      <c r="P899" s="234">
        <f t="shared" ref="P899:BM899" ca="1" si="697">$H899*P870</f>
        <v>0</v>
      </c>
      <c r="Q899" s="234">
        <f t="shared" ca="1" si="697"/>
        <v>0</v>
      </c>
      <c r="R899" s="234">
        <f t="shared" ca="1" si="697"/>
        <v>0</v>
      </c>
      <c r="S899" s="234">
        <f t="shared" ca="1" si="697"/>
        <v>0</v>
      </c>
      <c r="T899" s="234">
        <f t="shared" ca="1" si="697"/>
        <v>0</v>
      </c>
      <c r="U899" s="234">
        <f t="shared" ca="1" si="697"/>
        <v>0</v>
      </c>
      <c r="V899" s="234">
        <f t="shared" ca="1" si="697"/>
        <v>0</v>
      </c>
      <c r="W899" s="234">
        <f t="shared" ca="1" si="697"/>
        <v>0</v>
      </c>
      <c r="X899" s="234">
        <f t="shared" ca="1" si="697"/>
        <v>0</v>
      </c>
      <c r="Y899" s="234">
        <f t="shared" ca="1" si="697"/>
        <v>0</v>
      </c>
      <c r="Z899" s="234">
        <f t="shared" ca="1" si="697"/>
        <v>0</v>
      </c>
      <c r="AA899" s="234">
        <f t="shared" ca="1" si="697"/>
        <v>0</v>
      </c>
      <c r="AB899" s="234">
        <f t="shared" ca="1" si="697"/>
        <v>0</v>
      </c>
      <c r="AC899" s="234">
        <f t="shared" ca="1" si="697"/>
        <v>0</v>
      </c>
      <c r="AD899" s="234">
        <f t="shared" ca="1" si="697"/>
        <v>0</v>
      </c>
      <c r="AE899" s="234">
        <f t="shared" ca="1" si="697"/>
        <v>0</v>
      </c>
      <c r="AF899" s="234">
        <f t="shared" ca="1" si="697"/>
        <v>0</v>
      </c>
      <c r="AG899" s="234">
        <f t="shared" ca="1" si="697"/>
        <v>0</v>
      </c>
      <c r="AH899" s="234">
        <f t="shared" ca="1" si="697"/>
        <v>0</v>
      </c>
      <c r="AI899" s="234">
        <f t="shared" ca="1" si="697"/>
        <v>0</v>
      </c>
      <c r="AJ899" s="234">
        <f t="shared" ca="1" si="697"/>
        <v>0</v>
      </c>
      <c r="AK899" s="234">
        <f t="shared" ca="1" si="697"/>
        <v>0</v>
      </c>
      <c r="AL899" s="234">
        <f t="shared" ca="1" si="697"/>
        <v>0</v>
      </c>
      <c r="AM899" s="234">
        <f t="shared" ca="1" si="697"/>
        <v>0</v>
      </c>
      <c r="AN899" s="234">
        <f t="shared" ca="1" si="697"/>
        <v>0</v>
      </c>
      <c r="AO899" s="234">
        <f t="shared" ca="1" si="697"/>
        <v>0</v>
      </c>
      <c r="AP899" s="234">
        <f t="shared" ca="1" si="697"/>
        <v>0</v>
      </c>
      <c r="AQ899" s="234">
        <f t="shared" ca="1" si="697"/>
        <v>0</v>
      </c>
      <c r="AR899" s="234">
        <f t="shared" ca="1" si="697"/>
        <v>0</v>
      </c>
      <c r="AS899" s="234">
        <f t="shared" ca="1" si="697"/>
        <v>0</v>
      </c>
      <c r="AT899" s="234">
        <f t="shared" ca="1" si="697"/>
        <v>0</v>
      </c>
      <c r="AU899" s="234">
        <f t="shared" ca="1" si="697"/>
        <v>0</v>
      </c>
      <c r="AV899" s="234">
        <f t="shared" ca="1" si="697"/>
        <v>0</v>
      </c>
      <c r="AW899" s="234">
        <f t="shared" ca="1" si="697"/>
        <v>0</v>
      </c>
      <c r="AX899" s="234">
        <f t="shared" ca="1" si="697"/>
        <v>0</v>
      </c>
      <c r="AY899" s="234">
        <f t="shared" ca="1" si="697"/>
        <v>0</v>
      </c>
      <c r="AZ899" s="234">
        <f t="shared" ca="1" si="697"/>
        <v>0</v>
      </c>
      <c r="BA899" s="234">
        <f t="shared" ca="1" si="697"/>
        <v>0</v>
      </c>
      <c r="BB899" s="234">
        <f t="shared" ca="1" si="697"/>
        <v>0</v>
      </c>
      <c r="BC899" s="234">
        <f t="shared" ca="1" si="697"/>
        <v>0</v>
      </c>
      <c r="BD899" s="234">
        <f t="shared" ca="1" si="697"/>
        <v>0</v>
      </c>
      <c r="BE899" s="234">
        <f t="shared" ca="1" si="697"/>
        <v>0</v>
      </c>
      <c r="BF899" s="234">
        <f t="shared" ca="1" si="697"/>
        <v>0</v>
      </c>
      <c r="BG899" s="234">
        <f t="shared" ca="1" si="697"/>
        <v>0</v>
      </c>
      <c r="BH899" s="234">
        <f t="shared" ca="1" si="697"/>
        <v>0</v>
      </c>
      <c r="BI899" s="234">
        <f t="shared" ca="1" si="697"/>
        <v>0</v>
      </c>
      <c r="BJ899" s="234">
        <f t="shared" ca="1" si="697"/>
        <v>0</v>
      </c>
      <c r="BK899" s="234">
        <f t="shared" ca="1" si="697"/>
        <v>0</v>
      </c>
      <c r="BL899" s="234">
        <f t="shared" ca="1" si="697"/>
        <v>0</v>
      </c>
      <c r="BM899" s="234">
        <f t="shared" ca="1" si="697"/>
        <v>0</v>
      </c>
    </row>
    <row r="900" spans="3:65" x14ac:dyDescent="0.2">
      <c r="C900" s="188">
        <f t="shared" si="673"/>
        <v>22</v>
      </c>
      <c r="D900" s="166" t="str">
        <f t="shared" si="674"/>
        <v>item 22</v>
      </c>
      <c r="E900" s="211" t="str">
        <f t="shared" si="670"/>
        <v>Operating Expense</v>
      </c>
      <c r="F900" s="183">
        <f t="shared" si="670"/>
        <v>2</v>
      </c>
      <c r="G900" s="183"/>
      <c r="H900" s="222">
        <f>Assumptions!$E$38</f>
        <v>3.6000000000000002E-4</v>
      </c>
      <c r="I900" s="217">
        <f t="shared" si="671"/>
        <v>1</v>
      </c>
      <c r="K900" s="202">
        <f t="shared" ca="1" si="675"/>
        <v>0</v>
      </c>
      <c r="L900" s="203">
        <f t="shared" ca="1" si="676"/>
        <v>0</v>
      </c>
      <c r="O900" s="289">
        <f t="shared" ca="1" si="677"/>
        <v>0</v>
      </c>
      <c r="P900" s="234">
        <f t="shared" ref="P900:BM900" ca="1" si="698">$H900*P871</f>
        <v>0</v>
      </c>
      <c r="Q900" s="234">
        <f t="shared" ca="1" si="698"/>
        <v>0</v>
      </c>
      <c r="R900" s="234">
        <f t="shared" ca="1" si="698"/>
        <v>0</v>
      </c>
      <c r="S900" s="234">
        <f t="shared" ca="1" si="698"/>
        <v>0</v>
      </c>
      <c r="T900" s="234">
        <f t="shared" ca="1" si="698"/>
        <v>0</v>
      </c>
      <c r="U900" s="234">
        <f t="shared" ca="1" si="698"/>
        <v>0</v>
      </c>
      <c r="V900" s="234">
        <f t="shared" ca="1" si="698"/>
        <v>0</v>
      </c>
      <c r="W900" s="234">
        <f t="shared" ca="1" si="698"/>
        <v>0</v>
      </c>
      <c r="X900" s="234">
        <f t="shared" ca="1" si="698"/>
        <v>0</v>
      </c>
      <c r="Y900" s="234">
        <f t="shared" ca="1" si="698"/>
        <v>0</v>
      </c>
      <c r="Z900" s="234">
        <f t="shared" ca="1" si="698"/>
        <v>0</v>
      </c>
      <c r="AA900" s="234">
        <f t="shared" ca="1" si="698"/>
        <v>0</v>
      </c>
      <c r="AB900" s="234">
        <f t="shared" ca="1" si="698"/>
        <v>0</v>
      </c>
      <c r="AC900" s="234">
        <f t="shared" ca="1" si="698"/>
        <v>0</v>
      </c>
      <c r="AD900" s="234">
        <f t="shared" ca="1" si="698"/>
        <v>0</v>
      </c>
      <c r="AE900" s="234">
        <f t="shared" ca="1" si="698"/>
        <v>0</v>
      </c>
      <c r="AF900" s="234">
        <f t="shared" ca="1" si="698"/>
        <v>0</v>
      </c>
      <c r="AG900" s="234">
        <f t="shared" ca="1" si="698"/>
        <v>0</v>
      </c>
      <c r="AH900" s="234">
        <f t="shared" ca="1" si="698"/>
        <v>0</v>
      </c>
      <c r="AI900" s="234">
        <f t="shared" ca="1" si="698"/>
        <v>0</v>
      </c>
      <c r="AJ900" s="234">
        <f t="shared" ca="1" si="698"/>
        <v>0</v>
      </c>
      <c r="AK900" s="234">
        <f t="shared" ca="1" si="698"/>
        <v>0</v>
      </c>
      <c r="AL900" s="234">
        <f t="shared" ca="1" si="698"/>
        <v>0</v>
      </c>
      <c r="AM900" s="234">
        <f t="shared" ca="1" si="698"/>
        <v>0</v>
      </c>
      <c r="AN900" s="234">
        <f t="shared" ca="1" si="698"/>
        <v>0</v>
      </c>
      <c r="AO900" s="234">
        <f t="shared" ca="1" si="698"/>
        <v>0</v>
      </c>
      <c r="AP900" s="234">
        <f t="shared" ca="1" si="698"/>
        <v>0</v>
      </c>
      <c r="AQ900" s="234">
        <f t="shared" ca="1" si="698"/>
        <v>0</v>
      </c>
      <c r="AR900" s="234">
        <f t="shared" ca="1" si="698"/>
        <v>0</v>
      </c>
      <c r="AS900" s="234">
        <f t="shared" ca="1" si="698"/>
        <v>0</v>
      </c>
      <c r="AT900" s="234">
        <f t="shared" ca="1" si="698"/>
        <v>0</v>
      </c>
      <c r="AU900" s="234">
        <f t="shared" ca="1" si="698"/>
        <v>0</v>
      </c>
      <c r="AV900" s="234">
        <f t="shared" ca="1" si="698"/>
        <v>0</v>
      </c>
      <c r="AW900" s="234">
        <f t="shared" ca="1" si="698"/>
        <v>0</v>
      </c>
      <c r="AX900" s="234">
        <f t="shared" ca="1" si="698"/>
        <v>0</v>
      </c>
      <c r="AY900" s="234">
        <f t="shared" ca="1" si="698"/>
        <v>0</v>
      </c>
      <c r="AZ900" s="234">
        <f t="shared" ca="1" si="698"/>
        <v>0</v>
      </c>
      <c r="BA900" s="234">
        <f t="shared" ca="1" si="698"/>
        <v>0</v>
      </c>
      <c r="BB900" s="234">
        <f t="shared" ca="1" si="698"/>
        <v>0</v>
      </c>
      <c r="BC900" s="234">
        <f t="shared" ca="1" si="698"/>
        <v>0</v>
      </c>
      <c r="BD900" s="234">
        <f t="shared" ca="1" si="698"/>
        <v>0</v>
      </c>
      <c r="BE900" s="234">
        <f t="shared" ca="1" si="698"/>
        <v>0</v>
      </c>
      <c r="BF900" s="234">
        <f t="shared" ca="1" si="698"/>
        <v>0</v>
      </c>
      <c r="BG900" s="234">
        <f t="shared" ca="1" si="698"/>
        <v>0</v>
      </c>
      <c r="BH900" s="234">
        <f t="shared" ca="1" si="698"/>
        <v>0</v>
      </c>
      <c r="BI900" s="234">
        <f t="shared" ca="1" si="698"/>
        <v>0</v>
      </c>
      <c r="BJ900" s="234">
        <f t="shared" ca="1" si="698"/>
        <v>0</v>
      </c>
      <c r="BK900" s="234">
        <f t="shared" ca="1" si="698"/>
        <v>0</v>
      </c>
      <c r="BL900" s="234">
        <f t="shared" ca="1" si="698"/>
        <v>0</v>
      </c>
      <c r="BM900" s="234">
        <f t="shared" ca="1" si="698"/>
        <v>0</v>
      </c>
    </row>
    <row r="901" spans="3:65" x14ac:dyDescent="0.2">
      <c r="C901" s="188">
        <f t="shared" si="673"/>
        <v>23</v>
      </c>
      <c r="D901" s="166" t="str">
        <f t="shared" si="674"/>
        <v>item 23</v>
      </c>
      <c r="E901" s="211" t="str">
        <f t="shared" si="670"/>
        <v>Operating Expense</v>
      </c>
      <c r="F901" s="183">
        <f t="shared" si="670"/>
        <v>2</v>
      </c>
      <c r="G901" s="183"/>
      <c r="H901" s="222">
        <f>Assumptions!$E$38</f>
        <v>3.6000000000000002E-4</v>
      </c>
      <c r="I901" s="217">
        <f t="shared" si="671"/>
        <v>1</v>
      </c>
      <c r="K901" s="202">
        <f t="shared" ca="1" si="675"/>
        <v>0</v>
      </c>
      <c r="L901" s="203">
        <f t="shared" ca="1" si="676"/>
        <v>0</v>
      </c>
      <c r="O901" s="289">
        <f t="shared" ca="1" si="677"/>
        <v>0</v>
      </c>
      <c r="P901" s="234">
        <f t="shared" ref="P901:BM901" ca="1" si="699">$H901*P872</f>
        <v>0</v>
      </c>
      <c r="Q901" s="234">
        <f t="shared" ca="1" si="699"/>
        <v>0</v>
      </c>
      <c r="R901" s="234">
        <f t="shared" ca="1" si="699"/>
        <v>0</v>
      </c>
      <c r="S901" s="234">
        <f t="shared" ca="1" si="699"/>
        <v>0</v>
      </c>
      <c r="T901" s="234">
        <f t="shared" ca="1" si="699"/>
        <v>0</v>
      </c>
      <c r="U901" s="234">
        <f t="shared" ca="1" si="699"/>
        <v>0</v>
      </c>
      <c r="V901" s="234">
        <f t="shared" ca="1" si="699"/>
        <v>0</v>
      </c>
      <c r="W901" s="234">
        <f t="shared" ca="1" si="699"/>
        <v>0</v>
      </c>
      <c r="X901" s="234">
        <f t="shared" ca="1" si="699"/>
        <v>0</v>
      </c>
      <c r="Y901" s="234">
        <f t="shared" ca="1" si="699"/>
        <v>0</v>
      </c>
      <c r="Z901" s="234">
        <f t="shared" ca="1" si="699"/>
        <v>0</v>
      </c>
      <c r="AA901" s="234">
        <f t="shared" ca="1" si="699"/>
        <v>0</v>
      </c>
      <c r="AB901" s="234">
        <f t="shared" ca="1" si="699"/>
        <v>0</v>
      </c>
      <c r="AC901" s="234">
        <f t="shared" ca="1" si="699"/>
        <v>0</v>
      </c>
      <c r="AD901" s="234">
        <f t="shared" ca="1" si="699"/>
        <v>0</v>
      </c>
      <c r="AE901" s="234">
        <f t="shared" ca="1" si="699"/>
        <v>0</v>
      </c>
      <c r="AF901" s="234">
        <f t="shared" ca="1" si="699"/>
        <v>0</v>
      </c>
      <c r="AG901" s="234">
        <f t="shared" ca="1" si="699"/>
        <v>0</v>
      </c>
      <c r="AH901" s="234">
        <f t="shared" ca="1" si="699"/>
        <v>0</v>
      </c>
      <c r="AI901" s="234">
        <f t="shared" ca="1" si="699"/>
        <v>0</v>
      </c>
      <c r="AJ901" s="234">
        <f t="shared" ca="1" si="699"/>
        <v>0</v>
      </c>
      <c r="AK901" s="234">
        <f t="shared" ca="1" si="699"/>
        <v>0</v>
      </c>
      <c r="AL901" s="234">
        <f t="shared" ca="1" si="699"/>
        <v>0</v>
      </c>
      <c r="AM901" s="234">
        <f t="shared" ca="1" si="699"/>
        <v>0</v>
      </c>
      <c r="AN901" s="234">
        <f t="shared" ca="1" si="699"/>
        <v>0</v>
      </c>
      <c r="AO901" s="234">
        <f t="shared" ca="1" si="699"/>
        <v>0</v>
      </c>
      <c r="AP901" s="234">
        <f t="shared" ca="1" si="699"/>
        <v>0</v>
      </c>
      <c r="AQ901" s="234">
        <f t="shared" ca="1" si="699"/>
        <v>0</v>
      </c>
      <c r="AR901" s="234">
        <f t="shared" ca="1" si="699"/>
        <v>0</v>
      </c>
      <c r="AS901" s="234">
        <f t="shared" ca="1" si="699"/>
        <v>0</v>
      </c>
      <c r="AT901" s="234">
        <f t="shared" ca="1" si="699"/>
        <v>0</v>
      </c>
      <c r="AU901" s="234">
        <f t="shared" ca="1" si="699"/>
        <v>0</v>
      </c>
      <c r="AV901" s="234">
        <f t="shared" ca="1" si="699"/>
        <v>0</v>
      </c>
      <c r="AW901" s="234">
        <f t="shared" ca="1" si="699"/>
        <v>0</v>
      </c>
      <c r="AX901" s="234">
        <f t="shared" ca="1" si="699"/>
        <v>0</v>
      </c>
      <c r="AY901" s="234">
        <f t="shared" ca="1" si="699"/>
        <v>0</v>
      </c>
      <c r="AZ901" s="234">
        <f t="shared" ca="1" si="699"/>
        <v>0</v>
      </c>
      <c r="BA901" s="234">
        <f t="shared" ca="1" si="699"/>
        <v>0</v>
      </c>
      <c r="BB901" s="234">
        <f t="shared" ca="1" si="699"/>
        <v>0</v>
      </c>
      <c r="BC901" s="234">
        <f t="shared" ca="1" si="699"/>
        <v>0</v>
      </c>
      <c r="BD901" s="234">
        <f t="shared" ca="1" si="699"/>
        <v>0</v>
      </c>
      <c r="BE901" s="234">
        <f t="shared" ca="1" si="699"/>
        <v>0</v>
      </c>
      <c r="BF901" s="234">
        <f t="shared" ca="1" si="699"/>
        <v>0</v>
      </c>
      <c r="BG901" s="234">
        <f t="shared" ca="1" si="699"/>
        <v>0</v>
      </c>
      <c r="BH901" s="234">
        <f t="shared" ca="1" si="699"/>
        <v>0</v>
      </c>
      <c r="BI901" s="234">
        <f t="shared" ca="1" si="699"/>
        <v>0</v>
      </c>
      <c r="BJ901" s="234">
        <f t="shared" ca="1" si="699"/>
        <v>0</v>
      </c>
      <c r="BK901" s="234">
        <f t="shared" ca="1" si="699"/>
        <v>0</v>
      </c>
      <c r="BL901" s="234">
        <f t="shared" ca="1" si="699"/>
        <v>0</v>
      </c>
      <c r="BM901" s="234">
        <f t="shared" ca="1" si="699"/>
        <v>0</v>
      </c>
    </row>
    <row r="902" spans="3:65" x14ac:dyDescent="0.2">
      <c r="C902" s="188">
        <f t="shared" si="673"/>
        <v>24</v>
      </c>
      <c r="D902" s="166" t="str">
        <f t="shared" si="674"/>
        <v>item 24</v>
      </c>
      <c r="E902" s="211" t="str">
        <f t="shared" si="670"/>
        <v>Operating Expense</v>
      </c>
      <c r="F902" s="183">
        <f t="shared" si="670"/>
        <v>2</v>
      </c>
      <c r="G902" s="183"/>
      <c r="H902" s="222">
        <f>Assumptions!$E$38</f>
        <v>3.6000000000000002E-4</v>
      </c>
      <c r="I902" s="217">
        <f t="shared" si="671"/>
        <v>1</v>
      </c>
      <c r="K902" s="202">
        <f t="shared" ca="1" si="675"/>
        <v>0</v>
      </c>
      <c r="L902" s="203">
        <f t="shared" ca="1" si="676"/>
        <v>0</v>
      </c>
      <c r="O902" s="289">
        <f t="shared" ca="1" si="677"/>
        <v>0</v>
      </c>
      <c r="P902" s="234">
        <f t="shared" ref="P902:BM902" ca="1" si="700">$H902*P873</f>
        <v>0</v>
      </c>
      <c r="Q902" s="234">
        <f t="shared" ca="1" si="700"/>
        <v>0</v>
      </c>
      <c r="R902" s="234">
        <f t="shared" ca="1" si="700"/>
        <v>0</v>
      </c>
      <c r="S902" s="234">
        <f t="shared" ca="1" si="700"/>
        <v>0</v>
      </c>
      <c r="T902" s="234">
        <f t="shared" ca="1" si="700"/>
        <v>0</v>
      </c>
      <c r="U902" s="234">
        <f t="shared" ca="1" si="700"/>
        <v>0</v>
      </c>
      <c r="V902" s="234">
        <f t="shared" ca="1" si="700"/>
        <v>0</v>
      </c>
      <c r="W902" s="234">
        <f t="shared" ca="1" si="700"/>
        <v>0</v>
      </c>
      <c r="X902" s="234">
        <f t="shared" ca="1" si="700"/>
        <v>0</v>
      </c>
      <c r="Y902" s="234">
        <f t="shared" ca="1" si="700"/>
        <v>0</v>
      </c>
      <c r="Z902" s="234">
        <f t="shared" ca="1" si="700"/>
        <v>0</v>
      </c>
      <c r="AA902" s="234">
        <f t="shared" ca="1" si="700"/>
        <v>0</v>
      </c>
      <c r="AB902" s="234">
        <f t="shared" ca="1" si="700"/>
        <v>0</v>
      </c>
      <c r="AC902" s="234">
        <f t="shared" ca="1" si="700"/>
        <v>0</v>
      </c>
      <c r="AD902" s="234">
        <f t="shared" ca="1" si="700"/>
        <v>0</v>
      </c>
      <c r="AE902" s="234">
        <f t="shared" ca="1" si="700"/>
        <v>0</v>
      </c>
      <c r="AF902" s="234">
        <f t="shared" ca="1" si="700"/>
        <v>0</v>
      </c>
      <c r="AG902" s="234">
        <f t="shared" ca="1" si="700"/>
        <v>0</v>
      </c>
      <c r="AH902" s="234">
        <f t="shared" ca="1" si="700"/>
        <v>0</v>
      </c>
      <c r="AI902" s="234">
        <f t="shared" ca="1" si="700"/>
        <v>0</v>
      </c>
      <c r="AJ902" s="234">
        <f t="shared" ca="1" si="700"/>
        <v>0</v>
      </c>
      <c r="AK902" s="234">
        <f t="shared" ca="1" si="700"/>
        <v>0</v>
      </c>
      <c r="AL902" s="234">
        <f t="shared" ca="1" si="700"/>
        <v>0</v>
      </c>
      <c r="AM902" s="234">
        <f t="shared" ca="1" si="700"/>
        <v>0</v>
      </c>
      <c r="AN902" s="234">
        <f t="shared" ca="1" si="700"/>
        <v>0</v>
      </c>
      <c r="AO902" s="234">
        <f t="shared" ca="1" si="700"/>
        <v>0</v>
      </c>
      <c r="AP902" s="234">
        <f t="shared" ca="1" si="700"/>
        <v>0</v>
      </c>
      <c r="AQ902" s="234">
        <f t="shared" ca="1" si="700"/>
        <v>0</v>
      </c>
      <c r="AR902" s="234">
        <f t="shared" ca="1" si="700"/>
        <v>0</v>
      </c>
      <c r="AS902" s="234">
        <f t="shared" ca="1" si="700"/>
        <v>0</v>
      </c>
      <c r="AT902" s="234">
        <f t="shared" ca="1" si="700"/>
        <v>0</v>
      </c>
      <c r="AU902" s="234">
        <f t="shared" ca="1" si="700"/>
        <v>0</v>
      </c>
      <c r="AV902" s="234">
        <f t="shared" ca="1" si="700"/>
        <v>0</v>
      </c>
      <c r="AW902" s="234">
        <f t="shared" ca="1" si="700"/>
        <v>0</v>
      </c>
      <c r="AX902" s="234">
        <f t="shared" ca="1" si="700"/>
        <v>0</v>
      </c>
      <c r="AY902" s="234">
        <f t="shared" ca="1" si="700"/>
        <v>0</v>
      </c>
      <c r="AZ902" s="234">
        <f t="shared" ca="1" si="700"/>
        <v>0</v>
      </c>
      <c r="BA902" s="234">
        <f t="shared" ca="1" si="700"/>
        <v>0</v>
      </c>
      <c r="BB902" s="234">
        <f t="shared" ca="1" si="700"/>
        <v>0</v>
      </c>
      <c r="BC902" s="234">
        <f t="shared" ca="1" si="700"/>
        <v>0</v>
      </c>
      <c r="BD902" s="234">
        <f t="shared" ca="1" si="700"/>
        <v>0</v>
      </c>
      <c r="BE902" s="234">
        <f t="shared" ca="1" si="700"/>
        <v>0</v>
      </c>
      <c r="BF902" s="234">
        <f t="shared" ca="1" si="700"/>
        <v>0</v>
      </c>
      <c r="BG902" s="234">
        <f t="shared" ca="1" si="700"/>
        <v>0</v>
      </c>
      <c r="BH902" s="234">
        <f t="shared" ca="1" si="700"/>
        <v>0</v>
      </c>
      <c r="BI902" s="234">
        <f t="shared" ca="1" si="700"/>
        <v>0</v>
      </c>
      <c r="BJ902" s="234">
        <f t="shared" ca="1" si="700"/>
        <v>0</v>
      </c>
      <c r="BK902" s="234">
        <f t="shared" ca="1" si="700"/>
        <v>0</v>
      </c>
      <c r="BL902" s="234">
        <f t="shared" ca="1" si="700"/>
        <v>0</v>
      </c>
      <c r="BM902" s="234">
        <f t="shared" ca="1" si="700"/>
        <v>0</v>
      </c>
    </row>
    <row r="903" spans="3:65" x14ac:dyDescent="0.2">
      <c r="C903" s="188">
        <f t="shared" si="673"/>
        <v>25</v>
      </c>
      <c r="D903" s="166" t="str">
        <f t="shared" si="674"/>
        <v>item 25</v>
      </c>
      <c r="E903" s="211" t="str">
        <f t="shared" si="670"/>
        <v>Operating Expense</v>
      </c>
      <c r="F903" s="183">
        <f t="shared" si="670"/>
        <v>2</v>
      </c>
      <c r="G903" s="183"/>
      <c r="H903" s="222">
        <f>Assumptions!$E$38</f>
        <v>3.6000000000000002E-4</v>
      </c>
      <c r="I903" s="217">
        <f t="shared" si="671"/>
        <v>1</v>
      </c>
      <c r="K903" s="205">
        <f t="shared" ca="1" si="675"/>
        <v>0</v>
      </c>
      <c r="L903" s="206">
        <f t="shared" ca="1" si="676"/>
        <v>0</v>
      </c>
      <c r="O903" s="289">
        <f t="shared" ca="1" si="677"/>
        <v>0</v>
      </c>
      <c r="P903" s="234">
        <f t="shared" ref="P903:BM903" ca="1" si="701">$H903*P874</f>
        <v>0</v>
      </c>
      <c r="Q903" s="234">
        <f t="shared" ca="1" si="701"/>
        <v>0</v>
      </c>
      <c r="R903" s="234">
        <f t="shared" ca="1" si="701"/>
        <v>0</v>
      </c>
      <c r="S903" s="234">
        <f t="shared" ca="1" si="701"/>
        <v>0</v>
      </c>
      <c r="T903" s="234">
        <f t="shared" ca="1" si="701"/>
        <v>0</v>
      </c>
      <c r="U903" s="234">
        <f t="shared" ca="1" si="701"/>
        <v>0</v>
      </c>
      <c r="V903" s="234">
        <f t="shared" ca="1" si="701"/>
        <v>0</v>
      </c>
      <c r="W903" s="234">
        <f t="shared" ca="1" si="701"/>
        <v>0</v>
      </c>
      <c r="X903" s="234">
        <f t="shared" ca="1" si="701"/>
        <v>0</v>
      </c>
      <c r="Y903" s="234">
        <f t="shared" ca="1" si="701"/>
        <v>0</v>
      </c>
      <c r="Z903" s="234">
        <f t="shared" ca="1" si="701"/>
        <v>0</v>
      </c>
      <c r="AA903" s="234">
        <f t="shared" ca="1" si="701"/>
        <v>0</v>
      </c>
      <c r="AB903" s="234">
        <f t="shared" ca="1" si="701"/>
        <v>0</v>
      </c>
      <c r="AC903" s="234">
        <f t="shared" ca="1" si="701"/>
        <v>0</v>
      </c>
      <c r="AD903" s="234">
        <f t="shared" ca="1" si="701"/>
        <v>0</v>
      </c>
      <c r="AE903" s="234">
        <f t="shared" ca="1" si="701"/>
        <v>0</v>
      </c>
      <c r="AF903" s="234">
        <f t="shared" ca="1" si="701"/>
        <v>0</v>
      </c>
      <c r="AG903" s="234">
        <f t="shared" ca="1" si="701"/>
        <v>0</v>
      </c>
      <c r="AH903" s="234">
        <f t="shared" ca="1" si="701"/>
        <v>0</v>
      </c>
      <c r="AI903" s="234">
        <f t="shared" ca="1" si="701"/>
        <v>0</v>
      </c>
      <c r="AJ903" s="234">
        <f t="shared" ca="1" si="701"/>
        <v>0</v>
      </c>
      <c r="AK903" s="234">
        <f t="shared" ca="1" si="701"/>
        <v>0</v>
      </c>
      <c r="AL903" s="234">
        <f t="shared" ca="1" si="701"/>
        <v>0</v>
      </c>
      <c r="AM903" s="234">
        <f t="shared" ca="1" si="701"/>
        <v>0</v>
      </c>
      <c r="AN903" s="234">
        <f t="shared" ca="1" si="701"/>
        <v>0</v>
      </c>
      <c r="AO903" s="234">
        <f t="shared" ca="1" si="701"/>
        <v>0</v>
      </c>
      <c r="AP903" s="234">
        <f t="shared" ca="1" si="701"/>
        <v>0</v>
      </c>
      <c r="AQ903" s="234">
        <f t="shared" ca="1" si="701"/>
        <v>0</v>
      </c>
      <c r="AR903" s="234">
        <f t="shared" ca="1" si="701"/>
        <v>0</v>
      </c>
      <c r="AS903" s="234">
        <f t="shared" ca="1" si="701"/>
        <v>0</v>
      </c>
      <c r="AT903" s="234">
        <f t="shared" ca="1" si="701"/>
        <v>0</v>
      </c>
      <c r="AU903" s="234">
        <f t="shared" ca="1" si="701"/>
        <v>0</v>
      </c>
      <c r="AV903" s="234">
        <f t="shared" ca="1" si="701"/>
        <v>0</v>
      </c>
      <c r="AW903" s="234">
        <f t="shared" ca="1" si="701"/>
        <v>0</v>
      </c>
      <c r="AX903" s="234">
        <f t="shared" ca="1" si="701"/>
        <v>0</v>
      </c>
      <c r="AY903" s="234">
        <f t="shared" ca="1" si="701"/>
        <v>0</v>
      </c>
      <c r="AZ903" s="234">
        <f t="shared" ca="1" si="701"/>
        <v>0</v>
      </c>
      <c r="BA903" s="234">
        <f t="shared" ca="1" si="701"/>
        <v>0</v>
      </c>
      <c r="BB903" s="234">
        <f t="shared" ca="1" si="701"/>
        <v>0</v>
      </c>
      <c r="BC903" s="234">
        <f t="shared" ca="1" si="701"/>
        <v>0</v>
      </c>
      <c r="BD903" s="234">
        <f t="shared" ca="1" si="701"/>
        <v>0</v>
      </c>
      <c r="BE903" s="234">
        <f t="shared" ca="1" si="701"/>
        <v>0</v>
      </c>
      <c r="BF903" s="234">
        <f t="shared" ca="1" si="701"/>
        <v>0</v>
      </c>
      <c r="BG903" s="234">
        <f t="shared" ca="1" si="701"/>
        <v>0</v>
      </c>
      <c r="BH903" s="234">
        <f t="shared" ca="1" si="701"/>
        <v>0</v>
      </c>
      <c r="BI903" s="234">
        <f t="shared" ca="1" si="701"/>
        <v>0</v>
      </c>
      <c r="BJ903" s="234">
        <f t="shared" ca="1" si="701"/>
        <v>0</v>
      </c>
      <c r="BK903" s="234">
        <f t="shared" ca="1" si="701"/>
        <v>0</v>
      </c>
      <c r="BL903" s="234">
        <f t="shared" ca="1" si="701"/>
        <v>0</v>
      </c>
      <c r="BM903" s="234">
        <f t="shared" ca="1" si="701"/>
        <v>0</v>
      </c>
    </row>
    <row r="904" spans="3:65" x14ac:dyDescent="0.2">
      <c r="D904" s="194"/>
      <c r="K904" s="207"/>
      <c r="L904" s="208"/>
      <c r="O904" s="209"/>
      <c r="P904" s="209"/>
      <c r="Q904" s="209"/>
      <c r="R904" s="209"/>
      <c r="S904" s="209"/>
      <c r="T904" s="209"/>
      <c r="U904" s="209"/>
      <c r="V904" s="209"/>
      <c r="W904" s="209"/>
      <c r="X904" s="209"/>
      <c r="Y904" s="209"/>
      <c r="Z904" s="209"/>
      <c r="AA904" s="209"/>
      <c r="AB904" s="209"/>
      <c r="AC904" s="209"/>
      <c r="AD904" s="209"/>
      <c r="AE904" s="209"/>
      <c r="AF904" s="209"/>
      <c r="AG904" s="209"/>
      <c r="AH904" s="209"/>
      <c r="AI904" s="209"/>
      <c r="AJ904" s="209"/>
      <c r="AK904" s="209"/>
      <c r="AL904" s="209"/>
      <c r="AM904" s="209"/>
      <c r="AN904" s="209"/>
      <c r="AO904" s="209"/>
      <c r="AP904" s="209"/>
      <c r="AQ904" s="209"/>
      <c r="AR904" s="209"/>
      <c r="AS904" s="209"/>
      <c r="AT904" s="209"/>
      <c r="AU904" s="209"/>
      <c r="AV904" s="209"/>
      <c r="AW904" s="209"/>
      <c r="AX904" s="209"/>
      <c r="AY904" s="209"/>
      <c r="AZ904" s="209"/>
      <c r="BA904" s="209"/>
      <c r="BB904" s="209"/>
      <c r="BC904" s="209"/>
      <c r="BD904" s="209"/>
      <c r="BE904" s="209"/>
      <c r="BF904" s="209"/>
      <c r="BG904" s="209"/>
      <c r="BH904" s="209"/>
      <c r="BI904" s="209"/>
      <c r="BJ904" s="209"/>
      <c r="BK904" s="209"/>
      <c r="BL904" s="209"/>
      <c r="BM904" s="209"/>
    </row>
    <row r="905" spans="3:65" s="189" customFormat="1" x14ac:dyDescent="0.2">
      <c r="D905" s="195"/>
      <c r="F905" s="196"/>
      <c r="G905" s="196"/>
    </row>
    <row r="906" spans="3:65" s="189" customFormat="1" x14ac:dyDescent="0.2">
      <c r="D906" s="195"/>
      <c r="F906" s="196"/>
      <c r="G906" s="196"/>
    </row>
    <row r="907" spans="3:65" x14ac:dyDescent="0.2">
      <c r="D907" s="186" t="s">
        <v>87</v>
      </c>
      <c r="E907" s="181"/>
      <c r="F907" s="155"/>
      <c r="G907" s="155"/>
      <c r="H907" s="216"/>
      <c r="K907" s="184"/>
      <c r="L907" s="184"/>
      <c r="M907" s="184"/>
      <c r="O907" s="184"/>
      <c r="P907" s="184"/>
      <c r="Q907" s="184"/>
      <c r="R907" s="184"/>
      <c r="S907" s="184"/>
      <c r="T907" s="184"/>
      <c r="U907" s="184"/>
      <c r="V907" s="184"/>
      <c r="W907" s="184"/>
      <c r="X907" s="184"/>
      <c r="Y907" s="184"/>
      <c r="Z907" s="184"/>
      <c r="AA907" s="184"/>
      <c r="AB907" s="184"/>
      <c r="AC907" s="184"/>
      <c r="AD907" s="184"/>
      <c r="AE907" s="184"/>
      <c r="AF907" s="184"/>
      <c r="AG907" s="184"/>
      <c r="AH907" s="184"/>
      <c r="AI907" s="184"/>
      <c r="AJ907" s="184"/>
      <c r="AK907" s="184"/>
      <c r="AL907" s="184"/>
      <c r="AM907" s="184"/>
      <c r="AN907" s="184"/>
      <c r="AO907" s="184"/>
      <c r="AP907" s="184"/>
      <c r="AQ907" s="184"/>
      <c r="AR907" s="184"/>
      <c r="AS907" s="184"/>
      <c r="AT907" s="184"/>
      <c r="AU907" s="184"/>
      <c r="AV907" s="184"/>
      <c r="AW907" s="184"/>
      <c r="AX907" s="184"/>
      <c r="AY907" s="184"/>
      <c r="AZ907" s="184"/>
      <c r="BA907" s="184"/>
      <c r="BB907" s="184"/>
      <c r="BC907" s="184"/>
      <c r="BD907" s="184"/>
      <c r="BE907" s="184"/>
      <c r="BF907" s="184"/>
      <c r="BG907" s="184"/>
      <c r="BH907" s="184"/>
      <c r="BI907" s="184"/>
      <c r="BJ907" s="184"/>
      <c r="BK907" s="184"/>
      <c r="BL907" s="184"/>
      <c r="BM907" s="184"/>
    </row>
    <row r="908" spans="3:65" x14ac:dyDescent="0.2">
      <c r="C908" s="188">
        <f>C907+1</f>
        <v>1</v>
      </c>
      <c r="D908" s="166" t="str">
        <f>INDEX(D$51:D$75,$C908,1)</f>
        <v xml:space="preserve">TRANSMISSION LINE  </v>
      </c>
      <c r="E908" s="211" t="str">
        <f t="shared" ref="E908:F932" si="702">INDEX(E$51:E$75,$C908,1)</f>
        <v>CWIP Capital</v>
      </c>
      <c r="F908" s="183">
        <f t="shared" si="702"/>
        <v>6</v>
      </c>
      <c r="G908" s="183"/>
      <c r="H908" s="214"/>
      <c r="K908" s="202">
        <f ca="1">SUMPRODUCT(O908:BM908,$O$11:$BM$11)</f>
        <v>26979510.431190435</v>
      </c>
      <c r="L908" s="203">
        <f ca="1">SUM(O908:BM908)</f>
        <v>101933042.17561655</v>
      </c>
      <c r="O908" s="234">
        <f ca="1">O792+O879</f>
        <v>0</v>
      </c>
      <c r="P908" s="234">
        <f t="shared" ref="P908:BM908" ca="1" si="703">P792+P879</f>
        <v>0</v>
      </c>
      <c r="Q908" s="234">
        <f t="shared" ca="1" si="703"/>
        <v>0</v>
      </c>
      <c r="R908" s="234">
        <f t="shared" ca="1" si="703"/>
        <v>67721.413527607627</v>
      </c>
      <c r="S908" s="234">
        <f t="shared" ca="1" si="703"/>
        <v>3229847.8560671411</v>
      </c>
      <c r="T908" s="234">
        <f t="shared" ca="1" si="703"/>
        <v>3183652.1775536663</v>
      </c>
      <c r="U908" s="234">
        <f t="shared" ca="1" si="703"/>
        <v>3137456.4990401906</v>
      </c>
      <c r="V908" s="234">
        <f t="shared" ca="1" si="703"/>
        <v>3091260.8205267158</v>
      </c>
      <c r="W908" s="234">
        <f t="shared" ca="1" si="703"/>
        <v>3045065.1420132406</v>
      </c>
      <c r="X908" s="293">
        <f ca="1">X792+X879</f>
        <v>2998869.4634997654</v>
      </c>
      <c r="Y908" s="234">
        <f t="shared" ca="1" si="703"/>
        <v>2952673.7849862897</v>
      </c>
      <c r="Z908" s="234">
        <f t="shared" ca="1" si="703"/>
        <v>2906478.1064728154</v>
      </c>
      <c r="AA908" s="234">
        <f t="shared" ca="1" si="703"/>
        <v>2860282.4279593392</v>
      </c>
      <c r="AB908" s="234">
        <f t="shared" ca="1" si="703"/>
        <v>2814086.7494458645</v>
      </c>
      <c r="AC908" s="234">
        <f t="shared" ca="1" si="703"/>
        <v>2767891.0709323892</v>
      </c>
      <c r="AD908" s="234">
        <f t="shared" ca="1" si="703"/>
        <v>2721695.392418914</v>
      </c>
      <c r="AE908" s="234">
        <f t="shared" ca="1" si="703"/>
        <v>2675499.7139054388</v>
      </c>
      <c r="AF908" s="234">
        <f t="shared" ca="1" si="703"/>
        <v>2629304.035391964</v>
      </c>
      <c r="AG908" s="234">
        <f t="shared" ca="1" si="703"/>
        <v>2583108.3568784879</v>
      </c>
      <c r="AH908" s="234">
        <f t="shared" ca="1" si="703"/>
        <v>2536912.6783650136</v>
      </c>
      <c r="AI908" s="234">
        <f t="shared" ca="1" si="703"/>
        <v>2490716.9998515379</v>
      </c>
      <c r="AJ908" s="234">
        <f t="shared" ca="1" si="703"/>
        <v>2444521.3213380626</v>
      </c>
      <c r="AK908" s="234">
        <f t="shared" ca="1" si="703"/>
        <v>2398325.6428245874</v>
      </c>
      <c r="AL908" s="234">
        <f t="shared" ca="1" si="703"/>
        <v>2352129.9643111126</v>
      </c>
      <c r="AM908" s="234">
        <f t="shared" ca="1" si="703"/>
        <v>2305934.285797637</v>
      </c>
      <c r="AN908" s="234">
        <f t="shared" ca="1" si="703"/>
        <v>2259738.6072841617</v>
      </c>
      <c r="AO908" s="234">
        <f t="shared" ca="1" si="703"/>
        <v>2213542.928770687</v>
      </c>
      <c r="AP908" s="234">
        <f t="shared" ca="1" si="703"/>
        <v>2167347.2502572113</v>
      </c>
      <c r="AQ908" s="234">
        <f t="shared" ca="1" si="703"/>
        <v>2121151.571743736</v>
      </c>
      <c r="AR908" s="234">
        <f t="shared" ca="1" si="703"/>
        <v>2074955.8932302608</v>
      </c>
      <c r="AS908" s="234">
        <f t="shared" ca="1" si="703"/>
        <v>2028760.2147167861</v>
      </c>
      <c r="AT908" s="234">
        <f t="shared" ca="1" si="703"/>
        <v>1982564.5362033106</v>
      </c>
      <c r="AU908" s="234">
        <f t="shared" ca="1" si="703"/>
        <v>1936368.8576898351</v>
      </c>
      <c r="AV908" s="234">
        <f t="shared" ca="1" si="703"/>
        <v>1890173.1791763601</v>
      </c>
      <c r="AW908" s="234">
        <f t="shared" ca="1" si="703"/>
        <v>1843977.5006628851</v>
      </c>
      <c r="AX908" s="234">
        <f t="shared" ca="1" si="703"/>
        <v>1797781.8221494097</v>
      </c>
      <c r="AY908" s="234">
        <f t="shared" ca="1" si="703"/>
        <v>1751586.1436359345</v>
      </c>
      <c r="AZ908" s="234">
        <f t="shared" ca="1" si="703"/>
        <v>1705390.4651224592</v>
      </c>
      <c r="BA908" s="234">
        <f t="shared" ca="1" si="703"/>
        <v>1659194.7866089842</v>
      </c>
      <c r="BB908" s="234">
        <f t="shared" ca="1" si="703"/>
        <v>1612999.108095509</v>
      </c>
      <c r="BC908" s="234">
        <f t="shared" ca="1" si="703"/>
        <v>1566803.4295820338</v>
      </c>
      <c r="BD908" s="234">
        <f t="shared" ca="1" si="703"/>
        <v>1520607.7510685588</v>
      </c>
      <c r="BE908" s="234">
        <f t="shared" ca="1" si="703"/>
        <v>1474412.0725550838</v>
      </c>
      <c r="BF908" s="234">
        <f t="shared" ca="1" si="703"/>
        <v>1428216.3940416088</v>
      </c>
      <c r="BG908" s="234">
        <f t="shared" ca="1" si="703"/>
        <v>1382020.7155281336</v>
      </c>
      <c r="BH908" s="234">
        <f t="shared" ca="1" si="703"/>
        <v>1335825.0370146586</v>
      </c>
      <c r="BI908" s="234">
        <f t="shared" ca="1" si="703"/>
        <v>1289629.3585011836</v>
      </c>
      <c r="BJ908" s="234">
        <f t="shared" ca="1" si="703"/>
        <v>1243433.6799877083</v>
      </c>
      <c r="BK908" s="234">
        <f t="shared" ca="1" si="703"/>
        <v>1197238.0014742336</v>
      </c>
      <c r="BL908" s="234">
        <f t="shared" ca="1" si="703"/>
        <v>1151042.3229607583</v>
      </c>
      <c r="BM908" s="234">
        <f t="shared" ca="1" si="703"/>
        <v>1104846.6444472834</v>
      </c>
    </row>
    <row r="909" spans="3:65" x14ac:dyDescent="0.2">
      <c r="C909" s="188">
        <f t="shared" ref="C909:C932" si="704">C908+1</f>
        <v>2</v>
      </c>
      <c r="D909" s="166" t="str">
        <f t="shared" ref="D909:D932" si="705">INDEX(D$51:D$75,$C909,1)</f>
        <v xml:space="preserve">TRANSMISSION SUBSTATION  </v>
      </c>
      <c r="E909" s="211" t="str">
        <f t="shared" si="702"/>
        <v>CWIP Capital</v>
      </c>
      <c r="F909" s="183">
        <f t="shared" si="702"/>
        <v>6</v>
      </c>
      <c r="G909" s="183"/>
      <c r="H909" s="214"/>
      <c r="K909" s="202">
        <f t="shared" ref="K909:K932" ca="1" si="706">SUMPRODUCT(O909:BM909,$O$11:$BM$11)</f>
        <v>568663.05099944724</v>
      </c>
      <c r="L909" s="203">
        <f t="shared" ref="L909:L932" ca="1" si="707">SUM(O909:BM909)</f>
        <v>1790657.2269558855</v>
      </c>
      <c r="O909" s="234">
        <f t="shared" ref="O909:BM909" ca="1" si="708">O793+O880</f>
        <v>0</v>
      </c>
      <c r="P909" s="234">
        <f t="shared" ca="1" si="708"/>
        <v>0</v>
      </c>
      <c r="Q909" s="234">
        <f t="shared" ca="1" si="708"/>
        <v>0</v>
      </c>
      <c r="R909" s="234">
        <f t="shared" ca="1" si="708"/>
        <v>1614.0027877433026</v>
      </c>
      <c r="S909" s="234">
        <f t="shared" ca="1" si="708"/>
        <v>76922.669794449612</v>
      </c>
      <c r="T909" s="234">
        <f t="shared" ca="1" si="708"/>
        <v>75171.109950932732</v>
      </c>
      <c r="U909" s="234">
        <f t="shared" ca="1" si="708"/>
        <v>73419.550107415867</v>
      </c>
      <c r="V909" s="234">
        <f t="shared" ca="1" si="708"/>
        <v>71667.990263898988</v>
      </c>
      <c r="W909" s="234">
        <f t="shared" ca="1" si="708"/>
        <v>69916.430420382123</v>
      </c>
      <c r="X909" s="234">
        <f t="shared" ca="1" si="708"/>
        <v>68164.870576865229</v>
      </c>
      <c r="Y909" s="234">
        <f t="shared" ca="1" si="708"/>
        <v>66413.310733348349</v>
      </c>
      <c r="Z909" s="234">
        <f t="shared" ca="1" si="708"/>
        <v>64661.75088983147</v>
      </c>
      <c r="AA909" s="234">
        <f t="shared" ca="1" si="708"/>
        <v>62910.191046314598</v>
      </c>
      <c r="AB909" s="234">
        <f t="shared" ca="1" si="708"/>
        <v>61158.631202797704</v>
      </c>
      <c r="AC909" s="234">
        <f t="shared" ca="1" si="708"/>
        <v>59407.071359280824</v>
      </c>
      <c r="AD909" s="234">
        <f t="shared" ca="1" si="708"/>
        <v>57655.511515763952</v>
      </c>
      <c r="AE909" s="234">
        <f t="shared" ca="1" si="708"/>
        <v>55903.951672247065</v>
      </c>
      <c r="AF909" s="234">
        <f t="shared" ca="1" si="708"/>
        <v>54152.391828730193</v>
      </c>
      <c r="AG909" s="234">
        <f t="shared" ca="1" si="708"/>
        <v>52400.831985213314</v>
      </c>
      <c r="AH909" s="234">
        <f t="shared" ca="1" si="708"/>
        <v>50649.272141696434</v>
      </c>
      <c r="AI909" s="234">
        <f t="shared" ca="1" si="708"/>
        <v>48897.712298179562</v>
      </c>
      <c r="AJ909" s="234">
        <f t="shared" ca="1" si="708"/>
        <v>47146.152454662682</v>
      </c>
      <c r="AK909" s="234">
        <f t="shared" ca="1" si="708"/>
        <v>45394.592611145803</v>
      </c>
      <c r="AL909" s="234">
        <f t="shared" ca="1" si="708"/>
        <v>43643.032767628923</v>
      </c>
      <c r="AM909" s="234">
        <f t="shared" ca="1" si="708"/>
        <v>41891.472924112044</v>
      </c>
      <c r="AN909" s="234">
        <f t="shared" ca="1" si="708"/>
        <v>40139.913080595172</v>
      </c>
      <c r="AO909" s="234">
        <f t="shared" ca="1" si="708"/>
        <v>38388.353237078292</v>
      </c>
      <c r="AP909" s="234">
        <f t="shared" ca="1" si="708"/>
        <v>36636.793393561413</v>
      </c>
      <c r="AQ909" s="234">
        <f t="shared" ca="1" si="708"/>
        <v>34885.233550044533</v>
      </c>
      <c r="AR909" s="234">
        <f t="shared" ca="1" si="708"/>
        <v>33133.673706527654</v>
      </c>
      <c r="AS909" s="234">
        <f t="shared" ca="1" si="708"/>
        <v>31382.113863010778</v>
      </c>
      <c r="AT909" s="234">
        <f t="shared" ca="1" si="708"/>
        <v>29630.554019493902</v>
      </c>
      <c r="AU909" s="234">
        <f t="shared" ca="1" si="708"/>
        <v>27878.994175977023</v>
      </c>
      <c r="AV909" s="234">
        <f t="shared" ca="1" si="708"/>
        <v>26127.434332460143</v>
      </c>
      <c r="AW909" s="234">
        <f t="shared" ca="1" si="708"/>
        <v>24375.874488943267</v>
      </c>
      <c r="AX909" s="234">
        <f t="shared" ca="1" si="708"/>
        <v>22624.314645426392</v>
      </c>
      <c r="AY909" s="234">
        <f t="shared" ca="1" si="708"/>
        <v>20872.754801909508</v>
      </c>
      <c r="AZ909" s="234">
        <f t="shared" ca="1" si="708"/>
        <v>19121.194958392633</v>
      </c>
      <c r="BA909" s="234">
        <f t="shared" ca="1" si="708"/>
        <v>17369.635114875753</v>
      </c>
      <c r="BB909" s="234">
        <f t="shared" ca="1" si="708"/>
        <v>15618.075271358875</v>
      </c>
      <c r="BC909" s="234">
        <f t="shared" ca="1" si="708"/>
        <v>15413.726622948541</v>
      </c>
      <c r="BD909" s="234">
        <f t="shared" ca="1" si="708"/>
        <v>15413.726622948541</v>
      </c>
      <c r="BE909" s="234">
        <f t="shared" ca="1" si="708"/>
        <v>15413.726622948541</v>
      </c>
      <c r="BF909" s="234">
        <f t="shared" ca="1" si="708"/>
        <v>15413.726622948541</v>
      </c>
      <c r="BG909" s="234">
        <f t="shared" ca="1" si="708"/>
        <v>15413.726622948541</v>
      </c>
      <c r="BH909" s="234">
        <f t="shared" ca="1" si="708"/>
        <v>15413.726622948541</v>
      </c>
      <c r="BI909" s="234">
        <f t="shared" ca="1" si="708"/>
        <v>15413.726622948541</v>
      </c>
      <c r="BJ909" s="234">
        <f t="shared" ca="1" si="708"/>
        <v>15413.726622948541</v>
      </c>
      <c r="BK909" s="234">
        <f t="shared" ca="1" si="708"/>
        <v>0</v>
      </c>
      <c r="BL909" s="234">
        <f t="shared" ca="1" si="708"/>
        <v>0</v>
      </c>
      <c r="BM909" s="234">
        <f t="shared" ca="1" si="708"/>
        <v>0</v>
      </c>
    </row>
    <row r="910" spans="3:65" x14ac:dyDescent="0.2">
      <c r="C910" s="188">
        <f t="shared" si="704"/>
        <v>3</v>
      </c>
      <c r="D910" s="166" t="str">
        <f t="shared" si="705"/>
        <v xml:space="preserve">DISTRIBUTION SUBSTATION  </v>
      </c>
      <c r="E910" s="211" t="str">
        <f t="shared" si="702"/>
        <v>CWIP Capital</v>
      </c>
      <c r="F910" s="183">
        <f t="shared" si="702"/>
        <v>6</v>
      </c>
      <c r="G910" s="183"/>
      <c r="H910" s="214"/>
      <c r="K910" s="202">
        <f t="shared" ca="1" si="706"/>
        <v>2773599.2455385355</v>
      </c>
      <c r="L910" s="203">
        <f t="shared" ca="1" si="707"/>
        <v>9363418.0360852424</v>
      </c>
      <c r="O910" s="234">
        <f t="shared" ref="O910:BM910" ca="1" si="709">O794+O881</f>
        <v>0</v>
      </c>
      <c r="P910" s="234">
        <f t="shared" ca="1" si="709"/>
        <v>0</v>
      </c>
      <c r="Q910" s="234">
        <f t="shared" ca="1" si="709"/>
        <v>0</v>
      </c>
      <c r="R910" s="234">
        <f t="shared" ca="1" si="709"/>
        <v>7520.177644649074</v>
      </c>
      <c r="S910" s="234">
        <f t="shared" ca="1" si="709"/>
        <v>358501.73664550309</v>
      </c>
      <c r="T910" s="234">
        <f t="shared" ca="1" si="709"/>
        <v>351460.78600762092</v>
      </c>
      <c r="U910" s="234">
        <f t="shared" ca="1" si="709"/>
        <v>344419.83536973869</v>
      </c>
      <c r="V910" s="234">
        <f t="shared" ca="1" si="709"/>
        <v>337378.88473185641</v>
      </c>
      <c r="W910" s="234">
        <f t="shared" ca="1" si="709"/>
        <v>330337.9340939743</v>
      </c>
      <c r="X910" s="234">
        <f t="shared" ca="1" si="709"/>
        <v>323296.98345609201</v>
      </c>
      <c r="Y910" s="234">
        <f t="shared" ca="1" si="709"/>
        <v>316256.03281820979</v>
      </c>
      <c r="Z910" s="234">
        <f t="shared" ca="1" si="709"/>
        <v>309215.08218032762</v>
      </c>
      <c r="AA910" s="234">
        <f t="shared" ca="1" si="709"/>
        <v>302174.13154244534</v>
      </c>
      <c r="AB910" s="234">
        <f t="shared" ca="1" si="709"/>
        <v>295133.18090456311</v>
      </c>
      <c r="AC910" s="234">
        <f t="shared" ca="1" si="709"/>
        <v>288092.23026668094</v>
      </c>
      <c r="AD910" s="234">
        <f t="shared" ca="1" si="709"/>
        <v>281051.27962879871</v>
      </c>
      <c r="AE910" s="234">
        <f t="shared" ca="1" si="709"/>
        <v>274010.32899091649</v>
      </c>
      <c r="AF910" s="234">
        <f t="shared" ca="1" si="709"/>
        <v>266969.37835303426</v>
      </c>
      <c r="AG910" s="234">
        <f t="shared" ca="1" si="709"/>
        <v>259928.42771515207</v>
      </c>
      <c r="AH910" s="234">
        <f t="shared" ca="1" si="709"/>
        <v>252887.47707726984</v>
      </c>
      <c r="AI910" s="234">
        <f t="shared" ca="1" si="709"/>
        <v>245846.52643938761</v>
      </c>
      <c r="AJ910" s="234">
        <f t="shared" ca="1" si="709"/>
        <v>238805.57580150536</v>
      </c>
      <c r="AK910" s="234">
        <f t="shared" ca="1" si="709"/>
        <v>231764.62516362319</v>
      </c>
      <c r="AL910" s="234">
        <f t="shared" ca="1" si="709"/>
        <v>224723.67452574099</v>
      </c>
      <c r="AM910" s="234">
        <f t="shared" ca="1" si="709"/>
        <v>217682.72388785874</v>
      </c>
      <c r="AN910" s="234">
        <f t="shared" ca="1" si="709"/>
        <v>210641.77324997654</v>
      </c>
      <c r="AO910" s="234">
        <f t="shared" ca="1" si="709"/>
        <v>203600.82261209431</v>
      </c>
      <c r="AP910" s="234">
        <f t="shared" ca="1" si="709"/>
        <v>196559.87197421212</v>
      </c>
      <c r="AQ910" s="234">
        <f t="shared" ca="1" si="709"/>
        <v>189518.92133632986</v>
      </c>
      <c r="AR910" s="234">
        <f t="shared" ca="1" si="709"/>
        <v>182477.97069844767</v>
      </c>
      <c r="AS910" s="234">
        <f t="shared" ca="1" si="709"/>
        <v>175437.02006056544</v>
      </c>
      <c r="AT910" s="234">
        <f t="shared" ca="1" si="709"/>
        <v>168396.06942268321</v>
      </c>
      <c r="AU910" s="234">
        <f t="shared" ca="1" si="709"/>
        <v>161355.11878480096</v>
      </c>
      <c r="AV910" s="234">
        <f t="shared" ca="1" si="709"/>
        <v>154314.16814691873</v>
      </c>
      <c r="AW910" s="234">
        <f t="shared" ca="1" si="709"/>
        <v>147273.21750903651</v>
      </c>
      <c r="AX910" s="234">
        <f t="shared" ca="1" si="709"/>
        <v>140232.26687115425</v>
      </c>
      <c r="AY910" s="234">
        <f t="shared" ca="1" si="709"/>
        <v>133191.31623327202</v>
      </c>
      <c r="AZ910" s="234">
        <f t="shared" ca="1" si="709"/>
        <v>126150.36559538978</v>
      </c>
      <c r="BA910" s="234">
        <f t="shared" ca="1" si="709"/>
        <v>119109.41495750756</v>
      </c>
      <c r="BB910" s="234">
        <f t="shared" ca="1" si="709"/>
        <v>112068.46431962532</v>
      </c>
      <c r="BC910" s="234">
        <f t="shared" ca="1" si="709"/>
        <v>105027.51368174309</v>
      </c>
      <c r="BD910" s="234">
        <f t="shared" ca="1" si="709"/>
        <v>97986.56304386085</v>
      </c>
      <c r="BE910" s="234">
        <f t="shared" ca="1" si="709"/>
        <v>90945.612405978594</v>
      </c>
      <c r="BF910" s="234">
        <f t="shared" ca="1" si="709"/>
        <v>83904.661768096368</v>
      </c>
      <c r="BG910" s="234">
        <f t="shared" ca="1" si="709"/>
        <v>76863.711130214127</v>
      </c>
      <c r="BH910" s="234">
        <f t="shared" ca="1" si="709"/>
        <v>71817.696506398657</v>
      </c>
      <c r="BI910" s="234">
        <f t="shared" ca="1" si="709"/>
        <v>71817.696506398657</v>
      </c>
      <c r="BJ910" s="234">
        <f t="shared" ca="1" si="709"/>
        <v>71817.696506398657</v>
      </c>
      <c r="BK910" s="234">
        <f t="shared" ca="1" si="709"/>
        <v>71817.696506398657</v>
      </c>
      <c r="BL910" s="234">
        <f t="shared" ca="1" si="709"/>
        <v>71817.696506398657</v>
      </c>
      <c r="BM910" s="234">
        <f t="shared" ca="1" si="709"/>
        <v>71817.696506398657</v>
      </c>
    </row>
    <row r="911" spans="3:65" x14ac:dyDescent="0.2">
      <c r="C911" s="188">
        <f t="shared" si="704"/>
        <v>4</v>
      </c>
      <c r="D911" s="166" t="str">
        <f t="shared" si="705"/>
        <v/>
      </c>
      <c r="E911" s="211" t="str">
        <f t="shared" si="702"/>
        <v>Operating Expense</v>
      </c>
      <c r="F911" s="183">
        <f t="shared" si="702"/>
        <v>2</v>
      </c>
      <c r="G911" s="183"/>
      <c r="H911" s="214"/>
      <c r="K911" s="202">
        <f t="shared" ca="1" si="706"/>
        <v>0</v>
      </c>
      <c r="L911" s="203">
        <f t="shared" ca="1" si="707"/>
        <v>0</v>
      </c>
      <c r="O911" s="234">
        <f t="shared" ref="O911:BM911" ca="1" si="710">O795+O882</f>
        <v>0</v>
      </c>
      <c r="P911" s="234">
        <f t="shared" ca="1" si="710"/>
        <v>0</v>
      </c>
      <c r="Q911" s="234">
        <f t="shared" ca="1" si="710"/>
        <v>0</v>
      </c>
      <c r="R911" s="234">
        <f t="shared" ca="1" si="710"/>
        <v>0</v>
      </c>
      <c r="S911" s="234">
        <f t="shared" ca="1" si="710"/>
        <v>0</v>
      </c>
      <c r="T911" s="234">
        <f t="shared" ca="1" si="710"/>
        <v>0</v>
      </c>
      <c r="U911" s="234">
        <f t="shared" ca="1" si="710"/>
        <v>0</v>
      </c>
      <c r="V911" s="234">
        <f t="shared" ca="1" si="710"/>
        <v>0</v>
      </c>
      <c r="W911" s="234">
        <f t="shared" ca="1" si="710"/>
        <v>0</v>
      </c>
      <c r="X911" s="234">
        <f t="shared" ca="1" si="710"/>
        <v>0</v>
      </c>
      <c r="Y911" s="234">
        <f t="shared" ca="1" si="710"/>
        <v>0</v>
      </c>
      <c r="Z911" s="234">
        <f t="shared" ca="1" si="710"/>
        <v>0</v>
      </c>
      <c r="AA911" s="234">
        <f t="shared" ca="1" si="710"/>
        <v>0</v>
      </c>
      <c r="AB911" s="234">
        <f t="shared" ca="1" si="710"/>
        <v>0</v>
      </c>
      <c r="AC911" s="234">
        <f t="shared" ca="1" si="710"/>
        <v>0</v>
      </c>
      <c r="AD911" s="234">
        <f t="shared" ca="1" si="710"/>
        <v>0</v>
      </c>
      <c r="AE911" s="234">
        <f t="shared" ca="1" si="710"/>
        <v>0</v>
      </c>
      <c r="AF911" s="234">
        <f t="shared" ca="1" si="710"/>
        <v>0</v>
      </c>
      <c r="AG911" s="234">
        <f t="shared" ca="1" si="710"/>
        <v>0</v>
      </c>
      <c r="AH911" s="234">
        <f t="shared" ca="1" si="710"/>
        <v>0</v>
      </c>
      <c r="AI911" s="234">
        <f t="shared" ca="1" si="710"/>
        <v>0</v>
      </c>
      <c r="AJ911" s="234">
        <f t="shared" ca="1" si="710"/>
        <v>0</v>
      </c>
      <c r="AK911" s="234">
        <f t="shared" ca="1" si="710"/>
        <v>0</v>
      </c>
      <c r="AL911" s="234">
        <f t="shared" ca="1" si="710"/>
        <v>0</v>
      </c>
      <c r="AM911" s="234">
        <f t="shared" ca="1" si="710"/>
        <v>0</v>
      </c>
      <c r="AN911" s="234">
        <f t="shared" ca="1" si="710"/>
        <v>0</v>
      </c>
      <c r="AO911" s="234">
        <f t="shared" ca="1" si="710"/>
        <v>0</v>
      </c>
      <c r="AP911" s="234">
        <f t="shared" ca="1" si="710"/>
        <v>0</v>
      </c>
      <c r="AQ911" s="234">
        <f t="shared" ca="1" si="710"/>
        <v>0</v>
      </c>
      <c r="AR911" s="234">
        <f t="shared" ca="1" si="710"/>
        <v>0</v>
      </c>
      <c r="AS911" s="234">
        <f t="shared" ca="1" si="710"/>
        <v>0</v>
      </c>
      <c r="AT911" s="234">
        <f t="shared" ca="1" si="710"/>
        <v>0</v>
      </c>
      <c r="AU911" s="234">
        <f t="shared" ca="1" si="710"/>
        <v>0</v>
      </c>
      <c r="AV911" s="234">
        <f t="shared" ca="1" si="710"/>
        <v>0</v>
      </c>
      <c r="AW911" s="234">
        <f t="shared" ca="1" si="710"/>
        <v>0</v>
      </c>
      <c r="AX911" s="234">
        <f t="shared" ca="1" si="710"/>
        <v>0</v>
      </c>
      <c r="AY911" s="234">
        <f t="shared" ca="1" si="710"/>
        <v>0</v>
      </c>
      <c r="AZ911" s="234">
        <f t="shared" ca="1" si="710"/>
        <v>0</v>
      </c>
      <c r="BA911" s="234">
        <f t="shared" ca="1" si="710"/>
        <v>0</v>
      </c>
      <c r="BB911" s="234">
        <f t="shared" ca="1" si="710"/>
        <v>0</v>
      </c>
      <c r="BC911" s="234">
        <f t="shared" ca="1" si="710"/>
        <v>0</v>
      </c>
      <c r="BD911" s="234">
        <f t="shared" ca="1" si="710"/>
        <v>0</v>
      </c>
      <c r="BE911" s="234">
        <f t="shared" ca="1" si="710"/>
        <v>0</v>
      </c>
      <c r="BF911" s="234">
        <f t="shared" ca="1" si="710"/>
        <v>0</v>
      </c>
      <c r="BG911" s="234">
        <f t="shared" ca="1" si="710"/>
        <v>0</v>
      </c>
      <c r="BH911" s="234">
        <f t="shared" ca="1" si="710"/>
        <v>0</v>
      </c>
      <c r="BI911" s="234">
        <f t="shared" ca="1" si="710"/>
        <v>0</v>
      </c>
      <c r="BJ911" s="234">
        <f t="shared" ca="1" si="710"/>
        <v>0</v>
      </c>
      <c r="BK911" s="234">
        <f t="shared" ca="1" si="710"/>
        <v>0</v>
      </c>
      <c r="BL911" s="234">
        <f t="shared" ca="1" si="710"/>
        <v>0</v>
      </c>
      <c r="BM911" s="234">
        <f t="shared" ca="1" si="710"/>
        <v>0</v>
      </c>
    </row>
    <row r="912" spans="3:65" x14ac:dyDescent="0.2">
      <c r="C912" s="188">
        <f t="shared" si="704"/>
        <v>5</v>
      </c>
      <c r="D912" s="166" t="str">
        <f t="shared" si="705"/>
        <v/>
      </c>
      <c r="E912" s="211" t="str">
        <f t="shared" si="702"/>
        <v>Operating Expense</v>
      </c>
      <c r="F912" s="183">
        <f t="shared" si="702"/>
        <v>2</v>
      </c>
      <c r="G912" s="183"/>
      <c r="H912" s="214"/>
      <c r="K912" s="202">
        <f t="shared" ca="1" si="706"/>
        <v>0</v>
      </c>
      <c r="L912" s="203">
        <f t="shared" ca="1" si="707"/>
        <v>0</v>
      </c>
      <c r="O912" s="234">
        <f t="shared" ref="O912:BM912" ca="1" si="711">O796+O883</f>
        <v>0</v>
      </c>
      <c r="P912" s="234">
        <f t="shared" ca="1" si="711"/>
        <v>0</v>
      </c>
      <c r="Q912" s="234">
        <f t="shared" ca="1" si="711"/>
        <v>0</v>
      </c>
      <c r="R912" s="234">
        <f t="shared" ca="1" si="711"/>
        <v>0</v>
      </c>
      <c r="S912" s="234">
        <f t="shared" ca="1" si="711"/>
        <v>0</v>
      </c>
      <c r="T912" s="234">
        <f t="shared" ca="1" si="711"/>
        <v>0</v>
      </c>
      <c r="U912" s="234">
        <f t="shared" ca="1" si="711"/>
        <v>0</v>
      </c>
      <c r="V912" s="234">
        <f t="shared" ca="1" si="711"/>
        <v>0</v>
      </c>
      <c r="W912" s="234">
        <f t="shared" ca="1" si="711"/>
        <v>0</v>
      </c>
      <c r="X912" s="234">
        <f t="shared" ca="1" si="711"/>
        <v>0</v>
      </c>
      <c r="Y912" s="234">
        <f t="shared" ca="1" si="711"/>
        <v>0</v>
      </c>
      <c r="Z912" s="234">
        <f t="shared" ca="1" si="711"/>
        <v>0</v>
      </c>
      <c r="AA912" s="234">
        <f t="shared" ca="1" si="711"/>
        <v>0</v>
      </c>
      <c r="AB912" s="234">
        <f t="shared" ca="1" si="711"/>
        <v>0</v>
      </c>
      <c r="AC912" s="234">
        <f t="shared" ca="1" si="711"/>
        <v>0</v>
      </c>
      <c r="AD912" s="234">
        <f t="shared" ca="1" si="711"/>
        <v>0</v>
      </c>
      <c r="AE912" s="234">
        <f t="shared" ca="1" si="711"/>
        <v>0</v>
      </c>
      <c r="AF912" s="234">
        <f t="shared" ca="1" si="711"/>
        <v>0</v>
      </c>
      <c r="AG912" s="234">
        <f t="shared" ca="1" si="711"/>
        <v>0</v>
      </c>
      <c r="AH912" s="234">
        <f t="shared" ca="1" si="711"/>
        <v>0</v>
      </c>
      <c r="AI912" s="234">
        <f t="shared" ca="1" si="711"/>
        <v>0</v>
      </c>
      <c r="AJ912" s="234">
        <f t="shared" ca="1" si="711"/>
        <v>0</v>
      </c>
      <c r="AK912" s="234">
        <f t="shared" ca="1" si="711"/>
        <v>0</v>
      </c>
      <c r="AL912" s="234">
        <f t="shared" ca="1" si="711"/>
        <v>0</v>
      </c>
      <c r="AM912" s="234">
        <f t="shared" ca="1" si="711"/>
        <v>0</v>
      </c>
      <c r="AN912" s="234">
        <f t="shared" ca="1" si="711"/>
        <v>0</v>
      </c>
      <c r="AO912" s="234">
        <f t="shared" ca="1" si="711"/>
        <v>0</v>
      </c>
      <c r="AP912" s="234">
        <f t="shared" ca="1" si="711"/>
        <v>0</v>
      </c>
      <c r="AQ912" s="234">
        <f t="shared" ca="1" si="711"/>
        <v>0</v>
      </c>
      <c r="AR912" s="234">
        <f t="shared" ca="1" si="711"/>
        <v>0</v>
      </c>
      <c r="AS912" s="234">
        <f t="shared" ca="1" si="711"/>
        <v>0</v>
      </c>
      <c r="AT912" s="234">
        <f t="shared" ca="1" si="711"/>
        <v>0</v>
      </c>
      <c r="AU912" s="234">
        <f t="shared" ca="1" si="711"/>
        <v>0</v>
      </c>
      <c r="AV912" s="234">
        <f t="shared" ca="1" si="711"/>
        <v>0</v>
      </c>
      <c r="AW912" s="234">
        <f t="shared" ca="1" si="711"/>
        <v>0</v>
      </c>
      <c r="AX912" s="234">
        <f t="shared" ca="1" si="711"/>
        <v>0</v>
      </c>
      <c r="AY912" s="234">
        <f t="shared" ca="1" si="711"/>
        <v>0</v>
      </c>
      <c r="AZ912" s="234">
        <f t="shared" ca="1" si="711"/>
        <v>0</v>
      </c>
      <c r="BA912" s="234">
        <f t="shared" ca="1" si="711"/>
        <v>0</v>
      </c>
      <c r="BB912" s="234">
        <f t="shared" ca="1" si="711"/>
        <v>0</v>
      </c>
      <c r="BC912" s="234">
        <f t="shared" ca="1" si="711"/>
        <v>0</v>
      </c>
      <c r="BD912" s="234">
        <f t="shared" ca="1" si="711"/>
        <v>0</v>
      </c>
      <c r="BE912" s="234">
        <f t="shared" ca="1" si="711"/>
        <v>0</v>
      </c>
      <c r="BF912" s="234">
        <f t="shared" ca="1" si="711"/>
        <v>0</v>
      </c>
      <c r="BG912" s="234">
        <f t="shared" ca="1" si="711"/>
        <v>0</v>
      </c>
      <c r="BH912" s="234">
        <f t="shared" ca="1" si="711"/>
        <v>0</v>
      </c>
      <c r="BI912" s="234">
        <f t="shared" ca="1" si="711"/>
        <v>0</v>
      </c>
      <c r="BJ912" s="234">
        <f t="shared" ca="1" si="711"/>
        <v>0</v>
      </c>
      <c r="BK912" s="234">
        <f t="shared" ca="1" si="711"/>
        <v>0</v>
      </c>
      <c r="BL912" s="234">
        <f t="shared" ca="1" si="711"/>
        <v>0</v>
      </c>
      <c r="BM912" s="234">
        <f t="shared" ca="1" si="711"/>
        <v>0</v>
      </c>
    </row>
    <row r="913" spans="3:65" x14ac:dyDescent="0.2">
      <c r="C913" s="188">
        <f t="shared" si="704"/>
        <v>6</v>
      </c>
      <c r="D913" s="166" t="str">
        <f t="shared" si="705"/>
        <v/>
      </c>
      <c r="E913" s="211" t="str">
        <f t="shared" si="702"/>
        <v>Operating Expense</v>
      </c>
      <c r="F913" s="183">
        <f t="shared" si="702"/>
        <v>2</v>
      </c>
      <c r="G913" s="183"/>
      <c r="H913" s="214"/>
      <c r="K913" s="202">
        <f t="shared" ca="1" si="706"/>
        <v>0</v>
      </c>
      <c r="L913" s="203">
        <f t="shared" ca="1" si="707"/>
        <v>0</v>
      </c>
      <c r="O913" s="234">
        <f t="shared" ref="O913:BM913" ca="1" si="712">O797+O884</f>
        <v>0</v>
      </c>
      <c r="P913" s="234">
        <f t="shared" ca="1" si="712"/>
        <v>0</v>
      </c>
      <c r="Q913" s="234">
        <f t="shared" ca="1" si="712"/>
        <v>0</v>
      </c>
      <c r="R913" s="234">
        <f t="shared" ca="1" si="712"/>
        <v>0</v>
      </c>
      <c r="S913" s="234">
        <f t="shared" ca="1" si="712"/>
        <v>0</v>
      </c>
      <c r="T913" s="234">
        <f t="shared" ca="1" si="712"/>
        <v>0</v>
      </c>
      <c r="U913" s="234">
        <f t="shared" ca="1" si="712"/>
        <v>0</v>
      </c>
      <c r="V913" s="234">
        <f t="shared" ca="1" si="712"/>
        <v>0</v>
      </c>
      <c r="W913" s="234">
        <f t="shared" ca="1" si="712"/>
        <v>0</v>
      </c>
      <c r="X913" s="234">
        <f t="shared" ca="1" si="712"/>
        <v>0</v>
      </c>
      <c r="Y913" s="234">
        <f t="shared" ca="1" si="712"/>
        <v>0</v>
      </c>
      <c r="Z913" s="234">
        <f t="shared" ca="1" si="712"/>
        <v>0</v>
      </c>
      <c r="AA913" s="234">
        <f t="shared" ca="1" si="712"/>
        <v>0</v>
      </c>
      <c r="AB913" s="234">
        <f t="shared" ca="1" si="712"/>
        <v>0</v>
      </c>
      <c r="AC913" s="234">
        <f t="shared" ca="1" si="712"/>
        <v>0</v>
      </c>
      <c r="AD913" s="234">
        <f t="shared" ca="1" si="712"/>
        <v>0</v>
      </c>
      <c r="AE913" s="234">
        <f t="shared" ca="1" si="712"/>
        <v>0</v>
      </c>
      <c r="AF913" s="234">
        <f t="shared" ca="1" si="712"/>
        <v>0</v>
      </c>
      <c r="AG913" s="234">
        <f t="shared" ca="1" si="712"/>
        <v>0</v>
      </c>
      <c r="AH913" s="234">
        <f t="shared" ca="1" si="712"/>
        <v>0</v>
      </c>
      <c r="AI913" s="234">
        <f t="shared" ca="1" si="712"/>
        <v>0</v>
      </c>
      <c r="AJ913" s="234">
        <f t="shared" ca="1" si="712"/>
        <v>0</v>
      </c>
      <c r="AK913" s="234">
        <f t="shared" ca="1" si="712"/>
        <v>0</v>
      </c>
      <c r="AL913" s="234">
        <f t="shared" ca="1" si="712"/>
        <v>0</v>
      </c>
      <c r="AM913" s="234">
        <f t="shared" ca="1" si="712"/>
        <v>0</v>
      </c>
      <c r="AN913" s="234">
        <f t="shared" ca="1" si="712"/>
        <v>0</v>
      </c>
      <c r="AO913" s="234">
        <f t="shared" ca="1" si="712"/>
        <v>0</v>
      </c>
      <c r="AP913" s="234">
        <f t="shared" ca="1" si="712"/>
        <v>0</v>
      </c>
      <c r="AQ913" s="234">
        <f t="shared" ca="1" si="712"/>
        <v>0</v>
      </c>
      <c r="AR913" s="234">
        <f t="shared" ca="1" si="712"/>
        <v>0</v>
      </c>
      <c r="AS913" s="234">
        <f t="shared" ca="1" si="712"/>
        <v>0</v>
      </c>
      <c r="AT913" s="234">
        <f t="shared" ca="1" si="712"/>
        <v>0</v>
      </c>
      <c r="AU913" s="234">
        <f t="shared" ca="1" si="712"/>
        <v>0</v>
      </c>
      <c r="AV913" s="234">
        <f t="shared" ca="1" si="712"/>
        <v>0</v>
      </c>
      <c r="AW913" s="234">
        <f t="shared" ca="1" si="712"/>
        <v>0</v>
      </c>
      <c r="AX913" s="234">
        <f t="shared" ca="1" si="712"/>
        <v>0</v>
      </c>
      <c r="AY913" s="234">
        <f t="shared" ca="1" si="712"/>
        <v>0</v>
      </c>
      <c r="AZ913" s="234">
        <f t="shared" ca="1" si="712"/>
        <v>0</v>
      </c>
      <c r="BA913" s="234">
        <f t="shared" ca="1" si="712"/>
        <v>0</v>
      </c>
      <c r="BB913" s="234">
        <f t="shared" ca="1" si="712"/>
        <v>0</v>
      </c>
      <c r="BC913" s="234">
        <f t="shared" ca="1" si="712"/>
        <v>0</v>
      </c>
      <c r="BD913" s="234">
        <f t="shared" ca="1" si="712"/>
        <v>0</v>
      </c>
      <c r="BE913" s="234">
        <f t="shared" ca="1" si="712"/>
        <v>0</v>
      </c>
      <c r="BF913" s="234">
        <f t="shared" ca="1" si="712"/>
        <v>0</v>
      </c>
      <c r="BG913" s="234">
        <f t="shared" ca="1" si="712"/>
        <v>0</v>
      </c>
      <c r="BH913" s="234">
        <f t="shared" ca="1" si="712"/>
        <v>0</v>
      </c>
      <c r="BI913" s="234">
        <f t="shared" ca="1" si="712"/>
        <v>0</v>
      </c>
      <c r="BJ913" s="234">
        <f t="shared" ca="1" si="712"/>
        <v>0</v>
      </c>
      <c r="BK913" s="234">
        <f t="shared" ca="1" si="712"/>
        <v>0</v>
      </c>
      <c r="BL913" s="234">
        <f t="shared" ca="1" si="712"/>
        <v>0</v>
      </c>
      <c r="BM913" s="234">
        <f t="shared" ca="1" si="712"/>
        <v>0</v>
      </c>
    </row>
    <row r="914" spans="3:65" x14ac:dyDescent="0.2">
      <c r="C914" s="188">
        <f t="shared" si="704"/>
        <v>7</v>
      </c>
      <c r="D914" s="166" t="str">
        <f t="shared" si="705"/>
        <v xml:space="preserve">Alt 1 - TRANSMISSION LINE  </v>
      </c>
      <c r="E914" s="211" t="str">
        <f t="shared" si="702"/>
        <v>CWIP Capital</v>
      </c>
      <c r="F914" s="183">
        <f t="shared" si="702"/>
        <v>6</v>
      </c>
      <c r="G914" s="183"/>
      <c r="H914" s="214"/>
      <c r="K914" s="202">
        <f t="shared" ca="1" si="706"/>
        <v>35259518.562415347</v>
      </c>
      <c r="L914" s="203">
        <f t="shared" ca="1" si="707"/>
        <v>133216279.14195013</v>
      </c>
      <c r="O914" s="234">
        <f t="shared" ref="O914:BM914" ca="1" si="713">O798+O885</f>
        <v>0</v>
      </c>
      <c r="P914" s="234">
        <f t="shared" ca="1" si="713"/>
        <v>0</v>
      </c>
      <c r="Q914" s="234">
        <f t="shared" ca="1" si="713"/>
        <v>0</v>
      </c>
      <c r="R914" s="234">
        <f t="shared" ca="1" si="713"/>
        <v>88505.106252379395</v>
      </c>
      <c r="S914" s="234">
        <f t="shared" ca="1" si="713"/>
        <v>4221087.7297135554</v>
      </c>
      <c r="T914" s="234">
        <f t="shared" ca="1" si="713"/>
        <v>4160714.6036628257</v>
      </c>
      <c r="U914" s="234">
        <f t="shared" ca="1" si="713"/>
        <v>4100341.477612095</v>
      </c>
      <c r="V914" s="234">
        <f t="shared" ca="1" si="713"/>
        <v>4039968.3515613652</v>
      </c>
      <c r="W914" s="234">
        <f t="shared" ca="1" si="713"/>
        <v>3979595.2255106345</v>
      </c>
      <c r="X914" s="234">
        <f t="shared" ca="1" si="713"/>
        <v>3919222.0994599042</v>
      </c>
      <c r="Y914" s="234">
        <f t="shared" ca="1" si="713"/>
        <v>3858848.973409174</v>
      </c>
      <c r="Z914" s="234">
        <f t="shared" ca="1" si="713"/>
        <v>3798475.8473584442</v>
      </c>
      <c r="AA914" s="234">
        <f t="shared" ca="1" si="713"/>
        <v>3738102.7213077135</v>
      </c>
      <c r="AB914" s="234">
        <f t="shared" ca="1" si="713"/>
        <v>3677729.5952569838</v>
      </c>
      <c r="AC914" s="234">
        <f t="shared" ca="1" si="713"/>
        <v>3617356.4692062531</v>
      </c>
      <c r="AD914" s="234">
        <f t="shared" ca="1" si="713"/>
        <v>3556983.3431555228</v>
      </c>
      <c r="AE914" s="234">
        <f t="shared" ca="1" si="713"/>
        <v>3496610.2171047926</v>
      </c>
      <c r="AF914" s="234">
        <f t="shared" ca="1" si="713"/>
        <v>3436237.0910540624</v>
      </c>
      <c r="AG914" s="234">
        <f t="shared" ca="1" si="713"/>
        <v>3375863.9650033321</v>
      </c>
      <c r="AH914" s="234">
        <f t="shared" ca="1" si="713"/>
        <v>3315490.8389526019</v>
      </c>
      <c r="AI914" s="234">
        <f t="shared" ca="1" si="713"/>
        <v>3255117.7129018712</v>
      </c>
      <c r="AJ914" s="234">
        <f t="shared" ca="1" si="713"/>
        <v>3194744.5868511419</v>
      </c>
      <c r="AK914" s="234">
        <f t="shared" ca="1" si="713"/>
        <v>3134371.4608004116</v>
      </c>
      <c r="AL914" s="234">
        <f t="shared" ca="1" si="713"/>
        <v>3073998.3347496809</v>
      </c>
      <c r="AM914" s="234">
        <f t="shared" ca="1" si="713"/>
        <v>3013625.2086989507</v>
      </c>
      <c r="AN914" s="234">
        <f t="shared" ca="1" si="713"/>
        <v>2953252.08264822</v>
      </c>
      <c r="AO914" s="234">
        <f t="shared" ca="1" si="713"/>
        <v>2892878.9565974907</v>
      </c>
      <c r="AP914" s="234">
        <f t="shared" ca="1" si="713"/>
        <v>2832505.83054676</v>
      </c>
      <c r="AQ914" s="234">
        <f t="shared" ca="1" si="713"/>
        <v>2772132.7044960293</v>
      </c>
      <c r="AR914" s="234">
        <f t="shared" ca="1" si="713"/>
        <v>2711759.5784452995</v>
      </c>
      <c r="AS914" s="234">
        <f t="shared" ca="1" si="713"/>
        <v>2651386.4523945693</v>
      </c>
      <c r="AT914" s="234">
        <f t="shared" ca="1" si="713"/>
        <v>2591013.3263438391</v>
      </c>
      <c r="AU914" s="234">
        <f t="shared" ca="1" si="713"/>
        <v>2530640.2002931088</v>
      </c>
      <c r="AV914" s="234">
        <f t="shared" ca="1" si="713"/>
        <v>2470267.0742423786</v>
      </c>
      <c r="AW914" s="234">
        <f t="shared" ca="1" si="713"/>
        <v>2409893.9481916483</v>
      </c>
      <c r="AX914" s="234">
        <f t="shared" ca="1" si="713"/>
        <v>2349520.8221409176</v>
      </c>
      <c r="AY914" s="234">
        <f t="shared" ca="1" si="713"/>
        <v>2289147.6960901874</v>
      </c>
      <c r="AZ914" s="234">
        <f t="shared" ca="1" si="713"/>
        <v>2228774.5700394576</v>
      </c>
      <c r="BA914" s="234">
        <f t="shared" ca="1" si="713"/>
        <v>2168401.4439887274</v>
      </c>
      <c r="BB914" s="234">
        <f t="shared" ca="1" si="713"/>
        <v>2108028.3179379972</v>
      </c>
      <c r="BC914" s="234">
        <f t="shared" ca="1" si="713"/>
        <v>2047655.1918872669</v>
      </c>
      <c r="BD914" s="234">
        <f t="shared" ca="1" si="713"/>
        <v>1987282.0658365369</v>
      </c>
      <c r="BE914" s="234">
        <f t="shared" ca="1" si="713"/>
        <v>1926908.9397858067</v>
      </c>
      <c r="BF914" s="234">
        <f t="shared" ca="1" si="713"/>
        <v>1866535.8137350769</v>
      </c>
      <c r="BG914" s="234">
        <f t="shared" ca="1" si="713"/>
        <v>1806162.6876843467</v>
      </c>
      <c r="BH914" s="234">
        <f t="shared" ca="1" si="713"/>
        <v>1745789.5616336167</v>
      </c>
      <c r="BI914" s="234">
        <f t="shared" ca="1" si="713"/>
        <v>1685416.4355828869</v>
      </c>
      <c r="BJ914" s="234">
        <f t="shared" ca="1" si="713"/>
        <v>1625043.3095321567</v>
      </c>
      <c r="BK914" s="234">
        <f t="shared" ca="1" si="713"/>
        <v>1564670.1834814267</v>
      </c>
      <c r="BL914" s="234">
        <f t="shared" ca="1" si="713"/>
        <v>1504297.0574306967</v>
      </c>
      <c r="BM914" s="234">
        <f t="shared" ca="1" si="713"/>
        <v>1443923.9313799667</v>
      </c>
    </row>
    <row r="915" spans="3:65" x14ac:dyDescent="0.2">
      <c r="C915" s="188">
        <f t="shared" si="704"/>
        <v>8</v>
      </c>
      <c r="D915" s="166" t="str">
        <f t="shared" si="705"/>
        <v xml:space="preserve">Alt 1 - TRANSMISSION SUBSTATION  </v>
      </c>
      <c r="E915" s="211" t="str">
        <f t="shared" si="702"/>
        <v>CWIP Capital</v>
      </c>
      <c r="F915" s="183">
        <f t="shared" si="702"/>
        <v>6</v>
      </c>
      <c r="G915" s="183"/>
      <c r="H915" s="214"/>
      <c r="K915" s="202">
        <f t="shared" ca="1" si="706"/>
        <v>4820362.5334671857</v>
      </c>
      <c r="L915" s="203">
        <f t="shared" ca="1" si="707"/>
        <v>15178789.956424978</v>
      </c>
      <c r="O915" s="234">
        <f t="shared" ref="O915:BM915" ca="1" si="714">O799+O886</f>
        <v>0</v>
      </c>
      <c r="P915" s="234">
        <f t="shared" ca="1" si="714"/>
        <v>0</v>
      </c>
      <c r="Q915" s="234">
        <f t="shared" ca="1" si="714"/>
        <v>0</v>
      </c>
      <c r="R915" s="234">
        <f t="shared" ca="1" si="714"/>
        <v>13681.350587620591</v>
      </c>
      <c r="S915" s="234">
        <f t="shared" ca="1" si="714"/>
        <v>652047.20932676422</v>
      </c>
      <c r="T915" s="234">
        <f t="shared" ca="1" si="714"/>
        <v>637199.83454133489</v>
      </c>
      <c r="U915" s="234">
        <f t="shared" ca="1" si="714"/>
        <v>622352.4597559059</v>
      </c>
      <c r="V915" s="234">
        <f t="shared" ca="1" si="714"/>
        <v>607505.08497047669</v>
      </c>
      <c r="W915" s="234">
        <f t="shared" ca="1" si="714"/>
        <v>592657.71018504747</v>
      </c>
      <c r="X915" s="234">
        <f t="shared" ca="1" si="714"/>
        <v>577810.33539961826</v>
      </c>
      <c r="Y915" s="234">
        <f t="shared" ca="1" si="714"/>
        <v>562962.96061418916</v>
      </c>
      <c r="Z915" s="234">
        <f t="shared" ca="1" si="714"/>
        <v>548115.58582875994</v>
      </c>
      <c r="AA915" s="234">
        <f t="shared" ca="1" si="714"/>
        <v>533268.21104333084</v>
      </c>
      <c r="AB915" s="234">
        <f t="shared" ca="1" si="714"/>
        <v>518420.83625790157</v>
      </c>
      <c r="AC915" s="234">
        <f t="shared" ca="1" si="714"/>
        <v>503573.46147247247</v>
      </c>
      <c r="AD915" s="234">
        <f t="shared" ca="1" si="714"/>
        <v>488726.08668704331</v>
      </c>
      <c r="AE915" s="234">
        <f t="shared" ca="1" si="714"/>
        <v>473878.71190161421</v>
      </c>
      <c r="AF915" s="234">
        <f t="shared" ca="1" si="714"/>
        <v>459031.33711618499</v>
      </c>
      <c r="AG915" s="234">
        <f t="shared" ca="1" si="714"/>
        <v>444183.96233075584</v>
      </c>
      <c r="AH915" s="234">
        <f t="shared" ca="1" si="714"/>
        <v>429336.58754532668</v>
      </c>
      <c r="AI915" s="234">
        <f t="shared" ca="1" si="714"/>
        <v>414489.21275989752</v>
      </c>
      <c r="AJ915" s="234">
        <f t="shared" ca="1" si="714"/>
        <v>399641.83797446842</v>
      </c>
      <c r="AK915" s="234">
        <f t="shared" ca="1" si="714"/>
        <v>384794.46318903926</v>
      </c>
      <c r="AL915" s="234">
        <f t="shared" ca="1" si="714"/>
        <v>369947.08840361005</v>
      </c>
      <c r="AM915" s="234">
        <f t="shared" ca="1" si="714"/>
        <v>355099.71361818095</v>
      </c>
      <c r="AN915" s="234">
        <f t="shared" ca="1" si="714"/>
        <v>340252.33883275179</v>
      </c>
      <c r="AO915" s="234">
        <f t="shared" ca="1" si="714"/>
        <v>325404.96404732257</v>
      </c>
      <c r="AP915" s="234">
        <f t="shared" ca="1" si="714"/>
        <v>310557.58926189353</v>
      </c>
      <c r="AQ915" s="234">
        <f t="shared" ca="1" si="714"/>
        <v>295710.21447646432</v>
      </c>
      <c r="AR915" s="234">
        <f t="shared" ca="1" si="714"/>
        <v>280862.83969103522</v>
      </c>
      <c r="AS915" s="234">
        <f t="shared" ca="1" si="714"/>
        <v>266015.464905606</v>
      </c>
      <c r="AT915" s="234">
        <f t="shared" ca="1" si="714"/>
        <v>251168.0901201769</v>
      </c>
      <c r="AU915" s="234">
        <f t="shared" ca="1" si="714"/>
        <v>236320.71533474774</v>
      </c>
      <c r="AV915" s="234">
        <f t="shared" ca="1" si="714"/>
        <v>221473.34054931856</v>
      </c>
      <c r="AW915" s="234">
        <f t="shared" ca="1" si="714"/>
        <v>206625.9657638894</v>
      </c>
      <c r="AX915" s="234">
        <f t="shared" ca="1" si="714"/>
        <v>191778.59097846027</v>
      </c>
      <c r="AY915" s="234">
        <f t="shared" ca="1" si="714"/>
        <v>176931.21619303114</v>
      </c>
      <c r="AZ915" s="234">
        <f t="shared" ca="1" si="714"/>
        <v>162083.84140760195</v>
      </c>
      <c r="BA915" s="234">
        <f t="shared" ca="1" si="714"/>
        <v>147236.46662217283</v>
      </c>
      <c r="BB915" s="234">
        <f t="shared" ca="1" si="714"/>
        <v>132389.09183674367</v>
      </c>
      <c r="BC915" s="234">
        <f t="shared" ca="1" si="714"/>
        <v>130656.89811177665</v>
      </c>
      <c r="BD915" s="234">
        <f t="shared" ca="1" si="714"/>
        <v>130656.89811177665</v>
      </c>
      <c r="BE915" s="234">
        <f t="shared" ca="1" si="714"/>
        <v>130656.89811177665</v>
      </c>
      <c r="BF915" s="234">
        <f t="shared" ca="1" si="714"/>
        <v>130656.89811177665</v>
      </c>
      <c r="BG915" s="234">
        <f t="shared" ca="1" si="714"/>
        <v>130656.89811177665</v>
      </c>
      <c r="BH915" s="234">
        <f t="shared" ca="1" si="714"/>
        <v>130656.89811177665</v>
      </c>
      <c r="BI915" s="234">
        <f t="shared" ca="1" si="714"/>
        <v>130656.89811177665</v>
      </c>
      <c r="BJ915" s="234">
        <f t="shared" ca="1" si="714"/>
        <v>130656.89811177665</v>
      </c>
      <c r="BK915" s="234">
        <f t="shared" ca="1" si="714"/>
        <v>0</v>
      </c>
      <c r="BL915" s="234">
        <f t="shared" ca="1" si="714"/>
        <v>0</v>
      </c>
      <c r="BM915" s="234">
        <f t="shared" ca="1" si="714"/>
        <v>0</v>
      </c>
    </row>
    <row r="916" spans="3:65" x14ac:dyDescent="0.2">
      <c r="C916" s="188">
        <f t="shared" si="704"/>
        <v>9</v>
      </c>
      <c r="D916" s="166" t="str">
        <f t="shared" si="705"/>
        <v xml:space="preserve">Alt 1 - DISTRIBUTION SUBSTATION  </v>
      </c>
      <c r="E916" s="211" t="str">
        <f t="shared" si="702"/>
        <v>CWIP Capital</v>
      </c>
      <c r="F916" s="183">
        <f t="shared" si="702"/>
        <v>6</v>
      </c>
      <c r="G916" s="183"/>
      <c r="H916" s="214"/>
      <c r="K916" s="202">
        <f t="shared" ca="1" si="706"/>
        <v>0</v>
      </c>
      <c r="L916" s="203">
        <f t="shared" ca="1" si="707"/>
        <v>0</v>
      </c>
      <c r="O916" s="234">
        <f t="shared" ref="O916:BM916" ca="1" si="715">O800+O887</f>
        <v>0</v>
      </c>
      <c r="P916" s="234">
        <f t="shared" ca="1" si="715"/>
        <v>0</v>
      </c>
      <c r="Q916" s="234">
        <f t="shared" ca="1" si="715"/>
        <v>0</v>
      </c>
      <c r="R916" s="234">
        <f t="shared" ca="1" si="715"/>
        <v>0</v>
      </c>
      <c r="S916" s="234">
        <f t="shared" ca="1" si="715"/>
        <v>0</v>
      </c>
      <c r="T916" s="234">
        <f t="shared" ca="1" si="715"/>
        <v>0</v>
      </c>
      <c r="U916" s="234">
        <f t="shared" ca="1" si="715"/>
        <v>0</v>
      </c>
      <c r="V916" s="234">
        <f t="shared" ca="1" si="715"/>
        <v>0</v>
      </c>
      <c r="W916" s="234">
        <f t="shared" ca="1" si="715"/>
        <v>0</v>
      </c>
      <c r="X916" s="234">
        <f t="shared" ca="1" si="715"/>
        <v>0</v>
      </c>
      <c r="Y916" s="234">
        <f t="shared" ca="1" si="715"/>
        <v>0</v>
      </c>
      <c r="Z916" s="234">
        <f t="shared" ca="1" si="715"/>
        <v>0</v>
      </c>
      <c r="AA916" s="234">
        <f t="shared" ca="1" si="715"/>
        <v>0</v>
      </c>
      <c r="AB916" s="234">
        <f t="shared" ca="1" si="715"/>
        <v>0</v>
      </c>
      <c r="AC916" s="234">
        <f t="shared" ca="1" si="715"/>
        <v>0</v>
      </c>
      <c r="AD916" s="234">
        <f t="shared" ca="1" si="715"/>
        <v>0</v>
      </c>
      <c r="AE916" s="234">
        <f t="shared" ca="1" si="715"/>
        <v>0</v>
      </c>
      <c r="AF916" s="234">
        <f t="shared" ca="1" si="715"/>
        <v>0</v>
      </c>
      <c r="AG916" s="234">
        <f t="shared" ca="1" si="715"/>
        <v>0</v>
      </c>
      <c r="AH916" s="234">
        <f t="shared" ca="1" si="715"/>
        <v>0</v>
      </c>
      <c r="AI916" s="234">
        <f t="shared" ca="1" si="715"/>
        <v>0</v>
      </c>
      <c r="AJ916" s="234">
        <f t="shared" ca="1" si="715"/>
        <v>0</v>
      </c>
      <c r="AK916" s="234">
        <f t="shared" ca="1" si="715"/>
        <v>0</v>
      </c>
      <c r="AL916" s="234">
        <f t="shared" ca="1" si="715"/>
        <v>0</v>
      </c>
      <c r="AM916" s="234">
        <f t="shared" ca="1" si="715"/>
        <v>0</v>
      </c>
      <c r="AN916" s="234">
        <f t="shared" ca="1" si="715"/>
        <v>0</v>
      </c>
      <c r="AO916" s="234">
        <f t="shared" ca="1" si="715"/>
        <v>0</v>
      </c>
      <c r="AP916" s="234">
        <f t="shared" ca="1" si="715"/>
        <v>0</v>
      </c>
      <c r="AQ916" s="234">
        <f t="shared" ca="1" si="715"/>
        <v>0</v>
      </c>
      <c r="AR916" s="234">
        <f t="shared" ca="1" si="715"/>
        <v>0</v>
      </c>
      <c r="AS916" s="234">
        <f t="shared" ca="1" si="715"/>
        <v>0</v>
      </c>
      <c r="AT916" s="234">
        <f t="shared" ca="1" si="715"/>
        <v>0</v>
      </c>
      <c r="AU916" s="234">
        <f t="shared" ca="1" si="715"/>
        <v>0</v>
      </c>
      <c r="AV916" s="234">
        <f t="shared" ca="1" si="715"/>
        <v>0</v>
      </c>
      <c r="AW916" s="234">
        <f t="shared" ca="1" si="715"/>
        <v>0</v>
      </c>
      <c r="AX916" s="234">
        <f t="shared" ca="1" si="715"/>
        <v>0</v>
      </c>
      <c r="AY916" s="234">
        <f t="shared" ca="1" si="715"/>
        <v>0</v>
      </c>
      <c r="AZ916" s="234">
        <f t="shared" ca="1" si="715"/>
        <v>0</v>
      </c>
      <c r="BA916" s="234">
        <f t="shared" ca="1" si="715"/>
        <v>0</v>
      </c>
      <c r="BB916" s="234">
        <f t="shared" ca="1" si="715"/>
        <v>0</v>
      </c>
      <c r="BC916" s="234">
        <f t="shared" ca="1" si="715"/>
        <v>0</v>
      </c>
      <c r="BD916" s="234">
        <f t="shared" ca="1" si="715"/>
        <v>0</v>
      </c>
      <c r="BE916" s="234">
        <f t="shared" ca="1" si="715"/>
        <v>0</v>
      </c>
      <c r="BF916" s="234">
        <f t="shared" ca="1" si="715"/>
        <v>0</v>
      </c>
      <c r="BG916" s="234">
        <f t="shared" ca="1" si="715"/>
        <v>0</v>
      </c>
      <c r="BH916" s="234">
        <f t="shared" ca="1" si="715"/>
        <v>0</v>
      </c>
      <c r="BI916" s="234">
        <f t="shared" ca="1" si="715"/>
        <v>0</v>
      </c>
      <c r="BJ916" s="234">
        <f t="shared" ca="1" si="715"/>
        <v>0</v>
      </c>
      <c r="BK916" s="234">
        <f t="shared" ca="1" si="715"/>
        <v>0</v>
      </c>
      <c r="BL916" s="234">
        <f t="shared" ca="1" si="715"/>
        <v>0</v>
      </c>
      <c r="BM916" s="234">
        <f t="shared" ca="1" si="715"/>
        <v>0</v>
      </c>
    </row>
    <row r="917" spans="3:65" x14ac:dyDescent="0.2">
      <c r="C917" s="188">
        <f t="shared" si="704"/>
        <v>10</v>
      </c>
      <c r="D917" s="166" t="str">
        <f t="shared" si="705"/>
        <v/>
      </c>
      <c r="E917" s="211" t="str">
        <f t="shared" si="702"/>
        <v>Operating Expense</v>
      </c>
      <c r="F917" s="183">
        <f t="shared" si="702"/>
        <v>2</v>
      </c>
      <c r="G917" s="183"/>
      <c r="H917" s="214"/>
      <c r="K917" s="202">
        <f t="shared" ca="1" si="706"/>
        <v>0</v>
      </c>
      <c r="L917" s="203">
        <f t="shared" ca="1" si="707"/>
        <v>0</v>
      </c>
      <c r="O917" s="234">
        <f t="shared" ref="O917:BM917" ca="1" si="716">O801+O888</f>
        <v>0</v>
      </c>
      <c r="P917" s="234">
        <f t="shared" ca="1" si="716"/>
        <v>0</v>
      </c>
      <c r="Q917" s="234">
        <f t="shared" ca="1" si="716"/>
        <v>0</v>
      </c>
      <c r="R917" s="234">
        <f t="shared" ca="1" si="716"/>
        <v>0</v>
      </c>
      <c r="S917" s="234">
        <f t="shared" ca="1" si="716"/>
        <v>0</v>
      </c>
      <c r="T917" s="234">
        <f t="shared" ca="1" si="716"/>
        <v>0</v>
      </c>
      <c r="U917" s="234">
        <f t="shared" ca="1" si="716"/>
        <v>0</v>
      </c>
      <c r="V917" s="234">
        <f t="shared" ca="1" si="716"/>
        <v>0</v>
      </c>
      <c r="W917" s="234">
        <f t="shared" ca="1" si="716"/>
        <v>0</v>
      </c>
      <c r="X917" s="234">
        <f t="shared" ca="1" si="716"/>
        <v>0</v>
      </c>
      <c r="Y917" s="234">
        <f t="shared" ca="1" si="716"/>
        <v>0</v>
      </c>
      <c r="Z917" s="234">
        <f t="shared" ca="1" si="716"/>
        <v>0</v>
      </c>
      <c r="AA917" s="234">
        <f t="shared" ca="1" si="716"/>
        <v>0</v>
      </c>
      <c r="AB917" s="234">
        <f t="shared" ca="1" si="716"/>
        <v>0</v>
      </c>
      <c r="AC917" s="234">
        <f t="shared" ca="1" si="716"/>
        <v>0</v>
      </c>
      <c r="AD917" s="234">
        <f t="shared" ca="1" si="716"/>
        <v>0</v>
      </c>
      <c r="AE917" s="234">
        <f t="shared" ca="1" si="716"/>
        <v>0</v>
      </c>
      <c r="AF917" s="234">
        <f t="shared" ca="1" si="716"/>
        <v>0</v>
      </c>
      <c r="AG917" s="234">
        <f t="shared" ca="1" si="716"/>
        <v>0</v>
      </c>
      <c r="AH917" s="234">
        <f t="shared" ca="1" si="716"/>
        <v>0</v>
      </c>
      <c r="AI917" s="234">
        <f t="shared" ca="1" si="716"/>
        <v>0</v>
      </c>
      <c r="AJ917" s="234">
        <f t="shared" ca="1" si="716"/>
        <v>0</v>
      </c>
      <c r="AK917" s="234">
        <f t="shared" ca="1" si="716"/>
        <v>0</v>
      </c>
      <c r="AL917" s="234">
        <f t="shared" ca="1" si="716"/>
        <v>0</v>
      </c>
      <c r="AM917" s="234">
        <f t="shared" ca="1" si="716"/>
        <v>0</v>
      </c>
      <c r="AN917" s="234">
        <f t="shared" ca="1" si="716"/>
        <v>0</v>
      </c>
      <c r="AO917" s="234">
        <f t="shared" ca="1" si="716"/>
        <v>0</v>
      </c>
      <c r="AP917" s="234">
        <f t="shared" ca="1" si="716"/>
        <v>0</v>
      </c>
      <c r="AQ917" s="234">
        <f t="shared" ca="1" si="716"/>
        <v>0</v>
      </c>
      <c r="AR917" s="234">
        <f t="shared" ca="1" si="716"/>
        <v>0</v>
      </c>
      <c r="AS917" s="234">
        <f t="shared" ca="1" si="716"/>
        <v>0</v>
      </c>
      <c r="AT917" s="234">
        <f t="shared" ca="1" si="716"/>
        <v>0</v>
      </c>
      <c r="AU917" s="234">
        <f t="shared" ca="1" si="716"/>
        <v>0</v>
      </c>
      <c r="AV917" s="234">
        <f t="shared" ca="1" si="716"/>
        <v>0</v>
      </c>
      <c r="AW917" s="234">
        <f t="shared" ca="1" si="716"/>
        <v>0</v>
      </c>
      <c r="AX917" s="234">
        <f t="shared" ca="1" si="716"/>
        <v>0</v>
      </c>
      <c r="AY917" s="234">
        <f t="shared" ca="1" si="716"/>
        <v>0</v>
      </c>
      <c r="AZ917" s="234">
        <f t="shared" ca="1" si="716"/>
        <v>0</v>
      </c>
      <c r="BA917" s="234">
        <f t="shared" ca="1" si="716"/>
        <v>0</v>
      </c>
      <c r="BB917" s="234">
        <f t="shared" ca="1" si="716"/>
        <v>0</v>
      </c>
      <c r="BC917" s="234">
        <f t="shared" ca="1" si="716"/>
        <v>0</v>
      </c>
      <c r="BD917" s="234">
        <f t="shared" ca="1" si="716"/>
        <v>0</v>
      </c>
      <c r="BE917" s="234">
        <f t="shared" ca="1" si="716"/>
        <v>0</v>
      </c>
      <c r="BF917" s="234">
        <f t="shared" ca="1" si="716"/>
        <v>0</v>
      </c>
      <c r="BG917" s="234">
        <f t="shared" ca="1" si="716"/>
        <v>0</v>
      </c>
      <c r="BH917" s="234">
        <f t="shared" ca="1" si="716"/>
        <v>0</v>
      </c>
      <c r="BI917" s="234">
        <f t="shared" ca="1" si="716"/>
        <v>0</v>
      </c>
      <c r="BJ917" s="234">
        <f t="shared" ca="1" si="716"/>
        <v>0</v>
      </c>
      <c r="BK917" s="234">
        <f t="shared" ca="1" si="716"/>
        <v>0</v>
      </c>
      <c r="BL917" s="234">
        <f t="shared" ca="1" si="716"/>
        <v>0</v>
      </c>
      <c r="BM917" s="234">
        <f t="shared" ca="1" si="716"/>
        <v>0</v>
      </c>
    </row>
    <row r="918" spans="3:65" x14ac:dyDescent="0.2">
      <c r="C918" s="188">
        <f t="shared" si="704"/>
        <v>11</v>
      </c>
      <c r="D918" s="166" t="str">
        <f t="shared" si="705"/>
        <v/>
      </c>
      <c r="E918" s="211" t="str">
        <f t="shared" si="702"/>
        <v>Operating Expense</v>
      </c>
      <c r="F918" s="183">
        <f t="shared" si="702"/>
        <v>2</v>
      </c>
      <c r="G918" s="183"/>
      <c r="H918" s="214"/>
      <c r="K918" s="202">
        <f t="shared" ca="1" si="706"/>
        <v>0</v>
      </c>
      <c r="L918" s="203">
        <f t="shared" ca="1" si="707"/>
        <v>0</v>
      </c>
      <c r="O918" s="234">
        <f t="shared" ref="O918:BM918" ca="1" si="717">O802+O889</f>
        <v>0</v>
      </c>
      <c r="P918" s="234">
        <f t="shared" ca="1" si="717"/>
        <v>0</v>
      </c>
      <c r="Q918" s="234">
        <f t="shared" ca="1" si="717"/>
        <v>0</v>
      </c>
      <c r="R918" s="234">
        <f t="shared" ca="1" si="717"/>
        <v>0</v>
      </c>
      <c r="S918" s="234">
        <f t="shared" ca="1" si="717"/>
        <v>0</v>
      </c>
      <c r="T918" s="234">
        <f t="shared" ca="1" si="717"/>
        <v>0</v>
      </c>
      <c r="U918" s="234">
        <f t="shared" ca="1" si="717"/>
        <v>0</v>
      </c>
      <c r="V918" s="234">
        <f t="shared" ca="1" si="717"/>
        <v>0</v>
      </c>
      <c r="W918" s="234">
        <f t="shared" ca="1" si="717"/>
        <v>0</v>
      </c>
      <c r="X918" s="234">
        <f t="shared" ca="1" si="717"/>
        <v>0</v>
      </c>
      <c r="Y918" s="234">
        <f t="shared" ca="1" si="717"/>
        <v>0</v>
      </c>
      <c r="Z918" s="234">
        <f t="shared" ca="1" si="717"/>
        <v>0</v>
      </c>
      <c r="AA918" s="234">
        <f t="shared" ca="1" si="717"/>
        <v>0</v>
      </c>
      <c r="AB918" s="234">
        <f t="shared" ca="1" si="717"/>
        <v>0</v>
      </c>
      <c r="AC918" s="234">
        <f t="shared" ca="1" si="717"/>
        <v>0</v>
      </c>
      <c r="AD918" s="234">
        <f t="shared" ca="1" si="717"/>
        <v>0</v>
      </c>
      <c r="AE918" s="234">
        <f t="shared" ca="1" si="717"/>
        <v>0</v>
      </c>
      <c r="AF918" s="234">
        <f t="shared" ca="1" si="717"/>
        <v>0</v>
      </c>
      <c r="AG918" s="234">
        <f t="shared" ca="1" si="717"/>
        <v>0</v>
      </c>
      <c r="AH918" s="234">
        <f t="shared" ca="1" si="717"/>
        <v>0</v>
      </c>
      <c r="AI918" s="234">
        <f t="shared" ca="1" si="717"/>
        <v>0</v>
      </c>
      <c r="AJ918" s="234">
        <f t="shared" ca="1" si="717"/>
        <v>0</v>
      </c>
      <c r="AK918" s="234">
        <f t="shared" ca="1" si="717"/>
        <v>0</v>
      </c>
      <c r="AL918" s="234">
        <f t="shared" ca="1" si="717"/>
        <v>0</v>
      </c>
      <c r="AM918" s="234">
        <f t="shared" ca="1" si="717"/>
        <v>0</v>
      </c>
      <c r="AN918" s="234">
        <f t="shared" ca="1" si="717"/>
        <v>0</v>
      </c>
      <c r="AO918" s="234">
        <f t="shared" ca="1" si="717"/>
        <v>0</v>
      </c>
      <c r="AP918" s="234">
        <f t="shared" ca="1" si="717"/>
        <v>0</v>
      </c>
      <c r="AQ918" s="234">
        <f t="shared" ca="1" si="717"/>
        <v>0</v>
      </c>
      <c r="AR918" s="234">
        <f t="shared" ca="1" si="717"/>
        <v>0</v>
      </c>
      <c r="AS918" s="234">
        <f t="shared" ca="1" si="717"/>
        <v>0</v>
      </c>
      <c r="AT918" s="234">
        <f t="shared" ca="1" si="717"/>
        <v>0</v>
      </c>
      <c r="AU918" s="234">
        <f t="shared" ca="1" si="717"/>
        <v>0</v>
      </c>
      <c r="AV918" s="234">
        <f t="shared" ca="1" si="717"/>
        <v>0</v>
      </c>
      <c r="AW918" s="234">
        <f t="shared" ca="1" si="717"/>
        <v>0</v>
      </c>
      <c r="AX918" s="234">
        <f t="shared" ca="1" si="717"/>
        <v>0</v>
      </c>
      <c r="AY918" s="234">
        <f t="shared" ca="1" si="717"/>
        <v>0</v>
      </c>
      <c r="AZ918" s="234">
        <f t="shared" ca="1" si="717"/>
        <v>0</v>
      </c>
      <c r="BA918" s="234">
        <f t="shared" ca="1" si="717"/>
        <v>0</v>
      </c>
      <c r="BB918" s="234">
        <f t="shared" ca="1" si="717"/>
        <v>0</v>
      </c>
      <c r="BC918" s="234">
        <f t="shared" ca="1" si="717"/>
        <v>0</v>
      </c>
      <c r="BD918" s="234">
        <f t="shared" ca="1" si="717"/>
        <v>0</v>
      </c>
      <c r="BE918" s="234">
        <f t="shared" ca="1" si="717"/>
        <v>0</v>
      </c>
      <c r="BF918" s="234">
        <f t="shared" ca="1" si="717"/>
        <v>0</v>
      </c>
      <c r="BG918" s="234">
        <f t="shared" ca="1" si="717"/>
        <v>0</v>
      </c>
      <c r="BH918" s="234">
        <f t="shared" ca="1" si="717"/>
        <v>0</v>
      </c>
      <c r="BI918" s="234">
        <f t="shared" ca="1" si="717"/>
        <v>0</v>
      </c>
      <c r="BJ918" s="234">
        <f t="shared" ca="1" si="717"/>
        <v>0</v>
      </c>
      <c r="BK918" s="234">
        <f t="shared" ca="1" si="717"/>
        <v>0</v>
      </c>
      <c r="BL918" s="234">
        <f t="shared" ca="1" si="717"/>
        <v>0</v>
      </c>
      <c r="BM918" s="234">
        <f t="shared" ca="1" si="717"/>
        <v>0</v>
      </c>
    </row>
    <row r="919" spans="3:65" x14ac:dyDescent="0.2">
      <c r="C919" s="188">
        <f t="shared" si="704"/>
        <v>12</v>
      </c>
      <c r="D919" s="166" t="str">
        <f t="shared" si="705"/>
        <v/>
      </c>
      <c r="E919" s="211" t="str">
        <f t="shared" si="702"/>
        <v>Operating Expense</v>
      </c>
      <c r="F919" s="183">
        <f t="shared" si="702"/>
        <v>2</v>
      </c>
      <c r="G919" s="183"/>
      <c r="H919" s="214"/>
      <c r="K919" s="202">
        <f t="shared" ca="1" si="706"/>
        <v>0</v>
      </c>
      <c r="L919" s="203">
        <f t="shared" ca="1" si="707"/>
        <v>0</v>
      </c>
      <c r="O919" s="234">
        <f t="shared" ref="O919:BM919" ca="1" si="718">O803+O890</f>
        <v>0</v>
      </c>
      <c r="P919" s="234">
        <f t="shared" ca="1" si="718"/>
        <v>0</v>
      </c>
      <c r="Q919" s="234">
        <f t="shared" ca="1" si="718"/>
        <v>0</v>
      </c>
      <c r="R919" s="234">
        <f t="shared" ca="1" si="718"/>
        <v>0</v>
      </c>
      <c r="S919" s="234">
        <f t="shared" ca="1" si="718"/>
        <v>0</v>
      </c>
      <c r="T919" s="234">
        <f t="shared" ca="1" si="718"/>
        <v>0</v>
      </c>
      <c r="U919" s="234">
        <f t="shared" ca="1" si="718"/>
        <v>0</v>
      </c>
      <c r="V919" s="234">
        <f t="shared" ca="1" si="718"/>
        <v>0</v>
      </c>
      <c r="W919" s="234">
        <f t="shared" ca="1" si="718"/>
        <v>0</v>
      </c>
      <c r="X919" s="234">
        <f t="shared" ca="1" si="718"/>
        <v>0</v>
      </c>
      <c r="Y919" s="234">
        <f t="shared" ca="1" si="718"/>
        <v>0</v>
      </c>
      <c r="Z919" s="234">
        <f t="shared" ca="1" si="718"/>
        <v>0</v>
      </c>
      <c r="AA919" s="234">
        <f t="shared" ca="1" si="718"/>
        <v>0</v>
      </c>
      <c r="AB919" s="234">
        <f t="shared" ca="1" si="718"/>
        <v>0</v>
      </c>
      <c r="AC919" s="234">
        <f t="shared" ca="1" si="718"/>
        <v>0</v>
      </c>
      <c r="AD919" s="234">
        <f t="shared" ca="1" si="718"/>
        <v>0</v>
      </c>
      <c r="AE919" s="234">
        <f t="shared" ca="1" si="718"/>
        <v>0</v>
      </c>
      <c r="AF919" s="234">
        <f t="shared" ca="1" si="718"/>
        <v>0</v>
      </c>
      <c r="AG919" s="234">
        <f t="shared" ca="1" si="718"/>
        <v>0</v>
      </c>
      <c r="AH919" s="234">
        <f t="shared" ca="1" si="718"/>
        <v>0</v>
      </c>
      <c r="AI919" s="234">
        <f t="shared" ca="1" si="718"/>
        <v>0</v>
      </c>
      <c r="AJ919" s="234">
        <f t="shared" ca="1" si="718"/>
        <v>0</v>
      </c>
      <c r="AK919" s="234">
        <f t="shared" ca="1" si="718"/>
        <v>0</v>
      </c>
      <c r="AL919" s="234">
        <f t="shared" ca="1" si="718"/>
        <v>0</v>
      </c>
      <c r="AM919" s="234">
        <f t="shared" ca="1" si="718"/>
        <v>0</v>
      </c>
      <c r="AN919" s="234">
        <f t="shared" ca="1" si="718"/>
        <v>0</v>
      </c>
      <c r="AO919" s="234">
        <f t="shared" ca="1" si="718"/>
        <v>0</v>
      </c>
      <c r="AP919" s="234">
        <f t="shared" ca="1" si="718"/>
        <v>0</v>
      </c>
      <c r="AQ919" s="234">
        <f t="shared" ca="1" si="718"/>
        <v>0</v>
      </c>
      <c r="AR919" s="234">
        <f t="shared" ca="1" si="718"/>
        <v>0</v>
      </c>
      <c r="AS919" s="234">
        <f t="shared" ca="1" si="718"/>
        <v>0</v>
      </c>
      <c r="AT919" s="234">
        <f t="shared" ca="1" si="718"/>
        <v>0</v>
      </c>
      <c r="AU919" s="234">
        <f t="shared" ca="1" si="718"/>
        <v>0</v>
      </c>
      <c r="AV919" s="234">
        <f t="shared" ca="1" si="718"/>
        <v>0</v>
      </c>
      <c r="AW919" s="234">
        <f t="shared" ca="1" si="718"/>
        <v>0</v>
      </c>
      <c r="AX919" s="234">
        <f t="shared" ca="1" si="718"/>
        <v>0</v>
      </c>
      <c r="AY919" s="234">
        <f t="shared" ca="1" si="718"/>
        <v>0</v>
      </c>
      <c r="AZ919" s="234">
        <f t="shared" ca="1" si="718"/>
        <v>0</v>
      </c>
      <c r="BA919" s="234">
        <f t="shared" ca="1" si="718"/>
        <v>0</v>
      </c>
      <c r="BB919" s="234">
        <f t="shared" ca="1" si="718"/>
        <v>0</v>
      </c>
      <c r="BC919" s="234">
        <f t="shared" ca="1" si="718"/>
        <v>0</v>
      </c>
      <c r="BD919" s="234">
        <f t="shared" ca="1" si="718"/>
        <v>0</v>
      </c>
      <c r="BE919" s="234">
        <f t="shared" ca="1" si="718"/>
        <v>0</v>
      </c>
      <c r="BF919" s="234">
        <f t="shared" ca="1" si="718"/>
        <v>0</v>
      </c>
      <c r="BG919" s="234">
        <f t="shared" ca="1" si="718"/>
        <v>0</v>
      </c>
      <c r="BH919" s="234">
        <f t="shared" ca="1" si="718"/>
        <v>0</v>
      </c>
      <c r="BI919" s="234">
        <f t="shared" ca="1" si="718"/>
        <v>0</v>
      </c>
      <c r="BJ919" s="234">
        <f t="shared" ca="1" si="718"/>
        <v>0</v>
      </c>
      <c r="BK919" s="234">
        <f t="shared" ca="1" si="718"/>
        <v>0</v>
      </c>
      <c r="BL919" s="234">
        <f t="shared" ca="1" si="718"/>
        <v>0</v>
      </c>
      <c r="BM919" s="234">
        <f t="shared" ca="1" si="718"/>
        <v>0</v>
      </c>
    </row>
    <row r="920" spans="3:65" x14ac:dyDescent="0.2">
      <c r="C920" s="188">
        <f t="shared" si="704"/>
        <v>13</v>
      </c>
      <c r="D920" s="166" t="str">
        <f t="shared" si="705"/>
        <v xml:space="preserve">Alt 2 - TRANSMISSION LINE  </v>
      </c>
      <c r="E920" s="211" t="str">
        <f t="shared" si="702"/>
        <v>CWIP Capital</v>
      </c>
      <c r="F920" s="183">
        <f t="shared" si="702"/>
        <v>6</v>
      </c>
      <c r="G920" s="183"/>
      <c r="H920" s="214"/>
      <c r="K920" s="202">
        <f t="shared" ca="1" si="706"/>
        <v>31663691.983837549</v>
      </c>
      <c r="L920" s="203">
        <f t="shared" ca="1" si="707"/>
        <v>119630652.99705791</v>
      </c>
      <c r="O920" s="234">
        <f t="shared" ref="O920:BM920" ca="1" si="719">O804+O891</f>
        <v>0</v>
      </c>
      <c r="P920" s="234">
        <f t="shared" ca="1" si="719"/>
        <v>0</v>
      </c>
      <c r="Q920" s="234">
        <f t="shared" ca="1" si="719"/>
        <v>0</v>
      </c>
      <c r="R920" s="234">
        <f t="shared" ca="1" si="719"/>
        <v>79479.202712635859</v>
      </c>
      <c r="S920" s="234">
        <f t="shared" ca="1" si="719"/>
        <v>3790613.9153265427</v>
      </c>
      <c r="T920" s="234">
        <f t="shared" ca="1" si="719"/>
        <v>3736397.744904709</v>
      </c>
      <c r="U920" s="234">
        <f t="shared" ca="1" si="719"/>
        <v>3682181.5744828754</v>
      </c>
      <c r="V920" s="234">
        <f t="shared" ca="1" si="719"/>
        <v>3627965.4040610418</v>
      </c>
      <c r="W920" s="234">
        <f t="shared" ca="1" si="719"/>
        <v>3573749.2336392081</v>
      </c>
      <c r="X920" s="234">
        <f t="shared" ca="1" si="719"/>
        <v>3519533.063217374</v>
      </c>
      <c r="Y920" s="234">
        <f t="shared" ca="1" si="719"/>
        <v>3465316.8927955404</v>
      </c>
      <c r="Z920" s="234">
        <f t="shared" ca="1" si="719"/>
        <v>3411100.7223737068</v>
      </c>
      <c r="AA920" s="234">
        <f t="shared" ca="1" si="719"/>
        <v>3356884.5519518727</v>
      </c>
      <c r="AB920" s="234">
        <f t="shared" ca="1" si="719"/>
        <v>3302668.381530039</v>
      </c>
      <c r="AC920" s="234">
        <f t="shared" ca="1" si="719"/>
        <v>3248452.2111082054</v>
      </c>
      <c r="AD920" s="234">
        <f t="shared" ca="1" si="719"/>
        <v>3194236.0406863717</v>
      </c>
      <c r="AE920" s="234">
        <f t="shared" ca="1" si="719"/>
        <v>3140019.8702645376</v>
      </c>
      <c r="AF920" s="234">
        <f t="shared" ca="1" si="719"/>
        <v>3085803.6998427035</v>
      </c>
      <c r="AG920" s="234">
        <f t="shared" ca="1" si="719"/>
        <v>3031587.5294208704</v>
      </c>
      <c r="AH920" s="234">
        <f t="shared" ca="1" si="719"/>
        <v>2977371.3589990367</v>
      </c>
      <c r="AI920" s="234">
        <f t="shared" ca="1" si="719"/>
        <v>2923155.1885772026</v>
      </c>
      <c r="AJ920" s="234">
        <f t="shared" ca="1" si="719"/>
        <v>2868939.018155369</v>
      </c>
      <c r="AK920" s="234">
        <f t="shared" ca="1" si="719"/>
        <v>2814722.8477335353</v>
      </c>
      <c r="AL920" s="234">
        <f t="shared" ca="1" si="719"/>
        <v>2760506.6773117017</v>
      </c>
      <c r="AM920" s="234">
        <f t="shared" ca="1" si="719"/>
        <v>2706290.5068898676</v>
      </c>
      <c r="AN920" s="234">
        <f t="shared" ca="1" si="719"/>
        <v>2652074.336468034</v>
      </c>
      <c r="AO920" s="234">
        <f t="shared" ca="1" si="719"/>
        <v>2597858.1660462003</v>
      </c>
      <c r="AP920" s="234">
        <f t="shared" ca="1" si="719"/>
        <v>2543641.9956243662</v>
      </c>
      <c r="AQ920" s="234">
        <f t="shared" ca="1" si="719"/>
        <v>2489425.8252025326</v>
      </c>
      <c r="AR920" s="234">
        <f t="shared" ca="1" si="719"/>
        <v>2435209.6547806989</v>
      </c>
      <c r="AS920" s="234">
        <f t="shared" ca="1" si="719"/>
        <v>2380993.4843588648</v>
      </c>
      <c r="AT920" s="234">
        <f t="shared" ca="1" si="719"/>
        <v>2326777.3139370312</v>
      </c>
      <c r="AU920" s="234">
        <f t="shared" ca="1" si="719"/>
        <v>2272561.1435151971</v>
      </c>
      <c r="AV920" s="234">
        <f t="shared" ca="1" si="719"/>
        <v>2218344.9730933639</v>
      </c>
      <c r="AW920" s="234">
        <f t="shared" ca="1" si="719"/>
        <v>2164128.8026715298</v>
      </c>
      <c r="AX920" s="234">
        <f t="shared" ca="1" si="719"/>
        <v>2109912.6322496962</v>
      </c>
      <c r="AY920" s="234">
        <f t="shared" ca="1" si="719"/>
        <v>2055696.4618278625</v>
      </c>
      <c r="AZ920" s="234">
        <f t="shared" ca="1" si="719"/>
        <v>2001480.2914060287</v>
      </c>
      <c r="BA920" s="234">
        <f t="shared" ca="1" si="719"/>
        <v>1947264.120984195</v>
      </c>
      <c r="BB920" s="234">
        <f t="shared" ca="1" si="719"/>
        <v>1893047.9505623612</v>
      </c>
      <c r="BC920" s="234">
        <f t="shared" ca="1" si="719"/>
        <v>1838831.7801405278</v>
      </c>
      <c r="BD920" s="234">
        <f t="shared" ca="1" si="719"/>
        <v>1784615.6097186941</v>
      </c>
      <c r="BE920" s="234">
        <f t="shared" ca="1" si="719"/>
        <v>1730399.4392968605</v>
      </c>
      <c r="BF920" s="234">
        <f t="shared" ca="1" si="719"/>
        <v>1676183.2688750271</v>
      </c>
      <c r="BG920" s="234">
        <f t="shared" ca="1" si="719"/>
        <v>1621967.0984531934</v>
      </c>
      <c r="BH920" s="234">
        <f t="shared" ca="1" si="719"/>
        <v>1567750.9280313598</v>
      </c>
      <c r="BI920" s="234">
        <f t="shared" ca="1" si="719"/>
        <v>1513534.7576095264</v>
      </c>
      <c r="BJ920" s="234">
        <f t="shared" ca="1" si="719"/>
        <v>1459318.587187693</v>
      </c>
      <c r="BK920" s="234">
        <f t="shared" ca="1" si="719"/>
        <v>1405102.4167658594</v>
      </c>
      <c r="BL920" s="234">
        <f t="shared" ca="1" si="719"/>
        <v>1350886.2463440259</v>
      </c>
      <c r="BM920" s="234">
        <f t="shared" ca="1" si="719"/>
        <v>1296670.0759221921</v>
      </c>
    </row>
    <row r="921" spans="3:65" x14ac:dyDescent="0.2">
      <c r="C921" s="188">
        <f t="shared" si="704"/>
        <v>14</v>
      </c>
      <c r="D921" s="166" t="str">
        <f t="shared" si="705"/>
        <v xml:space="preserve">Alt 2 - TRANSMISSION SUBSTATION  </v>
      </c>
      <c r="E921" s="211" t="str">
        <f t="shared" si="702"/>
        <v>CWIP Capital</v>
      </c>
      <c r="F921" s="183">
        <f t="shared" si="702"/>
        <v>6</v>
      </c>
      <c r="G921" s="183"/>
      <c r="H921" s="214"/>
      <c r="K921" s="202">
        <f t="shared" ca="1" si="706"/>
        <v>317950.28212429001</v>
      </c>
      <c r="L921" s="203">
        <f t="shared" ca="1" si="707"/>
        <v>1001190.3701108864</v>
      </c>
      <c r="O921" s="234">
        <f t="shared" ref="O921:BM921" ca="1" si="720">O805+O892</f>
        <v>0</v>
      </c>
      <c r="P921" s="234">
        <f t="shared" ca="1" si="720"/>
        <v>0</v>
      </c>
      <c r="Q921" s="234">
        <f t="shared" ca="1" si="720"/>
        <v>0</v>
      </c>
      <c r="R921" s="234">
        <f t="shared" ca="1" si="720"/>
        <v>902.41952736414476</v>
      </c>
      <c r="S921" s="234">
        <f t="shared" ca="1" si="720"/>
        <v>43008.921574759814</v>
      </c>
      <c r="T921" s="234">
        <f t="shared" ca="1" si="720"/>
        <v>42029.591292222583</v>
      </c>
      <c r="U921" s="234">
        <f t="shared" ca="1" si="720"/>
        <v>41050.26100968536</v>
      </c>
      <c r="V921" s="234">
        <f t="shared" ca="1" si="720"/>
        <v>40070.930727148138</v>
      </c>
      <c r="W921" s="234">
        <f t="shared" ca="1" si="720"/>
        <v>39091.600444610907</v>
      </c>
      <c r="X921" s="234">
        <f t="shared" ca="1" si="720"/>
        <v>38112.270162073684</v>
      </c>
      <c r="Y921" s="234">
        <f t="shared" ca="1" si="720"/>
        <v>37132.939879536461</v>
      </c>
      <c r="Z921" s="234">
        <f t="shared" ca="1" si="720"/>
        <v>36153.609596999238</v>
      </c>
      <c r="AA921" s="234">
        <f t="shared" ca="1" si="720"/>
        <v>35174.279314462008</v>
      </c>
      <c r="AB921" s="234">
        <f t="shared" ca="1" si="720"/>
        <v>34194.949031924778</v>
      </c>
      <c r="AC921" s="234">
        <f t="shared" ca="1" si="720"/>
        <v>33215.618749387555</v>
      </c>
      <c r="AD921" s="234">
        <f t="shared" ca="1" si="720"/>
        <v>32236.288466850328</v>
      </c>
      <c r="AE921" s="234">
        <f t="shared" ca="1" si="720"/>
        <v>31256.958184313105</v>
      </c>
      <c r="AF921" s="234">
        <f t="shared" ca="1" si="720"/>
        <v>30277.627901775879</v>
      </c>
      <c r="AG921" s="234">
        <f t="shared" ca="1" si="720"/>
        <v>29298.297619238656</v>
      </c>
      <c r="AH921" s="234">
        <f t="shared" ca="1" si="720"/>
        <v>28318.967336701433</v>
      </c>
      <c r="AI921" s="234">
        <f t="shared" ca="1" si="720"/>
        <v>27339.637054164206</v>
      </c>
      <c r="AJ921" s="234">
        <f t="shared" ca="1" si="720"/>
        <v>26360.306771626983</v>
      </c>
      <c r="AK921" s="234">
        <f t="shared" ca="1" si="720"/>
        <v>25380.97648908976</v>
      </c>
      <c r="AL921" s="234">
        <f t="shared" ca="1" si="720"/>
        <v>24401.646206552534</v>
      </c>
      <c r="AM921" s="234">
        <f t="shared" ca="1" si="720"/>
        <v>23422.315924015311</v>
      </c>
      <c r="AN921" s="234">
        <f t="shared" ca="1" si="720"/>
        <v>22442.985641478084</v>
      </c>
      <c r="AO921" s="234">
        <f t="shared" ca="1" si="720"/>
        <v>21463.655358940861</v>
      </c>
      <c r="AP921" s="234">
        <f t="shared" ca="1" si="720"/>
        <v>20484.325076403638</v>
      </c>
      <c r="AQ921" s="234">
        <f t="shared" ca="1" si="720"/>
        <v>19504.994793866412</v>
      </c>
      <c r="AR921" s="234">
        <f t="shared" ca="1" si="720"/>
        <v>18525.664511329189</v>
      </c>
      <c r="AS921" s="234">
        <f t="shared" ca="1" si="720"/>
        <v>17546.334228791966</v>
      </c>
      <c r="AT921" s="234">
        <f t="shared" ca="1" si="720"/>
        <v>16567.003946254739</v>
      </c>
      <c r="AU921" s="234">
        <f t="shared" ca="1" si="720"/>
        <v>15587.673663717515</v>
      </c>
      <c r="AV921" s="234">
        <f t="shared" ca="1" si="720"/>
        <v>14608.34338118029</v>
      </c>
      <c r="AW921" s="234">
        <f t="shared" ca="1" si="720"/>
        <v>13629.013098643065</v>
      </c>
      <c r="AX921" s="234">
        <f t="shared" ca="1" si="720"/>
        <v>12649.682816105842</v>
      </c>
      <c r="AY921" s="234">
        <f t="shared" ca="1" si="720"/>
        <v>11670.352533568617</v>
      </c>
      <c r="AZ921" s="234">
        <f t="shared" ca="1" si="720"/>
        <v>10691.022251031392</v>
      </c>
      <c r="BA921" s="234">
        <f t="shared" ca="1" si="720"/>
        <v>9711.6919684941677</v>
      </c>
      <c r="BB921" s="234">
        <f t="shared" ca="1" si="720"/>
        <v>8732.3616859569429</v>
      </c>
      <c r="BC921" s="234">
        <f t="shared" ca="1" si="720"/>
        <v>8618.1064863275824</v>
      </c>
      <c r="BD921" s="234">
        <f t="shared" ca="1" si="720"/>
        <v>8618.1064863275824</v>
      </c>
      <c r="BE921" s="234">
        <f t="shared" ca="1" si="720"/>
        <v>8618.1064863275824</v>
      </c>
      <c r="BF921" s="234">
        <f t="shared" ca="1" si="720"/>
        <v>8618.1064863275824</v>
      </c>
      <c r="BG921" s="234">
        <f t="shared" ca="1" si="720"/>
        <v>8618.1064863275824</v>
      </c>
      <c r="BH921" s="234">
        <f t="shared" ca="1" si="720"/>
        <v>8618.1064863275824</v>
      </c>
      <c r="BI921" s="234">
        <f t="shared" ca="1" si="720"/>
        <v>8618.1064863275824</v>
      </c>
      <c r="BJ921" s="234">
        <f t="shared" ca="1" si="720"/>
        <v>8618.1064863275824</v>
      </c>
      <c r="BK921" s="234">
        <f t="shared" ca="1" si="720"/>
        <v>0</v>
      </c>
      <c r="BL921" s="234">
        <f t="shared" ca="1" si="720"/>
        <v>0</v>
      </c>
      <c r="BM921" s="234">
        <f t="shared" ca="1" si="720"/>
        <v>0</v>
      </c>
    </row>
    <row r="922" spans="3:65" x14ac:dyDescent="0.2">
      <c r="C922" s="188">
        <f t="shared" si="704"/>
        <v>15</v>
      </c>
      <c r="D922" s="166" t="str">
        <f t="shared" si="705"/>
        <v xml:space="preserve">Alt 2 - DISTRIBUTION SUBSTATION  </v>
      </c>
      <c r="E922" s="211" t="str">
        <f t="shared" si="702"/>
        <v>CWIP Capital</v>
      </c>
      <c r="F922" s="183">
        <f t="shared" si="702"/>
        <v>6</v>
      </c>
      <c r="G922" s="183"/>
      <c r="H922" s="214"/>
      <c r="K922" s="202">
        <f t="shared" ca="1" si="706"/>
        <v>0</v>
      </c>
      <c r="L922" s="203">
        <f t="shared" ca="1" si="707"/>
        <v>0</v>
      </c>
      <c r="O922" s="234">
        <f t="shared" ref="O922:BM922" ca="1" si="721">O806+O893</f>
        <v>0</v>
      </c>
      <c r="P922" s="234">
        <f t="shared" ca="1" si="721"/>
        <v>0</v>
      </c>
      <c r="Q922" s="234">
        <f t="shared" ca="1" si="721"/>
        <v>0</v>
      </c>
      <c r="R922" s="234">
        <f t="shared" ca="1" si="721"/>
        <v>0</v>
      </c>
      <c r="S922" s="234">
        <f t="shared" ca="1" si="721"/>
        <v>0</v>
      </c>
      <c r="T922" s="234">
        <f t="shared" ca="1" si="721"/>
        <v>0</v>
      </c>
      <c r="U922" s="234">
        <f t="shared" ca="1" si="721"/>
        <v>0</v>
      </c>
      <c r="V922" s="234">
        <f t="shared" ca="1" si="721"/>
        <v>0</v>
      </c>
      <c r="W922" s="234">
        <f t="shared" ca="1" si="721"/>
        <v>0</v>
      </c>
      <c r="X922" s="234">
        <f t="shared" ca="1" si="721"/>
        <v>0</v>
      </c>
      <c r="Y922" s="234">
        <f t="shared" ca="1" si="721"/>
        <v>0</v>
      </c>
      <c r="Z922" s="234">
        <f t="shared" ca="1" si="721"/>
        <v>0</v>
      </c>
      <c r="AA922" s="234">
        <f t="shared" ca="1" si="721"/>
        <v>0</v>
      </c>
      <c r="AB922" s="234">
        <f t="shared" ca="1" si="721"/>
        <v>0</v>
      </c>
      <c r="AC922" s="234">
        <f t="shared" ca="1" si="721"/>
        <v>0</v>
      </c>
      <c r="AD922" s="234">
        <f t="shared" ca="1" si="721"/>
        <v>0</v>
      </c>
      <c r="AE922" s="234">
        <f t="shared" ca="1" si="721"/>
        <v>0</v>
      </c>
      <c r="AF922" s="234">
        <f t="shared" ca="1" si="721"/>
        <v>0</v>
      </c>
      <c r="AG922" s="234">
        <f t="shared" ca="1" si="721"/>
        <v>0</v>
      </c>
      <c r="AH922" s="234">
        <f t="shared" ca="1" si="721"/>
        <v>0</v>
      </c>
      <c r="AI922" s="234">
        <f t="shared" ca="1" si="721"/>
        <v>0</v>
      </c>
      <c r="AJ922" s="234">
        <f t="shared" ca="1" si="721"/>
        <v>0</v>
      </c>
      <c r="AK922" s="234">
        <f t="shared" ca="1" si="721"/>
        <v>0</v>
      </c>
      <c r="AL922" s="234">
        <f t="shared" ca="1" si="721"/>
        <v>0</v>
      </c>
      <c r="AM922" s="234">
        <f t="shared" ca="1" si="721"/>
        <v>0</v>
      </c>
      <c r="AN922" s="234">
        <f t="shared" ca="1" si="721"/>
        <v>0</v>
      </c>
      <c r="AO922" s="234">
        <f t="shared" ca="1" si="721"/>
        <v>0</v>
      </c>
      <c r="AP922" s="234">
        <f t="shared" ca="1" si="721"/>
        <v>0</v>
      </c>
      <c r="AQ922" s="234">
        <f t="shared" ca="1" si="721"/>
        <v>0</v>
      </c>
      <c r="AR922" s="234">
        <f t="shared" ca="1" si="721"/>
        <v>0</v>
      </c>
      <c r="AS922" s="234">
        <f t="shared" ca="1" si="721"/>
        <v>0</v>
      </c>
      <c r="AT922" s="234">
        <f t="shared" ca="1" si="721"/>
        <v>0</v>
      </c>
      <c r="AU922" s="234">
        <f t="shared" ca="1" si="721"/>
        <v>0</v>
      </c>
      <c r="AV922" s="234">
        <f t="shared" ca="1" si="721"/>
        <v>0</v>
      </c>
      <c r="AW922" s="234">
        <f t="shared" ca="1" si="721"/>
        <v>0</v>
      </c>
      <c r="AX922" s="234">
        <f t="shared" ca="1" si="721"/>
        <v>0</v>
      </c>
      <c r="AY922" s="234">
        <f t="shared" ca="1" si="721"/>
        <v>0</v>
      </c>
      <c r="AZ922" s="234">
        <f t="shared" ca="1" si="721"/>
        <v>0</v>
      </c>
      <c r="BA922" s="234">
        <f t="shared" ca="1" si="721"/>
        <v>0</v>
      </c>
      <c r="BB922" s="234">
        <f t="shared" ca="1" si="721"/>
        <v>0</v>
      </c>
      <c r="BC922" s="234">
        <f t="shared" ca="1" si="721"/>
        <v>0</v>
      </c>
      <c r="BD922" s="234">
        <f t="shared" ca="1" si="721"/>
        <v>0</v>
      </c>
      <c r="BE922" s="234">
        <f t="shared" ca="1" si="721"/>
        <v>0</v>
      </c>
      <c r="BF922" s="234">
        <f t="shared" ca="1" si="721"/>
        <v>0</v>
      </c>
      <c r="BG922" s="234">
        <f t="shared" ca="1" si="721"/>
        <v>0</v>
      </c>
      <c r="BH922" s="234">
        <f t="shared" ca="1" si="721"/>
        <v>0</v>
      </c>
      <c r="BI922" s="234">
        <f t="shared" ca="1" si="721"/>
        <v>0</v>
      </c>
      <c r="BJ922" s="234">
        <f t="shared" ca="1" si="721"/>
        <v>0</v>
      </c>
      <c r="BK922" s="234">
        <f t="shared" ca="1" si="721"/>
        <v>0</v>
      </c>
      <c r="BL922" s="234">
        <f t="shared" ca="1" si="721"/>
        <v>0</v>
      </c>
      <c r="BM922" s="234">
        <f t="shared" ca="1" si="721"/>
        <v>0</v>
      </c>
    </row>
    <row r="923" spans="3:65" x14ac:dyDescent="0.2">
      <c r="C923" s="188">
        <f t="shared" si="704"/>
        <v>16</v>
      </c>
      <c r="D923" s="166" t="str">
        <f t="shared" si="705"/>
        <v>item 16</v>
      </c>
      <c r="E923" s="211" t="str">
        <f t="shared" si="702"/>
        <v>Operating Expense</v>
      </c>
      <c r="F923" s="183">
        <f t="shared" si="702"/>
        <v>2</v>
      </c>
      <c r="G923" s="183"/>
      <c r="H923" s="214"/>
      <c r="K923" s="202">
        <f t="shared" ca="1" si="706"/>
        <v>0</v>
      </c>
      <c r="L923" s="203">
        <f t="shared" ca="1" si="707"/>
        <v>0</v>
      </c>
      <c r="O923" s="234">
        <f t="shared" ref="O923:BM923" ca="1" si="722">O807+O894</f>
        <v>0</v>
      </c>
      <c r="P923" s="234">
        <f t="shared" ca="1" si="722"/>
        <v>0</v>
      </c>
      <c r="Q923" s="234">
        <f t="shared" ca="1" si="722"/>
        <v>0</v>
      </c>
      <c r="R923" s="234">
        <f t="shared" ca="1" si="722"/>
        <v>0</v>
      </c>
      <c r="S923" s="234">
        <f t="shared" ca="1" si="722"/>
        <v>0</v>
      </c>
      <c r="T923" s="234">
        <f t="shared" ca="1" si="722"/>
        <v>0</v>
      </c>
      <c r="U923" s="234">
        <f t="shared" ca="1" si="722"/>
        <v>0</v>
      </c>
      <c r="V923" s="234">
        <f t="shared" ca="1" si="722"/>
        <v>0</v>
      </c>
      <c r="W923" s="234">
        <f t="shared" ca="1" si="722"/>
        <v>0</v>
      </c>
      <c r="X923" s="234">
        <f t="shared" ca="1" si="722"/>
        <v>0</v>
      </c>
      <c r="Y923" s="234">
        <f t="shared" ca="1" si="722"/>
        <v>0</v>
      </c>
      <c r="Z923" s="234">
        <f t="shared" ca="1" si="722"/>
        <v>0</v>
      </c>
      <c r="AA923" s="234">
        <f t="shared" ca="1" si="722"/>
        <v>0</v>
      </c>
      <c r="AB923" s="234">
        <f t="shared" ca="1" si="722"/>
        <v>0</v>
      </c>
      <c r="AC923" s="234">
        <f t="shared" ca="1" si="722"/>
        <v>0</v>
      </c>
      <c r="AD923" s="234">
        <f t="shared" ca="1" si="722"/>
        <v>0</v>
      </c>
      <c r="AE923" s="234">
        <f t="shared" ca="1" si="722"/>
        <v>0</v>
      </c>
      <c r="AF923" s="234">
        <f t="shared" ca="1" si="722"/>
        <v>0</v>
      </c>
      <c r="AG923" s="234">
        <f t="shared" ca="1" si="722"/>
        <v>0</v>
      </c>
      <c r="AH923" s="234">
        <f t="shared" ca="1" si="722"/>
        <v>0</v>
      </c>
      <c r="AI923" s="234">
        <f t="shared" ca="1" si="722"/>
        <v>0</v>
      </c>
      <c r="AJ923" s="234">
        <f t="shared" ca="1" si="722"/>
        <v>0</v>
      </c>
      <c r="AK923" s="234">
        <f t="shared" ca="1" si="722"/>
        <v>0</v>
      </c>
      <c r="AL923" s="234">
        <f t="shared" ca="1" si="722"/>
        <v>0</v>
      </c>
      <c r="AM923" s="234">
        <f t="shared" ca="1" si="722"/>
        <v>0</v>
      </c>
      <c r="AN923" s="234">
        <f t="shared" ca="1" si="722"/>
        <v>0</v>
      </c>
      <c r="AO923" s="234">
        <f t="shared" ca="1" si="722"/>
        <v>0</v>
      </c>
      <c r="AP923" s="234">
        <f t="shared" ca="1" si="722"/>
        <v>0</v>
      </c>
      <c r="AQ923" s="234">
        <f t="shared" ca="1" si="722"/>
        <v>0</v>
      </c>
      <c r="AR923" s="234">
        <f t="shared" ca="1" si="722"/>
        <v>0</v>
      </c>
      <c r="AS923" s="234">
        <f t="shared" ca="1" si="722"/>
        <v>0</v>
      </c>
      <c r="AT923" s="234">
        <f t="shared" ca="1" si="722"/>
        <v>0</v>
      </c>
      <c r="AU923" s="234">
        <f t="shared" ca="1" si="722"/>
        <v>0</v>
      </c>
      <c r="AV923" s="234">
        <f t="shared" ca="1" si="722"/>
        <v>0</v>
      </c>
      <c r="AW923" s="234">
        <f t="shared" ca="1" si="722"/>
        <v>0</v>
      </c>
      <c r="AX923" s="234">
        <f t="shared" ca="1" si="722"/>
        <v>0</v>
      </c>
      <c r="AY923" s="234">
        <f t="shared" ca="1" si="722"/>
        <v>0</v>
      </c>
      <c r="AZ923" s="234">
        <f t="shared" ca="1" si="722"/>
        <v>0</v>
      </c>
      <c r="BA923" s="234">
        <f t="shared" ca="1" si="722"/>
        <v>0</v>
      </c>
      <c r="BB923" s="234">
        <f t="shared" ca="1" si="722"/>
        <v>0</v>
      </c>
      <c r="BC923" s="234">
        <f t="shared" ca="1" si="722"/>
        <v>0</v>
      </c>
      <c r="BD923" s="234">
        <f t="shared" ca="1" si="722"/>
        <v>0</v>
      </c>
      <c r="BE923" s="234">
        <f t="shared" ca="1" si="722"/>
        <v>0</v>
      </c>
      <c r="BF923" s="234">
        <f t="shared" ca="1" si="722"/>
        <v>0</v>
      </c>
      <c r="BG923" s="234">
        <f t="shared" ca="1" si="722"/>
        <v>0</v>
      </c>
      <c r="BH923" s="234">
        <f t="shared" ca="1" si="722"/>
        <v>0</v>
      </c>
      <c r="BI923" s="234">
        <f t="shared" ca="1" si="722"/>
        <v>0</v>
      </c>
      <c r="BJ923" s="234">
        <f t="shared" ca="1" si="722"/>
        <v>0</v>
      </c>
      <c r="BK923" s="234">
        <f t="shared" ca="1" si="722"/>
        <v>0</v>
      </c>
      <c r="BL923" s="234">
        <f t="shared" ca="1" si="722"/>
        <v>0</v>
      </c>
      <c r="BM923" s="234">
        <f t="shared" ca="1" si="722"/>
        <v>0</v>
      </c>
    </row>
    <row r="924" spans="3:65" x14ac:dyDescent="0.2">
      <c r="C924" s="188">
        <f t="shared" si="704"/>
        <v>17</v>
      </c>
      <c r="D924" s="166" t="str">
        <f t="shared" si="705"/>
        <v>item 17</v>
      </c>
      <c r="E924" s="211" t="str">
        <f t="shared" si="702"/>
        <v>Operating Expense</v>
      </c>
      <c r="F924" s="183">
        <f t="shared" si="702"/>
        <v>2</v>
      </c>
      <c r="G924" s="183"/>
      <c r="H924" s="214"/>
      <c r="K924" s="202">
        <f t="shared" ca="1" si="706"/>
        <v>0</v>
      </c>
      <c r="L924" s="203">
        <f t="shared" ca="1" si="707"/>
        <v>0</v>
      </c>
      <c r="O924" s="234">
        <f t="shared" ref="O924:BM924" ca="1" si="723">O808+O895</f>
        <v>0</v>
      </c>
      <c r="P924" s="234">
        <f t="shared" ca="1" si="723"/>
        <v>0</v>
      </c>
      <c r="Q924" s="234">
        <f t="shared" ca="1" si="723"/>
        <v>0</v>
      </c>
      <c r="R924" s="234">
        <f t="shared" ca="1" si="723"/>
        <v>0</v>
      </c>
      <c r="S924" s="234">
        <f t="shared" ca="1" si="723"/>
        <v>0</v>
      </c>
      <c r="T924" s="234">
        <f t="shared" ca="1" si="723"/>
        <v>0</v>
      </c>
      <c r="U924" s="234">
        <f t="shared" ca="1" si="723"/>
        <v>0</v>
      </c>
      <c r="V924" s="234">
        <f t="shared" ca="1" si="723"/>
        <v>0</v>
      </c>
      <c r="W924" s="234">
        <f t="shared" ca="1" si="723"/>
        <v>0</v>
      </c>
      <c r="X924" s="234">
        <f t="shared" ca="1" si="723"/>
        <v>0</v>
      </c>
      <c r="Y924" s="234">
        <f t="shared" ca="1" si="723"/>
        <v>0</v>
      </c>
      <c r="Z924" s="234">
        <f t="shared" ca="1" si="723"/>
        <v>0</v>
      </c>
      <c r="AA924" s="234">
        <f t="shared" ca="1" si="723"/>
        <v>0</v>
      </c>
      <c r="AB924" s="234">
        <f t="shared" ca="1" si="723"/>
        <v>0</v>
      </c>
      <c r="AC924" s="234">
        <f t="shared" ca="1" si="723"/>
        <v>0</v>
      </c>
      <c r="AD924" s="234">
        <f t="shared" ca="1" si="723"/>
        <v>0</v>
      </c>
      <c r="AE924" s="234">
        <f t="shared" ca="1" si="723"/>
        <v>0</v>
      </c>
      <c r="AF924" s="234">
        <f t="shared" ca="1" si="723"/>
        <v>0</v>
      </c>
      <c r="AG924" s="234">
        <f t="shared" ca="1" si="723"/>
        <v>0</v>
      </c>
      <c r="AH924" s="234">
        <f t="shared" ca="1" si="723"/>
        <v>0</v>
      </c>
      <c r="AI924" s="234">
        <f t="shared" ca="1" si="723"/>
        <v>0</v>
      </c>
      <c r="AJ924" s="234">
        <f t="shared" ca="1" si="723"/>
        <v>0</v>
      </c>
      <c r="AK924" s="234">
        <f t="shared" ca="1" si="723"/>
        <v>0</v>
      </c>
      <c r="AL924" s="234">
        <f t="shared" ca="1" si="723"/>
        <v>0</v>
      </c>
      <c r="AM924" s="234">
        <f t="shared" ca="1" si="723"/>
        <v>0</v>
      </c>
      <c r="AN924" s="234">
        <f t="shared" ca="1" si="723"/>
        <v>0</v>
      </c>
      <c r="AO924" s="234">
        <f t="shared" ca="1" si="723"/>
        <v>0</v>
      </c>
      <c r="AP924" s="234">
        <f t="shared" ca="1" si="723"/>
        <v>0</v>
      </c>
      <c r="AQ924" s="234">
        <f t="shared" ca="1" si="723"/>
        <v>0</v>
      </c>
      <c r="AR924" s="234">
        <f t="shared" ca="1" si="723"/>
        <v>0</v>
      </c>
      <c r="AS924" s="234">
        <f t="shared" ca="1" si="723"/>
        <v>0</v>
      </c>
      <c r="AT924" s="234">
        <f t="shared" ca="1" si="723"/>
        <v>0</v>
      </c>
      <c r="AU924" s="234">
        <f t="shared" ca="1" si="723"/>
        <v>0</v>
      </c>
      <c r="AV924" s="234">
        <f t="shared" ca="1" si="723"/>
        <v>0</v>
      </c>
      <c r="AW924" s="234">
        <f t="shared" ca="1" si="723"/>
        <v>0</v>
      </c>
      <c r="AX924" s="234">
        <f t="shared" ca="1" si="723"/>
        <v>0</v>
      </c>
      <c r="AY924" s="234">
        <f t="shared" ca="1" si="723"/>
        <v>0</v>
      </c>
      <c r="AZ924" s="234">
        <f t="shared" ca="1" si="723"/>
        <v>0</v>
      </c>
      <c r="BA924" s="234">
        <f t="shared" ca="1" si="723"/>
        <v>0</v>
      </c>
      <c r="BB924" s="234">
        <f t="shared" ca="1" si="723"/>
        <v>0</v>
      </c>
      <c r="BC924" s="234">
        <f t="shared" ca="1" si="723"/>
        <v>0</v>
      </c>
      <c r="BD924" s="234">
        <f t="shared" ca="1" si="723"/>
        <v>0</v>
      </c>
      <c r="BE924" s="234">
        <f t="shared" ca="1" si="723"/>
        <v>0</v>
      </c>
      <c r="BF924" s="234">
        <f t="shared" ca="1" si="723"/>
        <v>0</v>
      </c>
      <c r="BG924" s="234">
        <f t="shared" ca="1" si="723"/>
        <v>0</v>
      </c>
      <c r="BH924" s="234">
        <f t="shared" ca="1" si="723"/>
        <v>0</v>
      </c>
      <c r="BI924" s="234">
        <f t="shared" ca="1" si="723"/>
        <v>0</v>
      </c>
      <c r="BJ924" s="234">
        <f t="shared" ca="1" si="723"/>
        <v>0</v>
      </c>
      <c r="BK924" s="234">
        <f t="shared" ca="1" si="723"/>
        <v>0</v>
      </c>
      <c r="BL924" s="234">
        <f t="shared" ca="1" si="723"/>
        <v>0</v>
      </c>
      <c r="BM924" s="234">
        <f t="shared" ca="1" si="723"/>
        <v>0</v>
      </c>
    </row>
    <row r="925" spans="3:65" x14ac:dyDescent="0.2">
      <c r="C925" s="188">
        <f t="shared" si="704"/>
        <v>18</v>
      </c>
      <c r="D925" s="166" t="str">
        <f t="shared" si="705"/>
        <v>item 18</v>
      </c>
      <c r="E925" s="211" t="str">
        <f t="shared" si="702"/>
        <v>Operating Expense</v>
      </c>
      <c r="F925" s="183">
        <f t="shared" si="702"/>
        <v>2</v>
      </c>
      <c r="G925" s="183"/>
      <c r="H925" s="214"/>
      <c r="K925" s="202">
        <f t="shared" ca="1" si="706"/>
        <v>0</v>
      </c>
      <c r="L925" s="203">
        <f t="shared" ca="1" si="707"/>
        <v>0</v>
      </c>
      <c r="O925" s="234">
        <f t="shared" ref="O925:BM925" ca="1" si="724">O809+O896</f>
        <v>0</v>
      </c>
      <c r="P925" s="234">
        <f t="shared" ca="1" si="724"/>
        <v>0</v>
      </c>
      <c r="Q925" s="234">
        <f t="shared" ca="1" si="724"/>
        <v>0</v>
      </c>
      <c r="R925" s="234">
        <f t="shared" ca="1" si="724"/>
        <v>0</v>
      </c>
      <c r="S925" s="234">
        <f t="shared" ca="1" si="724"/>
        <v>0</v>
      </c>
      <c r="T925" s="234">
        <f t="shared" ca="1" si="724"/>
        <v>0</v>
      </c>
      <c r="U925" s="234">
        <f t="shared" ca="1" si="724"/>
        <v>0</v>
      </c>
      <c r="V925" s="234">
        <f t="shared" ca="1" si="724"/>
        <v>0</v>
      </c>
      <c r="W925" s="234">
        <f t="shared" ca="1" si="724"/>
        <v>0</v>
      </c>
      <c r="X925" s="234">
        <f t="shared" ca="1" si="724"/>
        <v>0</v>
      </c>
      <c r="Y925" s="234">
        <f t="shared" ca="1" si="724"/>
        <v>0</v>
      </c>
      <c r="Z925" s="234">
        <f t="shared" ca="1" si="724"/>
        <v>0</v>
      </c>
      <c r="AA925" s="234">
        <f t="shared" ca="1" si="724"/>
        <v>0</v>
      </c>
      <c r="AB925" s="234">
        <f t="shared" ca="1" si="724"/>
        <v>0</v>
      </c>
      <c r="AC925" s="234">
        <f t="shared" ca="1" si="724"/>
        <v>0</v>
      </c>
      <c r="AD925" s="234">
        <f t="shared" ca="1" si="724"/>
        <v>0</v>
      </c>
      <c r="AE925" s="234">
        <f t="shared" ca="1" si="724"/>
        <v>0</v>
      </c>
      <c r="AF925" s="234">
        <f t="shared" ca="1" si="724"/>
        <v>0</v>
      </c>
      <c r="AG925" s="234">
        <f t="shared" ca="1" si="724"/>
        <v>0</v>
      </c>
      <c r="AH925" s="234">
        <f t="shared" ca="1" si="724"/>
        <v>0</v>
      </c>
      <c r="AI925" s="234">
        <f t="shared" ca="1" si="724"/>
        <v>0</v>
      </c>
      <c r="AJ925" s="234">
        <f t="shared" ca="1" si="724"/>
        <v>0</v>
      </c>
      <c r="AK925" s="234">
        <f t="shared" ca="1" si="724"/>
        <v>0</v>
      </c>
      <c r="AL925" s="234">
        <f t="shared" ca="1" si="724"/>
        <v>0</v>
      </c>
      <c r="AM925" s="234">
        <f t="shared" ca="1" si="724"/>
        <v>0</v>
      </c>
      <c r="AN925" s="234">
        <f t="shared" ca="1" si="724"/>
        <v>0</v>
      </c>
      <c r="AO925" s="234">
        <f t="shared" ca="1" si="724"/>
        <v>0</v>
      </c>
      <c r="AP925" s="234">
        <f t="shared" ca="1" si="724"/>
        <v>0</v>
      </c>
      <c r="AQ925" s="234">
        <f t="shared" ca="1" si="724"/>
        <v>0</v>
      </c>
      <c r="AR925" s="234">
        <f t="shared" ca="1" si="724"/>
        <v>0</v>
      </c>
      <c r="AS925" s="234">
        <f t="shared" ca="1" si="724"/>
        <v>0</v>
      </c>
      <c r="AT925" s="234">
        <f t="shared" ca="1" si="724"/>
        <v>0</v>
      </c>
      <c r="AU925" s="234">
        <f t="shared" ca="1" si="724"/>
        <v>0</v>
      </c>
      <c r="AV925" s="234">
        <f t="shared" ca="1" si="724"/>
        <v>0</v>
      </c>
      <c r="AW925" s="234">
        <f t="shared" ca="1" si="724"/>
        <v>0</v>
      </c>
      <c r="AX925" s="234">
        <f t="shared" ca="1" si="724"/>
        <v>0</v>
      </c>
      <c r="AY925" s="234">
        <f t="shared" ca="1" si="724"/>
        <v>0</v>
      </c>
      <c r="AZ925" s="234">
        <f t="shared" ca="1" si="724"/>
        <v>0</v>
      </c>
      <c r="BA925" s="234">
        <f t="shared" ca="1" si="724"/>
        <v>0</v>
      </c>
      <c r="BB925" s="234">
        <f t="shared" ca="1" si="724"/>
        <v>0</v>
      </c>
      <c r="BC925" s="234">
        <f t="shared" ca="1" si="724"/>
        <v>0</v>
      </c>
      <c r="BD925" s="234">
        <f t="shared" ca="1" si="724"/>
        <v>0</v>
      </c>
      <c r="BE925" s="234">
        <f t="shared" ca="1" si="724"/>
        <v>0</v>
      </c>
      <c r="BF925" s="234">
        <f t="shared" ca="1" si="724"/>
        <v>0</v>
      </c>
      <c r="BG925" s="234">
        <f t="shared" ca="1" si="724"/>
        <v>0</v>
      </c>
      <c r="BH925" s="234">
        <f t="shared" ca="1" si="724"/>
        <v>0</v>
      </c>
      <c r="BI925" s="234">
        <f t="shared" ca="1" si="724"/>
        <v>0</v>
      </c>
      <c r="BJ925" s="234">
        <f t="shared" ca="1" si="724"/>
        <v>0</v>
      </c>
      <c r="BK925" s="234">
        <f t="shared" ca="1" si="724"/>
        <v>0</v>
      </c>
      <c r="BL925" s="234">
        <f t="shared" ca="1" si="724"/>
        <v>0</v>
      </c>
      <c r="BM925" s="234">
        <f t="shared" ca="1" si="724"/>
        <v>0</v>
      </c>
    </row>
    <row r="926" spans="3:65" x14ac:dyDescent="0.2">
      <c r="C926" s="188">
        <f t="shared" si="704"/>
        <v>19</v>
      </c>
      <c r="D926" s="166" t="str">
        <f t="shared" si="705"/>
        <v>item 19</v>
      </c>
      <c r="E926" s="211" t="str">
        <f t="shared" si="702"/>
        <v>Operating Expense</v>
      </c>
      <c r="F926" s="183">
        <f t="shared" si="702"/>
        <v>2</v>
      </c>
      <c r="G926" s="183"/>
      <c r="H926" s="214"/>
      <c r="K926" s="202">
        <f t="shared" ca="1" si="706"/>
        <v>0</v>
      </c>
      <c r="L926" s="203">
        <f t="shared" ca="1" si="707"/>
        <v>0</v>
      </c>
      <c r="O926" s="234">
        <f t="shared" ref="O926:BM926" ca="1" si="725">O810+O897</f>
        <v>0</v>
      </c>
      <c r="P926" s="234">
        <f t="shared" ca="1" si="725"/>
        <v>0</v>
      </c>
      <c r="Q926" s="234">
        <f t="shared" ca="1" si="725"/>
        <v>0</v>
      </c>
      <c r="R926" s="234">
        <f t="shared" ca="1" si="725"/>
        <v>0</v>
      </c>
      <c r="S926" s="234">
        <f t="shared" ca="1" si="725"/>
        <v>0</v>
      </c>
      <c r="T926" s="234">
        <f t="shared" ca="1" si="725"/>
        <v>0</v>
      </c>
      <c r="U926" s="234">
        <f t="shared" ca="1" si="725"/>
        <v>0</v>
      </c>
      <c r="V926" s="234">
        <f t="shared" ca="1" si="725"/>
        <v>0</v>
      </c>
      <c r="W926" s="234">
        <f t="shared" ca="1" si="725"/>
        <v>0</v>
      </c>
      <c r="X926" s="234">
        <f t="shared" ca="1" si="725"/>
        <v>0</v>
      </c>
      <c r="Y926" s="234">
        <f t="shared" ca="1" si="725"/>
        <v>0</v>
      </c>
      <c r="Z926" s="234">
        <f t="shared" ca="1" si="725"/>
        <v>0</v>
      </c>
      <c r="AA926" s="234">
        <f t="shared" ca="1" si="725"/>
        <v>0</v>
      </c>
      <c r="AB926" s="234">
        <f t="shared" ca="1" si="725"/>
        <v>0</v>
      </c>
      <c r="AC926" s="234">
        <f t="shared" ca="1" si="725"/>
        <v>0</v>
      </c>
      <c r="AD926" s="234">
        <f t="shared" ca="1" si="725"/>
        <v>0</v>
      </c>
      <c r="AE926" s="234">
        <f t="shared" ca="1" si="725"/>
        <v>0</v>
      </c>
      <c r="AF926" s="234">
        <f t="shared" ca="1" si="725"/>
        <v>0</v>
      </c>
      <c r="AG926" s="234">
        <f t="shared" ca="1" si="725"/>
        <v>0</v>
      </c>
      <c r="AH926" s="234">
        <f t="shared" ca="1" si="725"/>
        <v>0</v>
      </c>
      <c r="AI926" s="234">
        <f t="shared" ca="1" si="725"/>
        <v>0</v>
      </c>
      <c r="AJ926" s="234">
        <f t="shared" ca="1" si="725"/>
        <v>0</v>
      </c>
      <c r="AK926" s="234">
        <f t="shared" ca="1" si="725"/>
        <v>0</v>
      </c>
      <c r="AL926" s="234">
        <f t="shared" ca="1" si="725"/>
        <v>0</v>
      </c>
      <c r="AM926" s="234">
        <f t="shared" ca="1" si="725"/>
        <v>0</v>
      </c>
      <c r="AN926" s="234">
        <f t="shared" ca="1" si="725"/>
        <v>0</v>
      </c>
      <c r="AO926" s="234">
        <f t="shared" ca="1" si="725"/>
        <v>0</v>
      </c>
      <c r="AP926" s="234">
        <f t="shared" ca="1" si="725"/>
        <v>0</v>
      </c>
      <c r="AQ926" s="234">
        <f t="shared" ca="1" si="725"/>
        <v>0</v>
      </c>
      <c r="AR926" s="234">
        <f t="shared" ca="1" si="725"/>
        <v>0</v>
      </c>
      <c r="AS926" s="234">
        <f t="shared" ca="1" si="725"/>
        <v>0</v>
      </c>
      <c r="AT926" s="234">
        <f t="shared" ca="1" si="725"/>
        <v>0</v>
      </c>
      <c r="AU926" s="234">
        <f t="shared" ca="1" si="725"/>
        <v>0</v>
      </c>
      <c r="AV926" s="234">
        <f t="shared" ca="1" si="725"/>
        <v>0</v>
      </c>
      <c r="AW926" s="234">
        <f t="shared" ca="1" si="725"/>
        <v>0</v>
      </c>
      <c r="AX926" s="234">
        <f t="shared" ca="1" si="725"/>
        <v>0</v>
      </c>
      <c r="AY926" s="234">
        <f t="shared" ca="1" si="725"/>
        <v>0</v>
      </c>
      <c r="AZ926" s="234">
        <f t="shared" ca="1" si="725"/>
        <v>0</v>
      </c>
      <c r="BA926" s="234">
        <f t="shared" ca="1" si="725"/>
        <v>0</v>
      </c>
      <c r="BB926" s="234">
        <f t="shared" ca="1" si="725"/>
        <v>0</v>
      </c>
      <c r="BC926" s="234">
        <f t="shared" ca="1" si="725"/>
        <v>0</v>
      </c>
      <c r="BD926" s="234">
        <f t="shared" ca="1" si="725"/>
        <v>0</v>
      </c>
      <c r="BE926" s="234">
        <f t="shared" ca="1" si="725"/>
        <v>0</v>
      </c>
      <c r="BF926" s="234">
        <f t="shared" ca="1" si="725"/>
        <v>0</v>
      </c>
      <c r="BG926" s="234">
        <f t="shared" ca="1" si="725"/>
        <v>0</v>
      </c>
      <c r="BH926" s="234">
        <f t="shared" ca="1" si="725"/>
        <v>0</v>
      </c>
      <c r="BI926" s="234">
        <f t="shared" ca="1" si="725"/>
        <v>0</v>
      </c>
      <c r="BJ926" s="234">
        <f t="shared" ca="1" si="725"/>
        <v>0</v>
      </c>
      <c r="BK926" s="234">
        <f t="shared" ca="1" si="725"/>
        <v>0</v>
      </c>
      <c r="BL926" s="234">
        <f t="shared" ca="1" si="725"/>
        <v>0</v>
      </c>
      <c r="BM926" s="234">
        <f t="shared" ca="1" si="725"/>
        <v>0</v>
      </c>
    </row>
    <row r="927" spans="3:65" x14ac:dyDescent="0.2">
      <c r="C927" s="188">
        <f t="shared" si="704"/>
        <v>20</v>
      </c>
      <c r="D927" s="166" t="str">
        <f t="shared" si="705"/>
        <v>item 20</v>
      </c>
      <c r="E927" s="211" t="str">
        <f t="shared" si="702"/>
        <v>Operating Expense</v>
      </c>
      <c r="F927" s="183">
        <f t="shared" si="702"/>
        <v>2</v>
      </c>
      <c r="G927" s="183"/>
      <c r="H927" s="214"/>
      <c r="K927" s="202">
        <f t="shared" ca="1" si="706"/>
        <v>0</v>
      </c>
      <c r="L927" s="203">
        <f t="shared" ca="1" si="707"/>
        <v>0</v>
      </c>
      <c r="O927" s="234">
        <f t="shared" ref="O927:BM927" ca="1" si="726">O811+O898</f>
        <v>0</v>
      </c>
      <c r="P927" s="234">
        <f t="shared" ca="1" si="726"/>
        <v>0</v>
      </c>
      <c r="Q927" s="234">
        <f t="shared" ca="1" si="726"/>
        <v>0</v>
      </c>
      <c r="R927" s="234">
        <f t="shared" ca="1" si="726"/>
        <v>0</v>
      </c>
      <c r="S927" s="234">
        <f t="shared" ca="1" si="726"/>
        <v>0</v>
      </c>
      <c r="T927" s="234">
        <f t="shared" ca="1" si="726"/>
        <v>0</v>
      </c>
      <c r="U927" s="234">
        <f t="shared" ca="1" si="726"/>
        <v>0</v>
      </c>
      <c r="V927" s="234">
        <f t="shared" ca="1" si="726"/>
        <v>0</v>
      </c>
      <c r="W927" s="234">
        <f t="shared" ca="1" si="726"/>
        <v>0</v>
      </c>
      <c r="X927" s="234">
        <f t="shared" ca="1" si="726"/>
        <v>0</v>
      </c>
      <c r="Y927" s="234">
        <f t="shared" ca="1" si="726"/>
        <v>0</v>
      </c>
      <c r="Z927" s="234">
        <f t="shared" ca="1" si="726"/>
        <v>0</v>
      </c>
      <c r="AA927" s="234">
        <f t="shared" ca="1" si="726"/>
        <v>0</v>
      </c>
      <c r="AB927" s="234">
        <f t="shared" ca="1" si="726"/>
        <v>0</v>
      </c>
      <c r="AC927" s="234">
        <f t="shared" ca="1" si="726"/>
        <v>0</v>
      </c>
      <c r="AD927" s="234">
        <f t="shared" ca="1" si="726"/>
        <v>0</v>
      </c>
      <c r="AE927" s="234">
        <f t="shared" ca="1" si="726"/>
        <v>0</v>
      </c>
      <c r="AF927" s="234">
        <f t="shared" ca="1" si="726"/>
        <v>0</v>
      </c>
      <c r="AG927" s="234">
        <f t="shared" ca="1" si="726"/>
        <v>0</v>
      </c>
      <c r="AH927" s="234">
        <f t="shared" ca="1" si="726"/>
        <v>0</v>
      </c>
      <c r="AI927" s="234">
        <f t="shared" ca="1" si="726"/>
        <v>0</v>
      </c>
      <c r="AJ927" s="234">
        <f t="shared" ca="1" si="726"/>
        <v>0</v>
      </c>
      <c r="AK927" s="234">
        <f t="shared" ca="1" si="726"/>
        <v>0</v>
      </c>
      <c r="AL927" s="234">
        <f t="shared" ca="1" si="726"/>
        <v>0</v>
      </c>
      <c r="AM927" s="234">
        <f t="shared" ca="1" si="726"/>
        <v>0</v>
      </c>
      <c r="AN927" s="234">
        <f t="shared" ca="1" si="726"/>
        <v>0</v>
      </c>
      <c r="AO927" s="234">
        <f t="shared" ca="1" si="726"/>
        <v>0</v>
      </c>
      <c r="AP927" s="234">
        <f t="shared" ca="1" si="726"/>
        <v>0</v>
      </c>
      <c r="AQ927" s="234">
        <f t="shared" ca="1" si="726"/>
        <v>0</v>
      </c>
      <c r="AR927" s="234">
        <f t="shared" ca="1" si="726"/>
        <v>0</v>
      </c>
      <c r="AS927" s="234">
        <f t="shared" ca="1" si="726"/>
        <v>0</v>
      </c>
      <c r="AT927" s="234">
        <f t="shared" ca="1" si="726"/>
        <v>0</v>
      </c>
      <c r="AU927" s="234">
        <f t="shared" ca="1" si="726"/>
        <v>0</v>
      </c>
      <c r="AV927" s="234">
        <f t="shared" ca="1" si="726"/>
        <v>0</v>
      </c>
      <c r="AW927" s="234">
        <f t="shared" ca="1" si="726"/>
        <v>0</v>
      </c>
      <c r="AX927" s="234">
        <f t="shared" ca="1" si="726"/>
        <v>0</v>
      </c>
      <c r="AY927" s="234">
        <f t="shared" ca="1" si="726"/>
        <v>0</v>
      </c>
      <c r="AZ927" s="234">
        <f t="shared" ca="1" si="726"/>
        <v>0</v>
      </c>
      <c r="BA927" s="234">
        <f t="shared" ca="1" si="726"/>
        <v>0</v>
      </c>
      <c r="BB927" s="234">
        <f t="shared" ca="1" si="726"/>
        <v>0</v>
      </c>
      <c r="BC927" s="234">
        <f t="shared" ca="1" si="726"/>
        <v>0</v>
      </c>
      <c r="BD927" s="234">
        <f t="shared" ca="1" si="726"/>
        <v>0</v>
      </c>
      <c r="BE927" s="234">
        <f t="shared" ca="1" si="726"/>
        <v>0</v>
      </c>
      <c r="BF927" s="234">
        <f t="shared" ca="1" si="726"/>
        <v>0</v>
      </c>
      <c r="BG927" s="234">
        <f t="shared" ca="1" si="726"/>
        <v>0</v>
      </c>
      <c r="BH927" s="234">
        <f t="shared" ca="1" si="726"/>
        <v>0</v>
      </c>
      <c r="BI927" s="234">
        <f t="shared" ca="1" si="726"/>
        <v>0</v>
      </c>
      <c r="BJ927" s="234">
        <f t="shared" ca="1" si="726"/>
        <v>0</v>
      </c>
      <c r="BK927" s="234">
        <f t="shared" ca="1" si="726"/>
        <v>0</v>
      </c>
      <c r="BL927" s="234">
        <f t="shared" ca="1" si="726"/>
        <v>0</v>
      </c>
      <c r="BM927" s="234">
        <f t="shared" ca="1" si="726"/>
        <v>0</v>
      </c>
    </row>
    <row r="928" spans="3:65" x14ac:dyDescent="0.2">
      <c r="C928" s="188">
        <f t="shared" si="704"/>
        <v>21</v>
      </c>
      <c r="D928" s="166" t="str">
        <f t="shared" si="705"/>
        <v>item 21</v>
      </c>
      <c r="E928" s="211" t="str">
        <f t="shared" si="702"/>
        <v>Operating Expense</v>
      </c>
      <c r="F928" s="183">
        <f t="shared" si="702"/>
        <v>2</v>
      </c>
      <c r="G928" s="183"/>
      <c r="H928" s="214"/>
      <c r="K928" s="202">
        <f t="shared" ca="1" si="706"/>
        <v>0</v>
      </c>
      <c r="L928" s="203">
        <f t="shared" ca="1" si="707"/>
        <v>0</v>
      </c>
      <c r="O928" s="234">
        <f t="shared" ref="O928:BM928" ca="1" si="727">O812+O899</f>
        <v>0</v>
      </c>
      <c r="P928" s="234">
        <f t="shared" ca="1" si="727"/>
        <v>0</v>
      </c>
      <c r="Q928" s="234">
        <f t="shared" ca="1" si="727"/>
        <v>0</v>
      </c>
      <c r="R928" s="234">
        <f t="shared" ca="1" si="727"/>
        <v>0</v>
      </c>
      <c r="S928" s="234">
        <f t="shared" ca="1" si="727"/>
        <v>0</v>
      </c>
      <c r="T928" s="234">
        <f t="shared" ca="1" si="727"/>
        <v>0</v>
      </c>
      <c r="U928" s="234">
        <f t="shared" ca="1" si="727"/>
        <v>0</v>
      </c>
      <c r="V928" s="234">
        <f t="shared" ca="1" si="727"/>
        <v>0</v>
      </c>
      <c r="W928" s="234">
        <f t="shared" ca="1" si="727"/>
        <v>0</v>
      </c>
      <c r="X928" s="234">
        <f t="shared" ca="1" si="727"/>
        <v>0</v>
      </c>
      <c r="Y928" s="234">
        <f t="shared" ca="1" si="727"/>
        <v>0</v>
      </c>
      <c r="Z928" s="234">
        <f t="shared" ca="1" si="727"/>
        <v>0</v>
      </c>
      <c r="AA928" s="234">
        <f t="shared" ca="1" si="727"/>
        <v>0</v>
      </c>
      <c r="AB928" s="234">
        <f t="shared" ca="1" si="727"/>
        <v>0</v>
      </c>
      <c r="AC928" s="234">
        <f t="shared" ca="1" si="727"/>
        <v>0</v>
      </c>
      <c r="AD928" s="234">
        <f t="shared" ca="1" si="727"/>
        <v>0</v>
      </c>
      <c r="AE928" s="234">
        <f t="shared" ca="1" si="727"/>
        <v>0</v>
      </c>
      <c r="AF928" s="234">
        <f t="shared" ca="1" si="727"/>
        <v>0</v>
      </c>
      <c r="AG928" s="234">
        <f t="shared" ca="1" si="727"/>
        <v>0</v>
      </c>
      <c r="AH928" s="234">
        <f t="shared" ca="1" si="727"/>
        <v>0</v>
      </c>
      <c r="AI928" s="234">
        <f t="shared" ca="1" si="727"/>
        <v>0</v>
      </c>
      <c r="AJ928" s="234">
        <f t="shared" ca="1" si="727"/>
        <v>0</v>
      </c>
      <c r="AK928" s="234">
        <f t="shared" ca="1" si="727"/>
        <v>0</v>
      </c>
      <c r="AL928" s="234">
        <f t="shared" ca="1" si="727"/>
        <v>0</v>
      </c>
      <c r="AM928" s="234">
        <f t="shared" ca="1" si="727"/>
        <v>0</v>
      </c>
      <c r="AN928" s="234">
        <f t="shared" ca="1" si="727"/>
        <v>0</v>
      </c>
      <c r="AO928" s="234">
        <f t="shared" ca="1" si="727"/>
        <v>0</v>
      </c>
      <c r="AP928" s="234">
        <f t="shared" ca="1" si="727"/>
        <v>0</v>
      </c>
      <c r="AQ928" s="234">
        <f t="shared" ca="1" si="727"/>
        <v>0</v>
      </c>
      <c r="AR928" s="234">
        <f t="shared" ca="1" si="727"/>
        <v>0</v>
      </c>
      <c r="AS928" s="234">
        <f t="shared" ca="1" si="727"/>
        <v>0</v>
      </c>
      <c r="AT928" s="234">
        <f t="shared" ca="1" si="727"/>
        <v>0</v>
      </c>
      <c r="AU928" s="234">
        <f t="shared" ca="1" si="727"/>
        <v>0</v>
      </c>
      <c r="AV928" s="234">
        <f t="shared" ca="1" si="727"/>
        <v>0</v>
      </c>
      <c r="AW928" s="234">
        <f t="shared" ca="1" si="727"/>
        <v>0</v>
      </c>
      <c r="AX928" s="234">
        <f t="shared" ca="1" si="727"/>
        <v>0</v>
      </c>
      <c r="AY928" s="234">
        <f t="shared" ca="1" si="727"/>
        <v>0</v>
      </c>
      <c r="AZ928" s="234">
        <f t="shared" ca="1" si="727"/>
        <v>0</v>
      </c>
      <c r="BA928" s="234">
        <f t="shared" ca="1" si="727"/>
        <v>0</v>
      </c>
      <c r="BB928" s="234">
        <f t="shared" ca="1" si="727"/>
        <v>0</v>
      </c>
      <c r="BC928" s="234">
        <f t="shared" ca="1" si="727"/>
        <v>0</v>
      </c>
      <c r="BD928" s="234">
        <f t="shared" ca="1" si="727"/>
        <v>0</v>
      </c>
      <c r="BE928" s="234">
        <f t="shared" ca="1" si="727"/>
        <v>0</v>
      </c>
      <c r="BF928" s="234">
        <f t="shared" ca="1" si="727"/>
        <v>0</v>
      </c>
      <c r="BG928" s="234">
        <f t="shared" ca="1" si="727"/>
        <v>0</v>
      </c>
      <c r="BH928" s="234">
        <f t="shared" ca="1" si="727"/>
        <v>0</v>
      </c>
      <c r="BI928" s="234">
        <f t="shared" ca="1" si="727"/>
        <v>0</v>
      </c>
      <c r="BJ928" s="234">
        <f t="shared" ca="1" si="727"/>
        <v>0</v>
      </c>
      <c r="BK928" s="234">
        <f t="shared" ca="1" si="727"/>
        <v>0</v>
      </c>
      <c r="BL928" s="234">
        <f t="shared" ca="1" si="727"/>
        <v>0</v>
      </c>
      <c r="BM928" s="234">
        <f t="shared" ca="1" si="727"/>
        <v>0</v>
      </c>
    </row>
    <row r="929" spans="3:65" x14ac:dyDescent="0.2">
      <c r="C929" s="188">
        <f t="shared" si="704"/>
        <v>22</v>
      </c>
      <c r="D929" s="166" t="str">
        <f t="shared" si="705"/>
        <v>item 22</v>
      </c>
      <c r="E929" s="211" t="str">
        <f t="shared" si="702"/>
        <v>Operating Expense</v>
      </c>
      <c r="F929" s="183">
        <f t="shared" si="702"/>
        <v>2</v>
      </c>
      <c r="G929" s="183"/>
      <c r="H929" s="214"/>
      <c r="K929" s="202">
        <f t="shared" ca="1" si="706"/>
        <v>0</v>
      </c>
      <c r="L929" s="203">
        <f t="shared" ca="1" si="707"/>
        <v>0</v>
      </c>
      <c r="O929" s="234">
        <f t="shared" ref="O929:BM929" ca="1" si="728">O813+O900</f>
        <v>0</v>
      </c>
      <c r="P929" s="234">
        <f t="shared" ca="1" si="728"/>
        <v>0</v>
      </c>
      <c r="Q929" s="234">
        <f t="shared" ca="1" si="728"/>
        <v>0</v>
      </c>
      <c r="R929" s="234">
        <f t="shared" ca="1" si="728"/>
        <v>0</v>
      </c>
      <c r="S929" s="234">
        <f t="shared" ca="1" si="728"/>
        <v>0</v>
      </c>
      <c r="T929" s="234">
        <f t="shared" ca="1" si="728"/>
        <v>0</v>
      </c>
      <c r="U929" s="234">
        <f t="shared" ca="1" si="728"/>
        <v>0</v>
      </c>
      <c r="V929" s="234">
        <f t="shared" ca="1" si="728"/>
        <v>0</v>
      </c>
      <c r="W929" s="234">
        <f t="shared" ca="1" si="728"/>
        <v>0</v>
      </c>
      <c r="X929" s="234">
        <f t="shared" ca="1" si="728"/>
        <v>0</v>
      </c>
      <c r="Y929" s="234">
        <f t="shared" ca="1" si="728"/>
        <v>0</v>
      </c>
      <c r="Z929" s="234">
        <f t="shared" ca="1" si="728"/>
        <v>0</v>
      </c>
      <c r="AA929" s="234">
        <f t="shared" ca="1" si="728"/>
        <v>0</v>
      </c>
      <c r="AB929" s="234">
        <f t="shared" ca="1" si="728"/>
        <v>0</v>
      </c>
      <c r="AC929" s="234">
        <f t="shared" ca="1" si="728"/>
        <v>0</v>
      </c>
      <c r="AD929" s="234">
        <f t="shared" ca="1" si="728"/>
        <v>0</v>
      </c>
      <c r="AE929" s="234">
        <f t="shared" ca="1" si="728"/>
        <v>0</v>
      </c>
      <c r="AF929" s="234">
        <f t="shared" ca="1" si="728"/>
        <v>0</v>
      </c>
      <c r="AG929" s="234">
        <f t="shared" ca="1" si="728"/>
        <v>0</v>
      </c>
      <c r="AH929" s="234">
        <f t="shared" ca="1" si="728"/>
        <v>0</v>
      </c>
      <c r="AI929" s="234">
        <f t="shared" ca="1" si="728"/>
        <v>0</v>
      </c>
      <c r="AJ929" s="234">
        <f t="shared" ca="1" si="728"/>
        <v>0</v>
      </c>
      <c r="AK929" s="234">
        <f t="shared" ca="1" si="728"/>
        <v>0</v>
      </c>
      <c r="AL929" s="234">
        <f t="shared" ca="1" si="728"/>
        <v>0</v>
      </c>
      <c r="AM929" s="234">
        <f t="shared" ca="1" si="728"/>
        <v>0</v>
      </c>
      <c r="AN929" s="234">
        <f t="shared" ca="1" si="728"/>
        <v>0</v>
      </c>
      <c r="AO929" s="234">
        <f t="shared" ca="1" si="728"/>
        <v>0</v>
      </c>
      <c r="AP929" s="234">
        <f t="shared" ca="1" si="728"/>
        <v>0</v>
      </c>
      <c r="AQ929" s="234">
        <f t="shared" ca="1" si="728"/>
        <v>0</v>
      </c>
      <c r="AR929" s="234">
        <f t="shared" ca="1" si="728"/>
        <v>0</v>
      </c>
      <c r="AS929" s="234">
        <f t="shared" ca="1" si="728"/>
        <v>0</v>
      </c>
      <c r="AT929" s="234">
        <f t="shared" ca="1" si="728"/>
        <v>0</v>
      </c>
      <c r="AU929" s="234">
        <f t="shared" ca="1" si="728"/>
        <v>0</v>
      </c>
      <c r="AV929" s="234">
        <f t="shared" ca="1" si="728"/>
        <v>0</v>
      </c>
      <c r="AW929" s="234">
        <f t="shared" ca="1" si="728"/>
        <v>0</v>
      </c>
      <c r="AX929" s="234">
        <f t="shared" ca="1" si="728"/>
        <v>0</v>
      </c>
      <c r="AY929" s="234">
        <f t="shared" ca="1" si="728"/>
        <v>0</v>
      </c>
      <c r="AZ929" s="234">
        <f t="shared" ca="1" si="728"/>
        <v>0</v>
      </c>
      <c r="BA929" s="234">
        <f t="shared" ca="1" si="728"/>
        <v>0</v>
      </c>
      <c r="BB929" s="234">
        <f t="shared" ca="1" si="728"/>
        <v>0</v>
      </c>
      <c r="BC929" s="234">
        <f t="shared" ca="1" si="728"/>
        <v>0</v>
      </c>
      <c r="BD929" s="234">
        <f t="shared" ca="1" si="728"/>
        <v>0</v>
      </c>
      <c r="BE929" s="234">
        <f t="shared" ca="1" si="728"/>
        <v>0</v>
      </c>
      <c r="BF929" s="234">
        <f t="shared" ca="1" si="728"/>
        <v>0</v>
      </c>
      <c r="BG929" s="234">
        <f t="shared" ca="1" si="728"/>
        <v>0</v>
      </c>
      <c r="BH929" s="234">
        <f t="shared" ca="1" si="728"/>
        <v>0</v>
      </c>
      <c r="BI929" s="234">
        <f t="shared" ca="1" si="728"/>
        <v>0</v>
      </c>
      <c r="BJ929" s="234">
        <f t="shared" ca="1" si="728"/>
        <v>0</v>
      </c>
      <c r="BK929" s="234">
        <f t="shared" ca="1" si="728"/>
        <v>0</v>
      </c>
      <c r="BL929" s="234">
        <f t="shared" ca="1" si="728"/>
        <v>0</v>
      </c>
      <c r="BM929" s="234">
        <f t="shared" ca="1" si="728"/>
        <v>0</v>
      </c>
    </row>
    <row r="930" spans="3:65" x14ac:dyDescent="0.2">
      <c r="C930" s="188">
        <f t="shared" si="704"/>
        <v>23</v>
      </c>
      <c r="D930" s="166" t="str">
        <f t="shared" si="705"/>
        <v>item 23</v>
      </c>
      <c r="E930" s="211" t="str">
        <f t="shared" si="702"/>
        <v>Operating Expense</v>
      </c>
      <c r="F930" s="183">
        <f t="shared" si="702"/>
        <v>2</v>
      </c>
      <c r="G930" s="183"/>
      <c r="H930" s="214"/>
      <c r="K930" s="202">
        <f t="shared" ca="1" si="706"/>
        <v>0</v>
      </c>
      <c r="L930" s="203">
        <f t="shared" ca="1" si="707"/>
        <v>0</v>
      </c>
      <c r="O930" s="234">
        <f t="shared" ref="O930:BM930" ca="1" si="729">O814+O901</f>
        <v>0</v>
      </c>
      <c r="P930" s="234">
        <f t="shared" ca="1" si="729"/>
        <v>0</v>
      </c>
      <c r="Q930" s="234">
        <f t="shared" ca="1" si="729"/>
        <v>0</v>
      </c>
      <c r="R930" s="234">
        <f t="shared" ca="1" si="729"/>
        <v>0</v>
      </c>
      <c r="S930" s="234">
        <f t="shared" ca="1" si="729"/>
        <v>0</v>
      </c>
      <c r="T930" s="234">
        <f t="shared" ca="1" si="729"/>
        <v>0</v>
      </c>
      <c r="U930" s="234">
        <f t="shared" ca="1" si="729"/>
        <v>0</v>
      </c>
      <c r="V930" s="234">
        <f t="shared" ca="1" si="729"/>
        <v>0</v>
      </c>
      <c r="W930" s="234">
        <f t="shared" ca="1" si="729"/>
        <v>0</v>
      </c>
      <c r="X930" s="234">
        <f t="shared" ca="1" si="729"/>
        <v>0</v>
      </c>
      <c r="Y930" s="234">
        <f t="shared" ca="1" si="729"/>
        <v>0</v>
      </c>
      <c r="Z930" s="234">
        <f t="shared" ca="1" si="729"/>
        <v>0</v>
      </c>
      <c r="AA930" s="234">
        <f t="shared" ca="1" si="729"/>
        <v>0</v>
      </c>
      <c r="AB930" s="234">
        <f t="shared" ca="1" si="729"/>
        <v>0</v>
      </c>
      <c r="AC930" s="234">
        <f t="shared" ca="1" si="729"/>
        <v>0</v>
      </c>
      <c r="AD930" s="234">
        <f t="shared" ca="1" si="729"/>
        <v>0</v>
      </c>
      <c r="AE930" s="234">
        <f t="shared" ca="1" si="729"/>
        <v>0</v>
      </c>
      <c r="AF930" s="234">
        <f t="shared" ca="1" si="729"/>
        <v>0</v>
      </c>
      <c r="AG930" s="234">
        <f t="shared" ca="1" si="729"/>
        <v>0</v>
      </c>
      <c r="AH930" s="234">
        <f t="shared" ca="1" si="729"/>
        <v>0</v>
      </c>
      <c r="AI930" s="234">
        <f t="shared" ca="1" si="729"/>
        <v>0</v>
      </c>
      <c r="AJ930" s="234">
        <f t="shared" ca="1" si="729"/>
        <v>0</v>
      </c>
      <c r="AK930" s="234">
        <f t="shared" ca="1" si="729"/>
        <v>0</v>
      </c>
      <c r="AL930" s="234">
        <f t="shared" ca="1" si="729"/>
        <v>0</v>
      </c>
      <c r="AM930" s="234">
        <f t="shared" ca="1" si="729"/>
        <v>0</v>
      </c>
      <c r="AN930" s="234">
        <f t="shared" ca="1" si="729"/>
        <v>0</v>
      </c>
      <c r="AO930" s="234">
        <f t="shared" ca="1" si="729"/>
        <v>0</v>
      </c>
      <c r="AP930" s="234">
        <f t="shared" ca="1" si="729"/>
        <v>0</v>
      </c>
      <c r="AQ930" s="234">
        <f t="shared" ca="1" si="729"/>
        <v>0</v>
      </c>
      <c r="AR930" s="234">
        <f t="shared" ca="1" si="729"/>
        <v>0</v>
      </c>
      <c r="AS930" s="234">
        <f t="shared" ca="1" si="729"/>
        <v>0</v>
      </c>
      <c r="AT930" s="234">
        <f t="shared" ca="1" si="729"/>
        <v>0</v>
      </c>
      <c r="AU930" s="234">
        <f t="shared" ca="1" si="729"/>
        <v>0</v>
      </c>
      <c r="AV930" s="234">
        <f t="shared" ca="1" si="729"/>
        <v>0</v>
      </c>
      <c r="AW930" s="234">
        <f t="shared" ca="1" si="729"/>
        <v>0</v>
      </c>
      <c r="AX930" s="234">
        <f t="shared" ca="1" si="729"/>
        <v>0</v>
      </c>
      <c r="AY930" s="234">
        <f t="shared" ca="1" si="729"/>
        <v>0</v>
      </c>
      <c r="AZ930" s="234">
        <f t="shared" ca="1" si="729"/>
        <v>0</v>
      </c>
      <c r="BA930" s="234">
        <f t="shared" ca="1" si="729"/>
        <v>0</v>
      </c>
      <c r="BB930" s="234">
        <f t="shared" ca="1" si="729"/>
        <v>0</v>
      </c>
      <c r="BC930" s="234">
        <f t="shared" ca="1" si="729"/>
        <v>0</v>
      </c>
      <c r="BD930" s="234">
        <f t="shared" ca="1" si="729"/>
        <v>0</v>
      </c>
      <c r="BE930" s="234">
        <f t="shared" ca="1" si="729"/>
        <v>0</v>
      </c>
      <c r="BF930" s="234">
        <f t="shared" ca="1" si="729"/>
        <v>0</v>
      </c>
      <c r="BG930" s="234">
        <f t="shared" ca="1" si="729"/>
        <v>0</v>
      </c>
      <c r="BH930" s="234">
        <f t="shared" ca="1" si="729"/>
        <v>0</v>
      </c>
      <c r="BI930" s="234">
        <f t="shared" ca="1" si="729"/>
        <v>0</v>
      </c>
      <c r="BJ930" s="234">
        <f t="shared" ca="1" si="729"/>
        <v>0</v>
      </c>
      <c r="BK930" s="234">
        <f t="shared" ca="1" si="729"/>
        <v>0</v>
      </c>
      <c r="BL930" s="234">
        <f t="shared" ca="1" si="729"/>
        <v>0</v>
      </c>
      <c r="BM930" s="234">
        <f t="shared" ca="1" si="729"/>
        <v>0</v>
      </c>
    </row>
    <row r="931" spans="3:65" x14ac:dyDescent="0.2">
      <c r="C931" s="188">
        <f t="shared" si="704"/>
        <v>24</v>
      </c>
      <c r="D931" s="166" t="str">
        <f t="shared" si="705"/>
        <v>item 24</v>
      </c>
      <c r="E931" s="211" t="str">
        <f t="shared" si="702"/>
        <v>Operating Expense</v>
      </c>
      <c r="F931" s="183">
        <f t="shared" si="702"/>
        <v>2</v>
      </c>
      <c r="G931" s="183"/>
      <c r="H931" s="214"/>
      <c r="K931" s="202">
        <f t="shared" ca="1" si="706"/>
        <v>0</v>
      </c>
      <c r="L931" s="203">
        <f t="shared" ca="1" si="707"/>
        <v>0</v>
      </c>
      <c r="O931" s="234">
        <f t="shared" ref="O931:BM931" ca="1" si="730">O815+O902</f>
        <v>0</v>
      </c>
      <c r="P931" s="234">
        <f t="shared" ca="1" si="730"/>
        <v>0</v>
      </c>
      <c r="Q931" s="234">
        <f t="shared" ca="1" si="730"/>
        <v>0</v>
      </c>
      <c r="R931" s="234">
        <f t="shared" ca="1" si="730"/>
        <v>0</v>
      </c>
      <c r="S931" s="234">
        <f t="shared" ca="1" si="730"/>
        <v>0</v>
      </c>
      <c r="T931" s="234">
        <f t="shared" ca="1" si="730"/>
        <v>0</v>
      </c>
      <c r="U931" s="234">
        <f t="shared" ca="1" si="730"/>
        <v>0</v>
      </c>
      <c r="V931" s="234">
        <f t="shared" ca="1" si="730"/>
        <v>0</v>
      </c>
      <c r="W931" s="234">
        <f t="shared" ca="1" si="730"/>
        <v>0</v>
      </c>
      <c r="X931" s="234">
        <f t="shared" ca="1" si="730"/>
        <v>0</v>
      </c>
      <c r="Y931" s="234">
        <f t="shared" ca="1" si="730"/>
        <v>0</v>
      </c>
      <c r="Z931" s="234">
        <f t="shared" ca="1" si="730"/>
        <v>0</v>
      </c>
      <c r="AA931" s="234">
        <f t="shared" ca="1" si="730"/>
        <v>0</v>
      </c>
      <c r="AB931" s="234">
        <f t="shared" ca="1" si="730"/>
        <v>0</v>
      </c>
      <c r="AC931" s="234">
        <f t="shared" ca="1" si="730"/>
        <v>0</v>
      </c>
      <c r="AD931" s="234">
        <f t="shared" ca="1" si="730"/>
        <v>0</v>
      </c>
      <c r="AE931" s="234">
        <f t="shared" ca="1" si="730"/>
        <v>0</v>
      </c>
      <c r="AF931" s="234">
        <f t="shared" ca="1" si="730"/>
        <v>0</v>
      </c>
      <c r="AG931" s="234">
        <f t="shared" ca="1" si="730"/>
        <v>0</v>
      </c>
      <c r="AH931" s="234">
        <f t="shared" ca="1" si="730"/>
        <v>0</v>
      </c>
      <c r="AI931" s="234">
        <f t="shared" ca="1" si="730"/>
        <v>0</v>
      </c>
      <c r="AJ931" s="234">
        <f t="shared" ca="1" si="730"/>
        <v>0</v>
      </c>
      <c r="AK931" s="234">
        <f t="shared" ca="1" si="730"/>
        <v>0</v>
      </c>
      <c r="AL931" s="234">
        <f t="shared" ca="1" si="730"/>
        <v>0</v>
      </c>
      <c r="AM931" s="234">
        <f t="shared" ca="1" si="730"/>
        <v>0</v>
      </c>
      <c r="AN931" s="234">
        <f t="shared" ca="1" si="730"/>
        <v>0</v>
      </c>
      <c r="AO931" s="234">
        <f t="shared" ca="1" si="730"/>
        <v>0</v>
      </c>
      <c r="AP931" s="234">
        <f t="shared" ca="1" si="730"/>
        <v>0</v>
      </c>
      <c r="AQ931" s="234">
        <f t="shared" ca="1" si="730"/>
        <v>0</v>
      </c>
      <c r="AR931" s="234">
        <f t="shared" ca="1" si="730"/>
        <v>0</v>
      </c>
      <c r="AS931" s="234">
        <f t="shared" ca="1" si="730"/>
        <v>0</v>
      </c>
      <c r="AT931" s="234">
        <f t="shared" ca="1" si="730"/>
        <v>0</v>
      </c>
      <c r="AU931" s="234">
        <f t="shared" ca="1" si="730"/>
        <v>0</v>
      </c>
      <c r="AV931" s="234">
        <f t="shared" ca="1" si="730"/>
        <v>0</v>
      </c>
      <c r="AW931" s="234">
        <f t="shared" ca="1" si="730"/>
        <v>0</v>
      </c>
      <c r="AX931" s="234">
        <f t="shared" ca="1" si="730"/>
        <v>0</v>
      </c>
      <c r="AY931" s="234">
        <f t="shared" ca="1" si="730"/>
        <v>0</v>
      </c>
      <c r="AZ931" s="234">
        <f t="shared" ca="1" si="730"/>
        <v>0</v>
      </c>
      <c r="BA931" s="234">
        <f t="shared" ca="1" si="730"/>
        <v>0</v>
      </c>
      <c r="BB931" s="234">
        <f t="shared" ca="1" si="730"/>
        <v>0</v>
      </c>
      <c r="BC931" s="234">
        <f t="shared" ca="1" si="730"/>
        <v>0</v>
      </c>
      <c r="BD931" s="234">
        <f t="shared" ca="1" si="730"/>
        <v>0</v>
      </c>
      <c r="BE931" s="234">
        <f t="shared" ca="1" si="730"/>
        <v>0</v>
      </c>
      <c r="BF931" s="234">
        <f t="shared" ca="1" si="730"/>
        <v>0</v>
      </c>
      <c r="BG931" s="234">
        <f t="shared" ca="1" si="730"/>
        <v>0</v>
      </c>
      <c r="BH931" s="234">
        <f t="shared" ca="1" si="730"/>
        <v>0</v>
      </c>
      <c r="BI931" s="234">
        <f t="shared" ca="1" si="730"/>
        <v>0</v>
      </c>
      <c r="BJ931" s="234">
        <f t="shared" ca="1" si="730"/>
        <v>0</v>
      </c>
      <c r="BK931" s="234">
        <f t="shared" ca="1" si="730"/>
        <v>0</v>
      </c>
      <c r="BL931" s="234">
        <f t="shared" ca="1" si="730"/>
        <v>0</v>
      </c>
      <c r="BM931" s="234">
        <f t="shared" ca="1" si="730"/>
        <v>0</v>
      </c>
    </row>
    <row r="932" spans="3:65" x14ac:dyDescent="0.2">
      <c r="C932" s="188">
        <f t="shared" si="704"/>
        <v>25</v>
      </c>
      <c r="D932" s="166" t="str">
        <f t="shared" si="705"/>
        <v>item 25</v>
      </c>
      <c r="E932" s="211" t="str">
        <f t="shared" si="702"/>
        <v>Operating Expense</v>
      </c>
      <c r="F932" s="183">
        <f t="shared" si="702"/>
        <v>2</v>
      </c>
      <c r="G932" s="183"/>
      <c r="H932" s="214"/>
      <c r="K932" s="205">
        <f t="shared" ca="1" si="706"/>
        <v>0</v>
      </c>
      <c r="L932" s="206">
        <f t="shared" ca="1" si="707"/>
        <v>0</v>
      </c>
      <c r="O932" s="234">
        <f t="shared" ref="O932:BM932" ca="1" si="731">O816+O903</f>
        <v>0</v>
      </c>
      <c r="P932" s="234">
        <f t="shared" ca="1" si="731"/>
        <v>0</v>
      </c>
      <c r="Q932" s="234">
        <f t="shared" ca="1" si="731"/>
        <v>0</v>
      </c>
      <c r="R932" s="234">
        <f t="shared" ca="1" si="731"/>
        <v>0</v>
      </c>
      <c r="S932" s="234">
        <f t="shared" ca="1" si="731"/>
        <v>0</v>
      </c>
      <c r="T932" s="234">
        <f t="shared" ca="1" si="731"/>
        <v>0</v>
      </c>
      <c r="U932" s="234">
        <f t="shared" ca="1" si="731"/>
        <v>0</v>
      </c>
      <c r="V932" s="234">
        <f t="shared" ca="1" si="731"/>
        <v>0</v>
      </c>
      <c r="W932" s="234">
        <f t="shared" ca="1" si="731"/>
        <v>0</v>
      </c>
      <c r="X932" s="234">
        <f t="shared" ca="1" si="731"/>
        <v>0</v>
      </c>
      <c r="Y932" s="234">
        <f t="shared" ca="1" si="731"/>
        <v>0</v>
      </c>
      <c r="Z932" s="234">
        <f t="shared" ca="1" si="731"/>
        <v>0</v>
      </c>
      <c r="AA932" s="234">
        <f t="shared" ca="1" si="731"/>
        <v>0</v>
      </c>
      <c r="AB932" s="234">
        <f t="shared" ca="1" si="731"/>
        <v>0</v>
      </c>
      <c r="AC932" s="234">
        <f t="shared" ca="1" si="731"/>
        <v>0</v>
      </c>
      <c r="AD932" s="234">
        <f t="shared" ca="1" si="731"/>
        <v>0</v>
      </c>
      <c r="AE932" s="234">
        <f t="shared" ca="1" si="731"/>
        <v>0</v>
      </c>
      <c r="AF932" s="234">
        <f t="shared" ca="1" si="731"/>
        <v>0</v>
      </c>
      <c r="AG932" s="234">
        <f t="shared" ca="1" si="731"/>
        <v>0</v>
      </c>
      <c r="AH932" s="234">
        <f t="shared" ca="1" si="731"/>
        <v>0</v>
      </c>
      <c r="AI932" s="234">
        <f t="shared" ca="1" si="731"/>
        <v>0</v>
      </c>
      <c r="AJ932" s="234">
        <f t="shared" ca="1" si="731"/>
        <v>0</v>
      </c>
      <c r="AK932" s="234">
        <f t="shared" ca="1" si="731"/>
        <v>0</v>
      </c>
      <c r="AL932" s="234">
        <f t="shared" ca="1" si="731"/>
        <v>0</v>
      </c>
      <c r="AM932" s="234">
        <f t="shared" ca="1" si="731"/>
        <v>0</v>
      </c>
      <c r="AN932" s="234">
        <f t="shared" ca="1" si="731"/>
        <v>0</v>
      </c>
      <c r="AO932" s="234">
        <f t="shared" ca="1" si="731"/>
        <v>0</v>
      </c>
      <c r="AP932" s="234">
        <f t="shared" ca="1" si="731"/>
        <v>0</v>
      </c>
      <c r="AQ932" s="234">
        <f t="shared" ca="1" si="731"/>
        <v>0</v>
      </c>
      <c r="AR932" s="234">
        <f t="shared" ca="1" si="731"/>
        <v>0</v>
      </c>
      <c r="AS932" s="234">
        <f t="shared" ca="1" si="731"/>
        <v>0</v>
      </c>
      <c r="AT932" s="234">
        <f t="shared" ca="1" si="731"/>
        <v>0</v>
      </c>
      <c r="AU932" s="234">
        <f t="shared" ca="1" si="731"/>
        <v>0</v>
      </c>
      <c r="AV932" s="234">
        <f t="shared" ca="1" si="731"/>
        <v>0</v>
      </c>
      <c r="AW932" s="234">
        <f t="shared" ca="1" si="731"/>
        <v>0</v>
      </c>
      <c r="AX932" s="234">
        <f t="shared" ca="1" si="731"/>
        <v>0</v>
      </c>
      <c r="AY932" s="234">
        <f t="shared" ca="1" si="731"/>
        <v>0</v>
      </c>
      <c r="AZ932" s="234">
        <f t="shared" ca="1" si="731"/>
        <v>0</v>
      </c>
      <c r="BA932" s="234">
        <f t="shared" ca="1" si="731"/>
        <v>0</v>
      </c>
      <c r="BB932" s="234">
        <f t="shared" ca="1" si="731"/>
        <v>0</v>
      </c>
      <c r="BC932" s="234">
        <f t="shared" ca="1" si="731"/>
        <v>0</v>
      </c>
      <c r="BD932" s="234">
        <f t="shared" ca="1" si="731"/>
        <v>0</v>
      </c>
      <c r="BE932" s="234">
        <f t="shared" ca="1" si="731"/>
        <v>0</v>
      </c>
      <c r="BF932" s="234">
        <f t="shared" ca="1" si="731"/>
        <v>0</v>
      </c>
      <c r="BG932" s="234">
        <f t="shared" ca="1" si="731"/>
        <v>0</v>
      </c>
      <c r="BH932" s="234">
        <f t="shared" ca="1" si="731"/>
        <v>0</v>
      </c>
      <c r="BI932" s="234">
        <f t="shared" ca="1" si="731"/>
        <v>0</v>
      </c>
      <c r="BJ932" s="234">
        <f t="shared" ca="1" si="731"/>
        <v>0</v>
      </c>
      <c r="BK932" s="234">
        <f t="shared" ca="1" si="731"/>
        <v>0</v>
      </c>
      <c r="BL932" s="234">
        <f t="shared" ca="1" si="731"/>
        <v>0</v>
      </c>
      <c r="BM932" s="234">
        <f t="shared" ca="1" si="731"/>
        <v>0</v>
      </c>
    </row>
    <row r="933" spans="3:65" x14ac:dyDescent="0.2">
      <c r="D933" s="194"/>
      <c r="K933" s="207"/>
      <c r="L933" s="208"/>
      <c r="O933" s="209"/>
      <c r="P933" s="209"/>
      <c r="Q933" s="209"/>
      <c r="R933" s="209"/>
      <c r="S933" s="209"/>
      <c r="T933" s="209"/>
      <c r="U933" s="209"/>
      <c r="V933" s="209"/>
      <c r="W933" s="209"/>
      <c r="X933" s="209"/>
      <c r="Y933" s="209"/>
      <c r="Z933" s="209"/>
      <c r="AA933" s="209"/>
      <c r="AB933" s="209"/>
      <c r="AC933" s="209"/>
      <c r="AD933" s="209"/>
      <c r="AE933" s="209"/>
      <c r="AF933" s="209"/>
      <c r="AG933" s="209"/>
      <c r="AH933" s="209"/>
      <c r="AI933" s="209"/>
      <c r="AJ933" s="209"/>
      <c r="AK933" s="209"/>
      <c r="AL933" s="209"/>
      <c r="AM933" s="209"/>
      <c r="AN933" s="209"/>
      <c r="AO933" s="209"/>
      <c r="AP933" s="209"/>
      <c r="AQ933" s="209"/>
      <c r="AR933" s="209"/>
      <c r="AS933" s="209"/>
      <c r="AT933" s="209"/>
      <c r="AU933" s="209"/>
      <c r="AV933" s="209"/>
      <c r="AW933" s="209"/>
      <c r="AX933" s="209"/>
      <c r="AY933" s="209"/>
      <c r="AZ933" s="209"/>
      <c r="BA933" s="209"/>
      <c r="BB933" s="209"/>
      <c r="BC933" s="209"/>
      <c r="BD933" s="209"/>
      <c r="BE933" s="209"/>
      <c r="BF933" s="209"/>
      <c r="BG933" s="209"/>
      <c r="BH933" s="209"/>
      <c r="BI933" s="209"/>
      <c r="BJ933" s="209"/>
      <c r="BK933" s="209"/>
      <c r="BL933" s="209"/>
      <c r="BM933" s="209"/>
    </row>
    <row r="934" spans="3:65" s="189" customFormat="1" x14ac:dyDescent="0.2">
      <c r="D934" s="195"/>
      <c r="F934" s="196"/>
      <c r="G934" s="196"/>
    </row>
    <row r="935" spans="3:65" s="189" customFormat="1" x14ac:dyDescent="0.2">
      <c r="D935" s="195"/>
      <c r="F935" s="196"/>
      <c r="G935" s="196"/>
    </row>
    <row r="936" spans="3:65" s="178" customFormat="1" ht="15.75" x14ac:dyDescent="0.25">
      <c r="D936" s="161" t="s">
        <v>53</v>
      </c>
      <c r="F936" s="179"/>
      <c r="G936" s="179"/>
      <c r="O936" s="180"/>
      <c r="P936" s="180"/>
      <c r="Q936" s="180"/>
      <c r="R936" s="180"/>
    </row>
    <row r="937" spans="3:65" s="189" customFormat="1" x14ac:dyDescent="0.2">
      <c r="D937" s="195"/>
      <c r="F937" s="196"/>
      <c r="G937" s="196"/>
    </row>
    <row r="938" spans="3:65" s="189" customFormat="1" outlineLevel="1" x14ac:dyDescent="0.2">
      <c r="D938" s="195"/>
      <c r="F938" s="196"/>
      <c r="G938" s="196"/>
    </row>
    <row r="939" spans="3:65" s="189" customFormat="1" ht="15" outlineLevel="1" x14ac:dyDescent="0.35">
      <c r="D939" s="251" t="s">
        <v>183</v>
      </c>
      <c r="F939" s="196"/>
      <c r="G939" s="196"/>
    </row>
    <row r="940" spans="3:65" s="189" customFormat="1" outlineLevel="1" x14ac:dyDescent="0.2">
      <c r="D940" s="195"/>
      <c r="F940" s="196"/>
      <c r="G940" s="196"/>
    </row>
    <row r="941" spans="3:65" s="189" customFormat="1" outlineLevel="1" x14ac:dyDescent="0.2">
      <c r="D941" s="195" t="s">
        <v>184</v>
      </c>
      <c r="F941" s="196"/>
      <c r="G941" s="196"/>
      <c r="O941" s="253">
        <f>IFERROR(INDEX(Assumptions!$C$44:$G$44,1,MATCH(O$9,Assumptions!$C$43:$G$43,1)),P941)</f>
        <v>1.4012229399999999E-2</v>
      </c>
      <c r="P941" s="253">
        <f>INDEX(Assumptions!$C$44:$G$44,1,MATCH(P$9,Assumptions!$C$43:$G$43,1))</f>
        <v>1.4012229399999999E-2</v>
      </c>
      <c r="Q941" s="253">
        <f>INDEX(Assumptions!$C$44:$G$44,1,MATCH(Q$9,Assumptions!$C$43:$G$43,1))</f>
        <v>1.4012229399999999E-2</v>
      </c>
      <c r="R941" s="253">
        <f>INDEX(Assumptions!$C$44:$G$44,1,MATCH(R$9,Assumptions!$C$43:$G$43,1))</f>
        <v>1.4012229399999999E-2</v>
      </c>
      <c r="S941" s="253">
        <f>INDEX(Assumptions!$C$44:$G$44,1,MATCH(S$9,Assumptions!$C$43:$G$43,1))</f>
        <v>1.4012229399999999E-2</v>
      </c>
      <c r="T941" s="253">
        <f>INDEX(Assumptions!$C$44:$G$44,1,MATCH(T$9,Assumptions!$C$43:$G$43,1))</f>
        <v>1.4012229399999999E-2</v>
      </c>
      <c r="U941" s="253">
        <f>INDEX(Assumptions!$C$44:$G$44,1,MATCH(U$9,Assumptions!$C$43:$G$43,1))</f>
        <v>1.4012229399999999E-2</v>
      </c>
      <c r="V941" s="253">
        <f>INDEX(Assumptions!$C$44:$G$44,1,MATCH(V$9,Assumptions!$C$43:$G$43,1))</f>
        <v>1.4012229399999999E-2</v>
      </c>
      <c r="W941" s="253">
        <f>INDEX(Assumptions!$C$44:$G$44,1,MATCH(W$9,Assumptions!$C$43:$G$43,1))</f>
        <v>1.4012229399999999E-2</v>
      </c>
      <c r="X941" s="253">
        <f>INDEX(Assumptions!$C$44:$G$44,1,MATCH(X$9,Assumptions!$C$43:$G$43,1))</f>
        <v>1.4012229399999999E-2</v>
      </c>
      <c r="Y941" s="253">
        <f>INDEX(Assumptions!$C$44:$G$44,1,MATCH(Y$9,Assumptions!$C$43:$G$43,1))</f>
        <v>1.4012229399999999E-2</v>
      </c>
      <c r="Z941" s="253">
        <f>INDEX(Assumptions!$C$44:$G$44,1,MATCH(Z$9,Assumptions!$C$43:$G$43,1))</f>
        <v>1.4012229399999999E-2</v>
      </c>
      <c r="AA941" s="253">
        <f>INDEX(Assumptions!$C$44:$G$44,1,MATCH(AA$9,Assumptions!$C$43:$G$43,1))</f>
        <v>1.4012229399999999E-2</v>
      </c>
      <c r="AB941" s="253">
        <f>INDEX(Assumptions!$C$44:$G$44,1,MATCH(AB$9,Assumptions!$C$43:$G$43,1))</f>
        <v>1.4012229399999999E-2</v>
      </c>
      <c r="AC941" s="253">
        <f>INDEX(Assumptions!$C$44:$G$44,1,MATCH(AC$9,Assumptions!$C$43:$G$43,1))</f>
        <v>1.4012229399999999E-2</v>
      </c>
      <c r="AD941" s="253">
        <f>INDEX(Assumptions!$C$44:$G$44,1,MATCH(AD$9,Assumptions!$C$43:$G$43,1))</f>
        <v>1.4012229399999999E-2</v>
      </c>
      <c r="AE941" s="253">
        <f>INDEX(Assumptions!$C$44:$G$44,1,MATCH(AE$9,Assumptions!$C$43:$G$43,1))</f>
        <v>1.4012229399999999E-2</v>
      </c>
      <c r="AF941" s="253">
        <f>INDEX(Assumptions!$C$44:$G$44,1,MATCH(AF$9,Assumptions!$C$43:$G$43,1))</f>
        <v>1.4012229399999999E-2</v>
      </c>
      <c r="AG941" s="253">
        <f>INDEX(Assumptions!$C$44:$G$44,1,MATCH(AG$9,Assumptions!$C$43:$G$43,1))</f>
        <v>1.4012229399999999E-2</v>
      </c>
      <c r="AH941" s="253">
        <f>INDEX(Assumptions!$C$44:$G$44,1,MATCH(AH$9,Assumptions!$C$43:$G$43,1))</f>
        <v>1.4012229399999999E-2</v>
      </c>
      <c r="AI941" s="253">
        <f>INDEX(Assumptions!$C$44:$G$44,1,MATCH(AI$9,Assumptions!$C$43:$G$43,1))</f>
        <v>1.4012229399999999E-2</v>
      </c>
      <c r="AJ941" s="253">
        <f>INDEX(Assumptions!$C$44:$G$44,1,MATCH(AJ$9,Assumptions!$C$43:$G$43,1))</f>
        <v>1.4012229399999999E-2</v>
      </c>
      <c r="AK941" s="253">
        <f>INDEX(Assumptions!$C$44:$G$44,1,MATCH(AK$9,Assumptions!$C$43:$G$43,1))</f>
        <v>1.4012229399999999E-2</v>
      </c>
      <c r="AL941" s="253">
        <f>INDEX(Assumptions!$C$44:$G$44,1,MATCH(AL$9,Assumptions!$C$43:$G$43,1))</f>
        <v>1.4012229399999999E-2</v>
      </c>
      <c r="AM941" s="253">
        <f>INDEX(Assumptions!$C$44:$G$44,1,MATCH(AM$9,Assumptions!$C$43:$G$43,1))</f>
        <v>1.4012229399999999E-2</v>
      </c>
      <c r="AN941" s="253">
        <f>INDEX(Assumptions!$C$44:$G$44,1,MATCH(AN$9,Assumptions!$C$43:$G$43,1))</f>
        <v>1.4012229399999999E-2</v>
      </c>
      <c r="AO941" s="253">
        <f>INDEX(Assumptions!$C$44:$G$44,1,MATCH(AO$9,Assumptions!$C$43:$G$43,1))</f>
        <v>1.4012229399999999E-2</v>
      </c>
      <c r="AP941" s="253">
        <f>INDEX(Assumptions!$C$44:$G$44,1,MATCH(AP$9,Assumptions!$C$43:$G$43,1))</f>
        <v>1.4012229399999999E-2</v>
      </c>
      <c r="AQ941" s="253">
        <f>INDEX(Assumptions!$C$44:$G$44,1,MATCH(AQ$9,Assumptions!$C$43:$G$43,1))</f>
        <v>1.4012229399999999E-2</v>
      </c>
      <c r="AR941" s="253">
        <f>INDEX(Assumptions!$C$44:$G$44,1,MATCH(AR$9,Assumptions!$C$43:$G$43,1))</f>
        <v>1.4012229399999999E-2</v>
      </c>
      <c r="AS941" s="253">
        <f>INDEX(Assumptions!$C$44:$G$44,1,MATCH(AS$9,Assumptions!$C$43:$G$43,1))</f>
        <v>1.4012229399999999E-2</v>
      </c>
      <c r="AT941" s="253">
        <f>INDEX(Assumptions!$C$44:$G$44,1,MATCH(AT$9,Assumptions!$C$43:$G$43,1))</f>
        <v>1.4012229399999999E-2</v>
      </c>
      <c r="AU941" s="253">
        <f>INDEX(Assumptions!$C$44:$G$44,1,MATCH(AU$9,Assumptions!$C$43:$G$43,1))</f>
        <v>1.4012229399999999E-2</v>
      </c>
      <c r="AV941" s="253">
        <f>INDEX(Assumptions!$C$44:$G$44,1,MATCH(AV$9,Assumptions!$C$43:$G$43,1))</f>
        <v>1.4012229399999999E-2</v>
      </c>
      <c r="AW941" s="253">
        <f>INDEX(Assumptions!$C$44:$G$44,1,MATCH(AW$9,Assumptions!$C$43:$G$43,1))</f>
        <v>1.4012229399999999E-2</v>
      </c>
      <c r="AX941" s="253">
        <f>INDEX(Assumptions!$C$44:$G$44,1,MATCH(AX$9,Assumptions!$C$43:$G$43,1))</f>
        <v>1.4012229399999999E-2</v>
      </c>
      <c r="AY941" s="253">
        <f>INDEX(Assumptions!$C$44:$G$44,1,MATCH(AY$9,Assumptions!$C$43:$G$43,1))</f>
        <v>1.4012229399999999E-2</v>
      </c>
      <c r="AZ941" s="253">
        <f>INDEX(Assumptions!$C$44:$G$44,1,MATCH(AZ$9,Assumptions!$C$43:$G$43,1))</f>
        <v>1.4012229399999999E-2</v>
      </c>
      <c r="BA941" s="253">
        <f>INDEX(Assumptions!$C$44:$G$44,1,MATCH(BA$9,Assumptions!$C$43:$G$43,1))</f>
        <v>1.4012229399999999E-2</v>
      </c>
      <c r="BB941" s="253">
        <f>INDEX(Assumptions!$C$44:$G$44,1,MATCH(BB$9,Assumptions!$C$43:$G$43,1))</f>
        <v>1.4012229399999999E-2</v>
      </c>
      <c r="BC941" s="253">
        <f>INDEX(Assumptions!$C$44:$G$44,1,MATCH(BC$9,Assumptions!$C$43:$G$43,1))</f>
        <v>1.4012229399999999E-2</v>
      </c>
      <c r="BD941" s="253">
        <f>INDEX(Assumptions!$C$44:$G$44,1,MATCH(BD$9,Assumptions!$C$43:$G$43,1))</f>
        <v>1.4012229399999999E-2</v>
      </c>
      <c r="BE941" s="253">
        <f>INDEX(Assumptions!$C$44:$G$44,1,MATCH(BE$9,Assumptions!$C$43:$G$43,1))</f>
        <v>1.4012229399999999E-2</v>
      </c>
      <c r="BF941" s="253">
        <f>INDEX(Assumptions!$C$44:$G$44,1,MATCH(BF$9,Assumptions!$C$43:$G$43,1))</f>
        <v>1.4012229399999999E-2</v>
      </c>
      <c r="BG941" s="253">
        <f>INDEX(Assumptions!$C$44:$G$44,1,MATCH(BG$9,Assumptions!$C$43:$G$43,1))</f>
        <v>1.4012229399999999E-2</v>
      </c>
      <c r="BH941" s="253">
        <f>INDEX(Assumptions!$C$44:$G$44,1,MATCH(BH$9,Assumptions!$C$43:$G$43,1))</f>
        <v>1.4012229399999999E-2</v>
      </c>
      <c r="BI941" s="253">
        <f>INDEX(Assumptions!$C$44:$G$44,1,MATCH(BI$9,Assumptions!$C$43:$G$43,1))</f>
        <v>1.4012229399999999E-2</v>
      </c>
      <c r="BJ941" s="253">
        <f>INDEX(Assumptions!$C$44:$G$44,1,MATCH(BJ$9,Assumptions!$C$43:$G$43,1))</f>
        <v>1.4012229399999999E-2</v>
      </c>
      <c r="BK941" s="253">
        <f>INDEX(Assumptions!$C$44:$G$44,1,MATCH(BK$9,Assumptions!$C$43:$G$43,1))</f>
        <v>1.4012229399999999E-2</v>
      </c>
      <c r="BL941" s="253">
        <f>INDEX(Assumptions!$C$44:$G$44,1,MATCH(BL$9,Assumptions!$C$43:$G$43,1))</f>
        <v>1.4012229399999999E-2</v>
      </c>
      <c r="BM941" s="253">
        <f>INDEX(Assumptions!$C$44:$G$44,1,MATCH(BM$9,Assumptions!$C$43:$G$43,1))</f>
        <v>1.4012229399999999E-2</v>
      </c>
    </row>
    <row r="942" spans="3:65" s="189" customFormat="1" outlineLevel="1" x14ac:dyDescent="0.2">
      <c r="D942" s="195" t="s">
        <v>185</v>
      </c>
      <c r="F942" s="196"/>
      <c r="G942" s="196"/>
      <c r="O942" s="254">
        <f>IFERROR(INDEX(Assumptions!$C$45:$G$45,1,MATCH(O$9,Assumptions!$C$43:$G$43,1)),P942)</f>
        <v>4.8187770599999999E-2</v>
      </c>
      <c r="P942" s="253">
        <f>IFERROR(INDEX(Assumptions!$C$45:$G$45,1,MATCH(P$9,Assumptions!$C$43:$G$43,1)),Q942)</f>
        <v>4.8187770599999999E-2</v>
      </c>
      <c r="Q942" s="253">
        <f>IFERROR(INDEX(Assumptions!$C$45:$G$45,1,MATCH(Q$9,Assumptions!$C$43:$G$43,1)),R942)</f>
        <v>4.8187770599999999E-2</v>
      </c>
      <c r="R942" s="253">
        <f>IFERROR(INDEX(Assumptions!$C$45:$G$45,1,MATCH(R$9,Assumptions!$C$43:$G$43,1)),S942)</f>
        <v>4.8187770599999999E-2</v>
      </c>
      <c r="S942" s="253">
        <f>IFERROR(INDEX(Assumptions!$C$45:$G$45,1,MATCH(S$9,Assumptions!$C$43:$G$43,1)),T942)</f>
        <v>4.8187770599999999E-2</v>
      </c>
      <c r="T942" s="253">
        <f>IFERROR(INDEX(Assumptions!$C$45:$G$45,1,MATCH(T$9,Assumptions!$C$43:$G$43,1)),U942)</f>
        <v>4.8187770599999999E-2</v>
      </c>
      <c r="U942" s="253">
        <f>IFERROR(INDEX(Assumptions!$C$45:$G$45,1,MATCH(U$9,Assumptions!$C$43:$G$43,1)),V942)</f>
        <v>4.8187770599999999E-2</v>
      </c>
      <c r="V942" s="253">
        <f>IFERROR(INDEX(Assumptions!$C$45:$G$45,1,MATCH(V$9,Assumptions!$C$43:$G$43,1)),W942)</f>
        <v>4.8187770599999999E-2</v>
      </c>
      <c r="W942" s="253">
        <f>IFERROR(INDEX(Assumptions!$C$45:$G$45,1,MATCH(W$9,Assumptions!$C$43:$G$43,1)),X942)</f>
        <v>4.8187770599999999E-2</v>
      </c>
      <c r="X942" s="253">
        <f>IFERROR(INDEX(Assumptions!$C$45:$G$45,1,MATCH(X$9,Assumptions!$C$43:$G$43,1)),Y942)</f>
        <v>4.8187770599999999E-2</v>
      </c>
      <c r="Y942" s="253">
        <f>IFERROR(INDEX(Assumptions!$C$45:$G$45,1,MATCH(Y$9,Assumptions!$C$43:$G$43,1)),Z942)</f>
        <v>4.8187770599999999E-2</v>
      </c>
      <c r="Z942" s="253">
        <f>IFERROR(INDEX(Assumptions!$C$45:$G$45,1,MATCH(Z$9,Assumptions!$C$43:$G$43,1)),AA942)</f>
        <v>4.8187770599999999E-2</v>
      </c>
      <c r="AA942" s="253">
        <f>IFERROR(INDEX(Assumptions!$C$45:$G$45,1,MATCH(AA$9,Assumptions!$C$43:$G$43,1)),AB942)</f>
        <v>4.8187770599999999E-2</v>
      </c>
      <c r="AB942" s="253">
        <f>IFERROR(INDEX(Assumptions!$C$45:$G$45,1,MATCH(AB$9,Assumptions!$C$43:$G$43,1)),AC942)</f>
        <v>4.8187770599999999E-2</v>
      </c>
      <c r="AC942" s="253">
        <f>IFERROR(INDEX(Assumptions!$C$45:$G$45,1,MATCH(AC$9,Assumptions!$C$43:$G$43,1)),AD942)</f>
        <v>4.8187770599999999E-2</v>
      </c>
      <c r="AD942" s="253">
        <f>IFERROR(INDEX(Assumptions!$C$45:$G$45,1,MATCH(AD$9,Assumptions!$C$43:$G$43,1)),AE942)</f>
        <v>4.8187770599999999E-2</v>
      </c>
      <c r="AE942" s="253">
        <f>IFERROR(INDEX(Assumptions!$C$45:$G$45,1,MATCH(AE$9,Assumptions!$C$43:$G$43,1)),AF942)</f>
        <v>4.8187770599999999E-2</v>
      </c>
      <c r="AF942" s="253">
        <f>IFERROR(INDEX(Assumptions!$C$45:$G$45,1,MATCH(AF$9,Assumptions!$C$43:$G$43,1)),AG942)</f>
        <v>4.8187770599999999E-2</v>
      </c>
      <c r="AG942" s="253">
        <f>IFERROR(INDEX(Assumptions!$C$45:$G$45,1,MATCH(AG$9,Assumptions!$C$43:$G$43,1)),AH942)</f>
        <v>4.8187770599999999E-2</v>
      </c>
      <c r="AH942" s="253">
        <f>IFERROR(INDEX(Assumptions!$C$45:$G$45,1,MATCH(AH$9,Assumptions!$C$43:$G$43,1)),AI942)</f>
        <v>4.8187770599999999E-2</v>
      </c>
      <c r="AI942" s="253">
        <f>IFERROR(INDEX(Assumptions!$C$45:$G$45,1,MATCH(AI$9,Assumptions!$C$43:$G$43,1)),AJ942)</f>
        <v>4.8187770599999999E-2</v>
      </c>
      <c r="AJ942" s="253">
        <f>IFERROR(INDEX(Assumptions!$C$45:$G$45,1,MATCH(AJ$9,Assumptions!$C$43:$G$43,1)),AK942)</f>
        <v>4.8187770599999999E-2</v>
      </c>
      <c r="AK942" s="253">
        <f>IFERROR(INDEX(Assumptions!$C$45:$G$45,1,MATCH(AK$9,Assumptions!$C$43:$G$43,1)),AL942)</f>
        <v>4.8187770599999999E-2</v>
      </c>
      <c r="AL942" s="253">
        <f>IFERROR(INDEX(Assumptions!$C$45:$G$45,1,MATCH(AL$9,Assumptions!$C$43:$G$43,1)),AM942)</f>
        <v>4.8187770599999999E-2</v>
      </c>
      <c r="AM942" s="253">
        <f>IFERROR(INDEX(Assumptions!$C$45:$G$45,1,MATCH(AM$9,Assumptions!$C$43:$G$43,1)),AN942)</f>
        <v>4.8187770599999999E-2</v>
      </c>
      <c r="AN942" s="253">
        <f>IFERROR(INDEX(Assumptions!$C$45:$G$45,1,MATCH(AN$9,Assumptions!$C$43:$G$43,1)),AO942)</f>
        <v>4.8187770599999999E-2</v>
      </c>
      <c r="AO942" s="253">
        <f>IFERROR(INDEX(Assumptions!$C$45:$G$45,1,MATCH(AO$9,Assumptions!$C$43:$G$43,1)),AP942)</f>
        <v>4.8187770599999999E-2</v>
      </c>
      <c r="AP942" s="253">
        <f>IFERROR(INDEX(Assumptions!$C$45:$G$45,1,MATCH(AP$9,Assumptions!$C$43:$G$43,1)),AQ942)</f>
        <v>4.8187770599999999E-2</v>
      </c>
      <c r="AQ942" s="253">
        <f>IFERROR(INDEX(Assumptions!$C$45:$G$45,1,MATCH(AQ$9,Assumptions!$C$43:$G$43,1)),AR942)</f>
        <v>4.8187770599999999E-2</v>
      </c>
      <c r="AR942" s="253">
        <f>IFERROR(INDEX(Assumptions!$C$45:$G$45,1,MATCH(AR$9,Assumptions!$C$43:$G$43,1)),AS942)</f>
        <v>4.8187770599999999E-2</v>
      </c>
      <c r="AS942" s="253">
        <f>IFERROR(INDEX(Assumptions!$C$45:$G$45,1,MATCH(AS$9,Assumptions!$C$43:$G$43,1)),AT942)</f>
        <v>4.8187770599999999E-2</v>
      </c>
      <c r="AT942" s="253">
        <f>IFERROR(INDEX(Assumptions!$C$45:$G$45,1,MATCH(AT$9,Assumptions!$C$43:$G$43,1)),AU942)</f>
        <v>4.8187770599999999E-2</v>
      </c>
      <c r="AU942" s="253">
        <f>IFERROR(INDEX(Assumptions!$C$45:$G$45,1,MATCH(AU$9,Assumptions!$C$43:$G$43,1)),AV942)</f>
        <v>4.8187770599999999E-2</v>
      </c>
      <c r="AV942" s="253">
        <f>IFERROR(INDEX(Assumptions!$C$45:$G$45,1,MATCH(AV$9,Assumptions!$C$43:$G$43,1)),AW942)</f>
        <v>4.8187770599999999E-2</v>
      </c>
      <c r="AW942" s="253">
        <f>IFERROR(INDEX(Assumptions!$C$45:$G$45,1,MATCH(AW$9,Assumptions!$C$43:$G$43,1)),AX942)</f>
        <v>4.8187770599999999E-2</v>
      </c>
      <c r="AX942" s="253">
        <f>IFERROR(INDEX(Assumptions!$C$45:$G$45,1,MATCH(AX$9,Assumptions!$C$43:$G$43,1)),AY942)</f>
        <v>4.8187770599999999E-2</v>
      </c>
      <c r="AY942" s="253">
        <f>IFERROR(INDEX(Assumptions!$C$45:$G$45,1,MATCH(AY$9,Assumptions!$C$43:$G$43,1)),AZ942)</f>
        <v>4.8187770599999999E-2</v>
      </c>
      <c r="AZ942" s="253">
        <f>IFERROR(INDEX(Assumptions!$C$45:$G$45,1,MATCH(AZ$9,Assumptions!$C$43:$G$43,1)),BA942)</f>
        <v>4.8187770599999999E-2</v>
      </c>
      <c r="BA942" s="253">
        <f>IFERROR(INDEX(Assumptions!$C$45:$G$45,1,MATCH(BA$9,Assumptions!$C$43:$G$43,1)),BB942)</f>
        <v>4.8187770599999999E-2</v>
      </c>
      <c r="BB942" s="253">
        <f>IFERROR(INDEX(Assumptions!$C$45:$G$45,1,MATCH(BB$9,Assumptions!$C$43:$G$43,1)),BC942)</f>
        <v>4.8187770599999999E-2</v>
      </c>
      <c r="BC942" s="253">
        <f>IFERROR(INDEX(Assumptions!$C$45:$G$45,1,MATCH(BC$9,Assumptions!$C$43:$G$43,1)),BD942)</f>
        <v>4.8187770599999999E-2</v>
      </c>
      <c r="BD942" s="253">
        <f>IFERROR(INDEX(Assumptions!$C$45:$G$45,1,MATCH(BD$9,Assumptions!$C$43:$G$43,1)),BE942)</f>
        <v>4.8187770599999999E-2</v>
      </c>
      <c r="BE942" s="253">
        <f>IFERROR(INDEX(Assumptions!$C$45:$G$45,1,MATCH(BE$9,Assumptions!$C$43:$G$43,1)),BF942)</f>
        <v>4.8187770599999999E-2</v>
      </c>
      <c r="BF942" s="253">
        <f>IFERROR(INDEX(Assumptions!$C$45:$G$45,1,MATCH(BF$9,Assumptions!$C$43:$G$43,1)),BG942)</f>
        <v>4.8187770599999999E-2</v>
      </c>
      <c r="BG942" s="253">
        <f>IFERROR(INDEX(Assumptions!$C$45:$G$45,1,MATCH(BG$9,Assumptions!$C$43:$G$43,1)),BH942)</f>
        <v>4.8187770599999999E-2</v>
      </c>
      <c r="BH942" s="253">
        <f>IFERROR(INDEX(Assumptions!$C$45:$G$45,1,MATCH(BH$9,Assumptions!$C$43:$G$43,1)),BI942)</f>
        <v>4.8187770599999999E-2</v>
      </c>
      <c r="BI942" s="253">
        <f>IFERROR(INDEX(Assumptions!$C$45:$G$45,1,MATCH(BI$9,Assumptions!$C$43:$G$43,1)),BJ942)</f>
        <v>4.8187770599999999E-2</v>
      </c>
      <c r="BJ942" s="253">
        <f>IFERROR(INDEX(Assumptions!$C$45:$G$45,1,MATCH(BJ$9,Assumptions!$C$43:$G$43,1)),BK942)</f>
        <v>4.8187770599999999E-2</v>
      </c>
      <c r="BK942" s="253">
        <f>IFERROR(INDEX(Assumptions!$C$45:$G$45,1,MATCH(BK$9,Assumptions!$C$43:$G$43,1)),BL942)</f>
        <v>4.8187770599999999E-2</v>
      </c>
      <c r="BL942" s="253">
        <f>IFERROR(INDEX(Assumptions!$C$45:$G$45,1,MATCH(BL$9,Assumptions!$C$43:$G$43,1)),BM942)</f>
        <v>4.8187770599999999E-2</v>
      </c>
      <c r="BM942" s="253">
        <f>IFERROR(INDEX(Assumptions!$C$45:$G$45,1,MATCH(BM$9,Assumptions!$C$43:$G$43,1)),#REF!)</f>
        <v>4.8187770599999999E-2</v>
      </c>
    </row>
    <row r="943" spans="3:65" s="189" customFormat="1" outlineLevel="1" x14ac:dyDescent="0.2">
      <c r="D943" s="195" t="s">
        <v>186</v>
      </c>
      <c r="F943" s="196"/>
      <c r="G943" s="196"/>
      <c r="O943" s="255">
        <f>SUM(O941:O942)</f>
        <v>6.2199999999999998E-2</v>
      </c>
      <c r="P943" s="255">
        <f t="shared" ref="P943:BM943" si="732">SUM(P941:P942)</f>
        <v>6.2199999999999998E-2</v>
      </c>
      <c r="Q943" s="255">
        <f t="shared" si="732"/>
        <v>6.2199999999999998E-2</v>
      </c>
      <c r="R943" s="255">
        <f t="shared" si="732"/>
        <v>6.2199999999999998E-2</v>
      </c>
      <c r="S943" s="255">
        <f t="shared" si="732"/>
        <v>6.2199999999999998E-2</v>
      </c>
      <c r="T943" s="255">
        <f t="shared" si="732"/>
        <v>6.2199999999999998E-2</v>
      </c>
      <c r="U943" s="255">
        <f t="shared" si="732"/>
        <v>6.2199999999999998E-2</v>
      </c>
      <c r="V943" s="255">
        <f t="shared" si="732"/>
        <v>6.2199999999999998E-2</v>
      </c>
      <c r="W943" s="255">
        <f t="shared" si="732"/>
        <v>6.2199999999999998E-2</v>
      </c>
      <c r="X943" s="255">
        <f t="shared" si="732"/>
        <v>6.2199999999999998E-2</v>
      </c>
      <c r="Y943" s="255">
        <f t="shared" si="732"/>
        <v>6.2199999999999998E-2</v>
      </c>
      <c r="Z943" s="255">
        <f t="shared" si="732"/>
        <v>6.2199999999999998E-2</v>
      </c>
      <c r="AA943" s="255">
        <f t="shared" si="732"/>
        <v>6.2199999999999998E-2</v>
      </c>
      <c r="AB943" s="255">
        <f t="shared" si="732"/>
        <v>6.2199999999999998E-2</v>
      </c>
      <c r="AC943" s="255">
        <f t="shared" si="732"/>
        <v>6.2199999999999998E-2</v>
      </c>
      <c r="AD943" s="255">
        <f t="shared" si="732"/>
        <v>6.2199999999999998E-2</v>
      </c>
      <c r="AE943" s="255">
        <f t="shared" si="732"/>
        <v>6.2199999999999998E-2</v>
      </c>
      <c r="AF943" s="255">
        <f t="shared" si="732"/>
        <v>6.2199999999999998E-2</v>
      </c>
      <c r="AG943" s="255">
        <f t="shared" si="732"/>
        <v>6.2199999999999998E-2</v>
      </c>
      <c r="AH943" s="255">
        <f t="shared" si="732"/>
        <v>6.2199999999999998E-2</v>
      </c>
      <c r="AI943" s="255">
        <f t="shared" si="732"/>
        <v>6.2199999999999998E-2</v>
      </c>
      <c r="AJ943" s="255">
        <f t="shared" si="732"/>
        <v>6.2199999999999998E-2</v>
      </c>
      <c r="AK943" s="255">
        <f t="shared" si="732"/>
        <v>6.2199999999999998E-2</v>
      </c>
      <c r="AL943" s="255">
        <f t="shared" si="732"/>
        <v>6.2199999999999998E-2</v>
      </c>
      <c r="AM943" s="255">
        <f t="shared" si="732"/>
        <v>6.2199999999999998E-2</v>
      </c>
      <c r="AN943" s="255">
        <f t="shared" si="732"/>
        <v>6.2199999999999998E-2</v>
      </c>
      <c r="AO943" s="255">
        <f t="shared" si="732"/>
        <v>6.2199999999999998E-2</v>
      </c>
      <c r="AP943" s="255">
        <f t="shared" si="732"/>
        <v>6.2199999999999998E-2</v>
      </c>
      <c r="AQ943" s="255">
        <f t="shared" si="732"/>
        <v>6.2199999999999998E-2</v>
      </c>
      <c r="AR943" s="255">
        <f t="shared" si="732"/>
        <v>6.2199999999999998E-2</v>
      </c>
      <c r="AS943" s="255">
        <f t="shared" si="732"/>
        <v>6.2199999999999998E-2</v>
      </c>
      <c r="AT943" s="255">
        <f t="shared" si="732"/>
        <v>6.2199999999999998E-2</v>
      </c>
      <c r="AU943" s="255">
        <f t="shared" si="732"/>
        <v>6.2199999999999998E-2</v>
      </c>
      <c r="AV943" s="255">
        <f t="shared" si="732"/>
        <v>6.2199999999999998E-2</v>
      </c>
      <c r="AW943" s="255">
        <f t="shared" si="732"/>
        <v>6.2199999999999998E-2</v>
      </c>
      <c r="AX943" s="255">
        <f t="shared" si="732"/>
        <v>6.2199999999999998E-2</v>
      </c>
      <c r="AY943" s="255">
        <f t="shared" si="732"/>
        <v>6.2199999999999998E-2</v>
      </c>
      <c r="AZ943" s="255">
        <f t="shared" si="732"/>
        <v>6.2199999999999998E-2</v>
      </c>
      <c r="BA943" s="255">
        <f t="shared" si="732"/>
        <v>6.2199999999999998E-2</v>
      </c>
      <c r="BB943" s="255">
        <f t="shared" si="732"/>
        <v>6.2199999999999998E-2</v>
      </c>
      <c r="BC943" s="255">
        <f t="shared" si="732"/>
        <v>6.2199999999999998E-2</v>
      </c>
      <c r="BD943" s="255">
        <f t="shared" si="732"/>
        <v>6.2199999999999998E-2</v>
      </c>
      <c r="BE943" s="255">
        <f t="shared" si="732"/>
        <v>6.2199999999999998E-2</v>
      </c>
      <c r="BF943" s="255">
        <f t="shared" si="732"/>
        <v>6.2199999999999998E-2</v>
      </c>
      <c r="BG943" s="255">
        <f t="shared" si="732"/>
        <v>6.2199999999999998E-2</v>
      </c>
      <c r="BH943" s="255">
        <f t="shared" si="732"/>
        <v>6.2199999999999998E-2</v>
      </c>
      <c r="BI943" s="255">
        <f t="shared" si="732"/>
        <v>6.2199999999999998E-2</v>
      </c>
      <c r="BJ943" s="255">
        <f t="shared" si="732"/>
        <v>6.2199999999999998E-2</v>
      </c>
      <c r="BK943" s="255">
        <f t="shared" si="732"/>
        <v>6.2199999999999998E-2</v>
      </c>
      <c r="BL943" s="255">
        <f t="shared" si="732"/>
        <v>6.2199999999999998E-2</v>
      </c>
      <c r="BM943" s="255">
        <f t="shared" si="732"/>
        <v>6.2199999999999998E-2</v>
      </c>
    </row>
    <row r="944" spans="3:65" s="189" customFormat="1" outlineLevel="1" x14ac:dyDescent="0.2">
      <c r="D944" s="195"/>
      <c r="F944" s="196"/>
      <c r="G944" s="196"/>
    </row>
    <row r="945" spans="3:65" s="189" customFormat="1" outlineLevel="1" x14ac:dyDescent="0.2">
      <c r="D945" s="195" t="s">
        <v>187</v>
      </c>
      <c r="F945" s="196"/>
      <c r="G945" s="196"/>
      <c r="H945" s="253">
        <f>Assumptions!$D$29</f>
        <v>3.8899999999999997E-2</v>
      </c>
      <c r="O945" s="252">
        <f>$H945</f>
        <v>3.8899999999999997E-2</v>
      </c>
      <c r="P945" s="252">
        <f t="shared" ref="P945:BM945" si="733">$H945</f>
        <v>3.8899999999999997E-2</v>
      </c>
      <c r="Q945" s="252">
        <f t="shared" si="733"/>
        <v>3.8899999999999997E-2</v>
      </c>
      <c r="R945" s="252">
        <f t="shared" si="733"/>
        <v>3.8899999999999997E-2</v>
      </c>
      <c r="S945" s="252">
        <f t="shared" si="733"/>
        <v>3.8899999999999997E-2</v>
      </c>
      <c r="T945" s="252">
        <f t="shared" si="733"/>
        <v>3.8899999999999997E-2</v>
      </c>
      <c r="U945" s="252">
        <f t="shared" si="733"/>
        <v>3.8899999999999997E-2</v>
      </c>
      <c r="V945" s="252">
        <f t="shared" si="733"/>
        <v>3.8899999999999997E-2</v>
      </c>
      <c r="W945" s="252">
        <f t="shared" si="733"/>
        <v>3.8899999999999997E-2</v>
      </c>
      <c r="X945" s="252">
        <f t="shared" si="733"/>
        <v>3.8899999999999997E-2</v>
      </c>
      <c r="Y945" s="252">
        <f t="shared" si="733"/>
        <v>3.8899999999999997E-2</v>
      </c>
      <c r="Z945" s="252">
        <f t="shared" si="733"/>
        <v>3.8899999999999997E-2</v>
      </c>
      <c r="AA945" s="252">
        <f t="shared" si="733"/>
        <v>3.8899999999999997E-2</v>
      </c>
      <c r="AB945" s="252">
        <f t="shared" si="733"/>
        <v>3.8899999999999997E-2</v>
      </c>
      <c r="AC945" s="252">
        <f t="shared" si="733"/>
        <v>3.8899999999999997E-2</v>
      </c>
      <c r="AD945" s="252">
        <f t="shared" si="733"/>
        <v>3.8899999999999997E-2</v>
      </c>
      <c r="AE945" s="252">
        <f t="shared" si="733"/>
        <v>3.8899999999999997E-2</v>
      </c>
      <c r="AF945" s="252">
        <f t="shared" si="733"/>
        <v>3.8899999999999997E-2</v>
      </c>
      <c r="AG945" s="252">
        <f t="shared" si="733"/>
        <v>3.8899999999999997E-2</v>
      </c>
      <c r="AH945" s="252">
        <f t="shared" si="733"/>
        <v>3.8899999999999997E-2</v>
      </c>
      <c r="AI945" s="252">
        <f t="shared" si="733"/>
        <v>3.8899999999999997E-2</v>
      </c>
      <c r="AJ945" s="252">
        <f t="shared" si="733"/>
        <v>3.8899999999999997E-2</v>
      </c>
      <c r="AK945" s="252">
        <f t="shared" si="733"/>
        <v>3.8899999999999997E-2</v>
      </c>
      <c r="AL945" s="252">
        <f t="shared" si="733"/>
        <v>3.8899999999999997E-2</v>
      </c>
      <c r="AM945" s="252">
        <f t="shared" si="733"/>
        <v>3.8899999999999997E-2</v>
      </c>
      <c r="AN945" s="252">
        <f t="shared" si="733"/>
        <v>3.8899999999999997E-2</v>
      </c>
      <c r="AO945" s="252">
        <f t="shared" si="733"/>
        <v>3.8899999999999997E-2</v>
      </c>
      <c r="AP945" s="252">
        <f t="shared" si="733"/>
        <v>3.8899999999999997E-2</v>
      </c>
      <c r="AQ945" s="252">
        <f t="shared" si="733"/>
        <v>3.8899999999999997E-2</v>
      </c>
      <c r="AR945" s="252">
        <f t="shared" si="733"/>
        <v>3.8899999999999997E-2</v>
      </c>
      <c r="AS945" s="252">
        <f t="shared" si="733"/>
        <v>3.8899999999999997E-2</v>
      </c>
      <c r="AT945" s="252">
        <f t="shared" si="733"/>
        <v>3.8899999999999997E-2</v>
      </c>
      <c r="AU945" s="252">
        <f t="shared" si="733"/>
        <v>3.8899999999999997E-2</v>
      </c>
      <c r="AV945" s="252">
        <f t="shared" si="733"/>
        <v>3.8899999999999997E-2</v>
      </c>
      <c r="AW945" s="252">
        <f t="shared" si="733"/>
        <v>3.8899999999999997E-2</v>
      </c>
      <c r="AX945" s="252">
        <f t="shared" si="733"/>
        <v>3.8899999999999997E-2</v>
      </c>
      <c r="AY945" s="252">
        <f t="shared" si="733"/>
        <v>3.8899999999999997E-2</v>
      </c>
      <c r="AZ945" s="252">
        <f t="shared" si="733"/>
        <v>3.8899999999999997E-2</v>
      </c>
      <c r="BA945" s="252">
        <f t="shared" si="733"/>
        <v>3.8899999999999997E-2</v>
      </c>
      <c r="BB945" s="252">
        <f t="shared" si="733"/>
        <v>3.8899999999999997E-2</v>
      </c>
      <c r="BC945" s="252">
        <f t="shared" si="733"/>
        <v>3.8899999999999997E-2</v>
      </c>
      <c r="BD945" s="252">
        <f t="shared" si="733"/>
        <v>3.8899999999999997E-2</v>
      </c>
      <c r="BE945" s="252">
        <f t="shared" si="733"/>
        <v>3.8899999999999997E-2</v>
      </c>
      <c r="BF945" s="252">
        <f t="shared" si="733"/>
        <v>3.8899999999999997E-2</v>
      </c>
      <c r="BG945" s="252">
        <f t="shared" si="733"/>
        <v>3.8899999999999997E-2</v>
      </c>
      <c r="BH945" s="252">
        <f t="shared" si="733"/>
        <v>3.8899999999999997E-2</v>
      </c>
      <c r="BI945" s="252">
        <f t="shared" si="733"/>
        <v>3.8899999999999997E-2</v>
      </c>
      <c r="BJ945" s="252">
        <f t="shared" si="733"/>
        <v>3.8899999999999997E-2</v>
      </c>
      <c r="BK945" s="252">
        <f t="shared" si="733"/>
        <v>3.8899999999999997E-2</v>
      </c>
      <c r="BL945" s="252">
        <f t="shared" si="733"/>
        <v>3.8899999999999997E-2</v>
      </c>
      <c r="BM945" s="252">
        <f t="shared" si="733"/>
        <v>3.8899999999999997E-2</v>
      </c>
    </row>
    <row r="946" spans="3:65" s="189" customFormat="1" outlineLevel="1" x14ac:dyDescent="0.2">
      <c r="D946" s="195"/>
      <c r="F946" s="196"/>
      <c r="G946" s="196"/>
    </row>
    <row r="947" spans="3:65" s="189" customFormat="1" outlineLevel="1" x14ac:dyDescent="0.2">
      <c r="D947" s="195"/>
      <c r="F947" s="196"/>
      <c r="G947" s="196"/>
    </row>
    <row r="948" spans="3:65" s="189" customFormat="1" ht="15" outlineLevel="1" x14ac:dyDescent="0.35">
      <c r="D948" s="251" t="s">
        <v>182</v>
      </c>
      <c r="F948" s="196"/>
      <c r="G948" s="196"/>
    </row>
    <row r="949" spans="3:65" s="189" customFormat="1" outlineLevel="1" x14ac:dyDescent="0.2">
      <c r="D949" s="195"/>
      <c r="F949" s="196"/>
      <c r="G949" s="196"/>
    </row>
    <row r="950" spans="3:65" s="189" customFormat="1" outlineLevel="1" x14ac:dyDescent="0.2">
      <c r="D950" s="195" t="s">
        <v>179</v>
      </c>
      <c r="F950" s="196"/>
      <c r="G950" s="196"/>
      <c r="O950" s="252">
        <f>(1+O941)^(1/12)-1</f>
        <v>1.1602530440875114E-3</v>
      </c>
      <c r="P950" s="252">
        <f t="shared" ref="P950:BM951" si="734">(1+P941)^(1/12)-1</f>
        <v>1.1602530440875114E-3</v>
      </c>
      <c r="Q950" s="252">
        <f t="shared" si="734"/>
        <v>1.1602530440875114E-3</v>
      </c>
      <c r="R950" s="252">
        <f t="shared" si="734"/>
        <v>1.1602530440875114E-3</v>
      </c>
      <c r="S950" s="252">
        <f t="shared" si="734"/>
        <v>1.1602530440875114E-3</v>
      </c>
      <c r="T950" s="252">
        <f t="shared" si="734"/>
        <v>1.1602530440875114E-3</v>
      </c>
      <c r="U950" s="252">
        <f t="shared" si="734"/>
        <v>1.1602530440875114E-3</v>
      </c>
      <c r="V950" s="252">
        <f t="shared" si="734"/>
        <v>1.1602530440875114E-3</v>
      </c>
      <c r="W950" s="252">
        <f t="shared" si="734"/>
        <v>1.1602530440875114E-3</v>
      </c>
      <c r="X950" s="252">
        <f t="shared" si="734"/>
        <v>1.1602530440875114E-3</v>
      </c>
      <c r="Y950" s="252">
        <f t="shared" si="734"/>
        <v>1.1602530440875114E-3</v>
      </c>
      <c r="Z950" s="252">
        <f t="shared" si="734"/>
        <v>1.1602530440875114E-3</v>
      </c>
      <c r="AA950" s="252">
        <f t="shared" si="734"/>
        <v>1.1602530440875114E-3</v>
      </c>
      <c r="AB950" s="252">
        <f t="shared" si="734"/>
        <v>1.1602530440875114E-3</v>
      </c>
      <c r="AC950" s="252">
        <f t="shared" si="734"/>
        <v>1.1602530440875114E-3</v>
      </c>
      <c r="AD950" s="252">
        <f t="shared" si="734"/>
        <v>1.1602530440875114E-3</v>
      </c>
      <c r="AE950" s="252">
        <f t="shared" si="734"/>
        <v>1.1602530440875114E-3</v>
      </c>
      <c r="AF950" s="252">
        <f t="shared" si="734"/>
        <v>1.1602530440875114E-3</v>
      </c>
      <c r="AG950" s="252">
        <f t="shared" si="734"/>
        <v>1.1602530440875114E-3</v>
      </c>
      <c r="AH950" s="252">
        <f t="shared" si="734"/>
        <v>1.1602530440875114E-3</v>
      </c>
      <c r="AI950" s="252">
        <f t="shared" si="734"/>
        <v>1.1602530440875114E-3</v>
      </c>
      <c r="AJ950" s="252">
        <f t="shared" si="734"/>
        <v>1.1602530440875114E-3</v>
      </c>
      <c r="AK950" s="252">
        <f t="shared" si="734"/>
        <v>1.1602530440875114E-3</v>
      </c>
      <c r="AL950" s="252">
        <f t="shared" si="734"/>
        <v>1.1602530440875114E-3</v>
      </c>
      <c r="AM950" s="252">
        <f t="shared" si="734"/>
        <v>1.1602530440875114E-3</v>
      </c>
      <c r="AN950" s="252">
        <f t="shared" si="734"/>
        <v>1.1602530440875114E-3</v>
      </c>
      <c r="AO950" s="252">
        <f t="shared" si="734"/>
        <v>1.1602530440875114E-3</v>
      </c>
      <c r="AP950" s="252">
        <f t="shared" si="734"/>
        <v>1.1602530440875114E-3</v>
      </c>
      <c r="AQ950" s="252">
        <f t="shared" si="734"/>
        <v>1.1602530440875114E-3</v>
      </c>
      <c r="AR950" s="252">
        <f t="shared" si="734"/>
        <v>1.1602530440875114E-3</v>
      </c>
      <c r="AS950" s="252">
        <f t="shared" si="734"/>
        <v>1.1602530440875114E-3</v>
      </c>
      <c r="AT950" s="252">
        <f t="shared" si="734"/>
        <v>1.1602530440875114E-3</v>
      </c>
      <c r="AU950" s="252">
        <f t="shared" si="734"/>
        <v>1.1602530440875114E-3</v>
      </c>
      <c r="AV950" s="252">
        <f t="shared" si="734"/>
        <v>1.1602530440875114E-3</v>
      </c>
      <c r="AW950" s="252">
        <f t="shared" si="734"/>
        <v>1.1602530440875114E-3</v>
      </c>
      <c r="AX950" s="252">
        <f t="shared" si="734"/>
        <v>1.1602530440875114E-3</v>
      </c>
      <c r="AY950" s="252">
        <f t="shared" si="734"/>
        <v>1.1602530440875114E-3</v>
      </c>
      <c r="AZ950" s="252">
        <f t="shared" si="734"/>
        <v>1.1602530440875114E-3</v>
      </c>
      <c r="BA950" s="252">
        <f t="shared" si="734"/>
        <v>1.1602530440875114E-3</v>
      </c>
      <c r="BB950" s="252">
        <f t="shared" si="734"/>
        <v>1.1602530440875114E-3</v>
      </c>
      <c r="BC950" s="252">
        <f t="shared" si="734"/>
        <v>1.1602530440875114E-3</v>
      </c>
      <c r="BD950" s="252">
        <f t="shared" si="734"/>
        <v>1.1602530440875114E-3</v>
      </c>
      <c r="BE950" s="252">
        <f t="shared" si="734"/>
        <v>1.1602530440875114E-3</v>
      </c>
      <c r="BF950" s="252">
        <f t="shared" si="734"/>
        <v>1.1602530440875114E-3</v>
      </c>
      <c r="BG950" s="252">
        <f t="shared" si="734"/>
        <v>1.1602530440875114E-3</v>
      </c>
      <c r="BH950" s="252">
        <f t="shared" si="734"/>
        <v>1.1602530440875114E-3</v>
      </c>
      <c r="BI950" s="252">
        <f t="shared" si="734"/>
        <v>1.1602530440875114E-3</v>
      </c>
      <c r="BJ950" s="252">
        <f t="shared" si="734"/>
        <v>1.1602530440875114E-3</v>
      </c>
      <c r="BK950" s="252">
        <f t="shared" si="734"/>
        <v>1.1602530440875114E-3</v>
      </c>
      <c r="BL950" s="252">
        <f t="shared" si="734"/>
        <v>1.1602530440875114E-3</v>
      </c>
      <c r="BM950" s="252">
        <f t="shared" si="734"/>
        <v>1.1602530440875114E-3</v>
      </c>
    </row>
    <row r="951" spans="3:65" s="189" customFormat="1" outlineLevel="1" x14ac:dyDescent="0.2">
      <c r="D951" s="195" t="s">
        <v>178</v>
      </c>
      <c r="F951" s="196"/>
      <c r="G951" s="196"/>
      <c r="O951" s="256">
        <f>(1+O942)^(1/12)-1</f>
        <v>3.9295957165634832E-3</v>
      </c>
      <c r="P951" s="256">
        <f t="shared" si="734"/>
        <v>3.9295957165634832E-3</v>
      </c>
      <c r="Q951" s="256">
        <f t="shared" si="734"/>
        <v>3.9295957165634832E-3</v>
      </c>
      <c r="R951" s="256">
        <f t="shared" si="734"/>
        <v>3.9295957165634832E-3</v>
      </c>
      <c r="S951" s="256">
        <f t="shared" si="734"/>
        <v>3.9295957165634832E-3</v>
      </c>
      <c r="T951" s="256">
        <f t="shared" si="734"/>
        <v>3.9295957165634832E-3</v>
      </c>
      <c r="U951" s="256">
        <f t="shared" si="734"/>
        <v>3.9295957165634832E-3</v>
      </c>
      <c r="V951" s="256">
        <f t="shared" si="734"/>
        <v>3.9295957165634832E-3</v>
      </c>
      <c r="W951" s="256">
        <f t="shared" si="734"/>
        <v>3.9295957165634832E-3</v>
      </c>
      <c r="X951" s="256">
        <f t="shared" si="734"/>
        <v>3.9295957165634832E-3</v>
      </c>
      <c r="Y951" s="256">
        <f t="shared" si="734"/>
        <v>3.9295957165634832E-3</v>
      </c>
      <c r="Z951" s="256">
        <f t="shared" si="734"/>
        <v>3.9295957165634832E-3</v>
      </c>
      <c r="AA951" s="256">
        <f t="shared" si="734"/>
        <v>3.9295957165634832E-3</v>
      </c>
      <c r="AB951" s="256">
        <f t="shared" si="734"/>
        <v>3.9295957165634832E-3</v>
      </c>
      <c r="AC951" s="256">
        <f t="shared" si="734"/>
        <v>3.9295957165634832E-3</v>
      </c>
      <c r="AD951" s="256">
        <f t="shared" si="734"/>
        <v>3.9295957165634832E-3</v>
      </c>
      <c r="AE951" s="256">
        <f t="shared" si="734"/>
        <v>3.9295957165634832E-3</v>
      </c>
      <c r="AF951" s="256">
        <f t="shared" si="734"/>
        <v>3.9295957165634832E-3</v>
      </c>
      <c r="AG951" s="256">
        <f t="shared" si="734"/>
        <v>3.9295957165634832E-3</v>
      </c>
      <c r="AH951" s="256">
        <f t="shared" si="734"/>
        <v>3.9295957165634832E-3</v>
      </c>
      <c r="AI951" s="256">
        <f t="shared" si="734"/>
        <v>3.9295957165634832E-3</v>
      </c>
      <c r="AJ951" s="256">
        <f t="shared" si="734"/>
        <v>3.9295957165634832E-3</v>
      </c>
      <c r="AK951" s="256">
        <f t="shared" si="734"/>
        <v>3.9295957165634832E-3</v>
      </c>
      <c r="AL951" s="256">
        <f t="shared" si="734"/>
        <v>3.9295957165634832E-3</v>
      </c>
      <c r="AM951" s="256">
        <f t="shared" si="734"/>
        <v>3.9295957165634832E-3</v>
      </c>
      <c r="AN951" s="256">
        <f t="shared" si="734"/>
        <v>3.9295957165634832E-3</v>
      </c>
      <c r="AO951" s="256">
        <f t="shared" si="734"/>
        <v>3.9295957165634832E-3</v>
      </c>
      <c r="AP951" s="256">
        <f t="shared" si="734"/>
        <v>3.9295957165634832E-3</v>
      </c>
      <c r="AQ951" s="256">
        <f t="shared" si="734"/>
        <v>3.9295957165634832E-3</v>
      </c>
      <c r="AR951" s="256">
        <f t="shared" si="734"/>
        <v>3.9295957165634832E-3</v>
      </c>
      <c r="AS951" s="256">
        <f t="shared" si="734"/>
        <v>3.9295957165634832E-3</v>
      </c>
      <c r="AT951" s="256">
        <f t="shared" si="734"/>
        <v>3.9295957165634832E-3</v>
      </c>
      <c r="AU951" s="256">
        <f t="shared" si="734"/>
        <v>3.9295957165634832E-3</v>
      </c>
      <c r="AV951" s="256">
        <f t="shared" si="734"/>
        <v>3.9295957165634832E-3</v>
      </c>
      <c r="AW951" s="256">
        <f t="shared" si="734"/>
        <v>3.9295957165634832E-3</v>
      </c>
      <c r="AX951" s="256">
        <f t="shared" si="734"/>
        <v>3.9295957165634832E-3</v>
      </c>
      <c r="AY951" s="256">
        <f t="shared" si="734"/>
        <v>3.9295957165634832E-3</v>
      </c>
      <c r="AZ951" s="256">
        <f t="shared" si="734"/>
        <v>3.9295957165634832E-3</v>
      </c>
      <c r="BA951" s="256">
        <f t="shared" si="734"/>
        <v>3.9295957165634832E-3</v>
      </c>
      <c r="BB951" s="256">
        <f t="shared" si="734"/>
        <v>3.9295957165634832E-3</v>
      </c>
      <c r="BC951" s="256">
        <f t="shared" si="734"/>
        <v>3.9295957165634832E-3</v>
      </c>
      <c r="BD951" s="256">
        <f t="shared" si="734"/>
        <v>3.9295957165634832E-3</v>
      </c>
      <c r="BE951" s="256">
        <f t="shared" si="734"/>
        <v>3.9295957165634832E-3</v>
      </c>
      <c r="BF951" s="256">
        <f t="shared" si="734"/>
        <v>3.9295957165634832E-3</v>
      </c>
      <c r="BG951" s="256">
        <f t="shared" si="734"/>
        <v>3.9295957165634832E-3</v>
      </c>
      <c r="BH951" s="256">
        <f t="shared" si="734"/>
        <v>3.9295957165634832E-3</v>
      </c>
      <c r="BI951" s="256">
        <f t="shared" si="734"/>
        <v>3.9295957165634832E-3</v>
      </c>
      <c r="BJ951" s="256">
        <f t="shared" si="734"/>
        <v>3.9295957165634832E-3</v>
      </c>
      <c r="BK951" s="256">
        <f t="shared" si="734"/>
        <v>3.9295957165634832E-3</v>
      </c>
      <c r="BL951" s="256">
        <f t="shared" si="734"/>
        <v>3.9295957165634832E-3</v>
      </c>
      <c r="BM951" s="256">
        <f t="shared" si="734"/>
        <v>3.9295957165634832E-3</v>
      </c>
    </row>
    <row r="952" spans="3:65" s="189" customFormat="1" outlineLevel="1" x14ac:dyDescent="0.2">
      <c r="D952" s="195" t="s">
        <v>180</v>
      </c>
      <c r="F952" s="196"/>
      <c r="G952" s="196"/>
      <c r="O952" s="255">
        <f>(1+O943)^(1/12)-1</f>
        <v>5.0411833044619048E-3</v>
      </c>
      <c r="P952" s="255">
        <f t="shared" ref="P952:BM952" si="735">(1+P943)^(1/12)-1</f>
        <v>5.0411833044619048E-3</v>
      </c>
      <c r="Q952" s="255">
        <f t="shared" si="735"/>
        <v>5.0411833044619048E-3</v>
      </c>
      <c r="R952" s="255">
        <f t="shared" si="735"/>
        <v>5.0411833044619048E-3</v>
      </c>
      <c r="S952" s="255">
        <f t="shared" si="735"/>
        <v>5.0411833044619048E-3</v>
      </c>
      <c r="T952" s="255">
        <f t="shared" si="735"/>
        <v>5.0411833044619048E-3</v>
      </c>
      <c r="U952" s="255">
        <f t="shared" si="735"/>
        <v>5.0411833044619048E-3</v>
      </c>
      <c r="V952" s="255">
        <f t="shared" si="735"/>
        <v>5.0411833044619048E-3</v>
      </c>
      <c r="W952" s="255">
        <f t="shared" si="735"/>
        <v>5.0411833044619048E-3</v>
      </c>
      <c r="X952" s="255">
        <f t="shared" si="735"/>
        <v>5.0411833044619048E-3</v>
      </c>
      <c r="Y952" s="255">
        <f t="shared" si="735"/>
        <v>5.0411833044619048E-3</v>
      </c>
      <c r="Z952" s="255">
        <f t="shared" si="735"/>
        <v>5.0411833044619048E-3</v>
      </c>
      <c r="AA952" s="255">
        <f t="shared" si="735"/>
        <v>5.0411833044619048E-3</v>
      </c>
      <c r="AB952" s="255">
        <f t="shared" si="735"/>
        <v>5.0411833044619048E-3</v>
      </c>
      <c r="AC952" s="255">
        <f t="shared" si="735"/>
        <v>5.0411833044619048E-3</v>
      </c>
      <c r="AD952" s="255">
        <f t="shared" si="735"/>
        <v>5.0411833044619048E-3</v>
      </c>
      <c r="AE952" s="255">
        <f t="shared" si="735"/>
        <v>5.0411833044619048E-3</v>
      </c>
      <c r="AF952" s="255">
        <f t="shared" si="735"/>
        <v>5.0411833044619048E-3</v>
      </c>
      <c r="AG952" s="255">
        <f t="shared" si="735"/>
        <v>5.0411833044619048E-3</v>
      </c>
      <c r="AH952" s="255">
        <f t="shared" si="735"/>
        <v>5.0411833044619048E-3</v>
      </c>
      <c r="AI952" s="255">
        <f t="shared" si="735"/>
        <v>5.0411833044619048E-3</v>
      </c>
      <c r="AJ952" s="255">
        <f t="shared" si="735"/>
        <v>5.0411833044619048E-3</v>
      </c>
      <c r="AK952" s="255">
        <f t="shared" si="735"/>
        <v>5.0411833044619048E-3</v>
      </c>
      <c r="AL952" s="255">
        <f t="shared" si="735"/>
        <v>5.0411833044619048E-3</v>
      </c>
      <c r="AM952" s="255">
        <f t="shared" si="735"/>
        <v>5.0411833044619048E-3</v>
      </c>
      <c r="AN952" s="255">
        <f t="shared" si="735"/>
        <v>5.0411833044619048E-3</v>
      </c>
      <c r="AO952" s="255">
        <f t="shared" si="735"/>
        <v>5.0411833044619048E-3</v>
      </c>
      <c r="AP952" s="255">
        <f t="shared" si="735"/>
        <v>5.0411833044619048E-3</v>
      </c>
      <c r="AQ952" s="255">
        <f t="shared" si="735"/>
        <v>5.0411833044619048E-3</v>
      </c>
      <c r="AR952" s="255">
        <f t="shared" si="735"/>
        <v>5.0411833044619048E-3</v>
      </c>
      <c r="AS952" s="255">
        <f t="shared" si="735"/>
        <v>5.0411833044619048E-3</v>
      </c>
      <c r="AT952" s="255">
        <f t="shared" si="735"/>
        <v>5.0411833044619048E-3</v>
      </c>
      <c r="AU952" s="255">
        <f t="shared" si="735"/>
        <v>5.0411833044619048E-3</v>
      </c>
      <c r="AV952" s="255">
        <f t="shared" si="735"/>
        <v>5.0411833044619048E-3</v>
      </c>
      <c r="AW952" s="255">
        <f t="shared" si="735"/>
        <v>5.0411833044619048E-3</v>
      </c>
      <c r="AX952" s="255">
        <f t="shared" si="735"/>
        <v>5.0411833044619048E-3</v>
      </c>
      <c r="AY952" s="255">
        <f t="shared" si="735"/>
        <v>5.0411833044619048E-3</v>
      </c>
      <c r="AZ952" s="255">
        <f t="shared" si="735"/>
        <v>5.0411833044619048E-3</v>
      </c>
      <c r="BA952" s="255">
        <f t="shared" si="735"/>
        <v>5.0411833044619048E-3</v>
      </c>
      <c r="BB952" s="255">
        <f t="shared" si="735"/>
        <v>5.0411833044619048E-3</v>
      </c>
      <c r="BC952" s="255">
        <f t="shared" si="735"/>
        <v>5.0411833044619048E-3</v>
      </c>
      <c r="BD952" s="255">
        <f t="shared" si="735"/>
        <v>5.0411833044619048E-3</v>
      </c>
      <c r="BE952" s="255">
        <f t="shared" si="735"/>
        <v>5.0411833044619048E-3</v>
      </c>
      <c r="BF952" s="255">
        <f t="shared" si="735"/>
        <v>5.0411833044619048E-3</v>
      </c>
      <c r="BG952" s="255">
        <f t="shared" si="735"/>
        <v>5.0411833044619048E-3</v>
      </c>
      <c r="BH952" s="255">
        <f t="shared" si="735"/>
        <v>5.0411833044619048E-3</v>
      </c>
      <c r="BI952" s="255">
        <f t="shared" si="735"/>
        <v>5.0411833044619048E-3</v>
      </c>
      <c r="BJ952" s="255">
        <f t="shared" si="735"/>
        <v>5.0411833044619048E-3</v>
      </c>
      <c r="BK952" s="255">
        <f t="shared" si="735"/>
        <v>5.0411833044619048E-3</v>
      </c>
      <c r="BL952" s="255">
        <f t="shared" si="735"/>
        <v>5.0411833044619048E-3</v>
      </c>
      <c r="BM952" s="255">
        <f t="shared" si="735"/>
        <v>5.0411833044619048E-3</v>
      </c>
    </row>
    <row r="953" spans="3:65" s="189" customFormat="1" outlineLevel="1" x14ac:dyDescent="0.2">
      <c r="D953" s="195"/>
      <c r="F953" s="196"/>
      <c r="G953" s="196"/>
    </row>
    <row r="954" spans="3:65" s="189" customFormat="1" outlineLevel="1" x14ac:dyDescent="0.2">
      <c r="D954" s="195" t="s">
        <v>181</v>
      </c>
      <c r="F954" s="196"/>
      <c r="G954" s="196"/>
      <c r="O954" s="252">
        <f>(1+O945)^(1/12)-1</f>
        <v>3.1852673082803928E-3</v>
      </c>
      <c r="P954" s="252">
        <f t="shared" ref="P954:BM954" si="736">(1+P945)^(1/12)-1</f>
        <v>3.1852673082803928E-3</v>
      </c>
      <c r="Q954" s="252">
        <f t="shared" si="736"/>
        <v>3.1852673082803928E-3</v>
      </c>
      <c r="R954" s="252">
        <f t="shared" si="736"/>
        <v>3.1852673082803928E-3</v>
      </c>
      <c r="S954" s="252">
        <f t="shared" si="736"/>
        <v>3.1852673082803928E-3</v>
      </c>
      <c r="T954" s="252">
        <f t="shared" si="736"/>
        <v>3.1852673082803928E-3</v>
      </c>
      <c r="U954" s="252">
        <f t="shared" si="736"/>
        <v>3.1852673082803928E-3</v>
      </c>
      <c r="V954" s="252">
        <f t="shared" si="736"/>
        <v>3.1852673082803928E-3</v>
      </c>
      <c r="W954" s="252">
        <f t="shared" si="736"/>
        <v>3.1852673082803928E-3</v>
      </c>
      <c r="X954" s="252">
        <f t="shared" si="736"/>
        <v>3.1852673082803928E-3</v>
      </c>
      <c r="Y954" s="252">
        <f t="shared" si="736"/>
        <v>3.1852673082803928E-3</v>
      </c>
      <c r="Z954" s="252">
        <f t="shared" si="736"/>
        <v>3.1852673082803928E-3</v>
      </c>
      <c r="AA954" s="252">
        <f t="shared" si="736"/>
        <v>3.1852673082803928E-3</v>
      </c>
      <c r="AB954" s="252">
        <f t="shared" si="736"/>
        <v>3.1852673082803928E-3</v>
      </c>
      <c r="AC954" s="252">
        <f t="shared" si="736"/>
        <v>3.1852673082803928E-3</v>
      </c>
      <c r="AD954" s="252">
        <f t="shared" si="736"/>
        <v>3.1852673082803928E-3</v>
      </c>
      <c r="AE954" s="252">
        <f t="shared" si="736"/>
        <v>3.1852673082803928E-3</v>
      </c>
      <c r="AF954" s="252">
        <f t="shared" si="736"/>
        <v>3.1852673082803928E-3</v>
      </c>
      <c r="AG954" s="252">
        <f t="shared" si="736"/>
        <v>3.1852673082803928E-3</v>
      </c>
      <c r="AH954" s="252">
        <f t="shared" si="736"/>
        <v>3.1852673082803928E-3</v>
      </c>
      <c r="AI954" s="252">
        <f t="shared" si="736"/>
        <v>3.1852673082803928E-3</v>
      </c>
      <c r="AJ954" s="252">
        <f t="shared" si="736"/>
        <v>3.1852673082803928E-3</v>
      </c>
      <c r="AK954" s="252">
        <f t="shared" si="736"/>
        <v>3.1852673082803928E-3</v>
      </c>
      <c r="AL954" s="252">
        <f t="shared" si="736"/>
        <v>3.1852673082803928E-3</v>
      </c>
      <c r="AM954" s="252">
        <f t="shared" si="736"/>
        <v>3.1852673082803928E-3</v>
      </c>
      <c r="AN954" s="252">
        <f t="shared" si="736"/>
        <v>3.1852673082803928E-3</v>
      </c>
      <c r="AO954" s="252">
        <f t="shared" si="736"/>
        <v>3.1852673082803928E-3</v>
      </c>
      <c r="AP954" s="252">
        <f t="shared" si="736"/>
        <v>3.1852673082803928E-3</v>
      </c>
      <c r="AQ954" s="252">
        <f t="shared" si="736"/>
        <v>3.1852673082803928E-3</v>
      </c>
      <c r="AR954" s="252">
        <f t="shared" si="736"/>
        <v>3.1852673082803928E-3</v>
      </c>
      <c r="AS954" s="252">
        <f t="shared" si="736"/>
        <v>3.1852673082803928E-3</v>
      </c>
      <c r="AT954" s="252">
        <f t="shared" si="736"/>
        <v>3.1852673082803928E-3</v>
      </c>
      <c r="AU954" s="252">
        <f t="shared" si="736"/>
        <v>3.1852673082803928E-3</v>
      </c>
      <c r="AV954" s="252">
        <f t="shared" si="736"/>
        <v>3.1852673082803928E-3</v>
      </c>
      <c r="AW954" s="252">
        <f t="shared" si="736"/>
        <v>3.1852673082803928E-3</v>
      </c>
      <c r="AX954" s="252">
        <f t="shared" si="736"/>
        <v>3.1852673082803928E-3</v>
      </c>
      <c r="AY954" s="252">
        <f t="shared" si="736"/>
        <v>3.1852673082803928E-3</v>
      </c>
      <c r="AZ954" s="252">
        <f t="shared" si="736"/>
        <v>3.1852673082803928E-3</v>
      </c>
      <c r="BA954" s="252">
        <f t="shared" si="736"/>
        <v>3.1852673082803928E-3</v>
      </c>
      <c r="BB954" s="252">
        <f t="shared" si="736"/>
        <v>3.1852673082803928E-3</v>
      </c>
      <c r="BC954" s="252">
        <f t="shared" si="736"/>
        <v>3.1852673082803928E-3</v>
      </c>
      <c r="BD954" s="252">
        <f t="shared" si="736"/>
        <v>3.1852673082803928E-3</v>
      </c>
      <c r="BE954" s="252">
        <f t="shared" si="736"/>
        <v>3.1852673082803928E-3</v>
      </c>
      <c r="BF954" s="252">
        <f t="shared" si="736"/>
        <v>3.1852673082803928E-3</v>
      </c>
      <c r="BG954" s="252">
        <f t="shared" si="736"/>
        <v>3.1852673082803928E-3</v>
      </c>
      <c r="BH954" s="252">
        <f t="shared" si="736"/>
        <v>3.1852673082803928E-3</v>
      </c>
      <c r="BI954" s="252">
        <f t="shared" si="736"/>
        <v>3.1852673082803928E-3</v>
      </c>
      <c r="BJ954" s="252">
        <f t="shared" si="736"/>
        <v>3.1852673082803928E-3</v>
      </c>
      <c r="BK954" s="252">
        <f t="shared" si="736"/>
        <v>3.1852673082803928E-3</v>
      </c>
      <c r="BL954" s="252">
        <f t="shared" si="736"/>
        <v>3.1852673082803928E-3</v>
      </c>
      <c r="BM954" s="252">
        <f t="shared" si="736"/>
        <v>3.1852673082803928E-3</v>
      </c>
    </row>
    <row r="955" spans="3:65" s="189" customFormat="1" outlineLevel="1" x14ac:dyDescent="0.2">
      <c r="D955" s="195"/>
      <c r="F955" s="196"/>
      <c r="G955" s="196"/>
    </row>
    <row r="956" spans="3:65" s="189" customFormat="1" outlineLevel="1" x14ac:dyDescent="0.2">
      <c r="D956" s="195"/>
      <c r="F956" s="196"/>
      <c r="G956" s="196"/>
    </row>
    <row r="957" spans="3:65" s="189" customFormat="1" outlineLevel="1" x14ac:dyDescent="0.2">
      <c r="D957" s="195"/>
      <c r="F957" s="196"/>
      <c r="G957" s="196"/>
    </row>
    <row r="958" spans="3:65" ht="38.25" outlineLevel="1" x14ac:dyDescent="0.2">
      <c r="D958" s="186" t="s">
        <v>188</v>
      </c>
      <c r="E958" s="181"/>
      <c r="F958" s="155"/>
      <c r="G958" s="155"/>
      <c r="H958" s="259" t="s">
        <v>65</v>
      </c>
      <c r="I958" s="259" t="s">
        <v>126</v>
      </c>
      <c r="J958" s="259" t="s">
        <v>219</v>
      </c>
      <c r="K958" s="184"/>
      <c r="L958" s="184"/>
      <c r="M958" s="184"/>
      <c r="O958" s="184"/>
      <c r="P958" s="184"/>
      <c r="Q958" s="184"/>
      <c r="R958" s="184"/>
      <c r="S958" s="184"/>
      <c r="T958" s="184"/>
      <c r="U958" s="184"/>
      <c r="V958" s="184"/>
      <c r="W958" s="184"/>
      <c r="X958" s="184"/>
      <c r="Y958" s="184"/>
      <c r="Z958" s="184"/>
      <c r="AA958" s="184"/>
      <c r="AB958" s="184"/>
      <c r="AC958" s="184"/>
      <c r="AD958" s="184"/>
      <c r="AE958" s="184"/>
      <c r="AF958" s="184"/>
      <c r="AG958" s="184"/>
      <c r="AH958" s="184"/>
      <c r="AI958" s="184"/>
      <c r="AJ958" s="184"/>
      <c r="AK958" s="184"/>
      <c r="AL958" s="184"/>
      <c r="AM958" s="184"/>
      <c r="AN958" s="184"/>
      <c r="AO958" s="184"/>
      <c r="AP958" s="184"/>
      <c r="AQ958" s="184"/>
      <c r="AR958" s="184"/>
      <c r="AS958" s="184"/>
      <c r="AT958" s="184"/>
      <c r="AU958" s="184"/>
      <c r="AV958" s="184"/>
      <c r="AW958" s="184"/>
      <c r="AX958" s="184"/>
      <c r="AY958" s="184"/>
      <c r="AZ958" s="184"/>
      <c r="BA958" s="184"/>
      <c r="BB958" s="184"/>
      <c r="BC958" s="184"/>
      <c r="BD958" s="184"/>
      <c r="BE958" s="184"/>
      <c r="BF958" s="184"/>
      <c r="BG958" s="184"/>
      <c r="BH958" s="184"/>
      <c r="BI958" s="184"/>
      <c r="BJ958" s="184"/>
      <c r="BK958" s="184"/>
      <c r="BL958" s="184"/>
      <c r="BM958" s="184"/>
    </row>
    <row r="959" spans="3:65" outlineLevel="1" x14ac:dyDescent="0.2">
      <c r="C959" s="188">
        <f>C958+1</f>
        <v>1</v>
      </c>
      <c r="D959" s="166" t="str">
        <f>INDEX(D$51:D$75,$C959,1)</f>
        <v xml:space="preserve">TRANSMISSION LINE  </v>
      </c>
      <c r="E959" s="211" t="str">
        <f t="shared" ref="E959:F983" si="737">INDEX(E$51:E$75,$C959,1)</f>
        <v>CWIP Capital</v>
      </c>
      <c r="F959" s="183">
        <f t="shared" si="737"/>
        <v>6</v>
      </c>
      <c r="G959" s="183"/>
      <c r="H959" s="257">
        <f>Inputs!F12</f>
        <v>45444</v>
      </c>
      <c r="I959" s="257">
        <f>Inputs!G12</f>
        <v>45992</v>
      </c>
      <c r="J959" s="260">
        <f t="shared" ref="J959:J983" si="738">MAX(0,MONTH(I959)-MONTH(H959)+YEAR(I959)*12-YEAR(H959)*12)</f>
        <v>18</v>
      </c>
      <c r="K959" s="202">
        <f>SUMPRODUCT(O959:BM959,$O$11:$BM$11)</f>
        <v>14.387520613065586</v>
      </c>
      <c r="L959" s="203">
        <f>SUM(O959:BM959)</f>
        <v>18</v>
      </c>
      <c r="O959" s="258">
        <f>IF(O$9&lt;YEAR($H959),0,IF(O$9=YEAR($H959),MIN(13-MONTH($H959),$J959),MIN(12,$J959-SUM($N959:N959))))*($F959&gt;=5)</f>
        <v>0</v>
      </c>
      <c r="P959" s="258">
        <f>IF(P$9&lt;YEAR($H959),0,IF(P$9=YEAR($H959),MIN(13-MONTH($H959),$J959),MIN(12,$J959-SUM($N959:O959))))*($F959&gt;=5)</f>
        <v>0</v>
      </c>
      <c r="Q959" s="258">
        <f>IF(Q$9&lt;YEAR($H959),0,IF(Q$9=YEAR($H959),MIN(13-MONTH($H959),$J959),MIN(12,$J959-SUM($N959:P959))))*($F959&gt;=5)</f>
        <v>7</v>
      </c>
      <c r="R959" s="258">
        <f>IF(R$9&lt;YEAR($H959),0,IF(R$9=YEAR($H959),MIN(13-MONTH($H959),$J959),MIN(12,$J959-SUM($N959:Q959))))*($F959&gt;=5)</f>
        <v>11</v>
      </c>
      <c r="S959" s="258">
        <f>IF(S$9&lt;YEAR($H959),0,IF(S$9=YEAR($H959),MIN(13-MONTH($H959),$J959),MIN(12,$J959-SUM($N959:R959))))*($F959&gt;=5)</f>
        <v>0</v>
      </c>
      <c r="T959" s="258">
        <f>IF(T$9&lt;YEAR($H959),0,IF(T$9=YEAR($H959),MIN(13-MONTH($H959),$J959),MIN(12,$J959-SUM($N959:S959))))*($F959&gt;=5)</f>
        <v>0</v>
      </c>
      <c r="U959" s="258">
        <f>IF(U$9&lt;YEAR($H959),0,IF(U$9=YEAR($H959),MIN(13-MONTH($H959),$J959),MIN(12,$J959-SUM($N959:T959))))*($F959&gt;=5)</f>
        <v>0</v>
      </c>
      <c r="V959" s="258">
        <f>IF(V$9&lt;YEAR($H959),0,IF(V$9=YEAR($H959),MIN(13-MONTH($H959),$J959),MIN(12,$J959-SUM($N959:U959))))*($F959&gt;=5)</f>
        <v>0</v>
      </c>
      <c r="W959" s="258">
        <f>IF(W$9&lt;YEAR($H959),0,IF(W$9=YEAR($H959),MIN(13-MONTH($H959),$J959),MIN(12,$J959-SUM($N959:V959))))*($F959&gt;=5)</f>
        <v>0</v>
      </c>
      <c r="X959" s="258">
        <f>IF(X$9&lt;YEAR($H959),0,IF(X$9=YEAR($H959),MIN(13-MONTH($H959),$J959),MIN(12,$J959-SUM($N959:W959))))*($F959&gt;=5)</f>
        <v>0</v>
      </c>
      <c r="Y959" s="258">
        <f>IF(Y$9&lt;YEAR($H959),0,IF(Y$9=YEAR($H959),MIN(13-MONTH($H959),$J959),MIN(12,$J959-SUM($N959:X959))))*($F959&gt;=5)</f>
        <v>0</v>
      </c>
      <c r="Z959" s="258">
        <f>IF(Z$9&lt;YEAR($H959),0,IF(Z$9=YEAR($H959),MIN(13-MONTH($H959),$J959),MIN(12,$J959-SUM($N959:Y959))))*($F959&gt;=5)</f>
        <v>0</v>
      </c>
      <c r="AA959" s="258">
        <f>IF(AA$9&lt;YEAR($H959),0,IF(AA$9=YEAR($H959),MIN(13-MONTH($H959),$J959),MIN(12,$J959-SUM($N959:Z959))))*($F959&gt;=5)</f>
        <v>0</v>
      </c>
      <c r="AB959" s="258">
        <f>IF(AB$9&lt;YEAR($H959),0,IF(AB$9=YEAR($H959),MIN(13-MONTH($H959),$J959),MIN(12,$J959-SUM($N959:AA959))))*($F959&gt;=5)</f>
        <v>0</v>
      </c>
      <c r="AC959" s="258">
        <f>IF(AC$9&lt;YEAR($H959),0,IF(AC$9=YEAR($H959),MIN(13-MONTH($H959),$J959),MIN(12,$J959-SUM($N959:AB959))))*($F959&gt;=5)</f>
        <v>0</v>
      </c>
      <c r="AD959" s="258">
        <f>IF(AD$9&lt;YEAR($H959),0,IF(AD$9=YEAR($H959),MIN(13-MONTH($H959),$J959),MIN(12,$J959-SUM($N959:AC959))))*($F959&gt;=5)</f>
        <v>0</v>
      </c>
      <c r="AE959" s="258">
        <f>IF(AE$9&lt;YEAR($H959),0,IF(AE$9=YEAR($H959),MIN(13-MONTH($H959),$J959),MIN(12,$J959-SUM($N959:AD959))))*($F959&gt;=5)</f>
        <v>0</v>
      </c>
      <c r="AF959" s="258">
        <f>IF(AF$9&lt;YEAR($H959),0,IF(AF$9=YEAR($H959),MIN(13-MONTH($H959),$J959),MIN(12,$J959-SUM($N959:AE959))))*($F959&gt;=5)</f>
        <v>0</v>
      </c>
      <c r="AG959" s="258">
        <f>IF(AG$9&lt;YEAR($H959),0,IF(AG$9=YEAR($H959),MIN(13-MONTH($H959),$J959),MIN(12,$J959-SUM($N959:AF959))))*($F959&gt;=5)</f>
        <v>0</v>
      </c>
      <c r="AH959" s="258">
        <f>IF(AH$9&lt;YEAR($H959),0,IF(AH$9=YEAR($H959),MIN(13-MONTH($H959),$J959),MIN(12,$J959-SUM($N959:AG959))))*($F959&gt;=5)</f>
        <v>0</v>
      </c>
      <c r="AI959" s="258">
        <f>IF(AI$9&lt;YEAR($H959),0,IF(AI$9=YEAR($H959),MIN(13-MONTH($H959),$J959),MIN(12,$J959-SUM($N959:AH959))))*($F959&gt;=5)</f>
        <v>0</v>
      </c>
      <c r="AJ959" s="258">
        <f>IF(AJ$9&lt;YEAR($H959),0,IF(AJ$9=YEAR($H959),MIN(13-MONTH($H959),$J959),MIN(12,$J959-SUM($N959:AI959))))*($F959&gt;=5)</f>
        <v>0</v>
      </c>
      <c r="AK959" s="258">
        <f>IF(AK$9&lt;YEAR($H959),0,IF(AK$9=YEAR($H959),MIN(13-MONTH($H959),$J959),MIN(12,$J959-SUM($N959:AJ959))))*($F959&gt;=5)</f>
        <v>0</v>
      </c>
      <c r="AL959" s="258">
        <f>IF(AL$9&lt;YEAR($H959),0,IF(AL$9=YEAR($H959),MIN(13-MONTH($H959),$J959),MIN(12,$J959-SUM($N959:AK959))))*($F959&gt;=5)</f>
        <v>0</v>
      </c>
      <c r="AM959" s="258">
        <f>IF(AM$9&lt;YEAR($H959),0,IF(AM$9=YEAR($H959),MIN(13-MONTH($H959),$J959),MIN(12,$J959-SUM($N959:AL959))))*($F959&gt;=5)</f>
        <v>0</v>
      </c>
      <c r="AN959" s="258">
        <f>IF(AN$9&lt;YEAR($H959),0,IF(AN$9=YEAR($H959),MIN(13-MONTH($H959),$J959),MIN(12,$J959-SUM($N959:AM959))))*($F959&gt;=5)</f>
        <v>0</v>
      </c>
      <c r="AO959" s="258">
        <f>IF(AO$9&lt;YEAR($H959),0,IF(AO$9=YEAR($H959),MIN(13-MONTH($H959),$J959),MIN(12,$J959-SUM($N959:AN959))))*($F959&gt;=5)</f>
        <v>0</v>
      </c>
      <c r="AP959" s="258">
        <f>IF(AP$9&lt;YEAR($H959),0,IF(AP$9=YEAR($H959),MIN(13-MONTH($H959),$J959),MIN(12,$J959-SUM($N959:AO959))))*($F959&gt;=5)</f>
        <v>0</v>
      </c>
      <c r="AQ959" s="258">
        <f>IF(AQ$9&lt;YEAR($H959),0,IF(AQ$9=YEAR($H959),MIN(13-MONTH($H959),$J959),MIN(12,$J959-SUM($N959:AP959))))*($F959&gt;=5)</f>
        <v>0</v>
      </c>
      <c r="AR959" s="258">
        <f>IF(AR$9&lt;YEAR($H959),0,IF(AR$9=YEAR($H959),MIN(13-MONTH($H959),$J959),MIN(12,$J959-SUM($N959:AQ959))))*($F959&gt;=5)</f>
        <v>0</v>
      </c>
      <c r="AS959" s="258">
        <f>IF(AS$9&lt;YEAR($H959),0,IF(AS$9=YEAR($H959),MIN(13-MONTH($H959),$J959),MIN(12,$J959-SUM($N959:AR959))))*($F959&gt;=5)</f>
        <v>0</v>
      </c>
      <c r="AT959" s="258">
        <f>IF(AT$9&lt;YEAR($H959),0,IF(AT$9=YEAR($H959),MIN(13-MONTH($H959),$J959),MIN(12,$J959-SUM($N959:AS959))))*($F959&gt;=5)</f>
        <v>0</v>
      </c>
      <c r="AU959" s="258">
        <f>IF(AU$9&lt;YEAR($H959),0,IF(AU$9=YEAR($H959),MIN(13-MONTH($H959),$J959),MIN(12,$J959-SUM($N959:AT959))))*($F959&gt;=5)</f>
        <v>0</v>
      </c>
      <c r="AV959" s="258">
        <f>IF(AV$9&lt;YEAR($H959),0,IF(AV$9=YEAR($H959),MIN(13-MONTH($H959),$J959),MIN(12,$J959-SUM($N959:AU959))))*($F959&gt;=5)</f>
        <v>0</v>
      </c>
      <c r="AW959" s="258">
        <f>IF(AW$9&lt;YEAR($H959),0,IF(AW$9=YEAR($H959),MIN(13-MONTH($H959),$J959),MIN(12,$J959-SUM($N959:AV959))))*($F959&gt;=5)</f>
        <v>0</v>
      </c>
      <c r="AX959" s="258">
        <f>IF(AX$9&lt;YEAR($H959),0,IF(AX$9=YEAR($H959),MIN(13-MONTH($H959),$J959),MIN(12,$J959-SUM($N959:AW959))))*($F959&gt;=5)</f>
        <v>0</v>
      </c>
      <c r="AY959" s="258">
        <f>IF(AY$9&lt;YEAR($H959),0,IF(AY$9=YEAR($H959),MIN(13-MONTH($H959),$J959),MIN(12,$J959-SUM($N959:AX959))))*($F959&gt;=5)</f>
        <v>0</v>
      </c>
      <c r="AZ959" s="258">
        <f>IF(AZ$9&lt;YEAR($H959),0,IF(AZ$9=YEAR($H959),MIN(13-MONTH($H959),$J959),MIN(12,$J959-SUM($N959:AY959))))*($F959&gt;=5)</f>
        <v>0</v>
      </c>
      <c r="BA959" s="258">
        <f>IF(BA$9&lt;YEAR($H959),0,IF(BA$9=YEAR($H959),MIN(13-MONTH($H959),$J959),MIN(12,$J959-SUM($N959:AZ959))))*($F959&gt;=5)</f>
        <v>0</v>
      </c>
      <c r="BB959" s="258">
        <f>IF(BB$9&lt;YEAR($H959),0,IF(BB$9=YEAR($H959),MIN(13-MONTH($H959),$J959),MIN(12,$J959-SUM($N959:BA959))))*($F959&gt;=5)</f>
        <v>0</v>
      </c>
      <c r="BC959" s="258">
        <f>IF(BC$9&lt;YEAR($H959),0,IF(BC$9=YEAR($H959),MIN(13-MONTH($H959),$J959),MIN(12,$J959-SUM($N959:BB959))))*($F959&gt;=5)</f>
        <v>0</v>
      </c>
      <c r="BD959" s="258">
        <f>IF(BD$9&lt;YEAR($H959),0,IF(BD$9=YEAR($H959),MIN(13-MONTH($H959),$J959),MIN(12,$J959-SUM($N959:BC959))))*($F959&gt;=5)</f>
        <v>0</v>
      </c>
      <c r="BE959" s="258">
        <f>IF(BE$9&lt;YEAR($H959),0,IF(BE$9=YEAR($H959),MIN(13-MONTH($H959),$J959),MIN(12,$J959-SUM($N959:BD959))))*($F959&gt;=5)</f>
        <v>0</v>
      </c>
      <c r="BF959" s="258">
        <f>IF(BF$9&lt;YEAR($H959),0,IF(BF$9=YEAR($H959),MIN(13-MONTH($H959),$J959),MIN(12,$J959-SUM($N959:BE959))))*($F959&gt;=5)</f>
        <v>0</v>
      </c>
      <c r="BG959" s="258">
        <f>IF(BG$9&lt;YEAR($H959),0,IF(BG$9=YEAR($H959),MIN(13-MONTH($H959),$J959),MIN(12,$J959-SUM($N959:BF959))))*($F959&gt;=5)</f>
        <v>0</v>
      </c>
      <c r="BH959" s="258">
        <f>IF(BH$9&lt;YEAR($H959),0,IF(BH$9=YEAR($H959),MIN(13-MONTH($H959),$J959),MIN(12,$J959-SUM($N959:BG959))))*($F959&gt;=5)</f>
        <v>0</v>
      </c>
      <c r="BI959" s="258">
        <f>IF(BI$9&lt;YEAR($H959),0,IF(BI$9=YEAR($H959),MIN(13-MONTH($H959),$J959),MIN(12,$J959-SUM($N959:BH959))))*($F959&gt;=5)</f>
        <v>0</v>
      </c>
      <c r="BJ959" s="258">
        <f>IF(BJ$9&lt;YEAR($H959),0,IF(BJ$9=YEAR($H959),MIN(13-MONTH($H959),$J959),MIN(12,$J959-SUM($N959:BI959))))*($F959&gt;=5)</f>
        <v>0</v>
      </c>
      <c r="BK959" s="258">
        <f>IF(BK$9&lt;YEAR($H959),0,IF(BK$9=YEAR($H959),MIN(13-MONTH($H959),$J959),MIN(12,$J959-SUM($N959:BJ959))))*($F959&gt;=5)</f>
        <v>0</v>
      </c>
      <c r="BL959" s="258">
        <f>IF(BL$9&lt;YEAR($H959),0,IF(BL$9=YEAR($H959),MIN(13-MONTH($H959),$J959),MIN(12,$J959-SUM($N959:BK959))))*($F959&gt;=5)</f>
        <v>0</v>
      </c>
      <c r="BM959" s="258">
        <f>IF(BM$9&lt;YEAR($H959),0,IF(BM$9=YEAR($H959),MIN(13-MONTH($H959),$J959),MIN(12,$J959-SUM($N959:BL959))))*($F959&gt;=5)</f>
        <v>0</v>
      </c>
    </row>
    <row r="960" spans="3:65" outlineLevel="1" x14ac:dyDescent="0.2">
      <c r="C960" s="188">
        <f t="shared" ref="C960:C983" si="739">C959+1</f>
        <v>2</v>
      </c>
      <c r="D960" s="166" t="str">
        <f t="shared" ref="D960:D983" si="740">INDEX(D$51:D$75,$C960,1)</f>
        <v xml:space="preserve">TRANSMISSION SUBSTATION  </v>
      </c>
      <c r="E960" s="211" t="str">
        <f t="shared" si="737"/>
        <v>CWIP Capital</v>
      </c>
      <c r="F960" s="183">
        <f t="shared" si="737"/>
        <v>6</v>
      </c>
      <c r="G960" s="183"/>
      <c r="H960" s="257">
        <f>Inputs!F13</f>
        <v>45444</v>
      </c>
      <c r="I960" s="257">
        <f>Inputs!G13</f>
        <v>45992</v>
      </c>
      <c r="J960" s="260">
        <f t="shared" si="738"/>
        <v>18</v>
      </c>
      <c r="K960" s="202">
        <f t="shared" ref="K960:K983" si="741">SUMPRODUCT(O960:BM960,$O$11:$BM$11)</f>
        <v>14.387520613065586</v>
      </c>
      <c r="L960" s="203">
        <f t="shared" ref="L960:L983" si="742">SUM(O960:BM960)</f>
        <v>18</v>
      </c>
      <c r="O960" s="258">
        <f>IF(O$9&lt;YEAR($H960),0,IF(O$9=YEAR($H960),MIN(13-MONTH($H960),$J960),MIN(12,$J960-SUM($N960:N960))))*($F960&gt;=5)</f>
        <v>0</v>
      </c>
      <c r="P960" s="258">
        <f>IF(P$9&lt;YEAR($H960),0,IF(P$9=YEAR($H960),MIN(13-MONTH($H960),$J960),MIN(12,$J960-SUM($N960:O960))))*($F960&gt;=5)</f>
        <v>0</v>
      </c>
      <c r="Q960" s="258">
        <f>IF(Q$9&lt;YEAR($H960),0,IF(Q$9=YEAR($H960),MIN(13-MONTH($H960),$J960),MIN(12,$J960-SUM($N960:P960))))*($F960&gt;=5)</f>
        <v>7</v>
      </c>
      <c r="R960" s="258">
        <f>IF(R$9&lt;YEAR($H960),0,IF(R$9=YEAR($H960),MIN(13-MONTH($H960),$J960),MIN(12,$J960-SUM($N960:Q960))))*($F960&gt;=5)</f>
        <v>11</v>
      </c>
      <c r="S960" s="258">
        <f>IF(S$9&lt;YEAR($H960),0,IF(S$9=YEAR($H960),MIN(13-MONTH($H960),$J960),MIN(12,$J960-SUM($N960:R960))))*($F960&gt;=5)</f>
        <v>0</v>
      </c>
      <c r="T960" s="258">
        <f>IF(T$9&lt;YEAR($H960),0,IF(T$9=YEAR($H960),MIN(13-MONTH($H960),$J960),MIN(12,$J960-SUM($N960:S960))))*($F960&gt;=5)</f>
        <v>0</v>
      </c>
      <c r="U960" s="258">
        <f>IF(U$9&lt;YEAR($H960),0,IF(U$9=YEAR($H960),MIN(13-MONTH($H960),$J960),MIN(12,$J960-SUM($N960:T960))))*($F960&gt;=5)</f>
        <v>0</v>
      </c>
      <c r="V960" s="258">
        <f>IF(V$9&lt;YEAR($H960),0,IF(V$9=YEAR($H960),MIN(13-MONTH($H960),$J960),MIN(12,$J960-SUM($N960:U960))))*($F960&gt;=5)</f>
        <v>0</v>
      </c>
      <c r="W960" s="258">
        <f>IF(W$9&lt;YEAR($H960),0,IF(W$9=YEAR($H960),MIN(13-MONTH($H960),$J960),MIN(12,$J960-SUM($N960:V960))))*($F960&gt;=5)</f>
        <v>0</v>
      </c>
      <c r="X960" s="258">
        <f>IF(X$9&lt;YEAR($H960),0,IF(X$9=YEAR($H960),MIN(13-MONTH($H960),$J960),MIN(12,$J960-SUM($N960:W960))))*($F960&gt;=5)</f>
        <v>0</v>
      </c>
      <c r="Y960" s="258">
        <f>IF(Y$9&lt;YEAR($H960),0,IF(Y$9=YEAR($H960),MIN(13-MONTH($H960),$J960),MIN(12,$J960-SUM($N960:X960))))*($F960&gt;=5)</f>
        <v>0</v>
      </c>
      <c r="Z960" s="258">
        <f>IF(Z$9&lt;YEAR($H960),0,IF(Z$9=YEAR($H960),MIN(13-MONTH($H960),$J960),MIN(12,$J960-SUM($N960:Y960))))*($F960&gt;=5)</f>
        <v>0</v>
      </c>
      <c r="AA960" s="258">
        <f>IF(AA$9&lt;YEAR($H960),0,IF(AA$9=YEAR($H960),MIN(13-MONTH($H960),$J960),MIN(12,$J960-SUM($N960:Z960))))*($F960&gt;=5)</f>
        <v>0</v>
      </c>
      <c r="AB960" s="258">
        <f>IF(AB$9&lt;YEAR($H960),0,IF(AB$9=YEAR($H960),MIN(13-MONTH($H960),$J960),MIN(12,$J960-SUM($N960:AA960))))*($F960&gt;=5)</f>
        <v>0</v>
      </c>
      <c r="AC960" s="258">
        <f>IF(AC$9&lt;YEAR($H960),0,IF(AC$9=YEAR($H960),MIN(13-MONTH($H960),$J960),MIN(12,$J960-SUM($N960:AB960))))*($F960&gt;=5)</f>
        <v>0</v>
      </c>
      <c r="AD960" s="258">
        <f>IF(AD$9&lt;YEAR($H960),0,IF(AD$9=YEAR($H960),MIN(13-MONTH($H960),$J960),MIN(12,$J960-SUM($N960:AC960))))*($F960&gt;=5)</f>
        <v>0</v>
      </c>
      <c r="AE960" s="258">
        <f>IF(AE$9&lt;YEAR($H960),0,IF(AE$9=YEAR($H960),MIN(13-MONTH($H960),$J960),MIN(12,$J960-SUM($N960:AD960))))*($F960&gt;=5)</f>
        <v>0</v>
      </c>
      <c r="AF960" s="258">
        <f>IF(AF$9&lt;YEAR($H960),0,IF(AF$9=YEAR($H960),MIN(13-MONTH($H960),$J960),MIN(12,$J960-SUM($N960:AE960))))*($F960&gt;=5)</f>
        <v>0</v>
      </c>
      <c r="AG960" s="258">
        <f>IF(AG$9&lt;YEAR($H960),0,IF(AG$9=YEAR($H960),MIN(13-MONTH($H960),$J960),MIN(12,$J960-SUM($N960:AF960))))*($F960&gt;=5)</f>
        <v>0</v>
      </c>
      <c r="AH960" s="258">
        <f>IF(AH$9&lt;YEAR($H960),0,IF(AH$9=YEAR($H960),MIN(13-MONTH($H960),$J960),MIN(12,$J960-SUM($N960:AG960))))*($F960&gt;=5)</f>
        <v>0</v>
      </c>
      <c r="AI960" s="258">
        <f>IF(AI$9&lt;YEAR($H960),0,IF(AI$9=YEAR($H960),MIN(13-MONTH($H960),$J960),MIN(12,$J960-SUM($N960:AH960))))*($F960&gt;=5)</f>
        <v>0</v>
      </c>
      <c r="AJ960" s="258">
        <f>IF(AJ$9&lt;YEAR($H960),0,IF(AJ$9=YEAR($H960),MIN(13-MONTH($H960),$J960),MIN(12,$J960-SUM($N960:AI960))))*($F960&gt;=5)</f>
        <v>0</v>
      </c>
      <c r="AK960" s="258">
        <f>IF(AK$9&lt;YEAR($H960),0,IF(AK$9=YEAR($H960),MIN(13-MONTH($H960),$J960),MIN(12,$J960-SUM($N960:AJ960))))*($F960&gt;=5)</f>
        <v>0</v>
      </c>
      <c r="AL960" s="258">
        <f>IF(AL$9&lt;YEAR($H960),0,IF(AL$9=YEAR($H960),MIN(13-MONTH($H960),$J960),MIN(12,$J960-SUM($N960:AK960))))*($F960&gt;=5)</f>
        <v>0</v>
      </c>
      <c r="AM960" s="258">
        <f>IF(AM$9&lt;YEAR($H960),0,IF(AM$9=YEAR($H960),MIN(13-MONTH($H960),$J960),MIN(12,$J960-SUM($N960:AL960))))*($F960&gt;=5)</f>
        <v>0</v>
      </c>
      <c r="AN960" s="258">
        <f>IF(AN$9&lt;YEAR($H960),0,IF(AN$9=YEAR($H960),MIN(13-MONTH($H960),$J960),MIN(12,$J960-SUM($N960:AM960))))*($F960&gt;=5)</f>
        <v>0</v>
      </c>
      <c r="AO960" s="258">
        <f>IF(AO$9&lt;YEAR($H960),0,IF(AO$9=YEAR($H960),MIN(13-MONTH($H960),$J960),MIN(12,$J960-SUM($N960:AN960))))*($F960&gt;=5)</f>
        <v>0</v>
      </c>
      <c r="AP960" s="258">
        <f>IF(AP$9&lt;YEAR($H960),0,IF(AP$9=YEAR($H960),MIN(13-MONTH($H960),$J960),MIN(12,$J960-SUM($N960:AO960))))*($F960&gt;=5)</f>
        <v>0</v>
      </c>
      <c r="AQ960" s="258">
        <f>IF(AQ$9&lt;YEAR($H960),0,IF(AQ$9=YEAR($H960),MIN(13-MONTH($H960),$J960),MIN(12,$J960-SUM($N960:AP960))))*($F960&gt;=5)</f>
        <v>0</v>
      </c>
      <c r="AR960" s="258">
        <f>IF(AR$9&lt;YEAR($H960),0,IF(AR$9=YEAR($H960),MIN(13-MONTH($H960),$J960),MIN(12,$J960-SUM($N960:AQ960))))*($F960&gt;=5)</f>
        <v>0</v>
      </c>
      <c r="AS960" s="258">
        <f>IF(AS$9&lt;YEAR($H960),0,IF(AS$9=YEAR($H960),MIN(13-MONTH($H960),$J960),MIN(12,$J960-SUM($N960:AR960))))*($F960&gt;=5)</f>
        <v>0</v>
      </c>
      <c r="AT960" s="258">
        <f>IF(AT$9&lt;YEAR($H960),0,IF(AT$9=YEAR($H960),MIN(13-MONTH($H960),$J960),MIN(12,$J960-SUM($N960:AS960))))*($F960&gt;=5)</f>
        <v>0</v>
      </c>
      <c r="AU960" s="258">
        <f>IF(AU$9&lt;YEAR($H960),0,IF(AU$9=YEAR($H960),MIN(13-MONTH($H960),$J960),MIN(12,$J960-SUM($N960:AT960))))*($F960&gt;=5)</f>
        <v>0</v>
      </c>
      <c r="AV960" s="258">
        <f>IF(AV$9&lt;YEAR($H960),0,IF(AV$9=YEAR($H960),MIN(13-MONTH($H960),$J960),MIN(12,$J960-SUM($N960:AU960))))*($F960&gt;=5)</f>
        <v>0</v>
      </c>
      <c r="AW960" s="258">
        <f>IF(AW$9&lt;YEAR($H960),0,IF(AW$9=YEAR($H960),MIN(13-MONTH($H960),$J960),MIN(12,$J960-SUM($N960:AV960))))*($F960&gt;=5)</f>
        <v>0</v>
      </c>
      <c r="AX960" s="258">
        <f>IF(AX$9&lt;YEAR($H960),0,IF(AX$9=YEAR($H960),MIN(13-MONTH($H960),$J960),MIN(12,$J960-SUM($N960:AW960))))*($F960&gt;=5)</f>
        <v>0</v>
      </c>
      <c r="AY960" s="258">
        <f>IF(AY$9&lt;YEAR($H960),0,IF(AY$9=YEAR($H960),MIN(13-MONTH($H960),$J960),MIN(12,$J960-SUM($N960:AX960))))*($F960&gt;=5)</f>
        <v>0</v>
      </c>
      <c r="AZ960" s="258">
        <f>IF(AZ$9&lt;YEAR($H960),0,IF(AZ$9=YEAR($H960),MIN(13-MONTH($H960),$J960),MIN(12,$J960-SUM($N960:AY960))))*($F960&gt;=5)</f>
        <v>0</v>
      </c>
      <c r="BA960" s="258">
        <f>IF(BA$9&lt;YEAR($H960),0,IF(BA$9=YEAR($H960),MIN(13-MONTH($H960),$J960),MIN(12,$J960-SUM($N960:AZ960))))*($F960&gt;=5)</f>
        <v>0</v>
      </c>
      <c r="BB960" s="258">
        <f>IF(BB$9&lt;YEAR($H960),0,IF(BB$9=YEAR($H960),MIN(13-MONTH($H960),$J960),MIN(12,$J960-SUM($N960:BA960))))*($F960&gt;=5)</f>
        <v>0</v>
      </c>
      <c r="BC960" s="258">
        <f>IF(BC$9&lt;YEAR($H960),0,IF(BC$9=YEAR($H960),MIN(13-MONTH($H960),$J960),MIN(12,$J960-SUM($N960:BB960))))*($F960&gt;=5)</f>
        <v>0</v>
      </c>
      <c r="BD960" s="258">
        <f>IF(BD$9&lt;YEAR($H960),0,IF(BD$9=YEAR($H960),MIN(13-MONTH($H960),$J960),MIN(12,$J960-SUM($N960:BC960))))*($F960&gt;=5)</f>
        <v>0</v>
      </c>
      <c r="BE960" s="258">
        <f>IF(BE$9&lt;YEAR($H960),0,IF(BE$9=YEAR($H960),MIN(13-MONTH($H960),$J960),MIN(12,$J960-SUM($N960:BD960))))*($F960&gt;=5)</f>
        <v>0</v>
      </c>
      <c r="BF960" s="258">
        <f>IF(BF$9&lt;YEAR($H960),0,IF(BF$9=YEAR($H960),MIN(13-MONTH($H960),$J960),MIN(12,$J960-SUM($N960:BE960))))*($F960&gt;=5)</f>
        <v>0</v>
      </c>
      <c r="BG960" s="258">
        <f>IF(BG$9&lt;YEAR($H960),0,IF(BG$9=YEAR($H960),MIN(13-MONTH($H960),$J960),MIN(12,$J960-SUM($N960:BF960))))*($F960&gt;=5)</f>
        <v>0</v>
      </c>
      <c r="BH960" s="258">
        <f>IF(BH$9&lt;YEAR($H960),0,IF(BH$9=YEAR($H960),MIN(13-MONTH($H960),$J960),MIN(12,$J960-SUM($N960:BG960))))*($F960&gt;=5)</f>
        <v>0</v>
      </c>
      <c r="BI960" s="258">
        <f>IF(BI$9&lt;YEAR($H960),0,IF(BI$9=YEAR($H960),MIN(13-MONTH($H960),$J960),MIN(12,$J960-SUM($N960:BH960))))*($F960&gt;=5)</f>
        <v>0</v>
      </c>
      <c r="BJ960" s="258">
        <f>IF(BJ$9&lt;YEAR($H960),0,IF(BJ$9=YEAR($H960),MIN(13-MONTH($H960),$J960),MIN(12,$J960-SUM($N960:BI960))))*($F960&gt;=5)</f>
        <v>0</v>
      </c>
      <c r="BK960" s="258">
        <f>IF(BK$9&lt;YEAR($H960),0,IF(BK$9=YEAR($H960),MIN(13-MONTH($H960),$J960),MIN(12,$J960-SUM($N960:BJ960))))*($F960&gt;=5)</f>
        <v>0</v>
      </c>
      <c r="BL960" s="258">
        <f>IF(BL$9&lt;YEAR($H960),0,IF(BL$9=YEAR($H960),MIN(13-MONTH($H960),$J960),MIN(12,$J960-SUM($N960:BK960))))*($F960&gt;=5)</f>
        <v>0</v>
      </c>
      <c r="BM960" s="258">
        <f>IF(BM$9&lt;YEAR($H960),0,IF(BM$9=YEAR($H960),MIN(13-MONTH($H960),$J960),MIN(12,$J960-SUM($N960:BL960))))*($F960&gt;=5)</f>
        <v>0</v>
      </c>
    </row>
    <row r="961" spans="3:65" outlineLevel="1" x14ac:dyDescent="0.2">
      <c r="C961" s="188">
        <f t="shared" si="739"/>
        <v>3</v>
      </c>
      <c r="D961" s="166" t="str">
        <f t="shared" si="740"/>
        <v xml:space="preserve">DISTRIBUTION SUBSTATION  </v>
      </c>
      <c r="E961" s="211" t="str">
        <f t="shared" si="737"/>
        <v>CWIP Capital</v>
      </c>
      <c r="F961" s="183">
        <f t="shared" si="737"/>
        <v>6</v>
      </c>
      <c r="G961" s="183"/>
      <c r="H961" s="257">
        <f>Inputs!F14</f>
        <v>45444</v>
      </c>
      <c r="I961" s="257">
        <f>Inputs!G14</f>
        <v>45992</v>
      </c>
      <c r="J961" s="260">
        <f t="shared" si="738"/>
        <v>18</v>
      </c>
      <c r="K961" s="202">
        <f t="shared" si="741"/>
        <v>14.387520613065586</v>
      </c>
      <c r="L961" s="203">
        <f t="shared" si="742"/>
        <v>18</v>
      </c>
      <c r="O961" s="258">
        <f>IF(O$9&lt;YEAR($H961),0,IF(O$9=YEAR($H961),MIN(13-MONTH($H961),$J961),MIN(12,$J961-SUM($N961:N961))))*($F961&gt;=5)</f>
        <v>0</v>
      </c>
      <c r="P961" s="258">
        <f>IF(P$9&lt;YEAR($H961),0,IF(P$9=YEAR($H961),MIN(13-MONTH($H961),$J961),MIN(12,$J961-SUM($N961:O961))))*($F961&gt;=5)</f>
        <v>0</v>
      </c>
      <c r="Q961" s="258">
        <f>IF(Q$9&lt;YEAR($H961),0,IF(Q$9=YEAR($H961),MIN(13-MONTH($H961),$J961),MIN(12,$J961-SUM($N961:P961))))*($F961&gt;=5)</f>
        <v>7</v>
      </c>
      <c r="R961" s="258">
        <f>IF(R$9&lt;YEAR($H961),0,IF(R$9=YEAR($H961),MIN(13-MONTH($H961),$J961),MIN(12,$J961-SUM($N961:Q961))))*($F961&gt;=5)</f>
        <v>11</v>
      </c>
      <c r="S961" s="258">
        <f>IF(S$9&lt;YEAR($H961),0,IF(S$9=YEAR($H961),MIN(13-MONTH($H961),$J961),MIN(12,$J961-SUM($N961:R961))))*($F961&gt;=5)</f>
        <v>0</v>
      </c>
      <c r="T961" s="258">
        <f>IF(T$9&lt;YEAR($H961),0,IF(T$9=YEAR($H961),MIN(13-MONTH($H961),$J961),MIN(12,$J961-SUM($N961:S961))))*($F961&gt;=5)</f>
        <v>0</v>
      </c>
      <c r="U961" s="258">
        <f>IF(U$9&lt;YEAR($H961),0,IF(U$9=YEAR($H961),MIN(13-MONTH($H961),$J961),MIN(12,$J961-SUM($N961:T961))))*($F961&gt;=5)</f>
        <v>0</v>
      </c>
      <c r="V961" s="258">
        <f>IF(V$9&lt;YEAR($H961),0,IF(V$9=YEAR($H961),MIN(13-MONTH($H961),$J961),MIN(12,$J961-SUM($N961:U961))))*($F961&gt;=5)</f>
        <v>0</v>
      </c>
      <c r="W961" s="258">
        <f>IF(W$9&lt;YEAR($H961),0,IF(W$9=YEAR($H961),MIN(13-MONTH($H961),$J961),MIN(12,$J961-SUM($N961:V961))))*($F961&gt;=5)</f>
        <v>0</v>
      </c>
      <c r="X961" s="258">
        <f>IF(X$9&lt;YEAR($H961),0,IF(X$9=YEAR($H961),MIN(13-MONTH($H961),$J961),MIN(12,$J961-SUM($N961:W961))))*($F961&gt;=5)</f>
        <v>0</v>
      </c>
      <c r="Y961" s="258">
        <f>IF(Y$9&lt;YEAR($H961),0,IF(Y$9=YEAR($H961),MIN(13-MONTH($H961),$J961),MIN(12,$J961-SUM($N961:X961))))*($F961&gt;=5)</f>
        <v>0</v>
      </c>
      <c r="Z961" s="258">
        <f>IF(Z$9&lt;YEAR($H961),0,IF(Z$9=YEAR($H961),MIN(13-MONTH($H961),$J961),MIN(12,$J961-SUM($N961:Y961))))*($F961&gt;=5)</f>
        <v>0</v>
      </c>
      <c r="AA961" s="258">
        <f>IF(AA$9&lt;YEAR($H961),0,IF(AA$9=YEAR($H961),MIN(13-MONTH($H961),$J961),MIN(12,$J961-SUM($N961:Z961))))*($F961&gt;=5)</f>
        <v>0</v>
      </c>
      <c r="AB961" s="258">
        <f>IF(AB$9&lt;YEAR($H961),0,IF(AB$9=YEAR($H961),MIN(13-MONTH($H961),$J961),MIN(12,$J961-SUM($N961:AA961))))*($F961&gt;=5)</f>
        <v>0</v>
      </c>
      <c r="AC961" s="258">
        <f>IF(AC$9&lt;YEAR($H961),0,IF(AC$9=YEAR($H961),MIN(13-MONTH($H961),$J961),MIN(12,$J961-SUM($N961:AB961))))*($F961&gt;=5)</f>
        <v>0</v>
      </c>
      <c r="AD961" s="258">
        <f>IF(AD$9&lt;YEAR($H961),0,IF(AD$9=YEAR($H961),MIN(13-MONTH($H961),$J961),MIN(12,$J961-SUM($N961:AC961))))*($F961&gt;=5)</f>
        <v>0</v>
      </c>
      <c r="AE961" s="258">
        <f>IF(AE$9&lt;YEAR($H961),0,IF(AE$9=YEAR($H961),MIN(13-MONTH($H961),$J961),MIN(12,$J961-SUM($N961:AD961))))*($F961&gt;=5)</f>
        <v>0</v>
      </c>
      <c r="AF961" s="258">
        <f>IF(AF$9&lt;YEAR($H961),0,IF(AF$9=YEAR($H961),MIN(13-MONTH($H961),$J961),MIN(12,$J961-SUM($N961:AE961))))*($F961&gt;=5)</f>
        <v>0</v>
      </c>
      <c r="AG961" s="258">
        <f>IF(AG$9&lt;YEAR($H961),0,IF(AG$9=YEAR($H961),MIN(13-MONTH($H961),$J961),MIN(12,$J961-SUM($N961:AF961))))*($F961&gt;=5)</f>
        <v>0</v>
      </c>
      <c r="AH961" s="258">
        <f>IF(AH$9&lt;YEAR($H961),0,IF(AH$9=YEAR($H961),MIN(13-MONTH($H961),$J961),MIN(12,$J961-SUM($N961:AG961))))*($F961&gt;=5)</f>
        <v>0</v>
      </c>
      <c r="AI961" s="258">
        <f>IF(AI$9&lt;YEAR($H961),0,IF(AI$9=YEAR($H961),MIN(13-MONTH($H961),$J961),MIN(12,$J961-SUM($N961:AH961))))*($F961&gt;=5)</f>
        <v>0</v>
      </c>
      <c r="AJ961" s="258">
        <f>IF(AJ$9&lt;YEAR($H961),0,IF(AJ$9=YEAR($H961),MIN(13-MONTH($H961),$J961),MIN(12,$J961-SUM($N961:AI961))))*($F961&gt;=5)</f>
        <v>0</v>
      </c>
      <c r="AK961" s="258">
        <f>IF(AK$9&lt;YEAR($H961),0,IF(AK$9=YEAR($H961),MIN(13-MONTH($H961),$J961),MIN(12,$J961-SUM($N961:AJ961))))*($F961&gt;=5)</f>
        <v>0</v>
      </c>
      <c r="AL961" s="258">
        <f>IF(AL$9&lt;YEAR($H961),0,IF(AL$9=YEAR($H961),MIN(13-MONTH($H961),$J961),MIN(12,$J961-SUM($N961:AK961))))*($F961&gt;=5)</f>
        <v>0</v>
      </c>
      <c r="AM961" s="258">
        <f>IF(AM$9&lt;YEAR($H961),0,IF(AM$9=YEAR($H961),MIN(13-MONTH($H961),$J961),MIN(12,$J961-SUM($N961:AL961))))*($F961&gt;=5)</f>
        <v>0</v>
      </c>
      <c r="AN961" s="258">
        <f>IF(AN$9&lt;YEAR($H961),0,IF(AN$9=YEAR($H961),MIN(13-MONTH($H961),$J961),MIN(12,$J961-SUM($N961:AM961))))*($F961&gt;=5)</f>
        <v>0</v>
      </c>
      <c r="AO961" s="258">
        <f>IF(AO$9&lt;YEAR($H961),0,IF(AO$9=YEAR($H961),MIN(13-MONTH($H961),$J961),MIN(12,$J961-SUM($N961:AN961))))*($F961&gt;=5)</f>
        <v>0</v>
      </c>
      <c r="AP961" s="258">
        <f>IF(AP$9&lt;YEAR($H961),0,IF(AP$9=YEAR($H961),MIN(13-MONTH($H961),$J961),MIN(12,$J961-SUM($N961:AO961))))*($F961&gt;=5)</f>
        <v>0</v>
      </c>
      <c r="AQ961" s="258">
        <f>IF(AQ$9&lt;YEAR($H961),0,IF(AQ$9=YEAR($H961),MIN(13-MONTH($H961),$J961),MIN(12,$J961-SUM($N961:AP961))))*($F961&gt;=5)</f>
        <v>0</v>
      </c>
      <c r="AR961" s="258">
        <f>IF(AR$9&lt;YEAR($H961),0,IF(AR$9=YEAR($H961),MIN(13-MONTH($H961),$J961),MIN(12,$J961-SUM($N961:AQ961))))*($F961&gt;=5)</f>
        <v>0</v>
      </c>
      <c r="AS961" s="258">
        <f>IF(AS$9&lt;YEAR($H961),0,IF(AS$9=YEAR($H961),MIN(13-MONTH($H961),$J961),MIN(12,$J961-SUM($N961:AR961))))*($F961&gt;=5)</f>
        <v>0</v>
      </c>
      <c r="AT961" s="258">
        <f>IF(AT$9&lt;YEAR($H961),0,IF(AT$9=YEAR($H961),MIN(13-MONTH($H961),$J961),MIN(12,$J961-SUM($N961:AS961))))*($F961&gt;=5)</f>
        <v>0</v>
      </c>
      <c r="AU961" s="258">
        <f>IF(AU$9&lt;YEAR($H961),0,IF(AU$9=YEAR($H961),MIN(13-MONTH($H961),$J961),MIN(12,$J961-SUM($N961:AT961))))*($F961&gt;=5)</f>
        <v>0</v>
      </c>
      <c r="AV961" s="258">
        <f>IF(AV$9&lt;YEAR($H961),0,IF(AV$9=YEAR($H961),MIN(13-MONTH($H961),$J961),MIN(12,$J961-SUM($N961:AU961))))*($F961&gt;=5)</f>
        <v>0</v>
      </c>
      <c r="AW961" s="258">
        <f>IF(AW$9&lt;YEAR($H961),0,IF(AW$9=YEAR($H961),MIN(13-MONTH($H961),$J961),MIN(12,$J961-SUM($N961:AV961))))*($F961&gt;=5)</f>
        <v>0</v>
      </c>
      <c r="AX961" s="258">
        <f>IF(AX$9&lt;YEAR($H961),0,IF(AX$9=YEAR($H961),MIN(13-MONTH($H961),$J961),MIN(12,$J961-SUM($N961:AW961))))*($F961&gt;=5)</f>
        <v>0</v>
      </c>
      <c r="AY961" s="258">
        <f>IF(AY$9&lt;YEAR($H961),0,IF(AY$9=YEAR($H961),MIN(13-MONTH($H961),$J961),MIN(12,$J961-SUM($N961:AX961))))*($F961&gt;=5)</f>
        <v>0</v>
      </c>
      <c r="AZ961" s="258">
        <f>IF(AZ$9&lt;YEAR($H961),0,IF(AZ$9=YEAR($H961),MIN(13-MONTH($H961),$J961),MIN(12,$J961-SUM($N961:AY961))))*($F961&gt;=5)</f>
        <v>0</v>
      </c>
      <c r="BA961" s="258">
        <f>IF(BA$9&lt;YEAR($H961),0,IF(BA$9=YEAR($H961),MIN(13-MONTH($H961),$J961),MIN(12,$J961-SUM($N961:AZ961))))*($F961&gt;=5)</f>
        <v>0</v>
      </c>
      <c r="BB961" s="258">
        <f>IF(BB$9&lt;YEAR($H961),0,IF(BB$9=YEAR($H961),MIN(13-MONTH($H961),$J961),MIN(12,$J961-SUM($N961:BA961))))*($F961&gt;=5)</f>
        <v>0</v>
      </c>
      <c r="BC961" s="258">
        <f>IF(BC$9&lt;YEAR($H961),0,IF(BC$9=YEAR($H961),MIN(13-MONTH($H961),$J961),MIN(12,$J961-SUM($N961:BB961))))*($F961&gt;=5)</f>
        <v>0</v>
      </c>
      <c r="BD961" s="258">
        <f>IF(BD$9&lt;YEAR($H961),0,IF(BD$9=YEAR($H961),MIN(13-MONTH($H961),$J961),MIN(12,$J961-SUM($N961:BC961))))*($F961&gt;=5)</f>
        <v>0</v>
      </c>
      <c r="BE961" s="258">
        <f>IF(BE$9&lt;YEAR($H961),0,IF(BE$9=YEAR($H961),MIN(13-MONTH($H961),$J961),MIN(12,$J961-SUM($N961:BD961))))*($F961&gt;=5)</f>
        <v>0</v>
      </c>
      <c r="BF961" s="258">
        <f>IF(BF$9&lt;YEAR($H961),0,IF(BF$9=YEAR($H961),MIN(13-MONTH($H961),$J961),MIN(12,$J961-SUM($N961:BE961))))*($F961&gt;=5)</f>
        <v>0</v>
      </c>
      <c r="BG961" s="258">
        <f>IF(BG$9&lt;YEAR($H961),0,IF(BG$9=YEAR($H961),MIN(13-MONTH($H961),$J961),MIN(12,$J961-SUM($N961:BF961))))*($F961&gt;=5)</f>
        <v>0</v>
      </c>
      <c r="BH961" s="258">
        <f>IF(BH$9&lt;YEAR($H961),0,IF(BH$9=YEAR($H961),MIN(13-MONTH($H961),$J961),MIN(12,$J961-SUM($N961:BG961))))*($F961&gt;=5)</f>
        <v>0</v>
      </c>
      <c r="BI961" s="258">
        <f>IF(BI$9&lt;YEAR($H961),0,IF(BI$9=YEAR($H961),MIN(13-MONTH($H961),$J961),MIN(12,$J961-SUM($N961:BH961))))*($F961&gt;=5)</f>
        <v>0</v>
      </c>
      <c r="BJ961" s="258">
        <f>IF(BJ$9&lt;YEAR($H961),0,IF(BJ$9=YEAR($H961),MIN(13-MONTH($H961),$J961),MIN(12,$J961-SUM($N961:BI961))))*($F961&gt;=5)</f>
        <v>0</v>
      </c>
      <c r="BK961" s="258">
        <f>IF(BK$9&lt;YEAR($H961),0,IF(BK$9=YEAR($H961),MIN(13-MONTH($H961),$J961),MIN(12,$J961-SUM($N961:BJ961))))*($F961&gt;=5)</f>
        <v>0</v>
      </c>
      <c r="BL961" s="258">
        <f>IF(BL$9&lt;YEAR($H961),0,IF(BL$9=YEAR($H961),MIN(13-MONTH($H961),$J961),MIN(12,$J961-SUM($N961:BK961))))*($F961&gt;=5)</f>
        <v>0</v>
      </c>
      <c r="BM961" s="258">
        <f>IF(BM$9&lt;YEAR($H961),0,IF(BM$9=YEAR($H961),MIN(13-MONTH($H961),$J961),MIN(12,$J961-SUM($N961:BL961))))*($F961&gt;=5)</f>
        <v>0</v>
      </c>
    </row>
    <row r="962" spans="3:65" outlineLevel="1" x14ac:dyDescent="0.2">
      <c r="C962" s="188">
        <f t="shared" si="739"/>
        <v>4</v>
      </c>
      <c r="D962" s="166" t="str">
        <f t="shared" si="740"/>
        <v/>
      </c>
      <c r="E962" s="211" t="str">
        <f t="shared" si="737"/>
        <v>Operating Expense</v>
      </c>
      <c r="F962" s="183">
        <f t="shared" si="737"/>
        <v>2</v>
      </c>
      <c r="G962" s="183"/>
      <c r="H962" s="257">
        <f>Inputs!F15</f>
        <v>45444</v>
      </c>
      <c r="I962" s="257">
        <f>Inputs!G15</f>
        <v>45992</v>
      </c>
      <c r="J962" s="260">
        <f t="shared" si="738"/>
        <v>18</v>
      </c>
      <c r="K962" s="202">
        <f t="shared" si="741"/>
        <v>0</v>
      </c>
      <c r="L962" s="203">
        <f t="shared" si="742"/>
        <v>0</v>
      </c>
      <c r="O962" s="258">
        <f>IF(O$9&lt;YEAR($H962),0,IF(O$9=YEAR($H962),MIN(13-MONTH($H962),$J962),MIN(12,$J962-SUM($N962:N962))))*($F962&gt;=5)</f>
        <v>0</v>
      </c>
      <c r="P962" s="258">
        <f>IF(P$9&lt;YEAR($H962),0,IF(P$9=YEAR($H962),MIN(13-MONTH($H962),$J962),MIN(12,$J962-SUM($N962:O962))))*($F962&gt;=5)</f>
        <v>0</v>
      </c>
      <c r="Q962" s="258">
        <f>IF(Q$9&lt;YEAR($H962),0,IF(Q$9=YEAR($H962),MIN(13-MONTH($H962),$J962),MIN(12,$J962-SUM($N962:P962))))*($F962&gt;=5)</f>
        <v>0</v>
      </c>
      <c r="R962" s="258">
        <f>IF(R$9&lt;YEAR($H962),0,IF(R$9=YEAR($H962),MIN(13-MONTH($H962),$J962),MIN(12,$J962-SUM($N962:Q962))))*($F962&gt;=5)</f>
        <v>0</v>
      </c>
      <c r="S962" s="258">
        <f>IF(S$9&lt;YEAR($H962),0,IF(S$9=YEAR($H962),MIN(13-MONTH($H962),$J962),MIN(12,$J962-SUM($N962:R962))))*($F962&gt;=5)</f>
        <v>0</v>
      </c>
      <c r="T962" s="258">
        <f>IF(T$9&lt;YEAR($H962),0,IF(T$9=YEAR($H962),MIN(13-MONTH($H962),$J962),MIN(12,$J962-SUM($N962:S962))))*($F962&gt;=5)</f>
        <v>0</v>
      </c>
      <c r="U962" s="258">
        <f>IF(U$9&lt;YEAR($H962),0,IF(U$9=YEAR($H962),MIN(13-MONTH($H962),$J962),MIN(12,$J962-SUM($N962:T962))))*($F962&gt;=5)</f>
        <v>0</v>
      </c>
      <c r="V962" s="258">
        <f>IF(V$9&lt;YEAR($H962),0,IF(V$9=YEAR($H962),MIN(13-MONTH($H962),$J962),MIN(12,$J962-SUM($N962:U962))))*($F962&gt;=5)</f>
        <v>0</v>
      </c>
      <c r="W962" s="258">
        <f>IF(W$9&lt;YEAR($H962),0,IF(W$9=YEAR($H962),MIN(13-MONTH($H962),$J962),MIN(12,$J962-SUM($N962:V962))))*($F962&gt;=5)</f>
        <v>0</v>
      </c>
      <c r="X962" s="258">
        <f>IF(X$9&lt;YEAR($H962),0,IF(X$9=YEAR($H962),MIN(13-MONTH($H962),$J962),MIN(12,$J962-SUM($N962:W962))))*($F962&gt;=5)</f>
        <v>0</v>
      </c>
      <c r="Y962" s="258">
        <f>IF(Y$9&lt;YEAR($H962),0,IF(Y$9=YEAR($H962),MIN(13-MONTH($H962),$J962),MIN(12,$J962-SUM($N962:X962))))*($F962&gt;=5)</f>
        <v>0</v>
      </c>
      <c r="Z962" s="258">
        <f>IF(Z$9&lt;YEAR($H962),0,IF(Z$9=YEAR($H962),MIN(13-MONTH($H962),$J962),MIN(12,$J962-SUM($N962:Y962))))*($F962&gt;=5)</f>
        <v>0</v>
      </c>
      <c r="AA962" s="258">
        <f>IF(AA$9&lt;YEAR($H962),0,IF(AA$9=YEAR($H962),MIN(13-MONTH($H962),$J962),MIN(12,$J962-SUM($N962:Z962))))*($F962&gt;=5)</f>
        <v>0</v>
      </c>
      <c r="AB962" s="258">
        <f>IF(AB$9&lt;YEAR($H962),0,IF(AB$9=YEAR($H962),MIN(13-MONTH($H962),$J962),MIN(12,$J962-SUM($N962:AA962))))*($F962&gt;=5)</f>
        <v>0</v>
      </c>
      <c r="AC962" s="258">
        <f>IF(AC$9&lt;YEAR($H962),0,IF(AC$9=YEAR($H962),MIN(13-MONTH($H962),$J962),MIN(12,$J962-SUM($N962:AB962))))*($F962&gt;=5)</f>
        <v>0</v>
      </c>
      <c r="AD962" s="258">
        <f>IF(AD$9&lt;YEAR($H962),0,IF(AD$9=YEAR($H962),MIN(13-MONTH($H962),$J962),MIN(12,$J962-SUM($N962:AC962))))*($F962&gt;=5)</f>
        <v>0</v>
      </c>
      <c r="AE962" s="258">
        <f>IF(AE$9&lt;YEAR($H962),0,IF(AE$9=YEAR($H962),MIN(13-MONTH($H962),$J962),MIN(12,$J962-SUM($N962:AD962))))*($F962&gt;=5)</f>
        <v>0</v>
      </c>
      <c r="AF962" s="258">
        <f>IF(AF$9&lt;YEAR($H962),0,IF(AF$9=YEAR($H962),MIN(13-MONTH($H962),$J962),MIN(12,$J962-SUM($N962:AE962))))*($F962&gt;=5)</f>
        <v>0</v>
      </c>
      <c r="AG962" s="258">
        <f>IF(AG$9&lt;YEAR($H962),0,IF(AG$9=YEAR($H962),MIN(13-MONTH($H962),$J962),MIN(12,$J962-SUM($N962:AF962))))*($F962&gt;=5)</f>
        <v>0</v>
      </c>
      <c r="AH962" s="258">
        <f>IF(AH$9&lt;YEAR($H962),0,IF(AH$9=YEAR($H962),MIN(13-MONTH($H962),$J962),MIN(12,$J962-SUM($N962:AG962))))*($F962&gt;=5)</f>
        <v>0</v>
      </c>
      <c r="AI962" s="258">
        <f>IF(AI$9&lt;YEAR($H962),0,IF(AI$9=YEAR($H962),MIN(13-MONTH($H962),$J962),MIN(12,$J962-SUM($N962:AH962))))*($F962&gt;=5)</f>
        <v>0</v>
      </c>
      <c r="AJ962" s="258">
        <f>IF(AJ$9&lt;YEAR($H962),0,IF(AJ$9=YEAR($H962),MIN(13-MONTH($H962),$J962),MIN(12,$J962-SUM($N962:AI962))))*($F962&gt;=5)</f>
        <v>0</v>
      </c>
      <c r="AK962" s="258">
        <f>IF(AK$9&lt;YEAR($H962),0,IF(AK$9=YEAR($H962),MIN(13-MONTH($H962),$J962),MIN(12,$J962-SUM($N962:AJ962))))*($F962&gt;=5)</f>
        <v>0</v>
      </c>
      <c r="AL962" s="258">
        <f>IF(AL$9&lt;YEAR($H962),0,IF(AL$9=YEAR($H962),MIN(13-MONTH($H962),$J962),MIN(12,$J962-SUM($N962:AK962))))*($F962&gt;=5)</f>
        <v>0</v>
      </c>
      <c r="AM962" s="258">
        <f>IF(AM$9&lt;YEAR($H962),0,IF(AM$9=YEAR($H962),MIN(13-MONTH($H962),$J962),MIN(12,$J962-SUM($N962:AL962))))*($F962&gt;=5)</f>
        <v>0</v>
      </c>
      <c r="AN962" s="258">
        <f>IF(AN$9&lt;YEAR($H962),0,IF(AN$9=YEAR($H962),MIN(13-MONTH($H962),$J962),MIN(12,$J962-SUM($N962:AM962))))*($F962&gt;=5)</f>
        <v>0</v>
      </c>
      <c r="AO962" s="258">
        <f>IF(AO$9&lt;YEAR($H962),0,IF(AO$9=YEAR($H962),MIN(13-MONTH($H962),$J962),MIN(12,$J962-SUM($N962:AN962))))*($F962&gt;=5)</f>
        <v>0</v>
      </c>
      <c r="AP962" s="258">
        <f>IF(AP$9&lt;YEAR($H962),0,IF(AP$9=YEAR($H962),MIN(13-MONTH($H962),$J962),MIN(12,$J962-SUM($N962:AO962))))*($F962&gt;=5)</f>
        <v>0</v>
      </c>
      <c r="AQ962" s="258">
        <f>IF(AQ$9&lt;YEAR($H962),0,IF(AQ$9=YEAR($H962),MIN(13-MONTH($H962),$J962),MIN(12,$J962-SUM($N962:AP962))))*($F962&gt;=5)</f>
        <v>0</v>
      </c>
      <c r="AR962" s="258">
        <f>IF(AR$9&lt;YEAR($H962),0,IF(AR$9=YEAR($H962),MIN(13-MONTH($H962),$J962),MIN(12,$J962-SUM($N962:AQ962))))*($F962&gt;=5)</f>
        <v>0</v>
      </c>
      <c r="AS962" s="258">
        <f>IF(AS$9&lt;YEAR($H962),0,IF(AS$9=YEAR($H962),MIN(13-MONTH($H962),$J962),MIN(12,$J962-SUM($N962:AR962))))*($F962&gt;=5)</f>
        <v>0</v>
      </c>
      <c r="AT962" s="258">
        <f>IF(AT$9&lt;YEAR($H962),0,IF(AT$9=YEAR($H962),MIN(13-MONTH($H962),$J962),MIN(12,$J962-SUM($N962:AS962))))*($F962&gt;=5)</f>
        <v>0</v>
      </c>
      <c r="AU962" s="258">
        <f>IF(AU$9&lt;YEAR($H962),0,IF(AU$9=YEAR($H962),MIN(13-MONTH($H962),$J962),MIN(12,$J962-SUM($N962:AT962))))*($F962&gt;=5)</f>
        <v>0</v>
      </c>
      <c r="AV962" s="258">
        <f>IF(AV$9&lt;YEAR($H962),0,IF(AV$9=YEAR($H962),MIN(13-MONTH($H962),$J962),MIN(12,$J962-SUM($N962:AU962))))*($F962&gt;=5)</f>
        <v>0</v>
      </c>
      <c r="AW962" s="258">
        <f>IF(AW$9&lt;YEAR($H962),0,IF(AW$9=YEAR($H962),MIN(13-MONTH($H962),$J962),MIN(12,$J962-SUM($N962:AV962))))*($F962&gt;=5)</f>
        <v>0</v>
      </c>
      <c r="AX962" s="258">
        <f>IF(AX$9&lt;YEAR($H962),0,IF(AX$9=YEAR($H962),MIN(13-MONTH($H962),$J962),MIN(12,$J962-SUM($N962:AW962))))*($F962&gt;=5)</f>
        <v>0</v>
      </c>
      <c r="AY962" s="258">
        <f>IF(AY$9&lt;YEAR($H962),0,IF(AY$9=YEAR($H962),MIN(13-MONTH($H962),$J962),MIN(12,$J962-SUM($N962:AX962))))*($F962&gt;=5)</f>
        <v>0</v>
      </c>
      <c r="AZ962" s="258">
        <f>IF(AZ$9&lt;YEAR($H962),0,IF(AZ$9=YEAR($H962),MIN(13-MONTH($H962),$J962),MIN(12,$J962-SUM($N962:AY962))))*($F962&gt;=5)</f>
        <v>0</v>
      </c>
      <c r="BA962" s="258">
        <f>IF(BA$9&lt;YEAR($H962),0,IF(BA$9=YEAR($H962),MIN(13-MONTH($H962),$J962),MIN(12,$J962-SUM($N962:AZ962))))*($F962&gt;=5)</f>
        <v>0</v>
      </c>
      <c r="BB962" s="258">
        <f>IF(BB$9&lt;YEAR($H962),0,IF(BB$9=YEAR($H962),MIN(13-MONTH($H962),$J962),MIN(12,$J962-SUM($N962:BA962))))*($F962&gt;=5)</f>
        <v>0</v>
      </c>
      <c r="BC962" s="258">
        <f>IF(BC$9&lt;YEAR($H962),0,IF(BC$9=YEAR($H962),MIN(13-MONTH($H962),$J962),MIN(12,$J962-SUM($N962:BB962))))*($F962&gt;=5)</f>
        <v>0</v>
      </c>
      <c r="BD962" s="258">
        <f>IF(BD$9&lt;YEAR($H962),0,IF(BD$9=YEAR($H962),MIN(13-MONTH($H962),$J962),MIN(12,$J962-SUM($N962:BC962))))*($F962&gt;=5)</f>
        <v>0</v>
      </c>
      <c r="BE962" s="258">
        <f>IF(BE$9&lt;YEAR($H962),0,IF(BE$9=YEAR($H962),MIN(13-MONTH($H962),$J962),MIN(12,$J962-SUM($N962:BD962))))*($F962&gt;=5)</f>
        <v>0</v>
      </c>
      <c r="BF962" s="258">
        <f>IF(BF$9&lt;YEAR($H962),0,IF(BF$9=YEAR($H962),MIN(13-MONTH($H962),$J962),MIN(12,$J962-SUM($N962:BE962))))*($F962&gt;=5)</f>
        <v>0</v>
      </c>
      <c r="BG962" s="258">
        <f>IF(BG$9&lt;YEAR($H962),0,IF(BG$9=YEAR($H962),MIN(13-MONTH($H962),$J962),MIN(12,$J962-SUM($N962:BF962))))*($F962&gt;=5)</f>
        <v>0</v>
      </c>
      <c r="BH962" s="258">
        <f>IF(BH$9&lt;YEAR($H962),0,IF(BH$9=YEAR($H962),MIN(13-MONTH($H962),$J962),MIN(12,$J962-SUM($N962:BG962))))*($F962&gt;=5)</f>
        <v>0</v>
      </c>
      <c r="BI962" s="258">
        <f>IF(BI$9&lt;YEAR($H962),0,IF(BI$9=YEAR($H962),MIN(13-MONTH($H962),$J962),MIN(12,$J962-SUM($N962:BH962))))*($F962&gt;=5)</f>
        <v>0</v>
      </c>
      <c r="BJ962" s="258">
        <f>IF(BJ$9&lt;YEAR($H962),0,IF(BJ$9=YEAR($H962),MIN(13-MONTH($H962),$J962),MIN(12,$J962-SUM($N962:BI962))))*($F962&gt;=5)</f>
        <v>0</v>
      </c>
      <c r="BK962" s="258">
        <f>IF(BK$9&lt;YEAR($H962),0,IF(BK$9=YEAR($H962),MIN(13-MONTH($H962),$J962),MIN(12,$J962-SUM($N962:BJ962))))*($F962&gt;=5)</f>
        <v>0</v>
      </c>
      <c r="BL962" s="258">
        <f>IF(BL$9&lt;YEAR($H962),0,IF(BL$9=YEAR($H962),MIN(13-MONTH($H962),$J962),MIN(12,$J962-SUM($N962:BK962))))*($F962&gt;=5)</f>
        <v>0</v>
      </c>
      <c r="BM962" s="258">
        <f>IF(BM$9&lt;YEAR($H962),0,IF(BM$9=YEAR($H962),MIN(13-MONTH($H962),$J962),MIN(12,$J962-SUM($N962:BL962))))*($F962&gt;=5)</f>
        <v>0</v>
      </c>
    </row>
    <row r="963" spans="3:65" outlineLevel="1" x14ac:dyDescent="0.2">
      <c r="C963" s="188">
        <f t="shared" si="739"/>
        <v>5</v>
      </c>
      <c r="D963" s="166" t="str">
        <f t="shared" si="740"/>
        <v/>
      </c>
      <c r="E963" s="211" t="str">
        <f t="shared" si="737"/>
        <v>Operating Expense</v>
      </c>
      <c r="F963" s="183">
        <f t="shared" si="737"/>
        <v>2</v>
      </c>
      <c r="G963" s="183"/>
      <c r="H963" s="257">
        <f>Inputs!F16</f>
        <v>44197</v>
      </c>
      <c r="I963" s="257">
        <f>Inputs!G16</f>
        <v>44562</v>
      </c>
      <c r="J963" s="260">
        <f t="shared" si="738"/>
        <v>12</v>
      </c>
      <c r="K963" s="202">
        <f t="shared" si="741"/>
        <v>0</v>
      </c>
      <c r="L963" s="203">
        <f t="shared" si="742"/>
        <v>0</v>
      </c>
      <c r="O963" s="258">
        <f>IF(O$9&lt;YEAR($H963),0,IF(O$9=YEAR($H963),MIN(13-MONTH($H963),$J963),MIN(12,$J963-SUM($N963:N963))))*($F963&gt;=5)</f>
        <v>0</v>
      </c>
      <c r="P963" s="258">
        <f>IF(P$9&lt;YEAR($H963),0,IF(P$9=YEAR($H963),MIN(13-MONTH($H963),$J963),MIN(12,$J963-SUM($N963:O963))))*($F963&gt;=5)</f>
        <v>0</v>
      </c>
      <c r="Q963" s="258">
        <f>IF(Q$9&lt;YEAR($H963),0,IF(Q$9=YEAR($H963),MIN(13-MONTH($H963),$J963),MIN(12,$J963-SUM($N963:P963))))*($F963&gt;=5)</f>
        <v>0</v>
      </c>
      <c r="R963" s="258">
        <f>IF(R$9&lt;YEAR($H963),0,IF(R$9=YEAR($H963),MIN(13-MONTH($H963),$J963),MIN(12,$J963-SUM($N963:Q963))))*($F963&gt;=5)</f>
        <v>0</v>
      </c>
      <c r="S963" s="258">
        <f>IF(S$9&lt;YEAR($H963),0,IF(S$9=YEAR($H963),MIN(13-MONTH($H963),$J963),MIN(12,$J963-SUM($N963:R963))))*($F963&gt;=5)</f>
        <v>0</v>
      </c>
      <c r="T963" s="258">
        <f>IF(T$9&lt;YEAR($H963),0,IF(T$9=YEAR($H963),MIN(13-MONTH($H963),$J963),MIN(12,$J963-SUM($N963:S963))))*($F963&gt;=5)</f>
        <v>0</v>
      </c>
      <c r="U963" s="258">
        <f>IF(U$9&lt;YEAR($H963),0,IF(U$9=YEAR($H963),MIN(13-MONTH($H963),$J963),MIN(12,$J963-SUM($N963:T963))))*($F963&gt;=5)</f>
        <v>0</v>
      </c>
      <c r="V963" s="258">
        <f>IF(V$9&lt;YEAR($H963),0,IF(V$9=YEAR($H963),MIN(13-MONTH($H963),$J963),MIN(12,$J963-SUM($N963:U963))))*($F963&gt;=5)</f>
        <v>0</v>
      </c>
      <c r="W963" s="258">
        <f>IF(W$9&lt;YEAR($H963),0,IF(W$9=YEAR($H963),MIN(13-MONTH($H963),$J963),MIN(12,$J963-SUM($N963:V963))))*($F963&gt;=5)</f>
        <v>0</v>
      </c>
      <c r="X963" s="258">
        <f>IF(X$9&lt;YEAR($H963),0,IF(X$9=YEAR($H963),MIN(13-MONTH($H963),$J963),MIN(12,$J963-SUM($N963:W963))))*($F963&gt;=5)</f>
        <v>0</v>
      </c>
      <c r="Y963" s="258">
        <f>IF(Y$9&lt;YEAR($H963),0,IF(Y$9=YEAR($H963),MIN(13-MONTH($H963),$J963),MIN(12,$J963-SUM($N963:X963))))*($F963&gt;=5)</f>
        <v>0</v>
      </c>
      <c r="Z963" s="258">
        <f>IF(Z$9&lt;YEAR($H963),0,IF(Z$9=YEAR($H963),MIN(13-MONTH($H963),$J963),MIN(12,$J963-SUM($N963:Y963))))*($F963&gt;=5)</f>
        <v>0</v>
      </c>
      <c r="AA963" s="258">
        <f>IF(AA$9&lt;YEAR($H963),0,IF(AA$9=YEAR($H963),MIN(13-MONTH($H963),$J963),MIN(12,$J963-SUM($N963:Z963))))*($F963&gt;=5)</f>
        <v>0</v>
      </c>
      <c r="AB963" s="258">
        <f>IF(AB$9&lt;YEAR($H963),0,IF(AB$9=YEAR($H963),MIN(13-MONTH($H963),$J963),MIN(12,$J963-SUM($N963:AA963))))*($F963&gt;=5)</f>
        <v>0</v>
      </c>
      <c r="AC963" s="258">
        <f>IF(AC$9&lt;YEAR($H963),0,IF(AC$9=YEAR($H963),MIN(13-MONTH($H963),$J963),MIN(12,$J963-SUM($N963:AB963))))*($F963&gt;=5)</f>
        <v>0</v>
      </c>
      <c r="AD963" s="258">
        <f>IF(AD$9&lt;YEAR($H963),0,IF(AD$9=YEAR($H963),MIN(13-MONTH($H963),$J963),MIN(12,$J963-SUM($N963:AC963))))*($F963&gt;=5)</f>
        <v>0</v>
      </c>
      <c r="AE963" s="258">
        <f>IF(AE$9&lt;YEAR($H963),0,IF(AE$9=YEAR($H963),MIN(13-MONTH($H963),$J963),MIN(12,$J963-SUM($N963:AD963))))*($F963&gt;=5)</f>
        <v>0</v>
      </c>
      <c r="AF963" s="258">
        <f>IF(AF$9&lt;YEAR($H963),0,IF(AF$9=YEAR($H963),MIN(13-MONTH($H963),$J963),MIN(12,$J963-SUM($N963:AE963))))*($F963&gt;=5)</f>
        <v>0</v>
      </c>
      <c r="AG963" s="258">
        <f>IF(AG$9&lt;YEAR($H963),0,IF(AG$9=YEAR($H963),MIN(13-MONTH($H963),$J963),MIN(12,$J963-SUM($N963:AF963))))*($F963&gt;=5)</f>
        <v>0</v>
      </c>
      <c r="AH963" s="258">
        <f>IF(AH$9&lt;YEAR($H963),0,IF(AH$9=YEAR($H963),MIN(13-MONTH($H963),$J963),MIN(12,$J963-SUM($N963:AG963))))*($F963&gt;=5)</f>
        <v>0</v>
      </c>
      <c r="AI963" s="258">
        <f>IF(AI$9&lt;YEAR($H963),0,IF(AI$9=YEAR($H963),MIN(13-MONTH($H963),$J963),MIN(12,$J963-SUM($N963:AH963))))*($F963&gt;=5)</f>
        <v>0</v>
      </c>
      <c r="AJ963" s="258">
        <f>IF(AJ$9&lt;YEAR($H963),0,IF(AJ$9=YEAR($H963),MIN(13-MONTH($H963),$J963),MIN(12,$J963-SUM($N963:AI963))))*($F963&gt;=5)</f>
        <v>0</v>
      </c>
      <c r="AK963" s="258">
        <f>IF(AK$9&lt;YEAR($H963),0,IF(AK$9=YEAR($H963),MIN(13-MONTH($H963),$J963),MIN(12,$J963-SUM($N963:AJ963))))*($F963&gt;=5)</f>
        <v>0</v>
      </c>
      <c r="AL963" s="258">
        <f>IF(AL$9&lt;YEAR($H963),0,IF(AL$9=YEAR($H963),MIN(13-MONTH($H963),$J963),MIN(12,$J963-SUM($N963:AK963))))*($F963&gt;=5)</f>
        <v>0</v>
      </c>
      <c r="AM963" s="258">
        <f>IF(AM$9&lt;YEAR($H963),0,IF(AM$9=YEAR($H963),MIN(13-MONTH($H963),$J963),MIN(12,$J963-SUM($N963:AL963))))*($F963&gt;=5)</f>
        <v>0</v>
      </c>
      <c r="AN963" s="258">
        <f>IF(AN$9&lt;YEAR($H963),0,IF(AN$9=YEAR($H963),MIN(13-MONTH($H963),$J963),MIN(12,$J963-SUM($N963:AM963))))*($F963&gt;=5)</f>
        <v>0</v>
      </c>
      <c r="AO963" s="258">
        <f>IF(AO$9&lt;YEAR($H963),0,IF(AO$9=YEAR($H963),MIN(13-MONTH($H963),$J963),MIN(12,$J963-SUM($N963:AN963))))*($F963&gt;=5)</f>
        <v>0</v>
      </c>
      <c r="AP963" s="258">
        <f>IF(AP$9&lt;YEAR($H963),0,IF(AP$9=YEAR($H963),MIN(13-MONTH($H963),$J963),MIN(12,$J963-SUM($N963:AO963))))*($F963&gt;=5)</f>
        <v>0</v>
      </c>
      <c r="AQ963" s="258">
        <f>IF(AQ$9&lt;YEAR($H963),0,IF(AQ$9=YEAR($H963),MIN(13-MONTH($H963),$J963),MIN(12,$J963-SUM($N963:AP963))))*($F963&gt;=5)</f>
        <v>0</v>
      </c>
      <c r="AR963" s="258">
        <f>IF(AR$9&lt;YEAR($H963),0,IF(AR$9=YEAR($H963),MIN(13-MONTH($H963),$J963),MIN(12,$J963-SUM($N963:AQ963))))*($F963&gt;=5)</f>
        <v>0</v>
      </c>
      <c r="AS963" s="258">
        <f>IF(AS$9&lt;YEAR($H963),0,IF(AS$9=YEAR($H963),MIN(13-MONTH($H963),$J963),MIN(12,$J963-SUM($N963:AR963))))*($F963&gt;=5)</f>
        <v>0</v>
      </c>
      <c r="AT963" s="258">
        <f>IF(AT$9&lt;YEAR($H963),0,IF(AT$9=YEAR($H963),MIN(13-MONTH($H963),$J963),MIN(12,$J963-SUM($N963:AS963))))*($F963&gt;=5)</f>
        <v>0</v>
      </c>
      <c r="AU963" s="258">
        <f>IF(AU$9&lt;YEAR($H963),0,IF(AU$9=YEAR($H963),MIN(13-MONTH($H963),$J963),MIN(12,$J963-SUM($N963:AT963))))*($F963&gt;=5)</f>
        <v>0</v>
      </c>
      <c r="AV963" s="258">
        <f>IF(AV$9&lt;YEAR($H963),0,IF(AV$9=YEAR($H963),MIN(13-MONTH($H963),$J963),MIN(12,$J963-SUM($N963:AU963))))*($F963&gt;=5)</f>
        <v>0</v>
      </c>
      <c r="AW963" s="258">
        <f>IF(AW$9&lt;YEAR($H963),0,IF(AW$9=YEAR($H963),MIN(13-MONTH($H963),$J963),MIN(12,$J963-SUM($N963:AV963))))*($F963&gt;=5)</f>
        <v>0</v>
      </c>
      <c r="AX963" s="258">
        <f>IF(AX$9&lt;YEAR($H963),0,IF(AX$9=YEAR($H963),MIN(13-MONTH($H963),$J963),MIN(12,$J963-SUM($N963:AW963))))*($F963&gt;=5)</f>
        <v>0</v>
      </c>
      <c r="AY963" s="258">
        <f>IF(AY$9&lt;YEAR($H963),0,IF(AY$9=YEAR($H963),MIN(13-MONTH($H963),$J963),MIN(12,$J963-SUM($N963:AX963))))*($F963&gt;=5)</f>
        <v>0</v>
      </c>
      <c r="AZ963" s="258">
        <f>IF(AZ$9&lt;YEAR($H963),0,IF(AZ$9=YEAR($H963),MIN(13-MONTH($H963),$J963),MIN(12,$J963-SUM($N963:AY963))))*($F963&gt;=5)</f>
        <v>0</v>
      </c>
      <c r="BA963" s="258">
        <f>IF(BA$9&lt;YEAR($H963),0,IF(BA$9=YEAR($H963),MIN(13-MONTH($H963),$J963),MIN(12,$J963-SUM($N963:AZ963))))*($F963&gt;=5)</f>
        <v>0</v>
      </c>
      <c r="BB963" s="258">
        <f>IF(BB$9&lt;YEAR($H963),0,IF(BB$9=YEAR($H963),MIN(13-MONTH($H963),$J963),MIN(12,$J963-SUM($N963:BA963))))*($F963&gt;=5)</f>
        <v>0</v>
      </c>
      <c r="BC963" s="258">
        <f>IF(BC$9&lt;YEAR($H963),0,IF(BC$9=YEAR($H963),MIN(13-MONTH($H963),$J963),MIN(12,$J963-SUM($N963:BB963))))*($F963&gt;=5)</f>
        <v>0</v>
      </c>
      <c r="BD963" s="258">
        <f>IF(BD$9&lt;YEAR($H963),0,IF(BD$9=YEAR($H963),MIN(13-MONTH($H963),$J963),MIN(12,$J963-SUM($N963:BC963))))*($F963&gt;=5)</f>
        <v>0</v>
      </c>
      <c r="BE963" s="258">
        <f>IF(BE$9&lt;YEAR($H963),0,IF(BE$9=YEAR($H963),MIN(13-MONTH($H963),$J963),MIN(12,$J963-SUM($N963:BD963))))*($F963&gt;=5)</f>
        <v>0</v>
      </c>
      <c r="BF963" s="258">
        <f>IF(BF$9&lt;YEAR($H963),0,IF(BF$9=YEAR($H963),MIN(13-MONTH($H963),$J963),MIN(12,$J963-SUM($N963:BE963))))*($F963&gt;=5)</f>
        <v>0</v>
      </c>
      <c r="BG963" s="258">
        <f>IF(BG$9&lt;YEAR($H963),0,IF(BG$9=YEAR($H963),MIN(13-MONTH($H963),$J963),MIN(12,$J963-SUM($N963:BF963))))*($F963&gt;=5)</f>
        <v>0</v>
      </c>
      <c r="BH963" s="258">
        <f>IF(BH$9&lt;YEAR($H963),0,IF(BH$9=YEAR($H963),MIN(13-MONTH($H963),$J963),MIN(12,$J963-SUM($N963:BG963))))*($F963&gt;=5)</f>
        <v>0</v>
      </c>
      <c r="BI963" s="258">
        <f>IF(BI$9&lt;YEAR($H963),0,IF(BI$9=YEAR($H963),MIN(13-MONTH($H963),$J963),MIN(12,$J963-SUM($N963:BH963))))*($F963&gt;=5)</f>
        <v>0</v>
      </c>
      <c r="BJ963" s="258">
        <f>IF(BJ$9&lt;YEAR($H963),0,IF(BJ$9=YEAR($H963),MIN(13-MONTH($H963),$J963),MIN(12,$J963-SUM($N963:BI963))))*($F963&gt;=5)</f>
        <v>0</v>
      </c>
      <c r="BK963" s="258">
        <f>IF(BK$9&lt;YEAR($H963),0,IF(BK$9=YEAR($H963),MIN(13-MONTH($H963),$J963),MIN(12,$J963-SUM($N963:BJ963))))*($F963&gt;=5)</f>
        <v>0</v>
      </c>
      <c r="BL963" s="258">
        <f>IF(BL$9&lt;YEAR($H963),0,IF(BL$9=YEAR($H963),MIN(13-MONTH($H963),$J963),MIN(12,$J963-SUM($N963:BK963))))*($F963&gt;=5)</f>
        <v>0</v>
      </c>
      <c r="BM963" s="258">
        <f>IF(BM$9&lt;YEAR($H963),0,IF(BM$9=YEAR($H963),MIN(13-MONTH($H963),$J963),MIN(12,$J963-SUM($N963:BL963))))*($F963&gt;=5)</f>
        <v>0</v>
      </c>
    </row>
    <row r="964" spans="3:65" outlineLevel="1" x14ac:dyDescent="0.2">
      <c r="C964" s="188">
        <f t="shared" si="739"/>
        <v>6</v>
      </c>
      <c r="D964" s="166" t="str">
        <f t="shared" si="740"/>
        <v/>
      </c>
      <c r="E964" s="211" t="str">
        <f t="shared" si="737"/>
        <v>Operating Expense</v>
      </c>
      <c r="F964" s="183">
        <f t="shared" si="737"/>
        <v>2</v>
      </c>
      <c r="G964" s="183"/>
      <c r="H964" s="257">
        <f>Inputs!F17</f>
        <v>44197</v>
      </c>
      <c r="I964" s="257">
        <f>Inputs!G17</f>
        <v>44562</v>
      </c>
      <c r="J964" s="260">
        <f t="shared" si="738"/>
        <v>12</v>
      </c>
      <c r="K964" s="202">
        <f t="shared" si="741"/>
        <v>0</v>
      </c>
      <c r="L964" s="203">
        <f t="shared" si="742"/>
        <v>0</v>
      </c>
      <c r="O964" s="258">
        <f>IF(O$9&lt;YEAR($H964),0,IF(O$9=YEAR($H964),MIN(13-MONTH($H964),$J964),MIN(12,$J964-SUM($N964:N964))))*($F964&gt;=5)</f>
        <v>0</v>
      </c>
      <c r="P964" s="258">
        <f>IF(P$9&lt;YEAR($H964),0,IF(P$9=YEAR($H964),MIN(13-MONTH($H964),$J964),MIN(12,$J964-SUM($N964:O964))))*($F964&gt;=5)</f>
        <v>0</v>
      </c>
      <c r="Q964" s="258">
        <f>IF(Q$9&lt;YEAR($H964),0,IF(Q$9=YEAR($H964),MIN(13-MONTH($H964),$J964),MIN(12,$J964-SUM($N964:P964))))*($F964&gt;=5)</f>
        <v>0</v>
      </c>
      <c r="R964" s="258">
        <f>IF(R$9&lt;YEAR($H964),0,IF(R$9=YEAR($H964),MIN(13-MONTH($H964),$J964),MIN(12,$J964-SUM($N964:Q964))))*($F964&gt;=5)</f>
        <v>0</v>
      </c>
      <c r="S964" s="258">
        <f>IF(S$9&lt;YEAR($H964),0,IF(S$9=YEAR($H964),MIN(13-MONTH($H964),$J964),MIN(12,$J964-SUM($N964:R964))))*($F964&gt;=5)</f>
        <v>0</v>
      </c>
      <c r="T964" s="258">
        <f>IF(T$9&lt;YEAR($H964),0,IF(T$9=YEAR($H964),MIN(13-MONTH($H964),$J964),MIN(12,$J964-SUM($N964:S964))))*($F964&gt;=5)</f>
        <v>0</v>
      </c>
      <c r="U964" s="258">
        <f>IF(U$9&lt;YEAR($H964),0,IF(U$9=YEAR($H964),MIN(13-MONTH($H964),$J964),MIN(12,$J964-SUM($N964:T964))))*($F964&gt;=5)</f>
        <v>0</v>
      </c>
      <c r="V964" s="258">
        <f>IF(V$9&lt;YEAR($H964),0,IF(V$9=YEAR($H964),MIN(13-MONTH($H964),$J964),MIN(12,$J964-SUM($N964:U964))))*($F964&gt;=5)</f>
        <v>0</v>
      </c>
      <c r="W964" s="258">
        <f>IF(W$9&lt;YEAR($H964),0,IF(W$9=YEAR($H964),MIN(13-MONTH($H964),$J964),MIN(12,$J964-SUM($N964:V964))))*($F964&gt;=5)</f>
        <v>0</v>
      </c>
      <c r="X964" s="258">
        <f>IF(X$9&lt;YEAR($H964),0,IF(X$9=YEAR($H964),MIN(13-MONTH($H964),$J964),MIN(12,$J964-SUM($N964:W964))))*($F964&gt;=5)</f>
        <v>0</v>
      </c>
      <c r="Y964" s="258">
        <f>IF(Y$9&lt;YEAR($H964),0,IF(Y$9=YEAR($H964),MIN(13-MONTH($H964),$J964),MIN(12,$J964-SUM($N964:X964))))*($F964&gt;=5)</f>
        <v>0</v>
      </c>
      <c r="Z964" s="258">
        <f>IF(Z$9&lt;YEAR($H964),0,IF(Z$9=YEAR($H964),MIN(13-MONTH($H964),$J964),MIN(12,$J964-SUM($N964:Y964))))*($F964&gt;=5)</f>
        <v>0</v>
      </c>
      <c r="AA964" s="258">
        <f>IF(AA$9&lt;YEAR($H964),0,IF(AA$9=YEAR($H964),MIN(13-MONTH($H964),$J964),MIN(12,$J964-SUM($N964:Z964))))*($F964&gt;=5)</f>
        <v>0</v>
      </c>
      <c r="AB964" s="258">
        <f>IF(AB$9&lt;YEAR($H964),0,IF(AB$9=YEAR($H964),MIN(13-MONTH($H964),$J964),MIN(12,$J964-SUM($N964:AA964))))*($F964&gt;=5)</f>
        <v>0</v>
      </c>
      <c r="AC964" s="258">
        <f>IF(AC$9&lt;YEAR($H964),0,IF(AC$9=YEAR($H964),MIN(13-MONTH($H964),$J964),MIN(12,$J964-SUM($N964:AB964))))*($F964&gt;=5)</f>
        <v>0</v>
      </c>
      <c r="AD964" s="258">
        <f>IF(AD$9&lt;YEAR($H964),0,IF(AD$9=YEAR($H964),MIN(13-MONTH($H964),$J964),MIN(12,$J964-SUM($N964:AC964))))*($F964&gt;=5)</f>
        <v>0</v>
      </c>
      <c r="AE964" s="258">
        <f>IF(AE$9&lt;YEAR($H964),0,IF(AE$9=YEAR($H964),MIN(13-MONTH($H964),$J964),MIN(12,$J964-SUM($N964:AD964))))*($F964&gt;=5)</f>
        <v>0</v>
      </c>
      <c r="AF964" s="258">
        <f>IF(AF$9&lt;YEAR($H964),0,IF(AF$9=YEAR($H964),MIN(13-MONTH($H964),$J964),MIN(12,$J964-SUM($N964:AE964))))*($F964&gt;=5)</f>
        <v>0</v>
      </c>
      <c r="AG964" s="258">
        <f>IF(AG$9&lt;YEAR($H964),0,IF(AG$9=YEAR($H964),MIN(13-MONTH($H964),$J964),MIN(12,$J964-SUM($N964:AF964))))*($F964&gt;=5)</f>
        <v>0</v>
      </c>
      <c r="AH964" s="258">
        <f>IF(AH$9&lt;YEAR($H964),0,IF(AH$9=YEAR($H964),MIN(13-MONTH($H964),$J964),MIN(12,$J964-SUM($N964:AG964))))*($F964&gt;=5)</f>
        <v>0</v>
      </c>
      <c r="AI964" s="258">
        <f>IF(AI$9&lt;YEAR($H964),0,IF(AI$9=YEAR($H964),MIN(13-MONTH($H964),$J964),MIN(12,$J964-SUM($N964:AH964))))*($F964&gt;=5)</f>
        <v>0</v>
      </c>
      <c r="AJ964" s="258">
        <f>IF(AJ$9&lt;YEAR($H964),0,IF(AJ$9=YEAR($H964),MIN(13-MONTH($H964),$J964),MIN(12,$J964-SUM($N964:AI964))))*($F964&gt;=5)</f>
        <v>0</v>
      </c>
      <c r="AK964" s="258">
        <f>IF(AK$9&lt;YEAR($H964),0,IF(AK$9=YEAR($H964),MIN(13-MONTH($H964),$J964),MIN(12,$J964-SUM($N964:AJ964))))*($F964&gt;=5)</f>
        <v>0</v>
      </c>
      <c r="AL964" s="258">
        <f>IF(AL$9&lt;YEAR($H964),0,IF(AL$9=YEAR($H964),MIN(13-MONTH($H964),$J964),MIN(12,$J964-SUM($N964:AK964))))*($F964&gt;=5)</f>
        <v>0</v>
      </c>
      <c r="AM964" s="258">
        <f>IF(AM$9&lt;YEAR($H964),0,IF(AM$9=YEAR($H964),MIN(13-MONTH($H964),$J964),MIN(12,$J964-SUM($N964:AL964))))*($F964&gt;=5)</f>
        <v>0</v>
      </c>
      <c r="AN964" s="258">
        <f>IF(AN$9&lt;YEAR($H964),0,IF(AN$9=YEAR($H964),MIN(13-MONTH($H964),$J964),MIN(12,$J964-SUM($N964:AM964))))*($F964&gt;=5)</f>
        <v>0</v>
      </c>
      <c r="AO964" s="258">
        <f>IF(AO$9&lt;YEAR($H964),0,IF(AO$9=YEAR($H964),MIN(13-MONTH($H964),$J964),MIN(12,$J964-SUM($N964:AN964))))*($F964&gt;=5)</f>
        <v>0</v>
      </c>
      <c r="AP964" s="258">
        <f>IF(AP$9&lt;YEAR($H964),0,IF(AP$9=YEAR($H964),MIN(13-MONTH($H964),$J964),MIN(12,$J964-SUM($N964:AO964))))*($F964&gt;=5)</f>
        <v>0</v>
      </c>
      <c r="AQ964" s="258">
        <f>IF(AQ$9&lt;YEAR($H964),0,IF(AQ$9=YEAR($H964),MIN(13-MONTH($H964),$J964),MIN(12,$J964-SUM($N964:AP964))))*($F964&gt;=5)</f>
        <v>0</v>
      </c>
      <c r="AR964" s="258">
        <f>IF(AR$9&lt;YEAR($H964),0,IF(AR$9=YEAR($H964),MIN(13-MONTH($H964),$J964),MIN(12,$J964-SUM($N964:AQ964))))*($F964&gt;=5)</f>
        <v>0</v>
      </c>
      <c r="AS964" s="258">
        <f>IF(AS$9&lt;YEAR($H964),0,IF(AS$9=YEAR($H964),MIN(13-MONTH($H964),$J964),MIN(12,$J964-SUM($N964:AR964))))*($F964&gt;=5)</f>
        <v>0</v>
      </c>
      <c r="AT964" s="258">
        <f>IF(AT$9&lt;YEAR($H964),0,IF(AT$9=YEAR($H964),MIN(13-MONTH($H964),$J964),MIN(12,$J964-SUM($N964:AS964))))*($F964&gt;=5)</f>
        <v>0</v>
      </c>
      <c r="AU964" s="258">
        <f>IF(AU$9&lt;YEAR($H964),0,IF(AU$9=YEAR($H964),MIN(13-MONTH($H964),$J964),MIN(12,$J964-SUM($N964:AT964))))*($F964&gt;=5)</f>
        <v>0</v>
      </c>
      <c r="AV964" s="258">
        <f>IF(AV$9&lt;YEAR($H964),0,IF(AV$9=YEAR($H964),MIN(13-MONTH($H964),$J964),MIN(12,$J964-SUM($N964:AU964))))*($F964&gt;=5)</f>
        <v>0</v>
      </c>
      <c r="AW964" s="258">
        <f>IF(AW$9&lt;YEAR($H964),0,IF(AW$9=YEAR($H964),MIN(13-MONTH($H964),$J964),MIN(12,$J964-SUM($N964:AV964))))*($F964&gt;=5)</f>
        <v>0</v>
      </c>
      <c r="AX964" s="258">
        <f>IF(AX$9&lt;YEAR($H964),0,IF(AX$9=YEAR($H964),MIN(13-MONTH($H964),$J964),MIN(12,$J964-SUM($N964:AW964))))*($F964&gt;=5)</f>
        <v>0</v>
      </c>
      <c r="AY964" s="258">
        <f>IF(AY$9&lt;YEAR($H964),0,IF(AY$9=YEAR($H964),MIN(13-MONTH($H964),$J964),MIN(12,$J964-SUM($N964:AX964))))*($F964&gt;=5)</f>
        <v>0</v>
      </c>
      <c r="AZ964" s="258">
        <f>IF(AZ$9&lt;YEAR($H964),0,IF(AZ$9=YEAR($H964),MIN(13-MONTH($H964),$J964),MIN(12,$J964-SUM($N964:AY964))))*($F964&gt;=5)</f>
        <v>0</v>
      </c>
      <c r="BA964" s="258">
        <f>IF(BA$9&lt;YEAR($H964),0,IF(BA$9=YEAR($H964),MIN(13-MONTH($H964),$J964),MIN(12,$J964-SUM($N964:AZ964))))*($F964&gt;=5)</f>
        <v>0</v>
      </c>
      <c r="BB964" s="258">
        <f>IF(BB$9&lt;YEAR($H964),0,IF(BB$9=YEAR($H964),MIN(13-MONTH($H964),$J964),MIN(12,$J964-SUM($N964:BA964))))*($F964&gt;=5)</f>
        <v>0</v>
      </c>
      <c r="BC964" s="258">
        <f>IF(BC$9&lt;YEAR($H964),0,IF(BC$9=YEAR($H964),MIN(13-MONTH($H964),$J964),MIN(12,$J964-SUM($N964:BB964))))*($F964&gt;=5)</f>
        <v>0</v>
      </c>
      <c r="BD964" s="258">
        <f>IF(BD$9&lt;YEAR($H964),0,IF(BD$9=YEAR($H964),MIN(13-MONTH($H964),$J964),MIN(12,$J964-SUM($N964:BC964))))*($F964&gt;=5)</f>
        <v>0</v>
      </c>
      <c r="BE964" s="258">
        <f>IF(BE$9&lt;YEAR($H964),0,IF(BE$9=YEAR($H964),MIN(13-MONTH($H964),$J964),MIN(12,$J964-SUM($N964:BD964))))*($F964&gt;=5)</f>
        <v>0</v>
      </c>
      <c r="BF964" s="258">
        <f>IF(BF$9&lt;YEAR($H964),0,IF(BF$9=YEAR($H964),MIN(13-MONTH($H964),$J964),MIN(12,$J964-SUM($N964:BE964))))*($F964&gt;=5)</f>
        <v>0</v>
      </c>
      <c r="BG964" s="258">
        <f>IF(BG$9&lt;YEAR($H964),0,IF(BG$9=YEAR($H964),MIN(13-MONTH($H964),$J964),MIN(12,$J964-SUM($N964:BF964))))*($F964&gt;=5)</f>
        <v>0</v>
      </c>
      <c r="BH964" s="258">
        <f>IF(BH$9&lt;YEAR($H964),0,IF(BH$9=YEAR($H964),MIN(13-MONTH($H964),$J964),MIN(12,$J964-SUM($N964:BG964))))*($F964&gt;=5)</f>
        <v>0</v>
      </c>
      <c r="BI964" s="258">
        <f>IF(BI$9&lt;YEAR($H964),0,IF(BI$9=YEAR($H964),MIN(13-MONTH($H964),$J964),MIN(12,$J964-SUM($N964:BH964))))*($F964&gt;=5)</f>
        <v>0</v>
      </c>
      <c r="BJ964" s="258">
        <f>IF(BJ$9&lt;YEAR($H964),0,IF(BJ$9=YEAR($H964),MIN(13-MONTH($H964),$J964),MIN(12,$J964-SUM($N964:BI964))))*($F964&gt;=5)</f>
        <v>0</v>
      </c>
      <c r="BK964" s="258">
        <f>IF(BK$9&lt;YEAR($H964),0,IF(BK$9=YEAR($H964),MIN(13-MONTH($H964),$J964),MIN(12,$J964-SUM($N964:BJ964))))*($F964&gt;=5)</f>
        <v>0</v>
      </c>
      <c r="BL964" s="258">
        <f>IF(BL$9&lt;YEAR($H964),0,IF(BL$9=YEAR($H964),MIN(13-MONTH($H964),$J964),MIN(12,$J964-SUM($N964:BK964))))*($F964&gt;=5)</f>
        <v>0</v>
      </c>
      <c r="BM964" s="258">
        <f>IF(BM$9&lt;YEAR($H964),0,IF(BM$9=YEAR($H964),MIN(13-MONTH($H964),$J964),MIN(12,$J964-SUM($N964:BL964))))*($F964&gt;=5)</f>
        <v>0</v>
      </c>
    </row>
    <row r="965" spans="3:65" outlineLevel="1" x14ac:dyDescent="0.2">
      <c r="C965" s="188">
        <f t="shared" si="739"/>
        <v>7</v>
      </c>
      <c r="D965" s="166" t="str">
        <f t="shared" si="740"/>
        <v xml:space="preserve">Alt 1 - TRANSMISSION LINE  </v>
      </c>
      <c r="E965" s="211" t="str">
        <f t="shared" si="737"/>
        <v>CWIP Capital</v>
      </c>
      <c r="F965" s="183">
        <f t="shared" si="737"/>
        <v>6</v>
      </c>
      <c r="G965" s="183"/>
      <c r="H965" s="257">
        <f>Inputs!F18</f>
        <v>45444</v>
      </c>
      <c r="I965" s="257">
        <f>Inputs!G18</f>
        <v>45992</v>
      </c>
      <c r="J965" s="260">
        <f t="shared" si="738"/>
        <v>18</v>
      </c>
      <c r="K965" s="202">
        <f t="shared" si="741"/>
        <v>14.387520613065586</v>
      </c>
      <c r="L965" s="203">
        <f t="shared" si="742"/>
        <v>18</v>
      </c>
      <c r="O965" s="258">
        <f>IF(O$9&lt;YEAR($H965),0,IF(O$9=YEAR($H965),MIN(13-MONTH($H965),$J965),MIN(12,$J965-SUM($N965:N965))))*($F965&gt;=5)</f>
        <v>0</v>
      </c>
      <c r="P965" s="258">
        <f>IF(P$9&lt;YEAR($H965),0,IF(P$9=YEAR($H965),MIN(13-MONTH($H965),$J965),MIN(12,$J965-SUM($N965:O965))))*($F965&gt;=5)</f>
        <v>0</v>
      </c>
      <c r="Q965" s="258">
        <f>IF(Q$9&lt;YEAR($H965),0,IF(Q$9=YEAR($H965),MIN(13-MONTH($H965),$J965),MIN(12,$J965-SUM($N965:P965))))*($F965&gt;=5)</f>
        <v>7</v>
      </c>
      <c r="R965" s="258">
        <f>IF(R$9&lt;YEAR($H965),0,IF(R$9=YEAR($H965),MIN(13-MONTH($H965),$J965),MIN(12,$J965-SUM($N965:Q965))))*($F965&gt;=5)</f>
        <v>11</v>
      </c>
      <c r="S965" s="258">
        <f>IF(S$9&lt;YEAR($H965),0,IF(S$9=YEAR($H965),MIN(13-MONTH($H965),$J965),MIN(12,$J965-SUM($N965:R965))))*($F965&gt;=5)</f>
        <v>0</v>
      </c>
      <c r="T965" s="258">
        <f>IF(T$9&lt;YEAR($H965),0,IF(T$9=YEAR($H965),MIN(13-MONTH($H965),$J965),MIN(12,$J965-SUM($N965:S965))))*($F965&gt;=5)</f>
        <v>0</v>
      </c>
      <c r="U965" s="258">
        <f>IF(U$9&lt;YEAR($H965),0,IF(U$9=YEAR($H965),MIN(13-MONTH($H965),$J965),MIN(12,$J965-SUM($N965:T965))))*($F965&gt;=5)</f>
        <v>0</v>
      </c>
      <c r="V965" s="258">
        <f>IF(V$9&lt;YEAR($H965),0,IF(V$9=YEAR($H965),MIN(13-MONTH($H965),$J965),MIN(12,$J965-SUM($N965:U965))))*($F965&gt;=5)</f>
        <v>0</v>
      </c>
      <c r="W965" s="258">
        <f>IF(W$9&lt;YEAR($H965),0,IF(W$9=YEAR($H965),MIN(13-MONTH($H965),$J965),MIN(12,$J965-SUM($N965:V965))))*($F965&gt;=5)</f>
        <v>0</v>
      </c>
      <c r="X965" s="258">
        <f>IF(X$9&lt;YEAR($H965),0,IF(X$9=YEAR($H965),MIN(13-MONTH($H965),$J965),MIN(12,$J965-SUM($N965:W965))))*($F965&gt;=5)</f>
        <v>0</v>
      </c>
      <c r="Y965" s="258">
        <f>IF(Y$9&lt;YEAR($H965),0,IF(Y$9=YEAR($H965),MIN(13-MONTH($H965),$J965),MIN(12,$J965-SUM($N965:X965))))*($F965&gt;=5)</f>
        <v>0</v>
      </c>
      <c r="Z965" s="258">
        <f>IF(Z$9&lt;YEAR($H965),0,IF(Z$9=YEAR($H965),MIN(13-MONTH($H965),$J965),MIN(12,$J965-SUM($N965:Y965))))*($F965&gt;=5)</f>
        <v>0</v>
      </c>
      <c r="AA965" s="258">
        <f>IF(AA$9&lt;YEAR($H965),0,IF(AA$9=YEAR($H965),MIN(13-MONTH($H965),$J965),MIN(12,$J965-SUM($N965:Z965))))*($F965&gt;=5)</f>
        <v>0</v>
      </c>
      <c r="AB965" s="258">
        <f>IF(AB$9&lt;YEAR($H965),0,IF(AB$9=YEAR($H965),MIN(13-MONTH($H965),$J965),MIN(12,$J965-SUM($N965:AA965))))*($F965&gt;=5)</f>
        <v>0</v>
      </c>
      <c r="AC965" s="258">
        <f>IF(AC$9&lt;YEAR($H965),0,IF(AC$9=YEAR($H965),MIN(13-MONTH($H965),$J965),MIN(12,$J965-SUM($N965:AB965))))*($F965&gt;=5)</f>
        <v>0</v>
      </c>
      <c r="AD965" s="258">
        <f>IF(AD$9&lt;YEAR($H965),0,IF(AD$9=YEAR($H965),MIN(13-MONTH($H965),$J965),MIN(12,$J965-SUM($N965:AC965))))*($F965&gt;=5)</f>
        <v>0</v>
      </c>
      <c r="AE965" s="258">
        <f>IF(AE$9&lt;YEAR($H965),0,IF(AE$9=YEAR($H965),MIN(13-MONTH($H965),$J965),MIN(12,$J965-SUM($N965:AD965))))*($F965&gt;=5)</f>
        <v>0</v>
      </c>
      <c r="AF965" s="258">
        <f>IF(AF$9&lt;YEAR($H965),0,IF(AF$9=YEAR($H965),MIN(13-MONTH($H965),$J965),MIN(12,$J965-SUM($N965:AE965))))*($F965&gt;=5)</f>
        <v>0</v>
      </c>
      <c r="AG965" s="258">
        <f>IF(AG$9&lt;YEAR($H965),0,IF(AG$9=YEAR($H965),MIN(13-MONTH($H965),$J965),MIN(12,$J965-SUM($N965:AF965))))*($F965&gt;=5)</f>
        <v>0</v>
      </c>
      <c r="AH965" s="258">
        <f>IF(AH$9&lt;YEAR($H965),0,IF(AH$9=YEAR($H965),MIN(13-MONTH($H965),$J965),MIN(12,$J965-SUM($N965:AG965))))*($F965&gt;=5)</f>
        <v>0</v>
      </c>
      <c r="AI965" s="258">
        <f>IF(AI$9&lt;YEAR($H965),0,IF(AI$9=YEAR($H965),MIN(13-MONTH($H965),$J965),MIN(12,$J965-SUM($N965:AH965))))*($F965&gt;=5)</f>
        <v>0</v>
      </c>
      <c r="AJ965" s="258">
        <f>IF(AJ$9&lt;YEAR($H965),0,IF(AJ$9=YEAR($H965),MIN(13-MONTH($H965),$J965),MIN(12,$J965-SUM($N965:AI965))))*($F965&gt;=5)</f>
        <v>0</v>
      </c>
      <c r="AK965" s="258">
        <f>IF(AK$9&lt;YEAR($H965),0,IF(AK$9=YEAR($H965),MIN(13-MONTH($H965),$J965),MIN(12,$J965-SUM($N965:AJ965))))*($F965&gt;=5)</f>
        <v>0</v>
      </c>
      <c r="AL965" s="258">
        <f>IF(AL$9&lt;YEAR($H965),0,IF(AL$9=YEAR($H965),MIN(13-MONTH($H965),$J965),MIN(12,$J965-SUM($N965:AK965))))*($F965&gt;=5)</f>
        <v>0</v>
      </c>
      <c r="AM965" s="258">
        <f>IF(AM$9&lt;YEAR($H965),0,IF(AM$9=YEAR($H965),MIN(13-MONTH($H965),$J965),MIN(12,$J965-SUM($N965:AL965))))*($F965&gt;=5)</f>
        <v>0</v>
      </c>
      <c r="AN965" s="258">
        <f>IF(AN$9&lt;YEAR($H965),0,IF(AN$9=YEAR($H965),MIN(13-MONTH($H965),$J965),MIN(12,$J965-SUM($N965:AM965))))*($F965&gt;=5)</f>
        <v>0</v>
      </c>
      <c r="AO965" s="258">
        <f>IF(AO$9&lt;YEAR($H965),0,IF(AO$9=YEAR($H965),MIN(13-MONTH($H965),$J965),MIN(12,$J965-SUM($N965:AN965))))*($F965&gt;=5)</f>
        <v>0</v>
      </c>
      <c r="AP965" s="258">
        <f>IF(AP$9&lt;YEAR($H965),0,IF(AP$9=YEAR($H965),MIN(13-MONTH($H965),$J965),MIN(12,$J965-SUM($N965:AO965))))*($F965&gt;=5)</f>
        <v>0</v>
      </c>
      <c r="AQ965" s="258">
        <f>IF(AQ$9&lt;YEAR($H965),0,IF(AQ$9=YEAR($H965),MIN(13-MONTH($H965),$J965),MIN(12,$J965-SUM($N965:AP965))))*($F965&gt;=5)</f>
        <v>0</v>
      </c>
      <c r="AR965" s="258">
        <f>IF(AR$9&lt;YEAR($H965),0,IF(AR$9=YEAR($H965),MIN(13-MONTH($H965),$J965),MIN(12,$J965-SUM($N965:AQ965))))*($F965&gt;=5)</f>
        <v>0</v>
      </c>
      <c r="AS965" s="258">
        <f>IF(AS$9&lt;YEAR($H965),0,IF(AS$9=YEAR($H965),MIN(13-MONTH($H965),$J965),MIN(12,$J965-SUM($N965:AR965))))*($F965&gt;=5)</f>
        <v>0</v>
      </c>
      <c r="AT965" s="258">
        <f>IF(AT$9&lt;YEAR($H965),0,IF(AT$9=YEAR($H965),MIN(13-MONTH($H965),$J965),MIN(12,$J965-SUM($N965:AS965))))*($F965&gt;=5)</f>
        <v>0</v>
      </c>
      <c r="AU965" s="258">
        <f>IF(AU$9&lt;YEAR($H965),0,IF(AU$9=YEAR($H965),MIN(13-MONTH($H965),$J965),MIN(12,$J965-SUM($N965:AT965))))*($F965&gt;=5)</f>
        <v>0</v>
      </c>
      <c r="AV965" s="258">
        <f>IF(AV$9&lt;YEAR($H965),0,IF(AV$9=YEAR($H965),MIN(13-MONTH($H965),$J965),MIN(12,$J965-SUM($N965:AU965))))*($F965&gt;=5)</f>
        <v>0</v>
      </c>
      <c r="AW965" s="258">
        <f>IF(AW$9&lt;YEAR($H965),0,IF(AW$9=YEAR($H965),MIN(13-MONTH($H965),$J965),MIN(12,$J965-SUM($N965:AV965))))*($F965&gt;=5)</f>
        <v>0</v>
      </c>
      <c r="AX965" s="258">
        <f>IF(AX$9&lt;YEAR($H965),0,IF(AX$9=YEAR($H965),MIN(13-MONTH($H965),$J965),MIN(12,$J965-SUM($N965:AW965))))*($F965&gt;=5)</f>
        <v>0</v>
      </c>
      <c r="AY965" s="258">
        <f>IF(AY$9&lt;YEAR($H965),0,IF(AY$9=YEAR($H965),MIN(13-MONTH($H965),$J965),MIN(12,$J965-SUM($N965:AX965))))*($F965&gt;=5)</f>
        <v>0</v>
      </c>
      <c r="AZ965" s="258">
        <f>IF(AZ$9&lt;YEAR($H965),0,IF(AZ$9=YEAR($H965),MIN(13-MONTH($H965),$J965),MIN(12,$J965-SUM($N965:AY965))))*($F965&gt;=5)</f>
        <v>0</v>
      </c>
      <c r="BA965" s="258">
        <f>IF(BA$9&lt;YEAR($H965),0,IF(BA$9=YEAR($H965),MIN(13-MONTH($H965),$J965),MIN(12,$J965-SUM($N965:AZ965))))*($F965&gt;=5)</f>
        <v>0</v>
      </c>
      <c r="BB965" s="258">
        <f>IF(BB$9&lt;YEAR($H965),0,IF(BB$9=YEAR($H965),MIN(13-MONTH($H965),$J965),MIN(12,$J965-SUM($N965:BA965))))*($F965&gt;=5)</f>
        <v>0</v>
      </c>
      <c r="BC965" s="258">
        <f>IF(BC$9&lt;YEAR($H965),0,IF(BC$9=YEAR($H965),MIN(13-MONTH($H965),$J965),MIN(12,$J965-SUM($N965:BB965))))*($F965&gt;=5)</f>
        <v>0</v>
      </c>
      <c r="BD965" s="258">
        <f>IF(BD$9&lt;YEAR($H965),0,IF(BD$9=YEAR($H965),MIN(13-MONTH($H965),$J965),MIN(12,$J965-SUM($N965:BC965))))*($F965&gt;=5)</f>
        <v>0</v>
      </c>
      <c r="BE965" s="258">
        <f>IF(BE$9&lt;YEAR($H965),0,IF(BE$9=YEAR($H965),MIN(13-MONTH($H965),$J965),MIN(12,$J965-SUM($N965:BD965))))*($F965&gt;=5)</f>
        <v>0</v>
      </c>
      <c r="BF965" s="258">
        <f>IF(BF$9&lt;YEAR($H965),0,IF(BF$9=YEAR($H965),MIN(13-MONTH($H965),$J965),MIN(12,$J965-SUM($N965:BE965))))*($F965&gt;=5)</f>
        <v>0</v>
      </c>
      <c r="BG965" s="258">
        <f>IF(BG$9&lt;YEAR($H965),0,IF(BG$9=YEAR($H965),MIN(13-MONTH($H965),$J965),MIN(12,$J965-SUM($N965:BF965))))*($F965&gt;=5)</f>
        <v>0</v>
      </c>
      <c r="BH965" s="258">
        <f>IF(BH$9&lt;YEAR($H965),0,IF(BH$9=YEAR($H965),MIN(13-MONTH($H965),$J965),MIN(12,$J965-SUM($N965:BG965))))*($F965&gt;=5)</f>
        <v>0</v>
      </c>
      <c r="BI965" s="258">
        <f>IF(BI$9&lt;YEAR($H965),0,IF(BI$9=YEAR($H965),MIN(13-MONTH($H965),$J965),MIN(12,$J965-SUM($N965:BH965))))*($F965&gt;=5)</f>
        <v>0</v>
      </c>
      <c r="BJ965" s="258">
        <f>IF(BJ$9&lt;YEAR($H965),0,IF(BJ$9=YEAR($H965),MIN(13-MONTH($H965),$J965),MIN(12,$J965-SUM($N965:BI965))))*($F965&gt;=5)</f>
        <v>0</v>
      </c>
      <c r="BK965" s="258">
        <f>IF(BK$9&lt;YEAR($H965),0,IF(BK$9=YEAR($H965),MIN(13-MONTH($H965),$J965),MIN(12,$J965-SUM($N965:BJ965))))*($F965&gt;=5)</f>
        <v>0</v>
      </c>
      <c r="BL965" s="258">
        <f>IF(BL$9&lt;YEAR($H965),0,IF(BL$9=YEAR($H965),MIN(13-MONTH($H965),$J965),MIN(12,$J965-SUM($N965:BK965))))*($F965&gt;=5)</f>
        <v>0</v>
      </c>
      <c r="BM965" s="258">
        <f>IF(BM$9&lt;YEAR($H965),0,IF(BM$9=YEAR($H965),MIN(13-MONTH($H965),$J965),MIN(12,$J965-SUM($N965:BL965))))*($F965&gt;=5)</f>
        <v>0</v>
      </c>
    </row>
    <row r="966" spans="3:65" outlineLevel="1" x14ac:dyDescent="0.2">
      <c r="C966" s="188">
        <f t="shared" si="739"/>
        <v>8</v>
      </c>
      <c r="D966" s="166" t="str">
        <f t="shared" si="740"/>
        <v xml:space="preserve">Alt 1 - TRANSMISSION SUBSTATION  </v>
      </c>
      <c r="E966" s="211" t="str">
        <f t="shared" si="737"/>
        <v>CWIP Capital</v>
      </c>
      <c r="F966" s="183">
        <f t="shared" si="737"/>
        <v>6</v>
      </c>
      <c r="G966" s="183"/>
      <c r="H966" s="257">
        <f>Inputs!F19</f>
        <v>45444</v>
      </c>
      <c r="I966" s="257">
        <f>Inputs!G19</f>
        <v>45992</v>
      </c>
      <c r="J966" s="260">
        <f t="shared" si="738"/>
        <v>18</v>
      </c>
      <c r="K966" s="202">
        <f t="shared" si="741"/>
        <v>14.387520613065586</v>
      </c>
      <c r="L966" s="203">
        <f t="shared" si="742"/>
        <v>18</v>
      </c>
      <c r="O966" s="258">
        <f>IF(O$9&lt;YEAR($H966),0,IF(O$9=YEAR($H966),MIN(13-MONTH($H966),$J966),MIN(12,$J966-SUM($N966:N966))))*($F966&gt;=5)</f>
        <v>0</v>
      </c>
      <c r="P966" s="258">
        <f>IF(P$9&lt;YEAR($H966),0,IF(P$9=YEAR($H966),MIN(13-MONTH($H966),$J966),MIN(12,$J966-SUM($N966:O966))))*($F966&gt;=5)</f>
        <v>0</v>
      </c>
      <c r="Q966" s="258">
        <f>IF(Q$9&lt;YEAR($H966),0,IF(Q$9=YEAR($H966),MIN(13-MONTH($H966),$J966),MIN(12,$J966-SUM($N966:P966))))*($F966&gt;=5)</f>
        <v>7</v>
      </c>
      <c r="R966" s="258">
        <f>IF(R$9&lt;YEAR($H966),0,IF(R$9=YEAR($H966),MIN(13-MONTH($H966),$J966),MIN(12,$J966-SUM($N966:Q966))))*($F966&gt;=5)</f>
        <v>11</v>
      </c>
      <c r="S966" s="258">
        <f>IF(S$9&lt;YEAR($H966),0,IF(S$9=YEAR($H966),MIN(13-MONTH($H966),$J966),MIN(12,$J966-SUM($N966:R966))))*($F966&gt;=5)</f>
        <v>0</v>
      </c>
      <c r="T966" s="258">
        <f>IF(T$9&lt;YEAR($H966),0,IF(T$9=YEAR($H966),MIN(13-MONTH($H966),$J966),MIN(12,$J966-SUM($N966:S966))))*($F966&gt;=5)</f>
        <v>0</v>
      </c>
      <c r="U966" s="258">
        <f>IF(U$9&lt;YEAR($H966),0,IF(U$9=YEAR($H966),MIN(13-MONTH($H966),$J966),MIN(12,$J966-SUM($N966:T966))))*($F966&gt;=5)</f>
        <v>0</v>
      </c>
      <c r="V966" s="258">
        <f>IF(V$9&lt;YEAR($H966),0,IF(V$9=YEAR($H966),MIN(13-MONTH($H966),$J966),MIN(12,$J966-SUM($N966:U966))))*($F966&gt;=5)</f>
        <v>0</v>
      </c>
      <c r="W966" s="258">
        <f>IF(W$9&lt;YEAR($H966),0,IF(W$9=YEAR($H966),MIN(13-MONTH($H966),$J966),MIN(12,$J966-SUM($N966:V966))))*($F966&gt;=5)</f>
        <v>0</v>
      </c>
      <c r="X966" s="258">
        <f>IF(X$9&lt;YEAR($H966),0,IF(X$9=YEAR($H966),MIN(13-MONTH($H966),$J966),MIN(12,$J966-SUM($N966:W966))))*($F966&gt;=5)</f>
        <v>0</v>
      </c>
      <c r="Y966" s="258">
        <f>IF(Y$9&lt;YEAR($H966),0,IF(Y$9=YEAR($H966),MIN(13-MONTH($H966),$J966),MIN(12,$J966-SUM($N966:X966))))*($F966&gt;=5)</f>
        <v>0</v>
      </c>
      <c r="Z966" s="258">
        <f>IF(Z$9&lt;YEAR($H966),0,IF(Z$9=YEAR($H966),MIN(13-MONTH($H966),$J966),MIN(12,$J966-SUM($N966:Y966))))*($F966&gt;=5)</f>
        <v>0</v>
      </c>
      <c r="AA966" s="258">
        <f>IF(AA$9&lt;YEAR($H966),0,IF(AA$9=YEAR($H966),MIN(13-MONTH($H966),$J966),MIN(12,$J966-SUM($N966:Z966))))*($F966&gt;=5)</f>
        <v>0</v>
      </c>
      <c r="AB966" s="258">
        <f>IF(AB$9&lt;YEAR($H966),0,IF(AB$9=YEAR($H966),MIN(13-MONTH($H966),$J966),MIN(12,$J966-SUM($N966:AA966))))*($F966&gt;=5)</f>
        <v>0</v>
      </c>
      <c r="AC966" s="258">
        <f>IF(AC$9&lt;YEAR($H966),0,IF(AC$9=YEAR($H966),MIN(13-MONTH($H966),$J966),MIN(12,$J966-SUM($N966:AB966))))*($F966&gt;=5)</f>
        <v>0</v>
      </c>
      <c r="AD966" s="258">
        <f>IF(AD$9&lt;YEAR($H966),0,IF(AD$9=YEAR($H966),MIN(13-MONTH($H966),$J966),MIN(12,$J966-SUM($N966:AC966))))*($F966&gt;=5)</f>
        <v>0</v>
      </c>
      <c r="AE966" s="258">
        <f>IF(AE$9&lt;YEAR($H966),0,IF(AE$9=YEAR($H966),MIN(13-MONTH($H966),$J966),MIN(12,$J966-SUM($N966:AD966))))*($F966&gt;=5)</f>
        <v>0</v>
      </c>
      <c r="AF966" s="258">
        <f>IF(AF$9&lt;YEAR($H966),0,IF(AF$9=YEAR($H966),MIN(13-MONTH($H966),$J966),MIN(12,$J966-SUM($N966:AE966))))*($F966&gt;=5)</f>
        <v>0</v>
      </c>
      <c r="AG966" s="258">
        <f>IF(AG$9&lt;YEAR($H966),0,IF(AG$9=YEAR($H966),MIN(13-MONTH($H966),$J966),MIN(12,$J966-SUM($N966:AF966))))*($F966&gt;=5)</f>
        <v>0</v>
      </c>
      <c r="AH966" s="258">
        <f>IF(AH$9&lt;YEAR($H966),0,IF(AH$9=YEAR($H966),MIN(13-MONTH($H966),$J966),MIN(12,$J966-SUM($N966:AG966))))*($F966&gt;=5)</f>
        <v>0</v>
      </c>
      <c r="AI966" s="258">
        <f>IF(AI$9&lt;YEAR($H966),0,IF(AI$9=YEAR($H966),MIN(13-MONTH($H966),$J966),MIN(12,$J966-SUM($N966:AH966))))*($F966&gt;=5)</f>
        <v>0</v>
      </c>
      <c r="AJ966" s="258">
        <f>IF(AJ$9&lt;YEAR($H966),0,IF(AJ$9=YEAR($H966),MIN(13-MONTH($H966),$J966),MIN(12,$J966-SUM($N966:AI966))))*($F966&gt;=5)</f>
        <v>0</v>
      </c>
      <c r="AK966" s="258">
        <f>IF(AK$9&lt;YEAR($H966),0,IF(AK$9=YEAR($H966),MIN(13-MONTH($H966),$J966),MIN(12,$J966-SUM($N966:AJ966))))*($F966&gt;=5)</f>
        <v>0</v>
      </c>
      <c r="AL966" s="258">
        <f>IF(AL$9&lt;YEAR($H966),0,IF(AL$9=YEAR($H966),MIN(13-MONTH($H966),$J966),MIN(12,$J966-SUM($N966:AK966))))*($F966&gt;=5)</f>
        <v>0</v>
      </c>
      <c r="AM966" s="258">
        <f>IF(AM$9&lt;YEAR($H966),0,IF(AM$9=YEAR($H966),MIN(13-MONTH($H966),$J966),MIN(12,$J966-SUM($N966:AL966))))*($F966&gt;=5)</f>
        <v>0</v>
      </c>
      <c r="AN966" s="258">
        <f>IF(AN$9&lt;YEAR($H966),0,IF(AN$9=YEAR($H966),MIN(13-MONTH($H966),$J966),MIN(12,$J966-SUM($N966:AM966))))*($F966&gt;=5)</f>
        <v>0</v>
      </c>
      <c r="AO966" s="258">
        <f>IF(AO$9&lt;YEAR($H966),0,IF(AO$9=YEAR($H966),MIN(13-MONTH($H966),$J966),MIN(12,$J966-SUM($N966:AN966))))*($F966&gt;=5)</f>
        <v>0</v>
      </c>
      <c r="AP966" s="258">
        <f>IF(AP$9&lt;YEAR($H966),0,IF(AP$9=YEAR($H966),MIN(13-MONTH($H966),$J966),MIN(12,$J966-SUM($N966:AO966))))*($F966&gt;=5)</f>
        <v>0</v>
      </c>
      <c r="AQ966" s="258">
        <f>IF(AQ$9&lt;YEAR($H966),0,IF(AQ$9=YEAR($H966),MIN(13-MONTH($H966),$J966),MIN(12,$J966-SUM($N966:AP966))))*($F966&gt;=5)</f>
        <v>0</v>
      </c>
      <c r="AR966" s="258">
        <f>IF(AR$9&lt;YEAR($H966),0,IF(AR$9=YEAR($H966),MIN(13-MONTH($H966),$J966),MIN(12,$J966-SUM($N966:AQ966))))*($F966&gt;=5)</f>
        <v>0</v>
      </c>
      <c r="AS966" s="258">
        <f>IF(AS$9&lt;YEAR($H966),0,IF(AS$9=YEAR($H966),MIN(13-MONTH($H966),$J966),MIN(12,$J966-SUM($N966:AR966))))*($F966&gt;=5)</f>
        <v>0</v>
      </c>
      <c r="AT966" s="258">
        <f>IF(AT$9&lt;YEAR($H966),0,IF(AT$9=YEAR($H966),MIN(13-MONTH($H966),$J966),MIN(12,$J966-SUM($N966:AS966))))*($F966&gt;=5)</f>
        <v>0</v>
      </c>
      <c r="AU966" s="258">
        <f>IF(AU$9&lt;YEAR($H966),0,IF(AU$9=YEAR($H966),MIN(13-MONTH($H966),$J966),MIN(12,$J966-SUM($N966:AT966))))*($F966&gt;=5)</f>
        <v>0</v>
      </c>
      <c r="AV966" s="258">
        <f>IF(AV$9&lt;YEAR($H966),0,IF(AV$9=YEAR($H966),MIN(13-MONTH($H966),$J966),MIN(12,$J966-SUM($N966:AU966))))*($F966&gt;=5)</f>
        <v>0</v>
      </c>
      <c r="AW966" s="258">
        <f>IF(AW$9&lt;YEAR($H966),0,IF(AW$9=YEAR($H966),MIN(13-MONTH($H966),$J966),MIN(12,$J966-SUM($N966:AV966))))*($F966&gt;=5)</f>
        <v>0</v>
      </c>
      <c r="AX966" s="258">
        <f>IF(AX$9&lt;YEAR($H966),0,IF(AX$9=YEAR($H966),MIN(13-MONTH($H966),$J966),MIN(12,$J966-SUM($N966:AW966))))*($F966&gt;=5)</f>
        <v>0</v>
      </c>
      <c r="AY966" s="258">
        <f>IF(AY$9&lt;YEAR($H966),0,IF(AY$9=YEAR($H966),MIN(13-MONTH($H966),$J966),MIN(12,$J966-SUM($N966:AX966))))*($F966&gt;=5)</f>
        <v>0</v>
      </c>
      <c r="AZ966" s="258">
        <f>IF(AZ$9&lt;YEAR($H966),0,IF(AZ$9=YEAR($H966),MIN(13-MONTH($H966),$J966),MIN(12,$J966-SUM($N966:AY966))))*($F966&gt;=5)</f>
        <v>0</v>
      </c>
      <c r="BA966" s="258">
        <f>IF(BA$9&lt;YEAR($H966),0,IF(BA$9=YEAR($H966),MIN(13-MONTH($H966),$J966),MIN(12,$J966-SUM($N966:AZ966))))*($F966&gt;=5)</f>
        <v>0</v>
      </c>
      <c r="BB966" s="258">
        <f>IF(BB$9&lt;YEAR($H966),0,IF(BB$9=YEAR($H966),MIN(13-MONTH($H966),$J966),MIN(12,$J966-SUM($N966:BA966))))*($F966&gt;=5)</f>
        <v>0</v>
      </c>
      <c r="BC966" s="258">
        <f>IF(BC$9&lt;YEAR($H966),0,IF(BC$9=YEAR($H966),MIN(13-MONTH($H966),$J966),MIN(12,$J966-SUM($N966:BB966))))*($F966&gt;=5)</f>
        <v>0</v>
      </c>
      <c r="BD966" s="258">
        <f>IF(BD$9&lt;YEAR($H966),0,IF(BD$9=YEAR($H966),MIN(13-MONTH($H966),$J966),MIN(12,$J966-SUM($N966:BC966))))*($F966&gt;=5)</f>
        <v>0</v>
      </c>
      <c r="BE966" s="258">
        <f>IF(BE$9&lt;YEAR($H966),0,IF(BE$9=YEAR($H966),MIN(13-MONTH($H966),$J966),MIN(12,$J966-SUM($N966:BD966))))*($F966&gt;=5)</f>
        <v>0</v>
      </c>
      <c r="BF966" s="258">
        <f>IF(BF$9&lt;YEAR($H966),0,IF(BF$9=YEAR($H966),MIN(13-MONTH($H966),$J966),MIN(12,$J966-SUM($N966:BE966))))*($F966&gt;=5)</f>
        <v>0</v>
      </c>
      <c r="BG966" s="258">
        <f>IF(BG$9&lt;YEAR($H966),0,IF(BG$9=YEAR($H966),MIN(13-MONTH($H966),$J966),MIN(12,$J966-SUM($N966:BF966))))*($F966&gt;=5)</f>
        <v>0</v>
      </c>
      <c r="BH966" s="258">
        <f>IF(BH$9&lt;YEAR($H966),0,IF(BH$9=YEAR($H966),MIN(13-MONTH($H966),$J966),MIN(12,$J966-SUM($N966:BG966))))*($F966&gt;=5)</f>
        <v>0</v>
      </c>
      <c r="BI966" s="258">
        <f>IF(BI$9&lt;YEAR($H966),0,IF(BI$9=YEAR($H966),MIN(13-MONTH($H966),$J966),MIN(12,$J966-SUM($N966:BH966))))*($F966&gt;=5)</f>
        <v>0</v>
      </c>
      <c r="BJ966" s="258">
        <f>IF(BJ$9&lt;YEAR($H966),0,IF(BJ$9=YEAR($H966),MIN(13-MONTH($H966),$J966),MIN(12,$J966-SUM($N966:BI966))))*($F966&gt;=5)</f>
        <v>0</v>
      </c>
      <c r="BK966" s="258">
        <f>IF(BK$9&lt;YEAR($H966),0,IF(BK$9=YEAR($H966),MIN(13-MONTH($H966),$J966),MIN(12,$J966-SUM($N966:BJ966))))*($F966&gt;=5)</f>
        <v>0</v>
      </c>
      <c r="BL966" s="258">
        <f>IF(BL$9&lt;YEAR($H966),0,IF(BL$9=YEAR($H966),MIN(13-MONTH($H966),$J966),MIN(12,$J966-SUM($N966:BK966))))*($F966&gt;=5)</f>
        <v>0</v>
      </c>
      <c r="BM966" s="258">
        <f>IF(BM$9&lt;YEAR($H966),0,IF(BM$9=YEAR($H966),MIN(13-MONTH($H966),$J966),MIN(12,$J966-SUM($N966:BL966))))*($F966&gt;=5)</f>
        <v>0</v>
      </c>
    </row>
    <row r="967" spans="3:65" outlineLevel="1" x14ac:dyDescent="0.2">
      <c r="C967" s="188">
        <f t="shared" si="739"/>
        <v>9</v>
      </c>
      <c r="D967" s="166" t="str">
        <f t="shared" si="740"/>
        <v xml:space="preserve">Alt 1 - DISTRIBUTION SUBSTATION  </v>
      </c>
      <c r="E967" s="211" t="str">
        <f t="shared" si="737"/>
        <v>CWIP Capital</v>
      </c>
      <c r="F967" s="183">
        <f t="shared" si="737"/>
        <v>6</v>
      </c>
      <c r="G967" s="183"/>
      <c r="H967" s="257">
        <f>Inputs!F20</f>
        <v>45444</v>
      </c>
      <c r="I967" s="257">
        <f>Inputs!G20</f>
        <v>45992</v>
      </c>
      <c r="J967" s="260">
        <f t="shared" si="738"/>
        <v>18</v>
      </c>
      <c r="K967" s="202">
        <f t="shared" si="741"/>
        <v>14.387520613065586</v>
      </c>
      <c r="L967" s="203">
        <f t="shared" si="742"/>
        <v>18</v>
      </c>
      <c r="O967" s="258">
        <f>IF(O$9&lt;YEAR($H967),0,IF(O$9=YEAR($H967),MIN(13-MONTH($H967),$J967),MIN(12,$J967-SUM($N967:N967))))*($F967&gt;=5)</f>
        <v>0</v>
      </c>
      <c r="P967" s="258">
        <f>IF(P$9&lt;YEAR($H967),0,IF(P$9=YEAR($H967),MIN(13-MONTH($H967),$J967),MIN(12,$J967-SUM($N967:O967))))*($F967&gt;=5)</f>
        <v>0</v>
      </c>
      <c r="Q967" s="258">
        <f>IF(Q$9&lt;YEAR($H967),0,IF(Q$9=YEAR($H967),MIN(13-MONTH($H967),$J967),MIN(12,$J967-SUM($N967:P967))))*($F967&gt;=5)</f>
        <v>7</v>
      </c>
      <c r="R967" s="258">
        <f>IF(R$9&lt;YEAR($H967),0,IF(R$9=YEAR($H967),MIN(13-MONTH($H967),$J967),MIN(12,$J967-SUM($N967:Q967))))*($F967&gt;=5)</f>
        <v>11</v>
      </c>
      <c r="S967" s="258">
        <f>IF(S$9&lt;YEAR($H967),0,IF(S$9=YEAR($H967),MIN(13-MONTH($H967),$J967),MIN(12,$J967-SUM($N967:R967))))*($F967&gt;=5)</f>
        <v>0</v>
      </c>
      <c r="T967" s="258">
        <f>IF(T$9&lt;YEAR($H967),0,IF(T$9=YEAR($H967),MIN(13-MONTH($H967),$J967),MIN(12,$J967-SUM($N967:S967))))*($F967&gt;=5)</f>
        <v>0</v>
      </c>
      <c r="U967" s="258">
        <f>IF(U$9&lt;YEAR($H967),0,IF(U$9=YEAR($H967),MIN(13-MONTH($H967),$J967),MIN(12,$J967-SUM($N967:T967))))*($F967&gt;=5)</f>
        <v>0</v>
      </c>
      <c r="V967" s="258">
        <f>IF(V$9&lt;YEAR($H967),0,IF(V$9=YEAR($H967),MIN(13-MONTH($H967),$J967),MIN(12,$J967-SUM($N967:U967))))*($F967&gt;=5)</f>
        <v>0</v>
      </c>
      <c r="W967" s="258">
        <f>IF(W$9&lt;YEAR($H967),0,IF(W$9=YEAR($H967),MIN(13-MONTH($H967),$J967),MIN(12,$J967-SUM($N967:V967))))*($F967&gt;=5)</f>
        <v>0</v>
      </c>
      <c r="X967" s="258">
        <f>IF(X$9&lt;YEAR($H967),0,IF(X$9=YEAR($H967),MIN(13-MONTH($H967),$J967),MIN(12,$J967-SUM($N967:W967))))*($F967&gt;=5)</f>
        <v>0</v>
      </c>
      <c r="Y967" s="258">
        <f>IF(Y$9&lt;YEAR($H967),0,IF(Y$9=YEAR($H967),MIN(13-MONTH($H967),$J967),MIN(12,$J967-SUM($N967:X967))))*($F967&gt;=5)</f>
        <v>0</v>
      </c>
      <c r="Z967" s="258">
        <f>IF(Z$9&lt;YEAR($H967),0,IF(Z$9=YEAR($H967),MIN(13-MONTH($H967),$J967),MIN(12,$J967-SUM($N967:Y967))))*($F967&gt;=5)</f>
        <v>0</v>
      </c>
      <c r="AA967" s="258">
        <f>IF(AA$9&lt;YEAR($H967),0,IF(AA$9=YEAR($H967),MIN(13-MONTH($H967),$J967),MIN(12,$J967-SUM($N967:Z967))))*($F967&gt;=5)</f>
        <v>0</v>
      </c>
      <c r="AB967" s="258">
        <f>IF(AB$9&lt;YEAR($H967),0,IF(AB$9=YEAR($H967),MIN(13-MONTH($H967),$J967),MIN(12,$J967-SUM($N967:AA967))))*($F967&gt;=5)</f>
        <v>0</v>
      </c>
      <c r="AC967" s="258">
        <f>IF(AC$9&lt;YEAR($H967),0,IF(AC$9=YEAR($H967),MIN(13-MONTH($H967),$J967),MIN(12,$J967-SUM($N967:AB967))))*($F967&gt;=5)</f>
        <v>0</v>
      </c>
      <c r="AD967" s="258">
        <f>IF(AD$9&lt;YEAR($H967),0,IF(AD$9=YEAR($H967),MIN(13-MONTH($H967),$J967),MIN(12,$J967-SUM($N967:AC967))))*($F967&gt;=5)</f>
        <v>0</v>
      </c>
      <c r="AE967" s="258">
        <f>IF(AE$9&lt;YEAR($H967),0,IF(AE$9=YEAR($H967),MIN(13-MONTH($H967),$J967),MIN(12,$J967-SUM($N967:AD967))))*($F967&gt;=5)</f>
        <v>0</v>
      </c>
      <c r="AF967" s="258">
        <f>IF(AF$9&lt;YEAR($H967),0,IF(AF$9=YEAR($H967),MIN(13-MONTH($H967),$J967),MIN(12,$J967-SUM($N967:AE967))))*($F967&gt;=5)</f>
        <v>0</v>
      </c>
      <c r="AG967" s="258">
        <f>IF(AG$9&lt;YEAR($H967),0,IF(AG$9=YEAR($H967),MIN(13-MONTH($H967),$J967),MIN(12,$J967-SUM($N967:AF967))))*($F967&gt;=5)</f>
        <v>0</v>
      </c>
      <c r="AH967" s="258">
        <f>IF(AH$9&lt;YEAR($H967),0,IF(AH$9=YEAR($H967),MIN(13-MONTH($H967),$J967),MIN(12,$J967-SUM($N967:AG967))))*($F967&gt;=5)</f>
        <v>0</v>
      </c>
      <c r="AI967" s="258">
        <f>IF(AI$9&lt;YEAR($H967),0,IF(AI$9=YEAR($H967),MIN(13-MONTH($H967),$J967),MIN(12,$J967-SUM($N967:AH967))))*($F967&gt;=5)</f>
        <v>0</v>
      </c>
      <c r="AJ967" s="258">
        <f>IF(AJ$9&lt;YEAR($H967),0,IF(AJ$9=YEAR($H967),MIN(13-MONTH($H967),$J967),MIN(12,$J967-SUM($N967:AI967))))*($F967&gt;=5)</f>
        <v>0</v>
      </c>
      <c r="AK967" s="258">
        <f>IF(AK$9&lt;YEAR($H967),0,IF(AK$9=YEAR($H967),MIN(13-MONTH($H967),$J967),MIN(12,$J967-SUM($N967:AJ967))))*($F967&gt;=5)</f>
        <v>0</v>
      </c>
      <c r="AL967" s="258">
        <f>IF(AL$9&lt;YEAR($H967),0,IF(AL$9=YEAR($H967),MIN(13-MONTH($H967),$J967),MIN(12,$J967-SUM($N967:AK967))))*($F967&gt;=5)</f>
        <v>0</v>
      </c>
      <c r="AM967" s="258">
        <f>IF(AM$9&lt;YEAR($H967),0,IF(AM$9=YEAR($H967),MIN(13-MONTH($H967),$J967),MIN(12,$J967-SUM($N967:AL967))))*($F967&gt;=5)</f>
        <v>0</v>
      </c>
      <c r="AN967" s="258">
        <f>IF(AN$9&lt;YEAR($H967),0,IF(AN$9=YEAR($H967),MIN(13-MONTH($H967),$J967),MIN(12,$J967-SUM($N967:AM967))))*($F967&gt;=5)</f>
        <v>0</v>
      </c>
      <c r="AO967" s="258">
        <f>IF(AO$9&lt;YEAR($H967),0,IF(AO$9=YEAR($H967),MIN(13-MONTH($H967),$J967),MIN(12,$J967-SUM($N967:AN967))))*($F967&gt;=5)</f>
        <v>0</v>
      </c>
      <c r="AP967" s="258">
        <f>IF(AP$9&lt;YEAR($H967),0,IF(AP$9=YEAR($H967),MIN(13-MONTH($H967),$J967),MIN(12,$J967-SUM($N967:AO967))))*($F967&gt;=5)</f>
        <v>0</v>
      </c>
      <c r="AQ967" s="258">
        <f>IF(AQ$9&lt;YEAR($H967),0,IF(AQ$9=YEAR($H967),MIN(13-MONTH($H967),$J967),MIN(12,$J967-SUM($N967:AP967))))*($F967&gt;=5)</f>
        <v>0</v>
      </c>
      <c r="AR967" s="258">
        <f>IF(AR$9&lt;YEAR($H967),0,IF(AR$9=YEAR($H967),MIN(13-MONTH($H967),$J967),MIN(12,$J967-SUM($N967:AQ967))))*($F967&gt;=5)</f>
        <v>0</v>
      </c>
      <c r="AS967" s="258">
        <f>IF(AS$9&lt;YEAR($H967),0,IF(AS$9=YEAR($H967),MIN(13-MONTH($H967),$J967),MIN(12,$J967-SUM($N967:AR967))))*($F967&gt;=5)</f>
        <v>0</v>
      </c>
      <c r="AT967" s="258">
        <f>IF(AT$9&lt;YEAR($H967),0,IF(AT$9=YEAR($H967),MIN(13-MONTH($H967),$J967),MIN(12,$J967-SUM($N967:AS967))))*($F967&gt;=5)</f>
        <v>0</v>
      </c>
      <c r="AU967" s="258">
        <f>IF(AU$9&lt;YEAR($H967),0,IF(AU$9=YEAR($H967),MIN(13-MONTH($H967),$J967),MIN(12,$J967-SUM($N967:AT967))))*($F967&gt;=5)</f>
        <v>0</v>
      </c>
      <c r="AV967" s="258">
        <f>IF(AV$9&lt;YEAR($H967),0,IF(AV$9=YEAR($H967),MIN(13-MONTH($H967),$J967),MIN(12,$J967-SUM($N967:AU967))))*($F967&gt;=5)</f>
        <v>0</v>
      </c>
      <c r="AW967" s="258">
        <f>IF(AW$9&lt;YEAR($H967),0,IF(AW$9=YEAR($H967),MIN(13-MONTH($H967),$J967),MIN(12,$J967-SUM($N967:AV967))))*($F967&gt;=5)</f>
        <v>0</v>
      </c>
      <c r="AX967" s="258">
        <f>IF(AX$9&lt;YEAR($H967),0,IF(AX$9=YEAR($H967),MIN(13-MONTH($H967),$J967),MIN(12,$J967-SUM($N967:AW967))))*($F967&gt;=5)</f>
        <v>0</v>
      </c>
      <c r="AY967" s="258">
        <f>IF(AY$9&lt;YEAR($H967),0,IF(AY$9=YEAR($H967),MIN(13-MONTH($H967),$J967),MIN(12,$J967-SUM($N967:AX967))))*($F967&gt;=5)</f>
        <v>0</v>
      </c>
      <c r="AZ967" s="258">
        <f>IF(AZ$9&lt;YEAR($H967),0,IF(AZ$9=YEAR($H967),MIN(13-MONTH($H967),$J967),MIN(12,$J967-SUM($N967:AY967))))*($F967&gt;=5)</f>
        <v>0</v>
      </c>
      <c r="BA967" s="258">
        <f>IF(BA$9&lt;YEAR($H967),0,IF(BA$9=YEAR($H967),MIN(13-MONTH($H967),$J967),MIN(12,$J967-SUM($N967:AZ967))))*($F967&gt;=5)</f>
        <v>0</v>
      </c>
      <c r="BB967" s="258">
        <f>IF(BB$9&lt;YEAR($H967),0,IF(BB$9=YEAR($H967),MIN(13-MONTH($H967),$J967),MIN(12,$J967-SUM($N967:BA967))))*($F967&gt;=5)</f>
        <v>0</v>
      </c>
      <c r="BC967" s="258">
        <f>IF(BC$9&lt;YEAR($H967),0,IF(BC$9=YEAR($H967),MIN(13-MONTH($H967),$J967),MIN(12,$J967-SUM($N967:BB967))))*($F967&gt;=5)</f>
        <v>0</v>
      </c>
      <c r="BD967" s="258">
        <f>IF(BD$9&lt;YEAR($H967),0,IF(BD$9=YEAR($H967),MIN(13-MONTH($H967),$J967),MIN(12,$J967-SUM($N967:BC967))))*($F967&gt;=5)</f>
        <v>0</v>
      </c>
      <c r="BE967" s="258">
        <f>IF(BE$9&lt;YEAR($H967),0,IF(BE$9=YEAR($H967),MIN(13-MONTH($H967),$J967),MIN(12,$J967-SUM($N967:BD967))))*($F967&gt;=5)</f>
        <v>0</v>
      </c>
      <c r="BF967" s="258">
        <f>IF(BF$9&lt;YEAR($H967),0,IF(BF$9=YEAR($H967),MIN(13-MONTH($H967),$J967),MIN(12,$J967-SUM($N967:BE967))))*($F967&gt;=5)</f>
        <v>0</v>
      </c>
      <c r="BG967" s="258">
        <f>IF(BG$9&lt;YEAR($H967),0,IF(BG$9=YEAR($H967),MIN(13-MONTH($H967),$J967),MIN(12,$J967-SUM($N967:BF967))))*($F967&gt;=5)</f>
        <v>0</v>
      </c>
      <c r="BH967" s="258">
        <f>IF(BH$9&lt;YEAR($H967),0,IF(BH$9=YEAR($H967),MIN(13-MONTH($H967),$J967),MIN(12,$J967-SUM($N967:BG967))))*($F967&gt;=5)</f>
        <v>0</v>
      </c>
      <c r="BI967" s="258">
        <f>IF(BI$9&lt;YEAR($H967),0,IF(BI$9=YEAR($H967),MIN(13-MONTH($H967),$J967),MIN(12,$J967-SUM($N967:BH967))))*($F967&gt;=5)</f>
        <v>0</v>
      </c>
      <c r="BJ967" s="258">
        <f>IF(BJ$9&lt;YEAR($H967),0,IF(BJ$9=YEAR($H967),MIN(13-MONTH($H967),$J967),MIN(12,$J967-SUM($N967:BI967))))*($F967&gt;=5)</f>
        <v>0</v>
      </c>
      <c r="BK967" s="258">
        <f>IF(BK$9&lt;YEAR($H967),0,IF(BK$9=YEAR($H967),MIN(13-MONTH($H967),$J967),MIN(12,$J967-SUM($N967:BJ967))))*($F967&gt;=5)</f>
        <v>0</v>
      </c>
      <c r="BL967" s="258">
        <f>IF(BL$9&lt;YEAR($H967),0,IF(BL$9=YEAR($H967),MIN(13-MONTH($H967),$J967),MIN(12,$J967-SUM($N967:BK967))))*($F967&gt;=5)</f>
        <v>0</v>
      </c>
      <c r="BM967" s="258">
        <f>IF(BM$9&lt;YEAR($H967),0,IF(BM$9=YEAR($H967),MIN(13-MONTH($H967),$J967),MIN(12,$J967-SUM($N967:BL967))))*($F967&gt;=5)</f>
        <v>0</v>
      </c>
    </row>
    <row r="968" spans="3:65" outlineLevel="1" x14ac:dyDescent="0.2">
      <c r="C968" s="188">
        <f t="shared" si="739"/>
        <v>10</v>
      </c>
      <c r="D968" s="166" t="str">
        <f t="shared" si="740"/>
        <v/>
      </c>
      <c r="E968" s="211" t="str">
        <f t="shared" si="737"/>
        <v>Operating Expense</v>
      </c>
      <c r="F968" s="183">
        <f t="shared" si="737"/>
        <v>2</v>
      </c>
      <c r="G968" s="183"/>
      <c r="H968" s="257">
        <f>Inputs!F21</f>
        <v>44197</v>
      </c>
      <c r="I968" s="257">
        <f>Inputs!G21</f>
        <v>44562</v>
      </c>
      <c r="J968" s="260">
        <f t="shared" si="738"/>
        <v>12</v>
      </c>
      <c r="K968" s="202">
        <f t="shared" si="741"/>
        <v>0</v>
      </c>
      <c r="L968" s="203">
        <f t="shared" si="742"/>
        <v>0</v>
      </c>
      <c r="O968" s="258">
        <f>IF(O$9&lt;YEAR($H968),0,IF(O$9=YEAR($H968),MIN(13-MONTH($H968),$J968),MIN(12,$J968-SUM($N968:N968))))*($F968&gt;=5)</f>
        <v>0</v>
      </c>
      <c r="P968" s="258">
        <f>IF(P$9&lt;YEAR($H968),0,IF(P$9=YEAR($H968),MIN(13-MONTH($H968),$J968),MIN(12,$J968-SUM($N968:O968))))*($F968&gt;=5)</f>
        <v>0</v>
      </c>
      <c r="Q968" s="258">
        <f>IF(Q$9&lt;YEAR($H968),0,IF(Q$9=YEAR($H968),MIN(13-MONTH($H968),$J968),MIN(12,$J968-SUM($N968:P968))))*($F968&gt;=5)</f>
        <v>0</v>
      </c>
      <c r="R968" s="258">
        <f>IF(R$9&lt;YEAR($H968),0,IF(R$9=YEAR($H968),MIN(13-MONTH($H968),$J968),MIN(12,$J968-SUM($N968:Q968))))*($F968&gt;=5)</f>
        <v>0</v>
      </c>
      <c r="S968" s="258">
        <f>IF(S$9&lt;YEAR($H968),0,IF(S$9=YEAR($H968),MIN(13-MONTH($H968),$J968),MIN(12,$J968-SUM($N968:R968))))*($F968&gt;=5)</f>
        <v>0</v>
      </c>
      <c r="T968" s="258">
        <f>IF(T$9&lt;YEAR($H968),0,IF(T$9=YEAR($H968),MIN(13-MONTH($H968),$J968),MIN(12,$J968-SUM($N968:S968))))*($F968&gt;=5)</f>
        <v>0</v>
      </c>
      <c r="U968" s="258">
        <f>IF(U$9&lt;YEAR($H968),0,IF(U$9=YEAR($H968),MIN(13-MONTH($H968),$J968),MIN(12,$J968-SUM($N968:T968))))*($F968&gt;=5)</f>
        <v>0</v>
      </c>
      <c r="V968" s="258">
        <f>IF(V$9&lt;YEAR($H968),0,IF(V$9=YEAR($H968),MIN(13-MONTH($H968),$J968),MIN(12,$J968-SUM($N968:U968))))*($F968&gt;=5)</f>
        <v>0</v>
      </c>
      <c r="W968" s="258">
        <f>IF(W$9&lt;YEAR($H968),0,IF(W$9=YEAR($H968),MIN(13-MONTH($H968),$J968),MIN(12,$J968-SUM($N968:V968))))*($F968&gt;=5)</f>
        <v>0</v>
      </c>
      <c r="X968" s="258">
        <f>IF(X$9&lt;YEAR($H968),0,IF(X$9=YEAR($H968),MIN(13-MONTH($H968),$J968),MIN(12,$J968-SUM($N968:W968))))*($F968&gt;=5)</f>
        <v>0</v>
      </c>
      <c r="Y968" s="258">
        <f>IF(Y$9&lt;YEAR($H968),0,IF(Y$9=YEAR($H968),MIN(13-MONTH($H968),$J968),MIN(12,$J968-SUM($N968:X968))))*($F968&gt;=5)</f>
        <v>0</v>
      </c>
      <c r="Z968" s="258">
        <f>IF(Z$9&lt;YEAR($H968),0,IF(Z$9=YEAR($H968),MIN(13-MONTH($H968),$J968),MIN(12,$J968-SUM($N968:Y968))))*($F968&gt;=5)</f>
        <v>0</v>
      </c>
      <c r="AA968" s="258">
        <f>IF(AA$9&lt;YEAR($H968),0,IF(AA$9=YEAR($H968),MIN(13-MONTH($H968),$J968),MIN(12,$J968-SUM($N968:Z968))))*($F968&gt;=5)</f>
        <v>0</v>
      </c>
      <c r="AB968" s="258">
        <f>IF(AB$9&lt;YEAR($H968),0,IF(AB$9=YEAR($H968),MIN(13-MONTH($H968),$J968),MIN(12,$J968-SUM($N968:AA968))))*($F968&gt;=5)</f>
        <v>0</v>
      </c>
      <c r="AC968" s="258">
        <f>IF(AC$9&lt;YEAR($H968),0,IF(AC$9=YEAR($H968),MIN(13-MONTH($H968),$J968),MIN(12,$J968-SUM($N968:AB968))))*($F968&gt;=5)</f>
        <v>0</v>
      </c>
      <c r="AD968" s="258">
        <f>IF(AD$9&lt;YEAR($H968),0,IF(AD$9=YEAR($H968),MIN(13-MONTH($H968),$J968),MIN(12,$J968-SUM($N968:AC968))))*($F968&gt;=5)</f>
        <v>0</v>
      </c>
      <c r="AE968" s="258">
        <f>IF(AE$9&lt;YEAR($H968),0,IF(AE$9=YEAR($H968),MIN(13-MONTH($H968),$J968),MIN(12,$J968-SUM($N968:AD968))))*($F968&gt;=5)</f>
        <v>0</v>
      </c>
      <c r="AF968" s="258">
        <f>IF(AF$9&lt;YEAR($H968),0,IF(AF$9=YEAR($H968),MIN(13-MONTH($H968),$J968),MIN(12,$J968-SUM($N968:AE968))))*($F968&gt;=5)</f>
        <v>0</v>
      </c>
      <c r="AG968" s="258">
        <f>IF(AG$9&lt;YEAR($H968),0,IF(AG$9=YEAR($H968),MIN(13-MONTH($H968),$J968),MIN(12,$J968-SUM($N968:AF968))))*($F968&gt;=5)</f>
        <v>0</v>
      </c>
      <c r="AH968" s="258">
        <f>IF(AH$9&lt;YEAR($H968),0,IF(AH$9=YEAR($H968),MIN(13-MONTH($H968),$J968),MIN(12,$J968-SUM($N968:AG968))))*($F968&gt;=5)</f>
        <v>0</v>
      </c>
      <c r="AI968" s="258">
        <f>IF(AI$9&lt;YEAR($H968),0,IF(AI$9=YEAR($H968),MIN(13-MONTH($H968),$J968),MIN(12,$J968-SUM($N968:AH968))))*($F968&gt;=5)</f>
        <v>0</v>
      </c>
      <c r="AJ968" s="258">
        <f>IF(AJ$9&lt;YEAR($H968),0,IF(AJ$9=YEAR($H968),MIN(13-MONTH($H968),$J968),MIN(12,$J968-SUM($N968:AI968))))*($F968&gt;=5)</f>
        <v>0</v>
      </c>
      <c r="AK968" s="258">
        <f>IF(AK$9&lt;YEAR($H968),0,IF(AK$9=YEAR($H968),MIN(13-MONTH($H968),$J968),MIN(12,$J968-SUM($N968:AJ968))))*($F968&gt;=5)</f>
        <v>0</v>
      </c>
      <c r="AL968" s="258">
        <f>IF(AL$9&lt;YEAR($H968),0,IF(AL$9=YEAR($H968),MIN(13-MONTH($H968),$J968),MIN(12,$J968-SUM($N968:AK968))))*($F968&gt;=5)</f>
        <v>0</v>
      </c>
      <c r="AM968" s="258">
        <f>IF(AM$9&lt;YEAR($H968),0,IF(AM$9=YEAR($H968),MIN(13-MONTH($H968),$J968),MIN(12,$J968-SUM($N968:AL968))))*($F968&gt;=5)</f>
        <v>0</v>
      </c>
      <c r="AN968" s="258">
        <f>IF(AN$9&lt;YEAR($H968),0,IF(AN$9=YEAR($H968),MIN(13-MONTH($H968),$J968),MIN(12,$J968-SUM($N968:AM968))))*($F968&gt;=5)</f>
        <v>0</v>
      </c>
      <c r="AO968" s="258">
        <f>IF(AO$9&lt;YEAR($H968),0,IF(AO$9=YEAR($H968),MIN(13-MONTH($H968),$J968),MIN(12,$J968-SUM($N968:AN968))))*($F968&gt;=5)</f>
        <v>0</v>
      </c>
      <c r="AP968" s="258">
        <f>IF(AP$9&lt;YEAR($H968),0,IF(AP$9=YEAR($H968),MIN(13-MONTH($H968),$J968),MIN(12,$J968-SUM($N968:AO968))))*($F968&gt;=5)</f>
        <v>0</v>
      </c>
      <c r="AQ968" s="258">
        <f>IF(AQ$9&lt;YEAR($H968),0,IF(AQ$9=YEAR($H968),MIN(13-MONTH($H968),$J968),MIN(12,$J968-SUM($N968:AP968))))*($F968&gt;=5)</f>
        <v>0</v>
      </c>
      <c r="AR968" s="258">
        <f>IF(AR$9&lt;YEAR($H968),0,IF(AR$9=YEAR($H968),MIN(13-MONTH($H968),$J968),MIN(12,$J968-SUM($N968:AQ968))))*($F968&gt;=5)</f>
        <v>0</v>
      </c>
      <c r="AS968" s="258">
        <f>IF(AS$9&lt;YEAR($H968),0,IF(AS$9=YEAR($H968),MIN(13-MONTH($H968),$J968),MIN(12,$J968-SUM($N968:AR968))))*($F968&gt;=5)</f>
        <v>0</v>
      </c>
      <c r="AT968" s="258">
        <f>IF(AT$9&lt;YEAR($H968),0,IF(AT$9=YEAR($H968),MIN(13-MONTH($H968),$J968),MIN(12,$J968-SUM($N968:AS968))))*($F968&gt;=5)</f>
        <v>0</v>
      </c>
      <c r="AU968" s="258">
        <f>IF(AU$9&lt;YEAR($H968),0,IF(AU$9=YEAR($H968),MIN(13-MONTH($H968),$J968),MIN(12,$J968-SUM($N968:AT968))))*($F968&gt;=5)</f>
        <v>0</v>
      </c>
      <c r="AV968" s="258">
        <f>IF(AV$9&lt;YEAR($H968),0,IF(AV$9=YEAR($H968),MIN(13-MONTH($H968),$J968),MIN(12,$J968-SUM($N968:AU968))))*($F968&gt;=5)</f>
        <v>0</v>
      </c>
      <c r="AW968" s="258">
        <f>IF(AW$9&lt;YEAR($H968),0,IF(AW$9=YEAR($H968),MIN(13-MONTH($H968),$J968),MIN(12,$J968-SUM($N968:AV968))))*($F968&gt;=5)</f>
        <v>0</v>
      </c>
      <c r="AX968" s="258">
        <f>IF(AX$9&lt;YEAR($H968),0,IF(AX$9=YEAR($H968),MIN(13-MONTH($H968),$J968),MIN(12,$J968-SUM($N968:AW968))))*($F968&gt;=5)</f>
        <v>0</v>
      </c>
      <c r="AY968" s="258">
        <f>IF(AY$9&lt;YEAR($H968),0,IF(AY$9=YEAR($H968),MIN(13-MONTH($H968),$J968),MIN(12,$J968-SUM($N968:AX968))))*($F968&gt;=5)</f>
        <v>0</v>
      </c>
      <c r="AZ968" s="258">
        <f>IF(AZ$9&lt;YEAR($H968),0,IF(AZ$9=YEAR($H968),MIN(13-MONTH($H968),$J968),MIN(12,$J968-SUM($N968:AY968))))*($F968&gt;=5)</f>
        <v>0</v>
      </c>
      <c r="BA968" s="258">
        <f>IF(BA$9&lt;YEAR($H968),0,IF(BA$9=YEAR($H968),MIN(13-MONTH($H968),$J968),MIN(12,$J968-SUM($N968:AZ968))))*($F968&gt;=5)</f>
        <v>0</v>
      </c>
      <c r="BB968" s="258">
        <f>IF(BB$9&lt;YEAR($H968),0,IF(BB$9=YEAR($H968),MIN(13-MONTH($H968),$J968),MIN(12,$J968-SUM($N968:BA968))))*($F968&gt;=5)</f>
        <v>0</v>
      </c>
      <c r="BC968" s="258">
        <f>IF(BC$9&lt;YEAR($H968),0,IF(BC$9=YEAR($H968),MIN(13-MONTH($H968),$J968),MIN(12,$J968-SUM($N968:BB968))))*($F968&gt;=5)</f>
        <v>0</v>
      </c>
      <c r="BD968" s="258">
        <f>IF(BD$9&lt;YEAR($H968),0,IF(BD$9=YEAR($H968),MIN(13-MONTH($H968),$J968),MIN(12,$J968-SUM($N968:BC968))))*($F968&gt;=5)</f>
        <v>0</v>
      </c>
      <c r="BE968" s="258">
        <f>IF(BE$9&lt;YEAR($H968),0,IF(BE$9=YEAR($H968),MIN(13-MONTH($H968),$J968),MIN(12,$J968-SUM($N968:BD968))))*($F968&gt;=5)</f>
        <v>0</v>
      </c>
      <c r="BF968" s="258">
        <f>IF(BF$9&lt;YEAR($H968),0,IF(BF$9=YEAR($H968),MIN(13-MONTH($H968),$J968),MIN(12,$J968-SUM($N968:BE968))))*($F968&gt;=5)</f>
        <v>0</v>
      </c>
      <c r="BG968" s="258">
        <f>IF(BG$9&lt;YEAR($H968),0,IF(BG$9=YEAR($H968),MIN(13-MONTH($H968),$J968),MIN(12,$J968-SUM($N968:BF968))))*($F968&gt;=5)</f>
        <v>0</v>
      </c>
      <c r="BH968" s="258">
        <f>IF(BH$9&lt;YEAR($H968),0,IF(BH$9=YEAR($H968),MIN(13-MONTH($H968),$J968),MIN(12,$J968-SUM($N968:BG968))))*($F968&gt;=5)</f>
        <v>0</v>
      </c>
      <c r="BI968" s="258">
        <f>IF(BI$9&lt;YEAR($H968),0,IF(BI$9=YEAR($H968),MIN(13-MONTH($H968),$J968),MIN(12,$J968-SUM($N968:BH968))))*($F968&gt;=5)</f>
        <v>0</v>
      </c>
      <c r="BJ968" s="258">
        <f>IF(BJ$9&lt;YEAR($H968),0,IF(BJ$9=YEAR($H968),MIN(13-MONTH($H968),$J968),MIN(12,$J968-SUM($N968:BI968))))*($F968&gt;=5)</f>
        <v>0</v>
      </c>
      <c r="BK968" s="258">
        <f>IF(BK$9&lt;YEAR($H968),0,IF(BK$9=YEAR($H968),MIN(13-MONTH($H968),$J968),MIN(12,$J968-SUM($N968:BJ968))))*($F968&gt;=5)</f>
        <v>0</v>
      </c>
      <c r="BL968" s="258">
        <f>IF(BL$9&lt;YEAR($H968),0,IF(BL$9=YEAR($H968),MIN(13-MONTH($H968),$J968),MIN(12,$J968-SUM($N968:BK968))))*($F968&gt;=5)</f>
        <v>0</v>
      </c>
      <c r="BM968" s="258">
        <f>IF(BM$9&lt;YEAR($H968),0,IF(BM$9=YEAR($H968),MIN(13-MONTH($H968),$J968),MIN(12,$J968-SUM($N968:BL968))))*($F968&gt;=5)</f>
        <v>0</v>
      </c>
    </row>
    <row r="969" spans="3:65" outlineLevel="1" x14ac:dyDescent="0.2">
      <c r="C969" s="188">
        <f t="shared" si="739"/>
        <v>11</v>
      </c>
      <c r="D969" s="166" t="str">
        <f t="shared" si="740"/>
        <v/>
      </c>
      <c r="E969" s="211" t="str">
        <f t="shared" si="737"/>
        <v>Operating Expense</v>
      </c>
      <c r="F969" s="183">
        <f t="shared" si="737"/>
        <v>2</v>
      </c>
      <c r="G969" s="183"/>
      <c r="H969" s="257">
        <f>Inputs!F22</f>
        <v>44197</v>
      </c>
      <c r="I969" s="257">
        <f>Inputs!G22</f>
        <v>44562</v>
      </c>
      <c r="J969" s="260">
        <f t="shared" si="738"/>
        <v>12</v>
      </c>
      <c r="K969" s="202">
        <f t="shared" si="741"/>
        <v>0</v>
      </c>
      <c r="L969" s="203">
        <f t="shared" si="742"/>
        <v>0</v>
      </c>
      <c r="O969" s="258">
        <f>IF(O$9&lt;YEAR($H969),0,IF(O$9=YEAR($H969),MIN(13-MONTH($H969),$J969),MIN(12,$J969-SUM($N969:N969))))*($F969&gt;=5)</f>
        <v>0</v>
      </c>
      <c r="P969" s="258">
        <f>IF(P$9&lt;YEAR($H969),0,IF(P$9=YEAR($H969),MIN(13-MONTH($H969),$J969),MIN(12,$J969-SUM($N969:O969))))*($F969&gt;=5)</f>
        <v>0</v>
      </c>
      <c r="Q969" s="258">
        <f>IF(Q$9&lt;YEAR($H969),0,IF(Q$9=YEAR($H969),MIN(13-MONTH($H969),$J969),MIN(12,$J969-SUM($N969:P969))))*($F969&gt;=5)</f>
        <v>0</v>
      </c>
      <c r="R969" s="258">
        <f>IF(R$9&lt;YEAR($H969),0,IF(R$9=YEAR($H969),MIN(13-MONTH($H969),$J969),MIN(12,$J969-SUM($N969:Q969))))*($F969&gt;=5)</f>
        <v>0</v>
      </c>
      <c r="S969" s="258">
        <f>IF(S$9&lt;YEAR($H969),0,IF(S$9=YEAR($H969),MIN(13-MONTH($H969),$J969),MIN(12,$J969-SUM($N969:R969))))*($F969&gt;=5)</f>
        <v>0</v>
      </c>
      <c r="T969" s="258">
        <f>IF(T$9&lt;YEAR($H969),0,IF(T$9=YEAR($H969),MIN(13-MONTH($H969),$J969),MIN(12,$J969-SUM($N969:S969))))*($F969&gt;=5)</f>
        <v>0</v>
      </c>
      <c r="U969" s="258">
        <f>IF(U$9&lt;YEAR($H969),0,IF(U$9=YEAR($H969),MIN(13-MONTH($H969),$J969),MIN(12,$J969-SUM($N969:T969))))*($F969&gt;=5)</f>
        <v>0</v>
      </c>
      <c r="V969" s="258">
        <f>IF(V$9&lt;YEAR($H969),0,IF(V$9=YEAR($H969),MIN(13-MONTH($H969),$J969),MIN(12,$J969-SUM($N969:U969))))*($F969&gt;=5)</f>
        <v>0</v>
      </c>
      <c r="W969" s="258">
        <f>IF(W$9&lt;YEAR($H969),0,IF(W$9=YEAR($H969),MIN(13-MONTH($H969),$J969),MIN(12,$J969-SUM($N969:V969))))*($F969&gt;=5)</f>
        <v>0</v>
      </c>
      <c r="X969" s="258">
        <f>IF(X$9&lt;YEAR($H969),0,IF(X$9=YEAR($H969),MIN(13-MONTH($H969),$J969),MIN(12,$J969-SUM($N969:W969))))*($F969&gt;=5)</f>
        <v>0</v>
      </c>
      <c r="Y969" s="258">
        <f>IF(Y$9&lt;YEAR($H969),0,IF(Y$9=YEAR($H969),MIN(13-MONTH($H969),$J969),MIN(12,$J969-SUM($N969:X969))))*($F969&gt;=5)</f>
        <v>0</v>
      </c>
      <c r="Z969" s="258">
        <f>IF(Z$9&lt;YEAR($H969),0,IF(Z$9=YEAR($H969),MIN(13-MONTH($H969),$J969),MIN(12,$J969-SUM($N969:Y969))))*($F969&gt;=5)</f>
        <v>0</v>
      </c>
      <c r="AA969" s="258">
        <f>IF(AA$9&lt;YEAR($H969),0,IF(AA$9=YEAR($H969),MIN(13-MONTH($H969),$J969),MIN(12,$J969-SUM($N969:Z969))))*($F969&gt;=5)</f>
        <v>0</v>
      </c>
      <c r="AB969" s="258">
        <f>IF(AB$9&lt;YEAR($H969),0,IF(AB$9=YEAR($H969),MIN(13-MONTH($H969),$J969),MIN(12,$J969-SUM($N969:AA969))))*($F969&gt;=5)</f>
        <v>0</v>
      </c>
      <c r="AC969" s="258">
        <f>IF(AC$9&lt;YEAR($H969),0,IF(AC$9=YEAR($H969),MIN(13-MONTH($H969),$J969),MIN(12,$J969-SUM($N969:AB969))))*($F969&gt;=5)</f>
        <v>0</v>
      </c>
      <c r="AD969" s="258">
        <f>IF(AD$9&lt;YEAR($H969),0,IF(AD$9=YEAR($H969),MIN(13-MONTH($H969),$J969),MIN(12,$J969-SUM($N969:AC969))))*($F969&gt;=5)</f>
        <v>0</v>
      </c>
      <c r="AE969" s="258">
        <f>IF(AE$9&lt;YEAR($H969),0,IF(AE$9=YEAR($H969),MIN(13-MONTH($H969),$J969),MIN(12,$J969-SUM($N969:AD969))))*($F969&gt;=5)</f>
        <v>0</v>
      </c>
      <c r="AF969" s="258">
        <f>IF(AF$9&lt;YEAR($H969),0,IF(AF$9=YEAR($H969),MIN(13-MONTH($H969),$J969),MIN(12,$J969-SUM($N969:AE969))))*($F969&gt;=5)</f>
        <v>0</v>
      </c>
      <c r="AG969" s="258">
        <f>IF(AG$9&lt;YEAR($H969),0,IF(AG$9=YEAR($H969),MIN(13-MONTH($H969),$J969),MIN(12,$J969-SUM($N969:AF969))))*($F969&gt;=5)</f>
        <v>0</v>
      </c>
      <c r="AH969" s="258">
        <f>IF(AH$9&lt;YEAR($H969),0,IF(AH$9=YEAR($H969),MIN(13-MONTH($H969),$J969),MIN(12,$J969-SUM($N969:AG969))))*($F969&gt;=5)</f>
        <v>0</v>
      </c>
      <c r="AI969" s="258">
        <f>IF(AI$9&lt;YEAR($H969),0,IF(AI$9=YEAR($H969),MIN(13-MONTH($H969),$J969),MIN(12,$J969-SUM($N969:AH969))))*($F969&gt;=5)</f>
        <v>0</v>
      </c>
      <c r="AJ969" s="258">
        <f>IF(AJ$9&lt;YEAR($H969),0,IF(AJ$9=YEAR($H969),MIN(13-MONTH($H969),$J969),MIN(12,$J969-SUM($N969:AI969))))*($F969&gt;=5)</f>
        <v>0</v>
      </c>
      <c r="AK969" s="258">
        <f>IF(AK$9&lt;YEAR($H969),0,IF(AK$9=YEAR($H969),MIN(13-MONTH($H969),$J969),MIN(12,$J969-SUM($N969:AJ969))))*($F969&gt;=5)</f>
        <v>0</v>
      </c>
      <c r="AL969" s="258">
        <f>IF(AL$9&lt;YEAR($H969),0,IF(AL$9=YEAR($H969),MIN(13-MONTH($H969),$J969),MIN(12,$J969-SUM($N969:AK969))))*($F969&gt;=5)</f>
        <v>0</v>
      </c>
      <c r="AM969" s="258">
        <f>IF(AM$9&lt;YEAR($H969),0,IF(AM$9=YEAR($H969),MIN(13-MONTH($H969),$J969),MIN(12,$J969-SUM($N969:AL969))))*($F969&gt;=5)</f>
        <v>0</v>
      </c>
      <c r="AN969" s="258">
        <f>IF(AN$9&lt;YEAR($H969),0,IF(AN$9=YEAR($H969),MIN(13-MONTH($H969),$J969),MIN(12,$J969-SUM($N969:AM969))))*($F969&gt;=5)</f>
        <v>0</v>
      </c>
      <c r="AO969" s="258">
        <f>IF(AO$9&lt;YEAR($H969),0,IF(AO$9=YEAR($H969),MIN(13-MONTH($H969),$J969),MIN(12,$J969-SUM($N969:AN969))))*($F969&gt;=5)</f>
        <v>0</v>
      </c>
      <c r="AP969" s="258">
        <f>IF(AP$9&lt;YEAR($H969),0,IF(AP$9=YEAR($H969),MIN(13-MONTH($H969),$J969),MIN(12,$J969-SUM($N969:AO969))))*($F969&gt;=5)</f>
        <v>0</v>
      </c>
      <c r="AQ969" s="258">
        <f>IF(AQ$9&lt;YEAR($H969),0,IF(AQ$9=YEAR($H969),MIN(13-MONTH($H969),$J969),MIN(12,$J969-SUM($N969:AP969))))*($F969&gt;=5)</f>
        <v>0</v>
      </c>
      <c r="AR969" s="258">
        <f>IF(AR$9&lt;YEAR($H969),0,IF(AR$9=YEAR($H969),MIN(13-MONTH($H969),$J969),MIN(12,$J969-SUM($N969:AQ969))))*($F969&gt;=5)</f>
        <v>0</v>
      </c>
      <c r="AS969" s="258">
        <f>IF(AS$9&lt;YEAR($H969),0,IF(AS$9=YEAR($H969),MIN(13-MONTH($H969),$J969),MIN(12,$J969-SUM($N969:AR969))))*($F969&gt;=5)</f>
        <v>0</v>
      </c>
      <c r="AT969" s="258">
        <f>IF(AT$9&lt;YEAR($H969),0,IF(AT$9=YEAR($H969),MIN(13-MONTH($H969),$J969),MIN(12,$J969-SUM($N969:AS969))))*($F969&gt;=5)</f>
        <v>0</v>
      </c>
      <c r="AU969" s="258">
        <f>IF(AU$9&lt;YEAR($H969),0,IF(AU$9=YEAR($H969),MIN(13-MONTH($H969),$J969),MIN(12,$J969-SUM($N969:AT969))))*($F969&gt;=5)</f>
        <v>0</v>
      </c>
      <c r="AV969" s="258">
        <f>IF(AV$9&lt;YEAR($H969),0,IF(AV$9=YEAR($H969),MIN(13-MONTH($H969),$J969),MIN(12,$J969-SUM($N969:AU969))))*($F969&gt;=5)</f>
        <v>0</v>
      </c>
      <c r="AW969" s="258">
        <f>IF(AW$9&lt;YEAR($H969),0,IF(AW$9=YEAR($H969),MIN(13-MONTH($H969),$J969),MIN(12,$J969-SUM($N969:AV969))))*($F969&gt;=5)</f>
        <v>0</v>
      </c>
      <c r="AX969" s="258">
        <f>IF(AX$9&lt;YEAR($H969),0,IF(AX$9=YEAR($H969),MIN(13-MONTH($H969),$J969),MIN(12,$J969-SUM($N969:AW969))))*($F969&gt;=5)</f>
        <v>0</v>
      </c>
      <c r="AY969" s="258">
        <f>IF(AY$9&lt;YEAR($H969),0,IF(AY$9=YEAR($H969),MIN(13-MONTH($H969),$J969),MIN(12,$J969-SUM($N969:AX969))))*($F969&gt;=5)</f>
        <v>0</v>
      </c>
      <c r="AZ969" s="258">
        <f>IF(AZ$9&lt;YEAR($H969),0,IF(AZ$9=YEAR($H969),MIN(13-MONTH($H969),$J969),MIN(12,$J969-SUM($N969:AY969))))*($F969&gt;=5)</f>
        <v>0</v>
      </c>
      <c r="BA969" s="258">
        <f>IF(BA$9&lt;YEAR($H969),0,IF(BA$9=YEAR($H969),MIN(13-MONTH($H969),$J969),MIN(12,$J969-SUM($N969:AZ969))))*($F969&gt;=5)</f>
        <v>0</v>
      </c>
      <c r="BB969" s="258">
        <f>IF(BB$9&lt;YEAR($H969),0,IF(BB$9=YEAR($H969),MIN(13-MONTH($H969),$J969),MIN(12,$J969-SUM($N969:BA969))))*($F969&gt;=5)</f>
        <v>0</v>
      </c>
      <c r="BC969" s="258">
        <f>IF(BC$9&lt;YEAR($H969),0,IF(BC$9=YEAR($H969),MIN(13-MONTH($H969),$J969),MIN(12,$J969-SUM($N969:BB969))))*($F969&gt;=5)</f>
        <v>0</v>
      </c>
      <c r="BD969" s="258">
        <f>IF(BD$9&lt;YEAR($H969),0,IF(BD$9=YEAR($H969),MIN(13-MONTH($H969),$J969),MIN(12,$J969-SUM($N969:BC969))))*($F969&gt;=5)</f>
        <v>0</v>
      </c>
      <c r="BE969" s="258">
        <f>IF(BE$9&lt;YEAR($H969),0,IF(BE$9=YEAR($H969),MIN(13-MONTH($H969),$J969),MIN(12,$J969-SUM($N969:BD969))))*($F969&gt;=5)</f>
        <v>0</v>
      </c>
      <c r="BF969" s="258">
        <f>IF(BF$9&lt;YEAR($H969),0,IF(BF$9=YEAR($H969),MIN(13-MONTH($H969),$J969),MIN(12,$J969-SUM($N969:BE969))))*($F969&gt;=5)</f>
        <v>0</v>
      </c>
      <c r="BG969" s="258">
        <f>IF(BG$9&lt;YEAR($H969),0,IF(BG$9=YEAR($H969),MIN(13-MONTH($H969),$J969),MIN(12,$J969-SUM($N969:BF969))))*($F969&gt;=5)</f>
        <v>0</v>
      </c>
      <c r="BH969" s="258">
        <f>IF(BH$9&lt;YEAR($H969),0,IF(BH$9=YEAR($H969),MIN(13-MONTH($H969),$J969),MIN(12,$J969-SUM($N969:BG969))))*($F969&gt;=5)</f>
        <v>0</v>
      </c>
      <c r="BI969" s="258">
        <f>IF(BI$9&lt;YEAR($H969),0,IF(BI$9=YEAR($H969),MIN(13-MONTH($H969),$J969),MIN(12,$J969-SUM($N969:BH969))))*($F969&gt;=5)</f>
        <v>0</v>
      </c>
      <c r="BJ969" s="258">
        <f>IF(BJ$9&lt;YEAR($H969),0,IF(BJ$9=YEAR($H969),MIN(13-MONTH($H969),$J969),MIN(12,$J969-SUM($N969:BI969))))*($F969&gt;=5)</f>
        <v>0</v>
      </c>
      <c r="BK969" s="258">
        <f>IF(BK$9&lt;YEAR($H969),0,IF(BK$9=YEAR($H969),MIN(13-MONTH($H969),$J969),MIN(12,$J969-SUM($N969:BJ969))))*($F969&gt;=5)</f>
        <v>0</v>
      </c>
      <c r="BL969" s="258">
        <f>IF(BL$9&lt;YEAR($H969),0,IF(BL$9=YEAR($H969),MIN(13-MONTH($H969),$J969),MIN(12,$J969-SUM($N969:BK969))))*($F969&gt;=5)</f>
        <v>0</v>
      </c>
      <c r="BM969" s="258">
        <f>IF(BM$9&lt;YEAR($H969),0,IF(BM$9=YEAR($H969),MIN(13-MONTH($H969),$J969),MIN(12,$J969-SUM($N969:BL969))))*($F969&gt;=5)</f>
        <v>0</v>
      </c>
    </row>
    <row r="970" spans="3:65" outlineLevel="1" x14ac:dyDescent="0.2">
      <c r="C970" s="188">
        <f t="shared" si="739"/>
        <v>12</v>
      </c>
      <c r="D970" s="166" t="str">
        <f t="shared" si="740"/>
        <v/>
      </c>
      <c r="E970" s="211" t="str">
        <f t="shared" si="737"/>
        <v>Operating Expense</v>
      </c>
      <c r="F970" s="183">
        <f t="shared" si="737"/>
        <v>2</v>
      </c>
      <c r="G970" s="183"/>
      <c r="H970" s="257">
        <f>Inputs!F23</f>
        <v>44197</v>
      </c>
      <c r="I970" s="257">
        <f>Inputs!G23</f>
        <v>44562</v>
      </c>
      <c r="J970" s="260">
        <f t="shared" si="738"/>
        <v>12</v>
      </c>
      <c r="K970" s="202">
        <f t="shared" si="741"/>
        <v>0</v>
      </c>
      <c r="L970" s="203">
        <f t="shared" si="742"/>
        <v>0</v>
      </c>
      <c r="O970" s="258">
        <f>IF(O$9&lt;YEAR($H970),0,IF(O$9=YEAR($H970),MIN(13-MONTH($H970),$J970),MIN(12,$J970-SUM($N970:N970))))*($F970&gt;=5)</f>
        <v>0</v>
      </c>
      <c r="P970" s="258">
        <f>IF(P$9&lt;YEAR($H970),0,IF(P$9=YEAR($H970),MIN(13-MONTH($H970),$J970),MIN(12,$J970-SUM($N970:O970))))*($F970&gt;=5)</f>
        <v>0</v>
      </c>
      <c r="Q970" s="258">
        <f>IF(Q$9&lt;YEAR($H970),0,IF(Q$9=YEAR($H970),MIN(13-MONTH($H970),$J970),MIN(12,$J970-SUM($N970:P970))))*($F970&gt;=5)</f>
        <v>0</v>
      </c>
      <c r="R970" s="258">
        <f>IF(R$9&lt;YEAR($H970),0,IF(R$9=YEAR($H970),MIN(13-MONTH($H970),$J970),MIN(12,$J970-SUM($N970:Q970))))*($F970&gt;=5)</f>
        <v>0</v>
      </c>
      <c r="S970" s="258">
        <f>IF(S$9&lt;YEAR($H970),0,IF(S$9=YEAR($H970),MIN(13-MONTH($H970),$J970),MIN(12,$J970-SUM($N970:R970))))*($F970&gt;=5)</f>
        <v>0</v>
      </c>
      <c r="T970" s="258">
        <f>IF(T$9&lt;YEAR($H970),0,IF(T$9=YEAR($H970),MIN(13-MONTH($H970),$J970),MIN(12,$J970-SUM($N970:S970))))*($F970&gt;=5)</f>
        <v>0</v>
      </c>
      <c r="U970" s="258">
        <f>IF(U$9&lt;YEAR($H970),0,IF(U$9=YEAR($H970),MIN(13-MONTH($H970),$J970),MIN(12,$J970-SUM($N970:T970))))*($F970&gt;=5)</f>
        <v>0</v>
      </c>
      <c r="V970" s="258">
        <f>IF(V$9&lt;YEAR($H970),0,IF(V$9=YEAR($H970),MIN(13-MONTH($H970),$J970),MIN(12,$J970-SUM($N970:U970))))*($F970&gt;=5)</f>
        <v>0</v>
      </c>
      <c r="W970" s="258">
        <f>IF(W$9&lt;YEAR($H970),0,IF(W$9=YEAR($H970),MIN(13-MONTH($H970),$J970),MIN(12,$J970-SUM($N970:V970))))*($F970&gt;=5)</f>
        <v>0</v>
      </c>
      <c r="X970" s="258">
        <f>IF(X$9&lt;YEAR($H970),0,IF(X$9=YEAR($H970),MIN(13-MONTH($H970),$J970),MIN(12,$J970-SUM($N970:W970))))*($F970&gt;=5)</f>
        <v>0</v>
      </c>
      <c r="Y970" s="258">
        <f>IF(Y$9&lt;YEAR($H970),0,IF(Y$9=YEAR($H970),MIN(13-MONTH($H970),$J970),MIN(12,$J970-SUM($N970:X970))))*($F970&gt;=5)</f>
        <v>0</v>
      </c>
      <c r="Z970" s="258">
        <f>IF(Z$9&lt;YEAR($H970),0,IF(Z$9=YEAR($H970),MIN(13-MONTH($H970),$J970),MIN(12,$J970-SUM($N970:Y970))))*($F970&gt;=5)</f>
        <v>0</v>
      </c>
      <c r="AA970" s="258">
        <f>IF(AA$9&lt;YEAR($H970),0,IF(AA$9=YEAR($H970),MIN(13-MONTH($H970),$J970),MIN(12,$J970-SUM($N970:Z970))))*($F970&gt;=5)</f>
        <v>0</v>
      </c>
      <c r="AB970" s="258">
        <f>IF(AB$9&lt;YEAR($H970),0,IF(AB$9=YEAR($H970),MIN(13-MONTH($H970),$J970),MIN(12,$J970-SUM($N970:AA970))))*($F970&gt;=5)</f>
        <v>0</v>
      </c>
      <c r="AC970" s="258">
        <f>IF(AC$9&lt;YEAR($H970),0,IF(AC$9=YEAR($H970),MIN(13-MONTH($H970),$J970),MIN(12,$J970-SUM($N970:AB970))))*($F970&gt;=5)</f>
        <v>0</v>
      </c>
      <c r="AD970" s="258">
        <f>IF(AD$9&lt;YEAR($H970),0,IF(AD$9=YEAR($H970),MIN(13-MONTH($H970),$J970),MIN(12,$J970-SUM($N970:AC970))))*($F970&gt;=5)</f>
        <v>0</v>
      </c>
      <c r="AE970" s="258">
        <f>IF(AE$9&lt;YEAR($H970),0,IF(AE$9=YEAR($H970),MIN(13-MONTH($H970),$J970),MIN(12,$J970-SUM($N970:AD970))))*($F970&gt;=5)</f>
        <v>0</v>
      </c>
      <c r="AF970" s="258">
        <f>IF(AF$9&lt;YEAR($H970),0,IF(AF$9=YEAR($H970),MIN(13-MONTH($H970),$J970),MIN(12,$J970-SUM($N970:AE970))))*($F970&gt;=5)</f>
        <v>0</v>
      </c>
      <c r="AG970" s="258">
        <f>IF(AG$9&lt;YEAR($H970),0,IF(AG$9=YEAR($H970),MIN(13-MONTH($H970),$J970),MIN(12,$J970-SUM($N970:AF970))))*($F970&gt;=5)</f>
        <v>0</v>
      </c>
      <c r="AH970" s="258">
        <f>IF(AH$9&lt;YEAR($H970),0,IF(AH$9=YEAR($H970),MIN(13-MONTH($H970),$J970),MIN(12,$J970-SUM($N970:AG970))))*($F970&gt;=5)</f>
        <v>0</v>
      </c>
      <c r="AI970" s="258">
        <f>IF(AI$9&lt;YEAR($H970),0,IF(AI$9=YEAR($H970),MIN(13-MONTH($H970),$J970),MIN(12,$J970-SUM($N970:AH970))))*($F970&gt;=5)</f>
        <v>0</v>
      </c>
      <c r="AJ970" s="258">
        <f>IF(AJ$9&lt;YEAR($H970),0,IF(AJ$9=YEAR($H970),MIN(13-MONTH($H970),$J970),MIN(12,$J970-SUM($N970:AI970))))*($F970&gt;=5)</f>
        <v>0</v>
      </c>
      <c r="AK970" s="258">
        <f>IF(AK$9&lt;YEAR($H970),0,IF(AK$9=YEAR($H970),MIN(13-MONTH($H970),$J970),MIN(12,$J970-SUM($N970:AJ970))))*($F970&gt;=5)</f>
        <v>0</v>
      </c>
      <c r="AL970" s="258">
        <f>IF(AL$9&lt;YEAR($H970),0,IF(AL$9=YEAR($H970),MIN(13-MONTH($H970),$J970),MIN(12,$J970-SUM($N970:AK970))))*($F970&gt;=5)</f>
        <v>0</v>
      </c>
      <c r="AM970" s="258">
        <f>IF(AM$9&lt;YEAR($H970),0,IF(AM$9=YEAR($H970),MIN(13-MONTH($H970),$J970),MIN(12,$J970-SUM($N970:AL970))))*($F970&gt;=5)</f>
        <v>0</v>
      </c>
      <c r="AN970" s="258">
        <f>IF(AN$9&lt;YEAR($H970),0,IF(AN$9=YEAR($H970),MIN(13-MONTH($H970),$J970),MIN(12,$J970-SUM($N970:AM970))))*($F970&gt;=5)</f>
        <v>0</v>
      </c>
      <c r="AO970" s="258">
        <f>IF(AO$9&lt;YEAR($H970),0,IF(AO$9=YEAR($H970),MIN(13-MONTH($H970),$J970),MIN(12,$J970-SUM($N970:AN970))))*($F970&gt;=5)</f>
        <v>0</v>
      </c>
      <c r="AP970" s="258">
        <f>IF(AP$9&lt;YEAR($H970),0,IF(AP$9=YEAR($H970),MIN(13-MONTH($H970),$J970),MIN(12,$J970-SUM($N970:AO970))))*($F970&gt;=5)</f>
        <v>0</v>
      </c>
      <c r="AQ970" s="258">
        <f>IF(AQ$9&lt;YEAR($H970),0,IF(AQ$9=YEAR($H970),MIN(13-MONTH($H970),$J970),MIN(12,$J970-SUM($N970:AP970))))*($F970&gt;=5)</f>
        <v>0</v>
      </c>
      <c r="AR970" s="258">
        <f>IF(AR$9&lt;YEAR($H970),0,IF(AR$9=YEAR($H970),MIN(13-MONTH($H970),$J970),MIN(12,$J970-SUM($N970:AQ970))))*($F970&gt;=5)</f>
        <v>0</v>
      </c>
      <c r="AS970" s="258">
        <f>IF(AS$9&lt;YEAR($H970),0,IF(AS$9=YEAR($H970),MIN(13-MONTH($H970),$J970),MIN(12,$J970-SUM($N970:AR970))))*($F970&gt;=5)</f>
        <v>0</v>
      </c>
      <c r="AT970" s="258">
        <f>IF(AT$9&lt;YEAR($H970),0,IF(AT$9=YEAR($H970),MIN(13-MONTH($H970),$J970),MIN(12,$J970-SUM($N970:AS970))))*($F970&gt;=5)</f>
        <v>0</v>
      </c>
      <c r="AU970" s="258">
        <f>IF(AU$9&lt;YEAR($H970),0,IF(AU$9=YEAR($H970),MIN(13-MONTH($H970),$J970),MIN(12,$J970-SUM($N970:AT970))))*($F970&gt;=5)</f>
        <v>0</v>
      </c>
      <c r="AV970" s="258">
        <f>IF(AV$9&lt;YEAR($H970),0,IF(AV$9=YEAR($H970),MIN(13-MONTH($H970),$J970),MIN(12,$J970-SUM($N970:AU970))))*($F970&gt;=5)</f>
        <v>0</v>
      </c>
      <c r="AW970" s="258">
        <f>IF(AW$9&lt;YEAR($H970),0,IF(AW$9=YEAR($H970),MIN(13-MONTH($H970),$J970),MIN(12,$J970-SUM($N970:AV970))))*($F970&gt;=5)</f>
        <v>0</v>
      </c>
      <c r="AX970" s="258">
        <f>IF(AX$9&lt;YEAR($H970),0,IF(AX$9=YEAR($H970),MIN(13-MONTH($H970),$J970),MIN(12,$J970-SUM($N970:AW970))))*($F970&gt;=5)</f>
        <v>0</v>
      </c>
      <c r="AY970" s="258">
        <f>IF(AY$9&lt;YEAR($H970),0,IF(AY$9=YEAR($H970),MIN(13-MONTH($H970),$J970),MIN(12,$J970-SUM($N970:AX970))))*($F970&gt;=5)</f>
        <v>0</v>
      </c>
      <c r="AZ970" s="258">
        <f>IF(AZ$9&lt;YEAR($H970),0,IF(AZ$9=YEAR($H970),MIN(13-MONTH($H970),$J970),MIN(12,$J970-SUM($N970:AY970))))*($F970&gt;=5)</f>
        <v>0</v>
      </c>
      <c r="BA970" s="258">
        <f>IF(BA$9&lt;YEAR($H970),0,IF(BA$9=YEAR($H970),MIN(13-MONTH($H970),$J970),MIN(12,$J970-SUM($N970:AZ970))))*($F970&gt;=5)</f>
        <v>0</v>
      </c>
      <c r="BB970" s="258">
        <f>IF(BB$9&lt;YEAR($H970),0,IF(BB$9=YEAR($H970),MIN(13-MONTH($H970),$J970),MIN(12,$J970-SUM($N970:BA970))))*($F970&gt;=5)</f>
        <v>0</v>
      </c>
      <c r="BC970" s="258">
        <f>IF(BC$9&lt;YEAR($H970),0,IF(BC$9=YEAR($H970),MIN(13-MONTH($H970),$J970),MIN(12,$J970-SUM($N970:BB970))))*($F970&gt;=5)</f>
        <v>0</v>
      </c>
      <c r="BD970" s="258">
        <f>IF(BD$9&lt;YEAR($H970),0,IF(BD$9=YEAR($H970),MIN(13-MONTH($H970),$J970),MIN(12,$J970-SUM($N970:BC970))))*($F970&gt;=5)</f>
        <v>0</v>
      </c>
      <c r="BE970" s="258">
        <f>IF(BE$9&lt;YEAR($H970),0,IF(BE$9=YEAR($H970),MIN(13-MONTH($H970),$J970),MIN(12,$J970-SUM($N970:BD970))))*($F970&gt;=5)</f>
        <v>0</v>
      </c>
      <c r="BF970" s="258">
        <f>IF(BF$9&lt;YEAR($H970),0,IF(BF$9=YEAR($H970),MIN(13-MONTH($H970),$J970),MIN(12,$J970-SUM($N970:BE970))))*($F970&gt;=5)</f>
        <v>0</v>
      </c>
      <c r="BG970" s="258">
        <f>IF(BG$9&lt;YEAR($H970),0,IF(BG$9=YEAR($H970),MIN(13-MONTH($H970),$J970),MIN(12,$J970-SUM($N970:BF970))))*($F970&gt;=5)</f>
        <v>0</v>
      </c>
      <c r="BH970" s="258">
        <f>IF(BH$9&lt;YEAR($H970),0,IF(BH$9=YEAR($H970),MIN(13-MONTH($H970),$J970),MIN(12,$J970-SUM($N970:BG970))))*($F970&gt;=5)</f>
        <v>0</v>
      </c>
      <c r="BI970" s="258">
        <f>IF(BI$9&lt;YEAR($H970),0,IF(BI$9=YEAR($H970),MIN(13-MONTH($H970),$J970),MIN(12,$J970-SUM($N970:BH970))))*($F970&gt;=5)</f>
        <v>0</v>
      </c>
      <c r="BJ970" s="258">
        <f>IF(BJ$9&lt;YEAR($H970),0,IF(BJ$9=YEAR($H970),MIN(13-MONTH($H970),$J970),MIN(12,$J970-SUM($N970:BI970))))*($F970&gt;=5)</f>
        <v>0</v>
      </c>
      <c r="BK970" s="258">
        <f>IF(BK$9&lt;YEAR($H970),0,IF(BK$9=YEAR($H970),MIN(13-MONTH($H970),$J970),MIN(12,$J970-SUM($N970:BJ970))))*($F970&gt;=5)</f>
        <v>0</v>
      </c>
      <c r="BL970" s="258">
        <f>IF(BL$9&lt;YEAR($H970),0,IF(BL$9=YEAR($H970),MIN(13-MONTH($H970),$J970),MIN(12,$J970-SUM($N970:BK970))))*($F970&gt;=5)</f>
        <v>0</v>
      </c>
      <c r="BM970" s="258">
        <f>IF(BM$9&lt;YEAR($H970),0,IF(BM$9=YEAR($H970),MIN(13-MONTH($H970),$J970),MIN(12,$J970-SUM($N970:BL970))))*($F970&gt;=5)</f>
        <v>0</v>
      </c>
    </row>
    <row r="971" spans="3:65" outlineLevel="1" x14ac:dyDescent="0.2">
      <c r="C971" s="188">
        <f t="shared" si="739"/>
        <v>13</v>
      </c>
      <c r="D971" s="166" t="str">
        <f t="shared" si="740"/>
        <v xml:space="preserve">Alt 2 - TRANSMISSION LINE  </v>
      </c>
      <c r="E971" s="211" t="str">
        <f t="shared" si="737"/>
        <v>CWIP Capital</v>
      </c>
      <c r="F971" s="183">
        <f t="shared" si="737"/>
        <v>6</v>
      </c>
      <c r="G971" s="183"/>
      <c r="H971" s="257">
        <f>Inputs!F24</f>
        <v>45444</v>
      </c>
      <c r="I971" s="257">
        <f>Inputs!G24</f>
        <v>45992</v>
      </c>
      <c r="J971" s="260">
        <f t="shared" si="738"/>
        <v>18</v>
      </c>
      <c r="K971" s="202">
        <f t="shared" si="741"/>
        <v>14.387520613065586</v>
      </c>
      <c r="L971" s="203">
        <f t="shared" si="742"/>
        <v>18</v>
      </c>
      <c r="O971" s="258">
        <f>IF(O$9&lt;YEAR($H971),0,IF(O$9=YEAR($H971),MIN(13-MONTH($H971),$J971),MIN(12,$J971-SUM($N971:N971))))*($F971&gt;=5)</f>
        <v>0</v>
      </c>
      <c r="P971" s="258">
        <f>IF(P$9&lt;YEAR($H971),0,IF(P$9=YEAR($H971),MIN(13-MONTH($H971),$J971),MIN(12,$J971-SUM($N971:O971))))*($F971&gt;=5)</f>
        <v>0</v>
      </c>
      <c r="Q971" s="258">
        <f>IF(Q$9&lt;YEAR($H971),0,IF(Q$9=YEAR($H971),MIN(13-MONTH($H971),$J971),MIN(12,$J971-SUM($N971:P971))))*($F971&gt;=5)</f>
        <v>7</v>
      </c>
      <c r="R971" s="258">
        <f>IF(R$9&lt;YEAR($H971),0,IF(R$9=YEAR($H971),MIN(13-MONTH($H971),$J971),MIN(12,$J971-SUM($N971:Q971))))*($F971&gt;=5)</f>
        <v>11</v>
      </c>
      <c r="S971" s="258">
        <f>IF(S$9&lt;YEAR($H971),0,IF(S$9=YEAR($H971),MIN(13-MONTH($H971),$J971),MIN(12,$J971-SUM($N971:R971))))*($F971&gt;=5)</f>
        <v>0</v>
      </c>
      <c r="T971" s="258">
        <f>IF(T$9&lt;YEAR($H971),0,IF(T$9=YEAR($H971),MIN(13-MONTH($H971),$J971),MIN(12,$J971-SUM($N971:S971))))*($F971&gt;=5)</f>
        <v>0</v>
      </c>
      <c r="U971" s="258">
        <f>IF(U$9&lt;YEAR($H971),0,IF(U$9=YEAR($H971),MIN(13-MONTH($H971),$J971),MIN(12,$J971-SUM($N971:T971))))*($F971&gt;=5)</f>
        <v>0</v>
      </c>
      <c r="V971" s="258">
        <f>IF(V$9&lt;YEAR($H971),0,IF(V$9=YEAR($H971),MIN(13-MONTH($H971),$J971),MIN(12,$J971-SUM($N971:U971))))*($F971&gt;=5)</f>
        <v>0</v>
      </c>
      <c r="W971" s="258">
        <f>IF(W$9&lt;YEAR($H971),0,IF(W$9=YEAR($H971),MIN(13-MONTH($H971),$J971),MIN(12,$J971-SUM($N971:V971))))*($F971&gt;=5)</f>
        <v>0</v>
      </c>
      <c r="X971" s="258">
        <f>IF(X$9&lt;YEAR($H971),0,IF(X$9=YEAR($H971),MIN(13-MONTH($H971),$J971),MIN(12,$J971-SUM($N971:W971))))*($F971&gt;=5)</f>
        <v>0</v>
      </c>
      <c r="Y971" s="258">
        <f>IF(Y$9&lt;YEAR($H971),0,IF(Y$9=YEAR($H971),MIN(13-MONTH($H971),$J971),MIN(12,$J971-SUM($N971:X971))))*($F971&gt;=5)</f>
        <v>0</v>
      </c>
      <c r="Z971" s="258">
        <f>IF(Z$9&lt;YEAR($H971),0,IF(Z$9=YEAR($H971),MIN(13-MONTH($H971),$J971),MIN(12,$J971-SUM($N971:Y971))))*($F971&gt;=5)</f>
        <v>0</v>
      </c>
      <c r="AA971" s="258">
        <f>IF(AA$9&lt;YEAR($H971),0,IF(AA$9=YEAR($H971),MIN(13-MONTH($H971),$J971),MIN(12,$J971-SUM($N971:Z971))))*($F971&gt;=5)</f>
        <v>0</v>
      </c>
      <c r="AB971" s="258">
        <f>IF(AB$9&lt;YEAR($H971),0,IF(AB$9=YEAR($H971),MIN(13-MONTH($H971),$J971),MIN(12,$J971-SUM($N971:AA971))))*($F971&gt;=5)</f>
        <v>0</v>
      </c>
      <c r="AC971" s="258">
        <f>IF(AC$9&lt;YEAR($H971),0,IF(AC$9=YEAR($H971),MIN(13-MONTH($H971),$J971),MIN(12,$J971-SUM($N971:AB971))))*($F971&gt;=5)</f>
        <v>0</v>
      </c>
      <c r="AD971" s="258">
        <f>IF(AD$9&lt;YEAR($H971),0,IF(AD$9=YEAR($H971),MIN(13-MONTH($H971),$J971),MIN(12,$J971-SUM($N971:AC971))))*($F971&gt;=5)</f>
        <v>0</v>
      </c>
      <c r="AE971" s="258">
        <f>IF(AE$9&lt;YEAR($H971),0,IF(AE$9=YEAR($H971),MIN(13-MONTH($H971),$J971),MIN(12,$J971-SUM($N971:AD971))))*($F971&gt;=5)</f>
        <v>0</v>
      </c>
      <c r="AF971" s="258">
        <f>IF(AF$9&lt;YEAR($H971),0,IF(AF$9=YEAR($H971),MIN(13-MONTH($H971),$J971),MIN(12,$J971-SUM($N971:AE971))))*($F971&gt;=5)</f>
        <v>0</v>
      </c>
      <c r="AG971" s="258">
        <f>IF(AG$9&lt;YEAR($H971),0,IF(AG$9=YEAR($H971),MIN(13-MONTH($H971),$J971),MIN(12,$J971-SUM($N971:AF971))))*($F971&gt;=5)</f>
        <v>0</v>
      </c>
      <c r="AH971" s="258">
        <f>IF(AH$9&lt;YEAR($H971),0,IF(AH$9=YEAR($H971),MIN(13-MONTH($H971),$J971),MIN(12,$J971-SUM($N971:AG971))))*($F971&gt;=5)</f>
        <v>0</v>
      </c>
      <c r="AI971" s="258">
        <f>IF(AI$9&lt;YEAR($H971),0,IF(AI$9=YEAR($H971),MIN(13-MONTH($H971),$J971),MIN(12,$J971-SUM($N971:AH971))))*($F971&gt;=5)</f>
        <v>0</v>
      </c>
      <c r="AJ971" s="258">
        <f>IF(AJ$9&lt;YEAR($H971),0,IF(AJ$9=YEAR($H971),MIN(13-MONTH($H971),$J971),MIN(12,$J971-SUM($N971:AI971))))*($F971&gt;=5)</f>
        <v>0</v>
      </c>
      <c r="AK971" s="258">
        <f>IF(AK$9&lt;YEAR($H971),0,IF(AK$9=YEAR($H971),MIN(13-MONTH($H971),$J971),MIN(12,$J971-SUM($N971:AJ971))))*($F971&gt;=5)</f>
        <v>0</v>
      </c>
      <c r="AL971" s="258">
        <f>IF(AL$9&lt;YEAR($H971),0,IF(AL$9=YEAR($H971),MIN(13-MONTH($H971),$J971),MIN(12,$J971-SUM($N971:AK971))))*($F971&gt;=5)</f>
        <v>0</v>
      </c>
      <c r="AM971" s="258">
        <f>IF(AM$9&lt;YEAR($H971),0,IF(AM$9=YEAR($H971),MIN(13-MONTH($H971),$J971),MIN(12,$J971-SUM($N971:AL971))))*($F971&gt;=5)</f>
        <v>0</v>
      </c>
      <c r="AN971" s="258">
        <f>IF(AN$9&lt;YEAR($H971),0,IF(AN$9=YEAR($H971),MIN(13-MONTH($H971),$J971),MIN(12,$J971-SUM($N971:AM971))))*($F971&gt;=5)</f>
        <v>0</v>
      </c>
      <c r="AO971" s="258">
        <f>IF(AO$9&lt;YEAR($H971),0,IF(AO$9=YEAR($H971),MIN(13-MONTH($H971),$J971),MIN(12,$J971-SUM($N971:AN971))))*($F971&gt;=5)</f>
        <v>0</v>
      </c>
      <c r="AP971" s="258">
        <f>IF(AP$9&lt;YEAR($H971),0,IF(AP$9=YEAR($H971),MIN(13-MONTH($H971),$J971),MIN(12,$J971-SUM($N971:AO971))))*($F971&gt;=5)</f>
        <v>0</v>
      </c>
      <c r="AQ971" s="258">
        <f>IF(AQ$9&lt;YEAR($H971),0,IF(AQ$9=YEAR($H971),MIN(13-MONTH($H971),$J971),MIN(12,$J971-SUM($N971:AP971))))*($F971&gt;=5)</f>
        <v>0</v>
      </c>
      <c r="AR971" s="258">
        <f>IF(AR$9&lt;YEAR($H971),0,IF(AR$9=YEAR($H971),MIN(13-MONTH($H971),$J971),MIN(12,$J971-SUM($N971:AQ971))))*($F971&gt;=5)</f>
        <v>0</v>
      </c>
      <c r="AS971" s="258">
        <f>IF(AS$9&lt;YEAR($H971),0,IF(AS$9=YEAR($H971),MIN(13-MONTH($H971),$J971),MIN(12,$J971-SUM($N971:AR971))))*($F971&gt;=5)</f>
        <v>0</v>
      </c>
      <c r="AT971" s="258">
        <f>IF(AT$9&lt;YEAR($H971),0,IF(AT$9=YEAR($H971),MIN(13-MONTH($H971),$J971),MIN(12,$J971-SUM($N971:AS971))))*($F971&gt;=5)</f>
        <v>0</v>
      </c>
      <c r="AU971" s="258">
        <f>IF(AU$9&lt;YEAR($H971),0,IF(AU$9=YEAR($H971),MIN(13-MONTH($H971),$J971),MIN(12,$J971-SUM($N971:AT971))))*($F971&gt;=5)</f>
        <v>0</v>
      </c>
      <c r="AV971" s="258">
        <f>IF(AV$9&lt;YEAR($H971),0,IF(AV$9=YEAR($H971),MIN(13-MONTH($H971),$J971),MIN(12,$J971-SUM($N971:AU971))))*($F971&gt;=5)</f>
        <v>0</v>
      </c>
      <c r="AW971" s="258">
        <f>IF(AW$9&lt;YEAR($H971),0,IF(AW$9=YEAR($H971),MIN(13-MONTH($H971),$J971),MIN(12,$J971-SUM($N971:AV971))))*($F971&gt;=5)</f>
        <v>0</v>
      </c>
      <c r="AX971" s="258">
        <f>IF(AX$9&lt;YEAR($H971),0,IF(AX$9=YEAR($H971),MIN(13-MONTH($H971),$J971),MIN(12,$J971-SUM($N971:AW971))))*($F971&gt;=5)</f>
        <v>0</v>
      </c>
      <c r="AY971" s="258">
        <f>IF(AY$9&lt;YEAR($H971),0,IF(AY$9=YEAR($H971),MIN(13-MONTH($H971),$J971),MIN(12,$J971-SUM($N971:AX971))))*($F971&gt;=5)</f>
        <v>0</v>
      </c>
      <c r="AZ971" s="258">
        <f>IF(AZ$9&lt;YEAR($H971),0,IF(AZ$9=YEAR($H971),MIN(13-MONTH($H971),$J971),MIN(12,$J971-SUM($N971:AY971))))*($F971&gt;=5)</f>
        <v>0</v>
      </c>
      <c r="BA971" s="258">
        <f>IF(BA$9&lt;YEAR($H971),0,IF(BA$9=YEAR($H971),MIN(13-MONTH($H971),$J971),MIN(12,$J971-SUM($N971:AZ971))))*($F971&gt;=5)</f>
        <v>0</v>
      </c>
      <c r="BB971" s="258">
        <f>IF(BB$9&lt;YEAR($H971),0,IF(BB$9=YEAR($H971),MIN(13-MONTH($H971),$J971),MIN(12,$J971-SUM($N971:BA971))))*($F971&gt;=5)</f>
        <v>0</v>
      </c>
      <c r="BC971" s="258">
        <f>IF(BC$9&lt;YEAR($H971),0,IF(BC$9=YEAR($H971),MIN(13-MONTH($H971),$J971),MIN(12,$J971-SUM($N971:BB971))))*($F971&gt;=5)</f>
        <v>0</v>
      </c>
      <c r="BD971" s="258">
        <f>IF(BD$9&lt;YEAR($H971),0,IF(BD$9=YEAR($H971),MIN(13-MONTH($H971),$J971),MIN(12,$J971-SUM($N971:BC971))))*($F971&gt;=5)</f>
        <v>0</v>
      </c>
      <c r="BE971" s="258">
        <f>IF(BE$9&lt;YEAR($H971),0,IF(BE$9=YEAR($H971),MIN(13-MONTH($H971),$J971),MIN(12,$J971-SUM($N971:BD971))))*($F971&gt;=5)</f>
        <v>0</v>
      </c>
      <c r="BF971" s="258">
        <f>IF(BF$9&lt;YEAR($H971),0,IF(BF$9=YEAR($H971),MIN(13-MONTH($H971),$J971),MIN(12,$J971-SUM($N971:BE971))))*($F971&gt;=5)</f>
        <v>0</v>
      </c>
      <c r="BG971" s="258">
        <f>IF(BG$9&lt;YEAR($H971),0,IF(BG$9=YEAR($H971),MIN(13-MONTH($H971),$J971),MIN(12,$J971-SUM($N971:BF971))))*($F971&gt;=5)</f>
        <v>0</v>
      </c>
      <c r="BH971" s="258">
        <f>IF(BH$9&lt;YEAR($H971),0,IF(BH$9=YEAR($H971),MIN(13-MONTH($H971),$J971),MIN(12,$J971-SUM($N971:BG971))))*($F971&gt;=5)</f>
        <v>0</v>
      </c>
      <c r="BI971" s="258">
        <f>IF(BI$9&lt;YEAR($H971),0,IF(BI$9=YEAR($H971),MIN(13-MONTH($H971),$J971),MIN(12,$J971-SUM($N971:BH971))))*($F971&gt;=5)</f>
        <v>0</v>
      </c>
      <c r="BJ971" s="258">
        <f>IF(BJ$9&lt;YEAR($H971),0,IF(BJ$9=YEAR($H971),MIN(13-MONTH($H971),$J971),MIN(12,$J971-SUM($N971:BI971))))*($F971&gt;=5)</f>
        <v>0</v>
      </c>
      <c r="BK971" s="258">
        <f>IF(BK$9&lt;YEAR($H971),0,IF(BK$9=YEAR($H971),MIN(13-MONTH($H971),$J971),MIN(12,$J971-SUM($N971:BJ971))))*($F971&gt;=5)</f>
        <v>0</v>
      </c>
      <c r="BL971" s="258">
        <f>IF(BL$9&lt;YEAR($H971),0,IF(BL$9=YEAR($H971),MIN(13-MONTH($H971),$J971),MIN(12,$J971-SUM($N971:BK971))))*($F971&gt;=5)</f>
        <v>0</v>
      </c>
      <c r="BM971" s="258">
        <f>IF(BM$9&lt;YEAR($H971),0,IF(BM$9=YEAR($H971),MIN(13-MONTH($H971),$J971),MIN(12,$J971-SUM($N971:BL971))))*($F971&gt;=5)</f>
        <v>0</v>
      </c>
    </row>
    <row r="972" spans="3:65" outlineLevel="1" x14ac:dyDescent="0.2">
      <c r="C972" s="188">
        <f t="shared" si="739"/>
        <v>14</v>
      </c>
      <c r="D972" s="166" t="str">
        <f t="shared" si="740"/>
        <v xml:space="preserve">Alt 2 - TRANSMISSION SUBSTATION  </v>
      </c>
      <c r="E972" s="211" t="str">
        <f t="shared" si="737"/>
        <v>CWIP Capital</v>
      </c>
      <c r="F972" s="183">
        <f t="shared" si="737"/>
        <v>6</v>
      </c>
      <c r="G972" s="183"/>
      <c r="H972" s="257">
        <f>Inputs!F25</f>
        <v>45444</v>
      </c>
      <c r="I972" s="257">
        <f>Inputs!G25</f>
        <v>45992</v>
      </c>
      <c r="J972" s="260">
        <f t="shared" si="738"/>
        <v>18</v>
      </c>
      <c r="K972" s="202">
        <f t="shared" si="741"/>
        <v>14.387520613065586</v>
      </c>
      <c r="L972" s="203">
        <f t="shared" si="742"/>
        <v>18</v>
      </c>
      <c r="O972" s="258">
        <f>IF(O$9&lt;YEAR($H972),0,IF(O$9=YEAR($H972),MIN(13-MONTH($H972),$J972),MIN(12,$J972-SUM($N972:N972))))*($F972&gt;=5)</f>
        <v>0</v>
      </c>
      <c r="P972" s="258">
        <f>IF(P$9&lt;YEAR($H972),0,IF(P$9=YEAR($H972),MIN(13-MONTH($H972),$J972),MIN(12,$J972-SUM($N972:O972))))*($F972&gt;=5)</f>
        <v>0</v>
      </c>
      <c r="Q972" s="258">
        <f>IF(Q$9&lt;YEAR($H972),0,IF(Q$9=YEAR($H972),MIN(13-MONTH($H972),$J972),MIN(12,$J972-SUM($N972:P972))))*($F972&gt;=5)</f>
        <v>7</v>
      </c>
      <c r="R972" s="258">
        <f>IF(R$9&lt;YEAR($H972),0,IF(R$9=YEAR($H972),MIN(13-MONTH($H972),$J972),MIN(12,$J972-SUM($N972:Q972))))*($F972&gt;=5)</f>
        <v>11</v>
      </c>
      <c r="S972" s="258">
        <f>IF(S$9&lt;YEAR($H972),0,IF(S$9=YEAR($H972),MIN(13-MONTH($H972),$J972),MIN(12,$J972-SUM($N972:R972))))*($F972&gt;=5)</f>
        <v>0</v>
      </c>
      <c r="T972" s="258">
        <f>IF(T$9&lt;YEAR($H972),0,IF(T$9=YEAR($H972),MIN(13-MONTH($H972),$J972),MIN(12,$J972-SUM($N972:S972))))*($F972&gt;=5)</f>
        <v>0</v>
      </c>
      <c r="U972" s="258">
        <f>IF(U$9&lt;YEAR($H972),0,IF(U$9=YEAR($H972),MIN(13-MONTH($H972),$J972),MIN(12,$J972-SUM($N972:T972))))*($F972&gt;=5)</f>
        <v>0</v>
      </c>
      <c r="V972" s="258">
        <f>IF(V$9&lt;YEAR($H972),0,IF(V$9=YEAR($H972),MIN(13-MONTH($H972),$J972),MIN(12,$J972-SUM($N972:U972))))*($F972&gt;=5)</f>
        <v>0</v>
      </c>
      <c r="W972" s="258">
        <f>IF(W$9&lt;YEAR($H972),0,IF(W$9=YEAR($H972),MIN(13-MONTH($H972),$J972),MIN(12,$J972-SUM($N972:V972))))*($F972&gt;=5)</f>
        <v>0</v>
      </c>
      <c r="X972" s="258">
        <f>IF(X$9&lt;YEAR($H972),0,IF(X$9=YEAR($H972),MIN(13-MONTH($H972),$J972),MIN(12,$J972-SUM($N972:W972))))*($F972&gt;=5)</f>
        <v>0</v>
      </c>
      <c r="Y972" s="258">
        <f>IF(Y$9&lt;YEAR($H972),0,IF(Y$9=YEAR($H972),MIN(13-MONTH($H972),$J972),MIN(12,$J972-SUM($N972:X972))))*($F972&gt;=5)</f>
        <v>0</v>
      </c>
      <c r="Z972" s="258">
        <f>IF(Z$9&lt;YEAR($H972),0,IF(Z$9=YEAR($H972),MIN(13-MONTH($H972),$J972),MIN(12,$J972-SUM($N972:Y972))))*($F972&gt;=5)</f>
        <v>0</v>
      </c>
      <c r="AA972" s="258">
        <f>IF(AA$9&lt;YEAR($H972),0,IF(AA$9=YEAR($H972),MIN(13-MONTH($H972),$J972),MIN(12,$J972-SUM($N972:Z972))))*($F972&gt;=5)</f>
        <v>0</v>
      </c>
      <c r="AB972" s="258">
        <f>IF(AB$9&lt;YEAR($H972),0,IF(AB$9=YEAR($H972),MIN(13-MONTH($H972),$J972),MIN(12,$J972-SUM($N972:AA972))))*($F972&gt;=5)</f>
        <v>0</v>
      </c>
      <c r="AC972" s="258">
        <f>IF(AC$9&lt;YEAR($H972),0,IF(AC$9=YEAR($H972),MIN(13-MONTH($H972),$J972),MIN(12,$J972-SUM($N972:AB972))))*($F972&gt;=5)</f>
        <v>0</v>
      </c>
      <c r="AD972" s="258">
        <f>IF(AD$9&lt;YEAR($H972),0,IF(AD$9=YEAR($H972),MIN(13-MONTH($H972),$J972),MIN(12,$J972-SUM($N972:AC972))))*($F972&gt;=5)</f>
        <v>0</v>
      </c>
      <c r="AE972" s="258">
        <f>IF(AE$9&lt;YEAR($H972),0,IF(AE$9=YEAR($H972),MIN(13-MONTH($H972),$J972),MIN(12,$J972-SUM($N972:AD972))))*($F972&gt;=5)</f>
        <v>0</v>
      </c>
      <c r="AF972" s="258">
        <f>IF(AF$9&lt;YEAR($H972),0,IF(AF$9=YEAR($H972),MIN(13-MONTH($H972),$J972),MIN(12,$J972-SUM($N972:AE972))))*($F972&gt;=5)</f>
        <v>0</v>
      </c>
      <c r="AG972" s="258">
        <f>IF(AG$9&lt;YEAR($H972),0,IF(AG$9=YEAR($H972),MIN(13-MONTH($H972),$J972),MIN(12,$J972-SUM($N972:AF972))))*($F972&gt;=5)</f>
        <v>0</v>
      </c>
      <c r="AH972" s="258">
        <f>IF(AH$9&lt;YEAR($H972),0,IF(AH$9=YEAR($H972),MIN(13-MONTH($H972),$J972),MIN(12,$J972-SUM($N972:AG972))))*($F972&gt;=5)</f>
        <v>0</v>
      </c>
      <c r="AI972" s="258">
        <f>IF(AI$9&lt;YEAR($H972),0,IF(AI$9=YEAR($H972),MIN(13-MONTH($H972),$J972),MIN(12,$J972-SUM($N972:AH972))))*($F972&gt;=5)</f>
        <v>0</v>
      </c>
      <c r="AJ972" s="258">
        <f>IF(AJ$9&lt;YEAR($H972),0,IF(AJ$9=YEAR($H972),MIN(13-MONTH($H972),$J972),MIN(12,$J972-SUM($N972:AI972))))*($F972&gt;=5)</f>
        <v>0</v>
      </c>
      <c r="AK972" s="258">
        <f>IF(AK$9&lt;YEAR($H972),0,IF(AK$9=YEAR($H972),MIN(13-MONTH($H972),$J972),MIN(12,$J972-SUM($N972:AJ972))))*($F972&gt;=5)</f>
        <v>0</v>
      </c>
      <c r="AL972" s="258">
        <f>IF(AL$9&lt;YEAR($H972),0,IF(AL$9=YEAR($H972),MIN(13-MONTH($H972),$J972),MIN(12,$J972-SUM($N972:AK972))))*($F972&gt;=5)</f>
        <v>0</v>
      </c>
      <c r="AM972" s="258">
        <f>IF(AM$9&lt;YEAR($H972),0,IF(AM$9=YEAR($H972),MIN(13-MONTH($H972),$J972),MIN(12,$J972-SUM($N972:AL972))))*($F972&gt;=5)</f>
        <v>0</v>
      </c>
      <c r="AN972" s="258">
        <f>IF(AN$9&lt;YEAR($H972),0,IF(AN$9=YEAR($H972),MIN(13-MONTH($H972),$J972),MIN(12,$J972-SUM($N972:AM972))))*($F972&gt;=5)</f>
        <v>0</v>
      </c>
      <c r="AO972" s="258">
        <f>IF(AO$9&lt;YEAR($H972),0,IF(AO$9=YEAR($H972),MIN(13-MONTH($H972),$J972),MIN(12,$J972-SUM($N972:AN972))))*($F972&gt;=5)</f>
        <v>0</v>
      </c>
      <c r="AP972" s="258">
        <f>IF(AP$9&lt;YEAR($H972),0,IF(AP$9=YEAR($H972),MIN(13-MONTH($H972),$J972),MIN(12,$J972-SUM($N972:AO972))))*($F972&gt;=5)</f>
        <v>0</v>
      </c>
      <c r="AQ972" s="258">
        <f>IF(AQ$9&lt;YEAR($H972),0,IF(AQ$9=YEAR($H972),MIN(13-MONTH($H972),$J972),MIN(12,$J972-SUM($N972:AP972))))*($F972&gt;=5)</f>
        <v>0</v>
      </c>
      <c r="AR972" s="258">
        <f>IF(AR$9&lt;YEAR($H972),0,IF(AR$9=YEAR($H972),MIN(13-MONTH($H972),$J972),MIN(12,$J972-SUM($N972:AQ972))))*($F972&gt;=5)</f>
        <v>0</v>
      </c>
      <c r="AS972" s="258">
        <f>IF(AS$9&lt;YEAR($H972),0,IF(AS$9=YEAR($H972),MIN(13-MONTH($H972),$J972),MIN(12,$J972-SUM($N972:AR972))))*($F972&gt;=5)</f>
        <v>0</v>
      </c>
      <c r="AT972" s="258">
        <f>IF(AT$9&lt;YEAR($H972),0,IF(AT$9=YEAR($H972),MIN(13-MONTH($H972),$J972),MIN(12,$J972-SUM($N972:AS972))))*($F972&gt;=5)</f>
        <v>0</v>
      </c>
      <c r="AU972" s="258">
        <f>IF(AU$9&lt;YEAR($H972),0,IF(AU$9=YEAR($H972),MIN(13-MONTH($H972),$J972),MIN(12,$J972-SUM($N972:AT972))))*($F972&gt;=5)</f>
        <v>0</v>
      </c>
      <c r="AV972" s="258">
        <f>IF(AV$9&lt;YEAR($H972),0,IF(AV$9=YEAR($H972),MIN(13-MONTH($H972),$J972),MIN(12,$J972-SUM($N972:AU972))))*($F972&gt;=5)</f>
        <v>0</v>
      </c>
      <c r="AW972" s="258">
        <f>IF(AW$9&lt;YEAR($H972),0,IF(AW$9=YEAR($H972),MIN(13-MONTH($H972),$J972),MIN(12,$J972-SUM($N972:AV972))))*($F972&gt;=5)</f>
        <v>0</v>
      </c>
      <c r="AX972" s="258">
        <f>IF(AX$9&lt;YEAR($H972),0,IF(AX$9=YEAR($H972),MIN(13-MONTH($H972),$J972),MIN(12,$J972-SUM($N972:AW972))))*($F972&gt;=5)</f>
        <v>0</v>
      </c>
      <c r="AY972" s="258">
        <f>IF(AY$9&lt;YEAR($H972),0,IF(AY$9=YEAR($H972),MIN(13-MONTH($H972),$J972),MIN(12,$J972-SUM($N972:AX972))))*($F972&gt;=5)</f>
        <v>0</v>
      </c>
      <c r="AZ972" s="258">
        <f>IF(AZ$9&lt;YEAR($H972),0,IF(AZ$9=YEAR($H972),MIN(13-MONTH($H972),$J972),MIN(12,$J972-SUM($N972:AY972))))*($F972&gt;=5)</f>
        <v>0</v>
      </c>
      <c r="BA972" s="258">
        <f>IF(BA$9&lt;YEAR($H972),0,IF(BA$9=YEAR($H972),MIN(13-MONTH($H972),$J972),MIN(12,$J972-SUM($N972:AZ972))))*($F972&gt;=5)</f>
        <v>0</v>
      </c>
      <c r="BB972" s="258">
        <f>IF(BB$9&lt;YEAR($H972),0,IF(BB$9=YEAR($H972),MIN(13-MONTH($H972),$J972),MIN(12,$J972-SUM($N972:BA972))))*($F972&gt;=5)</f>
        <v>0</v>
      </c>
      <c r="BC972" s="258">
        <f>IF(BC$9&lt;YEAR($H972),0,IF(BC$9=YEAR($H972),MIN(13-MONTH($H972),$J972),MIN(12,$J972-SUM($N972:BB972))))*($F972&gt;=5)</f>
        <v>0</v>
      </c>
      <c r="BD972" s="258">
        <f>IF(BD$9&lt;YEAR($H972),0,IF(BD$9=YEAR($H972),MIN(13-MONTH($H972),$J972),MIN(12,$J972-SUM($N972:BC972))))*($F972&gt;=5)</f>
        <v>0</v>
      </c>
      <c r="BE972" s="258">
        <f>IF(BE$9&lt;YEAR($H972),0,IF(BE$9=YEAR($H972),MIN(13-MONTH($H972),$J972),MIN(12,$J972-SUM($N972:BD972))))*($F972&gt;=5)</f>
        <v>0</v>
      </c>
      <c r="BF972" s="258">
        <f>IF(BF$9&lt;YEAR($H972),0,IF(BF$9=YEAR($H972),MIN(13-MONTH($H972),$J972),MIN(12,$J972-SUM($N972:BE972))))*($F972&gt;=5)</f>
        <v>0</v>
      </c>
      <c r="BG972" s="258">
        <f>IF(BG$9&lt;YEAR($H972),0,IF(BG$9=YEAR($H972),MIN(13-MONTH($H972),$J972),MIN(12,$J972-SUM($N972:BF972))))*($F972&gt;=5)</f>
        <v>0</v>
      </c>
      <c r="BH972" s="258">
        <f>IF(BH$9&lt;YEAR($H972),0,IF(BH$9=YEAR($H972),MIN(13-MONTH($H972),$J972),MIN(12,$J972-SUM($N972:BG972))))*($F972&gt;=5)</f>
        <v>0</v>
      </c>
      <c r="BI972" s="258">
        <f>IF(BI$9&lt;YEAR($H972),0,IF(BI$9=YEAR($H972),MIN(13-MONTH($H972),$J972),MIN(12,$J972-SUM($N972:BH972))))*($F972&gt;=5)</f>
        <v>0</v>
      </c>
      <c r="BJ972" s="258">
        <f>IF(BJ$9&lt;YEAR($H972),0,IF(BJ$9=YEAR($H972),MIN(13-MONTH($H972),$J972),MIN(12,$J972-SUM($N972:BI972))))*($F972&gt;=5)</f>
        <v>0</v>
      </c>
      <c r="BK972" s="258">
        <f>IF(BK$9&lt;YEAR($H972),0,IF(BK$9=YEAR($H972),MIN(13-MONTH($H972),$J972),MIN(12,$J972-SUM($N972:BJ972))))*($F972&gt;=5)</f>
        <v>0</v>
      </c>
      <c r="BL972" s="258">
        <f>IF(BL$9&lt;YEAR($H972),0,IF(BL$9=YEAR($H972),MIN(13-MONTH($H972),$J972),MIN(12,$J972-SUM($N972:BK972))))*($F972&gt;=5)</f>
        <v>0</v>
      </c>
      <c r="BM972" s="258">
        <f>IF(BM$9&lt;YEAR($H972),0,IF(BM$9=YEAR($H972),MIN(13-MONTH($H972),$J972),MIN(12,$J972-SUM($N972:BL972))))*($F972&gt;=5)</f>
        <v>0</v>
      </c>
    </row>
    <row r="973" spans="3:65" outlineLevel="1" x14ac:dyDescent="0.2">
      <c r="C973" s="188">
        <f t="shared" si="739"/>
        <v>15</v>
      </c>
      <c r="D973" s="166" t="str">
        <f t="shared" si="740"/>
        <v xml:space="preserve">Alt 2 - DISTRIBUTION SUBSTATION  </v>
      </c>
      <c r="E973" s="211" t="str">
        <f t="shared" si="737"/>
        <v>CWIP Capital</v>
      </c>
      <c r="F973" s="183">
        <f t="shared" si="737"/>
        <v>6</v>
      </c>
      <c r="G973" s="183"/>
      <c r="H973" s="257">
        <f>Inputs!F26</f>
        <v>45444</v>
      </c>
      <c r="I973" s="257">
        <f>Inputs!G26</f>
        <v>45992</v>
      </c>
      <c r="J973" s="260">
        <f t="shared" si="738"/>
        <v>18</v>
      </c>
      <c r="K973" s="202">
        <f t="shared" si="741"/>
        <v>14.387520613065586</v>
      </c>
      <c r="L973" s="203">
        <f t="shared" si="742"/>
        <v>18</v>
      </c>
      <c r="O973" s="258">
        <f>IF(O$9&lt;YEAR($H973),0,IF(O$9=YEAR($H973),MIN(13-MONTH($H973),$J973),MIN(12,$J973-SUM($N973:N973))))*($F973&gt;=5)</f>
        <v>0</v>
      </c>
      <c r="P973" s="258">
        <f>IF(P$9&lt;YEAR($H973),0,IF(P$9=YEAR($H973),MIN(13-MONTH($H973),$J973),MIN(12,$J973-SUM($N973:O973))))*($F973&gt;=5)</f>
        <v>0</v>
      </c>
      <c r="Q973" s="258">
        <f>IF(Q$9&lt;YEAR($H973),0,IF(Q$9=YEAR($H973),MIN(13-MONTH($H973),$J973),MIN(12,$J973-SUM($N973:P973))))*($F973&gt;=5)</f>
        <v>7</v>
      </c>
      <c r="R973" s="258">
        <f>IF(R$9&lt;YEAR($H973),0,IF(R$9=YEAR($H973),MIN(13-MONTH($H973),$J973),MIN(12,$J973-SUM($N973:Q973))))*($F973&gt;=5)</f>
        <v>11</v>
      </c>
      <c r="S973" s="258">
        <f>IF(S$9&lt;YEAR($H973),0,IF(S$9=YEAR($H973),MIN(13-MONTH($H973),$J973),MIN(12,$J973-SUM($N973:R973))))*($F973&gt;=5)</f>
        <v>0</v>
      </c>
      <c r="T973" s="258">
        <f>IF(T$9&lt;YEAR($H973),0,IF(T$9=YEAR($H973),MIN(13-MONTH($H973),$J973),MIN(12,$J973-SUM($N973:S973))))*($F973&gt;=5)</f>
        <v>0</v>
      </c>
      <c r="U973" s="258">
        <f>IF(U$9&lt;YEAR($H973),0,IF(U$9=YEAR($H973),MIN(13-MONTH($H973),$J973),MIN(12,$J973-SUM($N973:T973))))*($F973&gt;=5)</f>
        <v>0</v>
      </c>
      <c r="V973" s="258">
        <f>IF(V$9&lt;YEAR($H973),0,IF(V$9=YEAR($H973),MIN(13-MONTH($H973),$J973),MIN(12,$J973-SUM($N973:U973))))*($F973&gt;=5)</f>
        <v>0</v>
      </c>
      <c r="W973" s="258">
        <f>IF(W$9&lt;YEAR($H973),0,IF(W$9=YEAR($H973),MIN(13-MONTH($H973),$J973),MIN(12,$J973-SUM($N973:V973))))*($F973&gt;=5)</f>
        <v>0</v>
      </c>
      <c r="X973" s="258">
        <f>IF(X$9&lt;YEAR($H973),0,IF(X$9=YEAR($H973),MIN(13-MONTH($H973),$J973),MIN(12,$J973-SUM($N973:W973))))*($F973&gt;=5)</f>
        <v>0</v>
      </c>
      <c r="Y973" s="258">
        <f>IF(Y$9&lt;YEAR($H973),0,IF(Y$9=YEAR($H973),MIN(13-MONTH($H973),$J973),MIN(12,$J973-SUM($N973:X973))))*($F973&gt;=5)</f>
        <v>0</v>
      </c>
      <c r="Z973" s="258">
        <f>IF(Z$9&lt;YEAR($H973),0,IF(Z$9=YEAR($H973),MIN(13-MONTH($H973),$J973),MIN(12,$J973-SUM($N973:Y973))))*($F973&gt;=5)</f>
        <v>0</v>
      </c>
      <c r="AA973" s="258">
        <f>IF(AA$9&lt;YEAR($H973),0,IF(AA$9=YEAR($H973),MIN(13-MONTH($H973),$J973),MIN(12,$J973-SUM($N973:Z973))))*($F973&gt;=5)</f>
        <v>0</v>
      </c>
      <c r="AB973" s="258">
        <f>IF(AB$9&lt;YEAR($H973),0,IF(AB$9=YEAR($H973),MIN(13-MONTH($H973),$J973),MIN(12,$J973-SUM($N973:AA973))))*($F973&gt;=5)</f>
        <v>0</v>
      </c>
      <c r="AC973" s="258">
        <f>IF(AC$9&lt;YEAR($H973),0,IF(AC$9=YEAR($H973),MIN(13-MONTH($H973),$J973),MIN(12,$J973-SUM($N973:AB973))))*($F973&gt;=5)</f>
        <v>0</v>
      </c>
      <c r="AD973" s="258">
        <f>IF(AD$9&lt;YEAR($H973),0,IF(AD$9=YEAR($H973),MIN(13-MONTH($H973),$J973),MIN(12,$J973-SUM($N973:AC973))))*($F973&gt;=5)</f>
        <v>0</v>
      </c>
      <c r="AE973" s="258">
        <f>IF(AE$9&lt;YEAR($H973),0,IF(AE$9=YEAR($H973),MIN(13-MONTH($H973),$J973),MIN(12,$J973-SUM($N973:AD973))))*($F973&gt;=5)</f>
        <v>0</v>
      </c>
      <c r="AF973" s="258">
        <f>IF(AF$9&lt;YEAR($H973),0,IF(AF$9=YEAR($H973),MIN(13-MONTH($H973),$J973),MIN(12,$J973-SUM($N973:AE973))))*($F973&gt;=5)</f>
        <v>0</v>
      </c>
      <c r="AG973" s="258">
        <f>IF(AG$9&lt;YEAR($H973),0,IF(AG$9=YEAR($H973),MIN(13-MONTH($H973),$J973),MIN(12,$J973-SUM($N973:AF973))))*($F973&gt;=5)</f>
        <v>0</v>
      </c>
      <c r="AH973" s="258">
        <f>IF(AH$9&lt;YEAR($H973),0,IF(AH$9=YEAR($H973),MIN(13-MONTH($H973),$J973),MIN(12,$J973-SUM($N973:AG973))))*($F973&gt;=5)</f>
        <v>0</v>
      </c>
      <c r="AI973" s="258">
        <f>IF(AI$9&lt;YEAR($H973),0,IF(AI$9=YEAR($H973),MIN(13-MONTH($H973),$J973),MIN(12,$J973-SUM($N973:AH973))))*($F973&gt;=5)</f>
        <v>0</v>
      </c>
      <c r="AJ973" s="258">
        <f>IF(AJ$9&lt;YEAR($H973),0,IF(AJ$9=YEAR($H973),MIN(13-MONTH($H973),$J973),MIN(12,$J973-SUM($N973:AI973))))*($F973&gt;=5)</f>
        <v>0</v>
      </c>
      <c r="AK973" s="258">
        <f>IF(AK$9&lt;YEAR($H973),0,IF(AK$9=YEAR($H973),MIN(13-MONTH($H973),$J973),MIN(12,$J973-SUM($N973:AJ973))))*($F973&gt;=5)</f>
        <v>0</v>
      </c>
      <c r="AL973" s="258">
        <f>IF(AL$9&lt;YEAR($H973),0,IF(AL$9=YEAR($H973),MIN(13-MONTH($H973),$J973),MIN(12,$J973-SUM($N973:AK973))))*($F973&gt;=5)</f>
        <v>0</v>
      </c>
      <c r="AM973" s="258">
        <f>IF(AM$9&lt;YEAR($H973),0,IF(AM$9=YEAR($H973),MIN(13-MONTH($H973),$J973),MIN(12,$J973-SUM($N973:AL973))))*($F973&gt;=5)</f>
        <v>0</v>
      </c>
      <c r="AN973" s="258">
        <f>IF(AN$9&lt;YEAR($H973),0,IF(AN$9=YEAR($H973),MIN(13-MONTH($H973),$J973),MIN(12,$J973-SUM($N973:AM973))))*($F973&gt;=5)</f>
        <v>0</v>
      </c>
      <c r="AO973" s="258">
        <f>IF(AO$9&lt;YEAR($H973),0,IF(AO$9=YEAR($H973),MIN(13-MONTH($H973),$J973),MIN(12,$J973-SUM($N973:AN973))))*($F973&gt;=5)</f>
        <v>0</v>
      </c>
      <c r="AP973" s="258">
        <f>IF(AP$9&lt;YEAR($H973),0,IF(AP$9=YEAR($H973),MIN(13-MONTH($H973),$J973),MIN(12,$J973-SUM($N973:AO973))))*($F973&gt;=5)</f>
        <v>0</v>
      </c>
      <c r="AQ973" s="258">
        <f>IF(AQ$9&lt;YEAR($H973),0,IF(AQ$9=YEAR($H973),MIN(13-MONTH($H973),$J973),MIN(12,$J973-SUM($N973:AP973))))*($F973&gt;=5)</f>
        <v>0</v>
      </c>
      <c r="AR973" s="258">
        <f>IF(AR$9&lt;YEAR($H973),0,IF(AR$9=YEAR($H973),MIN(13-MONTH($H973),$J973),MIN(12,$J973-SUM($N973:AQ973))))*($F973&gt;=5)</f>
        <v>0</v>
      </c>
      <c r="AS973" s="258">
        <f>IF(AS$9&lt;YEAR($H973),0,IF(AS$9=YEAR($H973),MIN(13-MONTH($H973),$J973),MIN(12,$J973-SUM($N973:AR973))))*($F973&gt;=5)</f>
        <v>0</v>
      </c>
      <c r="AT973" s="258">
        <f>IF(AT$9&lt;YEAR($H973),0,IF(AT$9=YEAR($H973),MIN(13-MONTH($H973),$J973),MIN(12,$J973-SUM($N973:AS973))))*($F973&gt;=5)</f>
        <v>0</v>
      </c>
      <c r="AU973" s="258">
        <f>IF(AU$9&lt;YEAR($H973),0,IF(AU$9=YEAR($H973),MIN(13-MONTH($H973),$J973),MIN(12,$J973-SUM($N973:AT973))))*($F973&gt;=5)</f>
        <v>0</v>
      </c>
      <c r="AV973" s="258">
        <f>IF(AV$9&lt;YEAR($H973),0,IF(AV$9=YEAR($H973),MIN(13-MONTH($H973),$J973),MIN(12,$J973-SUM($N973:AU973))))*($F973&gt;=5)</f>
        <v>0</v>
      </c>
      <c r="AW973" s="258">
        <f>IF(AW$9&lt;YEAR($H973),0,IF(AW$9=YEAR($H973),MIN(13-MONTH($H973),$J973),MIN(12,$J973-SUM($N973:AV973))))*($F973&gt;=5)</f>
        <v>0</v>
      </c>
      <c r="AX973" s="258">
        <f>IF(AX$9&lt;YEAR($H973),0,IF(AX$9=YEAR($H973),MIN(13-MONTH($H973),$J973),MIN(12,$J973-SUM($N973:AW973))))*($F973&gt;=5)</f>
        <v>0</v>
      </c>
      <c r="AY973" s="258">
        <f>IF(AY$9&lt;YEAR($H973),0,IF(AY$9=YEAR($H973),MIN(13-MONTH($H973),$J973),MIN(12,$J973-SUM($N973:AX973))))*($F973&gt;=5)</f>
        <v>0</v>
      </c>
      <c r="AZ973" s="258">
        <f>IF(AZ$9&lt;YEAR($H973),0,IF(AZ$9=YEAR($H973),MIN(13-MONTH($H973),$J973),MIN(12,$J973-SUM($N973:AY973))))*($F973&gt;=5)</f>
        <v>0</v>
      </c>
      <c r="BA973" s="258">
        <f>IF(BA$9&lt;YEAR($H973),0,IF(BA$9=YEAR($H973),MIN(13-MONTH($H973),$J973),MIN(12,$J973-SUM($N973:AZ973))))*($F973&gt;=5)</f>
        <v>0</v>
      </c>
      <c r="BB973" s="258">
        <f>IF(BB$9&lt;YEAR($H973),0,IF(BB$9=YEAR($H973),MIN(13-MONTH($H973),$J973),MIN(12,$J973-SUM($N973:BA973))))*($F973&gt;=5)</f>
        <v>0</v>
      </c>
      <c r="BC973" s="258">
        <f>IF(BC$9&lt;YEAR($H973),0,IF(BC$9=YEAR($H973),MIN(13-MONTH($H973),$J973),MIN(12,$J973-SUM($N973:BB973))))*($F973&gt;=5)</f>
        <v>0</v>
      </c>
      <c r="BD973" s="258">
        <f>IF(BD$9&lt;YEAR($H973),0,IF(BD$9=YEAR($H973),MIN(13-MONTH($H973),$J973),MIN(12,$J973-SUM($N973:BC973))))*($F973&gt;=5)</f>
        <v>0</v>
      </c>
      <c r="BE973" s="258">
        <f>IF(BE$9&lt;YEAR($H973),0,IF(BE$9=YEAR($H973),MIN(13-MONTH($H973),$J973),MIN(12,$J973-SUM($N973:BD973))))*($F973&gt;=5)</f>
        <v>0</v>
      </c>
      <c r="BF973" s="258">
        <f>IF(BF$9&lt;YEAR($H973),0,IF(BF$9=YEAR($H973),MIN(13-MONTH($H973),$J973),MIN(12,$J973-SUM($N973:BE973))))*($F973&gt;=5)</f>
        <v>0</v>
      </c>
      <c r="BG973" s="258">
        <f>IF(BG$9&lt;YEAR($H973),0,IF(BG$9=YEAR($H973),MIN(13-MONTH($H973),$J973),MIN(12,$J973-SUM($N973:BF973))))*($F973&gt;=5)</f>
        <v>0</v>
      </c>
      <c r="BH973" s="258">
        <f>IF(BH$9&lt;YEAR($H973),0,IF(BH$9=YEAR($H973),MIN(13-MONTH($H973),$J973),MIN(12,$J973-SUM($N973:BG973))))*($F973&gt;=5)</f>
        <v>0</v>
      </c>
      <c r="BI973" s="258">
        <f>IF(BI$9&lt;YEAR($H973),0,IF(BI$9=YEAR($H973),MIN(13-MONTH($H973),$J973),MIN(12,$J973-SUM($N973:BH973))))*($F973&gt;=5)</f>
        <v>0</v>
      </c>
      <c r="BJ973" s="258">
        <f>IF(BJ$9&lt;YEAR($H973),0,IF(BJ$9=YEAR($H973),MIN(13-MONTH($H973),$J973),MIN(12,$J973-SUM($N973:BI973))))*($F973&gt;=5)</f>
        <v>0</v>
      </c>
      <c r="BK973" s="258">
        <f>IF(BK$9&lt;YEAR($H973),0,IF(BK$9=YEAR($H973),MIN(13-MONTH($H973),$J973),MIN(12,$J973-SUM($N973:BJ973))))*($F973&gt;=5)</f>
        <v>0</v>
      </c>
      <c r="BL973" s="258">
        <f>IF(BL$9&lt;YEAR($H973),0,IF(BL$9=YEAR($H973),MIN(13-MONTH($H973),$J973),MIN(12,$J973-SUM($N973:BK973))))*($F973&gt;=5)</f>
        <v>0</v>
      </c>
      <c r="BM973" s="258">
        <f>IF(BM$9&lt;YEAR($H973),0,IF(BM$9=YEAR($H973),MIN(13-MONTH($H973),$J973),MIN(12,$J973-SUM($N973:BL973))))*($F973&gt;=5)</f>
        <v>0</v>
      </c>
    </row>
    <row r="974" spans="3:65" outlineLevel="1" x14ac:dyDescent="0.2">
      <c r="C974" s="188">
        <f t="shared" si="739"/>
        <v>16</v>
      </c>
      <c r="D974" s="166" t="str">
        <f t="shared" si="740"/>
        <v>item 16</v>
      </c>
      <c r="E974" s="211" t="str">
        <f t="shared" si="737"/>
        <v>Operating Expense</v>
      </c>
      <c r="F974" s="183">
        <f t="shared" si="737"/>
        <v>2</v>
      </c>
      <c r="G974" s="183"/>
      <c r="H974" s="257">
        <f>Inputs!F27</f>
        <v>44197</v>
      </c>
      <c r="I974" s="257">
        <f>Inputs!G27</f>
        <v>44562</v>
      </c>
      <c r="J974" s="260">
        <f t="shared" si="738"/>
        <v>12</v>
      </c>
      <c r="K974" s="202">
        <f t="shared" si="741"/>
        <v>0</v>
      </c>
      <c r="L974" s="203">
        <f t="shared" si="742"/>
        <v>0</v>
      </c>
      <c r="O974" s="258">
        <f>IF(O$9&lt;YEAR($H974),0,IF(O$9=YEAR($H974),MIN(13-MONTH($H974),$J974),MIN(12,$J974-SUM($N974:N974))))*($F974&gt;=5)</f>
        <v>0</v>
      </c>
      <c r="P974" s="258">
        <f>IF(P$9&lt;YEAR($H974),0,IF(P$9=YEAR($H974),MIN(13-MONTH($H974),$J974),MIN(12,$J974-SUM($N974:O974))))*($F974&gt;=5)</f>
        <v>0</v>
      </c>
      <c r="Q974" s="258">
        <f>IF(Q$9&lt;YEAR($H974),0,IF(Q$9=YEAR($H974),MIN(13-MONTH($H974),$J974),MIN(12,$J974-SUM($N974:P974))))*($F974&gt;=5)</f>
        <v>0</v>
      </c>
      <c r="R974" s="258">
        <f>IF(R$9&lt;YEAR($H974),0,IF(R$9=YEAR($H974),MIN(13-MONTH($H974),$J974),MIN(12,$J974-SUM($N974:Q974))))*($F974&gt;=5)</f>
        <v>0</v>
      </c>
      <c r="S974" s="258">
        <f>IF(S$9&lt;YEAR($H974),0,IF(S$9=YEAR($H974),MIN(13-MONTH($H974),$J974),MIN(12,$J974-SUM($N974:R974))))*($F974&gt;=5)</f>
        <v>0</v>
      </c>
      <c r="T974" s="258">
        <f>IF(T$9&lt;YEAR($H974),0,IF(T$9=YEAR($H974),MIN(13-MONTH($H974),$J974),MIN(12,$J974-SUM($N974:S974))))*($F974&gt;=5)</f>
        <v>0</v>
      </c>
      <c r="U974" s="258">
        <f>IF(U$9&lt;YEAR($H974),0,IF(U$9=YEAR($H974),MIN(13-MONTH($H974),$J974),MIN(12,$J974-SUM($N974:T974))))*($F974&gt;=5)</f>
        <v>0</v>
      </c>
      <c r="V974" s="258">
        <f>IF(V$9&lt;YEAR($H974),0,IF(V$9=YEAR($H974),MIN(13-MONTH($H974),$J974),MIN(12,$J974-SUM($N974:U974))))*($F974&gt;=5)</f>
        <v>0</v>
      </c>
      <c r="W974" s="258">
        <f>IF(W$9&lt;YEAR($H974),0,IF(W$9=YEAR($H974),MIN(13-MONTH($H974),$J974),MIN(12,$J974-SUM($N974:V974))))*($F974&gt;=5)</f>
        <v>0</v>
      </c>
      <c r="X974" s="258">
        <f>IF(X$9&lt;YEAR($H974),0,IF(X$9=YEAR($H974),MIN(13-MONTH($H974),$J974),MIN(12,$J974-SUM($N974:W974))))*($F974&gt;=5)</f>
        <v>0</v>
      </c>
      <c r="Y974" s="258">
        <f>IF(Y$9&lt;YEAR($H974),0,IF(Y$9=YEAR($H974),MIN(13-MONTH($H974),$J974),MIN(12,$J974-SUM($N974:X974))))*($F974&gt;=5)</f>
        <v>0</v>
      </c>
      <c r="Z974" s="258">
        <f>IF(Z$9&lt;YEAR($H974),0,IF(Z$9=YEAR($H974),MIN(13-MONTH($H974),$J974),MIN(12,$J974-SUM($N974:Y974))))*($F974&gt;=5)</f>
        <v>0</v>
      </c>
      <c r="AA974" s="258">
        <f>IF(AA$9&lt;YEAR($H974),0,IF(AA$9=YEAR($H974),MIN(13-MONTH($H974),$J974),MIN(12,$J974-SUM($N974:Z974))))*($F974&gt;=5)</f>
        <v>0</v>
      </c>
      <c r="AB974" s="258">
        <f>IF(AB$9&lt;YEAR($H974),0,IF(AB$9=YEAR($H974),MIN(13-MONTH($H974),$J974),MIN(12,$J974-SUM($N974:AA974))))*($F974&gt;=5)</f>
        <v>0</v>
      </c>
      <c r="AC974" s="258">
        <f>IF(AC$9&lt;YEAR($H974),0,IF(AC$9=YEAR($H974),MIN(13-MONTH($H974),$J974),MIN(12,$J974-SUM($N974:AB974))))*($F974&gt;=5)</f>
        <v>0</v>
      </c>
      <c r="AD974" s="258">
        <f>IF(AD$9&lt;YEAR($H974),0,IF(AD$9=YEAR($H974),MIN(13-MONTH($H974),$J974),MIN(12,$J974-SUM($N974:AC974))))*($F974&gt;=5)</f>
        <v>0</v>
      </c>
      <c r="AE974" s="258">
        <f>IF(AE$9&lt;YEAR($H974),0,IF(AE$9=YEAR($H974),MIN(13-MONTH($H974),$J974),MIN(12,$J974-SUM($N974:AD974))))*($F974&gt;=5)</f>
        <v>0</v>
      </c>
      <c r="AF974" s="258">
        <f>IF(AF$9&lt;YEAR($H974),0,IF(AF$9=YEAR($H974),MIN(13-MONTH($H974),$J974),MIN(12,$J974-SUM($N974:AE974))))*($F974&gt;=5)</f>
        <v>0</v>
      </c>
      <c r="AG974" s="258">
        <f>IF(AG$9&lt;YEAR($H974),0,IF(AG$9=YEAR($H974),MIN(13-MONTH($H974),$J974),MIN(12,$J974-SUM($N974:AF974))))*($F974&gt;=5)</f>
        <v>0</v>
      </c>
      <c r="AH974" s="258">
        <f>IF(AH$9&lt;YEAR($H974),0,IF(AH$9=YEAR($H974),MIN(13-MONTH($H974),$J974),MIN(12,$J974-SUM($N974:AG974))))*($F974&gt;=5)</f>
        <v>0</v>
      </c>
      <c r="AI974" s="258">
        <f>IF(AI$9&lt;YEAR($H974),0,IF(AI$9=YEAR($H974),MIN(13-MONTH($H974),$J974),MIN(12,$J974-SUM($N974:AH974))))*($F974&gt;=5)</f>
        <v>0</v>
      </c>
      <c r="AJ974" s="258">
        <f>IF(AJ$9&lt;YEAR($H974),0,IF(AJ$9=YEAR($H974),MIN(13-MONTH($H974),$J974),MIN(12,$J974-SUM($N974:AI974))))*($F974&gt;=5)</f>
        <v>0</v>
      </c>
      <c r="AK974" s="258">
        <f>IF(AK$9&lt;YEAR($H974),0,IF(AK$9=YEAR($H974),MIN(13-MONTH($H974),$J974),MIN(12,$J974-SUM($N974:AJ974))))*($F974&gt;=5)</f>
        <v>0</v>
      </c>
      <c r="AL974" s="258">
        <f>IF(AL$9&lt;YEAR($H974),0,IF(AL$9=YEAR($H974),MIN(13-MONTH($H974),$J974),MIN(12,$J974-SUM($N974:AK974))))*($F974&gt;=5)</f>
        <v>0</v>
      </c>
      <c r="AM974" s="258">
        <f>IF(AM$9&lt;YEAR($H974),0,IF(AM$9=YEAR($H974),MIN(13-MONTH($H974),$J974),MIN(12,$J974-SUM($N974:AL974))))*($F974&gt;=5)</f>
        <v>0</v>
      </c>
      <c r="AN974" s="258">
        <f>IF(AN$9&lt;YEAR($H974),0,IF(AN$9=YEAR($H974),MIN(13-MONTH($H974),$J974),MIN(12,$J974-SUM($N974:AM974))))*($F974&gt;=5)</f>
        <v>0</v>
      </c>
      <c r="AO974" s="258">
        <f>IF(AO$9&lt;YEAR($H974),0,IF(AO$9=YEAR($H974),MIN(13-MONTH($H974),$J974),MIN(12,$J974-SUM($N974:AN974))))*($F974&gt;=5)</f>
        <v>0</v>
      </c>
      <c r="AP974" s="258">
        <f>IF(AP$9&lt;YEAR($H974),0,IF(AP$9=YEAR($H974),MIN(13-MONTH($H974),$J974),MIN(12,$J974-SUM($N974:AO974))))*($F974&gt;=5)</f>
        <v>0</v>
      </c>
      <c r="AQ974" s="258">
        <f>IF(AQ$9&lt;YEAR($H974),0,IF(AQ$9=YEAR($H974),MIN(13-MONTH($H974),$J974),MIN(12,$J974-SUM($N974:AP974))))*($F974&gt;=5)</f>
        <v>0</v>
      </c>
      <c r="AR974" s="258">
        <f>IF(AR$9&lt;YEAR($H974),0,IF(AR$9=YEAR($H974),MIN(13-MONTH($H974),$J974),MIN(12,$J974-SUM($N974:AQ974))))*($F974&gt;=5)</f>
        <v>0</v>
      </c>
      <c r="AS974" s="258">
        <f>IF(AS$9&lt;YEAR($H974),0,IF(AS$9=YEAR($H974),MIN(13-MONTH($H974),$J974),MIN(12,$J974-SUM($N974:AR974))))*($F974&gt;=5)</f>
        <v>0</v>
      </c>
      <c r="AT974" s="258">
        <f>IF(AT$9&lt;YEAR($H974),0,IF(AT$9=YEAR($H974),MIN(13-MONTH($H974),$J974),MIN(12,$J974-SUM($N974:AS974))))*($F974&gt;=5)</f>
        <v>0</v>
      </c>
      <c r="AU974" s="258">
        <f>IF(AU$9&lt;YEAR($H974),0,IF(AU$9=YEAR($H974),MIN(13-MONTH($H974),$J974),MIN(12,$J974-SUM($N974:AT974))))*($F974&gt;=5)</f>
        <v>0</v>
      </c>
      <c r="AV974" s="258">
        <f>IF(AV$9&lt;YEAR($H974),0,IF(AV$9=YEAR($H974),MIN(13-MONTH($H974),$J974),MIN(12,$J974-SUM($N974:AU974))))*($F974&gt;=5)</f>
        <v>0</v>
      </c>
      <c r="AW974" s="258">
        <f>IF(AW$9&lt;YEAR($H974),0,IF(AW$9=YEAR($H974),MIN(13-MONTH($H974),$J974),MIN(12,$J974-SUM($N974:AV974))))*($F974&gt;=5)</f>
        <v>0</v>
      </c>
      <c r="AX974" s="258">
        <f>IF(AX$9&lt;YEAR($H974),0,IF(AX$9=YEAR($H974),MIN(13-MONTH($H974),$J974),MIN(12,$J974-SUM($N974:AW974))))*($F974&gt;=5)</f>
        <v>0</v>
      </c>
      <c r="AY974" s="258">
        <f>IF(AY$9&lt;YEAR($H974),0,IF(AY$9=YEAR($H974),MIN(13-MONTH($H974),$J974),MIN(12,$J974-SUM($N974:AX974))))*($F974&gt;=5)</f>
        <v>0</v>
      </c>
      <c r="AZ974" s="258">
        <f>IF(AZ$9&lt;YEAR($H974),0,IF(AZ$9=YEAR($H974),MIN(13-MONTH($H974),$J974),MIN(12,$J974-SUM($N974:AY974))))*($F974&gt;=5)</f>
        <v>0</v>
      </c>
      <c r="BA974" s="258">
        <f>IF(BA$9&lt;YEAR($H974),0,IF(BA$9=YEAR($H974),MIN(13-MONTH($H974),$J974),MIN(12,$J974-SUM($N974:AZ974))))*($F974&gt;=5)</f>
        <v>0</v>
      </c>
      <c r="BB974" s="258">
        <f>IF(BB$9&lt;YEAR($H974),0,IF(BB$9=YEAR($H974),MIN(13-MONTH($H974),$J974),MIN(12,$J974-SUM($N974:BA974))))*($F974&gt;=5)</f>
        <v>0</v>
      </c>
      <c r="BC974" s="258">
        <f>IF(BC$9&lt;YEAR($H974),0,IF(BC$9=YEAR($H974),MIN(13-MONTH($H974),$J974),MIN(12,$J974-SUM($N974:BB974))))*($F974&gt;=5)</f>
        <v>0</v>
      </c>
      <c r="BD974" s="258">
        <f>IF(BD$9&lt;YEAR($H974),0,IF(BD$9=YEAR($H974),MIN(13-MONTH($H974),$J974),MIN(12,$J974-SUM($N974:BC974))))*($F974&gt;=5)</f>
        <v>0</v>
      </c>
      <c r="BE974" s="258">
        <f>IF(BE$9&lt;YEAR($H974),0,IF(BE$9=YEAR($H974),MIN(13-MONTH($H974),$J974),MIN(12,$J974-SUM($N974:BD974))))*($F974&gt;=5)</f>
        <v>0</v>
      </c>
      <c r="BF974" s="258">
        <f>IF(BF$9&lt;YEAR($H974),0,IF(BF$9=YEAR($H974),MIN(13-MONTH($H974),$J974),MIN(12,$J974-SUM($N974:BE974))))*($F974&gt;=5)</f>
        <v>0</v>
      </c>
      <c r="BG974" s="258">
        <f>IF(BG$9&lt;YEAR($H974),0,IF(BG$9=YEAR($H974),MIN(13-MONTH($H974),$J974),MIN(12,$J974-SUM($N974:BF974))))*($F974&gt;=5)</f>
        <v>0</v>
      </c>
      <c r="BH974" s="258">
        <f>IF(BH$9&lt;YEAR($H974),0,IF(BH$9=YEAR($H974),MIN(13-MONTH($H974),$J974),MIN(12,$J974-SUM($N974:BG974))))*($F974&gt;=5)</f>
        <v>0</v>
      </c>
      <c r="BI974" s="258">
        <f>IF(BI$9&lt;YEAR($H974),0,IF(BI$9=YEAR($H974),MIN(13-MONTH($H974),$J974),MIN(12,$J974-SUM($N974:BH974))))*($F974&gt;=5)</f>
        <v>0</v>
      </c>
      <c r="BJ974" s="258">
        <f>IF(BJ$9&lt;YEAR($H974),0,IF(BJ$9=YEAR($H974),MIN(13-MONTH($H974),$J974),MIN(12,$J974-SUM($N974:BI974))))*($F974&gt;=5)</f>
        <v>0</v>
      </c>
      <c r="BK974" s="258">
        <f>IF(BK$9&lt;YEAR($H974),0,IF(BK$9=YEAR($H974),MIN(13-MONTH($H974),$J974),MIN(12,$J974-SUM($N974:BJ974))))*($F974&gt;=5)</f>
        <v>0</v>
      </c>
      <c r="BL974" s="258">
        <f>IF(BL$9&lt;YEAR($H974),0,IF(BL$9=YEAR($H974),MIN(13-MONTH($H974),$J974),MIN(12,$J974-SUM($N974:BK974))))*($F974&gt;=5)</f>
        <v>0</v>
      </c>
      <c r="BM974" s="258">
        <f>IF(BM$9&lt;YEAR($H974),0,IF(BM$9=YEAR($H974),MIN(13-MONTH($H974),$J974),MIN(12,$J974-SUM($N974:BL974))))*($F974&gt;=5)</f>
        <v>0</v>
      </c>
    </row>
    <row r="975" spans="3:65" outlineLevel="1" x14ac:dyDescent="0.2">
      <c r="C975" s="188">
        <f t="shared" si="739"/>
        <v>17</v>
      </c>
      <c r="D975" s="166" t="str">
        <f t="shared" si="740"/>
        <v>item 17</v>
      </c>
      <c r="E975" s="211" t="str">
        <f t="shared" si="737"/>
        <v>Operating Expense</v>
      </c>
      <c r="F975" s="183">
        <f t="shared" si="737"/>
        <v>2</v>
      </c>
      <c r="G975" s="183"/>
      <c r="H975" s="257">
        <f>Inputs!F28</f>
        <v>44197</v>
      </c>
      <c r="I975" s="257">
        <f>Inputs!G28</f>
        <v>44562</v>
      </c>
      <c r="J975" s="260">
        <f t="shared" si="738"/>
        <v>12</v>
      </c>
      <c r="K975" s="202">
        <f t="shared" si="741"/>
        <v>0</v>
      </c>
      <c r="L975" s="203">
        <f t="shared" si="742"/>
        <v>0</v>
      </c>
      <c r="O975" s="258">
        <f>IF(O$9&lt;YEAR($H975),0,IF(O$9=YEAR($H975),MIN(13-MONTH($H975),$J975),MIN(12,$J975-SUM($N975:N975))))*($F975&gt;=5)</f>
        <v>0</v>
      </c>
      <c r="P975" s="258">
        <f>IF(P$9&lt;YEAR($H975),0,IF(P$9=YEAR($H975),MIN(13-MONTH($H975),$J975),MIN(12,$J975-SUM($N975:O975))))*($F975&gt;=5)</f>
        <v>0</v>
      </c>
      <c r="Q975" s="258">
        <f>IF(Q$9&lt;YEAR($H975),0,IF(Q$9=YEAR($H975),MIN(13-MONTH($H975),$J975),MIN(12,$J975-SUM($N975:P975))))*($F975&gt;=5)</f>
        <v>0</v>
      </c>
      <c r="R975" s="258">
        <f>IF(R$9&lt;YEAR($H975),0,IF(R$9=YEAR($H975),MIN(13-MONTH($H975),$J975),MIN(12,$J975-SUM($N975:Q975))))*($F975&gt;=5)</f>
        <v>0</v>
      </c>
      <c r="S975" s="258">
        <f>IF(S$9&lt;YEAR($H975),0,IF(S$9=YEAR($H975),MIN(13-MONTH($H975),$J975),MIN(12,$J975-SUM($N975:R975))))*($F975&gt;=5)</f>
        <v>0</v>
      </c>
      <c r="T975" s="258">
        <f>IF(T$9&lt;YEAR($H975),0,IF(T$9=YEAR($H975),MIN(13-MONTH($H975),$J975),MIN(12,$J975-SUM($N975:S975))))*($F975&gt;=5)</f>
        <v>0</v>
      </c>
      <c r="U975" s="258">
        <f>IF(U$9&lt;YEAR($H975),0,IF(U$9=YEAR($H975),MIN(13-MONTH($H975),$J975),MIN(12,$J975-SUM($N975:T975))))*($F975&gt;=5)</f>
        <v>0</v>
      </c>
      <c r="V975" s="258">
        <f>IF(V$9&lt;YEAR($H975),0,IF(V$9=YEAR($H975),MIN(13-MONTH($H975),$J975),MIN(12,$J975-SUM($N975:U975))))*($F975&gt;=5)</f>
        <v>0</v>
      </c>
      <c r="W975" s="258">
        <f>IF(W$9&lt;YEAR($H975),0,IF(W$9=YEAR($H975),MIN(13-MONTH($H975),$J975),MIN(12,$J975-SUM($N975:V975))))*($F975&gt;=5)</f>
        <v>0</v>
      </c>
      <c r="X975" s="258">
        <f>IF(X$9&lt;YEAR($H975),0,IF(X$9=YEAR($H975),MIN(13-MONTH($H975),$J975),MIN(12,$J975-SUM($N975:W975))))*($F975&gt;=5)</f>
        <v>0</v>
      </c>
      <c r="Y975" s="258">
        <f>IF(Y$9&lt;YEAR($H975),0,IF(Y$9=YEAR($H975),MIN(13-MONTH($H975),$J975),MIN(12,$J975-SUM($N975:X975))))*($F975&gt;=5)</f>
        <v>0</v>
      </c>
      <c r="Z975" s="258">
        <f>IF(Z$9&lt;YEAR($H975),0,IF(Z$9=YEAR($H975),MIN(13-MONTH($H975),$J975),MIN(12,$J975-SUM($N975:Y975))))*($F975&gt;=5)</f>
        <v>0</v>
      </c>
      <c r="AA975" s="258">
        <f>IF(AA$9&lt;YEAR($H975),0,IF(AA$9=YEAR($H975),MIN(13-MONTH($H975),$J975),MIN(12,$J975-SUM($N975:Z975))))*($F975&gt;=5)</f>
        <v>0</v>
      </c>
      <c r="AB975" s="258">
        <f>IF(AB$9&lt;YEAR($H975),0,IF(AB$9=YEAR($H975),MIN(13-MONTH($H975),$J975),MIN(12,$J975-SUM($N975:AA975))))*($F975&gt;=5)</f>
        <v>0</v>
      </c>
      <c r="AC975" s="258">
        <f>IF(AC$9&lt;YEAR($H975),0,IF(AC$9=YEAR($H975),MIN(13-MONTH($H975),$J975),MIN(12,$J975-SUM($N975:AB975))))*($F975&gt;=5)</f>
        <v>0</v>
      </c>
      <c r="AD975" s="258">
        <f>IF(AD$9&lt;YEAR($H975),0,IF(AD$9=YEAR($H975),MIN(13-MONTH($H975),$J975),MIN(12,$J975-SUM($N975:AC975))))*($F975&gt;=5)</f>
        <v>0</v>
      </c>
      <c r="AE975" s="258">
        <f>IF(AE$9&lt;YEAR($H975),0,IF(AE$9=YEAR($H975),MIN(13-MONTH($H975),$J975),MIN(12,$J975-SUM($N975:AD975))))*($F975&gt;=5)</f>
        <v>0</v>
      </c>
      <c r="AF975" s="258">
        <f>IF(AF$9&lt;YEAR($H975),0,IF(AF$9=YEAR($H975),MIN(13-MONTH($H975),$J975),MIN(12,$J975-SUM($N975:AE975))))*($F975&gt;=5)</f>
        <v>0</v>
      </c>
      <c r="AG975" s="258">
        <f>IF(AG$9&lt;YEAR($H975),0,IF(AG$9=YEAR($H975),MIN(13-MONTH($H975),$J975),MIN(12,$J975-SUM($N975:AF975))))*($F975&gt;=5)</f>
        <v>0</v>
      </c>
      <c r="AH975" s="258">
        <f>IF(AH$9&lt;YEAR($H975),0,IF(AH$9=YEAR($H975),MIN(13-MONTH($H975),$J975),MIN(12,$J975-SUM($N975:AG975))))*($F975&gt;=5)</f>
        <v>0</v>
      </c>
      <c r="AI975" s="258">
        <f>IF(AI$9&lt;YEAR($H975),0,IF(AI$9=YEAR($H975),MIN(13-MONTH($H975),$J975),MIN(12,$J975-SUM($N975:AH975))))*($F975&gt;=5)</f>
        <v>0</v>
      </c>
      <c r="AJ975" s="258">
        <f>IF(AJ$9&lt;YEAR($H975),0,IF(AJ$9=YEAR($H975),MIN(13-MONTH($H975),$J975),MIN(12,$J975-SUM($N975:AI975))))*($F975&gt;=5)</f>
        <v>0</v>
      </c>
      <c r="AK975" s="258">
        <f>IF(AK$9&lt;YEAR($H975),0,IF(AK$9=YEAR($H975),MIN(13-MONTH($H975),$J975),MIN(12,$J975-SUM($N975:AJ975))))*($F975&gt;=5)</f>
        <v>0</v>
      </c>
      <c r="AL975" s="258">
        <f>IF(AL$9&lt;YEAR($H975),0,IF(AL$9=YEAR($H975),MIN(13-MONTH($H975),$J975),MIN(12,$J975-SUM($N975:AK975))))*($F975&gt;=5)</f>
        <v>0</v>
      </c>
      <c r="AM975" s="258">
        <f>IF(AM$9&lt;YEAR($H975),0,IF(AM$9=YEAR($H975),MIN(13-MONTH($H975),$J975),MIN(12,$J975-SUM($N975:AL975))))*($F975&gt;=5)</f>
        <v>0</v>
      </c>
      <c r="AN975" s="258">
        <f>IF(AN$9&lt;YEAR($H975),0,IF(AN$9=YEAR($H975),MIN(13-MONTH($H975),$J975),MIN(12,$J975-SUM($N975:AM975))))*($F975&gt;=5)</f>
        <v>0</v>
      </c>
      <c r="AO975" s="258">
        <f>IF(AO$9&lt;YEAR($H975),0,IF(AO$9=YEAR($H975),MIN(13-MONTH($H975),$J975),MIN(12,$J975-SUM($N975:AN975))))*($F975&gt;=5)</f>
        <v>0</v>
      </c>
      <c r="AP975" s="258">
        <f>IF(AP$9&lt;YEAR($H975),0,IF(AP$9=YEAR($H975),MIN(13-MONTH($H975),$J975),MIN(12,$J975-SUM($N975:AO975))))*($F975&gt;=5)</f>
        <v>0</v>
      </c>
      <c r="AQ975" s="258">
        <f>IF(AQ$9&lt;YEAR($H975),0,IF(AQ$9=YEAR($H975),MIN(13-MONTH($H975),$J975),MIN(12,$J975-SUM($N975:AP975))))*($F975&gt;=5)</f>
        <v>0</v>
      </c>
      <c r="AR975" s="258">
        <f>IF(AR$9&lt;YEAR($H975),0,IF(AR$9=YEAR($H975),MIN(13-MONTH($H975),$J975),MIN(12,$J975-SUM($N975:AQ975))))*($F975&gt;=5)</f>
        <v>0</v>
      </c>
      <c r="AS975" s="258">
        <f>IF(AS$9&lt;YEAR($H975),0,IF(AS$9=YEAR($H975),MIN(13-MONTH($H975),$J975),MIN(12,$J975-SUM($N975:AR975))))*($F975&gt;=5)</f>
        <v>0</v>
      </c>
      <c r="AT975" s="258">
        <f>IF(AT$9&lt;YEAR($H975),0,IF(AT$9=YEAR($H975),MIN(13-MONTH($H975),$J975),MIN(12,$J975-SUM($N975:AS975))))*($F975&gt;=5)</f>
        <v>0</v>
      </c>
      <c r="AU975" s="258">
        <f>IF(AU$9&lt;YEAR($H975),0,IF(AU$9=YEAR($H975),MIN(13-MONTH($H975),$J975),MIN(12,$J975-SUM($N975:AT975))))*($F975&gt;=5)</f>
        <v>0</v>
      </c>
      <c r="AV975" s="258">
        <f>IF(AV$9&lt;YEAR($H975),0,IF(AV$9=YEAR($H975),MIN(13-MONTH($H975),$J975),MIN(12,$J975-SUM($N975:AU975))))*($F975&gt;=5)</f>
        <v>0</v>
      </c>
      <c r="AW975" s="258">
        <f>IF(AW$9&lt;YEAR($H975),0,IF(AW$9=YEAR($H975),MIN(13-MONTH($H975),$J975),MIN(12,$J975-SUM($N975:AV975))))*($F975&gt;=5)</f>
        <v>0</v>
      </c>
      <c r="AX975" s="258">
        <f>IF(AX$9&lt;YEAR($H975),0,IF(AX$9=YEAR($H975),MIN(13-MONTH($H975),$J975),MIN(12,$J975-SUM($N975:AW975))))*($F975&gt;=5)</f>
        <v>0</v>
      </c>
      <c r="AY975" s="258">
        <f>IF(AY$9&lt;YEAR($H975),0,IF(AY$9=YEAR($H975),MIN(13-MONTH($H975),$J975),MIN(12,$J975-SUM($N975:AX975))))*($F975&gt;=5)</f>
        <v>0</v>
      </c>
      <c r="AZ975" s="258">
        <f>IF(AZ$9&lt;YEAR($H975),0,IF(AZ$9=YEAR($H975),MIN(13-MONTH($H975),$J975),MIN(12,$J975-SUM($N975:AY975))))*($F975&gt;=5)</f>
        <v>0</v>
      </c>
      <c r="BA975" s="258">
        <f>IF(BA$9&lt;YEAR($H975),0,IF(BA$9=YEAR($H975),MIN(13-MONTH($H975),$J975),MIN(12,$J975-SUM($N975:AZ975))))*($F975&gt;=5)</f>
        <v>0</v>
      </c>
      <c r="BB975" s="258">
        <f>IF(BB$9&lt;YEAR($H975),0,IF(BB$9=YEAR($H975),MIN(13-MONTH($H975),$J975),MIN(12,$J975-SUM($N975:BA975))))*($F975&gt;=5)</f>
        <v>0</v>
      </c>
      <c r="BC975" s="258">
        <f>IF(BC$9&lt;YEAR($H975),0,IF(BC$9=YEAR($H975),MIN(13-MONTH($H975),$J975),MIN(12,$J975-SUM($N975:BB975))))*($F975&gt;=5)</f>
        <v>0</v>
      </c>
      <c r="BD975" s="258">
        <f>IF(BD$9&lt;YEAR($H975),0,IF(BD$9=YEAR($H975),MIN(13-MONTH($H975),$J975),MIN(12,$J975-SUM($N975:BC975))))*($F975&gt;=5)</f>
        <v>0</v>
      </c>
      <c r="BE975" s="258">
        <f>IF(BE$9&lt;YEAR($H975),0,IF(BE$9=YEAR($H975),MIN(13-MONTH($H975),$J975),MIN(12,$J975-SUM($N975:BD975))))*($F975&gt;=5)</f>
        <v>0</v>
      </c>
      <c r="BF975" s="258">
        <f>IF(BF$9&lt;YEAR($H975),0,IF(BF$9=YEAR($H975),MIN(13-MONTH($H975),$J975),MIN(12,$J975-SUM($N975:BE975))))*($F975&gt;=5)</f>
        <v>0</v>
      </c>
      <c r="BG975" s="258">
        <f>IF(BG$9&lt;YEAR($H975),0,IF(BG$9=YEAR($H975),MIN(13-MONTH($H975),$J975),MIN(12,$J975-SUM($N975:BF975))))*($F975&gt;=5)</f>
        <v>0</v>
      </c>
      <c r="BH975" s="258">
        <f>IF(BH$9&lt;YEAR($H975),0,IF(BH$9=YEAR($H975),MIN(13-MONTH($H975),$J975),MIN(12,$J975-SUM($N975:BG975))))*($F975&gt;=5)</f>
        <v>0</v>
      </c>
      <c r="BI975" s="258">
        <f>IF(BI$9&lt;YEAR($H975),0,IF(BI$9=YEAR($H975),MIN(13-MONTH($H975),$J975),MIN(12,$J975-SUM($N975:BH975))))*($F975&gt;=5)</f>
        <v>0</v>
      </c>
      <c r="BJ975" s="258">
        <f>IF(BJ$9&lt;YEAR($H975),0,IF(BJ$9=YEAR($H975),MIN(13-MONTH($H975),$J975),MIN(12,$J975-SUM($N975:BI975))))*($F975&gt;=5)</f>
        <v>0</v>
      </c>
      <c r="BK975" s="258">
        <f>IF(BK$9&lt;YEAR($H975),0,IF(BK$9=YEAR($H975),MIN(13-MONTH($H975),$J975),MIN(12,$J975-SUM($N975:BJ975))))*($F975&gt;=5)</f>
        <v>0</v>
      </c>
      <c r="BL975" s="258">
        <f>IF(BL$9&lt;YEAR($H975),0,IF(BL$9=YEAR($H975),MIN(13-MONTH($H975),$J975),MIN(12,$J975-SUM($N975:BK975))))*($F975&gt;=5)</f>
        <v>0</v>
      </c>
      <c r="BM975" s="258">
        <f>IF(BM$9&lt;YEAR($H975),0,IF(BM$9=YEAR($H975),MIN(13-MONTH($H975),$J975),MIN(12,$J975-SUM($N975:BL975))))*($F975&gt;=5)</f>
        <v>0</v>
      </c>
    </row>
    <row r="976" spans="3:65" outlineLevel="1" x14ac:dyDescent="0.2">
      <c r="C976" s="188">
        <f t="shared" si="739"/>
        <v>18</v>
      </c>
      <c r="D976" s="166" t="str">
        <f t="shared" si="740"/>
        <v>item 18</v>
      </c>
      <c r="E976" s="211" t="str">
        <f t="shared" si="737"/>
        <v>Operating Expense</v>
      </c>
      <c r="F976" s="183">
        <f t="shared" si="737"/>
        <v>2</v>
      </c>
      <c r="G976" s="183"/>
      <c r="H976" s="257">
        <f>Inputs!F29</f>
        <v>44197</v>
      </c>
      <c r="I976" s="257">
        <f>Inputs!G29</f>
        <v>44562</v>
      </c>
      <c r="J976" s="260">
        <f t="shared" si="738"/>
        <v>12</v>
      </c>
      <c r="K976" s="202">
        <f t="shared" si="741"/>
        <v>0</v>
      </c>
      <c r="L976" s="203">
        <f t="shared" si="742"/>
        <v>0</v>
      </c>
      <c r="O976" s="258">
        <f>IF(O$9&lt;YEAR($H976),0,IF(O$9=YEAR($H976),MIN(13-MONTH($H976),$J976),MIN(12,$J976-SUM($N976:N976))))*($F976&gt;=5)</f>
        <v>0</v>
      </c>
      <c r="P976" s="258">
        <f>IF(P$9&lt;YEAR($H976),0,IF(P$9=YEAR($H976),MIN(13-MONTH($H976),$J976),MIN(12,$J976-SUM($N976:O976))))*($F976&gt;=5)</f>
        <v>0</v>
      </c>
      <c r="Q976" s="258">
        <f>IF(Q$9&lt;YEAR($H976),0,IF(Q$9=YEAR($H976),MIN(13-MONTH($H976),$J976),MIN(12,$J976-SUM($N976:P976))))*($F976&gt;=5)</f>
        <v>0</v>
      </c>
      <c r="R976" s="258">
        <f>IF(R$9&lt;YEAR($H976),0,IF(R$9=YEAR($H976),MIN(13-MONTH($H976),$J976),MIN(12,$J976-SUM($N976:Q976))))*($F976&gt;=5)</f>
        <v>0</v>
      </c>
      <c r="S976" s="258">
        <f>IF(S$9&lt;YEAR($H976),0,IF(S$9=YEAR($H976),MIN(13-MONTH($H976),$J976),MIN(12,$J976-SUM($N976:R976))))*($F976&gt;=5)</f>
        <v>0</v>
      </c>
      <c r="T976" s="258">
        <f>IF(T$9&lt;YEAR($H976),0,IF(T$9=YEAR($H976),MIN(13-MONTH($H976),$J976),MIN(12,$J976-SUM($N976:S976))))*($F976&gt;=5)</f>
        <v>0</v>
      </c>
      <c r="U976" s="258">
        <f>IF(U$9&lt;YEAR($H976),0,IF(U$9=YEAR($H976),MIN(13-MONTH($H976),$J976),MIN(12,$J976-SUM($N976:T976))))*($F976&gt;=5)</f>
        <v>0</v>
      </c>
      <c r="V976" s="258">
        <f>IF(V$9&lt;YEAR($H976),0,IF(V$9=YEAR($H976),MIN(13-MONTH($H976),$J976),MIN(12,$J976-SUM($N976:U976))))*($F976&gt;=5)</f>
        <v>0</v>
      </c>
      <c r="W976" s="258">
        <f>IF(W$9&lt;YEAR($H976),0,IF(W$9=YEAR($H976),MIN(13-MONTH($H976),$J976),MIN(12,$J976-SUM($N976:V976))))*($F976&gt;=5)</f>
        <v>0</v>
      </c>
      <c r="X976" s="258">
        <f>IF(X$9&lt;YEAR($H976),0,IF(X$9=YEAR($H976),MIN(13-MONTH($H976),$J976),MIN(12,$J976-SUM($N976:W976))))*($F976&gt;=5)</f>
        <v>0</v>
      </c>
      <c r="Y976" s="258">
        <f>IF(Y$9&lt;YEAR($H976),0,IF(Y$9=YEAR($H976),MIN(13-MONTH($H976),$J976),MIN(12,$J976-SUM($N976:X976))))*($F976&gt;=5)</f>
        <v>0</v>
      </c>
      <c r="Z976" s="258">
        <f>IF(Z$9&lt;YEAR($H976),0,IF(Z$9=YEAR($H976),MIN(13-MONTH($H976),$J976),MIN(12,$J976-SUM($N976:Y976))))*($F976&gt;=5)</f>
        <v>0</v>
      </c>
      <c r="AA976" s="258">
        <f>IF(AA$9&lt;YEAR($H976),0,IF(AA$9=YEAR($H976),MIN(13-MONTH($H976),$J976),MIN(12,$J976-SUM($N976:Z976))))*($F976&gt;=5)</f>
        <v>0</v>
      </c>
      <c r="AB976" s="258">
        <f>IF(AB$9&lt;YEAR($H976),0,IF(AB$9=YEAR($H976),MIN(13-MONTH($H976),$J976),MIN(12,$J976-SUM($N976:AA976))))*($F976&gt;=5)</f>
        <v>0</v>
      </c>
      <c r="AC976" s="258">
        <f>IF(AC$9&lt;YEAR($H976),0,IF(AC$9=YEAR($H976),MIN(13-MONTH($H976),$J976),MIN(12,$J976-SUM($N976:AB976))))*($F976&gt;=5)</f>
        <v>0</v>
      </c>
      <c r="AD976" s="258">
        <f>IF(AD$9&lt;YEAR($H976),0,IF(AD$9=YEAR($H976),MIN(13-MONTH($H976),$J976),MIN(12,$J976-SUM($N976:AC976))))*($F976&gt;=5)</f>
        <v>0</v>
      </c>
      <c r="AE976" s="258">
        <f>IF(AE$9&lt;YEAR($H976),0,IF(AE$9=YEAR($H976),MIN(13-MONTH($H976),$J976),MIN(12,$J976-SUM($N976:AD976))))*($F976&gt;=5)</f>
        <v>0</v>
      </c>
      <c r="AF976" s="258">
        <f>IF(AF$9&lt;YEAR($H976),0,IF(AF$9=YEAR($H976),MIN(13-MONTH($H976),$J976),MIN(12,$J976-SUM($N976:AE976))))*($F976&gt;=5)</f>
        <v>0</v>
      </c>
      <c r="AG976" s="258">
        <f>IF(AG$9&lt;YEAR($H976),0,IF(AG$9=YEAR($H976),MIN(13-MONTH($H976),$J976),MIN(12,$J976-SUM($N976:AF976))))*($F976&gt;=5)</f>
        <v>0</v>
      </c>
      <c r="AH976" s="258">
        <f>IF(AH$9&lt;YEAR($H976),0,IF(AH$9=YEAR($H976),MIN(13-MONTH($H976),$J976),MIN(12,$J976-SUM($N976:AG976))))*($F976&gt;=5)</f>
        <v>0</v>
      </c>
      <c r="AI976" s="258">
        <f>IF(AI$9&lt;YEAR($H976),0,IF(AI$9=YEAR($H976),MIN(13-MONTH($H976),$J976),MIN(12,$J976-SUM($N976:AH976))))*($F976&gt;=5)</f>
        <v>0</v>
      </c>
      <c r="AJ976" s="258">
        <f>IF(AJ$9&lt;YEAR($H976),0,IF(AJ$9=YEAR($H976),MIN(13-MONTH($H976),$J976),MIN(12,$J976-SUM($N976:AI976))))*($F976&gt;=5)</f>
        <v>0</v>
      </c>
      <c r="AK976" s="258">
        <f>IF(AK$9&lt;YEAR($H976),0,IF(AK$9=YEAR($H976),MIN(13-MONTH($H976),$J976),MIN(12,$J976-SUM($N976:AJ976))))*($F976&gt;=5)</f>
        <v>0</v>
      </c>
      <c r="AL976" s="258">
        <f>IF(AL$9&lt;YEAR($H976),0,IF(AL$9=YEAR($H976),MIN(13-MONTH($H976),$J976),MIN(12,$J976-SUM($N976:AK976))))*($F976&gt;=5)</f>
        <v>0</v>
      </c>
      <c r="AM976" s="258">
        <f>IF(AM$9&lt;YEAR($H976),0,IF(AM$9=YEAR($H976),MIN(13-MONTH($H976),$J976),MIN(12,$J976-SUM($N976:AL976))))*($F976&gt;=5)</f>
        <v>0</v>
      </c>
      <c r="AN976" s="258">
        <f>IF(AN$9&lt;YEAR($H976),0,IF(AN$9=YEAR($H976),MIN(13-MONTH($H976),$J976),MIN(12,$J976-SUM($N976:AM976))))*($F976&gt;=5)</f>
        <v>0</v>
      </c>
      <c r="AO976" s="258">
        <f>IF(AO$9&lt;YEAR($H976),0,IF(AO$9=YEAR($H976),MIN(13-MONTH($H976),$J976),MIN(12,$J976-SUM($N976:AN976))))*($F976&gt;=5)</f>
        <v>0</v>
      </c>
      <c r="AP976" s="258">
        <f>IF(AP$9&lt;YEAR($H976),0,IF(AP$9=YEAR($H976),MIN(13-MONTH($H976),$J976),MIN(12,$J976-SUM($N976:AO976))))*($F976&gt;=5)</f>
        <v>0</v>
      </c>
      <c r="AQ976" s="258">
        <f>IF(AQ$9&lt;YEAR($H976),0,IF(AQ$9=YEAR($H976),MIN(13-MONTH($H976),$J976),MIN(12,$J976-SUM($N976:AP976))))*($F976&gt;=5)</f>
        <v>0</v>
      </c>
      <c r="AR976" s="258">
        <f>IF(AR$9&lt;YEAR($H976),0,IF(AR$9=YEAR($H976),MIN(13-MONTH($H976),$J976),MIN(12,$J976-SUM($N976:AQ976))))*($F976&gt;=5)</f>
        <v>0</v>
      </c>
      <c r="AS976" s="258">
        <f>IF(AS$9&lt;YEAR($H976),0,IF(AS$9=YEAR($H976),MIN(13-MONTH($H976),$J976),MIN(12,$J976-SUM($N976:AR976))))*($F976&gt;=5)</f>
        <v>0</v>
      </c>
      <c r="AT976" s="258">
        <f>IF(AT$9&lt;YEAR($H976),0,IF(AT$9=YEAR($H976),MIN(13-MONTH($H976),$J976),MIN(12,$J976-SUM($N976:AS976))))*($F976&gt;=5)</f>
        <v>0</v>
      </c>
      <c r="AU976" s="258">
        <f>IF(AU$9&lt;YEAR($H976),0,IF(AU$9=YEAR($H976),MIN(13-MONTH($H976),$J976),MIN(12,$J976-SUM($N976:AT976))))*($F976&gt;=5)</f>
        <v>0</v>
      </c>
      <c r="AV976" s="258">
        <f>IF(AV$9&lt;YEAR($H976),0,IF(AV$9=YEAR($H976),MIN(13-MONTH($H976),$J976),MIN(12,$J976-SUM($N976:AU976))))*($F976&gt;=5)</f>
        <v>0</v>
      </c>
      <c r="AW976" s="258">
        <f>IF(AW$9&lt;YEAR($H976),0,IF(AW$9=YEAR($H976),MIN(13-MONTH($H976),$J976),MIN(12,$J976-SUM($N976:AV976))))*($F976&gt;=5)</f>
        <v>0</v>
      </c>
      <c r="AX976" s="258">
        <f>IF(AX$9&lt;YEAR($H976),0,IF(AX$9=YEAR($H976),MIN(13-MONTH($H976),$J976),MIN(12,$J976-SUM($N976:AW976))))*($F976&gt;=5)</f>
        <v>0</v>
      </c>
      <c r="AY976" s="258">
        <f>IF(AY$9&lt;YEAR($H976),0,IF(AY$9=YEAR($H976),MIN(13-MONTH($H976),$J976),MIN(12,$J976-SUM($N976:AX976))))*($F976&gt;=5)</f>
        <v>0</v>
      </c>
      <c r="AZ976" s="258">
        <f>IF(AZ$9&lt;YEAR($H976),0,IF(AZ$9=YEAR($H976),MIN(13-MONTH($H976),$J976),MIN(12,$J976-SUM($N976:AY976))))*($F976&gt;=5)</f>
        <v>0</v>
      </c>
      <c r="BA976" s="258">
        <f>IF(BA$9&lt;YEAR($H976),0,IF(BA$9=YEAR($H976),MIN(13-MONTH($H976),$J976),MIN(12,$J976-SUM($N976:AZ976))))*($F976&gt;=5)</f>
        <v>0</v>
      </c>
      <c r="BB976" s="258">
        <f>IF(BB$9&lt;YEAR($H976),0,IF(BB$9=YEAR($H976),MIN(13-MONTH($H976),$J976),MIN(12,$J976-SUM($N976:BA976))))*($F976&gt;=5)</f>
        <v>0</v>
      </c>
      <c r="BC976" s="258">
        <f>IF(BC$9&lt;YEAR($H976),0,IF(BC$9=YEAR($H976),MIN(13-MONTH($H976),$J976),MIN(12,$J976-SUM($N976:BB976))))*($F976&gt;=5)</f>
        <v>0</v>
      </c>
      <c r="BD976" s="258">
        <f>IF(BD$9&lt;YEAR($H976),0,IF(BD$9=YEAR($H976),MIN(13-MONTH($H976),$J976),MIN(12,$J976-SUM($N976:BC976))))*($F976&gt;=5)</f>
        <v>0</v>
      </c>
      <c r="BE976" s="258">
        <f>IF(BE$9&lt;YEAR($H976),0,IF(BE$9=YEAR($H976),MIN(13-MONTH($H976),$J976),MIN(12,$J976-SUM($N976:BD976))))*($F976&gt;=5)</f>
        <v>0</v>
      </c>
      <c r="BF976" s="258">
        <f>IF(BF$9&lt;YEAR($H976),0,IF(BF$9=YEAR($H976),MIN(13-MONTH($H976),$J976),MIN(12,$J976-SUM($N976:BE976))))*($F976&gt;=5)</f>
        <v>0</v>
      </c>
      <c r="BG976" s="258">
        <f>IF(BG$9&lt;YEAR($H976),0,IF(BG$9=YEAR($H976),MIN(13-MONTH($H976),$J976),MIN(12,$J976-SUM($N976:BF976))))*($F976&gt;=5)</f>
        <v>0</v>
      </c>
      <c r="BH976" s="258">
        <f>IF(BH$9&lt;YEAR($H976),0,IF(BH$9=YEAR($H976),MIN(13-MONTH($H976),$J976),MIN(12,$J976-SUM($N976:BG976))))*($F976&gt;=5)</f>
        <v>0</v>
      </c>
      <c r="BI976" s="258">
        <f>IF(BI$9&lt;YEAR($H976),0,IF(BI$9=YEAR($H976),MIN(13-MONTH($H976),$J976),MIN(12,$J976-SUM($N976:BH976))))*($F976&gt;=5)</f>
        <v>0</v>
      </c>
      <c r="BJ976" s="258">
        <f>IF(BJ$9&lt;YEAR($H976),0,IF(BJ$9=YEAR($H976),MIN(13-MONTH($H976),$J976),MIN(12,$J976-SUM($N976:BI976))))*($F976&gt;=5)</f>
        <v>0</v>
      </c>
      <c r="BK976" s="258">
        <f>IF(BK$9&lt;YEAR($H976),0,IF(BK$9=YEAR($H976),MIN(13-MONTH($H976),$J976),MIN(12,$J976-SUM($N976:BJ976))))*($F976&gt;=5)</f>
        <v>0</v>
      </c>
      <c r="BL976" s="258">
        <f>IF(BL$9&lt;YEAR($H976),0,IF(BL$9=YEAR($H976),MIN(13-MONTH($H976),$J976),MIN(12,$J976-SUM($N976:BK976))))*($F976&gt;=5)</f>
        <v>0</v>
      </c>
      <c r="BM976" s="258">
        <f>IF(BM$9&lt;YEAR($H976),0,IF(BM$9=YEAR($H976),MIN(13-MONTH($H976),$J976),MIN(12,$J976-SUM($N976:BL976))))*($F976&gt;=5)</f>
        <v>0</v>
      </c>
    </row>
    <row r="977" spans="3:65" outlineLevel="1" x14ac:dyDescent="0.2">
      <c r="C977" s="188">
        <f t="shared" si="739"/>
        <v>19</v>
      </c>
      <c r="D977" s="166" t="str">
        <f t="shared" si="740"/>
        <v>item 19</v>
      </c>
      <c r="E977" s="211" t="str">
        <f t="shared" si="737"/>
        <v>Operating Expense</v>
      </c>
      <c r="F977" s="183">
        <f t="shared" si="737"/>
        <v>2</v>
      </c>
      <c r="G977" s="183"/>
      <c r="H977" s="257">
        <f>Inputs!F30</f>
        <v>44197</v>
      </c>
      <c r="I977" s="257">
        <f>Inputs!G30</f>
        <v>44562</v>
      </c>
      <c r="J977" s="260">
        <f t="shared" si="738"/>
        <v>12</v>
      </c>
      <c r="K977" s="202">
        <f t="shared" si="741"/>
        <v>0</v>
      </c>
      <c r="L977" s="203">
        <f t="shared" si="742"/>
        <v>0</v>
      </c>
      <c r="O977" s="258">
        <f>IF(O$9&lt;YEAR($H977),0,IF(O$9=YEAR($H977),MIN(13-MONTH($H977),$J977),MIN(12,$J977-SUM($N977:N977))))*($F977&gt;=5)</f>
        <v>0</v>
      </c>
      <c r="P977" s="258">
        <f>IF(P$9&lt;YEAR($H977),0,IF(P$9=YEAR($H977),MIN(13-MONTH($H977),$J977),MIN(12,$J977-SUM($N977:O977))))*($F977&gt;=5)</f>
        <v>0</v>
      </c>
      <c r="Q977" s="258">
        <f>IF(Q$9&lt;YEAR($H977),0,IF(Q$9=YEAR($H977),MIN(13-MONTH($H977),$J977),MIN(12,$J977-SUM($N977:P977))))*($F977&gt;=5)</f>
        <v>0</v>
      </c>
      <c r="R977" s="258">
        <f>IF(R$9&lt;YEAR($H977),0,IF(R$9=YEAR($H977),MIN(13-MONTH($H977),$J977),MIN(12,$J977-SUM($N977:Q977))))*($F977&gt;=5)</f>
        <v>0</v>
      </c>
      <c r="S977" s="258">
        <f>IF(S$9&lt;YEAR($H977),0,IF(S$9=YEAR($H977),MIN(13-MONTH($H977),$J977),MIN(12,$J977-SUM($N977:R977))))*($F977&gt;=5)</f>
        <v>0</v>
      </c>
      <c r="T977" s="258">
        <f>IF(T$9&lt;YEAR($H977),0,IF(T$9=YEAR($H977),MIN(13-MONTH($H977),$J977),MIN(12,$J977-SUM($N977:S977))))*($F977&gt;=5)</f>
        <v>0</v>
      </c>
      <c r="U977" s="258">
        <f>IF(U$9&lt;YEAR($H977),0,IF(U$9=YEAR($H977),MIN(13-MONTH($H977),$J977),MIN(12,$J977-SUM($N977:T977))))*($F977&gt;=5)</f>
        <v>0</v>
      </c>
      <c r="V977" s="258">
        <f>IF(V$9&lt;YEAR($H977),0,IF(V$9=YEAR($H977),MIN(13-MONTH($H977),$J977),MIN(12,$J977-SUM($N977:U977))))*($F977&gt;=5)</f>
        <v>0</v>
      </c>
      <c r="W977" s="258">
        <f>IF(W$9&lt;YEAR($H977),0,IF(W$9=YEAR($H977),MIN(13-MONTH($H977),$J977),MIN(12,$J977-SUM($N977:V977))))*($F977&gt;=5)</f>
        <v>0</v>
      </c>
      <c r="X977" s="258">
        <f>IF(X$9&lt;YEAR($H977),0,IF(X$9=YEAR($H977),MIN(13-MONTH($H977),$J977),MIN(12,$J977-SUM($N977:W977))))*($F977&gt;=5)</f>
        <v>0</v>
      </c>
      <c r="Y977" s="258">
        <f>IF(Y$9&lt;YEAR($H977),0,IF(Y$9=YEAR($H977),MIN(13-MONTH($H977),$J977),MIN(12,$J977-SUM($N977:X977))))*($F977&gt;=5)</f>
        <v>0</v>
      </c>
      <c r="Z977" s="258">
        <f>IF(Z$9&lt;YEAR($H977),0,IF(Z$9=YEAR($H977),MIN(13-MONTH($H977),$J977),MIN(12,$J977-SUM($N977:Y977))))*($F977&gt;=5)</f>
        <v>0</v>
      </c>
      <c r="AA977" s="258">
        <f>IF(AA$9&lt;YEAR($H977),0,IF(AA$9=YEAR($H977),MIN(13-MONTH($H977),$J977),MIN(12,$J977-SUM($N977:Z977))))*($F977&gt;=5)</f>
        <v>0</v>
      </c>
      <c r="AB977" s="258">
        <f>IF(AB$9&lt;YEAR($H977),0,IF(AB$9=YEAR($H977),MIN(13-MONTH($H977),$J977),MIN(12,$J977-SUM($N977:AA977))))*($F977&gt;=5)</f>
        <v>0</v>
      </c>
      <c r="AC977" s="258">
        <f>IF(AC$9&lt;YEAR($H977),0,IF(AC$9=YEAR($H977),MIN(13-MONTH($H977),$J977),MIN(12,$J977-SUM($N977:AB977))))*($F977&gt;=5)</f>
        <v>0</v>
      </c>
      <c r="AD977" s="258">
        <f>IF(AD$9&lt;YEAR($H977),0,IF(AD$9=YEAR($H977),MIN(13-MONTH($H977),$J977),MIN(12,$J977-SUM($N977:AC977))))*($F977&gt;=5)</f>
        <v>0</v>
      </c>
      <c r="AE977" s="258">
        <f>IF(AE$9&lt;YEAR($H977),0,IF(AE$9=YEAR($H977),MIN(13-MONTH($H977),$J977),MIN(12,$J977-SUM($N977:AD977))))*($F977&gt;=5)</f>
        <v>0</v>
      </c>
      <c r="AF977" s="258">
        <f>IF(AF$9&lt;YEAR($H977),0,IF(AF$9=YEAR($H977),MIN(13-MONTH($H977),$J977),MIN(12,$J977-SUM($N977:AE977))))*($F977&gt;=5)</f>
        <v>0</v>
      </c>
      <c r="AG977" s="258">
        <f>IF(AG$9&lt;YEAR($H977),0,IF(AG$9=YEAR($H977),MIN(13-MONTH($H977),$J977),MIN(12,$J977-SUM($N977:AF977))))*($F977&gt;=5)</f>
        <v>0</v>
      </c>
      <c r="AH977" s="258">
        <f>IF(AH$9&lt;YEAR($H977),0,IF(AH$9=YEAR($H977),MIN(13-MONTH($H977),$J977),MIN(12,$J977-SUM($N977:AG977))))*($F977&gt;=5)</f>
        <v>0</v>
      </c>
      <c r="AI977" s="258">
        <f>IF(AI$9&lt;YEAR($H977),0,IF(AI$9=YEAR($H977),MIN(13-MONTH($H977),$J977),MIN(12,$J977-SUM($N977:AH977))))*($F977&gt;=5)</f>
        <v>0</v>
      </c>
      <c r="AJ977" s="258">
        <f>IF(AJ$9&lt;YEAR($H977),0,IF(AJ$9=YEAR($H977),MIN(13-MONTH($H977),$J977),MIN(12,$J977-SUM($N977:AI977))))*($F977&gt;=5)</f>
        <v>0</v>
      </c>
      <c r="AK977" s="258">
        <f>IF(AK$9&lt;YEAR($H977),0,IF(AK$9=YEAR($H977),MIN(13-MONTH($H977),$J977),MIN(12,$J977-SUM($N977:AJ977))))*($F977&gt;=5)</f>
        <v>0</v>
      </c>
      <c r="AL977" s="258">
        <f>IF(AL$9&lt;YEAR($H977),0,IF(AL$9=YEAR($H977),MIN(13-MONTH($H977),$J977),MIN(12,$J977-SUM($N977:AK977))))*($F977&gt;=5)</f>
        <v>0</v>
      </c>
      <c r="AM977" s="258">
        <f>IF(AM$9&lt;YEAR($H977),0,IF(AM$9=YEAR($H977),MIN(13-MONTH($H977),$J977),MIN(12,$J977-SUM($N977:AL977))))*($F977&gt;=5)</f>
        <v>0</v>
      </c>
      <c r="AN977" s="258">
        <f>IF(AN$9&lt;YEAR($H977),0,IF(AN$9=YEAR($H977),MIN(13-MONTH($H977),$J977),MIN(12,$J977-SUM($N977:AM977))))*($F977&gt;=5)</f>
        <v>0</v>
      </c>
      <c r="AO977" s="258">
        <f>IF(AO$9&lt;YEAR($H977),0,IF(AO$9=YEAR($H977),MIN(13-MONTH($H977),$J977),MIN(12,$J977-SUM($N977:AN977))))*($F977&gt;=5)</f>
        <v>0</v>
      </c>
      <c r="AP977" s="258">
        <f>IF(AP$9&lt;YEAR($H977),0,IF(AP$9=YEAR($H977),MIN(13-MONTH($H977),$J977),MIN(12,$J977-SUM($N977:AO977))))*($F977&gt;=5)</f>
        <v>0</v>
      </c>
      <c r="AQ977" s="258">
        <f>IF(AQ$9&lt;YEAR($H977),0,IF(AQ$9=YEAR($H977),MIN(13-MONTH($H977),$J977),MIN(12,$J977-SUM($N977:AP977))))*($F977&gt;=5)</f>
        <v>0</v>
      </c>
      <c r="AR977" s="258">
        <f>IF(AR$9&lt;YEAR($H977),0,IF(AR$9=YEAR($H977),MIN(13-MONTH($H977),$J977),MIN(12,$J977-SUM($N977:AQ977))))*($F977&gt;=5)</f>
        <v>0</v>
      </c>
      <c r="AS977" s="258">
        <f>IF(AS$9&lt;YEAR($H977),0,IF(AS$9=YEAR($H977),MIN(13-MONTH($H977),$J977),MIN(12,$J977-SUM($N977:AR977))))*($F977&gt;=5)</f>
        <v>0</v>
      </c>
      <c r="AT977" s="258">
        <f>IF(AT$9&lt;YEAR($H977),0,IF(AT$9=YEAR($H977),MIN(13-MONTH($H977),$J977),MIN(12,$J977-SUM($N977:AS977))))*($F977&gt;=5)</f>
        <v>0</v>
      </c>
      <c r="AU977" s="258">
        <f>IF(AU$9&lt;YEAR($H977),0,IF(AU$9=YEAR($H977),MIN(13-MONTH($H977),$J977),MIN(12,$J977-SUM($N977:AT977))))*($F977&gt;=5)</f>
        <v>0</v>
      </c>
      <c r="AV977" s="258">
        <f>IF(AV$9&lt;YEAR($H977),0,IF(AV$9=YEAR($H977),MIN(13-MONTH($H977),$J977),MIN(12,$J977-SUM($N977:AU977))))*($F977&gt;=5)</f>
        <v>0</v>
      </c>
      <c r="AW977" s="258">
        <f>IF(AW$9&lt;YEAR($H977),0,IF(AW$9=YEAR($H977),MIN(13-MONTH($H977),$J977),MIN(12,$J977-SUM($N977:AV977))))*($F977&gt;=5)</f>
        <v>0</v>
      </c>
      <c r="AX977" s="258">
        <f>IF(AX$9&lt;YEAR($H977),0,IF(AX$9=YEAR($H977),MIN(13-MONTH($H977),$J977),MIN(12,$J977-SUM($N977:AW977))))*($F977&gt;=5)</f>
        <v>0</v>
      </c>
      <c r="AY977" s="258">
        <f>IF(AY$9&lt;YEAR($H977),0,IF(AY$9=YEAR($H977),MIN(13-MONTH($H977),$J977),MIN(12,$J977-SUM($N977:AX977))))*($F977&gt;=5)</f>
        <v>0</v>
      </c>
      <c r="AZ977" s="258">
        <f>IF(AZ$9&lt;YEAR($H977),0,IF(AZ$9=YEAR($H977),MIN(13-MONTH($H977),$J977),MIN(12,$J977-SUM($N977:AY977))))*($F977&gt;=5)</f>
        <v>0</v>
      </c>
      <c r="BA977" s="258">
        <f>IF(BA$9&lt;YEAR($H977),0,IF(BA$9=YEAR($H977),MIN(13-MONTH($H977),$J977),MIN(12,$J977-SUM($N977:AZ977))))*($F977&gt;=5)</f>
        <v>0</v>
      </c>
      <c r="BB977" s="258">
        <f>IF(BB$9&lt;YEAR($H977),0,IF(BB$9=YEAR($H977),MIN(13-MONTH($H977),$J977),MIN(12,$J977-SUM($N977:BA977))))*($F977&gt;=5)</f>
        <v>0</v>
      </c>
      <c r="BC977" s="258">
        <f>IF(BC$9&lt;YEAR($H977),0,IF(BC$9=YEAR($H977),MIN(13-MONTH($H977),$J977),MIN(12,$J977-SUM($N977:BB977))))*($F977&gt;=5)</f>
        <v>0</v>
      </c>
      <c r="BD977" s="258">
        <f>IF(BD$9&lt;YEAR($H977),0,IF(BD$9=YEAR($H977),MIN(13-MONTH($H977),$J977),MIN(12,$J977-SUM($N977:BC977))))*($F977&gt;=5)</f>
        <v>0</v>
      </c>
      <c r="BE977" s="258">
        <f>IF(BE$9&lt;YEAR($H977),0,IF(BE$9=YEAR($H977),MIN(13-MONTH($H977),$J977),MIN(12,$J977-SUM($N977:BD977))))*($F977&gt;=5)</f>
        <v>0</v>
      </c>
      <c r="BF977" s="258">
        <f>IF(BF$9&lt;YEAR($H977),0,IF(BF$9=YEAR($H977),MIN(13-MONTH($H977),$J977),MIN(12,$J977-SUM($N977:BE977))))*($F977&gt;=5)</f>
        <v>0</v>
      </c>
      <c r="BG977" s="258">
        <f>IF(BG$9&lt;YEAR($H977),0,IF(BG$9=YEAR($H977),MIN(13-MONTH($H977),$J977),MIN(12,$J977-SUM($N977:BF977))))*($F977&gt;=5)</f>
        <v>0</v>
      </c>
      <c r="BH977" s="258">
        <f>IF(BH$9&lt;YEAR($H977),0,IF(BH$9=YEAR($H977),MIN(13-MONTH($H977),$J977),MIN(12,$J977-SUM($N977:BG977))))*($F977&gt;=5)</f>
        <v>0</v>
      </c>
      <c r="BI977" s="258">
        <f>IF(BI$9&lt;YEAR($H977),0,IF(BI$9=YEAR($H977),MIN(13-MONTH($H977),$J977),MIN(12,$J977-SUM($N977:BH977))))*($F977&gt;=5)</f>
        <v>0</v>
      </c>
      <c r="BJ977" s="258">
        <f>IF(BJ$9&lt;YEAR($H977),0,IF(BJ$9=YEAR($H977),MIN(13-MONTH($H977),$J977),MIN(12,$J977-SUM($N977:BI977))))*($F977&gt;=5)</f>
        <v>0</v>
      </c>
      <c r="BK977" s="258">
        <f>IF(BK$9&lt;YEAR($H977),0,IF(BK$9=YEAR($H977),MIN(13-MONTH($H977),$J977),MIN(12,$J977-SUM($N977:BJ977))))*($F977&gt;=5)</f>
        <v>0</v>
      </c>
      <c r="BL977" s="258">
        <f>IF(BL$9&lt;YEAR($H977),0,IF(BL$9=YEAR($H977),MIN(13-MONTH($H977),$J977),MIN(12,$J977-SUM($N977:BK977))))*($F977&gt;=5)</f>
        <v>0</v>
      </c>
      <c r="BM977" s="258">
        <f>IF(BM$9&lt;YEAR($H977),0,IF(BM$9=YEAR($H977),MIN(13-MONTH($H977),$J977),MIN(12,$J977-SUM($N977:BL977))))*($F977&gt;=5)</f>
        <v>0</v>
      </c>
    </row>
    <row r="978" spans="3:65" outlineLevel="1" x14ac:dyDescent="0.2">
      <c r="C978" s="188">
        <f t="shared" si="739"/>
        <v>20</v>
      </c>
      <c r="D978" s="166" t="str">
        <f t="shared" si="740"/>
        <v>item 20</v>
      </c>
      <c r="E978" s="211" t="str">
        <f t="shared" si="737"/>
        <v>Operating Expense</v>
      </c>
      <c r="F978" s="183">
        <f t="shared" si="737"/>
        <v>2</v>
      </c>
      <c r="G978" s="183"/>
      <c r="H978" s="257">
        <f>Inputs!F31</f>
        <v>44197</v>
      </c>
      <c r="I978" s="257">
        <f>Inputs!G31</f>
        <v>44562</v>
      </c>
      <c r="J978" s="260">
        <f t="shared" si="738"/>
        <v>12</v>
      </c>
      <c r="K978" s="202">
        <f t="shared" si="741"/>
        <v>0</v>
      </c>
      <c r="L978" s="203">
        <f t="shared" si="742"/>
        <v>0</v>
      </c>
      <c r="O978" s="258">
        <f>IF(O$9&lt;YEAR($H978),0,IF(O$9=YEAR($H978),MIN(13-MONTH($H978),$J978),MIN(12,$J978-SUM($N978:N978))))*($F978&gt;=5)</f>
        <v>0</v>
      </c>
      <c r="P978" s="258">
        <f>IF(P$9&lt;YEAR($H978),0,IF(P$9=YEAR($H978),MIN(13-MONTH($H978),$J978),MIN(12,$J978-SUM($N978:O978))))*($F978&gt;=5)</f>
        <v>0</v>
      </c>
      <c r="Q978" s="258">
        <f>IF(Q$9&lt;YEAR($H978),0,IF(Q$9=YEAR($H978),MIN(13-MONTH($H978),$J978),MIN(12,$J978-SUM($N978:P978))))*($F978&gt;=5)</f>
        <v>0</v>
      </c>
      <c r="R978" s="258">
        <f>IF(R$9&lt;YEAR($H978),0,IF(R$9=YEAR($H978),MIN(13-MONTH($H978),$J978),MIN(12,$J978-SUM($N978:Q978))))*($F978&gt;=5)</f>
        <v>0</v>
      </c>
      <c r="S978" s="258">
        <f>IF(S$9&lt;YEAR($H978),0,IF(S$9=YEAR($H978),MIN(13-MONTH($H978),$J978),MIN(12,$J978-SUM($N978:R978))))*($F978&gt;=5)</f>
        <v>0</v>
      </c>
      <c r="T978" s="258">
        <f>IF(T$9&lt;YEAR($H978),0,IF(T$9=YEAR($H978),MIN(13-MONTH($H978),$J978),MIN(12,$J978-SUM($N978:S978))))*($F978&gt;=5)</f>
        <v>0</v>
      </c>
      <c r="U978" s="258">
        <f>IF(U$9&lt;YEAR($H978),0,IF(U$9=YEAR($H978),MIN(13-MONTH($H978),$J978),MIN(12,$J978-SUM($N978:T978))))*($F978&gt;=5)</f>
        <v>0</v>
      </c>
      <c r="V978" s="258">
        <f>IF(V$9&lt;YEAR($H978),0,IF(V$9=YEAR($H978),MIN(13-MONTH($H978),$J978),MIN(12,$J978-SUM($N978:U978))))*($F978&gt;=5)</f>
        <v>0</v>
      </c>
      <c r="W978" s="258">
        <f>IF(W$9&lt;YEAR($H978),0,IF(W$9=YEAR($H978),MIN(13-MONTH($H978),$J978),MIN(12,$J978-SUM($N978:V978))))*($F978&gt;=5)</f>
        <v>0</v>
      </c>
      <c r="X978" s="258">
        <f>IF(X$9&lt;YEAR($H978),0,IF(X$9=YEAR($H978),MIN(13-MONTH($H978),$J978),MIN(12,$J978-SUM($N978:W978))))*($F978&gt;=5)</f>
        <v>0</v>
      </c>
      <c r="Y978" s="258">
        <f>IF(Y$9&lt;YEAR($H978),0,IF(Y$9=YEAR($H978),MIN(13-MONTH($H978),$J978),MIN(12,$J978-SUM($N978:X978))))*($F978&gt;=5)</f>
        <v>0</v>
      </c>
      <c r="Z978" s="258">
        <f>IF(Z$9&lt;YEAR($H978),0,IF(Z$9=YEAR($H978),MIN(13-MONTH($H978),$J978),MIN(12,$J978-SUM($N978:Y978))))*($F978&gt;=5)</f>
        <v>0</v>
      </c>
      <c r="AA978" s="258">
        <f>IF(AA$9&lt;YEAR($H978),0,IF(AA$9=YEAR($H978),MIN(13-MONTH($H978),$J978),MIN(12,$J978-SUM($N978:Z978))))*($F978&gt;=5)</f>
        <v>0</v>
      </c>
      <c r="AB978" s="258">
        <f>IF(AB$9&lt;YEAR($H978),0,IF(AB$9=YEAR($H978),MIN(13-MONTH($H978),$J978),MIN(12,$J978-SUM($N978:AA978))))*($F978&gt;=5)</f>
        <v>0</v>
      </c>
      <c r="AC978" s="258">
        <f>IF(AC$9&lt;YEAR($H978),0,IF(AC$9=YEAR($H978),MIN(13-MONTH($H978),$J978),MIN(12,$J978-SUM($N978:AB978))))*($F978&gt;=5)</f>
        <v>0</v>
      </c>
      <c r="AD978" s="258">
        <f>IF(AD$9&lt;YEAR($H978),0,IF(AD$9=YEAR($H978),MIN(13-MONTH($H978),$J978),MIN(12,$J978-SUM($N978:AC978))))*($F978&gt;=5)</f>
        <v>0</v>
      </c>
      <c r="AE978" s="258">
        <f>IF(AE$9&lt;YEAR($H978),0,IF(AE$9=YEAR($H978),MIN(13-MONTH($H978),$J978),MIN(12,$J978-SUM($N978:AD978))))*($F978&gt;=5)</f>
        <v>0</v>
      </c>
      <c r="AF978" s="258">
        <f>IF(AF$9&lt;YEAR($H978),0,IF(AF$9=YEAR($H978),MIN(13-MONTH($H978),$J978),MIN(12,$J978-SUM($N978:AE978))))*($F978&gt;=5)</f>
        <v>0</v>
      </c>
      <c r="AG978" s="258">
        <f>IF(AG$9&lt;YEAR($H978),0,IF(AG$9=YEAR($H978),MIN(13-MONTH($H978),$J978),MIN(12,$J978-SUM($N978:AF978))))*($F978&gt;=5)</f>
        <v>0</v>
      </c>
      <c r="AH978" s="258">
        <f>IF(AH$9&lt;YEAR($H978),0,IF(AH$9=YEAR($H978),MIN(13-MONTH($H978),$J978),MIN(12,$J978-SUM($N978:AG978))))*($F978&gt;=5)</f>
        <v>0</v>
      </c>
      <c r="AI978" s="258">
        <f>IF(AI$9&lt;YEAR($H978),0,IF(AI$9=YEAR($H978),MIN(13-MONTH($H978),$J978),MIN(12,$J978-SUM($N978:AH978))))*($F978&gt;=5)</f>
        <v>0</v>
      </c>
      <c r="AJ978" s="258">
        <f>IF(AJ$9&lt;YEAR($H978),0,IF(AJ$9=YEAR($H978),MIN(13-MONTH($H978),$J978),MIN(12,$J978-SUM($N978:AI978))))*($F978&gt;=5)</f>
        <v>0</v>
      </c>
      <c r="AK978" s="258">
        <f>IF(AK$9&lt;YEAR($H978),0,IF(AK$9=YEAR($H978),MIN(13-MONTH($H978),$J978),MIN(12,$J978-SUM($N978:AJ978))))*($F978&gt;=5)</f>
        <v>0</v>
      </c>
      <c r="AL978" s="258">
        <f>IF(AL$9&lt;YEAR($H978),0,IF(AL$9=YEAR($H978),MIN(13-MONTH($H978),$J978),MIN(12,$J978-SUM($N978:AK978))))*($F978&gt;=5)</f>
        <v>0</v>
      </c>
      <c r="AM978" s="258">
        <f>IF(AM$9&lt;YEAR($H978),0,IF(AM$9=YEAR($H978),MIN(13-MONTH($H978),$J978),MIN(12,$J978-SUM($N978:AL978))))*($F978&gt;=5)</f>
        <v>0</v>
      </c>
      <c r="AN978" s="258">
        <f>IF(AN$9&lt;YEAR($H978),0,IF(AN$9=YEAR($H978),MIN(13-MONTH($H978),$J978),MIN(12,$J978-SUM($N978:AM978))))*($F978&gt;=5)</f>
        <v>0</v>
      </c>
      <c r="AO978" s="258">
        <f>IF(AO$9&lt;YEAR($H978),0,IF(AO$9=YEAR($H978),MIN(13-MONTH($H978),$J978),MIN(12,$J978-SUM($N978:AN978))))*($F978&gt;=5)</f>
        <v>0</v>
      </c>
      <c r="AP978" s="258">
        <f>IF(AP$9&lt;YEAR($H978),0,IF(AP$9=YEAR($H978),MIN(13-MONTH($H978),$J978),MIN(12,$J978-SUM($N978:AO978))))*($F978&gt;=5)</f>
        <v>0</v>
      </c>
      <c r="AQ978" s="258">
        <f>IF(AQ$9&lt;YEAR($H978),0,IF(AQ$9=YEAR($H978),MIN(13-MONTH($H978),$J978),MIN(12,$J978-SUM($N978:AP978))))*($F978&gt;=5)</f>
        <v>0</v>
      </c>
      <c r="AR978" s="258">
        <f>IF(AR$9&lt;YEAR($H978),0,IF(AR$9=YEAR($H978),MIN(13-MONTH($H978),$J978),MIN(12,$J978-SUM($N978:AQ978))))*($F978&gt;=5)</f>
        <v>0</v>
      </c>
      <c r="AS978" s="258">
        <f>IF(AS$9&lt;YEAR($H978),0,IF(AS$9=YEAR($H978),MIN(13-MONTH($H978),$J978),MIN(12,$J978-SUM($N978:AR978))))*($F978&gt;=5)</f>
        <v>0</v>
      </c>
      <c r="AT978" s="258">
        <f>IF(AT$9&lt;YEAR($H978),0,IF(AT$9=YEAR($H978),MIN(13-MONTH($H978),$J978),MIN(12,$J978-SUM($N978:AS978))))*($F978&gt;=5)</f>
        <v>0</v>
      </c>
      <c r="AU978" s="258">
        <f>IF(AU$9&lt;YEAR($H978),0,IF(AU$9=YEAR($H978),MIN(13-MONTH($H978),$J978),MIN(12,$J978-SUM($N978:AT978))))*($F978&gt;=5)</f>
        <v>0</v>
      </c>
      <c r="AV978" s="258">
        <f>IF(AV$9&lt;YEAR($H978),0,IF(AV$9=YEAR($H978),MIN(13-MONTH($H978),$J978),MIN(12,$J978-SUM($N978:AU978))))*($F978&gt;=5)</f>
        <v>0</v>
      </c>
      <c r="AW978" s="258">
        <f>IF(AW$9&lt;YEAR($H978),0,IF(AW$9=YEAR($H978),MIN(13-MONTH($H978),$J978),MIN(12,$J978-SUM($N978:AV978))))*($F978&gt;=5)</f>
        <v>0</v>
      </c>
      <c r="AX978" s="258">
        <f>IF(AX$9&lt;YEAR($H978),0,IF(AX$9=YEAR($H978),MIN(13-MONTH($H978),$J978),MIN(12,$J978-SUM($N978:AW978))))*($F978&gt;=5)</f>
        <v>0</v>
      </c>
      <c r="AY978" s="258">
        <f>IF(AY$9&lt;YEAR($H978),0,IF(AY$9=YEAR($H978),MIN(13-MONTH($H978),$J978),MIN(12,$J978-SUM($N978:AX978))))*($F978&gt;=5)</f>
        <v>0</v>
      </c>
      <c r="AZ978" s="258">
        <f>IF(AZ$9&lt;YEAR($H978),0,IF(AZ$9=YEAR($H978),MIN(13-MONTH($H978),$J978),MIN(12,$J978-SUM($N978:AY978))))*($F978&gt;=5)</f>
        <v>0</v>
      </c>
      <c r="BA978" s="258">
        <f>IF(BA$9&lt;YEAR($H978),0,IF(BA$9=YEAR($H978),MIN(13-MONTH($H978),$J978),MIN(12,$J978-SUM($N978:AZ978))))*($F978&gt;=5)</f>
        <v>0</v>
      </c>
      <c r="BB978" s="258">
        <f>IF(BB$9&lt;YEAR($H978),0,IF(BB$9=YEAR($H978),MIN(13-MONTH($H978),$J978),MIN(12,$J978-SUM($N978:BA978))))*($F978&gt;=5)</f>
        <v>0</v>
      </c>
      <c r="BC978" s="258">
        <f>IF(BC$9&lt;YEAR($H978),0,IF(BC$9=YEAR($H978),MIN(13-MONTH($H978),$J978),MIN(12,$J978-SUM($N978:BB978))))*($F978&gt;=5)</f>
        <v>0</v>
      </c>
      <c r="BD978" s="258">
        <f>IF(BD$9&lt;YEAR($H978),0,IF(BD$9=YEAR($H978),MIN(13-MONTH($H978),$J978),MIN(12,$J978-SUM($N978:BC978))))*($F978&gt;=5)</f>
        <v>0</v>
      </c>
      <c r="BE978" s="258">
        <f>IF(BE$9&lt;YEAR($H978),0,IF(BE$9=YEAR($H978),MIN(13-MONTH($H978),$J978),MIN(12,$J978-SUM($N978:BD978))))*($F978&gt;=5)</f>
        <v>0</v>
      </c>
      <c r="BF978" s="258">
        <f>IF(BF$9&lt;YEAR($H978),0,IF(BF$9=YEAR($H978),MIN(13-MONTH($H978),$J978),MIN(12,$J978-SUM($N978:BE978))))*($F978&gt;=5)</f>
        <v>0</v>
      </c>
      <c r="BG978" s="258">
        <f>IF(BG$9&lt;YEAR($H978),0,IF(BG$9=YEAR($H978),MIN(13-MONTH($H978),$J978),MIN(12,$J978-SUM($N978:BF978))))*($F978&gt;=5)</f>
        <v>0</v>
      </c>
      <c r="BH978" s="258">
        <f>IF(BH$9&lt;YEAR($H978),0,IF(BH$9=YEAR($H978),MIN(13-MONTH($H978),$J978),MIN(12,$J978-SUM($N978:BG978))))*($F978&gt;=5)</f>
        <v>0</v>
      </c>
      <c r="BI978" s="258">
        <f>IF(BI$9&lt;YEAR($H978),0,IF(BI$9=YEAR($H978),MIN(13-MONTH($H978),$J978),MIN(12,$J978-SUM($N978:BH978))))*($F978&gt;=5)</f>
        <v>0</v>
      </c>
      <c r="BJ978" s="258">
        <f>IF(BJ$9&lt;YEAR($H978),0,IF(BJ$9=YEAR($H978),MIN(13-MONTH($H978),$J978),MIN(12,$J978-SUM($N978:BI978))))*($F978&gt;=5)</f>
        <v>0</v>
      </c>
      <c r="BK978" s="258">
        <f>IF(BK$9&lt;YEAR($H978),0,IF(BK$9=YEAR($H978),MIN(13-MONTH($H978),$J978),MIN(12,$J978-SUM($N978:BJ978))))*($F978&gt;=5)</f>
        <v>0</v>
      </c>
      <c r="BL978" s="258">
        <f>IF(BL$9&lt;YEAR($H978),0,IF(BL$9=YEAR($H978),MIN(13-MONTH($H978),$J978),MIN(12,$J978-SUM($N978:BK978))))*($F978&gt;=5)</f>
        <v>0</v>
      </c>
      <c r="BM978" s="258">
        <f>IF(BM$9&lt;YEAR($H978),0,IF(BM$9=YEAR($H978),MIN(13-MONTH($H978),$J978),MIN(12,$J978-SUM($N978:BL978))))*($F978&gt;=5)</f>
        <v>0</v>
      </c>
    </row>
    <row r="979" spans="3:65" outlineLevel="1" x14ac:dyDescent="0.2">
      <c r="C979" s="188">
        <f t="shared" si="739"/>
        <v>21</v>
      </c>
      <c r="D979" s="166" t="str">
        <f t="shared" si="740"/>
        <v>item 21</v>
      </c>
      <c r="E979" s="211" t="str">
        <f t="shared" si="737"/>
        <v>Operating Expense</v>
      </c>
      <c r="F979" s="183">
        <f t="shared" si="737"/>
        <v>2</v>
      </c>
      <c r="G979" s="183"/>
      <c r="H979" s="257">
        <f>Inputs!F32</f>
        <v>44197</v>
      </c>
      <c r="I979" s="257">
        <f>Inputs!G32</f>
        <v>44562</v>
      </c>
      <c r="J979" s="260">
        <f t="shared" si="738"/>
        <v>12</v>
      </c>
      <c r="K979" s="202">
        <f t="shared" si="741"/>
        <v>0</v>
      </c>
      <c r="L979" s="203">
        <f t="shared" si="742"/>
        <v>0</v>
      </c>
      <c r="O979" s="258">
        <f>IF(O$9&lt;YEAR($H979),0,IF(O$9=YEAR($H979),MIN(13-MONTH($H979),$J979),MIN(12,$J979-SUM($N979:N979))))*($F979&gt;=5)</f>
        <v>0</v>
      </c>
      <c r="P979" s="258">
        <f>IF(P$9&lt;YEAR($H979),0,IF(P$9=YEAR($H979),MIN(13-MONTH($H979),$J979),MIN(12,$J979-SUM($N979:O979))))*($F979&gt;=5)</f>
        <v>0</v>
      </c>
      <c r="Q979" s="258">
        <f>IF(Q$9&lt;YEAR($H979),0,IF(Q$9=YEAR($H979),MIN(13-MONTH($H979),$J979),MIN(12,$J979-SUM($N979:P979))))*($F979&gt;=5)</f>
        <v>0</v>
      </c>
      <c r="R979" s="258">
        <f>IF(R$9&lt;YEAR($H979),0,IF(R$9=YEAR($H979),MIN(13-MONTH($H979),$J979),MIN(12,$J979-SUM($N979:Q979))))*($F979&gt;=5)</f>
        <v>0</v>
      </c>
      <c r="S979" s="258">
        <f>IF(S$9&lt;YEAR($H979),0,IF(S$9=YEAR($H979),MIN(13-MONTH($H979),$J979),MIN(12,$J979-SUM($N979:R979))))*($F979&gt;=5)</f>
        <v>0</v>
      </c>
      <c r="T979" s="258">
        <f>IF(T$9&lt;YEAR($H979),0,IF(T$9=YEAR($H979),MIN(13-MONTH($H979),$J979),MIN(12,$J979-SUM($N979:S979))))*($F979&gt;=5)</f>
        <v>0</v>
      </c>
      <c r="U979" s="258">
        <f>IF(U$9&lt;YEAR($H979),0,IF(U$9=YEAR($H979),MIN(13-MONTH($H979),$J979),MIN(12,$J979-SUM($N979:T979))))*($F979&gt;=5)</f>
        <v>0</v>
      </c>
      <c r="V979" s="258">
        <f>IF(V$9&lt;YEAR($H979),0,IF(V$9=YEAR($H979),MIN(13-MONTH($H979),$J979),MIN(12,$J979-SUM($N979:U979))))*($F979&gt;=5)</f>
        <v>0</v>
      </c>
      <c r="W979" s="258">
        <f>IF(W$9&lt;YEAR($H979),0,IF(W$9=YEAR($H979),MIN(13-MONTH($H979),$J979),MIN(12,$J979-SUM($N979:V979))))*($F979&gt;=5)</f>
        <v>0</v>
      </c>
      <c r="X979" s="258">
        <f>IF(X$9&lt;YEAR($H979),0,IF(X$9=YEAR($H979),MIN(13-MONTH($H979),$J979),MIN(12,$J979-SUM($N979:W979))))*($F979&gt;=5)</f>
        <v>0</v>
      </c>
      <c r="Y979" s="258">
        <f>IF(Y$9&lt;YEAR($H979),0,IF(Y$9=YEAR($H979),MIN(13-MONTH($H979),$J979),MIN(12,$J979-SUM($N979:X979))))*($F979&gt;=5)</f>
        <v>0</v>
      </c>
      <c r="Z979" s="258">
        <f>IF(Z$9&lt;YEAR($H979),0,IF(Z$9=YEAR($H979),MIN(13-MONTH($H979),$J979),MIN(12,$J979-SUM($N979:Y979))))*($F979&gt;=5)</f>
        <v>0</v>
      </c>
      <c r="AA979" s="258">
        <f>IF(AA$9&lt;YEAR($H979),0,IF(AA$9=YEAR($H979),MIN(13-MONTH($H979),$J979),MIN(12,$J979-SUM($N979:Z979))))*($F979&gt;=5)</f>
        <v>0</v>
      </c>
      <c r="AB979" s="258">
        <f>IF(AB$9&lt;YEAR($H979),0,IF(AB$9=YEAR($H979),MIN(13-MONTH($H979),$J979),MIN(12,$J979-SUM($N979:AA979))))*($F979&gt;=5)</f>
        <v>0</v>
      </c>
      <c r="AC979" s="258">
        <f>IF(AC$9&lt;YEAR($H979),0,IF(AC$9=YEAR($H979),MIN(13-MONTH($H979),$J979),MIN(12,$J979-SUM($N979:AB979))))*($F979&gt;=5)</f>
        <v>0</v>
      </c>
      <c r="AD979" s="258">
        <f>IF(AD$9&lt;YEAR($H979),0,IF(AD$9=YEAR($H979),MIN(13-MONTH($H979),$J979),MIN(12,$J979-SUM($N979:AC979))))*($F979&gt;=5)</f>
        <v>0</v>
      </c>
      <c r="AE979" s="258">
        <f>IF(AE$9&lt;YEAR($H979),0,IF(AE$9=YEAR($H979),MIN(13-MONTH($H979),$J979),MIN(12,$J979-SUM($N979:AD979))))*($F979&gt;=5)</f>
        <v>0</v>
      </c>
      <c r="AF979" s="258">
        <f>IF(AF$9&lt;YEAR($H979),0,IF(AF$9=YEAR($H979),MIN(13-MONTH($H979),$J979),MIN(12,$J979-SUM($N979:AE979))))*($F979&gt;=5)</f>
        <v>0</v>
      </c>
      <c r="AG979" s="258">
        <f>IF(AG$9&lt;YEAR($H979),0,IF(AG$9=YEAR($H979),MIN(13-MONTH($H979),$J979),MIN(12,$J979-SUM($N979:AF979))))*($F979&gt;=5)</f>
        <v>0</v>
      </c>
      <c r="AH979" s="258">
        <f>IF(AH$9&lt;YEAR($H979),0,IF(AH$9=YEAR($H979),MIN(13-MONTH($H979),$J979),MIN(12,$J979-SUM($N979:AG979))))*($F979&gt;=5)</f>
        <v>0</v>
      </c>
      <c r="AI979" s="258">
        <f>IF(AI$9&lt;YEAR($H979),0,IF(AI$9=YEAR($H979),MIN(13-MONTH($H979),$J979),MIN(12,$J979-SUM($N979:AH979))))*($F979&gt;=5)</f>
        <v>0</v>
      </c>
      <c r="AJ979" s="258">
        <f>IF(AJ$9&lt;YEAR($H979),0,IF(AJ$9=YEAR($H979),MIN(13-MONTH($H979),$J979),MIN(12,$J979-SUM($N979:AI979))))*($F979&gt;=5)</f>
        <v>0</v>
      </c>
      <c r="AK979" s="258">
        <f>IF(AK$9&lt;YEAR($H979),0,IF(AK$9=YEAR($H979),MIN(13-MONTH($H979),$J979),MIN(12,$J979-SUM($N979:AJ979))))*($F979&gt;=5)</f>
        <v>0</v>
      </c>
      <c r="AL979" s="258">
        <f>IF(AL$9&lt;YEAR($H979),0,IF(AL$9=YEAR($H979),MIN(13-MONTH($H979),$J979),MIN(12,$J979-SUM($N979:AK979))))*($F979&gt;=5)</f>
        <v>0</v>
      </c>
      <c r="AM979" s="258">
        <f>IF(AM$9&lt;YEAR($H979),0,IF(AM$9=YEAR($H979),MIN(13-MONTH($H979),$J979),MIN(12,$J979-SUM($N979:AL979))))*($F979&gt;=5)</f>
        <v>0</v>
      </c>
      <c r="AN979" s="258">
        <f>IF(AN$9&lt;YEAR($H979),0,IF(AN$9=YEAR($H979),MIN(13-MONTH($H979),$J979),MIN(12,$J979-SUM($N979:AM979))))*($F979&gt;=5)</f>
        <v>0</v>
      </c>
      <c r="AO979" s="258">
        <f>IF(AO$9&lt;YEAR($H979),0,IF(AO$9=YEAR($H979),MIN(13-MONTH($H979),$J979),MIN(12,$J979-SUM($N979:AN979))))*($F979&gt;=5)</f>
        <v>0</v>
      </c>
      <c r="AP979" s="258">
        <f>IF(AP$9&lt;YEAR($H979),0,IF(AP$9=YEAR($H979),MIN(13-MONTH($H979),$J979),MIN(12,$J979-SUM($N979:AO979))))*($F979&gt;=5)</f>
        <v>0</v>
      </c>
      <c r="AQ979" s="258">
        <f>IF(AQ$9&lt;YEAR($H979),0,IF(AQ$9=YEAR($H979),MIN(13-MONTH($H979),$J979),MIN(12,$J979-SUM($N979:AP979))))*($F979&gt;=5)</f>
        <v>0</v>
      </c>
      <c r="AR979" s="258">
        <f>IF(AR$9&lt;YEAR($H979),0,IF(AR$9=YEAR($H979),MIN(13-MONTH($H979),$J979),MIN(12,$J979-SUM($N979:AQ979))))*($F979&gt;=5)</f>
        <v>0</v>
      </c>
      <c r="AS979" s="258">
        <f>IF(AS$9&lt;YEAR($H979),0,IF(AS$9=YEAR($H979),MIN(13-MONTH($H979),$J979),MIN(12,$J979-SUM($N979:AR979))))*($F979&gt;=5)</f>
        <v>0</v>
      </c>
      <c r="AT979" s="258">
        <f>IF(AT$9&lt;YEAR($H979),0,IF(AT$9=YEAR($H979),MIN(13-MONTH($H979),$J979),MIN(12,$J979-SUM($N979:AS979))))*($F979&gt;=5)</f>
        <v>0</v>
      </c>
      <c r="AU979" s="258">
        <f>IF(AU$9&lt;YEAR($H979),0,IF(AU$9=YEAR($H979),MIN(13-MONTH($H979),$J979),MIN(12,$J979-SUM($N979:AT979))))*($F979&gt;=5)</f>
        <v>0</v>
      </c>
      <c r="AV979" s="258">
        <f>IF(AV$9&lt;YEAR($H979),0,IF(AV$9=YEAR($H979),MIN(13-MONTH($H979),$J979),MIN(12,$J979-SUM($N979:AU979))))*($F979&gt;=5)</f>
        <v>0</v>
      </c>
      <c r="AW979" s="258">
        <f>IF(AW$9&lt;YEAR($H979),0,IF(AW$9=YEAR($H979),MIN(13-MONTH($H979),$J979),MIN(12,$J979-SUM($N979:AV979))))*($F979&gt;=5)</f>
        <v>0</v>
      </c>
      <c r="AX979" s="258">
        <f>IF(AX$9&lt;YEAR($H979),0,IF(AX$9=YEAR($H979),MIN(13-MONTH($H979),$J979),MIN(12,$J979-SUM($N979:AW979))))*($F979&gt;=5)</f>
        <v>0</v>
      </c>
      <c r="AY979" s="258">
        <f>IF(AY$9&lt;YEAR($H979),0,IF(AY$9=YEAR($H979),MIN(13-MONTH($H979),$J979),MIN(12,$J979-SUM($N979:AX979))))*($F979&gt;=5)</f>
        <v>0</v>
      </c>
      <c r="AZ979" s="258">
        <f>IF(AZ$9&lt;YEAR($H979),0,IF(AZ$9=YEAR($H979),MIN(13-MONTH($H979),$J979),MIN(12,$J979-SUM($N979:AY979))))*($F979&gt;=5)</f>
        <v>0</v>
      </c>
      <c r="BA979" s="258">
        <f>IF(BA$9&lt;YEAR($H979),0,IF(BA$9=YEAR($H979),MIN(13-MONTH($H979),$J979),MIN(12,$J979-SUM($N979:AZ979))))*($F979&gt;=5)</f>
        <v>0</v>
      </c>
      <c r="BB979" s="258">
        <f>IF(BB$9&lt;YEAR($H979),0,IF(BB$9=YEAR($H979),MIN(13-MONTH($H979),$J979),MIN(12,$J979-SUM($N979:BA979))))*($F979&gt;=5)</f>
        <v>0</v>
      </c>
      <c r="BC979" s="258">
        <f>IF(BC$9&lt;YEAR($H979),0,IF(BC$9=YEAR($H979),MIN(13-MONTH($H979),$J979),MIN(12,$J979-SUM($N979:BB979))))*($F979&gt;=5)</f>
        <v>0</v>
      </c>
      <c r="BD979" s="258">
        <f>IF(BD$9&lt;YEAR($H979),0,IF(BD$9=YEAR($H979),MIN(13-MONTH($H979),$J979),MIN(12,$J979-SUM($N979:BC979))))*($F979&gt;=5)</f>
        <v>0</v>
      </c>
      <c r="BE979" s="258">
        <f>IF(BE$9&lt;YEAR($H979),0,IF(BE$9=YEAR($H979),MIN(13-MONTH($H979),$J979),MIN(12,$J979-SUM($N979:BD979))))*($F979&gt;=5)</f>
        <v>0</v>
      </c>
      <c r="BF979" s="258">
        <f>IF(BF$9&lt;YEAR($H979),0,IF(BF$9=YEAR($H979),MIN(13-MONTH($H979),$J979),MIN(12,$J979-SUM($N979:BE979))))*($F979&gt;=5)</f>
        <v>0</v>
      </c>
      <c r="BG979" s="258">
        <f>IF(BG$9&lt;YEAR($H979),0,IF(BG$9=YEAR($H979),MIN(13-MONTH($H979),$J979),MIN(12,$J979-SUM($N979:BF979))))*($F979&gt;=5)</f>
        <v>0</v>
      </c>
      <c r="BH979" s="258">
        <f>IF(BH$9&lt;YEAR($H979),0,IF(BH$9=YEAR($H979),MIN(13-MONTH($H979),$J979),MIN(12,$J979-SUM($N979:BG979))))*($F979&gt;=5)</f>
        <v>0</v>
      </c>
      <c r="BI979" s="258">
        <f>IF(BI$9&lt;YEAR($H979),0,IF(BI$9=YEAR($H979),MIN(13-MONTH($H979),$J979),MIN(12,$J979-SUM($N979:BH979))))*($F979&gt;=5)</f>
        <v>0</v>
      </c>
      <c r="BJ979" s="258">
        <f>IF(BJ$9&lt;YEAR($H979),0,IF(BJ$9=YEAR($H979),MIN(13-MONTH($H979),$J979),MIN(12,$J979-SUM($N979:BI979))))*($F979&gt;=5)</f>
        <v>0</v>
      </c>
      <c r="BK979" s="258">
        <f>IF(BK$9&lt;YEAR($H979),0,IF(BK$9=YEAR($H979),MIN(13-MONTH($H979),$J979),MIN(12,$J979-SUM($N979:BJ979))))*($F979&gt;=5)</f>
        <v>0</v>
      </c>
      <c r="BL979" s="258">
        <f>IF(BL$9&lt;YEAR($H979),0,IF(BL$9=YEAR($H979),MIN(13-MONTH($H979),$J979),MIN(12,$J979-SUM($N979:BK979))))*($F979&gt;=5)</f>
        <v>0</v>
      </c>
      <c r="BM979" s="258">
        <f>IF(BM$9&lt;YEAR($H979),0,IF(BM$9=YEAR($H979),MIN(13-MONTH($H979),$J979),MIN(12,$J979-SUM($N979:BL979))))*($F979&gt;=5)</f>
        <v>0</v>
      </c>
    </row>
    <row r="980" spans="3:65" outlineLevel="1" x14ac:dyDescent="0.2">
      <c r="C980" s="188">
        <f t="shared" si="739"/>
        <v>22</v>
      </c>
      <c r="D980" s="166" t="str">
        <f t="shared" si="740"/>
        <v>item 22</v>
      </c>
      <c r="E980" s="211" t="str">
        <f t="shared" si="737"/>
        <v>Operating Expense</v>
      </c>
      <c r="F980" s="183">
        <f t="shared" si="737"/>
        <v>2</v>
      </c>
      <c r="G980" s="183"/>
      <c r="H980" s="257">
        <f>Inputs!F33</f>
        <v>44197</v>
      </c>
      <c r="I980" s="257">
        <f>Inputs!G33</f>
        <v>44562</v>
      </c>
      <c r="J980" s="260">
        <f t="shared" si="738"/>
        <v>12</v>
      </c>
      <c r="K980" s="202">
        <f t="shared" si="741"/>
        <v>0</v>
      </c>
      <c r="L980" s="203">
        <f t="shared" si="742"/>
        <v>0</v>
      </c>
      <c r="O980" s="258">
        <f>IF(O$9&lt;YEAR($H980),0,IF(O$9=YEAR($H980),MIN(13-MONTH($H980),$J980),MIN(12,$J980-SUM($N980:N980))))*($F980&gt;=5)</f>
        <v>0</v>
      </c>
      <c r="P980" s="258">
        <f>IF(P$9&lt;YEAR($H980),0,IF(P$9=YEAR($H980),MIN(13-MONTH($H980),$J980),MIN(12,$J980-SUM($N980:O980))))*($F980&gt;=5)</f>
        <v>0</v>
      </c>
      <c r="Q980" s="258">
        <f>IF(Q$9&lt;YEAR($H980),0,IF(Q$9=YEAR($H980),MIN(13-MONTH($H980),$J980),MIN(12,$J980-SUM($N980:P980))))*($F980&gt;=5)</f>
        <v>0</v>
      </c>
      <c r="R980" s="258">
        <f>IF(R$9&lt;YEAR($H980),0,IF(R$9=YEAR($H980),MIN(13-MONTH($H980),$J980),MIN(12,$J980-SUM($N980:Q980))))*($F980&gt;=5)</f>
        <v>0</v>
      </c>
      <c r="S980" s="258">
        <f>IF(S$9&lt;YEAR($H980),0,IF(S$9=YEAR($H980),MIN(13-MONTH($H980),$J980),MIN(12,$J980-SUM($N980:R980))))*($F980&gt;=5)</f>
        <v>0</v>
      </c>
      <c r="T980" s="258">
        <f>IF(T$9&lt;YEAR($H980),0,IF(T$9=YEAR($H980),MIN(13-MONTH($H980),$J980),MIN(12,$J980-SUM($N980:S980))))*($F980&gt;=5)</f>
        <v>0</v>
      </c>
      <c r="U980" s="258">
        <f>IF(U$9&lt;YEAR($H980),0,IF(U$9=YEAR($H980),MIN(13-MONTH($H980),$J980),MIN(12,$J980-SUM($N980:T980))))*($F980&gt;=5)</f>
        <v>0</v>
      </c>
      <c r="V980" s="258">
        <f>IF(V$9&lt;YEAR($H980),0,IF(V$9=YEAR($H980),MIN(13-MONTH($H980),$J980),MIN(12,$J980-SUM($N980:U980))))*($F980&gt;=5)</f>
        <v>0</v>
      </c>
      <c r="W980" s="258">
        <f>IF(W$9&lt;YEAR($H980),0,IF(W$9=YEAR($H980),MIN(13-MONTH($H980),$J980),MIN(12,$J980-SUM($N980:V980))))*($F980&gt;=5)</f>
        <v>0</v>
      </c>
      <c r="X980" s="258">
        <f>IF(X$9&lt;YEAR($H980),0,IF(X$9=YEAR($H980),MIN(13-MONTH($H980),$J980),MIN(12,$J980-SUM($N980:W980))))*($F980&gt;=5)</f>
        <v>0</v>
      </c>
      <c r="Y980" s="258">
        <f>IF(Y$9&lt;YEAR($H980),0,IF(Y$9=YEAR($H980),MIN(13-MONTH($H980),$J980),MIN(12,$J980-SUM($N980:X980))))*($F980&gt;=5)</f>
        <v>0</v>
      </c>
      <c r="Z980" s="258">
        <f>IF(Z$9&lt;YEAR($H980),0,IF(Z$9=YEAR($H980),MIN(13-MONTH($H980),$J980),MIN(12,$J980-SUM($N980:Y980))))*($F980&gt;=5)</f>
        <v>0</v>
      </c>
      <c r="AA980" s="258">
        <f>IF(AA$9&lt;YEAR($H980),0,IF(AA$9=YEAR($H980),MIN(13-MONTH($H980),$J980),MIN(12,$J980-SUM($N980:Z980))))*($F980&gt;=5)</f>
        <v>0</v>
      </c>
      <c r="AB980" s="258">
        <f>IF(AB$9&lt;YEAR($H980),0,IF(AB$9=YEAR($H980),MIN(13-MONTH($H980),$J980),MIN(12,$J980-SUM($N980:AA980))))*($F980&gt;=5)</f>
        <v>0</v>
      </c>
      <c r="AC980" s="258">
        <f>IF(AC$9&lt;YEAR($H980),0,IF(AC$9=YEAR($H980),MIN(13-MONTH($H980),$J980),MIN(12,$J980-SUM($N980:AB980))))*($F980&gt;=5)</f>
        <v>0</v>
      </c>
      <c r="AD980" s="258">
        <f>IF(AD$9&lt;YEAR($H980),0,IF(AD$9=YEAR($H980),MIN(13-MONTH($H980),$J980),MIN(12,$J980-SUM($N980:AC980))))*($F980&gt;=5)</f>
        <v>0</v>
      </c>
      <c r="AE980" s="258">
        <f>IF(AE$9&lt;YEAR($H980),0,IF(AE$9=YEAR($H980),MIN(13-MONTH($H980),$J980),MIN(12,$J980-SUM($N980:AD980))))*($F980&gt;=5)</f>
        <v>0</v>
      </c>
      <c r="AF980" s="258">
        <f>IF(AF$9&lt;YEAR($H980),0,IF(AF$9=YEAR($H980),MIN(13-MONTH($H980),$J980),MIN(12,$J980-SUM($N980:AE980))))*($F980&gt;=5)</f>
        <v>0</v>
      </c>
      <c r="AG980" s="258">
        <f>IF(AG$9&lt;YEAR($H980),0,IF(AG$9=YEAR($H980),MIN(13-MONTH($H980),$J980),MIN(12,$J980-SUM($N980:AF980))))*($F980&gt;=5)</f>
        <v>0</v>
      </c>
      <c r="AH980" s="258">
        <f>IF(AH$9&lt;YEAR($H980),0,IF(AH$9=YEAR($H980),MIN(13-MONTH($H980),$J980),MIN(12,$J980-SUM($N980:AG980))))*($F980&gt;=5)</f>
        <v>0</v>
      </c>
      <c r="AI980" s="258">
        <f>IF(AI$9&lt;YEAR($H980),0,IF(AI$9=YEAR($H980),MIN(13-MONTH($H980),$J980),MIN(12,$J980-SUM($N980:AH980))))*($F980&gt;=5)</f>
        <v>0</v>
      </c>
      <c r="AJ980" s="258">
        <f>IF(AJ$9&lt;YEAR($H980),0,IF(AJ$9=YEAR($H980),MIN(13-MONTH($H980),$J980),MIN(12,$J980-SUM($N980:AI980))))*($F980&gt;=5)</f>
        <v>0</v>
      </c>
      <c r="AK980" s="258">
        <f>IF(AK$9&lt;YEAR($H980),0,IF(AK$9=YEAR($H980),MIN(13-MONTH($H980),$J980),MIN(12,$J980-SUM($N980:AJ980))))*($F980&gt;=5)</f>
        <v>0</v>
      </c>
      <c r="AL980" s="258">
        <f>IF(AL$9&lt;YEAR($H980),0,IF(AL$9=YEAR($H980),MIN(13-MONTH($H980),$J980),MIN(12,$J980-SUM($N980:AK980))))*($F980&gt;=5)</f>
        <v>0</v>
      </c>
      <c r="AM980" s="258">
        <f>IF(AM$9&lt;YEAR($H980),0,IF(AM$9=YEAR($H980),MIN(13-MONTH($H980),$J980),MIN(12,$J980-SUM($N980:AL980))))*($F980&gt;=5)</f>
        <v>0</v>
      </c>
      <c r="AN980" s="258">
        <f>IF(AN$9&lt;YEAR($H980),0,IF(AN$9=YEAR($H980),MIN(13-MONTH($H980),$J980),MIN(12,$J980-SUM($N980:AM980))))*($F980&gt;=5)</f>
        <v>0</v>
      </c>
      <c r="AO980" s="258">
        <f>IF(AO$9&lt;YEAR($H980),0,IF(AO$9=YEAR($H980),MIN(13-MONTH($H980),$J980),MIN(12,$J980-SUM($N980:AN980))))*($F980&gt;=5)</f>
        <v>0</v>
      </c>
      <c r="AP980" s="258">
        <f>IF(AP$9&lt;YEAR($H980),0,IF(AP$9=YEAR($H980),MIN(13-MONTH($H980),$J980),MIN(12,$J980-SUM($N980:AO980))))*($F980&gt;=5)</f>
        <v>0</v>
      </c>
      <c r="AQ980" s="258">
        <f>IF(AQ$9&lt;YEAR($H980),0,IF(AQ$9=YEAR($H980),MIN(13-MONTH($H980),$J980),MIN(12,$J980-SUM($N980:AP980))))*($F980&gt;=5)</f>
        <v>0</v>
      </c>
      <c r="AR980" s="258">
        <f>IF(AR$9&lt;YEAR($H980),0,IF(AR$9=YEAR($H980),MIN(13-MONTH($H980),$J980),MIN(12,$J980-SUM($N980:AQ980))))*($F980&gt;=5)</f>
        <v>0</v>
      </c>
      <c r="AS980" s="258">
        <f>IF(AS$9&lt;YEAR($H980),0,IF(AS$9=YEAR($H980),MIN(13-MONTH($H980),$J980),MIN(12,$J980-SUM($N980:AR980))))*($F980&gt;=5)</f>
        <v>0</v>
      </c>
      <c r="AT980" s="258">
        <f>IF(AT$9&lt;YEAR($H980),0,IF(AT$9=YEAR($H980),MIN(13-MONTH($H980),$J980),MIN(12,$J980-SUM($N980:AS980))))*($F980&gt;=5)</f>
        <v>0</v>
      </c>
      <c r="AU980" s="258">
        <f>IF(AU$9&lt;YEAR($H980),0,IF(AU$9=YEAR($H980),MIN(13-MONTH($H980),$J980),MIN(12,$J980-SUM($N980:AT980))))*($F980&gt;=5)</f>
        <v>0</v>
      </c>
      <c r="AV980" s="258">
        <f>IF(AV$9&lt;YEAR($H980),0,IF(AV$9=YEAR($H980),MIN(13-MONTH($H980),$J980),MIN(12,$J980-SUM($N980:AU980))))*($F980&gt;=5)</f>
        <v>0</v>
      </c>
      <c r="AW980" s="258">
        <f>IF(AW$9&lt;YEAR($H980),0,IF(AW$9=YEAR($H980),MIN(13-MONTH($H980),$J980),MIN(12,$J980-SUM($N980:AV980))))*($F980&gt;=5)</f>
        <v>0</v>
      </c>
      <c r="AX980" s="258">
        <f>IF(AX$9&lt;YEAR($H980),0,IF(AX$9=YEAR($H980),MIN(13-MONTH($H980),$J980),MIN(12,$J980-SUM($N980:AW980))))*($F980&gt;=5)</f>
        <v>0</v>
      </c>
      <c r="AY980" s="258">
        <f>IF(AY$9&lt;YEAR($H980),0,IF(AY$9=YEAR($H980),MIN(13-MONTH($H980),$J980),MIN(12,$J980-SUM($N980:AX980))))*($F980&gt;=5)</f>
        <v>0</v>
      </c>
      <c r="AZ980" s="258">
        <f>IF(AZ$9&lt;YEAR($H980),0,IF(AZ$9=YEAR($H980),MIN(13-MONTH($H980),$J980),MIN(12,$J980-SUM($N980:AY980))))*($F980&gt;=5)</f>
        <v>0</v>
      </c>
      <c r="BA980" s="258">
        <f>IF(BA$9&lt;YEAR($H980),0,IF(BA$9=YEAR($H980),MIN(13-MONTH($H980),$J980),MIN(12,$J980-SUM($N980:AZ980))))*($F980&gt;=5)</f>
        <v>0</v>
      </c>
      <c r="BB980" s="258">
        <f>IF(BB$9&lt;YEAR($H980),0,IF(BB$9=YEAR($H980),MIN(13-MONTH($H980),$J980),MIN(12,$J980-SUM($N980:BA980))))*($F980&gt;=5)</f>
        <v>0</v>
      </c>
      <c r="BC980" s="258">
        <f>IF(BC$9&lt;YEAR($H980),0,IF(BC$9=YEAR($H980),MIN(13-MONTH($H980),$J980),MIN(12,$J980-SUM($N980:BB980))))*($F980&gt;=5)</f>
        <v>0</v>
      </c>
      <c r="BD980" s="258">
        <f>IF(BD$9&lt;YEAR($H980),0,IF(BD$9=YEAR($H980),MIN(13-MONTH($H980),$J980),MIN(12,$J980-SUM($N980:BC980))))*($F980&gt;=5)</f>
        <v>0</v>
      </c>
      <c r="BE980" s="258">
        <f>IF(BE$9&lt;YEAR($H980),0,IF(BE$9=YEAR($H980),MIN(13-MONTH($H980),$J980),MIN(12,$J980-SUM($N980:BD980))))*($F980&gt;=5)</f>
        <v>0</v>
      </c>
      <c r="BF980" s="258">
        <f>IF(BF$9&lt;YEAR($H980),0,IF(BF$9=YEAR($H980),MIN(13-MONTH($H980),$J980),MIN(12,$J980-SUM($N980:BE980))))*($F980&gt;=5)</f>
        <v>0</v>
      </c>
      <c r="BG980" s="258">
        <f>IF(BG$9&lt;YEAR($H980),0,IF(BG$9=YEAR($H980),MIN(13-MONTH($H980),$J980),MIN(12,$J980-SUM($N980:BF980))))*($F980&gt;=5)</f>
        <v>0</v>
      </c>
      <c r="BH980" s="258">
        <f>IF(BH$9&lt;YEAR($H980),0,IF(BH$9=YEAR($H980),MIN(13-MONTH($H980),$J980),MIN(12,$J980-SUM($N980:BG980))))*($F980&gt;=5)</f>
        <v>0</v>
      </c>
      <c r="BI980" s="258">
        <f>IF(BI$9&lt;YEAR($H980),0,IF(BI$9=YEAR($H980),MIN(13-MONTH($H980),$J980),MIN(12,$J980-SUM($N980:BH980))))*($F980&gt;=5)</f>
        <v>0</v>
      </c>
      <c r="BJ980" s="258">
        <f>IF(BJ$9&lt;YEAR($H980),0,IF(BJ$9=YEAR($H980),MIN(13-MONTH($H980),$J980),MIN(12,$J980-SUM($N980:BI980))))*($F980&gt;=5)</f>
        <v>0</v>
      </c>
      <c r="BK980" s="258">
        <f>IF(BK$9&lt;YEAR($H980),0,IF(BK$9=YEAR($H980),MIN(13-MONTH($H980),$J980),MIN(12,$J980-SUM($N980:BJ980))))*($F980&gt;=5)</f>
        <v>0</v>
      </c>
      <c r="BL980" s="258">
        <f>IF(BL$9&lt;YEAR($H980),0,IF(BL$9=YEAR($H980),MIN(13-MONTH($H980),$J980),MIN(12,$J980-SUM($N980:BK980))))*($F980&gt;=5)</f>
        <v>0</v>
      </c>
      <c r="BM980" s="258">
        <f>IF(BM$9&lt;YEAR($H980),0,IF(BM$9=YEAR($H980),MIN(13-MONTH($H980),$J980),MIN(12,$J980-SUM($N980:BL980))))*($F980&gt;=5)</f>
        <v>0</v>
      </c>
    </row>
    <row r="981" spans="3:65" outlineLevel="1" x14ac:dyDescent="0.2">
      <c r="C981" s="188">
        <f t="shared" si="739"/>
        <v>23</v>
      </c>
      <c r="D981" s="166" t="str">
        <f t="shared" si="740"/>
        <v>item 23</v>
      </c>
      <c r="E981" s="211" t="str">
        <f t="shared" si="737"/>
        <v>Operating Expense</v>
      </c>
      <c r="F981" s="183">
        <f t="shared" si="737"/>
        <v>2</v>
      </c>
      <c r="G981" s="183"/>
      <c r="H981" s="257">
        <f>Inputs!F34</f>
        <v>44197</v>
      </c>
      <c r="I981" s="257">
        <f>Inputs!G34</f>
        <v>44562</v>
      </c>
      <c r="J981" s="260">
        <f t="shared" si="738"/>
        <v>12</v>
      </c>
      <c r="K981" s="202">
        <f t="shared" si="741"/>
        <v>0</v>
      </c>
      <c r="L981" s="203">
        <f t="shared" si="742"/>
        <v>0</v>
      </c>
      <c r="O981" s="258">
        <f>IF(O$9&lt;YEAR($H981),0,IF(O$9=YEAR($H981),MIN(13-MONTH($H981),$J981),MIN(12,$J981-SUM($N981:N981))))*($F981&gt;=5)</f>
        <v>0</v>
      </c>
      <c r="P981" s="258">
        <f>IF(P$9&lt;YEAR($H981),0,IF(P$9=YEAR($H981),MIN(13-MONTH($H981),$J981),MIN(12,$J981-SUM($N981:O981))))*($F981&gt;=5)</f>
        <v>0</v>
      </c>
      <c r="Q981" s="258">
        <f>IF(Q$9&lt;YEAR($H981),0,IF(Q$9=YEAR($H981),MIN(13-MONTH($H981),$J981),MIN(12,$J981-SUM($N981:P981))))*($F981&gt;=5)</f>
        <v>0</v>
      </c>
      <c r="R981" s="258">
        <f>IF(R$9&lt;YEAR($H981),0,IF(R$9=YEAR($H981),MIN(13-MONTH($H981),$J981),MIN(12,$J981-SUM($N981:Q981))))*($F981&gt;=5)</f>
        <v>0</v>
      </c>
      <c r="S981" s="258">
        <f>IF(S$9&lt;YEAR($H981),0,IF(S$9=YEAR($H981),MIN(13-MONTH($H981),$J981),MIN(12,$J981-SUM($N981:R981))))*($F981&gt;=5)</f>
        <v>0</v>
      </c>
      <c r="T981" s="258">
        <f>IF(T$9&lt;YEAR($H981),0,IF(T$9=YEAR($H981),MIN(13-MONTH($H981),$J981),MIN(12,$J981-SUM($N981:S981))))*($F981&gt;=5)</f>
        <v>0</v>
      </c>
      <c r="U981" s="258">
        <f>IF(U$9&lt;YEAR($H981),0,IF(U$9=YEAR($H981),MIN(13-MONTH($H981),$J981),MIN(12,$J981-SUM($N981:T981))))*($F981&gt;=5)</f>
        <v>0</v>
      </c>
      <c r="V981" s="258">
        <f>IF(V$9&lt;YEAR($H981),0,IF(V$9=YEAR($H981),MIN(13-MONTH($H981),$J981),MIN(12,$J981-SUM($N981:U981))))*($F981&gt;=5)</f>
        <v>0</v>
      </c>
      <c r="W981" s="258">
        <f>IF(W$9&lt;YEAR($H981),0,IF(W$9=YEAR($H981),MIN(13-MONTH($H981),$J981),MIN(12,$J981-SUM($N981:V981))))*($F981&gt;=5)</f>
        <v>0</v>
      </c>
      <c r="X981" s="258">
        <f>IF(X$9&lt;YEAR($H981),0,IF(X$9=YEAR($H981),MIN(13-MONTH($H981),$J981),MIN(12,$J981-SUM($N981:W981))))*($F981&gt;=5)</f>
        <v>0</v>
      </c>
      <c r="Y981" s="258">
        <f>IF(Y$9&lt;YEAR($H981),0,IF(Y$9=YEAR($H981),MIN(13-MONTH($H981),$J981),MIN(12,$J981-SUM($N981:X981))))*($F981&gt;=5)</f>
        <v>0</v>
      </c>
      <c r="Z981" s="258">
        <f>IF(Z$9&lt;YEAR($H981),0,IF(Z$9=YEAR($H981),MIN(13-MONTH($H981),$J981),MIN(12,$J981-SUM($N981:Y981))))*($F981&gt;=5)</f>
        <v>0</v>
      </c>
      <c r="AA981" s="258">
        <f>IF(AA$9&lt;YEAR($H981),0,IF(AA$9=YEAR($H981),MIN(13-MONTH($H981),$J981),MIN(12,$J981-SUM($N981:Z981))))*($F981&gt;=5)</f>
        <v>0</v>
      </c>
      <c r="AB981" s="258">
        <f>IF(AB$9&lt;YEAR($H981),0,IF(AB$9=YEAR($H981),MIN(13-MONTH($H981),$J981),MIN(12,$J981-SUM($N981:AA981))))*($F981&gt;=5)</f>
        <v>0</v>
      </c>
      <c r="AC981" s="258">
        <f>IF(AC$9&lt;YEAR($H981),0,IF(AC$9=YEAR($H981),MIN(13-MONTH($H981),$J981),MIN(12,$J981-SUM($N981:AB981))))*($F981&gt;=5)</f>
        <v>0</v>
      </c>
      <c r="AD981" s="258">
        <f>IF(AD$9&lt;YEAR($H981),0,IF(AD$9=YEAR($H981),MIN(13-MONTH($H981),$J981),MIN(12,$J981-SUM($N981:AC981))))*($F981&gt;=5)</f>
        <v>0</v>
      </c>
      <c r="AE981" s="258">
        <f>IF(AE$9&lt;YEAR($H981),0,IF(AE$9=YEAR($H981),MIN(13-MONTH($H981),$J981),MIN(12,$J981-SUM($N981:AD981))))*($F981&gt;=5)</f>
        <v>0</v>
      </c>
      <c r="AF981" s="258">
        <f>IF(AF$9&lt;YEAR($H981),0,IF(AF$9=YEAR($H981),MIN(13-MONTH($H981),$J981),MIN(12,$J981-SUM($N981:AE981))))*($F981&gt;=5)</f>
        <v>0</v>
      </c>
      <c r="AG981" s="258">
        <f>IF(AG$9&lt;YEAR($H981),0,IF(AG$9=YEAR($H981),MIN(13-MONTH($H981),$J981),MIN(12,$J981-SUM($N981:AF981))))*($F981&gt;=5)</f>
        <v>0</v>
      </c>
      <c r="AH981" s="258">
        <f>IF(AH$9&lt;YEAR($H981),0,IF(AH$9=YEAR($H981),MIN(13-MONTH($H981),$J981),MIN(12,$J981-SUM($N981:AG981))))*($F981&gt;=5)</f>
        <v>0</v>
      </c>
      <c r="AI981" s="258">
        <f>IF(AI$9&lt;YEAR($H981),0,IF(AI$9=YEAR($H981),MIN(13-MONTH($H981),$J981),MIN(12,$J981-SUM($N981:AH981))))*($F981&gt;=5)</f>
        <v>0</v>
      </c>
      <c r="AJ981" s="258">
        <f>IF(AJ$9&lt;YEAR($H981),0,IF(AJ$9=YEAR($H981),MIN(13-MONTH($H981),$J981),MIN(12,$J981-SUM($N981:AI981))))*($F981&gt;=5)</f>
        <v>0</v>
      </c>
      <c r="AK981" s="258">
        <f>IF(AK$9&lt;YEAR($H981),0,IF(AK$9=YEAR($H981),MIN(13-MONTH($H981),$J981),MIN(12,$J981-SUM($N981:AJ981))))*($F981&gt;=5)</f>
        <v>0</v>
      </c>
      <c r="AL981" s="258">
        <f>IF(AL$9&lt;YEAR($H981),0,IF(AL$9=YEAR($H981),MIN(13-MONTH($H981),$J981),MIN(12,$J981-SUM($N981:AK981))))*($F981&gt;=5)</f>
        <v>0</v>
      </c>
      <c r="AM981" s="258">
        <f>IF(AM$9&lt;YEAR($H981),0,IF(AM$9=YEAR($H981),MIN(13-MONTH($H981),$J981),MIN(12,$J981-SUM($N981:AL981))))*($F981&gt;=5)</f>
        <v>0</v>
      </c>
      <c r="AN981" s="258">
        <f>IF(AN$9&lt;YEAR($H981),0,IF(AN$9=YEAR($H981),MIN(13-MONTH($H981),$J981),MIN(12,$J981-SUM($N981:AM981))))*($F981&gt;=5)</f>
        <v>0</v>
      </c>
      <c r="AO981" s="258">
        <f>IF(AO$9&lt;YEAR($H981),0,IF(AO$9=YEAR($H981),MIN(13-MONTH($H981),$J981),MIN(12,$J981-SUM($N981:AN981))))*($F981&gt;=5)</f>
        <v>0</v>
      </c>
      <c r="AP981" s="258">
        <f>IF(AP$9&lt;YEAR($H981),0,IF(AP$9=YEAR($H981),MIN(13-MONTH($H981),$J981),MIN(12,$J981-SUM($N981:AO981))))*($F981&gt;=5)</f>
        <v>0</v>
      </c>
      <c r="AQ981" s="258">
        <f>IF(AQ$9&lt;YEAR($H981),0,IF(AQ$9=YEAR($H981),MIN(13-MONTH($H981),$J981),MIN(12,$J981-SUM($N981:AP981))))*($F981&gt;=5)</f>
        <v>0</v>
      </c>
      <c r="AR981" s="258">
        <f>IF(AR$9&lt;YEAR($H981),0,IF(AR$9=YEAR($H981),MIN(13-MONTH($H981),$J981),MIN(12,$J981-SUM($N981:AQ981))))*($F981&gt;=5)</f>
        <v>0</v>
      </c>
      <c r="AS981" s="258">
        <f>IF(AS$9&lt;YEAR($H981),0,IF(AS$9=YEAR($H981),MIN(13-MONTH($H981),$J981),MIN(12,$J981-SUM($N981:AR981))))*($F981&gt;=5)</f>
        <v>0</v>
      </c>
      <c r="AT981" s="258">
        <f>IF(AT$9&lt;YEAR($H981),0,IF(AT$9=YEAR($H981),MIN(13-MONTH($H981),$J981),MIN(12,$J981-SUM($N981:AS981))))*($F981&gt;=5)</f>
        <v>0</v>
      </c>
      <c r="AU981" s="258">
        <f>IF(AU$9&lt;YEAR($H981),0,IF(AU$9=YEAR($H981),MIN(13-MONTH($H981),$J981),MIN(12,$J981-SUM($N981:AT981))))*($F981&gt;=5)</f>
        <v>0</v>
      </c>
      <c r="AV981" s="258">
        <f>IF(AV$9&lt;YEAR($H981),0,IF(AV$9=YEAR($H981),MIN(13-MONTH($H981),$J981),MIN(12,$J981-SUM($N981:AU981))))*($F981&gt;=5)</f>
        <v>0</v>
      </c>
      <c r="AW981" s="258">
        <f>IF(AW$9&lt;YEAR($H981),0,IF(AW$9=YEAR($H981),MIN(13-MONTH($H981),$J981),MIN(12,$J981-SUM($N981:AV981))))*($F981&gt;=5)</f>
        <v>0</v>
      </c>
      <c r="AX981" s="258">
        <f>IF(AX$9&lt;YEAR($H981),0,IF(AX$9=YEAR($H981),MIN(13-MONTH($H981),$J981),MIN(12,$J981-SUM($N981:AW981))))*($F981&gt;=5)</f>
        <v>0</v>
      </c>
      <c r="AY981" s="258">
        <f>IF(AY$9&lt;YEAR($H981),0,IF(AY$9=YEAR($H981),MIN(13-MONTH($H981),$J981),MIN(12,$J981-SUM($N981:AX981))))*($F981&gt;=5)</f>
        <v>0</v>
      </c>
      <c r="AZ981" s="258">
        <f>IF(AZ$9&lt;YEAR($H981),0,IF(AZ$9=YEAR($H981),MIN(13-MONTH($H981),$J981),MIN(12,$J981-SUM($N981:AY981))))*($F981&gt;=5)</f>
        <v>0</v>
      </c>
      <c r="BA981" s="258">
        <f>IF(BA$9&lt;YEAR($H981),0,IF(BA$9=YEAR($H981),MIN(13-MONTH($H981),$J981),MIN(12,$J981-SUM($N981:AZ981))))*($F981&gt;=5)</f>
        <v>0</v>
      </c>
      <c r="BB981" s="258">
        <f>IF(BB$9&lt;YEAR($H981),0,IF(BB$9=YEAR($H981),MIN(13-MONTH($H981),$J981),MIN(12,$J981-SUM($N981:BA981))))*($F981&gt;=5)</f>
        <v>0</v>
      </c>
      <c r="BC981" s="258">
        <f>IF(BC$9&lt;YEAR($H981),0,IF(BC$9=YEAR($H981),MIN(13-MONTH($H981),$J981),MIN(12,$J981-SUM($N981:BB981))))*($F981&gt;=5)</f>
        <v>0</v>
      </c>
      <c r="BD981" s="258">
        <f>IF(BD$9&lt;YEAR($H981),0,IF(BD$9=YEAR($H981),MIN(13-MONTH($H981),$J981),MIN(12,$J981-SUM($N981:BC981))))*($F981&gt;=5)</f>
        <v>0</v>
      </c>
      <c r="BE981" s="258">
        <f>IF(BE$9&lt;YEAR($H981),0,IF(BE$9=YEAR($H981),MIN(13-MONTH($H981),$J981),MIN(12,$J981-SUM($N981:BD981))))*($F981&gt;=5)</f>
        <v>0</v>
      </c>
      <c r="BF981" s="258">
        <f>IF(BF$9&lt;YEAR($H981),0,IF(BF$9=YEAR($H981),MIN(13-MONTH($H981),$J981),MIN(12,$J981-SUM($N981:BE981))))*($F981&gt;=5)</f>
        <v>0</v>
      </c>
      <c r="BG981" s="258">
        <f>IF(BG$9&lt;YEAR($H981),0,IF(BG$9=YEAR($H981),MIN(13-MONTH($H981),$J981),MIN(12,$J981-SUM($N981:BF981))))*($F981&gt;=5)</f>
        <v>0</v>
      </c>
      <c r="BH981" s="258">
        <f>IF(BH$9&lt;YEAR($H981),0,IF(BH$9=YEAR($H981),MIN(13-MONTH($H981),$J981),MIN(12,$J981-SUM($N981:BG981))))*($F981&gt;=5)</f>
        <v>0</v>
      </c>
      <c r="BI981" s="258">
        <f>IF(BI$9&lt;YEAR($H981),0,IF(BI$9=YEAR($H981),MIN(13-MONTH($H981),$J981),MIN(12,$J981-SUM($N981:BH981))))*($F981&gt;=5)</f>
        <v>0</v>
      </c>
      <c r="BJ981" s="258">
        <f>IF(BJ$9&lt;YEAR($H981),0,IF(BJ$9=YEAR($H981),MIN(13-MONTH($H981),$J981),MIN(12,$J981-SUM($N981:BI981))))*($F981&gt;=5)</f>
        <v>0</v>
      </c>
      <c r="BK981" s="258">
        <f>IF(BK$9&lt;YEAR($H981),0,IF(BK$9=YEAR($H981),MIN(13-MONTH($H981),$J981),MIN(12,$J981-SUM($N981:BJ981))))*($F981&gt;=5)</f>
        <v>0</v>
      </c>
      <c r="BL981" s="258">
        <f>IF(BL$9&lt;YEAR($H981),0,IF(BL$9=YEAR($H981),MIN(13-MONTH($H981),$J981),MIN(12,$J981-SUM($N981:BK981))))*($F981&gt;=5)</f>
        <v>0</v>
      </c>
      <c r="BM981" s="258">
        <f>IF(BM$9&lt;YEAR($H981),0,IF(BM$9=YEAR($H981),MIN(13-MONTH($H981),$J981),MIN(12,$J981-SUM($N981:BL981))))*($F981&gt;=5)</f>
        <v>0</v>
      </c>
    </row>
    <row r="982" spans="3:65" outlineLevel="1" x14ac:dyDescent="0.2">
      <c r="C982" s="188">
        <f t="shared" si="739"/>
        <v>24</v>
      </c>
      <c r="D982" s="166" t="str">
        <f t="shared" si="740"/>
        <v>item 24</v>
      </c>
      <c r="E982" s="211" t="str">
        <f t="shared" si="737"/>
        <v>Operating Expense</v>
      </c>
      <c r="F982" s="183">
        <f t="shared" si="737"/>
        <v>2</v>
      </c>
      <c r="G982" s="183"/>
      <c r="H982" s="257">
        <f>Inputs!F35</f>
        <v>44197</v>
      </c>
      <c r="I982" s="257">
        <f>Inputs!G35</f>
        <v>44562</v>
      </c>
      <c r="J982" s="260">
        <f t="shared" si="738"/>
        <v>12</v>
      </c>
      <c r="K982" s="202">
        <f t="shared" si="741"/>
        <v>0</v>
      </c>
      <c r="L982" s="203">
        <f t="shared" si="742"/>
        <v>0</v>
      </c>
      <c r="O982" s="258">
        <f>IF(O$9&lt;YEAR($H982),0,IF(O$9=YEAR($H982),MIN(13-MONTH($H982),$J982),MIN(12,$J982-SUM($N982:N982))))*($F982&gt;=5)</f>
        <v>0</v>
      </c>
      <c r="P982" s="258">
        <f>IF(P$9&lt;YEAR($H982),0,IF(P$9=YEAR($H982),MIN(13-MONTH($H982),$J982),MIN(12,$J982-SUM($N982:O982))))*($F982&gt;=5)</f>
        <v>0</v>
      </c>
      <c r="Q982" s="258">
        <f>IF(Q$9&lt;YEAR($H982),0,IF(Q$9=YEAR($H982),MIN(13-MONTH($H982),$J982),MIN(12,$J982-SUM($N982:P982))))*($F982&gt;=5)</f>
        <v>0</v>
      </c>
      <c r="R982" s="258">
        <f>IF(R$9&lt;YEAR($H982),0,IF(R$9=YEAR($H982),MIN(13-MONTH($H982),$J982),MIN(12,$J982-SUM($N982:Q982))))*($F982&gt;=5)</f>
        <v>0</v>
      </c>
      <c r="S982" s="258">
        <f>IF(S$9&lt;YEAR($H982),0,IF(S$9=YEAR($H982),MIN(13-MONTH($H982),$J982),MIN(12,$J982-SUM($N982:R982))))*($F982&gt;=5)</f>
        <v>0</v>
      </c>
      <c r="T982" s="258">
        <f>IF(T$9&lt;YEAR($H982),0,IF(T$9=YEAR($H982),MIN(13-MONTH($H982),$J982),MIN(12,$J982-SUM($N982:S982))))*($F982&gt;=5)</f>
        <v>0</v>
      </c>
      <c r="U982" s="258">
        <f>IF(U$9&lt;YEAR($H982),0,IF(U$9=YEAR($H982),MIN(13-MONTH($H982),$J982),MIN(12,$J982-SUM($N982:T982))))*($F982&gt;=5)</f>
        <v>0</v>
      </c>
      <c r="V982" s="258">
        <f>IF(V$9&lt;YEAR($H982),0,IF(V$9=YEAR($H982),MIN(13-MONTH($H982),$J982),MIN(12,$J982-SUM($N982:U982))))*($F982&gt;=5)</f>
        <v>0</v>
      </c>
      <c r="W982" s="258">
        <f>IF(W$9&lt;YEAR($H982),0,IF(W$9=YEAR($H982),MIN(13-MONTH($H982),$J982),MIN(12,$J982-SUM($N982:V982))))*($F982&gt;=5)</f>
        <v>0</v>
      </c>
      <c r="X982" s="258">
        <f>IF(X$9&lt;YEAR($H982),0,IF(X$9=YEAR($H982),MIN(13-MONTH($H982),$J982),MIN(12,$J982-SUM($N982:W982))))*($F982&gt;=5)</f>
        <v>0</v>
      </c>
      <c r="Y982" s="258">
        <f>IF(Y$9&lt;YEAR($H982),0,IF(Y$9=YEAR($H982),MIN(13-MONTH($H982),$J982),MIN(12,$J982-SUM($N982:X982))))*($F982&gt;=5)</f>
        <v>0</v>
      </c>
      <c r="Z982" s="258">
        <f>IF(Z$9&lt;YEAR($H982),0,IF(Z$9=YEAR($H982),MIN(13-MONTH($H982),$J982),MIN(12,$J982-SUM($N982:Y982))))*($F982&gt;=5)</f>
        <v>0</v>
      </c>
      <c r="AA982" s="258">
        <f>IF(AA$9&lt;YEAR($H982),0,IF(AA$9=YEAR($H982),MIN(13-MONTH($H982),$J982),MIN(12,$J982-SUM($N982:Z982))))*($F982&gt;=5)</f>
        <v>0</v>
      </c>
      <c r="AB982" s="258">
        <f>IF(AB$9&lt;YEAR($H982),0,IF(AB$9=YEAR($H982),MIN(13-MONTH($H982),$J982),MIN(12,$J982-SUM($N982:AA982))))*($F982&gt;=5)</f>
        <v>0</v>
      </c>
      <c r="AC982" s="258">
        <f>IF(AC$9&lt;YEAR($H982),0,IF(AC$9=YEAR($H982),MIN(13-MONTH($H982),$J982),MIN(12,$J982-SUM($N982:AB982))))*($F982&gt;=5)</f>
        <v>0</v>
      </c>
      <c r="AD982" s="258">
        <f>IF(AD$9&lt;YEAR($H982),0,IF(AD$9=YEAR($H982),MIN(13-MONTH($H982),$J982),MIN(12,$J982-SUM($N982:AC982))))*($F982&gt;=5)</f>
        <v>0</v>
      </c>
      <c r="AE982" s="258">
        <f>IF(AE$9&lt;YEAR($H982),0,IF(AE$9=YEAR($H982),MIN(13-MONTH($H982),$J982),MIN(12,$J982-SUM($N982:AD982))))*($F982&gt;=5)</f>
        <v>0</v>
      </c>
      <c r="AF982" s="258">
        <f>IF(AF$9&lt;YEAR($H982),0,IF(AF$9=YEAR($H982),MIN(13-MONTH($H982),$J982),MIN(12,$J982-SUM($N982:AE982))))*($F982&gt;=5)</f>
        <v>0</v>
      </c>
      <c r="AG982" s="258">
        <f>IF(AG$9&lt;YEAR($H982),0,IF(AG$9=YEAR($H982),MIN(13-MONTH($H982),$J982),MIN(12,$J982-SUM($N982:AF982))))*($F982&gt;=5)</f>
        <v>0</v>
      </c>
      <c r="AH982" s="258">
        <f>IF(AH$9&lt;YEAR($H982),0,IF(AH$9=YEAR($H982),MIN(13-MONTH($H982),$J982),MIN(12,$J982-SUM($N982:AG982))))*($F982&gt;=5)</f>
        <v>0</v>
      </c>
      <c r="AI982" s="258">
        <f>IF(AI$9&lt;YEAR($H982),0,IF(AI$9=YEAR($H982),MIN(13-MONTH($H982),$J982),MIN(12,$J982-SUM($N982:AH982))))*($F982&gt;=5)</f>
        <v>0</v>
      </c>
      <c r="AJ982" s="258">
        <f>IF(AJ$9&lt;YEAR($H982),0,IF(AJ$9=YEAR($H982),MIN(13-MONTH($H982),$J982),MIN(12,$J982-SUM($N982:AI982))))*($F982&gt;=5)</f>
        <v>0</v>
      </c>
      <c r="AK982" s="258">
        <f>IF(AK$9&lt;YEAR($H982),0,IF(AK$9=YEAR($H982),MIN(13-MONTH($H982),$J982),MIN(12,$J982-SUM($N982:AJ982))))*($F982&gt;=5)</f>
        <v>0</v>
      </c>
      <c r="AL982" s="258">
        <f>IF(AL$9&lt;YEAR($H982),0,IF(AL$9=YEAR($H982),MIN(13-MONTH($H982),$J982),MIN(12,$J982-SUM($N982:AK982))))*($F982&gt;=5)</f>
        <v>0</v>
      </c>
      <c r="AM982" s="258">
        <f>IF(AM$9&lt;YEAR($H982),0,IF(AM$9=YEAR($H982),MIN(13-MONTH($H982),$J982),MIN(12,$J982-SUM($N982:AL982))))*($F982&gt;=5)</f>
        <v>0</v>
      </c>
      <c r="AN982" s="258">
        <f>IF(AN$9&lt;YEAR($H982),0,IF(AN$9=YEAR($H982),MIN(13-MONTH($H982),$J982),MIN(12,$J982-SUM($N982:AM982))))*($F982&gt;=5)</f>
        <v>0</v>
      </c>
      <c r="AO982" s="258">
        <f>IF(AO$9&lt;YEAR($H982),0,IF(AO$9=YEAR($H982),MIN(13-MONTH($H982),$J982),MIN(12,$J982-SUM($N982:AN982))))*($F982&gt;=5)</f>
        <v>0</v>
      </c>
      <c r="AP982" s="258">
        <f>IF(AP$9&lt;YEAR($H982),0,IF(AP$9=YEAR($H982),MIN(13-MONTH($H982),$J982),MIN(12,$J982-SUM($N982:AO982))))*($F982&gt;=5)</f>
        <v>0</v>
      </c>
      <c r="AQ982" s="258">
        <f>IF(AQ$9&lt;YEAR($H982),0,IF(AQ$9=YEAR($H982),MIN(13-MONTH($H982),$J982),MIN(12,$J982-SUM($N982:AP982))))*($F982&gt;=5)</f>
        <v>0</v>
      </c>
      <c r="AR982" s="258">
        <f>IF(AR$9&lt;YEAR($H982),0,IF(AR$9=YEAR($H982),MIN(13-MONTH($H982),$J982),MIN(12,$J982-SUM($N982:AQ982))))*($F982&gt;=5)</f>
        <v>0</v>
      </c>
      <c r="AS982" s="258">
        <f>IF(AS$9&lt;YEAR($H982),0,IF(AS$9=YEAR($H982),MIN(13-MONTH($H982),$J982),MIN(12,$J982-SUM($N982:AR982))))*($F982&gt;=5)</f>
        <v>0</v>
      </c>
      <c r="AT982" s="258">
        <f>IF(AT$9&lt;YEAR($H982),0,IF(AT$9=YEAR($H982),MIN(13-MONTH($H982),$J982),MIN(12,$J982-SUM($N982:AS982))))*($F982&gt;=5)</f>
        <v>0</v>
      </c>
      <c r="AU982" s="258">
        <f>IF(AU$9&lt;YEAR($H982),0,IF(AU$9=YEAR($H982),MIN(13-MONTH($H982),$J982),MIN(12,$J982-SUM($N982:AT982))))*($F982&gt;=5)</f>
        <v>0</v>
      </c>
      <c r="AV982" s="258">
        <f>IF(AV$9&lt;YEAR($H982),0,IF(AV$9=YEAR($H982),MIN(13-MONTH($H982),$J982),MIN(12,$J982-SUM($N982:AU982))))*($F982&gt;=5)</f>
        <v>0</v>
      </c>
      <c r="AW982" s="258">
        <f>IF(AW$9&lt;YEAR($H982),0,IF(AW$9=YEAR($H982),MIN(13-MONTH($H982),$J982),MIN(12,$J982-SUM($N982:AV982))))*($F982&gt;=5)</f>
        <v>0</v>
      </c>
      <c r="AX982" s="258">
        <f>IF(AX$9&lt;YEAR($H982),0,IF(AX$9=YEAR($H982),MIN(13-MONTH($H982),$J982),MIN(12,$J982-SUM($N982:AW982))))*($F982&gt;=5)</f>
        <v>0</v>
      </c>
      <c r="AY982" s="258">
        <f>IF(AY$9&lt;YEAR($H982),0,IF(AY$9=YEAR($H982),MIN(13-MONTH($H982),$J982),MIN(12,$J982-SUM($N982:AX982))))*($F982&gt;=5)</f>
        <v>0</v>
      </c>
      <c r="AZ982" s="258">
        <f>IF(AZ$9&lt;YEAR($H982),0,IF(AZ$9=YEAR($H982),MIN(13-MONTH($H982),$J982),MIN(12,$J982-SUM($N982:AY982))))*($F982&gt;=5)</f>
        <v>0</v>
      </c>
      <c r="BA982" s="258">
        <f>IF(BA$9&lt;YEAR($H982),0,IF(BA$9=YEAR($H982),MIN(13-MONTH($H982),$J982),MIN(12,$J982-SUM($N982:AZ982))))*($F982&gt;=5)</f>
        <v>0</v>
      </c>
      <c r="BB982" s="258">
        <f>IF(BB$9&lt;YEAR($H982),0,IF(BB$9=YEAR($H982),MIN(13-MONTH($H982),$J982),MIN(12,$J982-SUM($N982:BA982))))*($F982&gt;=5)</f>
        <v>0</v>
      </c>
      <c r="BC982" s="258">
        <f>IF(BC$9&lt;YEAR($H982),0,IF(BC$9=YEAR($H982),MIN(13-MONTH($H982),$J982),MIN(12,$J982-SUM($N982:BB982))))*($F982&gt;=5)</f>
        <v>0</v>
      </c>
      <c r="BD982" s="258">
        <f>IF(BD$9&lt;YEAR($H982),0,IF(BD$9=YEAR($H982),MIN(13-MONTH($H982),$J982),MIN(12,$J982-SUM($N982:BC982))))*($F982&gt;=5)</f>
        <v>0</v>
      </c>
      <c r="BE982" s="258">
        <f>IF(BE$9&lt;YEAR($H982),0,IF(BE$9=YEAR($H982),MIN(13-MONTH($H982),$J982),MIN(12,$J982-SUM($N982:BD982))))*($F982&gt;=5)</f>
        <v>0</v>
      </c>
      <c r="BF982" s="258">
        <f>IF(BF$9&lt;YEAR($H982),0,IF(BF$9=YEAR($H982),MIN(13-MONTH($H982),$J982),MIN(12,$J982-SUM($N982:BE982))))*($F982&gt;=5)</f>
        <v>0</v>
      </c>
      <c r="BG982" s="258">
        <f>IF(BG$9&lt;YEAR($H982),0,IF(BG$9=YEAR($H982),MIN(13-MONTH($H982),$J982),MIN(12,$J982-SUM($N982:BF982))))*($F982&gt;=5)</f>
        <v>0</v>
      </c>
      <c r="BH982" s="258">
        <f>IF(BH$9&lt;YEAR($H982),0,IF(BH$9=YEAR($H982),MIN(13-MONTH($H982),$J982),MIN(12,$J982-SUM($N982:BG982))))*($F982&gt;=5)</f>
        <v>0</v>
      </c>
      <c r="BI982" s="258">
        <f>IF(BI$9&lt;YEAR($H982),0,IF(BI$9=YEAR($H982),MIN(13-MONTH($H982),$J982),MIN(12,$J982-SUM($N982:BH982))))*($F982&gt;=5)</f>
        <v>0</v>
      </c>
      <c r="BJ982" s="258">
        <f>IF(BJ$9&lt;YEAR($H982),0,IF(BJ$9=YEAR($H982),MIN(13-MONTH($H982),$J982),MIN(12,$J982-SUM($N982:BI982))))*($F982&gt;=5)</f>
        <v>0</v>
      </c>
      <c r="BK982" s="258">
        <f>IF(BK$9&lt;YEAR($H982),0,IF(BK$9=YEAR($H982),MIN(13-MONTH($H982),$J982),MIN(12,$J982-SUM($N982:BJ982))))*($F982&gt;=5)</f>
        <v>0</v>
      </c>
      <c r="BL982" s="258">
        <f>IF(BL$9&lt;YEAR($H982),0,IF(BL$9=YEAR($H982),MIN(13-MONTH($H982),$J982),MIN(12,$J982-SUM($N982:BK982))))*($F982&gt;=5)</f>
        <v>0</v>
      </c>
      <c r="BM982" s="258">
        <f>IF(BM$9&lt;YEAR($H982),0,IF(BM$9=YEAR($H982),MIN(13-MONTH($H982),$J982),MIN(12,$J982-SUM($N982:BL982))))*($F982&gt;=5)</f>
        <v>0</v>
      </c>
    </row>
    <row r="983" spans="3:65" outlineLevel="1" x14ac:dyDescent="0.2">
      <c r="C983" s="188">
        <f t="shared" si="739"/>
        <v>25</v>
      </c>
      <c r="D983" s="166" t="str">
        <f t="shared" si="740"/>
        <v>item 25</v>
      </c>
      <c r="E983" s="211" t="str">
        <f t="shared" si="737"/>
        <v>Operating Expense</v>
      </c>
      <c r="F983" s="183">
        <f t="shared" si="737"/>
        <v>2</v>
      </c>
      <c r="G983" s="183"/>
      <c r="H983" s="257">
        <f>Inputs!F36</f>
        <v>44197</v>
      </c>
      <c r="I983" s="257">
        <f>Inputs!G36</f>
        <v>44562</v>
      </c>
      <c r="J983" s="260">
        <f t="shared" si="738"/>
        <v>12</v>
      </c>
      <c r="K983" s="205">
        <f t="shared" si="741"/>
        <v>0</v>
      </c>
      <c r="L983" s="206">
        <f t="shared" si="742"/>
        <v>0</v>
      </c>
      <c r="O983" s="258">
        <f>IF(O$9&lt;YEAR($H983),0,IF(O$9=YEAR($H983),MIN(13-MONTH($H983),$J983),MIN(12,$J983-SUM($N983:N983))))*($F983&gt;=5)</f>
        <v>0</v>
      </c>
      <c r="P983" s="258">
        <f>IF(P$9&lt;YEAR($H983),0,IF(P$9=YEAR($H983),MIN(13-MONTH($H983),$J983),MIN(12,$J983-SUM($N983:O983))))*($F983&gt;=5)</f>
        <v>0</v>
      </c>
      <c r="Q983" s="258">
        <f>IF(Q$9&lt;YEAR($H983),0,IF(Q$9=YEAR($H983),MIN(13-MONTH($H983),$J983),MIN(12,$J983-SUM($N983:P983))))*($F983&gt;=5)</f>
        <v>0</v>
      </c>
      <c r="R983" s="258">
        <f>IF(R$9&lt;YEAR($H983),0,IF(R$9=YEAR($H983),MIN(13-MONTH($H983),$J983),MIN(12,$J983-SUM($N983:Q983))))*($F983&gt;=5)</f>
        <v>0</v>
      </c>
      <c r="S983" s="258">
        <f>IF(S$9&lt;YEAR($H983),0,IF(S$9=YEAR($H983),MIN(13-MONTH($H983),$J983),MIN(12,$J983-SUM($N983:R983))))*($F983&gt;=5)</f>
        <v>0</v>
      </c>
      <c r="T983" s="258">
        <f>IF(T$9&lt;YEAR($H983),0,IF(T$9=YEAR($H983),MIN(13-MONTH($H983),$J983),MIN(12,$J983-SUM($N983:S983))))*($F983&gt;=5)</f>
        <v>0</v>
      </c>
      <c r="U983" s="258">
        <f>IF(U$9&lt;YEAR($H983),0,IF(U$9=YEAR($H983),MIN(13-MONTH($H983),$J983),MIN(12,$J983-SUM($N983:T983))))*($F983&gt;=5)</f>
        <v>0</v>
      </c>
      <c r="V983" s="258">
        <f>IF(V$9&lt;YEAR($H983),0,IF(V$9=YEAR($H983),MIN(13-MONTH($H983),$J983),MIN(12,$J983-SUM($N983:U983))))*($F983&gt;=5)</f>
        <v>0</v>
      </c>
      <c r="W983" s="258">
        <f>IF(W$9&lt;YEAR($H983),0,IF(W$9=YEAR($H983),MIN(13-MONTH($H983),$J983),MIN(12,$J983-SUM($N983:V983))))*($F983&gt;=5)</f>
        <v>0</v>
      </c>
      <c r="X983" s="258">
        <f>IF(X$9&lt;YEAR($H983),0,IF(X$9=YEAR($H983),MIN(13-MONTH($H983),$J983),MIN(12,$J983-SUM($N983:W983))))*($F983&gt;=5)</f>
        <v>0</v>
      </c>
      <c r="Y983" s="258">
        <f>IF(Y$9&lt;YEAR($H983),0,IF(Y$9=YEAR($H983),MIN(13-MONTH($H983),$J983),MIN(12,$J983-SUM($N983:X983))))*($F983&gt;=5)</f>
        <v>0</v>
      </c>
      <c r="Z983" s="258">
        <f>IF(Z$9&lt;YEAR($H983),0,IF(Z$9=YEAR($H983),MIN(13-MONTH($H983),$J983),MIN(12,$J983-SUM($N983:Y983))))*($F983&gt;=5)</f>
        <v>0</v>
      </c>
      <c r="AA983" s="258">
        <f>IF(AA$9&lt;YEAR($H983),0,IF(AA$9=YEAR($H983),MIN(13-MONTH($H983),$J983),MIN(12,$J983-SUM($N983:Z983))))*($F983&gt;=5)</f>
        <v>0</v>
      </c>
      <c r="AB983" s="258">
        <f>IF(AB$9&lt;YEAR($H983),0,IF(AB$9=YEAR($H983),MIN(13-MONTH($H983),$J983),MIN(12,$J983-SUM($N983:AA983))))*($F983&gt;=5)</f>
        <v>0</v>
      </c>
      <c r="AC983" s="258">
        <f>IF(AC$9&lt;YEAR($H983),0,IF(AC$9=YEAR($H983),MIN(13-MONTH($H983),$J983),MIN(12,$J983-SUM($N983:AB983))))*($F983&gt;=5)</f>
        <v>0</v>
      </c>
      <c r="AD983" s="258">
        <f>IF(AD$9&lt;YEAR($H983),0,IF(AD$9=YEAR($H983),MIN(13-MONTH($H983),$J983),MIN(12,$J983-SUM($N983:AC983))))*($F983&gt;=5)</f>
        <v>0</v>
      </c>
      <c r="AE983" s="258">
        <f>IF(AE$9&lt;YEAR($H983),0,IF(AE$9=YEAR($H983),MIN(13-MONTH($H983),$J983),MIN(12,$J983-SUM($N983:AD983))))*($F983&gt;=5)</f>
        <v>0</v>
      </c>
      <c r="AF983" s="258">
        <f>IF(AF$9&lt;YEAR($H983),0,IF(AF$9=YEAR($H983),MIN(13-MONTH($H983),$J983),MIN(12,$J983-SUM($N983:AE983))))*($F983&gt;=5)</f>
        <v>0</v>
      </c>
      <c r="AG983" s="258">
        <f>IF(AG$9&lt;YEAR($H983),0,IF(AG$9=YEAR($H983),MIN(13-MONTH($H983),$J983),MIN(12,$J983-SUM($N983:AF983))))*($F983&gt;=5)</f>
        <v>0</v>
      </c>
      <c r="AH983" s="258">
        <f>IF(AH$9&lt;YEAR($H983),0,IF(AH$9=YEAR($H983),MIN(13-MONTH($H983),$J983),MIN(12,$J983-SUM($N983:AG983))))*($F983&gt;=5)</f>
        <v>0</v>
      </c>
      <c r="AI983" s="258">
        <f>IF(AI$9&lt;YEAR($H983),0,IF(AI$9=YEAR($H983),MIN(13-MONTH($H983),$J983),MIN(12,$J983-SUM($N983:AH983))))*($F983&gt;=5)</f>
        <v>0</v>
      </c>
      <c r="AJ983" s="258">
        <f>IF(AJ$9&lt;YEAR($H983),0,IF(AJ$9=YEAR($H983),MIN(13-MONTH($H983),$J983),MIN(12,$J983-SUM($N983:AI983))))*($F983&gt;=5)</f>
        <v>0</v>
      </c>
      <c r="AK983" s="258">
        <f>IF(AK$9&lt;YEAR($H983),0,IF(AK$9=YEAR($H983),MIN(13-MONTH($H983),$J983),MIN(12,$J983-SUM($N983:AJ983))))*($F983&gt;=5)</f>
        <v>0</v>
      </c>
      <c r="AL983" s="258">
        <f>IF(AL$9&lt;YEAR($H983),0,IF(AL$9=YEAR($H983),MIN(13-MONTH($H983),$J983),MIN(12,$J983-SUM($N983:AK983))))*($F983&gt;=5)</f>
        <v>0</v>
      </c>
      <c r="AM983" s="258">
        <f>IF(AM$9&lt;YEAR($H983),0,IF(AM$9=YEAR($H983),MIN(13-MONTH($H983),$J983),MIN(12,$J983-SUM($N983:AL983))))*($F983&gt;=5)</f>
        <v>0</v>
      </c>
      <c r="AN983" s="258">
        <f>IF(AN$9&lt;YEAR($H983),0,IF(AN$9=YEAR($H983),MIN(13-MONTH($H983),$J983),MIN(12,$J983-SUM($N983:AM983))))*($F983&gt;=5)</f>
        <v>0</v>
      </c>
      <c r="AO983" s="258">
        <f>IF(AO$9&lt;YEAR($H983),0,IF(AO$9=YEAR($H983),MIN(13-MONTH($H983),$J983),MIN(12,$J983-SUM($N983:AN983))))*($F983&gt;=5)</f>
        <v>0</v>
      </c>
      <c r="AP983" s="258">
        <f>IF(AP$9&lt;YEAR($H983),0,IF(AP$9=YEAR($H983),MIN(13-MONTH($H983),$J983),MIN(12,$J983-SUM($N983:AO983))))*($F983&gt;=5)</f>
        <v>0</v>
      </c>
      <c r="AQ983" s="258">
        <f>IF(AQ$9&lt;YEAR($H983),0,IF(AQ$9=YEAR($H983),MIN(13-MONTH($H983),$J983),MIN(12,$J983-SUM($N983:AP983))))*($F983&gt;=5)</f>
        <v>0</v>
      </c>
      <c r="AR983" s="258">
        <f>IF(AR$9&lt;YEAR($H983),0,IF(AR$9=YEAR($H983),MIN(13-MONTH($H983),$J983),MIN(12,$J983-SUM($N983:AQ983))))*($F983&gt;=5)</f>
        <v>0</v>
      </c>
      <c r="AS983" s="258">
        <f>IF(AS$9&lt;YEAR($H983),0,IF(AS$9=YEAR($H983),MIN(13-MONTH($H983),$J983),MIN(12,$J983-SUM($N983:AR983))))*($F983&gt;=5)</f>
        <v>0</v>
      </c>
      <c r="AT983" s="258">
        <f>IF(AT$9&lt;YEAR($H983),0,IF(AT$9=YEAR($H983),MIN(13-MONTH($H983),$J983),MIN(12,$J983-SUM($N983:AS983))))*($F983&gt;=5)</f>
        <v>0</v>
      </c>
      <c r="AU983" s="258">
        <f>IF(AU$9&lt;YEAR($H983),0,IF(AU$9=YEAR($H983),MIN(13-MONTH($H983),$J983),MIN(12,$J983-SUM($N983:AT983))))*($F983&gt;=5)</f>
        <v>0</v>
      </c>
      <c r="AV983" s="258">
        <f>IF(AV$9&lt;YEAR($H983),0,IF(AV$9=YEAR($H983),MIN(13-MONTH($H983),$J983),MIN(12,$J983-SUM($N983:AU983))))*($F983&gt;=5)</f>
        <v>0</v>
      </c>
      <c r="AW983" s="258">
        <f>IF(AW$9&lt;YEAR($H983),0,IF(AW$9=YEAR($H983),MIN(13-MONTH($H983),$J983),MIN(12,$J983-SUM($N983:AV983))))*($F983&gt;=5)</f>
        <v>0</v>
      </c>
      <c r="AX983" s="258">
        <f>IF(AX$9&lt;YEAR($H983),0,IF(AX$9=YEAR($H983),MIN(13-MONTH($H983),$J983),MIN(12,$J983-SUM($N983:AW983))))*($F983&gt;=5)</f>
        <v>0</v>
      </c>
      <c r="AY983" s="258">
        <f>IF(AY$9&lt;YEAR($H983),0,IF(AY$9=YEAR($H983),MIN(13-MONTH($H983),$J983),MIN(12,$J983-SUM($N983:AX983))))*($F983&gt;=5)</f>
        <v>0</v>
      </c>
      <c r="AZ983" s="258">
        <f>IF(AZ$9&lt;YEAR($H983),0,IF(AZ$9=YEAR($H983),MIN(13-MONTH($H983),$J983),MIN(12,$J983-SUM($N983:AY983))))*($F983&gt;=5)</f>
        <v>0</v>
      </c>
      <c r="BA983" s="258">
        <f>IF(BA$9&lt;YEAR($H983),0,IF(BA$9=YEAR($H983),MIN(13-MONTH($H983),$J983),MIN(12,$J983-SUM($N983:AZ983))))*($F983&gt;=5)</f>
        <v>0</v>
      </c>
      <c r="BB983" s="258">
        <f>IF(BB$9&lt;YEAR($H983),0,IF(BB$9=YEAR($H983),MIN(13-MONTH($H983),$J983),MIN(12,$J983-SUM($N983:BA983))))*($F983&gt;=5)</f>
        <v>0</v>
      </c>
      <c r="BC983" s="258">
        <f>IF(BC$9&lt;YEAR($H983),0,IF(BC$9=YEAR($H983),MIN(13-MONTH($H983),$J983),MIN(12,$J983-SUM($N983:BB983))))*($F983&gt;=5)</f>
        <v>0</v>
      </c>
      <c r="BD983" s="258">
        <f>IF(BD$9&lt;YEAR($H983),0,IF(BD$9=YEAR($H983),MIN(13-MONTH($H983),$J983),MIN(12,$J983-SUM($N983:BC983))))*($F983&gt;=5)</f>
        <v>0</v>
      </c>
      <c r="BE983" s="258">
        <f>IF(BE$9&lt;YEAR($H983),0,IF(BE$9=YEAR($H983),MIN(13-MONTH($H983),$J983),MIN(12,$J983-SUM($N983:BD983))))*($F983&gt;=5)</f>
        <v>0</v>
      </c>
      <c r="BF983" s="258">
        <f>IF(BF$9&lt;YEAR($H983),0,IF(BF$9=YEAR($H983),MIN(13-MONTH($H983),$J983),MIN(12,$J983-SUM($N983:BE983))))*($F983&gt;=5)</f>
        <v>0</v>
      </c>
      <c r="BG983" s="258">
        <f>IF(BG$9&lt;YEAR($H983),0,IF(BG$9=YEAR($H983),MIN(13-MONTH($H983),$J983),MIN(12,$J983-SUM($N983:BF983))))*($F983&gt;=5)</f>
        <v>0</v>
      </c>
      <c r="BH983" s="258">
        <f>IF(BH$9&lt;YEAR($H983),0,IF(BH$9=YEAR($H983),MIN(13-MONTH($H983),$J983),MIN(12,$J983-SUM($N983:BG983))))*($F983&gt;=5)</f>
        <v>0</v>
      </c>
      <c r="BI983" s="258">
        <f>IF(BI$9&lt;YEAR($H983),0,IF(BI$9=YEAR($H983),MIN(13-MONTH($H983),$J983),MIN(12,$J983-SUM($N983:BH983))))*($F983&gt;=5)</f>
        <v>0</v>
      </c>
      <c r="BJ983" s="258">
        <f>IF(BJ$9&lt;YEAR($H983),0,IF(BJ$9=YEAR($H983),MIN(13-MONTH($H983),$J983),MIN(12,$J983-SUM($N983:BI983))))*($F983&gt;=5)</f>
        <v>0</v>
      </c>
      <c r="BK983" s="258">
        <f>IF(BK$9&lt;YEAR($H983),0,IF(BK$9=YEAR($H983),MIN(13-MONTH($H983),$J983),MIN(12,$J983-SUM($N983:BJ983))))*($F983&gt;=5)</f>
        <v>0</v>
      </c>
      <c r="BL983" s="258">
        <f>IF(BL$9&lt;YEAR($H983),0,IF(BL$9=YEAR($H983),MIN(13-MONTH($H983),$J983),MIN(12,$J983-SUM($N983:BK983))))*($F983&gt;=5)</f>
        <v>0</v>
      </c>
      <c r="BM983" s="258">
        <f>IF(BM$9&lt;YEAR($H983),0,IF(BM$9=YEAR($H983),MIN(13-MONTH($H983),$J983),MIN(12,$J983-SUM($N983:BL983))))*($F983&gt;=5)</f>
        <v>0</v>
      </c>
    </row>
    <row r="984" spans="3:65" outlineLevel="1" x14ac:dyDescent="0.2">
      <c r="D984" s="194"/>
      <c r="K984" s="207"/>
      <c r="L984" s="208"/>
      <c r="O984" s="209"/>
      <c r="P984" s="209"/>
      <c r="Q984" s="209"/>
      <c r="R984" s="209"/>
      <c r="S984" s="209"/>
      <c r="T984" s="209"/>
      <c r="U984" s="209"/>
      <c r="V984" s="209"/>
      <c r="W984" s="209"/>
      <c r="X984" s="209"/>
      <c r="Y984" s="209"/>
      <c r="Z984" s="209"/>
      <c r="AA984" s="209"/>
      <c r="AB984" s="209"/>
      <c r="AC984" s="209"/>
      <c r="AD984" s="209"/>
      <c r="AE984" s="209"/>
      <c r="AF984" s="209"/>
      <c r="AG984" s="209"/>
      <c r="AH984" s="209"/>
      <c r="AI984" s="209"/>
      <c r="AJ984" s="209"/>
      <c r="AK984" s="209"/>
      <c r="AL984" s="209"/>
      <c r="AM984" s="209"/>
      <c r="AN984" s="209"/>
      <c r="AO984" s="209"/>
      <c r="AP984" s="209"/>
      <c r="AQ984" s="209"/>
      <c r="AR984" s="209"/>
      <c r="AS984" s="209"/>
      <c r="AT984" s="209"/>
      <c r="AU984" s="209"/>
      <c r="AV984" s="209"/>
      <c r="AW984" s="209"/>
      <c r="AX984" s="209"/>
      <c r="AY984" s="209"/>
      <c r="AZ984" s="209"/>
      <c r="BA984" s="209"/>
      <c r="BB984" s="209"/>
      <c r="BC984" s="209"/>
      <c r="BD984" s="209"/>
      <c r="BE984" s="209"/>
      <c r="BF984" s="209"/>
      <c r="BG984" s="209"/>
      <c r="BH984" s="209"/>
      <c r="BI984" s="209"/>
      <c r="BJ984" s="209"/>
      <c r="BK984" s="209"/>
      <c r="BL984" s="209"/>
      <c r="BM984" s="209"/>
    </row>
    <row r="985" spans="3:65" s="189" customFormat="1" outlineLevel="1" x14ac:dyDescent="0.2">
      <c r="D985" s="195"/>
      <c r="F985" s="196"/>
      <c r="G985" s="196"/>
    </row>
    <row r="986" spans="3:65" s="189" customFormat="1" outlineLevel="1" x14ac:dyDescent="0.2">
      <c r="D986" s="195"/>
      <c r="F986" s="196"/>
      <c r="G986" s="196"/>
    </row>
    <row r="987" spans="3:65" outlineLevel="1" x14ac:dyDescent="0.2">
      <c r="D987" s="186" t="s">
        <v>189</v>
      </c>
      <c r="E987" s="181"/>
      <c r="F987" s="155"/>
      <c r="G987" s="155"/>
      <c r="H987" s="216"/>
      <c r="K987" s="184"/>
      <c r="L987" s="184"/>
      <c r="M987" s="184"/>
      <c r="O987" s="184"/>
      <c r="P987" s="184"/>
      <c r="Q987" s="184"/>
      <c r="R987" s="184"/>
      <c r="S987" s="184"/>
      <c r="T987" s="184"/>
      <c r="U987" s="184"/>
      <c r="V987" s="184"/>
      <c r="W987" s="184"/>
      <c r="X987" s="184"/>
      <c r="Y987" s="184"/>
      <c r="Z987" s="184"/>
      <c r="AA987" s="184"/>
      <c r="AB987" s="184"/>
      <c r="AC987" s="184"/>
      <c r="AD987" s="184"/>
      <c r="AE987" s="184"/>
      <c r="AF987" s="184"/>
      <c r="AG987" s="184"/>
      <c r="AH987" s="184"/>
      <c r="AI987" s="184"/>
      <c r="AJ987" s="184"/>
      <c r="AK987" s="184"/>
      <c r="AL987" s="184"/>
      <c r="AM987" s="184"/>
      <c r="AN987" s="184"/>
      <c r="AO987" s="184"/>
      <c r="AP987" s="184"/>
      <c r="AQ987" s="184"/>
      <c r="AR987" s="184"/>
      <c r="AS987" s="184"/>
      <c r="AT987" s="184"/>
      <c r="AU987" s="184"/>
      <c r="AV987" s="184"/>
      <c r="AW987" s="184"/>
      <c r="AX987" s="184"/>
      <c r="AY987" s="184"/>
      <c r="AZ987" s="184"/>
      <c r="BA987" s="184"/>
      <c r="BB987" s="184"/>
      <c r="BC987" s="184"/>
      <c r="BD987" s="184"/>
      <c r="BE987" s="184"/>
      <c r="BF987" s="184"/>
      <c r="BG987" s="184"/>
      <c r="BH987" s="184"/>
      <c r="BI987" s="184"/>
      <c r="BJ987" s="184"/>
      <c r="BK987" s="184"/>
      <c r="BL987" s="184"/>
      <c r="BM987" s="184"/>
    </row>
    <row r="988" spans="3:65" outlineLevel="1" x14ac:dyDescent="0.2">
      <c r="C988" s="188">
        <f>C987+1</f>
        <v>1</v>
      </c>
      <c r="D988" s="166" t="str">
        <f>INDEX(D$51:D$75,$C988,1)</f>
        <v xml:space="preserve">TRANSMISSION LINE  </v>
      </c>
      <c r="E988" s="211" t="str">
        <f t="shared" ref="E988:F1012" si="743">INDEX(E$51:E$75,$C988,1)</f>
        <v>CWIP Capital</v>
      </c>
      <c r="F988" s="183">
        <f t="shared" si="743"/>
        <v>6</v>
      </c>
      <c r="G988" s="183"/>
      <c r="H988" s="222"/>
      <c r="K988" s="202">
        <f>SUMPRODUCT(O988:BM988,$O$11:$BM$11)</f>
        <v>0</v>
      </c>
      <c r="L988" s="203">
        <f>SUM(O988:BM988)</f>
        <v>0</v>
      </c>
      <c r="O988" s="234">
        <f>(IFERROR(-FV(O$952,O959,O109/O959)-O109,0)+(SUM($N109:N109)+SUM($N988:N988))*O$952*O959)*($F988=5)</f>
        <v>0</v>
      </c>
      <c r="P988" s="234">
        <f>(IFERROR(-FV(P$952,P959,P109/P959)-P109,0)+(SUM($N109:O109)+SUM($N988:O988))*P$952*P959)*($F988=5)</f>
        <v>0</v>
      </c>
      <c r="Q988" s="234">
        <f>(IFERROR(-FV(Q$952,Q959,Q109/Q959)-Q109,0)+(SUM($N109:P109)+SUM($N988:P988))*Q$952*Q959)*($F988=5)</f>
        <v>0</v>
      </c>
      <c r="R988" s="234">
        <f>(IFERROR(-FV(R$952,R959,R109/R959)-R109,0)+(SUM($N109:Q109)+SUM($N988:Q988))*R$952*R959)*($F988=5)</f>
        <v>0</v>
      </c>
      <c r="S988" s="234">
        <f>(IFERROR(-FV(S$952,S959,S109/S959)-S109,0)+(SUM($N109:R109)+SUM($N988:R988))*S$952*S959)*($F988=5)</f>
        <v>0</v>
      </c>
      <c r="T988" s="234">
        <f>(IFERROR(-FV(T$952,T959,T109/T959)-T109,0)+(SUM($N109:S109)+SUM($N988:S988))*T$952*T959)*($F988=5)</f>
        <v>0</v>
      </c>
      <c r="U988" s="234">
        <f>(IFERROR(-FV(U$952,U959,U109/U959)-U109,0)+(SUM($N109:T109)+SUM($N988:T988))*U$952*U959)*($F988=5)</f>
        <v>0</v>
      </c>
      <c r="V988" s="234">
        <f>(IFERROR(-FV(V$952,V959,V109/V959)-V109,0)+(SUM($N109:U109)+SUM($N988:U988))*V$952*V959)*($F988=5)</f>
        <v>0</v>
      </c>
      <c r="W988" s="234">
        <f>(IFERROR(-FV(W$952,W959,W109/W959)-W109,0)+(SUM($N109:V109)+SUM($N988:V988))*W$952*W959)*($F988=5)</f>
        <v>0</v>
      </c>
      <c r="X988" s="234">
        <f>(IFERROR(-FV(X$952,X959,X109/X959)-X109,0)+(SUM($N109:W109)+SUM($N988:W988))*X$952*X959)*($F988=5)</f>
        <v>0</v>
      </c>
      <c r="Y988" s="234">
        <f>(IFERROR(-FV(Y$952,Y959,Y109/Y959)-Y109,0)+(SUM($N109:X109)+SUM($N988:X988))*Y$952*Y959)*($F988=5)</f>
        <v>0</v>
      </c>
      <c r="Z988" s="234">
        <f>(IFERROR(-FV(Z$952,Z959,Z109/Z959)-Z109,0)+(SUM($N109:Y109)+SUM($N988:Y988))*Z$952*Z959)*($F988=5)</f>
        <v>0</v>
      </c>
      <c r="AA988" s="234">
        <f>(IFERROR(-FV(AA$952,AA959,AA109/AA959)-AA109,0)+(SUM($N109:Z109)+SUM($N988:Z988))*AA$952*AA959)*($F988=5)</f>
        <v>0</v>
      </c>
      <c r="AB988" s="234">
        <f>(IFERROR(-FV(AB$952,AB959,AB109/AB959)-AB109,0)+(SUM($N109:AA109)+SUM($N988:AA988))*AB$952*AB959)*($F988=5)</f>
        <v>0</v>
      </c>
      <c r="AC988" s="234">
        <f>(IFERROR(-FV(AC$952,AC959,AC109/AC959)-AC109,0)+(SUM($N109:AB109)+SUM($N988:AB988))*AC$952*AC959)*($F988=5)</f>
        <v>0</v>
      </c>
      <c r="AD988" s="234">
        <f>(IFERROR(-FV(AD$952,AD959,AD109/AD959)-AD109,0)+(SUM($N109:AC109)+SUM($N988:AC988))*AD$952*AD959)*($F988=5)</f>
        <v>0</v>
      </c>
      <c r="AE988" s="234">
        <f>(IFERROR(-FV(AE$952,AE959,AE109/AE959)-AE109,0)+(SUM($N109:AD109)+SUM($N988:AD988))*AE$952*AE959)*($F988=5)</f>
        <v>0</v>
      </c>
      <c r="AF988" s="234">
        <f>(IFERROR(-FV(AF$952,AF959,AF109/AF959)-AF109,0)+(SUM($N109:AE109)+SUM($N988:AE988))*AF$952*AF959)*($F988=5)</f>
        <v>0</v>
      </c>
      <c r="AG988" s="234">
        <f>(IFERROR(-FV(AG$952,AG959,AG109/AG959)-AG109,0)+(SUM($N109:AF109)+SUM($N988:AF988))*AG$952*AG959)*($F988=5)</f>
        <v>0</v>
      </c>
      <c r="AH988" s="234">
        <f>(IFERROR(-FV(AH$952,AH959,AH109/AH959)-AH109,0)+(SUM($N109:AG109)+SUM($N988:AG988))*AH$952*AH959)*($F988=5)</f>
        <v>0</v>
      </c>
      <c r="AI988" s="234">
        <f>(IFERROR(-FV(AI$952,AI959,AI109/AI959)-AI109,0)+(SUM($N109:AH109)+SUM($N988:AH988))*AI$952*AI959)*($F988=5)</f>
        <v>0</v>
      </c>
      <c r="AJ988" s="234">
        <f>(IFERROR(-FV(AJ$952,AJ959,AJ109/AJ959)-AJ109,0)+(SUM($N109:AI109)+SUM($N988:AI988))*AJ$952*AJ959)*($F988=5)</f>
        <v>0</v>
      </c>
      <c r="AK988" s="234">
        <f>(IFERROR(-FV(AK$952,AK959,AK109/AK959)-AK109,0)+(SUM($N109:AJ109)+SUM($N988:AJ988))*AK$952*AK959)*($F988=5)</f>
        <v>0</v>
      </c>
      <c r="AL988" s="234">
        <f>(IFERROR(-FV(AL$952,AL959,AL109/AL959)-AL109,0)+(SUM($N109:AK109)+SUM($N988:AK988))*AL$952*AL959)*($F988=5)</f>
        <v>0</v>
      </c>
      <c r="AM988" s="234">
        <f>(IFERROR(-FV(AM$952,AM959,AM109/AM959)-AM109,0)+(SUM($N109:AL109)+SUM($N988:AL988))*AM$952*AM959)*($F988=5)</f>
        <v>0</v>
      </c>
      <c r="AN988" s="234">
        <f>(IFERROR(-FV(AN$952,AN959,AN109/AN959)-AN109,0)+(SUM($N109:AM109)+SUM($N988:AM988))*AN$952*AN959)*($F988=5)</f>
        <v>0</v>
      </c>
      <c r="AO988" s="234">
        <f>(IFERROR(-FV(AO$952,AO959,AO109/AO959)-AO109,0)+(SUM($N109:AN109)+SUM($N988:AN988))*AO$952*AO959)*($F988=5)</f>
        <v>0</v>
      </c>
      <c r="AP988" s="234">
        <f>(IFERROR(-FV(AP$952,AP959,AP109/AP959)-AP109,0)+(SUM($N109:AO109)+SUM($N988:AO988))*AP$952*AP959)*($F988=5)</f>
        <v>0</v>
      </c>
      <c r="AQ988" s="234">
        <f>(IFERROR(-FV(AQ$952,AQ959,AQ109/AQ959)-AQ109,0)+(SUM($N109:AP109)+SUM($N988:AP988))*AQ$952*AQ959)*($F988=5)</f>
        <v>0</v>
      </c>
      <c r="AR988" s="234">
        <f>(IFERROR(-FV(AR$952,AR959,AR109/AR959)-AR109,0)+(SUM($N109:AQ109)+SUM($N988:AQ988))*AR$952*AR959)*($F988=5)</f>
        <v>0</v>
      </c>
      <c r="AS988" s="234">
        <f>(IFERROR(-FV(AS$952,AS959,AS109/AS959)-AS109,0)+(SUM($N109:AR109)+SUM($N988:AR988))*AS$952*AS959)*($F988=5)</f>
        <v>0</v>
      </c>
      <c r="AT988" s="234">
        <f>(IFERROR(-FV(AT$952,AT959,AT109/AT959)-AT109,0)+(SUM($N109:AS109)+SUM($N988:AS988))*AT$952*AT959)*($F988=5)</f>
        <v>0</v>
      </c>
      <c r="AU988" s="234">
        <f>(IFERROR(-FV(AU$952,AU959,AU109/AU959)-AU109,0)+(SUM($N109:AT109)+SUM($N988:AT988))*AU$952*AU959)*($F988=5)</f>
        <v>0</v>
      </c>
      <c r="AV988" s="234">
        <f>(IFERROR(-FV(AV$952,AV959,AV109/AV959)-AV109,0)+(SUM($N109:AU109)+SUM($N988:AU988))*AV$952*AV959)*($F988=5)</f>
        <v>0</v>
      </c>
      <c r="AW988" s="234">
        <f>(IFERROR(-FV(AW$952,AW959,AW109/AW959)-AW109,0)+(SUM($N109:AV109)+SUM($N988:AV988))*AW$952*AW959)*($F988=5)</f>
        <v>0</v>
      </c>
      <c r="AX988" s="234">
        <f>(IFERROR(-FV(AX$952,AX959,AX109/AX959)-AX109,0)+(SUM($N109:AW109)+SUM($N988:AW988))*AX$952*AX959)*($F988=5)</f>
        <v>0</v>
      </c>
      <c r="AY988" s="234">
        <f>(IFERROR(-FV(AY$952,AY959,AY109/AY959)-AY109,0)+(SUM($N109:AX109)+SUM($N988:AX988))*AY$952*AY959)*($F988=5)</f>
        <v>0</v>
      </c>
      <c r="AZ988" s="234">
        <f>(IFERROR(-FV(AZ$952,AZ959,AZ109/AZ959)-AZ109,0)+(SUM($N109:AY109)+SUM($N988:AY988))*AZ$952*AZ959)*($F988=5)</f>
        <v>0</v>
      </c>
      <c r="BA988" s="234">
        <f>(IFERROR(-FV(BA$952,BA959,BA109/BA959)-BA109,0)+(SUM($N109:AZ109)+SUM($N988:AZ988))*BA$952*BA959)*($F988=5)</f>
        <v>0</v>
      </c>
      <c r="BB988" s="234">
        <f>(IFERROR(-FV(BB$952,BB959,BB109/BB959)-BB109,0)+(SUM($N109:BA109)+SUM($N988:BA988))*BB$952*BB959)*($F988=5)</f>
        <v>0</v>
      </c>
      <c r="BC988" s="234">
        <f>(IFERROR(-FV(BC$952,BC959,BC109/BC959)-BC109,0)+(SUM($N109:BB109)+SUM($N988:BB988))*BC$952*BC959)*($F988=5)</f>
        <v>0</v>
      </c>
      <c r="BD988" s="234">
        <f>(IFERROR(-FV(BD$952,BD959,BD109/BD959)-BD109,0)+(SUM($N109:BC109)+SUM($N988:BC988))*BD$952*BD959)*($F988=5)</f>
        <v>0</v>
      </c>
      <c r="BE988" s="234">
        <f>(IFERROR(-FV(BE$952,BE959,BE109/BE959)-BE109,0)+(SUM($N109:BD109)+SUM($N988:BD988))*BE$952*BE959)*($F988=5)</f>
        <v>0</v>
      </c>
      <c r="BF988" s="234">
        <f>(IFERROR(-FV(BF$952,BF959,BF109/BF959)-BF109,0)+(SUM($N109:BE109)+SUM($N988:BE988))*BF$952*BF959)*($F988=5)</f>
        <v>0</v>
      </c>
      <c r="BG988" s="234">
        <f>(IFERROR(-FV(BG$952,BG959,BG109/BG959)-BG109,0)+(SUM($N109:BF109)+SUM($N988:BF988))*BG$952*BG959)*($F988=5)</f>
        <v>0</v>
      </c>
      <c r="BH988" s="234">
        <f>(IFERROR(-FV(BH$952,BH959,BH109/BH959)-BH109,0)+(SUM($N109:BG109)+SUM($N988:BG988))*BH$952*BH959)*($F988=5)</f>
        <v>0</v>
      </c>
      <c r="BI988" s="234">
        <f>(IFERROR(-FV(BI$952,BI959,BI109/BI959)-BI109,0)+(SUM($N109:BH109)+SUM($N988:BH988))*BI$952*BI959)*($F988=5)</f>
        <v>0</v>
      </c>
      <c r="BJ988" s="234">
        <f>(IFERROR(-FV(BJ$952,BJ959,BJ109/BJ959)-BJ109,0)+(SUM($N109:BI109)+SUM($N988:BI988))*BJ$952*BJ959)*($F988=5)</f>
        <v>0</v>
      </c>
      <c r="BK988" s="234">
        <f>(IFERROR(-FV(BK$952,BK959,BK109/BK959)-BK109,0)+(SUM($N109:BJ109)+SUM($N988:BJ988))*BK$952*BK959)*($F988=5)</f>
        <v>0</v>
      </c>
      <c r="BL988" s="234">
        <f>(IFERROR(-FV(BL$952,BL959,BL109/BL959)-BL109,0)+(SUM($N109:BK109)+SUM($N988:BK988))*BL$952*BL959)*($F988=5)</f>
        <v>0</v>
      </c>
      <c r="BM988" s="234">
        <f>(IFERROR(-FV(BM$952,BM959,BM109/BM959)-BM109,0)+(SUM($N109:BL109)+SUM($N988:BL988))*BM$952*BM959)*($F988=5)</f>
        <v>0</v>
      </c>
    </row>
    <row r="989" spans="3:65" outlineLevel="1" x14ac:dyDescent="0.2">
      <c r="C989" s="188">
        <f t="shared" ref="C989:C1012" si="744">C988+1</f>
        <v>2</v>
      </c>
      <c r="D989" s="166" t="str">
        <f t="shared" ref="D989:D1012" si="745">INDEX(D$51:D$75,$C989,1)</f>
        <v xml:space="preserve">TRANSMISSION SUBSTATION  </v>
      </c>
      <c r="E989" s="211" t="str">
        <f t="shared" si="743"/>
        <v>CWIP Capital</v>
      </c>
      <c r="F989" s="183">
        <f t="shared" si="743"/>
        <v>6</v>
      </c>
      <c r="G989" s="183"/>
      <c r="H989" s="222"/>
      <c r="K989" s="202">
        <f t="shared" ref="K989:K1012" si="746">SUMPRODUCT(O989:BM989,$O$11:$BM$11)</f>
        <v>0</v>
      </c>
      <c r="L989" s="203">
        <f t="shared" ref="L989:L1012" si="747">SUM(O989:BM989)</f>
        <v>0</v>
      </c>
      <c r="O989" s="234">
        <f>(IFERROR(-FV(O$952,O960,O110/O960)-O110,0)+(SUM($N110:N110)+SUM($N989:N989))*O$952*O960)*($F989=5)</f>
        <v>0</v>
      </c>
      <c r="P989" s="234">
        <f>(IFERROR(-FV(P$952,P960,P110/P960)-P110,0)+(SUM($N110:O110)+SUM($N989:O989))*P$952*P960)*($F989=5)</f>
        <v>0</v>
      </c>
      <c r="Q989" s="234">
        <f>(IFERROR(-FV(Q$952,Q960,Q110/Q960)-Q110,0)+(SUM($N110:P110)+SUM($N989:P989))*Q$952*Q960)*($F989=5)</f>
        <v>0</v>
      </c>
      <c r="R989" s="234">
        <f>(IFERROR(-FV(R$952,R960,R110/R960)-R110,0)+(SUM($N110:Q110)+SUM($N989:Q989))*R$952*R960)*($F989=5)</f>
        <v>0</v>
      </c>
      <c r="S989" s="234">
        <f>(IFERROR(-FV(S$952,S960,S110/S960)-S110,0)+(SUM($N110:R110)+SUM($N989:R989))*S$952*S960)*($F989=5)</f>
        <v>0</v>
      </c>
      <c r="T989" s="234">
        <f>(IFERROR(-FV(T$952,T960,T110/T960)-T110,0)+(SUM($N110:S110)+SUM($N989:S989))*T$952*T960)*($F989=5)</f>
        <v>0</v>
      </c>
      <c r="U989" s="234">
        <f>(IFERROR(-FV(U$952,U960,U110/U960)-U110,0)+(SUM($N110:T110)+SUM($N989:T989))*U$952*U960)*($F989=5)</f>
        <v>0</v>
      </c>
      <c r="V989" s="234">
        <f>(IFERROR(-FV(V$952,V960,V110/V960)-V110,0)+(SUM($N110:U110)+SUM($N989:U989))*V$952*V960)*($F989=5)</f>
        <v>0</v>
      </c>
      <c r="W989" s="234">
        <f>(IFERROR(-FV(W$952,W960,W110/W960)-W110,0)+(SUM($N110:V110)+SUM($N989:V989))*W$952*W960)*($F989=5)</f>
        <v>0</v>
      </c>
      <c r="X989" s="234">
        <f>(IFERROR(-FV(X$952,X960,X110/X960)-X110,0)+(SUM($N110:W110)+SUM($N989:W989))*X$952*X960)*($F989=5)</f>
        <v>0</v>
      </c>
      <c r="Y989" s="234">
        <f>(IFERROR(-FV(Y$952,Y960,Y110/Y960)-Y110,0)+(SUM($N110:X110)+SUM($N989:X989))*Y$952*Y960)*($F989=5)</f>
        <v>0</v>
      </c>
      <c r="Z989" s="234">
        <f>(IFERROR(-FV(Z$952,Z960,Z110/Z960)-Z110,0)+(SUM($N110:Y110)+SUM($N989:Y989))*Z$952*Z960)*($F989=5)</f>
        <v>0</v>
      </c>
      <c r="AA989" s="234">
        <f>(IFERROR(-FV(AA$952,AA960,AA110/AA960)-AA110,0)+(SUM($N110:Z110)+SUM($N989:Z989))*AA$952*AA960)*($F989=5)</f>
        <v>0</v>
      </c>
      <c r="AB989" s="234">
        <f>(IFERROR(-FV(AB$952,AB960,AB110/AB960)-AB110,0)+(SUM($N110:AA110)+SUM($N989:AA989))*AB$952*AB960)*($F989=5)</f>
        <v>0</v>
      </c>
      <c r="AC989" s="234">
        <f>(IFERROR(-FV(AC$952,AC960,AC110/AC960)-AC110,0)+(SUM($N110:AB110)+SUM($N989:AB989))*AC$952*AC960)*($F989=5)</f>
        <v>0</v>
      </c>
      <c r="AD989" s="234">
        <f>(IFERROR(-FV(AD$952,AD960,AD110/AD960)-AD110,0)+(SUM($N110:AC110)+SUM($N989:AC989))*AD$952*AD960)*($F989=5)</f>
        <v>0</v>
      </c>
      <c r="AE989" s="234">
        <f>(IFERROR(-FV(AE$952,AE960,AE110/AE960)-AE110,0)+(SUM($N110:AD110)+SUM($N989:AD989))*AE$952*AE960)*($F989=5)</f>
        <v>0</v>
      </c>
      <c r="AF989" s="234">
        <f>(IFERROR(-FV(AF$952,AF960,AF110/AF960)-AF110,0)+(SUM($N110:AE110)+SUM($N989:AE989))*AF$952*AF960)*($F989=5)</f>
        <v>0</v>
      </c>
      <c r="AG989" s="234">
        <f>(IFERROR(-FV(AG$952,AG960,AG110/AG960)-AG110,0)+(SUM($N110:AF110)+SUM($N989:AF989))*AG$952*AG960)*($F989=5)</f>
        <v>0</v>
      </c>
      <c r="AH989" s="234">
        <f>(IFERROR(-FV(AH$952,AH960,AH110/AH960)-AH110,0)+(SUM($N110:AG110)+SUM($N989:AG989))*AH$952*AH960)*($F989=5)</f>
        <v>0</v>
      </c>
      <c r="AI989" s="234">
        <f>(IFERROR(-FV(AI$952,AI960,AI110/AI960)-AI110,0)+(SUM($N110:AH110)+SUM($N989:AH989))*AI$952*AI960)*($F989=5)</f>
        <v>0</v>
      </c>
      <c r="AJ989" s="234">
        <f>(IFERROR(-FV(AJ$952,AJ960,AJ110/AJ960)-AJ110,0)+(SUM($N110:AI110)+SUM($N989:AI989))*AJ$952*AJ960)*($F989=5)</f>
        <v>0</v>
      </c>
      <c r="AK989" s="234">
        <f>(IFERROR(-FV(AK$952,AK960,AK110/AK960)-AK110,0)+(SUM($N110:AJ110)+SUM($N989:AJ989))*AK$952*AK960)*($F989=5)</f>
        <v>0</v>
      </c>
      <c r="AL989" s="234">
        <f>(IFERROR(-FV(AL$952,AL960,AL110/AL960)-AL110,0)+(SUM($N110:AK110)+SUM($N989:AK989))*AL$952*AL960)*($F989=5)</f>
        <v>0</v>
      </c>
      <c r="AM989" s="234">
        <f>(IFERROR(-FV(AM$952,AM960,AM110/AM960)-AM110,0)+(SUM($N110:AL110)+SUM($N989:AL989))*AM$952*AM960)*($F989=5)</f>
        <v>0</v>
      </c>
      <c r="AN989" s="234">
        <f>(IFERROR(-FV(AN$952,AN960,AN110/AN960)-AN110,0)+(SUM($N110:AM110)+SUM($N989:AM989))*AN$952*AN960)*($F989=5)</f>
        <v>0</v>
      </c>
      <c r="AO989" s="234">
        <f>(IFERROR(-FV(AO$952,AO960,AO110/AO960)-AO110,0)+(SUM($N110:AN110)+SUM($N989:AN989))*AO$952*AO960)*($F989=5)</f>
        <v>0</v>
      </c>
      <c r="AP989" s="234">
        <f>(IFERROR(-FV(AP$952,AP960,AP110/AP960)-AP110,0)+(SUM($N110:AO110)+SUM($N989:AO989))*AP$952*AP960)*($F989=5)</f>
        <v>0</v>
      </c>
      <c r="AQ989" s="234">
        <f>(IFERROR(-FV(AQ$952,AQ960,AQ110/AQ960)-AQ110,0)+(SUM($N110:AP110)+SUM($N989:AP989))*AQ$952*AQ960)*($F989=5)</f>
        <v>0</v>
      </c>
      <c r="AR989" s="234">
        <f>(IFERROR(-FV(AR$952,AR960,AR110/AR960)-AR110,0)+(SUM($N110:AQ110)+SUM($N989:AQ989))*AR$952*AR960)*($F989=5)</f>
        <v>0</v>
      </c>
      <c r="AS989" s="234">
        <f>(IFERROR(-FV(AS$952,AS960,AS110/AS960)-AS110,0)+(SUM($N110:AR110)+SUM($N989:AR989))*AS$952*AS960)*($F989=5)</f>
        <v>0</v>
      </c>
      <c r="AT989" s="234">
        <f>(IFERROR(-FV(AT$952,AT960,AT110/AT960)-AT110,0)+(SUM($N110:AS110)+SUM($N989:AS989))*AT$952*AT960)*($F989=5)</f>
        <v>0</v>
      </c>
      <c r="AU989" s="234">
        <f>(IFERROR(-FV(AU$952,AU960,AU110/AU960)-AU110,0)+(SUM($N110:AT110)+SUM($N989:AT989))*AU$952*AU960)*($F989=5)</f>
        <v>0</v>
      </c>
      <c r="AV989" s="234">
        <f>(IFERROR(-FV(AV$952,AV960,AV110/AV960)-AV110,0)+(SUM($N110:AU110)+SUM($N989:AU989))*AV$952*AV960)*($F989=5)</f>
        <v>0</v>
      </c>
      <c r="AW989" s="234">
        <f>(IFERROR(-FV(AW$952,AW960,AW110/AW960)-AW110,0)+(SUM($N110:AV110)+SUM($N989:AV989))*AW$952*AW960)*($F989=5)</f>
        <v>0</v>
      </c>
      <c r="AX989" s="234">
        <f>(IFERROR(-FV(AX$952,AX960,AX110/AX960)-AX110,0)+(SUM($N110:AW110)+SUM($N989:AW989))*AX$952*AX960)*($F989=5)</f>
        <v>0</v>
      </c>
      <c r="AY989" s="234">
        <f>(IFERROR(-FV(AY$952,AY960,AY110/AY960)-AY110,0)+(SUM($N110:AX110)+SUM($N989:AX989))*AY$952*AY960)*($F989=5)</f>
        <v>0</v>
      </c>
      <c r="AZ989" s="234">
        <f>(IFERROR(-FV(AZ$952,AZ960,AZ110/AZ960)-AZ110,0)+(SUM($N110:AY110)+SUM($N989:AY989))*AZ$952*AZ960)*($F989=5)</f>
        <v>0</v>
      </c>
      <c r="BA989" s="234">
        <f>(IFERROR(-FV(BA$952,BA960,BA110/BA960)-BA110,0)+(SUM($N110:AZ110)+SUM($N989:AZ989))*BA$952*BA960)*($F989=5)</f>
        <v>0</v>
      </c>
      <c r="BB989" s="234">
        <f>(IFERROR(-FV(BB$952,BB960,BB110/BB960)-BB110,0)+(SUM($N110:BA110)+SUM($N989:BA989))*BB$952*BB960)*($F989=5)</f>
        <v>0</v>
      </c>
      <c r="BC989" s="234">
        <f>(IFERROR(-FV(BC$952,BC960,BC110/BC960)-BC110,0)+(SUM($N110:BB110)+SUM($N989:BB989))*BC$952*BC960)*($F989=5)</f>
        <v>0</v>
      </c>
      <c r="BD989" s="234">
        <f>(IFERROR(-FV(BD$952,BD960,BD110/BD960)-BD110,0)+(SUM($N110:BC110)+SUM($N989:BC989))*BD$952*BD960)*($F989=5)</f>
        <v>0</v>
      </c>
      <c r="BE989" s="234">
        <f>(IFERROR(-FV(BE$952,BE960,BE110/BE960)-BE110,0)+(SUM($N110:BD110)+SUM($N989:BD989))*BE$952*BE960)*($F989=5)</f>
        <v>0</v>
      </c>
      <c r="BF989" s="234">
        <f>(IFERROR(-FV(BF$952,BF960,BF110/BF960)-BF110,0)+(SUM($N110:BE110)+SUM($N989:BE989))*BF$952*BF960)*($F989=5)</f>
        <v>0</v>
      </c>
      <c r="BG989" s="234">
        <f>(IFERROR(-FV(BG$952,BG960,BG110/BG960)-BG110,0)+(SUM($N110:BF110)+SUM($N989:BF989))*BG$952*BG960)*($F989=5)</f>
        <v>0</v>
      </c>
      <c r="BH989" s="234">
        <f>(IFERROR(-FV(BH$952,BH960,BH110/BH960)-BH110,0)+(SUM($N110:BG110)+SUM($N989:BG989))*BH$952*BH960)*($F989=5)</f>
        <v>0</v>
      </c>
      <c r="BI989" s="234">
        <f>(IFERROR(-FV(BI$952,BI960,BI110/BI960)-BI110,0)+(SUM($N110:BH110)+SUM($N989:BH989))*BI$952*BI960)*($F989=5)</f>
        <v>0</v>
      </c>
      <c r="BJ989" s="234">
        <f>(IFERROR(-FV(BJ$952,BJ960,BJ110/BJ960)-BJ110,0)+(SUM($N110:BI110)+SUM($N989:BI989))*BJ$952*BJ960)*($F989=5)</f>
        <v>0</v>
      </c>
      <c r="BK989" s="234">
        <f>(IFERROR(-FV(BK$952,BK960,BK110/BK960)-BK110,0)+(SUM($N110:BJ110)+SUM($N989:BJ989))*BK$952*BK960)*($F989=5)</f>
        <v>0</v>
      </c>
      <c r="BL989" s="234">
        <f>(IFERROR(-FV(BL$952,BL960,BL110/BL960)-BL110,0)+(SUM($N110:BK110)+SUM($N989:BK989))*BL$952*BL960)*($F989=5)</f>
        <v>0</v>
      </c>
      <c r="BM989" s="234">
        <f>(IFERROR(-FV(BM$952,BM960,BM110/BM960)-BM110,0)+(SUM($N110:BL110)+SUM($N989:BL989))*BM$952*BM960)*($F989=5)</f>
        <v>0</v>
      </c>
    </row>
    <row r="990" spans="3:65" outlineLevel="1" x14ac:dyDescent="0.2">
      <c r="C990" s="188">
        <f t="shared" si="744"/>
        <v>3</v>
      </c>
      <c r="D990" s="166" t="str">
        <f t="shared" si="745"/>
        <v xml:space="preserve">DISTRIBUTION SUBSTATION  </v>
      </c>
      <c r="E990" s="211" t="str">
        <f t="shared" si="743"/>
        <v>CWIP Capital</v>
      </c>
      <c r="F990" s="183">
        <f t="shared" si="743"/>
        <v>6</v>
      </c>
      <c r="G990" s="183"/>
      <c r="H990" s="222"/>
      <c r="K990" s="202">
        <f t="shared" si="746"/>
        <v>0</v>
      </c>
      <c r="L990" s="203">
        <f t="shared" si="747"/>
        <v>0</v>
      </c>
      <c r="O990" s="234">
        <f>(IFERROR(-FV(O$952,O961,O111/O961)-O111,0)+(SUM($N111:N111)+SUM($N990:N990))*O$952*O961)*($F990=5)</f>
        <v>0</v>
      </c>
      <c r="P990" s="234">
        <f>(IFERROR(-FV(P$952,P961,P111/P961)-P111,0)+(SUM($N111:O111)+SUM($N990:O990))*P$952*P961)*($F990=5)</f>
        <v>0</v>
      </c>
      <c r="Q990" s="234">
        <f>(IFERROR(-FV(Q$952,Q961,Q111/Q961)-Q111,0)+(SUM($N111:P111)+SUM($N990:P990))*Q$952*Q961)*($F990=5)</f>
        <v>0</v>
      </c>
      <c r="R990" s="234">
        <f>(IFERROR(-FV(R$952,R961,R111/R961)-R111,0)+(SUM($N111:Q111)+SUM($N990:Q990))*R$952*R961)*($F990=5)</f>
        <v>0</v>
      </c>
      <c r="S990" s="234">
        <f>(IFERROR(-FV(S$952,S961,S111/S961)-S111,0)+(SUM($N111:R111)+SUM($N990:R990))*S$952*S961)*($F990=5)</f>
        <v>0</v>
      </c>
      <c r="T990" s="234">
        <f>(IFERROR(-FV(T$952,T961,T111/T961)-T111,0)+(SUM($N111:S111)+SUM($N990:S990))*T$952*T961)*($F990=5)</f>
        <v>0</v>
      </c>
      <c r="U990" s="234">
        <f>(IFERROR(-FV(U$952,U961,U111/U961)-U111,0)+(SUM($N111:T111)+SUM($N990:T990))*U$952*U961)*($F990=5)</f>
        <v>0</v>
      </c>
      <c r="V990" s="234">
        <f>(IFERROR(-FV(V$952,V961,V111/V961)-V111,0)+(SUM($N111:U111)+SUM($N990:U990))*V$952*V961)*($F990=5)</f>
        <v>0</v>
      </c>
      <c r="W990" s="234">
        <f>(IFERROR(-FV(W$952,W961,W111/W961)-W111,0)+(SUM($N111:V111)+SUM($N990:V990))*W$952*W961)*($F990=5)</f>
        <v>0</v>
      </c>
      <c r="X990" s="234">
        <f>(IFERROR(-FV(X$952,X961,X111/X961)-X111,0)+(SUM($N111:W111)+SUM($N990:W990))*X$952*X961)*($F990=5)</f>
        <v>0</v>
      </c>
      <c r="Y990" s="234">
        <f>(IFERROR(-FV(Y$952,Y961,Y111/Y961)-Y111,0)+(SUM($N111:X111)+SUM($N990:X990))*Y$952*Y961)*($F990=5)</f>
        <v>0</v>
      </c>
      <c r="Z990" s="234">
        <f>(IFERROR(-FV(Z$952,Z961,Z111/Z961)-Z111,0)+(SUM($N111:Y111)+SUM($N990:Y990))*Z$952*Z961)*($F990=5)</f>
        <v>0</v>
      </c>
      <c r="AA990" s="234">
        <f>(IFERROR(-FV(AA$952,AA961,AA111/AA961)-AA111,0)+(SUM($N111:Z111)+SUM($N990:Z990))*AA$952*AA961)*($F990=5)</f>
        <v>0</v>
      </c>
      <c r="AB990" s="234">
        <f>(IFERROR(-FV(AB$952,AB961,AB111/AB961)-AB111,0)+(SUM($N111:AA111)+SUM($N990:AA990))*AB$952*AB961)*($F990=5)</f>
        <v>0</v>
      </c>
      <c r="AC990" s="234">
        <f>(IFERROR(-FV(AC$952,AC961,AC111/AC961)-AC111,0)+(SUM($N111:AB111)+SUM($N990:AB990))*AC$952*AC961)*($F990=5)</f>
        <v>0</v>
      </c>
      <c r="AD990" s="234">
        <f>(IFERROR(-FV(AD$952,AD961,AD111/AD961)-AD111,0)+(SUM($N111:AC111)+SUM($N990:AC990))*AD$952*AD961)*($F990=5)</f>
        <v>0</v>
      </c>
      <c r="AE990" s="234">
        <f>(IFERROR(-FV(AE$952,AE961,AE111/AE961)-AE111,0)+(SUM($N111:AD111)+SUM($N990:AD990))*AE$952*AE961)*($F990=5)</f>
        <v>0</v>
      </c>
      <c r="AF990" s="234">
        <f>(IFERROR(-FV(AF$952,AF961,AF111/AF961)-AF111,0)+(SUM($N111:AE111)+SUM($N990:AE990))*AF$952*AF961)*($F990=5)</f>
        <v>0</v>
      </c>
      <c r="AG990" s="234">
        <f>(IFERROR(-FV(AG$952,AG961,AG111/AG961)-AG111,0)+(SUM($N111:AF111)+SUM($N990:AF990))*AG$952*AG961)*($F990=5)</f>
        <v>0</v>
      </c>
      <c r="AH990" s="234">
        <f>(IFERROR(-FV(AH$952,AH961,AH111/AH961)-AH111,0)+(SUM($N111:AG111)+SUM($N990:AG990))*AH$952*AH961)*($F990=5)</f>
        <v>0</v>
      </c>
      <c r="AI990" s="234">
        <f>(IFERROR(-FV(AI$952,AI961,AI111/AI961)-AI111,0)+(SUM($N111:AH111)+SUM($N990:AH990))*AI$952*AI961)*($F990=5)</f>
        <v>0</v>
      </c>
      <c r="AJ990" s="234">
        <f>(IFERROR(-FV(AJ$952,AJ961,AJ111/AJ961)-AJ111,0)+(SUM($N111:AI111)+SUM($N990:AI990))*AJ$952*AJ961)*($F990=5)</f>
        <v>0</v>
      </c>
      <c r="AK990" s="234">
        <f>(IFERROR(-FV(AK$952,AK961,AK111/AK961)-AK111,0)+(SUM($N111:AJ111)+SUM($N990:AJ990))*AK$952*AK961)*($F990=5)</f>
        <v>0</v>
      </c>
      <c r="AL990" s="234">
        <f>(IFERROR(-FV(AL$952,AL961,AL111/AL961)-AL111,0)+(SUM($N111:AK111)+SUM($N990:AK990))*AL$952*AL961)*($F990=5)</f>
        <v>0</v>
      </c>
      <c r="AM990" s="234">
        <f>(IFERROR(-FV(AM$952,AM961,AM111/AM961)-AM111,0)+(SUM($N111:AL111)+SUM($N990:AL990))*AM$952*AM961)*($F990=5)</f>
        <v>0</v>
      </c>
      <c r="AN990" s="234">
        <f>(IFERROR(-FV(AN$952,AN961,AN111/AN961)-AN111,0)+(SUM($N111:AM111)+SUM($N990:AM990))*AN$952*AN961)*($F990=5)</f>
        <v>0</v>
      </c>
      <c r="AO990" s="234">
        <f>(IFERROR(-FV(AO$952,AO961,AO111/AO961)-AO111,0)+(SUM($N111:AN111)+SUM($N990:AN990))*AO$952*AO961)*($F990=5)</f>
        <v>0</v>
      </c>
      <c r="AP990" s="234">
        <f>(IFERROR(-FV(AP$952,AP961,AP111/AP961)-AP111,0)+(SUM($N111:AO111)+SUM($N990:AO990))*AP$952*AP961)*($F990=5)</f>
        <v>0</v>
      </c>
      <c r="AQ990" s="234">
        <f>(IFERROR(-FV(AQ$952,AQ961,AQ111/AQ961)-AQ111,0)+(SUM($N111:AP111)+SUM($N990:AP990))*AQ$952*AQ961)*($F990=5)</f>
        <v>0</v>
      </c>
      <c r="AR990" s="234">
        <f>(IFERROR(-FV(AR$952,AR961,AR111/AR961)-AR111,0)+(SUM($N111:AQ111)+SUM($N990:AQ990))*AR$952*AR961)*($F990=5)</f>
        <v>0</v>
      </c>
      <c r="AS990" s="234">
        <f>(IFERROR(-FV(AS$952,AS961,AS111/AS961)-AS111,0)+(SUM($N111:AR111)+SUM($N990:AR990))*AS$952*AS961)*($F990=5)</f>
        <v>0</v>
      </c>
      <c r="AT990" s="234">
        <f>(IFERROR(-FV(AT$952,AT961,AT111/AT961)-AT111,0)+(SUM($N111:AS111)+SUM($N990:AS990))*AT$952*AT961)*($F990=5)</f>
        <v>0</v>
      </c>
      <c r="AU990" s="234">
        <f>(IFERROR(-FV(AU$952,AU961,AU111/AU961)-AU111,0)+(SUM($N111:AT111)+SUM($N990:AT990))*AU$952*AU961)*($F990=5)</f>
        <v>0</v>
      </c>
      <c r="AV990" s="234">
        <f>(IFERROR(-FV(AV$952,AV961,AV111/AV961)-AV111,0)+(SUM($N111:AU111)+SUM($N990:AU990))*AV$952*AV961)*($F990=5)</f>
        <v>0</v>
      </c>
      <c r="AW990" s="234">
        <f>(IFERROR(-FV(AW$952,AW961,AW111/AW961)-AW111,0)+(SUM($N111:AV111)+SUM($N990:AV990))*AW$952*AW961)*($F990=5)</f>
        <v>0</v>
      </c>
      <c r="AX990" s="234">
        <f>(IFERROR(-FV(AX$952,AX961,AX111/AX961)-AX111,0)+(SUM($N111:AW111)+SUM($N990:AW990))*AX$952*AX961)*($F990=5)</f>
        <v>0</v>
      </c>
      <c r="AY990" s="234">
        <f>(IFERROR(-FV(AY$952,AY961,AY111/AY961)-AY111,0)+(SUM($N111:AX111)+SUM($N990:AX990))*AY$952*AY961)*($F990=5)</f>
        <v>0</v>
      </c>
      <c r="AZ990" s="234">
        <f>(IFERROR(-FV(AZ$952,AZ961,AZ111/AZ961)-AZ111,0)+(SUM($N111:AY111)+SUM($N990:AY990))*AZ$952*AZ961)*($F990=5)</f>
        <v>0</v>
      </c>
      <c r="BA990" s="234">
        <f>(IFERROR(-FV(BA$952,BA961,BA111/BA961)-BA111,0)+(SUM($N111:AZ111)+SUM($N990:AZ990))*BA$952*BA961)*($F990=5)</f>
        <v>0</v>
      </c>
      <c r="BB990" s="234">
        <f>(IFERROR(-FV(BB$952,BB961,BB111/BB961)-BB111,0)+(SUM($N111:BA111)+SUM($N990:BA990))*BB$952*BB961)*($F990=5)</f>
        <v>0</v>
      </c>
      <c r="BC990" s="234">
        <f>(IFERROR(-FV(BC$952,BC961,BC111/BC961)-BC111,0)+(SUM($N111:BB111)+SUM($N990:BB990))*BC$952*BC961)*($F990=5)</f>
        <v>0</v>
      </c>
      <c r="BD990" s="234">
        <f>(IFERROR(-FV(BD$952,BD961,BD111/BD961)-BD111,0)+(SUM($N111:BC111)+SUM($N990:BC990))*BD$952*BD961)*($F990=5)</f>
        <v>0</v>
      </c>
      <c r="BE990" s="234">
        <f>(IFERROR(-FV(BE$952,BE961,BE111/BE961)-BE111,0)+(SUM($N111:BD111)+SUM($N990:BD990))*BE$952*BE961)*($F990=5)</f>
        <v>0</v>
      </c>
      <c r="BF990" s="234">
        <f>(IFERROR(-FV(BF$952,BF961,BF111/BF961)-BF111,0)+(SUM($N111:BE111)+SUM($N990:BE990))*BF$952*BF961)*($F990=5)</f>
        <v>0</v>
      </c>
      <c r="BG990" s="234">
        <f>(IFERROR(-FV(BG$952,BG961,BG111/BG961)-BG111,0)+(SUM($N111:BF111)+SUM($N990:BF990))*BG$952*BG961)*($F990=5)</f>
        <v>0</v>
      </c>
      <c r="BH990" s="234">
        <f>(IFERROR(-FV(BH$952,BH961,BH111/BH961)-BH111,0)+(SUM($N111:BG111)+SUM($N990:BG990))*BH$952*BH961)*($F990=5)</f>
        <v>0</v>
      </c>
      <c r="BI990" s="234">
        <f>(IFERROR(-FV(BI$952,BI961,BI111/BI961)-BI111,0)+(SUM($N111:BH111)+SUM($N990:BH990))*BI$952*BI961)*($F990=5)</f>
        <v>0</v>
      </c>
      <c r="BJ990" s="234">
        <f>(IFERROR(-FV(BJ$952,BJ961,BJ111/BJ961)-BJ111,0)+(SUM($N111:BI111)+SUM($N990:BI990))*BJ$952*BJ961)*($F990=5)</f>
        <v>0</v>
      </c>
      <c r="BK990" s="234">
        <f>(IFERROR(-FV(BK$952,BK961,BK111/BK961)-BK111,0)+(SUM($N111:BJ111)+SUM($N990:BJ990))*BK$952*BK961)*($F990=5)</f>
        <v>0</v>
      </c>
      <c r="BL990" s="234">
        <f>(IFERROR(-FV(BL$952,BL961,BL111/BL961)-BL111,0)+(SUM($N111:BK111)+SUM($N990:BK990))*BL$952*BL961)*($F990=5)</f>
        <v>0</v>
      </c>
      <c r="BM990" s="234">
        <f>(IFERROR(-FV(BM$952,BM961,BM111/BM961)-BM111,0)+(SUM($N111:BL111)+SUM($N990:BL990))*BM$952*BM961)*($F990=5)</f>
        <v>0</v>
      </c>
    </row>
    <row r="991" spans="3:65" outlineLevel="1" x14ac:dyDescent="0.2">
      <c r="C991" s="188">
        <f t="shared" si="744"/>
        <v>4</v>
      </c>
      <c r="D991" s="166" t="str">
        <f t="shared" si="745"/>
        <v/>
      </c>
      <c r="E991" s="211" t="str">
        <f t="shared" si="743"/>
        <v>Operating Expense</v>
      </c>
      <c r="F991" s="183">
        <f t="shared" si="743"/>
        <v>2</v>
      </c>
      <c r="G991" s="183"/>
      <c r="H991" s="222"/>
      <c r="K991" s="202">
        <f t="shared" si="746"/>
        <v>0</v>
      </c>
      <c r="L991" s="203">
        <f t="shared" si="747"/>
        <v>0</v>
      </c>
      <c r="O991" s="234">
        <f>(IFERROR(-FV(O$952,O962,O112/O962)-O112,0)+(SUM($N112:N112)+SUM($N991:N991))*O$952*O962)*($F991=5)</f>
        <v>0</v>
      </c>
      <c r="P991" s="234">
        <f>(IFERROR(-FV(P$952,P962,P112/P962)-P112,0)+(SUM($N112:O112)+SUM($N991:O991))*P$952*P962)*($F991=5)</f>
        <v>0</v>
      </c>
      <c r="Q991" s="234">
        <f>(IFERROR(-FV(Q$952,Q962,Q112/Q962)-Q112,0)+(SUM($N112:P112)+SUM($N991:P991))*Q$952*Q962)*($F991=5)</f>
        <v>0</v>
      </c>
      <c r="R991" s="234">
        <f>(IFERROR(-FV(R$952,R962,R112/R962)-R112,0)+(SUM($N112:Q112)+SUM($N991:Q991))*R$952*R962)*($F991=5)</f>
        <v>0</v>
      </c>
      <c r="S991" s="234">
        <f>(IFERROR(-FV(S$952,S962,S112/S962)-S112,0)+(SUM($N112:R112)+SUM($N991:R991))*S$952*S962)*($F991=5)</f>
        <v>0</v>
      </c>
      <c r="T991" s="234">
        <f>(IFERROR(-FV(T$952,T962,T112/T962)-T112,0)+(SUM($N112:S112)+SUM($N991:S991))*T$952*T962)*($F991=5)</f>
        <v>0</v>
      </c>
      <c r="U991" s="234">
        <f>(IFERROR(-FV(U$952,U962,U112/U962)-U112,0)+(SUM($N112:T112)+SUM($N991:T991))*U$952*U962)*($F991=5)</f>
        <v>0</v>
      </c>
      <c r="V991" s="234">
        <f>(IFERROR(-FV(V$952,V962,V112/V962)-V112,0)+(SUM($N112:U112)+SUM($N991:U991))*V$952*V962)*($F991=5)</f>
        <v>0</v>
      </c>
      <c r="W991" s="234">
        <f>(IFERROR(-FV(W$952,W962,W112/W962)-W112,0)+(SUM($N112:V112)+SUM($N991:V991))*W$952*W962)*($F991=5)</f>
        <v>0</v>
      </c>
      <c r="X991" s="234">
        <f>(IFERROR(-FV(X$952,X962,X112/X962)-X112,0)+(SUM($N112:W112)+SUM($N991:W991))*X$952*X962)*($F991=5)</f>
        <v>0</v>
      </c>
      <c r="Y991" s="234">
        <f>(IFERROR(-FV(Y$952,Y962,Y112/Y962)-Y112,0)+(SUM($N112:X112)+SUM($N991:X991))*Y$952*Y962)*($F991=5)</f>
        <v>0</v>
      </c>
      <c r="Z991" s="234">
        <f>(IFERROR(-FV(Z$952,Z962,Z112/Z962)-Z112,0)+(SUM($N112:Y112)+SUM($N991:Y991))*Z$952*Z962)*($F991=5)</f>
        <v>0</v>
      </c>
      <c r="AA991" s="234">
        <f>(IFERROR(-FV(AA$952,AA962,AA112/AA962)-AA112,0)+(SUM($N112:Z112)+SUM($N991:Z991))*AA$952*AA962)*($F991=5)</f>
        <v>0</v>
      </c>
      <c r="AB991" s="234">
        <f>(IFERROR(-FV(AB$952,AB962,AB112/AB962)-AB112,0)+(SUM($N112:AA112)+SUM($N991:AA991))*AB$952*AB962)*($F991=5)</f>
        <v>0</v>
      </c>
      <c r="AC991" s="234">
        <f>(IFERROR(-FV(AC$952,AC962,AC112/AC962)-AC112,0)+(SUM($N112:AB112)+SUM($N991:AB991))*AC$952*AC962)*($F991=5)</f>
        <v>0</v>
      </c>
      <c r="AD991" s="234">
        <f>(IFERROR(-FV(AD$952,AD962,AD112/AD962)-AD112,0)+(SUM($N112:AC112)+SUM($N991:AC991))*AD$952*AD962)*($F991=5)</f>
        <v>0</v>
      </c>
      <c r="AE991" s="234">
        <f>(IFERROR(-FV(AE$952,AE962,AE112/AE962)-AE112,0)+(SUM($N112:AD112)+SUM($N991:AD991))*AE$952*AE962)*($F991=5)</f>
        <v>0</v>
      </c>
      <c r="AF991" s="234">
        <f>(IFERROR(-FV(AF$952,AF962,AF112/AF962)-AF112,0)+(SUM($N112:AE112)+SUM($N991:AE991))*AF$952*AF962)*($F991=5)</f>
        <v>0</v>
      </c>
      <c r="AG991" s="234">
        <f>(IFERROR(-FV(AG$952,AG962,AG112/AG962)-AG112,0)+(SUM($N112:AF112)+SUM($N991:AF991))*AG$952*AG962)*($F991=5)</f>
        <v>0</v>
      </c>
      <c r="AH991" s="234">
        <f>(IFERROR(-FV(AH$952,AH962,AH112/AH962)-AH112,0)+(SUM($N112:AG112)+SUM($N991:AG991))*AH$952*AH962)*($F991=5)</f>
        <v>0</v>
      </c>
      <c r="AI991" s="234">
        <f>(IFERROR(-FV(AI$952,AI962,AI112/AI962)-AI112,0)+(SUM($N112:AH112)+SUM($N991:AH991))*AI$952*AI962)*($F991=5)</f>
        <v>0</v>
      </c>
      <c r="AJ991" s="234">
        <f>(IFERROR(-FV(AJ$952,AJ962,AJ112/AJ962)-AJ112,0)+(SUM($N112:AI112)+SUM($N991:AI991))*AJ$952*AJ962)*($F991=5)</f>
        <v>0</v>
      </c>
      <c r="AK991" s="234">
        <f>(IFERROR(-FV(AK$952,AK962,AK112/AK962)-AK112,0)+(SUM($N112:AJ112)+SUM($N991:AJ991))*AK$952*AK962)*($F991=5)</f>
        <v>0</v>
      </c>
      <c r="AL991" s="234">
        <f>(IFERROR(-FV(AL$952,AL962,AL112/AL962)-AL112,0)+(SUM($N112:AK112)+SUM($N991:AK991))*AL$952*AL962)*($F991=5)</f>
        <v>0</v>
      </c>
      <c r="AM991" s="234">
        <f>(IFERROR(-FV(AM$952,AM962,AM112/AM962)-AM112,0)+(SUM($N112:AL112)+SUM($N991:AL991))*AM$952*AM962)*($F991=5)</f>
        <v>0</v>
      </c>
      <c r="AN991" s="234">
        <f>(IFERROR(-FV(AN$952,AN962,AN112/AN962)-AN112,0)+(SUM($N112:AM112)+SUM($N991:AM991))*AN$952*AN962)*($F991=5)</f>
        <v>0</v>
      </c>
      <c r="AO991" s="234">
        <f>(IFERROR(-FV(AO$952,AO962,AO112/AO962)-AO112,0)+(SUM($N112:AN112)+SUM($N991:AN991))*AO$952*AO962)*($F991=5)</f>
        <v>0</v>
      </c>
      <c r="AP991" s="234">
        <f>(IFERROR(-FV(AP$952,AP962,AP112/AP962)-AP112,0)+(SUM($N112:AO112)+SUM($N991:AO991))*AP$952*AP962)*($F991=5)</f>
        <v>0</v>
      </c>
      <c r="AQ991" s="234">
        <f>(IFERROR(-FV(AQ$952,AQ962,AQ112/AQ962)-AQ112,0)+(SUM($N112:AP112)+SUM($N991:AP991))*AQ$952*AQ962)*($F991=5)</f>
        <v>0</v>
      </c>
      <c r="AR991" s="234">
        <f>(IFERROR(-FV(AR$952,AR962,AR112/AR962)-AR112,0)+(SUM($N112:AQ112)+SUM($N991:AQ991))*AR$952*AR962)*($F991=5)</f>
        <v>0</v>
      </c>
      <c r="AS991" s="234">
        <f>(IFERROR(-FV(AS$952,AS962,AS112/AS962)-AS112,0)+(SUM($N112:AR112)+SUM($N991:AR991))*AS$952*AS962)*($F991=5)</f>
        <v>0</v>
      </c>
      <c r="AT991" s="234">
        <f>(IFERROR(-FV(AT$952,AT962,AT112/AT962)-AT112,0)+(SUM($N112:AS112)+SUM($N991:AS991))*AT$952*AT962)*($F991=5)</f>
        <v>0</v>
      </c>
      <c r="AU991" s="234">
        <f>(IFERROR(-FV(AU$952,AU962,AU112/AU962)-AU112,0)+(SUM($N112:AT112)+SUM($N991:AT991))*AU$952*AU962)*($F991=5)</f>
        <v>0</v>
      </c>
      <c r="AV991" s="234">
        <f>(IFERROR(-FV(AV$952,AV962,AV112/AV962)-AV112,0)+(SUM($N112:AU112)+SUM($N991:AU991))*AV$952*AV962)*($F991=5)</f>
        <v>0</v>
      </c>
      <c r="AW991" s="234">
        <f>(IFERROR(-FV(AW$952,AW962,AW112/AW962)-AW112,0)+(SUM($N112:AV112)+SUM($N991:AV991))*AW$952*AW962)*($F991=5)</f>
        <v>0</v>
      </c>
      <c r="AX991" s="234">
        <f>(IFERROR(-FV(AX$952,AX962,AX112/AX962)-AX112,0)+(SUM($N112:AW112)+SUM($N991:AW991))*AX$952*AX962)*($F991=5)</f>
        <v>0</v>
      </c>
      <c r="AY991" s="234">
        <f>(IFERROR(-FV(AY$952,AY962,AY112/AY962)-AY112,0)+(SUM($N112:AX112)+SUM($N991:AX991))*AY$952*AY962)*($F991=5)</f>
        <v>0</v>
      </c>
      <c r="AZ991" s="234">
        <f>(IFERROR(-FV(AZ$952,AZ962,AZ112/AZ962)-AZ112,0)+(SUM($N112:AY112)+SUM($N991:AY991))*AZ$952*AZ962)*($F991=5)</f>
        <v>0</v>
      </c>
      <c r="BA991" s="234">
        <f>(IFERROR(-FV(BA$952,BA962,BA112/BA962)-BA112,0)+(SUM($N112:AZ112)+SUM($N991:AZ991))*BA$952*BA962)*($F991=5)</f>
        <v>0</v>
      </c>
      <c r="BB991" s="234">
        <f>(IFERROR(-FV(BB$952,BB962,BB112/BB962)-BB112,0)+(SUM($N112:BA112)+SUM($N991:BA991))*BB$952*BB962)*($F991=5)</f>
        <v>0</v>
      </c>
      <c r="BC991" s="234">
        <f>(IFERROR(-FV(BC$952,BC962,BC112/BC962)-BC112,0)+(SUM($N112:BB112)+SUM($N991:BB991))*BC$952*BC962)*($F991=5)</f>
        <v>0</v>
      </c>
      <c r="BD991" s="234">
        <f>(IFERROR(-FV(BD$952,BD962,BD112/BD962)-BD112,0)+(SUM($N112:BC112)+SUM($N991:BC991))*BD$952*BD962)*($F991=5)</f>
        <v>0</v>
      </c>
      <c r="BE991" s="234">
        <f>(IFERROR(-FV(BE$952,BE962,BE112/BE962)-BE112,0)+(SUM($N112:BD112)+SUM($N991:BD991))*BE$952*BE962)*($F991=5)</f>
        <v>0</v>
      </c>
      <c r="BF991" s="234">
        <f>(IFERROR(-FV(BF$952,BF962,BF112/BF962)-BF112,0)+(SUM($N112:BE112)+SUM($N991:BE991))*BF$952*BF962)*($F991=5)</f>
        <v>0</v>
      </c>
      <c r="BG991" s="234">
        <f>(IFERROR(-FV(BG$952,BG962,BG112/BG962)-BG112,0)+(SUM($N112:BF112)+SUM($N991:BF991))*BG$952*BG962)*($F991=5)</f>
        <v>0</v>
      </c>
      <c r="BH991" s="234">
        <f>(IFERROR(-FV(BH$952,BH962,BH112/BH962)-BH112,0)+(SUM($N112:BG112)+SUM($N991:BG991))*BH$952*BH962)*($F991=5)</f>
        <v>0</v>
      </c>
      <c r="BI991" s="234">
        <f>(IFERROR(-FV(BI$952,BI962,BI112/BI962)-BI112,0)+(SUM($N112:BH112)+SUM($N991:BH991))*BI$952*BI962)*($F991=5)</f>
        <v>0</v>
      </c>
      <c r="BJ991" s="234">
        <f>(IFERROR(-FV(BJ$952,BJ962,BJ112/BJ962)-BJ112,0)+(SUM($N112:BI112)+SUM($N991:BI991))*BJ$952*BJ962)*($F991=5)</f>
        <v>0</v>
      </c>
      <c r="BK991" s="234">
        <f>(IFERROR(-FV(BK$952,BK962,BK112/BK962)-BK112,0)+(SUM($N112:BJ112)+SUM($N991:BJ991))*BK$952*BK962)*($F991=5)</f>
        <v>0</v>
      </c>
      <c r="BL991" s="234">
        <f>(IFERROR(-FV(BL$952,BL962,BL112/BL962)-BL112,0)+(SUM($N112:BK112)+SUM($N991:BK991))*BL$952*BL962)*($F991=5)</f>
        <v>0</v>
      </c>
      <c r="BM991" s="234">
        <f>(IFERROR(-FV(BM$952,BM962,BM112/BM962)-BM112,0)+(SUM($N112:BL112)+SUM($N991:BL991))*BM$952*BM962)*($F991=5)</f>
        <v>0</v>
      </c>
    </row>
    <row r="992" spans="3:65" outlineLevel="1" x14ac:dyDescent="0.2">
      <c r="C992" s="188">
        <f t="shared" si="744"/>
        <v>5</v>
      </c>
      <c r="D992" s="166" t="str">
        <f t="shared" si="745"/>
        <v/>
      </c>
      <c r="E992" s="211" t="str">
        <f t="shared" si="743"/>
        <v>Operating Expense</v>
      </c>
      <c r="F992" s="183">
        <f t="shared" si="743"/>
        <v>2</v>
      </c>
      <c r="G992" s="183"/>
      <c r="H992" s="222"/>
      <c r="K992" s="202">
        <f t="shared" si="746"/>
        <v>0</v>
      </c>
      <c r="L992" s="203">
        <f t="shared" si="747"/>
        <v>0</v>
      </c>
      <c r="O992" s="234">
        <f>(IFERROR(-FV(O$952,O963,O113/O963)-O113,0)+(SUM($N113:N113)+SUM($N992:N992))*O$952*O963)*($F992=5)</f>
        <v>0</v>
      </c>
      <c r="P992" s="234">
        <f>(IFERROR(-FV(P$952,P963,P113/P963)-P113,0)+(SUM($N113:O113)+SUM($N992:O992))*P$952*P963)*($F992=5)</f>
        <v>0</v>
      </c>
      <c r="Q992" s="234">
        <f>(IFERROR(-FV(Q$952,Q963,Q113/Q963)-Q113,0)+(SUM($N113:P113)+SUM($N992:P992))*Q$952*Q963)*($F992=5)</f>
        <v>0</v>
      </c>
      <c r="R992" s="234">
        <f>(IFERROR(-FV(R$952,R963,R113/R963)-R113,0)+(SUM($N113:Q113)+SUM($N992:Q992))*R$952*R963)*($F992=5)</f>
        <v>0</v>
      </c>
      <c r="S992" s="234">
        <f>(IFERROR(-FV(S$952,S963,S113/S963)-S113,0)+(SUM($N113:R113)+SUM($N992:R992))*S$952*S963)*($F992=5)</f>
        <v>0</v>
      </c>
      <c r="T992" s="234">
        <f>(IFERROR(-FV(T$952,T963,T113/T963)-T113,0)+(SUM($N113:S113)+SUM($N992:S992))*T$952*T963)*($F992=5)</f>
        <v>0</v>
      </c>
      <c r="U992" s="234">
        <f>(IFERROR(-FV(U$952,U963,U113/U963)-U113,0)+(SUM($N113:T113)+SUM($N992:T992))*U$952*U963)*($F992=5)</f>
        <v>0</v>
      </c>
      <c r="V992" s="234">
        <f>(IFERROR(-FV(V$952,V963,V113/V963)-V113,0)+(SUM($N113:U113)+SUM($N992:U992))*V$952*V963)*($F992=5)</f>
        <v>0</v>
      </c>
      <c r="W992" s="234">
        <f>(IFERROR(-FV(W$952,W963,W113/W963)-W113,0)+(SUM($N113:V113)+SUM($N992:V992))*W$952*W963)*($F992=5)</f>
        <v>0</v>
      </c>
      <c r="X992" s="234">
        <f>(IFERROR(-FV(X$952,X963,X113/X963)-X113,0)+(SUM($N113:W113)+SUM($N992:W992))*X$952*X963)*($F992=5)</f>
        <v>0</v>
      </c>
      <c r="Y992" s="234">
        <f>(IFERROR(-FV(Y$952,Y963,Y113/Y963)-Y113,0)+(SUM($N113:X113)+SUM($N992:X992))*Y$952*Y963)*($F992=5)</f>
        <v>0</v>
      </c>
      <c r="Z992" s="234">
        <f>(IFERROR(-FV(Z$952,Z963,Z113/Z963)-Z113,0)+(SUM($N113:Y113)+SUM($N992:Y992))*Z$952*Z963)*($F992=5)</f>
        <v>0</v>
      </c>
      <c r="AA992" s="234">
        <f>(IFERROR(-FV(AA$952,AA963,AA113/AA963)-AA113,0)+(SUM($N113:Z113)+SUM($N992:Z992))*AA$952*AA963)*($F992=5)</f>
        <v>0</v>
      </c>
      <c r="AB992" s="234">
        <f>(IFERROR(-FV(AB$952,AB963,AB113/AB963)-AB113,0)+(SUM($N113:AA113)+SUM($N992:AA992))*AB$952*AB963)*($F992=5)</f>
        <v>0</v>
      </c>
      <c r="AC992" s="234">
        <f>(IFERROR(-FV(AC$952,AC963,AC113/AC963)-AC113,0)+(SUM($N113:AB113)+SUM($N992:AB992))*AC$952*AC963)*($F992=5)</f>
        <v>0</v>
      </c>
      <c r="AD992" s="234">
        <f>(IFERROR(-FV(AD$952,AD963,AD113/AD963)-AD113,0)+(SUM($N113:AC113)+SUM($N992:AC992))*AD$952*AD963)*($F992=5)</f>
        <v>0</v>
      </c>
      <c r="AE992" s="234">
        <f>(IFERROR(-FV(AE$952,AE963,AE113/AE963)-AE113,0)+(SUM($N113:AD113)+SUM($N992:AD992))*AE$952*AE963)*($F992=5)</f>
        <v>0</v>
      </c>
      <c r="AF992" s="234">
        <f>(IFERROR(-FV(AF$952,AF963,AF113/AF963)-AF113,0)+(SUM($N113:AE113)+SUM($N992:AE992))*AF$952*AF963)*($F992=5)</f>
        <v>0</v>
      </c>
      <c r="AG992" s="234">
        <f>(IFERROR(-FV(AG$952,AG963,AG113/AG963)-AG113,0)+(SUM($N113:AF113)+SUM($N992:AF992))*AG$952*AG963)*($F992=5)</f>
        <v>0</v>
      </c>
      <c r="AH992" s="234">
        <f>(IFERROR(-FV(AH$952,AH963,AH113/AH963)-AH113,0)+(SUM($N113:AG113)+SUM($N992:AG992))*AH$952*AH963)*($F992=5)</f>
        <v>0</v>
      </c>
      <c r="AI992" s="234">
        <f>(IFERROR(-FV(AI$952,AI963,AI113/AI963)-AI113,0)+(SUM($N113:AH113)+SUM($N992:AH992))*AI$952*AI963)*($F992=5)</f>
        <v>0</v>
      </c>
      <c r="AJ992" s="234">
        <f>(IFERROR(-FV(AJ$952,AJ963,AJ113/AJ963)-AJ113,0)+(SUM($N113:AI113)+SUM($N992:AI992))*AJ$952*AJ963)*($F992=5)</f>
        <v>0</v>
      </c>
      <c r="AK992" s="234">
        <f>(IFERROR(-FV(AK$952,AK963,AK113/AK963)-AK113,0)+(SUM($N113:AJ113)+SUM($N992:AJ992))*AK$952*AK963)*($F992=5)</f>
        <v>0</v>
      </c>
      <c r="AL992" s="234">
        <f>(IFERROR(-FV(AL$952,AL963,AL113/AL963)-AL113,0)+(SUM($N113:AK113)+SUM($N992:AK992))*AL$952*AL963)*($F992=5)</f>
        <v>0</v>
      </c>
      <c r="AM992" s="234">
        <f>(IFERROR(-FV(AM$952,AM963,AM113/AM963)-AM113,0)+(SUM($N113:AL113)+SUM($N992:AL992))*AM$952*AM963)*($F992=5)</f>
        <v>0</v>
      </c>
      <c r="AN992" s="234">
        <f>(IFERROR(-FV(AN$952,AN963,AN113/AN963)-AN113,0)+(SUM($N113:AM113)+SUM($N992:AM992))*AN$952*AN963)*($F992=5)</f>
        <v>0</v>
      </c>
      <c r="AO992" s="234">
        <f>(IFERROR(-FV(AO$952,AO963,AO113/AO963)-AO113,0)+(SUM($N113:AN113)+SUM($N992:AN992))*AO$952*AO963)*($F992=5)</f>
        <v>0</v>
      </c>
      <c r="AP992" s="234">
        <f>(IFERROR(-FV(AP$952,AP963,AP113/AP963)-AP113,0)+(SUM($N113:AO113)+SUM($N992:AO992))*AP$952*AP963)*($F992=5)</f>
        <v>0</v>
      </c>
      <c r="AQ992" s="234">
        <f>(IFERROR(-FV(AQ$952,AQ963,AQ113/AQ963)-AQ113,0)+(SUM($N113:AP113)+SUM($N992:AP992))*AQ$952*AQ963)*($F992=5)</f>
        <v>0</v>
      </c>
      <c r="AR992" s="234">
        <f>(IFERROR(-FV(AR$952,AR963,AR113/AR963)-AR113,0)+(SUM($N113:AQ113)+SUM($N992:AQ992))*AR$952*AR963)*($F992=5)</f>
        <v>0</v>
      </c>
      <c r="AS992" s="234">
        <f>(IFERROR(-FV(AS$952,AS963,AS113/AS963)-AS113,0)+(SUM($N113:AR113)+SUM($N992:AR992))*AS$952*AS963)*($F992=5)</f>
        <v>0</v>
      </c>
      <c r="AT992" s="234">
        <f>(IFERROR(-FV(AT$952,AT963,AT113/AT963)-AT113,0)+(SUM($N113:AS113)+SUM($N992:AS992))*AT$952*AT963)*($F992=5)</f>
        <v>0</v>
      </c>
      <c r="AU992" s="234">
        <f>(IFERROR(-FV(AU$952,AU963,AU113/AU963)-AU113,0)+(SUM($N113:AT113)+SUM($N992:AT992))*AU$952*AU963)*($F992=5)</f>
        <v>0</v>
      </c>
      <c r="AV992" s="234">
        <f>(IFERROR(-FV(AV$952,AV963,AV113/AV963)-AV113,0)+(SUM($N113:AU113)+SUM($N992:AU992))*AV$952*AV963)*($F992=5)</f>
        <v>0</v>
      </c>
      <c r="AW992" s="234">
        <f>(IFERROR(-FV(AW$952,AW963,AW113/AW963)-AW113,0)+(SUM($N113:AV113)+SUM($N992:AV992))*AW$952*AW963)*($F992=5)</f>
        <v>0</v>
      </c>
      <c r="AX992" s="234">
        <f>(IFERROR(-FV(AX$952,AX963,AX113/AX963)-AX113,0)+(SUM($N113:AW113)+SUM($N992:AW992))*AX$952*AX963)*($F992=5)</f>
        <v>0</v>
      </c>
      <c r="AY992" s="234">
        <f>(IFERROR(-FV(AY$952,AY963,AY113/AY963)-AY113,0)+(SUM($N113:AX113)+SUM($N992:AX992))*AY$952*AY963)*($F992=5)</f>
        <v>0</v>
      </c>
      <c r="AZ992" s="234">
        <f>(IFERROR(-FV(AZ$952,AZ963,AZ113/AZ963)-AZ113,0)+(SUM($N113:AY113)+SUM($N992:AY992))*AZ$952*AZ963)*($F992=5)</f>
        <v>0</v>
      </c>
      <c r="BA992" s="234">
        <f>(IFERROR(-FV(BA$952,BA963,BA113/BA963)-BA113,0)+(SUM($N113:AZ113)+SUM($N992:AZ992))*BA$952*BA963)*($F992=5)</f>
        <v>0</v>
      </c>
      <c r="BB992" s="234">
        <f>(IFERROR(-FV(BB$952,BB963,BB113/BB963)-BB113,0)+(SUM($N113:BA113)+SUM($N992:BA992))*BB$952*BB963)*($F992=5)</f>
        <v>0</v>
      </c>
      <c r="BC992" s="234">
        <f>(IFERROR(-FV(BC$952,BC963,BC113/BC963)-BC113,0)+(SUM($N113:BB113)+SUM($N992:BB992))*BC$952*BC963)*($F992=5)</f>
        <v>0</v>
      </c>
      <c r="BD992" s="234">
        <f>(IFERROR(-FV(BD$952,BD963,BD113/BD963)-BD113,0)+(SUM($N113:BC113)+SUM($N992:BC992))*BD$952*BD963)*($F992=5)</f>
        <v>0</v>
      </c>
      <c r="BE992" s="234">
        <f>(IFERROR(-FV(BE$952,BE963,BE113/BE963)-BE113,0)+(SUM($N113:BD113)+SUM($N992:BD992))*BE$952*BE963)*($F992=5)</f>
        <v>0</v>
      </c>
      <c r="BF992" s="234">
        <f>(IFERROR(-FV(BF$952,BF963,BF113/BF963)-BF113,0)+(SUM($N113:BE113)+SUM($N992:BE992))*BF$952*BF963)*($F992=5)</f>
        <v>0</v>
      </c>
      <c r="BG992" s="234">
        <f>(IFERROR(-FV(BG$952,BG963,BG113/BG963)-BG113,0)+(SUM($N113:BF113)+SUM($N992:BF992))*BG$952*BG963)*($F992=5)</f>
        <v>0</v>
      </c>
      <c r="BH992" s="234">
        <f>(IFERROR(-FV(BH$952,BH963,BH113/BH963)-BH113,0)+(SUM($N113:BG113)+SUM($N992:BG992))*BH$952*BH963)*($F992=5)</f>
        <v>0</v>
      </c>
      <c r="BI992" s="234">
        <f>(IFERROR(-FV(BI$952,BI963,BI113/BI963)-BI113,0)+(SUM($N113:BH113)+SUM($N992:BH992))*BI$952*BI963)*($F992=5)</f>
        <v>0</v>
      </c>
      <c r="BJ992" s="234">
        <f>(IFERROR(-FV(BJ$952,BJ963,BJ113/BJ963)-BJ113,0)+(SUM($N113:BI113)+SUM($N992:BI992))*BJ$952*BJ963)*($F992=5)</f>
        <v>0</v>
      </c>
      <c r="BK992" s="234">
        <f>(IFERROR(-FV(BK$952,BK963,BK113/BK963)-BK113,0)+(SUM($N113:BJ113)+SUM($N992:BJ992))*BK$952*BK963)*($F992=5)</f>
        <v>0</v>
      </c>
      <c r="BL992" s="234">
        <f>(IFERROR(-FV(BL$952,BL963,BL113/BL963)-BL113,0)+(SUM($N113:BK113)+SUM($N992:BK992))*BL$952*BL963)*($F992=5)</f>
        <v>0</v>
      </c>
      <c r="BM992" s="234">
        <f>(IFERROR(-FV(BM$952,BM963,BM113/BM963)-BM113,0)+(SUM($N113:BL113)+SUM($N992:BL992))*BM$952*BM963)*($F992=5)</f>
        <v>0</v>
      </c>
    </row>
    <row r="993" spans="3:65" outlineLevel="1" x14ac:dyDescent="0.2">
      <c r="C993" s="188">
        <f t="shared" si="744"/>
        <v>6</v>
      </c>
      <c r="D993" s="166" t="str">
        <f t="shared" si="745"/>
        <v/>
      </c>
      <c r="E993" s="211" t="str">
        <f t="shared" si="743"/>
        <v>Operating Expense</v>
      </c>
      <c r="F993" s="183">
        <f t="shared" si="743"/>
        <v>2</v>
      </c>
      <c r="G993" s="183"/>
      <c r="H993" s="222"/>
      <c r="K993" s="202">
        <f t="shared" si="746"/>
        <v>0</v>
      </c>
      <c r="L993" s="203">
        <f t="shared" si="747"/>
        <v>0</v>
      </c>
      <c r="O993" s="234">
        <f>(IFERROR(-FV(O$952,O964,O114/O964)-O114,0)+(SUM($N114:N114)+SUM($N993:N993))*O$952*O964)*($F993=5)</f>
        <v>0</v>
      </c>
      <c r="P993" s="234">
        <f>(IFERROR(-FV(P$952,P964,P114/P964)-P114,0)+(SUM($N114:O114)+SUM($N993:O993))*P$952*P964)*($F993=5)</f>
        <v>0</v>
      </c>
      <c r="Q993" s="234">
        <f>(IFERROR(-FV(Q$952,Q964,Q114/Q964)-Q114,0)+(SUM($N114:P114)+SUM($N993:P993))*Q$952*Q964)*($F993=5)</f>
        <v>0</v>
      </c>
      <c r="R993" s="234">
        <f>(IFERROR(-FV(R$952,R964,R114/R964)-R114,0)+(SUM($N114:Q114)+SUM($N993:Q993))*R$952*R964)*($F993=5)</f>
        <v>0</v>
      </c>
      <c r="S993" s="234">
        <f>(IFERROR(-FV(S$952,S964,S114/S964)-S114,0)+(SUM($N114:R114)+SUM($N993:R993))*S$952*S964)*($F993=5)</f>
        <v>0</v>
      </c>
      <c r="T993" s="234">
        <f>(IFERROR(-FV(T$952,T964,T114/T964)-T114,0)+(SUM($N114:S114)+SUM($N993:S993))*T$952*T964)*($F993=5)</f>
        <v>0</v>
      </c>
      <c r="U993" s="234">
        <f>(IFERROR(-FV(U$952,U964,U114/U964)-U114,0)+(SUM($N114:T114)+SUM($N993:T993))*U$952*U964)*($F993=5)</f>
        <v>0</v>
      </c>
      <c r="V993" s="234">
        <f>(IFERROR(-FV(V$952,V964,V114/V964)-V114,0)+(SUM($N114:U114)+SUM($N993:U993))*V$952*V964)*($F993=5)</f>
        <v>0</v>
      </c>
      <c r="W993" s="234">
        <f>(IFERROR(-FV(W$952,W964,W114/W964)-W114,0)+(SUM($N114:V114)+SUM($N993:V993))*W$952*W964)*($F993=5)</f>
        <v>0</v>
      </c>
      <c r="X993" s="234">
        <f>(IFERROR(-FV(X$952,X964,X114/X964)-X114,0)+(SUM($N114:W114)+SUM($N993:W993))*X$952*X964)*($F993=5)</f>
        <v>0</v>
      </c>
      <c r="Y993" s="234">
        <f>(IFERROR(-FV(Y$952,Y964,Y114/Y964)-Y114,0)+(SUM($N114:X114)+SUM($N993:X993))*Y$952*Y964)*($F993=5)</f>
        <v>0</v>
      </c>
      <c r="Z993" s="234">
        <f>(IFERROR(-FV(Z$952,Z964,Z114/Z964)-Z114,0)+(SUM($N114:Y114)+SUM($N993:Y993))*Z$952*Z964)*($F993=5)</f>
        <v>0</v>
      </c>
      <c r="AA993" s="234">
        <f>(IFERROR(-FV(AA$952,AA964,AA114/AA964)-AA114,0)+(SUM($N114:Z114)+SUM($N993:Z993))*AA$952*AA964)*($F993=5)</f>
        <v>0</v>
      </c>
      <c r="AB993" s="234">
        <f>(IFERROR(-FV(AB$952,AB964,AB114/AB964)-AB114,0)+(SUM($N114:AA114)+SUM($N993:AA993))*AB$952*AB964)*($F993=5)</f>
        <v>0</v>
      </c>
      <c r="AC993" s="234">
        <f>(IFERROR(-FV(AC$952,AC964,AC114/AC964)-AC114,0)+(SUM($N114:AB114)+SUM($N993:AB993))*AC$952*AC964)*($F993=5)</f>
        <v>0</v>
      </c>
      <c r="AD993" s="234">
        <f>(IFERROR(-FV(AD$952,AD964,AD114/AD964)-AD114,0)+(SUM($N114:AC114)+SUM($N993:AC993))*AD$952*AD964)*($F993=5)</f>
        <v>0</v>
      </c>
      <c r="AE993" s="234">
        <f>(IFERROR(-FV(AE$952,AE964,AE114/AE964)-AE114,0)+(SUM($N114:AD114)+SUM($N993:AD993))*AE$952*AE964)*($F993=5)</f>
        <v>0</v>
      </c>
      <c r="AF993" s="234">
        <f>(IFERROR(-FV(AF$952,AF964,AF114/AF964)-AF114,0)+(SUM($N114:AE114)+SUM($N993:AE993))*AF$952*AF964)*($F993=5)</f>
        <v>0</v>
      </c>
      <c r="AG993" s="234">
        <f>(IFERROR(-FV(AG$952,AG964,AG114/AG964)-AG114,0)+(SUM($N114:AF114)+SUM($N993:AF993))*AG$952*AG964)*($F993=5)</f>
        <v>0</v>
      </c>
      <c r="AH993" s="234">
        <f>(IFERROR(-FV(AH$952,AH964,AH114/AH964)-AH114,0)+(SUM($N114:AG114)+SUM($N993:AG993))*AH$952*AH964)*($F993=5)</f>
        <v>0</v>
      </c>
      <c r="AI993" s="234">
        <f>(IFERROR(-FV(AI$952,AI964,AI114/AI964)-AI114,0)+(SUM($N114:AH114)+SUM($N993:AH993))*AI$952*AI964)*($F993=5)</f>
        <v>0</v>
      </c>
      <c r="AJ993" s="234">
        <f>(IFERROR(-FV(AJ$952,AJ964,AJ114/AJ964)-AJ114,0)+(SUM($N114:AI114)+SUM($N993:AI993))*AJ$952*AJ964)*($F993=5)</f>
        <v>0</v>
      </c>
      <c r="AK993" s="234">
        <f>(IFERROR(-FV(AK$952,AK964,AK114/AK964)-AK114,0)+(SUM($N114:AJ114)+SUM($N993:AJ993))*AK$952*AK964)*($F993=5)</f>
        <v>0</v>
      </c>
      <c r="AL993" s="234">
        <f>(IFERROR(-FV(AL$952,AL964,AL114/AL964)-AL114,0)+(SUM($N114:AK114)+SUM($N993:AK993))*AL$952*AL964)*($F993=5)</f>
        <v>0</v>
      </c>
      <c r="AM993" s="234">
        <f>(IFERROR(-FV(AM$952,AM964,AM114/AM964)-AM114,0)+(SUM($N114:AL114)+SUM($N993:AL993))*AM$952*AM964)*($F993=5)</f>
        <v>0</v>
      </c>
      <c r="AN993" s="234">
        <f>(IFERROR(-FV(AN$952,AN964,AN114/AN964)-AN114,0)+(SUM($N114:AM114)+SUM($N993:AM993))*AN$952*AN964)*($F993=5)</f>
        <v>0</v>
      </c>
      <c r="AO993" s="234">
        <f>(IFERROR(-FV(AO$952,AO964,AO114/AO964)-AO114,0)+(SUM($N114:AN114)+SUM($N993:AN993))*AO$952*AO964)*($F993=5)</f>
        <v>0</v>
      </c>
      <c r="AP993" s="234">
        <f>(IFERROR(-FV(AP$952,AP964,AP114/AP964)-AP114,0)+(SUM($N114:AO114)+SUM($N993:AO993))*AP$952*AP964)*($F993=5)</f>
        <v>0</v>
      </c>
      <c r="AQ993" s="234">
        <f>(IFERROR(-FV(AQ$952,AQ964,AQ114/AQ964)-AQ114,0)+(SUM($N114:AP114)+SUM($N993:AP993))*AQ$952*AQ964)*($F993=5)</f>
        <v>0</v>
      </c>
      <c r="AR993" s="234">
        <f>(IFERROR(-FV(AR$952,AR964,AR114/AR964)-AR114,0)+(SUM($N114:AQ114)+SUM($N993:AQ993))*AR$952*AR964)*($F993=5)</f>
        <v>0</v>
      </c>
      <c r="AS993" s="234">
        <f>(IFERROR(-FV(AS$952,AS964,AS114/AS964)-AS114,0)+(SUM($N114:AR114)+SUM($N993:AR993))*AS$952*AS964)*($F993=5)</f>
        <v>0</v>
      </c>
      <c r="AT993" s="234">
        <f>(IFERROR(-FV(AT$952,AT964,AT114/AT964)-AT114,0)+(SUM($N114:AS114)+SUM($N993:AS993))*AT$952*AT964)*($F993=5)</f>
        <v>0</v>
      </c>
      <c r="AU993" s="234">
        <f>(IFERROR(-FV(AU$952,AU964,AU114/AU964)-AU114,0)+(SUM($N114:AT114)+SUM($N993:AT993))*AU$952*AU964)*($F993=5)</f>
        <v>0</v>
      </c>
      <c r="AV993" s="234">
        <f>(IFERROR(-FV(AV$952,AV964,AV114/AV964)-AV114,0)+(SUM($N114:AU114)+SUM($N993:AU993))*AV$952*AV964)*($F993=5)</f>
        <v>0</v>
      </c>
      <c r="AW993" s="234">
        <f>(IFERROR(-FV(AW$952,AW964,AW114/AW964)-AW114,0)+(SUM($N114:AV114)+SUM($N993:AV993))*AW$952*AW964)*($F993=5)</f>
        <v>0</v>
      </c>
      <c r="AX993" s="234">
        <f>(IFERROR(-FV(AX$952,AX964,AX114/AX964)-AX114,0)+(SUM($N114:AW114)+SUM($N993:AW993))*AX$952*AX964)*($F993=5)</f>
        <v>0</v>
      </c>
      <c r="AY993" s="234">
        <f>(IFERROR(-FV(AY$952,AY964,AY114/AY964)-AY114,0)+(SUM($N114:AX114)+SUM($N993:AX993))*AY$952*AY964)*($F993=5)</f>
        <v>0</v>
      </c>
      <c r="AZ993" s="234">
        <f>(IFERROR(-FV(AZ$952,AZ964,AZ114/AZ964)-AZ114,0)+(SUM($N114:AY114)+SUM($N993:AY993))*AZ$952*AZ964)*($F993=5)</f>
        <v>0</v>
      </c>
      <c r="BA993" s="234">
        <f>(IFERROR(-FV(BA$952,BA964,BA114/BA964)-BA114,0)+(SUM($N114:AZ114)+SUM($N993:AZ993))*BA$952*BA964)*($F993=5)</f>
        <v>0</v>
      </c>
      <c r="BB993" s="234">
        <f>(IFERROR(-FV(BB$952,BB964,BB114/BB964)-BB114,0)+(SUM($N114:BA114)+SUM($N993:BA993))*BB$952*BB964)*($F993=5)</f>
        <v>0</v>
      </c>
      <c r="BC993" s="234">
        <f>(IFERROR(-FV(BC$952,BC964,BC114/BC964)-BC114,0)+(SUM($N114:BB114)+SUM($N993:BB993))*BC$952*BC964)*($F993=5)</f>
        <v>0</v>
      </c>
      <c r="BD993" s="234">
        <f>(IFERROR(-FV(BD$952,BD964,BD114/BD964)-BD114,0)+(SUM($N114:BC114)+SUM($N993:BC993))*BD$952*BD964)*($F993=5)</f>
        <v>0</v>
      </c>
      <c r="BE993" s="234">
        <f>(IFERROR(-FV(BE$952,BE964,BE114/BE964)-BE114,0)+(SUM($N114:BD114)+SUM($N993:BD993))*BE$952*BE964)*($F993=5)</f>
        <v>0</v>
      </c>
      <c r="BF993" s="234">
        <f>(IFERROR(-FV(BF$952,BF964,BF114/BF964)-BF114,0)+(SUM($N114:BE114)+SUM($N993:BE993))*BF$952*BF964)*($F993=5)</f>
        <v>0</v>
      </c>
      <c r="BG993" s="234">
        <f>(IFERROR(-FV(BG$952,BG964,BG114/BG964)-BG114,0)+(SUM($N114:BF114)+SUM($N993:BF993))*BG$952*BG964)*($F993=5)</f>
        <v>0</v>
      </c>
      <c r="BH993" s="234">
        <f>(IFERROR(-FV(BH$952,BH964,BH114/BH964)-BH114,0)+(SUM($N114:BG114)+SUM($N993:BG993))*BH$952*BH964)*($F993=5)</f>
        <v>0</v>
      </c>
      <c r="BI993" s="234">
        <f>(IFERROR(-FV(BI$952,BI964,BI114/BI964)-BI114,0)+(SUM($N114:BH114)+SUM($N993:BH993))*BI$952*BI964)*($F993=5)</f>
        <v>0</v>
      </c>
      <c r="BJ993" s="234">
        <f>(IFERROR(-FV(BJ$952,BJ964,BJ114/BJ964)-BJ114,0)+(SUM($N114:BI114)+SUM($N993:BI993))*BJ$952*BJ964)*($F993=5)</f>
        <v>0</v>
      </c>
      <c r="BK993" s="234">
        <f>(IFERROR(-FV(BK$952,BK964,BK114/BK964)-BK114,0)+(SUM($N114:BJ114)+SUM($N993:BJ993))*BK$952*BK964)*($F993=5)</f>
        <v>0</v>
      </c>
      <c r="BL993" s="234">
        <f>(IFERROR(-FV(BL$952,BL964,BL114/BL964)-BL114,0)+(SUM($N114:BK114)+SUM($N993:BK993))*BL$952*BL964)*($F993=5)</f>
        <v>0</v>
      </c>
      <c r="BM993" s="234">
        <f>(IFERROR(-FV(BM$952,BM964,BM114/BM964)-BM114,0)+(SUM($N114:BL114)+SUM($N993:BL993))*BM$952*BM964)*($F993=5)</f>
        <v>0</v>
      </c>
    </row>
    <row r="994" spans="3:65" outlineLevel="1" x14ac:dyDescent="0.2">
      <c r="C994" s="188">
        <f t="shared" si="744"/>
        <v>7</v>
      </c>
      <c r="D994" s="166" t="str">
        <f t="shared" si="745"/>
        <v xml:space="preserve">Alt 1 - TRANSMISSION LINE  </v>
      </c>
      <c r="E994" s="211" t="str">
        <f t="shared" si="743"/>
        <v>CWIP Capital</v>
      </c>
      <c r="F994" s="183">
        <f t="shared" si="743"/>
        <v>6</v>
      </c>
      <c r="G994" s="183"/>
      <c r="H994" s="222"/>
      <c r="K994" s="202">
        <f t="shared" si="746"/>
        <v>0</v>
      </c>
      <c r="L994" s="203">
        <f t="shared" si="747"/>
        <v>0</v>
      </c>
      <c r="O994" s="234">
        <f>(IFERROR(-FV(O$952,O965,O115/O965)-O115,0)+(SUM($N115:N115)+SUM($N994:N994))*O$952*O965)*($F994=5)</f>
        <v>0</v>
      </c>
      <c r="P994" s="234">
        <f>(IFERROR(-FV(P$952,P965,P115/P965)-P115,0)+(SUM($N115:O115)+SUM($N994:O994))*P$952*P965)*($F994=5)</f>
        <v>0</v>
      </c>
      <c r="Q994" s="234">
        <f>(IFERROR(-FV(Q$952,Q965,Q115/Q965)-Q115,0)+(SUM($N115:P115)+SUM($N994:P994))*Q$952*Q965)*($F994=5)</f>
        <v>0</v>
      </c>
      <c r="R994" s="234">
        <f>(IFERROR(-FV(R$952,R965,R115/R965)-R115,0)+(SUM($N115:Q115)+SUM($N994:Q994))*R$952*R965)*($F994=5)</f>
        <v>0</v>
      </c>
      <c r="S994" s="234">
        <f>(IFERROR(-FV(S$952,S965,S115/S965)-S115,0)+(SUM($N115:R115)+SUM($N994:R994))*S$952*S965)*($F994=5)</f>
        <v>0</v>
      </c>
      <c r="T994" s="234">
        <f>(IFERROR(-FV(T$952,T965,T115/T965)-T115,0)+(SUM($N115:S115)+SUM($N994:S994))*T$952*T965)*($F994=5)</f>
        <v>0</v>
      </c>
      <c r="U994" s="234">
        <f>(IFERROR(-FV(U$952,U965,U115/U965)-U115,0)+(SUM($N115:T115)+SUM($N994:T994))*U$952*U965)*($F994=5)</f>
        <v>0</v>
      </c>
      <c r="V994" s="234">
        <f>(IFERROR(-FV(V$952,V965,V115/V965)-V115,0)+(SUM($N115:U115)+SUM($N994:U994))*V$952*V965)*($F994=5)</f>
        <v>0</v>
      </c>
      <c r="W994" s="234">
        <f>(IFERROR(-FV(W$952,W965,W115/W965)-W115,0)+(SUM($N115:V115)+SUM($N994:V994))*W$952*W965)*($F994=5)</f>
        <v>0</v>
      </c>
      <c r="X994" s="234">
        <f>(IFERROR(-FV(X$952,X965,X115/X965)-X115,0)+(SUM($N115:W115)+SUM($N994:W994))*X$952*X965)*($F994=5)</f>
        <v>0</v>
      </c>
      <c r="Y994" s="234">
        <f>(IFERROR(-FV(Y$952,Y965,Y115/Y965)-Y115,0)+(SUM($N115:X115)+SUM($N994:X994))*Y$952*Y965)*($F994=5)</f>
        <v>0</v>
      </c>
      <c r="Z994" s="234">
        <f>(IFERROR(-FV(Z$952,Z965,Z115/Z965)-Z115,0)+(SUM($N115:Y115)+SUM($N994:Y994))*Z$952*Z965)*($F994=5)</f>
        <v>0</v>
      </c>
      <c r="AA994" s="234">
        <f>(IFERROR(-FV(AA$952,AA965,AA115/AA965)-AA115,0)+(SUM($N115:Z115)+SUM($N994:Z994))*AA$952*AA965)*($F994=5)</f>
        <v>0</v>
      </c>
      <c r="AB994" s="234">
        <f>(IFERROR(-FV(AB$952,AB965,AB115/AB965)-AB115,0)+(SUM($N115:AA115)+SUM($N994:AA994))*AB$952*AB965)*($F994=5)</f>
        <v>0</v>
      </c>
      <c r="AC994" s="234">
        <f>(IFERROR(-FV(AC$952,AC965,AC115/AC965)-AC115,0)+(SUM($N115:AB115)+SUM($N994:AB994))*AC$952*AC965)*($F994=5)</f>
        <v>0</v>
      </c>
      <c r="AD994" s="234">
        <f>(IFERROR(-FV(AD$952,AD965,AD115/AD965)-AD115,0)+(SUM($N115:AC115)+SUM($N994:AC994))*AD$952*AD965)*($F994=5)</f>
        <v>0</v>
      </c>
      <c r="AE994" s="234">
        <f>(IFERROR(-FV(AE$952,AE965,AE115/AE965)-AE115,0)+(SUM($N115:AD115)+SUM($N994:AD994))*AE$952*AE965)*($F994=5)</f>
        <v>0</v>
      </c>
      <c r="AF994" s="234">
        <f>(IFERROR(-FV(AF$952,AF965,AF115/AF965)-AF115,0)+(SUM($N115:AE115)+SUM($N994:AE994))*AF$952*AF965)*($F994=5)</f>
        <v>0</v>
      </c>
      <c r="AG994" s="234">
        <f>(IFERROR(-FV(AG$952,AG965,AG115/AG965)-AG115,0)+(SUM($N115:AF115)+SUM($N994:AF994))*AG$952*AG965)*($F994=5)</f>
        <v>0</v>
      </c>
      <c r="AH994" s="234">
        <f>(IFERROR(-FV(AH$952,AH965,AH115/AH965)-AH115,0)+(SUM($N115:AG115)+SUM($N994:AG994))*AH$952*AH965)*($F994=5)</f>
        <v>0</v>
      </c>
      <c r="AI994" s="234">
        <f>(IFERROR(-FV(AI$952,AI965,AI115/AI965)-AI115,0)+(SUM($N115:AH115)+SUM($N994:AH994))*AI$952*AI965)*($F994=5)</f>
        <v>0</v>
      </c>
      <c r="AJ994" s="234">
        <f>(IFERROR(-FV(AJ$952,AJ965,AJ115/AJ965)-AJ115,0)+(SUM($N115:AI115)+SUM($N994:AI994))*AJ$952*AJ965)*($F994=5)</f>
        <v>0</v>
      </c>
      <c r="AK994" s="234">
        <f>(IFERROR(-FV(AK$952,AK965,AK115/AK965)-AK115,0)+(SUM($N115:AJ115)+SUM($N994:AJ994))*AK$952*AK965)*($F994=5)</f>
        <v>0</v>
      </c>
      <c r="AL994" s="234">
        <f>(IFERROR(-FV(AL$952,AL965,AL115/AL965)-AL115,0)+(SUM($N115:AK115)+SUM($N994:AK994))*AL$952*AL965)*($F994=5)</f>
        <v>0</v>
      </c>
      <c r="AM994" s="234">
        <f>(IFERROR(-FV(AM$952,AM965,AM115/AM965)-AM115,0)+(SUM($N115:AL115)+SUM($N994:AL994))*AM$952*AM965)*($F994=5)</f>
        <v>0</v>
      </c>
      <c r="AN994" s="234">
        <f>(IFERROR(-FV(AN$952,AN965,AN115/AN965)-AN115,0)+(SUM($N115:AM115)+SUM($N994:AM994))*AN$952*AN965)*($F994=5)</f>
        <v>0</v>
      </c>
      <c r="AO994" s="234">
        <f>(IFERROR(-FV(AO$952,AO965,AO115/AO965)-AO115,0)+(SUM($N115:AN115)+SUM($N994:AN994))*AO$952*AO965)*($F994=5)</f>
        <v>0</v>
      </c>
      <c r="AP994" s="234">
        <f>(IFERROR(-FV(AP$952,AP965,AP115/AP965)-AP115,0)+(SUM($N115:AO115)+SUM($N994:AO994))*AP$952*AP965)*($F994=5)</f>
        <v>0</v>
      </c>
      <c r="AQ994" s="234">
        <f>(IFERROR(-FV(AQ$952,AQ965,AQ115/AQ965)-AQ115,0)+(SUM($N115:AP115)+SUM($N994:AP994))*AQ$952*AQ965)*($F994=5)</f>
        <v>0</v>
      </c>
      <c r="AR994" s="234">
        <f>(IFERROR(-FV(AR$952,AR965,AR115/AR965)-AR115,0)+(SUM($N115:AQ115)+SUM($N994:AQ994))*AR$952*AR965)*($F994=5)</f>
        <v>0</v>
      </c>
      <c r="AS994" s="234">
        <f>(IFERROR(-FV(AS$952,AS965,AS115/AS965)-AS115,0)+(SUM($N115:AR115)+SUM($N994:AR994))*AS$952*AS965)*($F994=5)</f>
        <v>0</v>
      </c>
      <c r="AT994" s="234">
        <f>(IFERROR(-FV(AT$952,AT965,AT115/AT965)-AT115,0)+(SUM($N115:AS115)+SUM($N994:AS994))*AT$952*AT965)*($F994=5)</f>
        <v>0</v>
      </c>
      <c r="AU994" s="234">
        <f>(IFERROR(-FV(AU$952,AU965,AU115/AU965)-AU115,0)+(SUM($N115:AT115)+SUM($N994:AT994))*AU$952*AU965)*($F994=5)</f>
        <v>0</v>
      </c>
      <c r="AV994" s="234">
        <f>(IFERROR(-FV(AV$952,AV965,AV115/AV965)-AV115,0)+(SUM($N115:AU115)+SUM($N994:AU994))*AV$952*AV965)*($F994=5)</f>
        <v>0</v>
      </c>
      <c r="AW994" s="234">
        <f>(IFERROR(-FV(AW$952,AW965,AW115/AW965)-AW115,0)+(SUM($N115:AV115)+SUM($N994:AV994))*AW$952*AW965)*($F994=5)</f>
        <v>0</v>
      </c>
      <c r="AX994" s="234">
        <f>(IFERROR(-FV(AX$952,AX965,AX115/AX965)-AX115,0)+(SUM($N115:AW115)+SUM($N994:AW994))*AX$952*AX965)*($F994=5)</f>
        <v>0</v>
      </c>
      <c r="AY994" s="234">
        <f>(IFERROR(-FV(AY$952,AY965,AY115/AY965)-AY115,0)+(SUM($N115:AX115)+SUM($N994:AX994))*AY$952*AY965)*($F994=5)</f>
        <v>0</v>
      </c>
      <c r="AZ994" s="234">
        <f>(IFERROR(-FV(AZ$952,AZ965,AZ115/AZ965)-AZ115,0)+(SUM($N115:AY115)+SUM($N994:AY994))*AZ$952*AZ965)*($F994=5)</f>
        <v>0</v>
      </c>
      <c r="BA994" s="234">
        <f>(IFERROR(-FV(BA$952,BA965,BA115/BA965)-BA115,0)+(SUM($N115:AZ115)+SUM($N994:AZ994))*BA$952*BA965)*($F994=5)</f>
        <v>0</v>
      </c>
      <c r="BB994" s="234">
        <f>(IFERROR(-FV(BB$952,BB965,BB115/BB965)-BB115,0)+(SUM($N115:BA115)+SUM($N994:BA994))*BB$952*BB965)*($F994=5)</f>
        <v>0</v>
      </c>
      <c r="BC994" s="234">
        <f>(IFERROR(-FV(BC$952,BC965,BC115/BC965)-BC115,0)+(SUM($N115:BB115)+SUM($N994:BB994))*BC$952*BC965)*($F994=5)</f>
        <v>0</v>
      </c>
      <c r="BD994" s="234">
        <f>(IFERROR(-FV(BD$952,BD965,BD115/BD965)-BD115,0)+(SUM($N115:BC115)+SUM($N994:BC994))*BD$952*BD965)*($F994=5)</f>
        <v>0</v>
      </c>
      <c r="BE994" s="234">
        <f>(IFERROR(-FV(BE$952,BE965,BE115/BE965)-BE115,0)+(SUM($N115:BD115)+SUM($N994:BD994))*BE$952*BE965)*($F994=5)</f>
        <v>0</v>
      </c>
      <c r="BF994" s="234">
        <f>(IFERROR(-FV(BF$952,BF965,BF115/BF965)-BF115,0)+(SUM($N115:BE115)+SUM($N994:BE994))*BF$952*BF965)*($F994=5)</f>
        <v>0</v>
      </c>
      <c r="BG994" s="234">
        <f>(IFERROR(-FV(BG$952,BG965,BG115/BG965)-BG115,0)+(SUM($N115:BF115)+SUM($N994:BF994))*BG$952*BG965)*($F994=5)</f>
        <v>0</v>
      </c>
      <c r="BH994" s="234">
        <f>(IFERROR(-FV(BH$952,BH965,BH115/BH965)-BH115,0)+(SUM($N115:BG115)+SUM($N994:BG994))*BH$952*BH965)*($F994=5)</f>
        <v>0</v>
      </c>
      <c r="BI994" s="234">
        <f>(IFERROR(-FV(BI$952,BI965,BI115/BI965)-BI115,0)+(SUM($N115:BH115)+SUM($N994:BH994))*BI$952*BI965)*($F994=5)</f>
        <v>0</v>
      </c>
      <c r="BJ994" s="234">
        <f>(IFERROR(-FV(BJ$952,BJ965,BJ115/BJ965)-BJ115,0)+(SUM($N115:BI115)+SUM($N994:BI994))*BJ$952*BJ965)*($F994=5)</f>
        <v>0</v>
      </c>
      <c r="BK994" s="234">
        <f>(IFERROR(-FV(BK$952,BK965,BK115/BK965)-BK115,0)+(SUM($N115:BJ115)+SUM($N994:BJ994))*BK$952*BK965)*($F994=5)</f>
        <v>0</v>
      </c>
      <c r="BL994" s="234">
        <f>(IFERROR(-FV(BL$952,BL965,BL115/BL965)-BL115,0)+(SUM($N115:BK115)+SUM($N994:BK994))*BL$952*BL965)*($F994=5)</f>
        <v>0</v>
      </c>
      <c r="BM994" s="234">
        <f>(IFERROR(-FV(BM$952,BM965,BM115/BM965)-BM115,0)+(SUM($N115:BL115)+SUM($N994:BL994))*BM$952*BM965)*($F994=5)</f>
        <v>0</v>
      </c>
    </row>
    <row r="995" spans="3:65" outlineLevel="1" x14ac:dyDescent="0.2">
      <c r="C995" s="188">
        <f t="shared" si="744"/>
        <v>8</v>
      </c>
      <c r="D995" s="166" t="str">
        <f t="shared" si="745"/>
        <v xml:space="preserve">Alt 1 - TRANSMISSION SUBSTATION  </v>
      </c>
      <c r="E995" s="211" t="str">
        <f t="shared" si="743"/>
        <v>CWIP Capital</v>
      </c>
      <c r="F995" s="183">
        <f t="shared" si="743"/>
        <v>6</v>
      </c>
      <c r="G995" s="183"/>
      <c r="H995" s="222"/>
      <c r="K995" s="202">
        <f t="shared" si="746"/>
        <v>0</v>
      </c>
      <c r="L995" s="203">
        <f t="shared" si="747"/>
        <v>0</v>
      </c>
      <c r="O995" s="234">
        <f>(IFERROR(-FV(O$952,O966,O116/O966)-O116,0)+(SUM($N116:N116)+SUM($N995:N995))*O$952*O966)*($F995=5)</f>
        <v>0</v>
      </c>
      <c r="P995" s="234">
        <f>(IFERROR(-FV(P$952,P966,P116/P966)-P116,0)+(SUM($N116:O116)+SUM($N995:O995))*P$952*P966)*($F995=5)</f>
        <v>0</v>
      </c>
      <c r="Q995" s="234">
        <f>(IFERROR(-FV(Q$952,Q966,Q116/Q966)-Q116,0)+(SUM($N116:P116)+SUM($N995:P995))*Q$952*Q966)*($F995=5)</f>
        <v>0</v>
      </c>
      <c r="R995" s="234">
        <f>(IFERROR(-FV(R$952,R966,R116/R966)-R116,0)+(SUM($N116:Q116)+SUM($N995:Q995))*R$952*R966)*($F995=5)</f>
        <v>0</v>
      </c>
      <c r="S995" s="234">
        <f>(IFERROR(-FV(S$952,S966,S116/S966)-S116,0)+(SUM($N116:R116)+SUM($N995:R995))*S$952*S966)*($F995=5)</f>
        <v>0</v>
      </c>
      <c r="T995" s="234">
        <f>(IFERROR(-FV(T$952,T966,T116/T966)-T116,0)+(SUM($N116:S116)+SUM($N995:S995))*T$952*T966)*($F995=5)</f>
        <v>0</v>
      </c>
      <c r="U995" s="234">
        <f>(IFERROR(-FV(U$952,U966,U116/U966)-U116,0)+(SUM($N116:T116)+SUM($N995:T995))*U$952*U966)*($F995=5)</f>
        <v>0</v>
      </c>
      <c r="V995" s="234">
        <f>(IFERROR(-FV(V$952,V966,V116/V966)-V116,0)+(SUM($N116:U116)+SUM($N995:U995))*V$952*V966)*($F995=5)</f>
        <v>0</v>
      </c>
      <c r="W995" s="234">
        <f>(IFERROR(-FV(W$952,W966,W116/W966)-W116,0)+(SUM($N116:V116)+SUM($N995:V995))*W$952*W966)*($F995=5)</f>
        <v>0</v>
      </c>
      <c r="X995" s="234">
        <f>(IFERROR(-FV(X$952,X966,X116/X966)-X116,0)+(SUM($N116:W116)+SUM($N995:W995))*X$952*X966)*($F995=5)</f>
        <v>0</v>
      </c>
      <c r="Y995" s="234">
        <f>(IFERROR(-FV(Y$952,Y966,Y116/Y966)-Y116,0)+(SUM($N116:X116)+SUM($N995:X995))*Y$952*Y966)*($F995=5)</f>
        <v>0</v>
      </c>
      <c r="Z995" s="234">
        <f>(IFERROR(-FV(Z$952,Z966,Z116/Z966)-Z116,0)+(SUM($N116:Y116)+SUM($N995:Y995))*Z$952*Z966)*($F995=5)</f>
        <v>0</v>
      </c>
      <c r="AA995" s="234">
        <f>(IFERROR(-FV(AA$952,AA966,AA116/AA966)-AA116,0)+(SUM($N116:Z116)+SUM($N995:Z995))*AA$952*AA966)*($F995=5)</f>
        <v>0</v>
      </c>
      <c r="AB995" s="234">
        <f>(IFERROR(-FV(AB$952,AB966,AB116/AB966)-AB116,0)+(SUM($N116:AA116)+SUM($N995:AA995))*AB$952*AB966)*($F995=5)</f>
        <v>0</v>
      </c>
      <c r="AC995" s="234">
        <f>(IFERROR(-FV(AC$952,AC966,AC116/AC966)-AC116,0)+(SUM($N116:AB116)+SUM($N995:AB995))*AC$952*AC966)*($F995=5)</f>
        <v>0</v>
      </c>
      <c r="AD995" s="234">
        <f>(IFERROR(-FV(AD$952,AD966,AD116/AD966)-AD116,0)+(SUM($N116:AC116)+SUM($N995:AC995))*AD$952*AD966)*($F995=5)</f>
        <v>0</v>
      </c>
      <c r="AE995" s="234">
        <f>(IFERROR(-FV(AE$952,AE966,AE116/AE966)-AE116,0)+(SUM($N116:AD116)+SUM($N995:AD995))*AE$952*AE966)*($F995=5)</f>
        <v>0</v>
      </c>
      <c r="AF995" s="234">
        <f>(IFERROR(-FV(AF$952,AF966,AF116/AF966)-AF116,0)+(SUM($N116:AE116)+SUM($N995:AE995))*AF$952*AF966)*($F995=5)</f>
        <v>0</v>
      </c>
      <c r="AG995" s="234">
        <f>(IFERROR(-FV(AG$952,AG966,AG116/AG966)-AG116,0)+(SUM($N116:AF116)+SUM($N995:AF995))*AG$952*AG966)*($F995=5)</f>
        <v>0</v>
      </c>
      <c r="AH995" s="234">
        <f>(IFERROR(-FV(AH$952,AH966,AH116/AH966)-AH116,0)+(SUM($N116:AG116)+SUM($N995:AG995))*AH$952*AH966)*($F995=5)</f>
        <v>0</v>
      </c>
      <c r="AI995" s="234">
        <f>(IFERROR(-FV(AI$952,AI966,AI116/AI966)-AI116,0)+(SUM($N116:AH116)+SUM($N995:AH995))*AI$952*AI966)*($F995=5)</f>
        <v>0</v>
      </c>
      <c r="AJ995" s="234">
        <f>(IFERROR(-FV(AJ$952,AJ966,AJ116/AJ966)-AJ116,0)+(SUM($N116:AI116)+SUM($N995:AI995))*AJ$952*AJ966)*($F995=5)</f>
        <v>0</v>
      </c>
      <c r="AK995" s="234">
        <f>(IFERROR(-FV(AK$952,AK966,AK116/AK966)-AK116,0)+(SUM($N116:AJ116)+SUM($N995:AJ995))*AK$952*AK966)*($F995=5)</f>
        <v>0</v>
      </c>
      <c r="AL995" s="234">
        <f>(IFERROR(-FV(AL$952,AL966,AL116/AL966)-AL116,0)+(SUM($N116:AK116)+SUM($N995:AK995))*AL$952*AL966)*($F995=5)</f>
        <v>0</v>
      </c>
      <c r="AM995" s="234">
        <f>(IFERROR(-FV(AM$952,AM966,AM116/AM966)-AM116,0)+(SUM($N116:AL116)+SUM($N995:AL995))*AM$952*AM966)*($F995=5)</f>
        <v>0</v>
      </c>
      <c r="AN995" s="234">
        <f>(IFERROR(-FV(AN$952,AN966,AN116/AN966)-AN116,0)+(SUM($N116:AM116)+SUM($N995:AM995))*AN$952*AN966)*($F995=5)</f>
        <v>0</v>
      </c>
      <c r="AO995" s="234">
        <f>(IFERROR(-FV(AO$952,AO966,AO116/AO966)-AO116,0)+(SUM($N116:AN116)+SUM($N995:AN995))*AO$952*AO966)*($F995=5)</f>
        <v>0</v>
      </c>
      <c r="AP995" s="234">
        <f>(IFERROR(-FV(AP$952,AP966,AP116/AP966)-AP116,0)+(SUM($N116:AO116)+SUM($N995:AO995))*AP$952*AP966)*($F995=5)</f>
        <v>0</v>
      </c>
      <c r="AQ995" s="234">
        <f>(IFERROR(-FV(AQ$952,AQ966,AQ116/AQ966)-AQ116,0)+(SUM($N116:AP116)+SUM($N995:AP995))*AQ$952*AQ966)*($F995=5)</f>
        <v>0</v>
      </c>
      <c r="AR995" s="234">
        <f>(IFERROR(-FV(AR$952,AR966,AR116/AR966)-AR116,0)+(SUM($N116:AQ116)+SUM($N995:AQ995))*AR$952*AR966)*($F995=5)</f>
        <v>0</v>
      </c>
      <c r="AS995" s="234">
        <f>(IFERROR(-FV(AS$952,AS966,AS116/AS966)-AS116,0)+(SUM($N116:AR116)+SUM($N995:AR995))*AS$952*AS966)*($F995=5)</f>
        <v>0</v>
      </c>
      <c r="AT995" s="234">
        <f>(IFERROR(-FV(AT$952,AT966,AT116/AT966)-AT116,0)+(SUM($N116:AS116)+SUM($N995:AS995))*AT$952*AT966)*($F995=5)</f>
        <v>0</v>
      </c>
      <c r="AU995" s="234">
        <f>(IFERROR(-FV(AU$952,AU966,AU116/AU966)-AU116,0)+(SUM($N116:AT116)+SUM($N995:AT995))*AU$952*AU966)*($F995=5)</f>
        <v>0</v>
      </c>
      <c r="AV995" s="234">
        <f>(IFERROR(-FV(AV$952,AV966,AV116/AV966)-AV116,0)+(SUM($N116:AU116)+SUM($N995:AU995))*AV$952*AV966)*($F995=5)</f>
        <v>0</v>
      </c>
      <c r="AW995" s="234">
        <f>(IFERROR(-FV(AW$952,AW966,AW116/AW966)-AW116,0)+(SUM($N116:AV116)+SUM($N995:AV995))*AW$952*AW966)*($F995=5)</f>
        <v>0</v>
      </c>
      <c r="AX995" s="234">
        <f>(IFERROR(-FV(AX$952,AX966,AX116/AX966)-AX116,0)+(SUM($N116:AW116)+SUM($N995:AW995))*AX$952*AX966)*($F995=5)</f>
        <v>0</v>
      </c>
      <c r="AY995" s="234">
        <f>(IFERROR(-FV(AY$952,AY966,AY116/AY966)-AY116,0)+(SUM($N116:AX116)+SUM($N995:AX995))*AY$952*AY966)*($F995=5)</f>
        <v>0</v>
      </c>
      <c r="AZ995" s="234">
        <f>(IFERROR(-FV(AZ$952,AZ966,AZ116/AZ966)-AZ116,0)+(SUM($N116:AY116)+SUM($N995:AY995))*AZ$952*AZ966)*($F995=5)</f>
        <v>0</v>
      </c>
      <c r="BA995" s="234">
        <f>(IFERROR(-FV(BA$952,BA966,BA116/BA966)-BA116,0)+(SUM($N116:AZ116)+SUM($N995:AZ995))*BA$952*BA966)*($F995=5)</f>
        <v>0</v>
      </c>
      <c r="BB995" s="234">
        <f>(IFERROR(-FV(BB$952,BB966,BB116/BB966)-BB116,0)+(SUM($N116:BA116)+SUM($N995:BA995))*BB$952*BB966)*($F995=5)</f>
        <v>0</v>
      </c>
      <c r="BC995" s="234">
        <f>(IFERROR(-FV(BC$952,BC966,BC116/BC966)-BC116,0)+(SUM($N116:BB116)+SUM($N995:BB995))*BC$952*BC966)*($F995=5)</f>
        <v>0</v>
      </c>
      <c r="BD995" s="234">
        <f>(IFERROR(-FV(BD$952,BD966,BD116/BD966)-BD116,0)+(SUM($N116:BC116)+SUM($N995:BC995))*BD$952*BD966)*($F995=5)</f>
        <v>0</v>
      </c>
      <c r="BE995" s="234">
        <f>(IFERROR(-FV(BE$952,BE966,BE116/BE966)-BE116,0)+(SUM($N116:BD116)+SUM($N995:BD995))*BE$952*BE966)*($F995=5)</f>
        <v>0</v>
      </c>
      <c r="BF995" s="234">
        <f>(IFERROR(-FV(BF$952,BF966,BF116/BF966)-BF116,0)+(SUM($N116:BE116)+SUM($N995:BE995))*BF$952*BF966)*($F995=5)</f>
        <v>0</v>
      </c>
      <c r="BG995" s="234">
        <f>(IFERROR(-FV(BG$952,BG966,BG116/BG966)-BG116,0)+(SUM($N116:BF116)+SUM($N995:BF995))*BG$952*BG966)*($F995=5)</f>
        <v>0</v>
      </c>
      <c r="BH995" s="234">
        <f>(IFERROR(-FV(BH$952,BH966,BH116/BH966)-BH116,0)+(SUM($N116:BG116)+SUM($N995:BG995))*BH$952*BH966)*($F995=5)</f>
        <v>0</v>
      </c>
      <c r="BI995" s="234">
        <f>(IFERROR(-FV(BI$952,BI966,BI116/BI966)-BI116,0)+(SUM($N116:BH116)+SUM($N995:BH995))*BI$952*BI966)*($F995=5)</f>
        <v>0</v>
      </c>
      <c r="BJ995" s="234">
        <f>(IFERROR(-FV(BJ$952,BJ966,BJ116/BJ966)-BJ116,0)+(SUM($N116:BI116)+SUM($N995:BI995))*BJ$952*BJ966)*($F995=5)</f>
        <v>0</v>
      </c>
      <c r="BK995" s="234">
        <f>(IFERROR(-FV(BK$952,BK966,BK116/BK966)-BK116,0)+(SUM($N116:BJ116)+SUM($N995:BJ995))*BK$952*BK966)*($F995=5)</f>
        <v>0</v>
      </c>
      <c r="BL995" s="234">
        <f>(IFERROR(-FV(BL$952,BL966,BL116/BL966)-BL116,0)+(SUM($N116:BK116)+SUM($N995:BK995))*BL$952*BL966)*($F995=5)</f>
        <v>0</v>
      </c>
      <c r="BM995" s="234">
        <f>(IFERROR(-FV(BM$952,BM966,BM116/BM966)-BM116,0)+(SUM($N116:BL116)+SUM($N995:BL995))*BM$952*BM966)*($F995=5)</f>
        <v>0</v>
      </c>
    </row>
    <row r="996" spans="3:65" outlineLevel="1" x14ac:dyDescent="0.2">
      <c r="C996" s="188">
        <f t="shared" si="744"/>
        <v>9</v>
      </c>
      <c r="D996" s="166" t="str">
        <f t="shared" si="745"/>
        <v xml:space="preserve">Alt 1 - DISTRIBUTION SUBSTATION  </v>
      </c>
      <c r="E996" s="211" t="str">
        <f t="shared" si="743"/>
        <v>CWIP Capital</v>
      </c>
      <c r="F996" s="183">
        <f t="shared" si="743"/>
        <v>6</v>
      </c>
      <c r="G996" s="183"/>
      <c r="H996" s="222"/>
      <c r="K996" s="202">
        <f t="shared" si="746"/>
        <v>0</v>
      </c>
      <c r="L996" s="203">
        <f t="shared" si="747"/>
        <v>0</v>
      </c>
      <c r="O996" s="234">
        <f>(IFERROR(-FV(O$952,O967,O117/O967)-O117,0)+(SUM($N117:N117)+SUM($N996:N996))*O$952*O967)*($F996=5)</f>
        <v>0</v>
      </c>
      <c r="P996" s="234">
        <f>(IFERROR(-FV(P$952,P967,P117/P967)-P117,0)+(SUM($N117:O117)+SUM($N996:O996))*P$952*P967)*($F996=5)</f>
        <v>0</v>
      </c>
      <c r="Q996" s="234">
        <f>(IFERROR(-FV(Q$952,Q967,Q117/Q967)-Q117,0)+(SUM($N117:P117)+SUM($N996:P996))*Q$952*Q967)*($F996=5)</f>
        <v>0</v>
      </c>
      <c r="R996" s="234">
        <f>(IFERROR(-FV(R$952,R967,R117/R967)-R117,0)+(SUM($N117:Q117)+SUM($N996:Q996))*R$952*R967)*($F996=5)</f>
        <v>0</v>
      </c>
      <c r="S996" s="234">
        <f>(IFERROR(-FV(S$952,S967,S117/S967)-S117,0)+(SUM($N117:R117)+SUM($N996:R996))*S$952*S967)*($F996=5)</f>
        <v>0</v>
      </c>
      <c r="T996" s="234">
        <f>(IFERROR(-FV(T$952,T967,T117/T967)-T117,0)+(SUM($N117:S117)+SUM($N996:S996))*T$952*T967)*($F996=5)</f>
        <v>0</v>
      </c>
      <c r="U996" s="234">
        <f>(IFERROR(-FV(U$952,U967,U117/U967)-U117,0)+(SUM($N117:T117)+SUM($N996:T996))*U$952*U967)*($F996=5)</f>
        <v>0</v>
      </c>
      <c r="V996" s="234">
        <f>(IFERROR(-FV(V$952,V967,V117/V967)-V117,0)+(SUM($N117:U117)+SUM($N996:U996))*V$952*V967)*($F996=5)</f>
        <v>0</v>
      </c>
      <c r="W996" s="234">
        <f>(IFERROR(-FV(W$952,W967,W117/W967)-W117,0)+(SUM($N117:V117)+SUM($N996:V996))*W$952*W967)*($F996=5)</f>
        <v>0</v>
      </c>
      <c r="X996" s="234">
        <f>(IFERROR(-FV(X$952,X967,X117/X967)-X117,0)+(SUM($N117:W117)+SUM($N996:W996))*X$952*X967)*($F996=5)</f>
        <v>0</v>
      </c>
      <c r="Y996" s="234">
        <f>(IFERROR(-FV(Y$952,Y967,Y117/Y967)-Y117,0)+(SUM($N117:X117)+SUM($N996:X996))*Y$952*Y967)*($F996=5)</f>
        <v>0</v>
      </c>
      <c r="Z996" s="234">
        <f>(IFERROR(-FV(Z$952,Z967,Z117/Z967)-Z117,0)+(SUM($N117:Y117)+SUM($N996:Y996))*Z$952*Z967)*($F996=5)</f>
        <v>0</v>
      </c>
      <c r="AA996" s="234">
        <f>(IFERROR(-FV(AA$952,AA967,AA117/AA967)-AA117,0)+(SUM($N117:Z117)+SUM($N996:Z996))*AA$952*AA967)*($F996=5)</f>
        <v>0</v>
      </c>
      <c r="AB996" s="234">
        <f>(IFERROR(-FV(AB$952,AB967,AB117/AB967)-AB117,0)+(SUM($N117:AA117)+SUM($N996:AA996))*AB$952*AB967)*($F996=5)</f>
        <v>0</v>
      </c>
      <c r="AC996" s="234">
        <f>(IFERROR(-FV(AC$952,AC967,AC117/AC967)-AC117,0)+(SUM($N117:AB117)+SUM($N996:AB996))*AC$952*AC967)*($F996=5)</f>
        <v>0</v>
      </c>
      <c r="AD996" s="234">
        <f>(IFERROR(-FV(AD$952,AD967,AD117/AD967)-AD117,0)+(SUM($N117:AC117)+SUM($N996:AC996))*AD$952*AD967)*($F996=5)</f>
        <v>0</v>
      </c>
      <c r="AE996" s="234">
        <f>(IFERROR(-FV(AE$952,AE967,AE117/AE967)-AE117,0)+(SUM($N117:AD117)+SUM($N996:AD996))*AE$952*AE967)*($F996=5)</f>
        <v>0</v>
      </c>
      <c r="AF996" s="234">
        <f>(IFERROR(-FV(AF$952,AF967,AF117/AF967)-AF117,0)+(SUM($N117:AE117)+SUM($N996:AE996))*AF$952*AF967)*($F996=5)</f>
        <v>0</v>
      </c>
      <c r="AG996" s="234">
        <f>(IFERROR(-FV(AG$952,AG967,AG117/AG967)-AG117,0)+(SUM($N117:AF117)+SUM($N996:AF996))*AG$952*AG967)*($F996=5)</f>
        <v>0</v>
      </c>
      <c r="AH996" s="234">
        <f>(IFERROR(-FV(AH$952,AH967,AH117/AH967)-AH117,0)+(SUM($N117:AG117)+SUM($N996:AG996))*AH$952*AH967)*($F996=5)</f>
        <v>0</v>
      </c>
      <c r="AI996" s="234">
        <f>(IFERROR(-FV(AI$952,AI967,AI117/AI967)-AI117,0)+(SUM($N117:AH117)+SUM($N996:AH996))*AI$952*AI967)*($F996=5)</f>
        <v>0</v>
      </c>
      <c r="AJ996" s="234">
        <f>(IFERROR(-FV(AJ$952,AJ967,AJ117/AJ967)-AJ117,0)+(SUM($N117:AI117)+SUM($N996:AI996))*AJ$952*AJ967)*($F996=5)</f>
        <v>0</v>
      </c>
      <c r="AK996" s="234">
        <f>(IFERROR(-FV(AK$952,AK967,AK117/AK967)-AK117,0)+(SUM($N117:AJ117)+SUM($N996:AJ996))*AK$952*AK967)*($F996=5)</f>
        <v>0</v>
      </c>
      <c r="AL996" s="234">
        <f>(IFERROR(-FV(AL$952,AL967,AL117/AL967)-AL117,0)+(SUM($N117:AK117)+SUM($N996:AK996))*AL$952*AL967)*($F996=5)</f>
        <v>0</v>
      </c>
      <c r="AM996" s="234">
        <f>(IFERROR(-FV(AM$952,AM967,AM117/AM967)-AM117,0)+(SUM($N117:AL117)+SUM($N996:AL996))*AM$952*AM967)*($F996=5)</f>
        <v>0</v>
      </c>
      <c r="AN996" s="234">
        <f>(IFERROR(-FV(AN$952,AN967,AN117/AN967)-AN117,0)+(SUM($N117:AM117)+SUM($N996:AM996))*AN$952*AN967)*($F996=5)</f>
        <v>0</v>
      </c>
      <c r="AO996" s="234">
        <f>(IFERROR(-FV(AO$952,AO967,AO117/AO967)-AO117,0)+(SUM($N117:AN117)+SUM($N996:AN996))*AO$952*AO967)*($F996=5)</f>
        <v>0</v>
      </c>
      <c r="AP996" s="234">
        <f>(IFERROR(-FV(AP$952,AP967,AP117/AP967)-AP117,0)+(SUM($N117:AO117)+SUM($N996:AO996))*AP$952*AP967)*($F996=5)</f>
        <v>0</v>
      </c>
      <c r="AQ996" s="234">
        <f>(IFERROR(-FV(AQ$952,AQ967,AQ117/AQ967)-AQ117,0)+(SUM($N117:AP117)+SUM($N996:AP996))*AQ$952*AQ967)*($F996=5)</f>
        <v>0</v>
      </c>
      <c r="AR996" s="234">
        <f>(IFERROR(-FV(AR$952,AR967,AR117/AR967)-AR117,0)+(SUM($N117:AQ117)+SUM($N996:AQ996))*AR$952*AR967)*($F996=5)</f>
        <v>0</v>
      </c>
      <c r="AS996" s="234">
        <f>(IFERROR(-FV(AS$952,AS967,AS117/AS967)-AS117,0)+(SUM($N117:AR117)+SUM($N996:AR996))*AS$952*AS967)*($F996=5)</f>
        <v>0</v>
      </c>
      <c r="AT996" s="234">
        <f>(IFERROR(-FV(AT$952,AT967,AT117/AT967)-AT117,0)+(SUM($N117:AS117)+SUM($N996:AS996))*AT$952*AT967)*($F996=5)</f>
        <v>0</v>
      </c>
      <c r="AU996" s="234">
        <f>(IFERROR(-FV(AU$952,AU967,AU117/AU967)-AU117,0)+(SUM($N117:AT117)+SUM($N996:AT996))*AU$952*AU967)*($F996=5)</f>
        <v>0</v>
      </c>
      <c r="AV996" s="234">
        <f>(IFERROR(-FV(AV$952,AV967,AV117/AV967)-AV117,0)+(SUM($N117:AU117)+SUM($N996:AU996))*AV$952*AV967)*($F996=5)</f>
        <v>0</v>
      </c>
      <c r="AW996" s="234">
        <f>(IFERROR(-FV(AW$952,AW967,AW117/AW967)-AW117,0)+(SUM($N117:AV117)+SUM($N996:AV996))*AW$952*AW967)*($F996=5)</f>
        <v>0</v>
      </c>
      <c r="AX996" s="234">
        <f>(IFERROR(-FV(AX$952,AX967,AX117/AX967)-AX117,0)+(SUM($N117:AW117)+SUM($N996:AW996))*AX$952*AX967)*($F996=5)</f>
        <v>0</v>
      </c>
      <c r="AY996" s="234">
        <f>(IFERROR(-FV(AY$952,AY967,AY117/AY967)-AY117,0)+(SUM($N117:AX117)+SUM($N996:AX996))*AY$952*AY967)*($F996=5)</f>
        <v>0</v>
      </c>
      <c r="AZ996" s="234">
        <f>(IFERROR(-FV(AZ$952,AZ967,AZ117/AZ967)-AZ117,0)+(SUM($N117:AY117)+SUM($N996:AY996))*AZ$952*AZ967)*($F996=5)</f>
        <v>0</v>
      </c>
      <c r="BA996" s="234">
        <f>(IFERROR(-FV(BA$952,BA967,BA117/BA967)-BA117,0)+(SUM($N117:AZ117)+SUM($N996:AZ996))*BA$952*BA967)*($F996=5)</f>
        <v>0</v>
      </c>
      <c r="BB996" s="234">
        <f>(IFERROR(-FV(BB$952,BB967,BB117/BB967)-BB117,0)+(SUM($N117:BA117)+SUM($N996:BA996))*BB$952*BB967)*($F996=5)</f>
        <v>0</v>
      </c>
      <c r="BC996" s="234">
        <f>(IFERROR(-FV(BC$952,BC967,BC117/BC967)-BC117,0)+(SUM($N117:BB117)+SUM($N996:BB996))*BC$952*BC967)*($F996=5)</f>
        <v>0</v>
      </c>
      <c r="BD996" s="234">
        <f>(IFERROR(-FV(BD$952,BD967,BD117/BD967)-BD117,0)+(SUM($N117:BC117)+SUM($N996:BC996))*BD$952*BD967)*($F996=5)</f>
        <v>0</v>
      </c>
      <c r="BE996" s="234">
        <f>(IFERROR(-FV(BE$952,BE967,BE117/BE967)-BE117,0)+(SUM($N117:BD117)+SUM($N996:BD996))*BE$952*BE967)*($F996=5)</f>
        <v>0</v>
      </c>
      <c r="BF996" s="234">
        <f>(IFERROR(-FV(BF$952,BF967,BF117/BF967)-BF117,0)+(SUM($N117:BE117)+SUM($N996:BE996))*BF$952*BF967)*($F996=5)</f>
        <v>0</v>
      </c>
      <c r="BG996" s="234">
        <f>(IFERROR(-FV(BG$952,BG967,BG117/BG967)-BG117,0)+(SUM($N117:BF117)+SUM($N996:BF996))*BG$952*BG967)*($F996=5)</f>
        <v>0</v>
      </c>
      <c r="BH996" s="234">
        <f>(IFERROR(-FV(BH$952,BH967,BH117/BH967)-BH117,0)+(SUM($N117:BG117)+SUM($N996:BG996))*BH$952*BH967)*($F996=5)</f>
        <v>0</v>
      </c>
      <c r="BI996" s="234">
        <f>(IFERROR(-FV(BI$952,BI967,BI117/BI967)-BI117,0)+(SUM($N117:BH117)+SUM($N996:BH996))*BI$952*BI967)*($F996=5)</f>
        <v>0</v>
      </c>
      <c r="BJ996" s="234">
        <f>(IFERROR(-FV(BJ$952,BJ967,BJ117/BJ967)-BJ117,0)+(SUM($N117:BI117)+SUM($N996:BI996))*BJ$952*BJ967)*($F996=5)</f>
        <v>0</v>
      </c>
      <c r="BK996" s="234">
        <f>(IFERROR(-FV(BK$952,BK967,BK117/BK967)-BK117,0)+(SUM($N117:BJ117)+SUM($N996:BJ996))*BK$952*BK967)*($F996=5)</f>
        <v>0</v>
      </c>
      <c r="BL996" s="234">
        <f>(IFERROR(-FV(BL$952,BL967,BL117/BL967)-BL117,0)+(SUM($N117:BK117)+SUM($N996:BK996))*BL$952*BL967)*($F996=5)</f>
        <v>0</v>
      </c>
      <c r="BM996" s="234">
        <f>(IFERROR(-FV(BM$952,BM967,BM117/BM967)-BM117,0)+(SUM($N117:BL117)+SUM($N996:BL996))*BM$952*BM967)*($F996=5)</f>
        <v>0</v>
      </c>
    </row>
    <row r="997" spans="3:65" outlineLevel="1" x14ac:dyDescent="0.2">
      <c r="C997" s="188">
        <f t="shared" si="744"/>
        <v>10</v>
      </c>
      <c r="D997" s="166" t="str">
        <f t="shared" si="745"/>
        <v/>
      </c>
      <c r="E997" s="211" t="str">
        <f t="shared" si="743"/>
        <v>Operating Expense</v>
      </c>
      <c r="F997" s="183">
        <f t="shared" si="743"/>
        <v>2</v>
      </c>
      <c r="G997" s="183"/>
      <c r="H997" s="222"/>
      <c r="K997" s="202">
        <f t="shared" si="746"/>
        <v>0</v>
      </c>
      <c r="L997" s="203">
        <f t="shared" si="747"/>
        <v>0</v>
      </c>
      <c r="O997" s="234">
        <f>(IFERROR(-FV(O$952,O968,O118/O968)-O118,0)+(SUM($N118:N118)+SUM($N997:N997))*O$952*O968)*($F997=5)</f>
        <v>0</v>
      </c>
      <c r="P997" s="234">
        <f>(IFERROR(-FV(P$952,P968,P118/P968)-P118,0)+(SUM($N118:O118)+SUM($N997:O997))*P$952*P968)*($F997=5)</f>
        <v>0</v>
      </c>
      <c r="Q997" s="234">
        <f>(IFERROR(-FV(Q$952,Q968,Q118/Q968)-Q118,0)+(SUM($N118:P118)+SUM($N997:P997))*Q$952*Q968)*($F997=5)</f>
        <v>0</v>
      </c>
      <c r="R997" s="234">
        <f>(IFERROR(-FV(R$952,R968,R118/R968)-R118,0)+(SUM($N118:Q118)+SUM($N997:Q997))*R$952*R968)*($F997=5)</f>
        <v>0</v>
      </c>
      <c r="S997" s="234">
        <f>(IFERROR(-FV(S$952,S968,S118/S968)-S118,0)+(SUM($N118:R118)+SUM($N997:R997))*S$952*S968)*($F997=5)</f>
        <v>0</v>
      </c>
      <c r="T997" s="234">
        <f>(IFERROR(-FV(T$952,T968,T118/T968)-T118,0)+(SUM($N118:S118)+SUM($N997:S997))*T$952*T968)*($F997=5)</f>
        <v>0</v>
      </c>
      <c r="U997" s="234">
        <f>(IFERROR(-FV(U$952,U968,U118/U968)-U118,0)+(SUM($N118:T118)+SUM($N997:T997))*U$952*U968)*($F997=5)</f>
        <v>0</v>
      </c>
      <c r="V997" s="234">
        <f>(IFERROR(-FV(V$952,V968,V118/V968)-V118,0)+(SUM($N118:U118)+SUM($N997:U997))*V$952*V968)*($F997=5)</f>
        <v>0</v>
      </c>
      <c r="W997" s="234">
        <f>(IFERROR(-FV(W$952,W968,W118/W968)-W118,0)+(SUM($N118:V118)+SUM($N997:V997))*W$952*W968)*($F997=5)</f>
        <v>0</v>
      </c>
      <c r="X997" s="234">
        <f>(IFERROR(-FV(X$952,X968,X118/X968)-X118,0)+(SUM($N118:W118)+SUM($N997:W997))*X$952*X968)*($F997=5)</f>
        <v>0</v>
      </c>
      <c r="Y997" s="234">
        <f>(IFERROR(-FV(Y$952,Y968,Y118/Y968)-Y118,0)+(SUM($N118:X118)+SUM($N997:X997))*Y$952*Y968)*($F997=5)</f>
        <v>0</v>
      </c>
      <c r="Z997" s="234">
        <f>(IFERROR(-FV(Z$952,Z968,Z118/Z968)-Z118,0)+(SUM($N118:Y118)+SUM($N997:Y997))*Z$952*Z968)*($F997=5)</f>
        <v>0</v>
      </c>
      <c r="AA997" s="234">
        <f>(IFERROR(-FV(AA$952,AA968,AA118/AA968)-AA118,0)+(SUM($N118:Z118)+SUM($N997:Z997))*AA$952*AA968)*($F997=5)</f>
        <v>0</v>
      </c>
      <c r="AB997" s="234">
        <f>(IFERROR(-FV(AB$952,AB968,AB118/AB968)-AB118,0)+(SUM($N118:AA118)+SUM($N997:AA997))*AB$952*AB968)*($F997=5)</f>
        <v>0</v>
      </c>
      <c r="AC997" s="234">
        <f>(IFERROR(-FV(AC$952,AC968,AC118/AC968)-AC118,0)+(SUM($N118:AB118)+SUM($N997:AB997))*AC$952*AC968)*($F997=5)</f>
        <v>0</v>
      </c>
      <c r="AD997" s="234">
        <f>(IFERROR(-FV(AD$952,AD968,AD118/AD968)-AD118,0)+(SUM($N118:AC118)+SUM($N997:AC997))*AD$952*AD968)*($F997=5)</f>
        <v>0</v>
      </c>
      <c r="AE997" s="234">
        <f>(IFERROR(-FV(AE$952,AE968,AE118/AE968)-AE118,0)+(SUM($N118:AD118)+SUM($N997:AD997))*AE$952*AE968)*($F997=5)</f>
        <v>0</v>
      </c>
      <c r="AF997" s="234">
        <f>(IFERROR(-FV(AF$952,AF968,AF118/AF968)-AF118,0)+(SUM($N118:AE118)+SUM($N997:AE997))*AF$952*AF968)*($F997=5)</f>
        <v>0</v>
      </c>
      <c r="AG997" s="234">
        <f>(IFERROR(-FV(AG$952,AG968,AG118/AG968)-AG118,0)+(SUM($N118:AF118)+SUM($N997:AF997))*AG$952*AG968)*($F997=5)</f>
        <v>0</v>
      </c>
      <c r="AH997" s="234">
        <f>(IFERROR(-FV(AH$952,AH968,AH118/AH968)-AH118,0)+(SUM($N118:AG118)+SUM($N997:AG997))*AH$952*AH968)*($F997=5)</f>
        <v>0</v>
      </c>
      <c r="AI997" s="234">
        <f>(IFERROR(-FV(AI$952,AI968,AI118/AI968)-AI118,0)+(SUM($N118:AH118)+SUM($N997:AH997))*AI$952*AI968)*($F997=5)</f>
        <v>0</v>
      </c>
      <c r="AJ997" s="234">
        <f>(IFERROR(-FV(AJ$952,AJ968,AJ118/AJ968)-AJ118,0)+(SUM($N118:AI118)+SUM($N997:AI997))*AJ$952*AJ968)*($F997=5)</f>
        <v>0</v>
      </c>
      <c r="AK997" s="234">
        <f>(IFERROR(-FV(AK$952,AK968,AK118/AK968)-AK118,0)+(SUM($N118:AJ118)+SUM($N997:AJ997))*AK$952*AK968)*($F997=5)</f>
        <v>0</v>
      </c>
      <c r="AL997" s="234">
        <f>(IFERROR(-FV(AL$952,AL968,AL118/AL968)-AL118,0)+(SUM($N118:AK118)+SUM($N997:AK997))*AL$952*AL968)*($F997=5)</f>
        <v>0</v>
      </c>
      <c r="AM997" s="234">
        <f>(IFERROR(-FV(AM$952,AM968,AM118/AM968)-AM118,0)+(SUM($N118:AL118)+SUM($N997:AL997))*AM$952*AM968)*($F997=5)</f>
        <v>0</v>
      </c>
      <c r="AN997" s="234">
        <f>(IFERROR(-FV(AN$952,AN968,AN118/AN968)-AN118,0)+(SUM($N118:AM118)+SUM($N997:AM997))*AN$952*AN968)*($F997=5)</f>
        <v>0</v>
      </c>
      <c r="AO997" s="234">
        <f>(IFERROR(-FV(AO$952,AO968,AO118/AO968)-AO118,0)+(SUM($N118:AN118)+SUM($N997:AN997))*AO$952*AO968)*($F997=5)</f>
        <v>0</v>
      </c>
      <c r="AP997" s="234">
        <f>(IFERROR(-FV(AP$952,AP968,AP118/AP968)-AP118,0)+(SUM($N118:AO118)+SUM($N997:AO997))*AP$952*AP968)*($F997=5)</f>
        <v>0</v>
      </c>
      <c r="AQ997" s="234">
        <f>(IFERROR(-FV(AQ$952,AQ968,AQ118/AQ968)-AQ118,0)+(SUM($N118:AP118)+SUM($N997:AP997))*AQ$952*AQ968)*($F997=5)</f>
        <v>0</v>
      </c>
      <c r="AR997" s="234">
        <f>(IFERROR(-FV(AR$952,AR968,AR118/AR968)-AR118,0)+(SUM($N118:AQ118)+SUM($N997:AQ997))*AR$952*AR968)*($F997=5)</f>
        <v>0</v>
      </c>
      <c r="AS997" s="234">
        <f>(IFERROR(-FV(AS$952,AS968,AS118/AS968)-AS118,0)+(SUM($N118:AR118)+SUM($N997:AR997))*AS$952*AS968)*($F997=5)</f>
        <v>0</v>
      </c>
      <c r="AT997" s="234">
        <f>(IFERROR(-FV(AT$952,AT968,AT118/AT968)-AT118,0)+(SUM($N118:AS118)+SUM($N997:AS997))*AT$952*AT968)*($F997=5)</f>
        <v>0</v>
      </c>
      <c r="AU997" s="234">
        <f>(IFERROR(-FV(AU$952,AU968,AU118/AU968)-AU118,0)+(SUM($N118:AT118)+SUM($N997:AT997))*AU$952*AU968)*($F997=5)</f>
        <v>0</v>
      </c>
      <c r="AV997" s="234">
        <f>(IFERROR(-FV(AV$952,AV968,AV118/AV968)-AV118,0)+(SUM($N118:AU118)+SUM($N997:AU997))*AV$952*AV968)*($F997=5)</f>
        <v>0</v>
      </c>
      <c r="AW997" s="234">
        <f>(IFERROR(-FV(AW$952,AW968,AW118/AW968)-AW118,0)+(SUM($N118:AV118)+SUM($N997:AV997))*AW$952*AW968)*($F997=5)</f>
        <v>0</v>
      </c>
      <c r="AX997" s="234">
        <f>(IFERROR(-FV(AX$952,AX968,AX118/AX968)-AX118,0)+(SUM($N118:AW118)+SUM($N997:AW997))*AX$952*AX968)*($F997=5)</f>
        <v>0</v>
      </c>
      <c r="AY997" s="234">
        <f>(IFERROR(-FV(AY$952,AY968,AY118/AY968)-AY118,0)+(SUM($N118:AX118)+SUM($N997:AX997))*AY$952*AY968)*($F997=5)</f>
        <v>0</v>
      </c>
      <c r="AZ997" s="234">
        <f>(IFERROR(-FV(AZ$952,AZ968,AZ118/AZ968)-AZ118,0)+(SUM($N118:AY118)+SUM($N997:AY997))*AZ$952*AZ968)*($F997=5)</f>
        <v>0</v>
      </c>
      <c r="BA997" s="234">
        <f>(IFERROR(-FV(BA$952,BA968,BA118/BA968)-BA118,0)+(SUM($N118:AZ118)+SUM($N997:AZ997))*BA$952*BA968)*($F997=5)</f>
        <v>0</v>
      </c>
      <c r="BB997" s="234">
        <f>(IFERROR(-FV(BB$952,BB968,BB118/BB968)-BB118,0)+(SUM($N118:BA118)+SUM($N997:BA997))*BB$952*BB968)*($F997=5)</f>
        <v>0</v>
      </c>
      <c r="BC997" s="234">
        <f>(IFERROR(-FV(BC$952,BC968,BC118/BC968)-BC118,0)+(SUM($N118:BB118)+SUM($N997:BB997))*BC$952*BC968)*($F997=5)</f>
        <v>0</v>
      </c>
      <c r="BD997" s="234">
        <f>(IFERROR(-FV(BD$952,BD968,BD118/BD968)-BD118,0)+(SUM($N118:BC118)+SUM($N997:BC997))*BD$952*BD968)*($F997=5)</f>
        <v>0</v>
      </c>
      <c r="BE997" s="234">
        <f>(IFERROR(-FV(BE$952,BE968,BE118/BE968)-BE118,0)+(SUM($N118:BD118)+SUM($N997:BD997))*BE$952*BE968)*($F997=5)</f>
        <v>0</v>
      </c>
      <c r="BF997" s="234">
        <f>(IFERROR(-FV(BF$952,BF968,BF118/BF968)-BF118,0)+(SUM($N118:BE118)+SUM($N997:BE997))*BF$952*BF968)*($F997=5)</f>
        <v>0</v>
      </c>
      <c r="BG997" s="234">
        <f>(IFERROR(-FV(BG$952,BG968,BG118/BG968)-BG118,0)+(SUM($N118:BF118)+SUM($N997:BF997))*BG$952*BG968)*($F997=5)</f>
        <v>0</v>
      </c>
      <c r="BH997" s="234">
        <f>(IFERROR(-FV(BH$952,BH968,BH118/BH968)-BH118,0)+(SUM($N118:BG118)+SUM($N997:BG997))*BH$952*BH968)*($F997=5)</f>
        <v>0</v>
      </c>
      <c r="BI997" s="234">
        <f>(IFERROR(-FV(BI$952,BI968,BI118/BI968)-BI118,0)+(SUM($N118:BH118)+SUM($N997:BH997))*BI$952*BI968)*($F997=5)</f>
        <v>0</v>
      </c>
      <c r="BJ997" s="234">
        <f>(IFERROR(-FV(BJ$952,BJ968,BJ118/BJ968)-BJ118,0)+(SUM($N118:BI118)+SUM($N997:BI997))*BJ$952*BJ968)*($F997=5)</f>
        <v>0</v>
      </c>
      <c r="BK997" s="234">
        <f>(IFERROR(-FV(BK$952,BK968,BK118/BK968)-BK118,0)+(SUM($N118:BJ118)+SUM($N997:BJ997))*BK$952*BK968)*($F997=5)</f>
        <v>0</v>
      </c>
      <c r="BL997" s="234">
        <f>(IFERROR(-FV(BL$952,BL968,BL118/BL968)-BL118,0)+(SUM($N118:BK118)+SUM($N997:BK997))*BL$952*BL968)*($F997=5)</f>
        <v>0</v>
      </c>
      <c r="BM997" s="234">
        <f>(IFERROR(-FV(BM$952,BM968,BM118/BM968)-BM118,0)+(SUM($N118:BL118)+SUM($N997:BL997))*BM$952*BM968)*($F997=5)</f>
        <v>0</v>
      </c>
    </row>
    <row r="998" spans="3:65" outlineLevel="1" x14ac:dyDescent="0.2">
      <c r="C998" s="188">
        <f t="shared" si="744"/>
        <v>11</v>
      </c>
      <c r="D998" s="166" t="str">
        <f t="shared" si="745"/>
        <v/>
      </c>
      <c r="E998" s="211" t="str">
        <f t="shared" si="743"/>
        <v>Operating Expense</v>
      </c>
      <c r="F998" s="183">
        <f t="shared" si="743"/>
        <v>2</v>
      </c>
      <c r="G998" s="183"/>
      <c r="H998" s="222"/>
      <c r="K998" s="202">
        <f t="shared" si="746"/>
        <v>0</v>
      </c>
      <c r="L998" s="203">
        <f t="shared" si="747"/>
        <v>0</v>
      </c>
      <c r="O998" s="234">
        <f>(IFERROR(-FV(O$952,O969,O119/O969)-O119,0)+(SUM($N119:N119)+SUM($N998:N998))*O$952*O969)*($F998=5)</f>
        <v>0</v>
      </c>
      <c r="P998" s="234">
        <f>(IFERROR(-FV(P$952,P969,P119/P969)-P119,0)+(SUM($N119:O119)+SUM($N998:O998))*P$952*P969)*($F998=5)</f>
        <v>0</v>
      </c>
      <c r="Q998" s="234">
        <f>(IFERROR(-FV(Q$952,Q969,Q119/Q969)-Q119,0)+(SUM($N119:P119)+SUM($N998:P998))*Q$952*Q969)*($F998=5)</f>
        <v>0</v>
      </c>
      <c r="R998" s="234">
        <f>(IFERROR(-FV(R$952,R969,R119/R969)-R119,0)+(SUM($N119:Q119)+SUM($N998:Q998))*R$952*R969)*($F998=5)</f>
        <v>0</v>
      </c>
      <c r="S998" s="234">
        <f>(IFERROR(-FV(S$952,S969,S119/S969)-S119,0)+(SUM($N119:R119)+SUM($N998:R998))*S$952*S969)*($F998=5)</f>
        <v>0</v>
      </c>
      <c r="T998" s="234">
        <f>(IFERROR(-FV(T$952,T969,T119/T969)-T119,0)+(SUM($N119:S119)+SUM($N998:S998))*T$952*T969)*($F998=5)</f>
        <v>0</v>
      </c>
      <c r="U998" s="234">
        <f>(IFERROR(-FV(U$952,U969,U119/U969)-U119,0)+(SUM($N119:T119)+SUM($N998:T998))*U$952*U969)*($F998=5)</f>
        <v>0</v>
      </c>
      <c r="V998" s="234">
        <f>(IFERROR(-FV(V$952,V969,V119/V969)-V119,0)+(SUM($N119:U119)+SUM($N998:U998))*V$952*V969)*($F998=5)</f>
        <v>0</v>
      </c>
      <c r="W998" s="234">
        <f>(IFERROR(-FV(W$952,W969,W119/W969)-W119,0)+(SUM($N119:V119)+SUM($N998:V998))*W$952*W969)*($F998=5)</f>
        <v>0</v>
      </c>
      <c r="X998" s="234">
        <f>(IFERROR(-FV(X$952,X969,X119/X969)-X119,0)+(SUM($N119:W119)+SUM($N998:W998))*X$952*X969)*($F998=5)</f>
        <v>0</v>
      </c>
      <c r="Y998" s="234">
        <f>(IFERROR(-FV(Y$952,Y969,Y119/Y969)-Y119,0)+(SUM($N119:X119)+SUM($N998:X998))*Y$952*Y969)*($F998=5)</f>
        <v>0</v>
      </c>
      <c r="Z998" s="234">
        <f>(IFERROR(-FV(Z$952,Z969,Z119/Z969)-Z119,0)+(SUM($N119:Y119)+SUM($N998:Y998))*Z$952*Z969)*($F998=5)</f>
        <v>0</v>
      </c>
      <c r="AA998" s="234">
        <f>(IFERROR(-FV(AA$952,AA969,AA119/AA969)-AA119,0)+(SUM($N119:Z119)+SUM($N998:Z998))*AA$952*AA969)*($F998=5)</f>
        <v>0</v>
      </c>
      <c r="AB998" s="234">
        <f>(IFERROR(-FV(AB$952,AB969,AB119/AB969)-AB119,0)+(SUM($N119:AA119)+SUM($N998:AA998))*AB$952*AB969)*($F998=5)</f>
        <v>0</v>
      </c>
      <c r="AC998" s="234">
        <f>(IFERROR(-FV(AC$952,AC969,AC119/AC969)-AC119,0)+(SUM($N119:AB119)+SUM($N998:AB998))*AC$952*AC969)*($F998=5)</f>
        <v>0</v>
      </c>
      <c r="AD998" s="234">
        <f>(IFERROR(-FV(AD$952,AD969,AD119/AD969)-AD119,0)+(SUM($N119:AC119)+SUM($N998:AC998))*AD$952*AD969)*($F998=5)</f>
        <v>0</v>
      </c>
      <c r="AE998" s="234">
        <f>(IFERROR(-FV(AE$952,AE969,AE119/AE969)-AE119,0)+(SUM($N119:AD119)+SUM($N998:AD998))*AE$952*AE969)*($F998=5)</f>
        <v>0</v>
      </c>
      <c r="AF998" s="234">
        <f>(IFERROR(-FV(AF$952,AF969,AF119/AF969)-AF119,0)+(SUM($N119:AE119)+SUM($N998:AE998))*AF$952*AF969)*($F998=5)</f>
        <v>0</v>
      </c>
      <c r="AG998" s="234">
        <f>(IFERROR(-FV(AG$952,AG969,AG119/AG969)-AG119,0)+(SUM($N119:AF119)+SUM($N998:AF998))*AG$952*AG969)*($F998=5)</f>
        <v>0</v>
      </c>
      <c r="AH998" s="234">
        <f>(IFERROR(-FV(AH$952,AH969,AH119/AH969)-AH119,0)+(SUM($N119:AG119)+SUM($N998:AG998))*AH$952*AH969)*($F998=5)</f>
        <v>0</v>
      </c>
      <c r="AI998" s="234">
        <f>(IFERROR(-FV(AI$952,AI969,AI119/AI969)-AI119,0)+(SUM($N119:AH119)+SUM($N998:AH998))*AI$952*AI969)*($F998=5)</f>
        <v>0</v>
      </c>
      <c r="AJ998" s="234">
        <f>(IFERROR(-FV(AJ$952,AJ969,AJ119/AJ969)-AJ119,0)+(SUM($N119:AI119)+SUM($N998:AI998))*AJ$952*AJ969)*($F998=5)</f>
        <v>0</v>
      </c>
      <c r="AK998" s="234">
        <f>(IFERROR(-FV(AK$952,AK969,AK119/AK969)-AK119,0)+(SUM($N119:AJ119)+SUM($N998:AJ998))*AK$952*AK969)*($F998=5)</f>
        <v>0</v>
      </c>
      <c r="AL998" s="234">
        <f>(IFERROR(-FV(AL$952,AL969,AL119/AL969)-AL119,0)+(SUM($N119:AK119)+SUM($N998:AK998))*AL$952*AL969)*($F998=5)</f>
        <v>0</v>
      </c>
      <c r="AM998" s="234">
        <f>(IFERROR(-FV(AM$952,AM969,AM119/AM969)-AM119,0)+(SUM($N119:AL119)+SUM($N998:AL998))*AM$952*AM969)*($F998=5)</f>
        <v>0</v>
      </c>
      <c r="AN998" s="234">
        <f>(IFERROR(-FV(AN$952,AN969,AN119/AN969)-AN119,0)+(SUM($N119:AM119)+SUM($N998:AM998))*AN$952*AN969)*($F998=5)</f>
        <v>0</v>
      </c>
      <c r="AO998" s="234">
        <f>(IFERROR(-FV(AO$952,AO969,AO119/AO969)-AO119,0)+(SUM($N119:AN119)+SUM($N998:AN998))*AO$952*AO969)*($F998=5)</f>
        <v>0</v>
      </c>
      <c r="AP998" s="234">
        <f>(IFERROR(-FV(AP$952,AP969,AP119/AP969)-AP119,0)+(SUM($N119:AO119)+SUM($N998:AO998))*AP$952*AP969)*($F998=5)</f>
        <v>0</v>
      </c>
      <c r="AQ998" s="234">
        <f>(IFERROR(-FV(AQ$952,AQ969,AQ119/AQ969)-AQ119,0)+(SUM($N119:AP119)+SUM($N998:AP998))*AQ$952*AQ969)*($F998=5)</f>
        <v>0</v>
      </c>
      <c r="AR998" s="234">
        <f>(IFERROR(-FV(AR$952,AR969,AR119/AR969)-AR119,0)+(SUM($N119:AQ119)+SUM($N998:AQ998))*AR$952*AR969)*($F998=5)</f>
        <v>0</v>
      </c>
      <c r="AS998" s="234">
        <f>(IFERROR(-FV(AS$952,AS969,AS119/AS969)-AS119,0)+(SUM($N119:AR119)+SUM($N998:AR998))*AS$952*AS969)*($F998=5)</f>
        <v>0</v>
      </c>
      <c r="AT998" s="234">
        <f>(IFERROR(-FV(AT$952,AT969,AT119/AT969)-AT119,0)+(SUM($N119:AS119)+SUM($N998:AS998))*AT$952*AT969)*($F998=5)</f>
        <v>0</v>
      </c>
      <c r="AU998" s="234">
        <f>(IFERROR(-FV(AU$952,AU969,AU119/AU969)-AU119,0)+(SUM($N119:AT119)+SUM($N998:AT998))*AU$952*AU969)*($F998=5)</f>
        <v>0</v>
      </c>
      <c r="AV998" s="234">
        <f>(IFERROR(-FV(AV$952,AV969,AV119/AV969)-AV119,0)+(SUM($N119:AU119)+SUM($N998:AU998))*AV$952*AV969)*($F998=5)</f>
        <v>0</v>
      </c>
      <c r="AW998" s="234">
        <f>(IFERROR(-FV(AW$952,AW969,AW119/AW969)-AW119,0)+(SUM($N119:AV119)+SUM($N998:AV998))*AW$952*AW969)*($F998=5)</f>
        <v>0</v>
      </c>
      <c r="AX998" s="234">
        <f>(IFERROR(-FV(AX$952,AX969,AX119/AX969)-AX119,0)+(SUM($N119:AW119)+SUM($N998:AW998))*AX$952*AX969)*($F998=5)</f>
        <v>0</v>
      </c>
      <c r="AY998" s="234">
        <f>(IFERROR(-FV(AY$952,AY969,AY119/AY969)-AY119,0)+(SUM($N119:AX119)+SUM($N998:AX998))*AY$952*AY969)*($F998=5)</f>
        <v>0</v>
      </c>
      <c r="AZ998" s="234">
        <f>(IFERROR(-FV(AZ$952,AZ969,AZ119/AZ969)-AZ119,0)+(SUM($N119:AY119)+SUM($N998:AY998))*AZ$952*AZ969)*($F998=5)</f>
        <v>0</v>
      </c>
      <c r="BA998" s="234">
        <f>(IFERROR(-FV(BA$952,BA969,BA119/BA969)-BA119,0)+(SUM($N119:AZ119)+SUM($N998:AZ998))*BA$952*BA969)*($F998=5)</f>
        <v>0</v>
      </c>
      <c r="BB998" s="234">
        <f>(IFERROR(-FV(BB$952,BB969,BB119/BB969)-BB119,0)+(SUM($N119:BA119)+SUM($N998:BA998))*BB$952*BB969)*($F998=5)</f>
        <v>0</v>
      </c>
      <c r="BC998" s="234">
        <f>(IFERROR(-FV(BC$952,BC969,BC119/BC969)-BC119,0)+(SUM($N119:BB119)+SUM($N998:BB998))*BC$952*BC969)*($F998=5)</f>
        <v>0</v>
      </c>
      <c r="BD998" s="234">
        <f>(IFERROR(-FV(BD$952,BD969,BD119/BD969)-BD119,0)+(SUM($N119:BC119)+SUM($N998:BC998))*BD$952*BD969)*($F998=5)</f>
        <v>0</v>
      </c>
      <c r="BE998" s="234">
        <f>(IFERROR(-FV(BE$952,BE969,BE119/BE969)-BE119,0)+(SUM($N119:BD119)+SUM($N998:BD998))*BE$952*BE969)*($F998=5)</f>
        <v>0</v>
      </c>
      <c r="BF998" s="234">
        <f>(IFERROR(-FV(BF$952,BF969,BF119/BF969)-BF119,0)+(SUM($N119:BE119)+SUM($N998:BE998))*BF$952*BF969)*($F998=5)</f>
        <v>0</v>
      </c>
      <c r="BG998" s="234">
        <f>(IFERROR(-FV(BG$952,BG969,BG119/BG969)-BG119,0)+(SUM($N119:BF119)+SUM($N998:BF998))*BG$952*BG969)*($F998=5)</f>
        <v>0</v>
      </c>
      <c r="BH998" s="234">
        <f>(IFERROR(-FV(BH$952,BH969,BH119/BH969)-BH119,0)+(SUM($N119:BG119)+SUM($N998:BG998))*BH$952*BH969)*($F998=5)</f>
        <v>0</v>
      </c>
      <c r="BI998" s="234">
        <f>(IFERROR(-FV(BI$952,BI969,BI119/BI969)-BI119,0)+(SUM($N119:BH119)+SUM($N998:BH998))*BI$952*BI969)*($F998=5)</f>
        <v>0</v>
      </c>
      <c r="BJ998" s="234">
        <f>(IFERROR(-FV(BJ$952,BJ969,BJ119/BJ969)-BJ119,0)+(SUM($N119:BI119)+SUM($N998:BI998))*BJ$952*BJ969)*($F998=5)</f>
        <v>0</v>
      </c>
      <c r="BK998" s="234">
        <f>(IFERROR(-FV(BK$952,BK969,BK119/BK969)-BK119,0)+(SUM($N119:BJ119)+SUM($N998:BJ998))*BK$952*BK969)*($F998=5)</f>
        <v>0</v>
      </c>
      <c r="BL998" s="234">
        <f>(IFERROR(-FV(BL$952,BL969,BL119/BL969)-BL119,0)+(SUM($N119:BK119)+SUM($N998:BK998))*BL$952*BL969)*($F998=5)</f>
        <v>0</v>
      </c>
      <c r="BM998" s="234">
        <f>(IFERROR(-FV(BM$952,BM969,BM119/BM969)-BM119,0)+(SUM($N119:BL119)+SUM($N998:BL998))*BM$952*BM969)*($F998=5)</f>
        <v>0</v>
      </c>
    </row>
    <row r="999" spans="3:65" outlineLevel="1" x14ac:dyDescent="0.2">
      <c r="C999" s="188">
        <f t="shared" si="744"/>
        <v>12</v>
      </c>
      <c r="D999" s="166" t="str">
        <f t="shared" si="745"/>
        <v/>
      </c>
      <c r="E999" s="211" t="str">
        <f t="shared" si="743"/>
        <v>Operating Expense</v>
      </c>
      <c r="F999" s="183">
        <f t="shared" si="743"/>
        <v>2</v>
      </c>
      <c r="G999" s="183"/>
      <c r="H999" s="222"/>
      <c r="K999" s="202">
        <f t="shared" si="746"/>
        <v>0</v>
      </c>
      <c r="L999" s="203">
        <f t="shared" si="747"/>
        <v>0</v>
      </c>
      <c r="O999" s="234">
        <f>(IFERROR(-FV(O$952,O970,O120/O970)-O120,0)+(SUM($N120:N120)+SUM($N999:N999))*O$952*O970)*($F999=5)</f>
        <v>0</v>
      </c>
      <c r="P999" s="234">
        <f>(IFERROR(-FV(P$952,P970,P120/P970)-P120,0)+(SUM($N120:O120)+SUM($N999:O999))*P$952*P970)*($F999=5)</f>
        <v>0</v>
      </c>
      <c r="Q999" s="234">
        <f>(IFERROR(-FV(Q$952,Q970,Q120/Q970)-Q120,0)+(SUM($N120:P120)+SUM($N999:P999))*Q$952*Q970)*($F999=5)</f>
        <v>0</v>
      </c>
      <c r="R999" s="234">
        <f>(IFERROR(-FV(R$952,R970,R120/R970)-R120,0)+(SUM($N120:Q120)+SUM($N999:Q999))*R$952*R970)*($F999=5)</f>
        <v>0</v>
      </c>
      <c r="S999" s="234">
        <f>(IFERROR(-FV(S$952,S970,S120/S970)-S120,0)+(SUM($N120:R120)+SUM($N999:R999))*S$952*S970)*($F999=5)</f>
        <v>0</v>
      </c>
      <c r="T999" s="234">
        <f>(IFERROR(-FV(T$952,T970,T120/T970)-T120,0)+(SUM($N120:S120)+SUM($N999:S999))*T$952*T970)*($F999=5)</f>
        <v>0</v>
      </c>
      <c r="U999" s="234">
        <f>(IFERROR(-FV(U$952,U970,U120/U970)-U120,0)+(SUM($N120:T120)+SUM($N999:T999))*U$952*U970)*($F999=5)</f>
        <v>0</v>
      </c>
      <c r="V999" s="234">
        <f>(IFERROR(-FV(V$952,V970,V120/V970)-V120,0)+(SUM($N120:U120)+SUM($N999:U999))*V$952*V970)*($F999=5)</f>
        <v>0</v>
      </c>
      <c r="W999" s="234">
        <f>(IFERROR(-FV(W$952,W970,W120/W970)-W120,0)+(SUM($N120:V120)+SUM($N999:V999))*W$952*W970)*($F999=5)</f>
        <v>0</v>
      </c>
      <c r="X999" s="234">
        <f>(IFERROR(-FV(X$952,X970,X120/X970)-X120,0)+(SUM($N120:W120)+SUM($N999:W999))*X$952*X970)*($F999=5)</f>
        <v>0</v>
      </c>
      <c r="Y999" s="234">
        <f>(IFERROR(-FV(Y$952,Y970,Y120/Y970)-Y120,0)+(SUM($N120:X120)+SUM($N999:X999))*Y$952*Y970)*($F999=5)</f>
        <v>0</v>
      </c>
      <c r="Z999" s="234">
        <f>(IFERROR(-FV(Z$952,Z970,Z120/Z970)-Z120,0)+(SUM($N120:Y120)+SUM($N999:Y999))*Z$952*Z970)*($F999=5)</f>
        <v>0</v>
      </c>
      <c r="AA999" s="234">
        <f>(IFERROR(-FV(AA$952,AA970,AA120/AA970)-AA120,0)+(SUM($N120:Z120)+SUM($N999:Z999))*AA$952*AA970)*($F999=5)</f>
        <v>0</v>
      </c>
      <c r="AB999" s="234">
        <f>(IFERROR(-FV(AB$952,AB970,AB120/AB970)-AB120,0)+(SUM($N120:AA120)+SUM($N999:AA999))*AB$952*AB970)*($F999=5)</f>
        <v>0</v>
      </c>
      <c r="AC999" s="234">
        <f>(IFERROR(-FV(AC$952,AC970,AC120/AC970)-AC120,0)+(SUM($N120:AB120)+SUM($N999:AB999))*AC$952*AC970)*($F999=5)</f>
        <v>0</v>
      </c>
      <c r="AD999" s="234">
        <f>(IFERROR(-FV(AD$952,AD970,AD120/AD970)-AD120,0)+(SUM($N120:AC120)+SUM($N999:AC999))*AD$952*AD970)*($F999=5)</f>
        <v>0</v>
      </c>
      <c r="AE999" s="234">
        <f>(IFERROR(-FV(AE$952,AE970,AE120/AE970)-AE120,0)+(SUM($N120:AD120)+SUM($N999:AD999))*AE$952*AE970)*($F999=5)</f>
        <v>0</v>
      </c>
      <c r="AF999" s="234">
        <f>(IFERROR(-FV(AF$952,AF970,AF120/AF970)-AF120,0)+(SUM($N120:AE120)+SUM($N999:AE999))*AF$952*AF970)*($F999=5)</f>
        <v>0</v>
      </c>
      <c r="AG999" s="234">
        <f>(IFERROR(-FV(AG$952,AG970,AG120/AG970)-AG120,0)+(SUM($N120:AF120)+SUM($N999:AF999))*AG$952*AG970)*($F999=5)</f>
        <v>0</v>
      </c>
      <c r="AH999" s="234">
        <f>(IFERROR(-FV(AH$952,AH970,AH120/AH970)-AH120,0)+(SUM($N120:AG120)+SUM($N999:AG999))*AH$952*AH970)*($F999=5)</f>
        <v>0</v>
      </c>
      <c r="AI999" s="234">
        <f>(IFERROR(-FV(AI$952,AI970,AI120/AI970)-AI120,0)+(SUM($N120:AH120)+SUM($N999:AH999))*AI$952*AI970)*($F999=5)</f>
        <v>0</v>
      </c>
      <c r="AJ999" s="234">
        <f>(IFERROR(-FV(AJ$952,AJ970,AJ120/AJ970)-AJ120,0)+(SUM($N120:AI120)+SUM($N999:AI999))*AJ$952*AJ970)*($F999=5)</f>
        <v>0</v>
      </c>
      <c r="AK999" s="234">
        <f>(IFERROR(-FV(AK$952,AK970,AK120/AK970)-AK120,0)+(SUM($N120:AJ120)+SUM($N999:AJ999))*AK$952*AK970)*($F999=5)</f>
        <v>0</v>
      </c>
      <c r="AL999" s="234">
        <f>(IFERROR(-FV(AL$952,AL970,AL120/AL970)-AL120,0)+(SUM($N120:AK120)+SUM($N999:AK999))*AL$952*AL970)*($F999=5)</f>
        <v>0</v>
      </c>
      <c r="AM999" s="234">
        <f>(IFERROR(-FV(AM$952,AM970,AM120/AM970)-AM120,0)+(SUM($N120:AL120)+SUM($N999:AL999))*AM$952*AM970)*($F999=5)</f>
        <v>0</v>
      </c>
      <c r="AN999" s="234">
        <f>(IFERROR(-FV(AN$952,AN970,AN120/AN970)-AN120,0)+(SUM($N120:AM120)+SUM($N999:AM999))*AN$952*AN970)*($F999=5)</f>
        <v>0</v>
      </c>
      <c r="AO999" s="234">
        <f>(IFERROR(-FV(AO$952,AO970,AO120/AO970)-AO120,0)+(SUM($N120:AN120)+SUM($N999:AN999))*AO$952*AO970)*($F999=5)</f>
        <v>0</v>
      </c>
      <c r="AP999" s="234">
        <f>(IFERROR(-FV(AP$952,AP970,AP120/AP970)-AP120,0)+(SUM($N120:AO120)+SUM($N999:AO999))*AP$952*AP970)*($F999=5)</f>
        <v>0</v>
      </c>
      <c r="AQ999" s="234">
        <f>(IFERROR(-FV(AQ$952,AQ970,AQ120/AQ970)-AQ120,0)+(SUM($N120:AP120)+SUM($N999:AP999))*AQ$952*AQ970)*($F999=5)</f>
        <v>0</v>
      </c>
      <c r="AR999" s="234">
        <f>(IFERROR(-FV(AR$952,AR970,AR120/AR970)-AR120,0)+(SUM($N120:AQ120)+SUM($N999:AQ999))*AR$952*AR970)*($F999=5)</f>
        <v>0</v>
      </c>
      <c r="AS999" s="234">
        <f>(IFERROR(-FV(AS$952,AS970,AS120/AS970)-AS120,0)+(SUM($N120:AR120)+SUM($N999:AR999))*AS$952*AS970)*($F999=5)</f>
        <v>0</v>
      </c>
      <c r="AT999" s="234">
        <f>(IFERROR(-FV(AT$952,AT970,AT120/AT970)-AT120,0)+(SUM($N120:AS120)+SUM($N999:AS999))*AT$952*AT970)*($F999=5)</f>
        <v>0</v>
      </c>
      <c r="AU999" s="234">
        <f>(IFERROR(-FV(AU$952,AU970,AU120/AU970)-AU120,0)+(SUM($N120:AT120)+SUM($N999:AT999))*AU$952*AU970)*($F999=5)</f>
        <v>0</v>
      </c>
      <c r="AV999" s="234">
        <f>(IFERROR(-FV(AV$952,AV970,AV120/AV970)-AV120,0)+(SUM($N120:AU120)+SUM($N999:AU999))*AV$952*AV970)*($F999=5)</f>
        <v>0</v>
      </c>
      <c r="AW999" s="234">
        <f>(IFERROR(-FV(AW$952,AW970,AW120/AW970)-AW120,0)+(SUM($N120:AV120)+SUM($N999:AV999))*AW$952*AW970)*($F999=5)</f>
        <v>0</v>
      </c>
      <c r="AX999" s="234">
        <f>(IFERROR(-FV(AX$952,AX970,AX120/AX970)-AX120,0)+(SUM($N120:AW120)+SUM($N999:AW999))*AX$952*AX970)*($F999=5)</f>
        <v>0</v>
      </c>
      <c r="AY999" s="234">
        <f>(IFERROR(-FV(AY$952,AY970,AY120/AY970)-AY120,0)+(SUM($N120:AX120)+SUM($N999:AX999))*AY$952*AY970)*($F999=5)</f>
        <v>0</v>
      </c>
      <c r="AZ999" s="234">
        <f>(IFERROR(-FV(AZ$952,AZ970,AZ120/AZ970)-AZ120,0)+(SUM($N120:AY120)+SUM($N999:AY999))*AZ$952*AZ970)*($F999=5)</f>
        <v>0</v>
      </c>
      <c r="BA999" s="234">
        <f>(IFERROR(-FV(BA$952,BA970,BA120/BA970)-BA120,0)+(SUM($N120:AZ120)+SUM($N999:AZ999))*BA$952*BA970)*($F999=5)</f>
        <v>0</v>
      </c>
      <c r="BB999" s="234">
        <f>(IFERROR(-FV(BB$952,BB970,BB120/BB970)-BB120,0)+(SUM($N120:BA120)+SUM($N999:BA999))*BB$952*BB970)*($F999=5)</f>
        <v>0</v>
      </c>
      <c r="BC999" s="234">
        <f>(IFERROR(-FV(BC$952,BC970,BC120/BC970)-BC120,0)+(SUM($N120:BB120)+SUM($N999:BB999))*BC$952*BC970)*($F999=5)</f>
        <v>0</v>
      </c>
      <c r="BD999" s="234">
        <f>(IFERROR(-FV(BD$952,BD970,BD120/BD970)-BD120,0)+(SUM($N120:BC120)+SUM($N999:BC999))*BD$952*BD970)*($F999=5)</f>
        <v>0</v>
      </c>
      <c r="BE999" s="234">
        <f>(IFERROR(-FV(BE$952,BE970,BE120/BE970)-BE120,0)+(SUM($N120:BD120)+SUM($N999:BD999))*BE$952*BE970)*($F999=5)</f>
        <v>0</v>
      </c>
      <c r="BF999" s="234">
        <f>(IFERROR(-FV(BF$952,BF970,BF120/BF970)-BF120,0)+(SUM($N120:BE120)+SUM($N999:BE999))*BF$952*BF970)*($F999=5)</f>
        <v>0</v>
      </c>
      <c r="BG999" s="234">
        <f>(IFERROR(-FV(BG$952,BG970,BG120/BG970)-BG120,0)+(SUM($N120:BF120)+SUM($N999:BF999))*BG$952*BG970)*($F999=5)</f>
        <v>0</v>
      </c>
      <c r="BH999" s="234">
        <f>(IFERROR(-FV(BH$952,BH970,BH120/BH970)-BH120,0)+(SUM($N120:BG120)+SUM($N999:BG999))*BH$952*BH970)*($F999=5)</f>
        <v>0</v>
      </c>
      <c r="BI999" s="234">
        <f>(IFERROR(-FV(BI$952,BI970,BI120/BI970)-BI120,0)+(SUM($N120:BH120)+SUM($N999:BH999))*BI$952*BI970)*($F999=5)</f>
        <v>0</v>
      </c>
      <c r="BJ999" s="234">
        <f>(IFERROR(-FV(BJ$952,BJ970,BJ120/BJ970)-BJ120,0)+(SUM($N120:BI120)+SUM($N999:BI999))*BJ$952*BJ970)*($F999=5)</f>
        <v>0</v>
      </c>
      <c r="BK999" s="234">
        <f>(IFERROR(-FV(BK$952,BK970,BK120/BK970)-BK120,0)+(SUM($N120:BJ120)+SUM($N999:BJ999))*BK$952*BK970)*($F999=5)</f>
        <v>0</v>
      </c>
      <c r="BL999" s="234">
        <f>(IFERROR(-FV(BL$952,BL970,BL120/BL970)-BL120,0)+(SUM($N120:BK120)+SUM($N999:BK999))*BL$952*BL970)*($F999=5)</f>
        <v>0</v>
      </c>
      <c r="BM999" s="234">
        <f>(IFERROR(-FV(BM$952,BM970,BM120/BM970)-BM120,0)+(SUM($N120:BL120)+SUM($N999:BL999))*BM$952*BM970)*($F999=5)</f>
        <v>0</v>
      </c>
    </row>
    <row r="1000" spans="3:65" outlineLevel="1" x14ac:dyDescent="0.2">
      <c r="C1000" s="188">
        <f t="shared" si="744"/>
        <v>13</v>
      </c>
      <c r="D1000" s="166" t="str">
        <f t="shared" si="745"/>
        <v xml:space="preserve">Alt 2 - TRANSMISSION LINE  </v>
      </c>
      <c r="E1000" s="211" t="str">
        <f t="shared" si="743"/>
        <v>CWIP Capital</v>
      </c>
      <c r="F1000" s="183">
        <f t="shared" si="743"/>
        <v>6</v>
      </c>
      <c r="G1000" s="183"/>
      <c r="H1000" s="222"/>
      <c r="K1000" s="202">
        <f t="shared" si="746"/>
        <v>0</v>
      </c>
      <c r="L1000" s="203">
        <f t="shared" si="747"/>
        <v>0</v>
      </c>
      <c r="O1000" s="234">
        <f>(IFERROR(-FV(O$952,O971,O121/O971)-O121,0)+(SUM($N121:N121)+SUM($N1000:N1000))*O$952*O971)*($F1000=5)</f>
        <v>0</v>
      </c>
      <c r="P1000" s="234">
        <f>(IFERROR(-FV(P$952,P971,P121/P971)-P121,0)+(SUM($N121:O121)+SUM($N1000:O1000))*P$952*P971)*($F1000=5)</f>
        <v>0</v>
      </c>
      <c r="Q1000" s="234">
        <f>(IFERROR(-FV(Q$952,Q971,Q121/Q971)-Q121,0)+(SUM($N121:P121)+SUM($N1000:P1000))*Q$952*Q971)*($F1000=5)</f>
        <v>0</v>
      </c>
      <c r="R1000" s="234">
        <f>(IFERROR(-FV(R$952,R971,R121/R971)-R121,0)+(SUM($N121:Q121)+SUM($N1000:Q1000))*R$952*R971)*($F1000=5)</f>
        <v>0</v>
      </c>
      <c r="S1000" s="234">
        <f>(IFERROR(-FV(S$952,S971,S121/S971)-S121,0)+(SUM($N121:R121)+SUM($N1000:R1000))*S$952*S971)*($F1000=5)</f>
        <v>0</v>
      </c>
      <c r="T1000" s="234">
        <f>(IFERROR(-FV(T$952,T971,T121/T971)-T121,0)+(SUM($N121:S121)+SUM($N1000:S1000))*T$952*T971)*($F1000=5)</f>
        <v>0</v>
      </c>
      <c r="U1000" s="234">
        <f>(IFERROR(-FV(U$952,U971,U121/U971)-U121,0)+(SUM($N121:T121)+SUM($N1000:T1000))*U$952*U971)*($F1000=5)</f>
        <v>0</v>
      </c>
      <c r="V1000" s="234">
        <f>(IFERROR(-FV(V$952,V971,V121/V971)-V121,0)+(SUM($N121:U121)+SUM($N1000:U1000))*V$952*V971)*($F1000=5)</f>
        <v>0</v>
      </c>
      <c r="W1000" s="234">
        <f>(IFERROR(-FV(W$952,W971,W121/W971)-W121,0)+(SUM($N121:V121)+SUM($N1000:V1000))*W$952*W971)*($F1000=5)</f>
        <v>0</v>
      </c>
      <c r="X1000" s="234">
        <f>(IFERROR(-FV(X$952,X971,X121/X971)-X121,0)+(SUM($N121:W121)+SUM($N1000:W1000))*X$952*X971)*($F1000=5)</f>
        <v>0</v>
      </c>
      <c r="Y1000" s="234">
        <f>(IFERROR(-FV(Y$952,Y971,Y121/Y971)-Y121,0)+(SUM($N121:X121)+SUM($N1000:X1000))*Y$952*Y971)*($F1000=5)</f>
        <v>0</v>
      </c>
      <c r="Z1000" s="234">
        <f>(IFERROR(-FV(Z$952,Z971,Z121/Z971)-Z121,0)+(SUM($N121:Y121)+SUM($N1000:Y1000))*Z$952*Z971)*($F1000=5)</f>
        <v>0</v>
      </c>
      <c r="AA1000" s="234">
        <f>(IFERROR(-FV(AA$952,AA971,AA121/AA971)-AA121,0)+(SUM($N121:Z121)+SUM($N1000:Z1000))*AA$952*AA971)*($F1000=5)</f>
        <v>0</v>
      </c>
      <c r="AB1000" s="234">
        <f>(IFERROR(-FV(AB$952,AB971,AB121/AB971)-AB121,0)+(SUM($N121:AA121)+SUM($N1000:AA1000))*AB$952*AB971)*($F1000=5)</f>
        <v>0</v>
      </c>
      <c r="AC1000" s="234">
        <f>(IFERROR(-FV(AC$952,AC971,AC121/AC971)-AC121,0)+(SUM($N121:AB121)+SUM($N1000:AB1000))*AC$952*AC971)*($F1000=5)</f>
        <v>0</v>
      </c>
      <c r="AD1000" s="234">
        <f>(IFERROR(-FV(AD$952,AD971,AD121/AD971)-AD121,0)+(SUM($N121:AC121)+SUM($N1000:AC1000))*AD$952*AD971)*($F1000=5)</f>
        <v>0</v>
      </c>
      <c r="AE1000" s="234">
        <f>(IFERROR(-FV(AE$952,AE971,AE121/AE971)-AE121,0)+(SUM($N121:AD121)+SUM($N1000:AD1000))*AE$952*AE971)*($F1000=5)</f>
        <v>0</v>
      </c>
      <c r="AF1000" s="234">
        <f>(IFERROR(-FV(AF$952,AF971,AF121/AF971)-AF121,0)+(SUM($N121:AE121)+SUM($N1000:AE1000))*AF$952*AF971)*($F1000=5)</f>
        <v>0</v>
      </c>
      <c r="AG1000" s="234">
        <f>(IFERROR(-FV(AG$952,AG971,AG121/AG971)-AG121,0)+(SUM($N121:AF121)+SUM($N1000:AF1000))*AG$952*AG971)*($F1000=5)</f>
        <v>0</v>
      </c>
      <c r="AH1000" s="234">
        <f>(IFERROR(-FV(AH$952,AH971,AH121/AH971)-AH121,0)+(SUM($N121:AG121)+SUM($N1000:AG1000))*AH$952*AH971)*($F1000=5)</f>
        <v>0</v>
      </c>
      <c r="AI1000" s="234">
        <f>(IFERROR(-FV(AI$952,AI971,AI121/AI971)-AI121,0)+(SUM($N121:AH121)+SUM($N1000:AH1000))*AI$952*AI971)*($F1000=5)</f>
        <v>0</v>
      </c>
      <c r="AJ1000" s="234">
        <f>(IFERROR(-FV(AJ$952,AJ971,AJ121/AJ971)-AJ121,0)+(SUM($N121:AI121)+SUM($N1000:AI1000))*AJ$952*AJ971)*($F1000=5)</f>
        <v>0</v>
      </c>
      <c r="AK1000" s="234">
        <f>(IFERROR(-FV(AK$952,AK971,AK121/AK971)-AK121,0)+(SUM($N121:AJ121)+SUM($N1000:AJ1000))*AK$952*AK971)*($F1000=5)</f>
        <v>0</v>
      </c>
      <c r="AL1000" s="234">
        <f>(IFERROR(-FV(AL$952,AL971,AL121/AL971)-AL121,0)+(SUM($N121:AK121)+SUM($N1000:AK1000))*AL$952*AL971)*($F1000=5)</f>
        <v>0</v>
      </c>
      <c r="AM1000" s="234">
        <f>(IFERROR(-FV(AM$952,AM971,AM121/AM971)-AM121,0)+(SUM($N121:AL121)+SUM($N1000:AL1000))*AM$952*AM971)*($F1000=5)</f>
        <v>0</v>
      </c>
      <c r="AN1000" s="234">
        <f>(IFERROR(-FV(AN$952,AN971,AN121/AN971)-AN121,0)+(SUM($N121:AM121)+SUM($N1000:AM1000))*AN$952*AN971)*($F1000=5)</f>
        <v>0</v>
      </c>
      <c r="AO1000" s="234">
        <f>(IFERROR(-FV(AO$952,AO971,AO121/AO971)-AO121,0)+(SUM($N121:AN121)+SUM($N1000:AN1000))*AO$952*AO971)*($F1000=5)</f>
        <v>0</v>
      </c>
      <c r="AP1000" s="234">
        <f>(IFERROR(-FV(AP$952,AP971,AP121/AP971)-AP121,0)+(SUM($N121:AO121)+SUM($N1000:AO1000))*AP$952*AP971)*($F1000=5)</f>
        <v>0</v>
      </c>
      <c r="AQ1000" s="234">
        <f>(IFERROR(-FV(AQ$952,AQ971,AQ121/AQ971)-AQ121,0)+(SUM($N121:AP121)+SUM($N1000:AP1000))*AQ$952*AQ971)*($F1000=5)</f>
        <v>0</v>
      </c>
      <c r="AR1000" s="234">
        <f>(IFERROR(-FV(AR$952,AR971,AR121/AR971)-AR121,0)+(SUM($N121:AQ121)+SUM($N1000:AQ1000))*AR$952*AR971)*($F1000=5)</f>
        <v>0</v>
      </c>
      <c r="AS1000" s="234">
        <f>(IFERROR(-FV(AS$952,AS971,AS121/AS971)-AS121,0)+(SUM($N121:AR121)+SUM($N1000:AR1000))*AS$952*AS971)*($F1000=5)</f>
        <v>0</v>
      </c>
      <c r="AT1000" s="234">
        <f>(IFERROR(-FV(AT$952,AT971,AT121/AT971)-AT121,0)+(SUM($N121:AS121)+SUM($N1000:AS1000))*AT$952*AT971)*($F1000=5)</f>
        <v>0</v>
      </c>
      <c r="AU1000" s="234">
        <f>(IFERROR(-FV(AU$952,AU971,AU121/AU971)-AU121,0)+(SUM($N121:AT121)+SUM($N1000:AT1000))*AU$952*AU971)*($F1000=5)</f>
        <v>0</v>
      </c>
      <c r="AV1000" s="234">
        <f>(IFERROR(-FV(AV$952,AV971,AV121/AV971)-AV121,0)+(SUM($N121:AU121)+SUM($N1000:AU1000))*AV$952*AV971)*($F1000=5)</f>
        <v>0</v>
      </c>
      <c r="AW1000" s="234">
        <f>(IFERROR(-FV(AW$952,AW971,AW121/AW971)-AW121,0)+(SUM($N121:AV121)+SUM($N1000:AV1000))*AW$952*AW971)*($F1000=5)</f>
        <v>0</v>
      </c>
      <c r="AX1000" s="234">
        <f>(IFERROR(-FV(AX$952,AX971,AX121/AX971)-AX121,0)+(SUM($N121:AW121)+SUM($N1000:AW1000))*AX$952*AX971)*($F1000=5)</f>
        <v>0</v>
      </c>
      <c r="AY1000" s="234">
        <f>(IFERROR(-FV(AY$952,AY971,AY121/AY971)-AY121,0)+(SUM($N121:AX121)+SUM($N1000:AX1000))*AY$952*AY971)*($F1000=5)</f>
        <v>0</v>
      </c>
      <c r="AZ1000" s="234">
        <f>(IFERROR(-FV(AZ$952,AZ971,AZ121/AZ971)-AZ121,0)+(SUM($N121:AY121)+SUM($N1000:AY1000))*AZ$952*AZ971)*($F1000=5)</f>
        <v>0</v>
      </c>
      <c r="BA1000" s="234">
        <f>(IFERROR(-FV(BA$952,BA971,BA121/BA971)-BA121,0)+(SUM($N121:AZ121)+SUM($N1000:AZ1000))*BA$952*BA971)*($F1000=5)</f>
        <v>0</v>
      </c>
      <c r="BB1000" s="234">
        <f>(IFERROR(-FV(BB$952,BB971,BB121/BB971)-BB121,0)+(SUM($N121:BA121)+SUM($N1000:BA1000))*BB$952*BB971)*($F1000=5)</f>
        <v>0</v>
      </c>
      <c r="BC1000" s="234">
        <f>(IFERROR(-FV(BC$952,BC971,BC121/BC971)-BC121,0)+(SUM($N121:BB121)+SUM($N1000:BB1000))*BC$952*BC971)*($F1000=5)</f>
        <v>0</v>
      </c>
      <c r="BD1000" s="234">
        <f>(IFERROR(-FV(BD$952,BD971,BD121/BD971)-BD121,0)+(SUM($N121:BC121)+SUM($N1000:BC1000))*BD$952*BD971)*($F1000=5)</f>
        <v>0</v>
      </c>
      <c r="BE1000" s="234">
        <f>(IFERROR(-FV(BE$952,BE971,BE121/BE971)-BE121,0)+(SUM($N121:BD121)+SUM($N1000:BD1000))*BE$952*BE971)*($F1000=5)</f>
        <v>0</v>
      </c>
      <c r="BF1000" s="234">
        <f>(IFERROR(-FV(BF$952,BF971,BF121/BF971)-BF121,0)+(SUM($N121:BE121)+SUM($N1000:BE1000))*BF$952*BF971)*($F1000=5)</f>
        <v>0</v>
      </c>
      <c r="BG1000" s="234">
        <f>(IFERROR(-FV(BG$952,BG971,BG121/BG971)-BG121,0)+(SUM($N121:BF121)+SUM($N1000:BF1000))*BG$952*BG971)*($F1000=5)</f>
        <v>0</v>
      </c>
      <c r="BH1000" s="234">
        <f>(IFERROR(-FV(BH$952,BH971,BH121/BH971)-BH121,0)+(SUM($N121:BG121)+SUM($N1000:BG1000))*BH$952*BH971)*($F1000=5)</f>
        <v>0</v>
      </c>
      <c r="BI1000" s="234">
        <f>(IFERROR(-FV(BI$952,BI971,BI121/BI971)-BI121,0)+(SUM($N121:BH121)+SUM($N1000:BH1000))*BI$952*BI971)*($F1000=5)</f>
        <v>0</v>
      </c>
      <c r="BJ1000" s="234">
        <f>(IFERROR(-FV(BJ$952,BJ971,BJ121/BJ971)-BJ121,0)+(SUM($N121:BI121)+SUM($N1000:BI1000))*BJ$952*BJ971)*($F1000=5)</f>
        <v>0</v>
      </c>
      <c r="BK1000" s="234">
        <f>(IFERROR(-FV(BK$952,BK971,BK121/BK971)-BK121,0)+(SUM($N121:BJ121)+SUM($N1000:BJ1000))*BK$952*BK971)*($F1000=5)</f>
        <v>0</v>
      </c>
      <c r="BL1000" s="234">
        <f>(IFERROR(-FV(BL$952,BL971,BL121/BL971)-BL121,0)+(SUM($N121:BK121)+SUM($N1000:BK1000))*BL$952*BL971)*($F1000=5)</f>
        <v>0</v>
      </c>
      <c r="BM1000" s="234">
        <f>(IFERROR(-FV(BM$952,BM971,BM121/BM971)-BM121,0)+(SUM($N121:BL121)+SUM($N1000:BL1000))*BM$952*BM971)*($F1000=5)</f>
        <v>0</v>
      </c>
    </row>
    <row r="1001" spans="3:65" outlineLevel="1" x14ac:dyDescent="0.2">
      <c r="C1001" s="188">
        <f t="shared" si="744"/>
        <v>14</v>
      </c>
      <c r="D1001" s="166" t="str">
        <f t="shared" si="745"/>
        <v xml:space="preserve">Alt 2 - TRANSMISSION SUBSTATION  </v>
      </c>
      <c r="E1001" s="211" t="str">
        <f t="shared" si="743"/>
        <v>CWIP Capital</v>
      </c>
      <c r="F1001" s="183">
        <f t="shared" si="743"/>
        <v>6</v>
      </c>
      <c r="G1001" s="183"/>
      <c r="H1001" s="222"/>
      <c r="K1001" s="202">
        <f t="shared" si="746"/>
        <v>0</v>
      </c>
      <c r="L1001" s="203">
        <f t="shared" si="747"/>
        <v>0</v>
      </c>
      <c r="O1001" s="234">
        <f>(IFERROR(-FV(O$952,O972,O122/O972)-O122,0)+(SUM($N122:N122)+SUM($N1001:N1001))*O$952*O972)*($F1001=5)</f>
        <v>0</v>
      </c>
      <c r="P1001" s="234">
        <f>(IFERROR(-FV(P$952,P972,P122/P972)-P122,0)+(SUM($N122:O122)+SUM($N1001:O1001))*P$952*P972)*($F1001=5)</f>
        <v>0</v>
      </c>
      <c r="Q1001" s="234">
        <f>(IFERROR(-FV(Q$952,Q972,Q122/Q972)-Q122,0)+(SUM($N122:P122)+SUM($N1001:P1001))*Q$952*Q972)*($F1001=5)</f>
        <v>0</v>
      </c>
      <c r="R1001" s="234">
        <f>(IFERROR(-FV(R$952,R972,R122/R972)-R122,0)+(SUM($N122:Q122)+SUM($N1001:Q1001))*R$952*R972)*($F1001=5)</f>
        <v>0</v>
      </c>
      <c r="S1001" s="234">
        <f>(IFERROR(-FV(S$952,S972,S122/S972)-S122,0)+(SUM($N122:R122)+SUM($N1001:R1001))*S$952*S972)*($F1001=5)</f>
        <v>0</v>
      </c>
      <c r="T1001" s="234">
        <f>(IFERROR(-FV(T$952,T972,T122/T972)-T122,0)+(SUM($N122:S122)+SUM($N1001:S1001))*T$952*T972)*($F1001=5)</f>
        <v>0</v>
      </c>
      <c r="U1001" s="234">
        <f>(IFERROR(-FV(U$952,U972,U122/U972)-U122,0)+(SUM($N122:T122)+SUM($N1001:T1001))*U$952*U972)*($F1001=5)</f>
        <v>0</v>
      </c>
      <c r="V1001" s="234">
        <f>(IFERROR(-FV(V$952,V972,V122/V972)-V122,0)+(SUM($N122:U122)+SUM($N1001:U1001))*V$952*V972)*($F1001=5)</f>
        <v>0</v>
      </c>
      <c r="W1001" s="234">
        <f>(IFERROR(-FV(W$952,W972,W122/W972)-W122,0)+(SUM($N122:V122)+SUM($N1001:V1001))*W$952*W972)*($F1001=5)</f>
        <v>0</v>
      </c>
      <c r="X1001" s="234">
        <f>(IFERROR(-FV(X$952,X972,X122/X972)-X122,0)+(SUM($N122:W122)+SUM($N1001:W1001))*X$952*X972)*($F1001=5)</f>
        <v>0</v>
      </c>
      <c r="Y1001" s="234">
        <f>(IFERROR(-FV(Y$952,Y972,Y122/Y972)-Y122,0)+(SUM($N122:X122)+SUM($N1001:X1001))*Y$952*Y972)*($F1001=5)</f>
        <v>0</v>
      </c>
      <c r="Z1001" s="234">
        <f>(IFERROR(-FV(Z$952,Z972,Z122/Z972)-Z122,0)+(SUM($N122:Y122)+SUM($N1001:Y1001))*Z$952*Z972)*($F1001=5)</f>
        <v>0</v>
      </c>
      <c r="AA1001" s="234">
        <f>(IFERROR(-FV(AA$952,AA972,AA122/AA972)-AA122,0)+(SUM($N122:Z122)+SUM($N1001:Z1001))*AA$952*AA972)*($F1001=5)</f>
        <v>0</v>
      </c>
      <c r="AB1001" s="234">
        <f>(IFERROR(-FV(AB$952,AB972,AB122/AB972)-AB122,0)+(SUM($N122:AA122)+SUM($N1001:AA1001))*AB$952*AB972)*($F1001=5)</f>
        <v>0</v>
      </c>
      <c r="AC1001" s="234">
        <f>(IFERROR(-FV(AC$952,AC972,AC122/AC972)-AC122,0)+(SUM($N122:AB122)+SUM($N1001:AB1001))*AC$952*AC972)*($F1001=5)</f>
        <v>0</v>
      </c>
      <c r="AD1001" s="234">
        <f>(IFERROR(-FV(AD$952,AD972,AD122/AD972)-AD122,0)+(SUM($N122:AC122)+SUM($N1001:AC1001))*AD$952*AD972)*($F1001=5)</f>
        <v>0</v>
      </c>
      <c r="AE1001" s="234">
        <f>(IFERROR(-FV(AE$952,AE972,AE122/AE972)-AE122,0)+(SUM($N122:AD122)+SUM($N1001:AD1001))*AE$952*AE972)*($F1001=5)</f>
        <v>0</v>
      </c>
      <c r="AF1001" s="234">
        <f>(IFERROR(-FV(AF$952,AF972,AF122/AF972)-AF122,0)+(SUM($N122:AE122)+SUM($N1001:AE1001))*AF$952*AF972)*($F1001=5)</f>
        <v>0</v>
      </c>
      <c r="AG1001" s="234">
        <f>(IFERROR(-FV(AG$952,AG972,AG122/AG972)-AG122,0)+(SUM($N122:AF122)+SUM($N1001:AF1001))*AG$952*AG972)*($F1001=5)</f>
        <v>0</v>
      </c>
      <c r="AH1001" s="234">
        <f>(IFERROR(-FV(AH$952,AH972,AH122/AH972)-AH122,0)+(SUM($N122:AG122)+SUM($N1001:AG1001))*AH$952*AH972)*($F1001=5)</f>
        <v>0</v>
      </c>
      <c r="AI1001" s="234">
        <f>(IFERROR(-FV(AI$952,AI972,AI122/AI972)-AI122,0)+(SUM($N122:AH122)+SUM($N1001:AH1001))*AI$952*AI972)*($F1001=5)</f>
        <v>0</v>
      </c>
      <c r="AJ1001" s="234">
        <f>(IFERROR(-FV(AJ$952,AJ972,AJ122/AJ972)-AJ122,0)+(SUM($N122:AI122)+SUM($N1001:AI1001))*AJ$952*AJ972)*($F1001=5)</f>
        <v>0</v>
      </c>
      <c r="AK1001" s="234">
        <f>(IFERROR(-FV(AK$952,AK972,AK122/AK972)-AK122,0)+(SUM($N122:AJ122)+SUM($N1001:AJ1001))*AK$952*AK972)*($F1001=5)</f>
        <v>0</v>
      </c>
      <c r="AL1001" s="234">
        <f>(IFERROR(-FV(AL$952,AL972,AL122/AL972)-AL122,0)+(SUM($N122:AK122)+SUM($N1001:AK1001))*AL$952*AL972)*($F1001=5)</f>
        <v>0</v>
      </c>
      <c r="AM1001" s="234">
        <f>(IFERROR(-FV(AM$952,AM972,AM122/AM972)-AM122,0)+(SUM($N122:AL122)+SUM($N1001:AL1001))*AM$952*AM972)*($F1001=5)</f>
        <v>0</v>
      </c>
      <c r="AN1001" s="234">
        <f>(IFERROR(-FV(AN$952,AN972,AN122/AN972)-AN122,0)+(SUM($N122:AM122)+SUM($N1001:AM1001))*AN$952*AN972)*($F1001=5)</f>
        <v>0</v>
      </c>
      <c r="AO1001" s="234">
        <f>(IFERROR(-FV(AO$952,AO972,AO122/AO972)-AO122,0)+(SUM($N122:AN122)+SUM($N1001:AN1001))*AO$952*AO972)*($F1001=5)</f>
        <v>0</v>
      </c>
      <c r="AP1001" s="234">
        <f>(IFERROR(-FV(AP$952,AP972,AP122/AP972)-AP122,0)+(SUM($N122:AO122)+SUM($N1001:AO1001))*AP$952*AP972)*($F1001=5)</f>
        <v>0</v>
      </c>
      <c r="AQ1001" s="234">
        <f>(IFERROR(-FV(AQ$952,AQ972,AQ122/AQ972)-AQ122,0)+(SUM($N122:AP122)+SUM($N1001:AP1001))*AQ$952*AQ972)*($F1001=5)</f>
        <v>0</v>
      </c>
      <c r="AR1001" s="234">
        <f>(IFERROR(-FV(AR$952,AR972,AR122/AR972)-AR122,0)+(SUM($N122:AQ122)+SUM($N1001:AQ1001))*AR$952*AR972)*($F1001=5)</f>
        <v>0</v>
      </c>
      <c r="AS1001" s="234">
        <f>(IFERROR(-FV(AS$952,AS972,AS122/AS972)-AS122,0)+(SUM($N122:AR122)+SUM($N1001:AR1001))*AS$952*AS972)*($F1001=5)</f>
        <v>0</v>
      </c>
      <c r="AT1001" s="234">
        <f>(IFERROR(-FV(AT$952,AT972,AT122/AT972)-AT122,0)+(SUM($N122:AS122)+SUM($N1001:AS1001))*AT$952*AT972)*($F1001=5)</f>
        <v>0</v>
      </c>
      <c r="AU1001" s="234">
        <f>(IFERROR(-FV(AU$952,AU972,AU122/AU972)-AU122,0)+(SUM($N122:AT122)+SUM($N1001:AT1001))*AU$952*AU972)*($F1001=5)</f>
        <v>0</v>
      </c>
      <c r="AV1001" s="234">
        <f>(IFERROR(-FV(AV$952,AV972,AV122/AV972)-AV122,0)+(SUM($N122:AU122)+SUM($N1001:AU1001))*AV$952*AV972)*($F1001=5)</f>
        <v>0</v>
      </c>
      <c r="AW1001" s="234">
        <f>(IFERROR(-FV(AW$952,AW972,AW122/AW972)-AW122,0)+(SUM($N122:AV122)+SUM($N1001:AV1001))*AW$952*AW972)*($F1001=5)</f>
        <v>0</v>
      </c>
      <c r="AX1001" s="234">
        <f>(IFERROR(-FV(AX$952,AX972,AX122/AX972)-AX122,0)+(SUM($N122:AW122)+SUM($N1001:AW1001))*AX$952*AX972)*($F1001=5)</f>
        <v>0</v>
      </c>
      <c r="AY1001" s="234">
        <f>(IFERROR(-FV(AY$952,AY972,AY122/AY972)-AY122,0)+(SUM($N122:AX122)+SUM($N1001:AX1001))*AY$952*AY972)*($F1001=5)</f>
        <v>0</v>
      </c>
      <c r="AZ1001" s="234">
        <f>(IFERROR(-FV(AZ$952,AZ972,AZ122/AZ972)-AZ122,0)+(SUM($N122:AY122)+SUM($N1001:AY1001))*AZ$952*AZ972)*($F1001=5)</f>
        <v>0</v>
      </c>
      <c r="BA1001" s="234">
        <f>(IFERROR(-FV(BA$952,BA972,BA122/BA972)-BA122,0)+(SUM($N122:AZ122)+SUM($N1001:AZ1001))*BA$952*BA972)*($F1001=5)</f>
        <v>0</v>
      </c>
      <c r="BB1001" s="234">
        <f>(IFERROR(-FV(BB$952,BB972,BB122/BB972)-BB122,0)+(SUM($N122:BA122)+SUM($N1001:BA1001))*BB$952*BB972)*($F1001=5)</f>
        <v>0</v>
      </c>
      <c r="BC1001" s="234">
        <f>(IFERROR(-FV(BC$952,BC972,BC122/BC972)-BC122,0)+(SUM($N122:BB122)+SUM($N1001:BB1001))*BC$952*BC972)*($F1001=5)</f>
        <v>0</v>
      </c>
      <c r="BD1001" s="234">
        <f>(IFERROR(-FV(BD$952,BD972,BD122/BD972)-BD122,0)+(SUM($N122:BC122)+SUM($N1001:BC1001))*BD$952*BD972)*($F1001=5)</f>
        <v>0</v>
      </c>
      <c r="BE1001" s="234">
        <f>(IFERROR(-FV(BE$952,BE972,BE122/BE972)-BE122,0)+(SUM($N122:BD122)+SUM($N1001:BD1001))*BE$952*BE972)*($F1001=5)</f>
        <v>0</v>
      </c>
      <c r="BF1001" s="234">
        <f>(IFERROR(-FV(BF$952,BF972,BF122/BF972)-BF122,0)+(SUM($N122:BE122)+SUM($N1001:BE1001))*BF$952*BF972)*($F1001=5)</f>
        <v>0</v>
      </c>
      <c r="BG1001" s="234">
        <f>(IFERROR(-FV(BG$952,BG972,BG122/BG972)-BG122,0)+(SUM($N122:BF122)+SUM($N1001:BF1001))*BG$952*BG972)*($F1001=5)</f>
        <v>0</v>
      </c>
      <c r="BH1001" s="234">
        <f>(IFERROR(-FV(BH$952,BH972,BH122/BH972)-BH122,0)+(SUM($N122:BG122)+SUM($N1001:BG1001))*BH$952*BH972)*($F1001=5)</f>
        <v>0</v>
      </c>
      <c r="BI1001" s="234">
        <f>(IFERROR(-FV(BI$952,BI972,BI122/BI972)-BI122,0)+(SUM($N122:BH122)+SUM($N1001:BH1001))*BI$952*BI972)*($F1001=5)</f>
        <v>0</v>
      </c>
      <c r="BJ1001" s="234">
        <f>(IFERROR(-FV(BJ$952,BJ972,BJ122/BJ972)-BJ122,0)+(SUM($N122:BI122)+SUM($N1001:BI1001))*BJ$952*BJ972)*($F1001=5)</f>
        <v>0</v>
      </c>
      <c r="BK1001" s="234">
        <f>(IFERROR(-FV(BK$952,BK972,BK122/BK972)-BK122,0)+(SUM($N122:BJ122)+SUM($N1001:BJ1001))*BK$952*BK972)*($F1001=5)</f>
        <v>0</v>
      </c>
      <c r="BL1001" s="234">
        <f>(IFERROR(-FV(BL$952,BL972,BL122/BL972)-BL122,0)+(SUM($N122:BK122)+SUM($N1001:BK1001))*BL$952*BL972)*($F1001=5)</f>
        <v>0</v>
      </c>
      <c r="BM1001" s="234">
        <f>(IFERROR(-FV(BM$952,BM972,BM122/BM972)-BM122,0)+(SUM($N122:BL122)+SUM($N1001:BL1001))*BM$952*BM972)*($F1001=5)</f>
        <v>0</v>
      </c>
    </row>
    <row r="1002" spans="3:65" outlineLevel="1" x14ac:dyDescent="0.2">
      <c r="C1002" s="188">
        <f t="shared" si="744"/>
        <v>15</v>
      </c>
      <c r="D1002" s="166" t="str">
        <f t="shared" si="745"/>
        <v xml:space="preserve">Alt 2 - DISTRIBUTION SUBSTATION  </v>
      </c>
      <c r="E1002" s="211" t="str">
        <f t="shared" si="743"/>
        <v>CWIP Capital</v>
      </c>
      <c r="F1002" s="183">
        <f t="shared" si="743"/>
        <v>6</v>
      </c>
      <c r="G1002" s="183"/>
      <c r="H1002" s="222"/>
      <c r="K1002" s="202">
        <f t="shared" si="746"/>
        <v>0</v>
      </c>
      <c r="L1002" s="203">
        <f t="shared" si="747"/>
        <v>0</v>
      </c>
      <c r="O1002" s="234">
        <f>(IFERROR(-FV(O$952,O973,O123/O973)-O123,0)+(SUM($N123:N123)+SUM($N1002:N1002))*O$952*O973)*($F1002=5)</f>
        <v>0</v>
      </c>
      <c r="P1002" s="234">
        <f>(IFERROR(-FV(P$952,P973,P123/P973)-P123,0)+(SUM($N123:O123)+SUM($N1002:O1002))*P$952*P973)*($F1002=5)</f>
        <v>0</v>
      </c>
      <c r="Q1002" s="234">
        <f>(IFERROR(-FV(Q$952,Q973,Q123/Q973)-Q123,0)+(SUM($N123:P123)+SUM($N1002:P1002))*Q$952*Q973)*($F1002=5)</f>
        <v>0</v>
      </c>
      <c r="R1002" s="234">
        <f>(IFERROR(-FV(R$952,R973,R123/R973)-R123,0)+(SUM($N123:Q123)+SUM($N1002:Q1002))*R$952*R973)*($F1002=5)</f>
        <v>0</v>
      </c>
      <c r="S1002" s="234">
        <f>(IFERROR(-FV(S$952,S973,S123/S973)-S123,0)+(SUM($N123:R123)+SUM($N1002:R1002))*S$952*S973)*($F1002=5)</f>
        <v>0</v>
      </c>
      <c r="T1002" s="234">
        <f>(IFERROR(-FV(T$952,T973,T123/T973)-T123,0)+(SUM($N123:S123)+SUM($N1002:S1002))*T$952*T973)*($F1002=5)</f>
        <v>0</v>
      </c>
      <c r="U1002" s="234">
        <f>(IFERROR(-FV(U$952,U973,U123/U973)-U123,0)+(SUM($N123:T123)+SUM($N1002:T1002))*U$952*U973)*($F1002=5)</f>
        <v>0</v>
      </c>
      <c r="V1002" s="234">
        <f>(IFERROR(-FV(V$952,V973,V123/V973)-V123,0)+(SUM($N123:U123)+SUM($N1002:U1002))*V$952*V973)*($F1002=5)</f>
        <v>0</v>
      </c>
      <c r="W1002" s="234">
        <f>(IFERROR(-FV(W$952,W973,W123/W973)-W123,0)+(SUM($N123:V123)+SUM($N1002:V1002))*W$952*W973)*($F1002=5)</f>
        <v>0</v>
      </c>
      <c r="X1002" s="234">
        <f>(IFERROR(-FV(X$952,X973,X123/X973)-X123,0)+(SUM($N123:W123)+SUM($N1002:W1002))*X$952*X973)*($F1002=5)</f>
        <v>0</v>
      </c>
      <c r="Y1002" s="234">
        <f>(IFERROR(-FV(Y$952,Y973,Y123/Y973)-Y123,0)+(SUM($N123:X123)+SUM($N1002:X1002))*Y$952*Y973)*($F1002=5)</f>
        <v>0</v>
      </c>
      <c r="Z1002" s="234">
        <f>(IFERROR(-FV(Z$952,Z973,Z123/Z973)-Z123,0)+(SUM($N123:Y123)+SUM($N1002:Y1002))*Z$952*Z973)*($F1002=5)</f>
        <v>0</v>
      </c>
      <c r="AA1002" s="234">
        <f>(IFERROR(-FV(AA$952,AA973,AA123/AA973)-AA123,0)+(SUM($N123:Z123)+SUM($N1002:Z1002))*AA$952*AA973)*($F1002=5)</f>
        <v>0</v>
      </c>
      <c r="AB1002" s="234">
        <f>(IFERROR(-FV(AB$952,AB973,AB123/AB973)-AB123,0)+(SUM($N123:AA123)+SUM($N1002:AA1002))*AB$952*AB973)*($F1002=5)</f>
        <v>0</v>
      </c>
      <c r="AC1002" s="234">
        <f>(IFERROR(-FV(AC$952,AC973,AC123/AC973)-AC123,0)+(SUM($N123:AB123)+SUM($N1002:AB1002))*AC$952*AC973)*($F1002=5)</f>
        <v>0</v>
      </c>
      <c r="AD1002" s="234">
        <f>(IFERROR(-FV(AD$952,AD973,AD123/AD973)-AD123,0)+(SUM($N123:AC123)+SUM($N1002:AC1002))*AD$952*AD973)*($F1002=5)</f>
        <v>0</v>
      </c>
      <c r="AE1002" s="234">
        <f>(IFERROR(-FV(AE$952,AE973,AE123/AE973)-AE123,0)+(SUM($N123:AD123)+SUM($N1002:AD1002))*AE$952*AE973)*($F1002=5)</f>
        <v>0</v>
      </c>
      <c r="AF1002" s="234">
        <f>(IFERROR(-FV(AF$952,AF973,AF123/AF973)-AF123,0)+(SUM($N123:AE123)+SUM($N1002:AE1002))*AF$952*AF973)*($F1002=5)</f>
        <v>0</v>
      </c>
      <c r="AG1002" s="234">
        <f>(IFERROR(-FV(AG$952,AG973,AG123/AG973)-AG123,0)+(SUM($N123:AF123)+SUM($N1002:AF1002))*AG$952*AG973)*($F1002=5)</f>
        <v>0</v>
      </c>
      <c r="AH1002" s="234">
        <f>(IFERROR(-FV(AH$952,AH973,AH123/AH973)-AH123,0)+(SUM($N123:AG123)+SUM($N1002:AG1002))*AH$952*AH973)*($F1002=5)</f>
        <v>0</v>
      </c>
      <c r="AI1002" s="234">
        <f>(IFERROR(-FV(AI$952,AI973,AI123/AI973)-AI123,0)+(SUM($N123:AH123)+SUM($N1002:AH1002))*AI$952*AI973)*($F1002=5)</f>
        <v>0</v>
      </c>
      <c r="AJ1002" s="234">
        <f>(IFERROR(-FV(AJ$952,AJ973,AJ123/AJ973)-AJ123,0)+(SUM($N123:AI123)+SUM($N1002:AI1002))*AJ$952*AJ973)*($F1002=5)</f>
        <v>0</v>
      </c>
      <c r="AK1002" s="234">
        <f>(IFERROR(-FV(AK$952,AK973,AK123/AK973)-AK123,0)+(SUM($N123:AJ123)+SUM($N1002:AJ1002))*AK$952*AK973)*($F1002=5)</f>
        <v>0</v>
      </c>
      <c r="AL1002" s="234">
        <f>(IFERROR(-FV(AL$952,AL973,AL123/AL973)-AL123,0)+(SUM($N123:AK123)+SUM($N1002:AK1002))*AL$952*AL973)*($F1002=5)</f>
        <v>0</v>
      </c>
      <c r="AM1002" s="234">
        <f>(IFERROR(-FV(AM$952,AM973,AM123/AM973)-AM123,0)+(SUM($N123:AL123)+SUM($N1002:AL1002))*AM$952*AM973)*($F1002=5)</f>
        <v>0</v>
      </c>
      <c r="AN1002" s="234">
        <f>(IFERROR(-FV(AN$952,AN973,AN123/AN973)-AN123,0)+(SUM($N123:AM123)+SUM($N1002:AM1002))*AN$952*AN973)*($F1002=5)</f>
        <v>0</v>
      </c>
      <c r="AO1002" s="234">
        <f>(IFERROR(-FV(AO$952,AO973,AO123/AO973)-AO123,0)+(SUM($N123:AN123)+SUM($N1002:AN1002))*AO$952*AO973)*($F1002=5)</f>
        <v>0</v>
      </c>
      <c r="AP1002" s="234">
        <f>(IFERROR(-FV(AP$952,AP973,AP123/AP973)-AP123,0)+(SUM($N123:AO123)+SUM($N1002:AO1002))*AP$952*AP973)*($F1002=5)</f>
        <v>0</v>
      </c>
      <c r="AQ1002" s="234">
        <f>(IFERROR(-FV(AQ$952,AQ973,AQ123/AQ973)-AQ123,0)+(SUM($N123:AP123)+SUM($N1002:AP1002))*AQ$952*AQ973)*($F1002=5)</f>
        <v>0</v>
      </c>
      <c r="AR1002" s="234">
        <f>(IFERROR(-FV(AR$952,AR973,AR123/AR973)-AR123,0)+(SUM($N123:AQ123)+SUM($N1002:AQ1002))*AR$952*AR973)*($F1002=5)</f>
        <v>0</v>
      </c>
      <c r="AS1002" s="234">
        <f>(IFERROR(-FV(AS$952,AS973,AS123/AS973)-AS123,0)+(SUM($N123:AR123)+SUM($N1002:AR1002))*AS$952*AS973)*($F1002=5)</f>
        <v>0</v>
      </c>
      <c r="AT1002" s="234">
        <f>(IFERROR(-FV(AT$952,AT973,AT123/AT973)-AT123,0)+(SUM($N123:AS123)+SUM($N1002:AS1002))*AT$952*AT973)*($F1002=5)</f>
        <v>0</v>
      </c>
      <c r="AU1002" s="234">
        <f>(IFERROR(-FV(AU$952,AU973,AU123/AU973)-AU123,0)+(SUM($N123:AT123)+SUM($N1002:AT1002))*AU$952*AU973)*($F1002=5)</f>
        <v>0</v>
      </c>
      <c r="AV1002" s="234">
        <f>(IFERROR(-FV(AV$952,AV973,AV123/AV973)-AV123,0)+(SUM($N123:AU123)+SUM($N1002:AU1002))*AV$952*AV973)*($F1002=5)</f>
        <v>0</v>
      </c>
      <c r="AW1002" s="234">
        <f>(IFERROR(-FV(AW$952,AW973,AW123/AW973)-AW123,0)+(SUM($N123:AV123)+SUM($N1002:AV1002))*AW$952*AW973)*($F1002=5)</f>
        <v>0</v>
      </c>
      <c r="AX1002" s="234">
        <f>(IFERROR(-FV(AX$952,AX973,AX123/AX973)-AX123,0)+(SUM($N123:AW123)+SUM($N1002:AW1002))*AX$952*AX973)*($F1002=5)</f>
        <v>0</v>
      </c>
      <c r="AY1002" s="234">
        <f>(IFERROR(-FV(AY$952,AY973,AY123/AY973)-AY123,0)+(SUM($N123:AX123)+SUM($N1002:AX1002))*AY$952*AY973)*($F1002=5)</f>
        <v>0</v>
      </c>
      <c r="AZ1002" s="234">
        <f>(IFERROR(-FV(AZ$952,AZ973,AZ123/AZ973)-AZ123,0)+(SUM($N123:AY123)+SUM($N1002:AY1002))*AZ$952*AZ973)*($F1002=5)</f>
        <v>0</v>
      </c>
      <c r="BA1002" s="234">
        <f>(IFERROR(-FV(BA$952,BA973,BA123/BA973)-BA123,0)+(SUM($N123:AZ123)+SUM($N1002:AZ1002))*BA$952*BA973)*($F1002=5)</f>
        <v>0</v>
      </c>
      <c r="BB1002" s="234">
        <f>(IFERROR(-FV(BB$952,BB973,BB123/BB973)-BB123,0)+(SUM($N123:BA123)+SUM($N1002:BA1002))*BB$952*BB973)*($F1002=5)</f>
        <v>0</v>
      </c>
      <c r="BC1002" s="234">
        <f>(IFERROR(-FV(BC$952,BC973,BC123/BC973)-BC123,0)+(SUM($N123:BB123)+SUM($N1002:BB1002))*BC$952*BC973)*($F1002=5)</f>
        <v>0</v>
      </c>
      <c r="BD1002" s="234">
        <f>(IFERROR(-FV(BD$952,BD973,BD123/BD973)-BD123,0)+(SUM($N123:BC123)+SUM($N1002:BC1002))*BD$952*BD973)*($F1002=5)</f>
        <v>0</v>
      </c>
      <c r="BE1002" s="234">
        <f>(IFERROR(-FV(BE$952,BE973,BE123/BE973)-BE123,0)+(SUM($N123:BD123)+SUM($N1002:BD1002))*BE$952*BE973)*($F1002=5)</f>
        <v>0</v>
      </c>
      <c r="BF1002" s="234">
        <f>(IFERROR(-FV(BF$952,BF973,BF123/BF973)-BF123,0)+(SUM($N123:BE123)+SUM($N1002:BE1002))*BF$952*BF973)*($F1002=5)</f>
        <v>0</v>
      </c>
      <c r="BG1002" s="234">
        <f>(IFERROR(-FV(BG$952,BG973,BG123/BG973)-BG123,0)+(SUM($N123:BF123)+SUM($N1002:BF1002))*BG$952*BG973)*($F1002=5)</f>
        <v>0</v>
      </c>
      <c r="BH1002" s="234">
        <f>(IFERROR(-FV(BH$952,BH973,BH123/BH973)-BH123,0)+(SUM($N123:BG123)+SUM($N1002:BG1002))*BH$952*BH973)*($F1002=5)</f>
        <v>0</v>
      </c>
      <c r="BI1002" s="234">
        <f>(IFERROR(-FV(BI$952,BI973,BI123/BI973)-BI123,0)+(SUM($N123:BH123)+SUM($N1002:BH1002))*BI$952*BI973)*($F1002=5)</f>
        <v>0</v>
      </c>
      <c r="BJ1002" s="234">
        <f>(IFERROR(-FV(BJ$952,BJ973,BJ123/BJ973)-BJ123,0)+(SUM($N123:BI123)+SUM($N1002:BI1002))*BJ$952*BJ973)*($F1002=5)</f>
        <v>0</v>
      </c>
      <c r="BK1002" s="234">
        <f>(IFERROR(-FV(BK$952,BK973,BK123/BK973)-BK123,0)+(SUM($N123:BJ123)+SUM($N1002:BJ1002))*BK$952*BK973)*($F1002=5)</f>
        <v>0</v>
      </c>
      <c r="BL1002" s="234">
        <f>(IFERROR(-FV(BL$952,BL973,BL123/BL973)-BL123,0)+(SUM($N123:BK123)+SUM($N1002:BK1002))*BL$952*BL973)*($F1002=5)</f>
        <v>0</v>
      </c>
      <c r="BM1002" s="234">
        <f>(IFERROR(-FV(BM$952,BM973,BM123/BM973)-BM123,0)+(SUM($N123:BL123)+SUM($N1002:BL1002))*BM$952*BM973)*($F1002=5)</f>
        <v>0</v>
      </c>
    </row>
    <row r="1003" spans="3:65" outlineLevel="1" x14ac:dyDescent="0.2">
      <c r="C1003" s="188">
        <f t="shared" si="744"/>
        <v>16</v>
      </c>
      <c r="D1003" s="166" t="str">
        <f t="shared" si="745"/>
        <v>item 16</v>
      </c>
      <c r="E1003" s="211" t="str">
        <f t="shared" si="743"/>
        <v>Operating Expense</v>
      </c>
      <c r="F1003" s="183">
        <f t="shared" si="743"/>
        <v>2</v>
      </c>
      <c r="G1003" s="183"/>
      <c r="H1003" s="222"/>
      <c r="K1003" s="202">
        <f t="shared" si="746"/>
        <v>0</v>
      </c>
      <c r="L1003" s="203">
        <f t="shared" si="747"/>
        <v>0</v>
      </c>
      <c r="O1003" s="234">
        <f>(IFERROR(-FV(O$952,O974,O124/O974)-O124,0)+(SUM($N124:N124)+SUM($N1003:N1003))*O$952*O974)*($F1003=5)</f>
        <v>0</v>
      </c>
      <c r="P1003" s="234">
        <f>(IFERROR(-FV(P$952,P974,P124/P974)-P124,0)+(SUM($N124:O124)+SUM($N1003:O1003))*P$952*P974)*($F1003=5)</f>
        <v>0</v>
      </c>
      <c r="Q1003" s="234">
        <f>(IFERROR(-FV(Q$952,Q974,Q124/Q974)-Q124,0)+(SUM($N124:P124)+SUM($N1003:P1003))*Q$952*Q974)*($F1003=5)</f>
        <v>0</v>
      </c>
      <c r="R1003" s="234">
        <f>(IFERROR(-FV(R$952,R974,R124/R974)-R124,0)+(SUM($N124:Q124)+SUM($N1003:Q1003))*R$952*R974)*($F1003=5)</f>
        <v>0</v>
      </c>
      <c r="S1003" s="234">
        <f>(IFERROR(-FV(S$952,S974,S124/S974)-S124,0)+(SUM($N124:R124)+SUM($N1003:R1003))*S$952*S974)*($F1003=5)</f>
        <v>0</v>
      </c>
      <c r="T1003" s="234">
        <f>(IFERROR(-FV(T$952,T974,T124/T974)-T124,0)+(SUM($N124:S124)+SUM($N1003:S1003))*T$952*T974)*($F1003=5)</f>
        <v>0</v>
      </c>
      <c r="U1003" s="234">
        <f>(IFERROR(-FV(U$952,U974,U124/U974)-U124,0)+(SUM($N124:T124)+SUM($N1003:T1003))*U$952*U974)*($F1003=5)</f>
        <v>0</v>
      </c>
      <c r="V1003" s="234">
        <f>(IFERROR(-FV(V$952,V974,V124/V974)-V124,0)+(SUM($N124:U124)+SUM($N1003:U1003))*V$952*V974)*($F1003=5)</f>
        <v>0</v>
      </c>
      <c r="W1003" s="234">
        <f>(IFERROR(-FV(W$952,W974,W124/W974)-W124,0)+(SUM($N124:V124)+SUM($N1003:V1003))*W$952*W974)*($F1003=5)</f>
        <v>0</v>
      </c>
      <c r="X1003" s="234">
        <f>(IFERROR(-FV(X$952,X974,X124/X974)-X124,0)+(SUM($N124:W124)+SUM($N1003:W1003))*X$952*X974)*($F1003=5)</f>
        <v>0</v>
      </c>
      <c r="Y1003" s="234">
        <f>(IFERROR(-FV(Y$952,Y974,Y124/Y974)-Y124,0)+(SUM($N124:X124)+SUM($N1003:X1003))*Y$952*Y974)*($F1003=5)</f>
        <v>0</v>
      </c>
      <c r="Z1003" s="234">
        <f>(IFERROR(-FV(Z$952,Z974,Z124/Z974)-Z124,0)+(SUM($N124:Y124)+SUM($N1003:Y1003))*Z$952*Z974)*($F1003=5)</f>
        <v>0</v>
      </c>
      <c r="AA1003" s="234">
        <f>(IFERROR(-FV(AA$952,AA974,AA124/AA974)-AA124,0)+(SUM($N124:Z124)+SUM($N1003:Z1003))*AA$952*AA974)*($F1003=5)</f>
        <v>0</v>
      </c>
      <c r="AB1003" s="234">
        <f>(IFERROR(-FV(AB$952,AB974,AB124/AB974)-AB124,0)+(SUM($N124:AA124)+SUM($N1003:AA1003))*AB$952*AB974)*($F1003=5)</f>
        <v>0</v>
      </c>
      <c r="AC1003" s="234">
        <f>(IFERROR(-FV(AC$952,AC974,AC124/AC974)-AC124,0)+(SUM($N124:AB124)+SUM($N1003:AB1003))*AC$952*AC974)*($F1003=5)</f>
        <v>0</v>
      </c>
      <c r="AD1003" s="234">
        <f>(IFERROR(-FV(AD$952,AD974,AD124/AD974)-AD124,0)+(SUM($N124:AC124)+SUM($N1003:AC1003))*AD$952*AD974)*($F1003=5)</f>
        <v>0</v>
      </c>
      <c r="AE1003" s="234">
        <f>(IFERROR(-FV(AE$952,AE974,AE124/AE974)-AE124,0)+(SUM($N124:AD124)+SUM($N1003:AD1003))*AE$952*AE974)*($F1003=5)</f>
        <v>0</v>
      </c>
      <c r="AF1003" s="234">
        <f>(IFERROR(-FV(AF$952,AF974,AF124/AF974)-AF124,0)+(SUM($N124:AE124)+SUM($N1003:AE1003))*AF$952*AF974)*($F1003=5)</f>
        <v>0</v>
      </c>
      <c r="AG1003" s="234">
        <f>(IFERROR(-FV(AG$952,AG974,AG124/AG974)-AG124,0)+(SUM($N124:AF124)+SUM($N1003:AF1003))*AG$952*AG974)*($F1003=5)</f>
        <v>0</v>
      </c>
      <c r="AH1003" s="234">
        <f>(IFERROR(-FV(AH$952,AH974,AH124/AH974)-AH124,0)+(SUM($N124:AG124)+SUM($N1003:AG1003))*AH$952*AH974)*($F1003=5)</f>
        <v>0</v>
      </c>
      <c r="AI1003" s="234">
        <f>(IFERROR(-FV(AI$952,AI974,AI124/AI974)-AI124,0)+(SUM($N124:AH124)+SUM($N1003:AH1003))*AI$952*AI974)*($F1003=5)</f>
        <v>0</v>
      </c>
      <c r="AJ1003" s="234">
        <f>(IFERROR(-FV(AJ$952,AJ974,AJ124/AJ974)-AJ124,0)+(SUM($N124:AI124)+SUM($N1003:AI1003))*AJ$952*AJ974)*($F1003=5)</f>
        <v>0</v>
      </c>
      <c r="AK1003" s="234">
        <f>(IFERROR(-FV(AK$952,AK974,AK124/AK974)-AK124,0)+(SUM($N124:AJ124)+SUM($N1003:AJ1003))*AK$952*AK974)*($F1003=5)</f>
        <v>0</v>
      </c>
      <c r="AL1003" s="234">
        <f>(IFERROR(-FV(AL$952,AL974,AL124/AL974)-AL124,0)+(SUM($N124:AK124)+SUM($N1003:AK1003))*AL$952*AL974)*($F1003=5)</f>
        <v>0</v>
      </c>
      <c r="AM1003" s="234">
        <f>(IFERROR(-FV(AM$952,AM974,AM124/AM974)-AM124,0)+(SUM($N124:AL124)+SUM($N1003:AL1003))*AM$952*AM974)*($F1003=5)</f>
        <v>0</v>
      </c>
      <c r="AN1003" s="234">
        <f>(IFERROR(-FV(AN$952,AN974,AN124/AN974)-AN124,0)+(SUM($N124:AM124)+SUM($N1003:AM1003))*AN$952*AN974)*($F1003=5)</f>
        <v>0</v>
      </c>
      <c r="AO1003" s="234">
        <f>(IFERROR(-FV(AO$952,AO974,AO124/AO974)-AO124,0)+(SUM($N124:AN124)+SUM($N1003:AN1003))*AO$952*AO974)*($F1003=5)</f>
        <v>0</v>
      </c>
      <c r="AP1003" s="234">
        <f>(IFERROR(-FV(AP$952,AP974,AP124/AP974)-AP124,0)+(SUM($N124:AO124)+SUM($N1003:AO1003))*AP$952*AP974)*($F1003=5)</f>
        <v>0</v>
      </c>
      <c r="AQ1003" s="234">
        <f>(IFERROR(-FV(AQ$952,AQ974,AQ124/AQ974)-AQ124,0)+(SUM($N124:AP124)+SUM($N1003:AP1003))*AQ$952*AQ974)*($F1003=5)</f>
        <v>0</v>
      </c>
      <c r="AR1003" s="234">
        <f>(IFERROR(-FV(AR$952,AR974,AR124/AR974)-AR124,0)+(SUM($N124:AQ124)+SUM($N1003:AQ1003))*AR$952*AR974)*($F1003=5)</f>
        <v>0</v>
      </c>
      <c r="AS1003" s="234">
        <f>(IFERROR(-FV(AS$952,AS974,AS124/AS974)-AS124,0)+(SUM($N124:AR124)+SUM($N1003:AR1003))*AS$952*AS974)*($F1003=5)</f>
        <v>0</v>
      </c>
      <c r="AT1003" s="234">
        <f>(IFERROR(-FV(AT$952,AT974,AT124/AT974)-AT124,0)+(SUM($N124:AS124)+SUM($N1003:AS1003))*AT$952*AT974)*($F1003=5)</f>
        <v>0</v>
      </c>
      <c r="AU1003" s="234">
        <f>(IFERROR(-FV(AU$952,AU974,AU124/AU974)-AU124,0)+(SUM($N124:AT124)+SUM($N1003:AT1003))*AU$952*AU974)*($F1003=5)</f>
        <v>0</v>
      </c>
      <c r="AV1003" s="234">
        <f>(IFERROR(-FV(AV$952,AV974,AV124/AV974)-AV124,0)+(SUM($N124:AU124)+SUM($N1003:AU1003))*AV$952*AV974)*($F1003=5)</f>
        <v>0</v>
      </c>
      <c r="AW1003" s="234">
        <f>(IFERROR(-FV(AW$952,AW974,AW124/AW974)-AW124,0)+(SUM($N124:AV124)+SUM($N1003:AV1003))*AW$952*AW974)*($F1003=5)</f>
        <v>0</v>
      </c>
      <c r="AX1003" s="234">
        <f>(IFERROR(-FV(AX$952,AX974,AX124/AX974)-AX124,0)+(SUM($N124:AW124)+SUM($N1003:AW1003))*AX$952*AX974)*($F1003=5)</f>
        <v>0</v>
      </c>
      <c r="AY1003" s="234">
        <f>(IFERROR(-FV(AY$952,AY974,AY124/AY974)-AY124,0)+(SUM($N124:AX124)+SUM($N1003:AX1003))*AY$952*AY974)*($F1003=5)</f>
        <v>0</v>
      </c>
      <c r="AZ1003" s="234">
        <f>(IFERROR(-FV(AZ$952,AZ974,AZ124/AZ974)-AZ124,0)+(SUM($N124:AY124)+SUM($N1003:AY1003))*AZ$952*AZ974)*($F1003=5)</f>
        <v>0</v>
      </c>
      <c r="BA1003" s="234">
        <f>(IFERROR(-FV(BA$952,BA974,BA124/BA974)-BA124,0)+(SUM($N124:AZ124)+SUM($N1003:AZ1003))*BA$952*BA974)*($F1003=5)</f>
        <v>0</v>
      </c>
      <c r="BB1003" s="234">
        <f>(IFERROR(-FV(BB$952,BB974,BB124/BB974)-BB124,0)+(SUM($N124:BA124)+SUM($N1003:BA1003))*BB$952*BB974)*($F1003=5)</f>
        <v>0</v>
      </c>
      <c r="BC1003" s="234">
        <f>(IFERROR(-FV(BC$952,BC974,BC124/BC974)-BC124,0)+(SUM($N124:BB124)+SUM($N1003:BB1003))*BC$952*BC974)*($F1003=5)</f>
        <v>0</v>
      </c>
      <c r="BD1003" s="234">
        <f>(IFERROR(-FV(BD$952,BD974,BD124/BD974)-BD124,0)+(SUM($N124:BC124)+SUM($N1003:BC1003))*BD$952*BD974)*($F1003=5)</f>
        <v>0</v>
      </c>
      <c r="BE1003" s="234">
        <f>(IFERROR(-FV(BE$952,BE974,BE124/BE974)-BE124,0)+(SUM($N124:BD124)+SUM($N1003:BD1003))*BE$952*BE974)*($F1003=5)</f>
        <v>0</v>
      </c>
      <c r="BF1003" s="234">
        <f>(IFERROR(-FV(BF$952,BF974,BF124/BF974)-BF124,0)+(SUM($N124:BE124)+SUM($N1003:BE1003))*BF$952*BF974)*($F1003=5)</f>
        <v>0</v>
      </c>
      <c r="BG1003" s="234">
        <f>(IFERROR(-FV(BG$952,BG974,BG124/BG974)-BG124,0)+(SUM($N124:BF124)+SUM($N1003:BF1003))*BG$952*BG974)*($F1003=5)</f>
        <v>0</v>
      </c>
      <c r="BH1003" s="234">
        <f>(IFERROR(-FV(BH$952,BH974,BH124/BH974)-BH124,0)+(SUM($N124:BG124)+SUM($N1003:BG1003))*BH$952*BH974)*($F1003=5)</f>
        <v>0</v>
      </c>
      <c r="BI1003" s="234">
        <f>(IFERROR(-FV(BI$952,BI974,BI124/BI974)-BI124,0)+(SUM($N124:BH124)+SUM($N1003:BH1003))*BI$952*BI974)*($F1003=5)</f>
        <v>0</v>
      </c>
      <c r="BJ1003" s="234">
        <f>(IFERROR(-FV(BJ$952,BJ974,BJ124/BJ974)-BJ124,0)+(SUM($N124:BI124)+SUM($N1003:BI1003))*BJ$952*BJ974)*($F1003=5)</f>
        <v>0</v>
      </c>
      <c r="BK1003" s="234">
        <f>(IFERROR(-FV(BK$952,BK974,BK124/BK974)-BK124,0)+(SUM($N124:BJ124)+SUM($N1003:BJ1003))*BK$952*BK974)*($F1003=5)</f>
        <v>0</v>
      </c>
      <c r="BL1003" s="234">
        <f>(IFERROR(-FV(BL$952,BL974,BL124/BL974)-BL124,0)+(SUM($N124:BK124)+SUM($N1003:BK1003))*BL$952*BL974)*($F1003=5)</f>
        <v>0</v>
      </c>
      <c r="BM1003" s="234">
        <f>(IFERROR(-FV(BM$952,BM974,BM124/BM974)-BM124,0)+(SUM($N124:BL124)+SUM($N1003:BL1003))*BM$952*BM974)*($F1003=5)</f>
        <v>0</v>
      </c>
    </row>
    <row r="1004" spans="3:65" outlineLevel="1" x14ac:dyDescent="0.2">
      <c r="C1004" s="188">
        <f t="shared" si="744"/>
        <v>17</v>
      </c>
      <c r="D1004" s="166" t="str">
        <f t="shared" si="745"/>
        <v>item 17</v>
      </c>
      <c r="E1004" s="211" t="str">
        <f t="shared" si="743"/>
        <v>Operating Expense</v>
      </c>
      <c r="F1004" s="183">
        <f t="shared" si="743"/>
        <v>2</v>
      </c>
      <c r="G1004" s="183"/>
      <c r="H1004" s="222"/>
      <c r="K1004" s="202">
        <f t="shared" si="746"/>
        <v>0</v>
      </c>
      <c r="L1004" s="203">
        <f t="shared" si="747"/>
        <v>0</v>
      </c>
      <c r="O1004" s="234">
        <f>(IFERROR(-FV(O$952,O975,O125/O975)-O125,0)+(SUM($N125:N125)+SUM($N1004:N1004))*O$952*O975)*($F1004=5)</f>
        <v>0</v>
      </c>
      <c r="P1004" s="234">
        <f>(IFERROR(-FV(P$952,P975,P125/P975)-P125,0)+(SUM($N125:O125)+SUM($N1004:O1004))*P$952*P975)*($F1004=5)</f>
        <v>0</v>
      </c>
      <c r="Q1004" s="234">
        <f>(IFERROR(-FV(Q$952,Q975,Q125/Q975)-Q125,0)+(SUM($N125:P125)+SUM($N1004:P1004))*Q$952*Q975)*($F1004=5)</f>
        <v>0</v>
      </c>
      <c r="R1004" s="234">
        <f>(IFERROR(-FV(R$952,R975,R125/R975)-R125,0)+(SUM($N125:Q125)+SUM($N1004:Q1004))*R$952*R975)*($F1004=5)</f>
        <v>0</v>
      </c>
      <c r="S1004" s="234">
        <f>(IFERROR(-FV(S$952,S975,S125/S975)-S125,0)+(SUM($N125:R125)+SUM($N1004:R1004))*S$952*S975)*($F1004=5)</f>
        <v>0</v>
      </c>
      <c r="T1004" s="234">
        <f>(IFERROR(-FV(T$952,T975,T125/T975)-T125,0)+(SUM($N125:S125)+SUM($N1004:S1004))*T$952*T975)*($F1004=5)</f>
        <v>0</v>
      </c>
      <c r="U1004" s="234">
        <f>(IFERROR(-FV(U$952,U975,U125/U975)-U125,0)+(SUM($N125:T125)+SUM($N1004:T1004))*U$952*U975)*($F1004=5)</f>
        <v>0</v>
      </c>
      <c r="V1004" s="234">
        <f>(IFERROR(-FV(V$952,V975,V125/V975)-V125,0)+(SUM($N125:U125)+SUM($N1004:U1004))*V$952*V975)*($F1004=5)</f>
        <v>0</v>
      </c>
      <c r="W1004" s="234">
        <f>(IFERROR(-FV(W$952,W975,W125/W975)-W125,0)+(SUM($N125:V125)+SUM($N1004:V1004))*W$952*W975)*($F1004=5)</f>
        <v>0</v>
      </c>
      <c r="X1004" s="234">
        <f>(IFERROR(-FV(X$952,X975,X125/X975)-X125,0)+(SUM($N125:W125)+SUM($N1004:W1004))*X$952*X975)*($F1004=5)</f>
        <v>0</v>
      </c>
      <c r="Y1004" s="234">
        <f>(IFERROR(-FV(Y$952,Y975,Y125/Y975)-Y125,0)+(SUM($N125:X125)+SUM($N1004:X1004))*Y$952*Y975)*($F1004=5)</f>
        <v>0</v>
      </c>
      <c r="Z1004" s="234">
        <f>(IFERROR(-FV(Z$952,Z975,Z125/Z975)-Z125,0)+(SUM($N125:Y125)+SUM($N1004:Y1004))*Z$952*Z975)*($F1004=5)</f>
        <v>0</v>
      </c>
      <c r="AA1004" s="234">
        <f>(IFERROR(-FV(AA$952,AA975,AA125/AA975)-AA125,0)+(SUM($N125:Z125)+SUM($N1004:Z1004))*AA$952*AA975)*($F1004=5)</f>
        <v>0</v>
      </c>
      <c r="AB1004" s="234">
        <f>(IFERROR(-FV(AB$952,AB975,AB125/AB975)-AB125,0)+(SUM($N125:AA125)+SUM($N1004:AA1004))*AB$952*AB975)*($F1004=5)</f>
        <v>0</v>
      </c>
      <c r="AC1004" s="234">
        <f>(IFERROR(-FV(AC$952,AC975,AC125/AC975)-AC125,0)+(SUM($N125:AB125)+SUM($N1004:AB1004))*AC$952*AC975)*($F1004=5)</f>
        <v>0</v>
      </c>
      <c r="AD1004" s="234">
        <f>(IFERROR(-FV(AD$952,AD975,AD125/AD975)-AD125,0)+(SUM($N125:AC125)+SUM($N1004:AC1004))*AD$952*AD975)*($F1004=5)</f>
        <v>0</v>
      </c>
      <c r="AE1004" s="234">
        <f>(IFERROR(-FV(AE$952,AE975,AE125/AE975)-AE125,0)+(SUM($N125:AD125)+SUM($N1004:AD1004))*AE$952*AE975)*($F1004=5)</f>
        <v>0</v>
      </c>
      <c r="AF1004" s="234">
        <f>(IFERROR(-FV(AF$952,AF975,AF125/AF975)-AF125,0)+(SUM($N125:AE125)+SUM($N1004:AE1004))*AF$952*AF975)*($F1004=5)</f>
        <v>0</v>
      </c>
      <c r="AG1004" s="234">
        <f>(IFERROR(-FV(AG$952,AG975,AG125/AG975)-AG125,0)+(SUM($N125:AF125)+SUM($N1004:AF1004))*AG$952*AG975)*($F1004=5)</f>
        <v>0</v>
      </c>
      <c r="AH1004" s="234">
        <f>(IFERROR(-FV(AH$952,AH975,AH125/AH975)-AH125,0)+(SUM($N125:AG125)+SUM($N1004:AG1004))*AH$952*AH975)*($F1004=5)</f>
        <v>0</v>
      </c>
      <c r="AI1004" s="234">
        <f>(IFERROR(-FV(AI$952,AI975,AI125/AI975)-AI125,0)+(SUM($N125:AH125)+SUM($N1004:AH1004))*AI$952*AI975)*($F1004=5)</f>
        <v>0</v>
      </c>
      <c r="AJ1004" s="234">
        <f>(IFERROR(-FV(AJ$952,AJ975,AJ125/AJ975)-AJ125,0)+(SUM($N125:AI125)+SUM($N1004:AI1004))*AJ$952*AJ975)*($F1004=5)</f>
        <v>0</v>
      </c>
      <c r="AK1004" s="234">
        <f>(IFERROR(-FV(AK$952,AK975,AK125/AK975)-AK125,0)+(SUM($N125:AJ125)+SUM($N1004:AJ1004))*AK$952*AK975)*($F1004=5)</f>
        <v>0</v>
      </c>
      <c r="AL1004" s="234">
        <f>(IFERROR(-FV(AL$952,AL975,AL125/AL975)-AL125,0)+(SUM($N125:AK125)+SUM($N1004:AK1004))*AL$952*AL975)*($F1004=5)</f>
        <v>0</v>
      </c>
      <c r="AM1004" s="234">
        <f>(IFERROR(-FV(AM$952,AM975,AM125/AM975)-AM125,0)+(SUM($N125:AL125)+SUM($N1004:AL1004))*AM$952*AM975)*($F1004=5)</f>
        <v>0</v>
      </c>
      <c r="AN1004" s="234">
        <f>(IFERROR(-FV(AN$952,AN975,AN125/AN975)-AN125,0)+(SUM($N125:AM125)+SUM($N1004:AM1004))*AN$952*AN975)*($F1004=5)</f>
        <v>0</v>
      </c>
      <c r="AO1004" s="234">
        <f>(IFERROR(-FV(AO$952,AO975,AO125/AO975)-AO125,0)+(SUM($N125:AN125)+SUM($N1004:AN1004))*AO$952*AO975)*($F1004=5)</f>
        <v>0</v>
      </c>
      <c r="AP1004" s="234">
        <f>(IFERROR(-FV(AP$952,AP975,AP125/AP975)-AP125,0)+(SUM($N125:AO125)+SUM($N1004:AO1004))*AP$952*AP975)*($F1004=5)</f>
        <v>0</v>
      </c>
      <c r="AQ1004" s="234">
        <f>(IFERROR(-FV(AQ$952,AQ975,AQ125/AQ975)-AQ125,0)+(SUM($N125:AP125)+SUM($N1004:AP1004))*AQ$952*AQ975)*($F1004=5)</f>
        <v>0</v>
      </c>
      <c r="AR1004" s="234">
        <f>(IFERROR(-FV(AR$952,AR975,AR125/AR975)-AR125,0)+(SUM($N125:AQ125)+SUM($N1004:AQ1004))*AR$952*AR975)*($F1004=5)</f>
        <v>0</v>
      </c>
      <c r="AS1004" s="234">
        <f>(IFERROR(-FV(AS$952,AS975,AS125/AS975)-AS125,0)+(SUM($N125:AR125)+SUM($N1004:AR1004))*AS$952*AS975)*($F1004=5)</f>
        <v>0</v>
      </c>
      <c r="AT1004" s="234">
        <f>(IFERROR(-FV(AT$952,AT975,AT125/AT975)-AT125,0)+(SUM($N125:AS125)+SUM($N1004:AS1004))*AT$952*AT975)*($F1004=5)</f>
        <v>0</v>
      </c>
      <c r="AU1004" s="234">
        <f>(IFERROR(-FV(AU$952,AU975,AU125/AU975)-AU125,0)+(SUM($N125:AT125)+SUM($N1004:AT1004))*AU$952*AU975)*($F1004=5)</f>
        <v>0</v>
      </c>
      <c r="AV1004" s="234">
        <f>(IFERROR(-FV(AV$952,AV975,AV125/AV975)-AV125,0)+(SUM($N125:AU125)+SUM($N1004:AU1004))*AV$952*AV975)*($F1004=5)</f>
        <v>0</v>
      </c>
      <c r="AW1004" s="234">
        <f>(IFERROR(-FV(AW$952,AW975,AW125/AW975)-AW125,0)+(SUM($N125:AV125)+SUM($N1004:AV1004))*AW$952*AW975)*($F1004=5)</f>
        <v>0</v>
      </c>
      <c r="AX1004" s="234">
        <f>(IFERROR(-FV(AX$952,AX975,AX125/AX975)-AX125,0)+(SUM($N125:AW125)+SUM($N1004:AW1004))*AX$952*AX975)*($F1004=5)</f>
        <v>0</v>
      </c>
      <c r="AY1004" s="234">
        <f>(IFERROR(-FV(AY$952,AY975,AY125/AY975)-AY125,0)+(SUM($N125:AX125)+SUM($N1004:AX1004))*AY$952*AY975)*($F1004=5)</f>
        <v>0</v>
      </c>
      <c r="AZ1004" s="234">
        <f>(IFERROR(-FV(AZ$952,AZ975,AZ125/AZ975)-AZ125,0)+(SUM($N125:AY125)+SUM($N1004:AY1004))*AZ$952*AZ975)*($F1004=5)</f>
        <v>0</v>
      </c>
      <c r="BA1004" s="234">
        <f>(IFERROR(-FV(BA$952,BA975,BA125/BA975)-BA125,0)+(SUM($N125:AZ125)+SUM($N1004:AZ1004))*BA$952*BA975)*($F1004=5)</f>
        <v>0</v>
      </c>
      <c r="BB1004" s="234">
        <f>(IFERROR(-FV(BB$952,BB975,BB125/BB975)-BB125,0)+(SUM($N125:BA125)+SUM($N1004:BA1004))*BB$952*BB975)*($F1004=5)</f>
        <v>0</v>
      </c>
      <c r="BC1004" s="234">
        <f>(IFERROR(-FV(BC$952,BC975,BC125/BC975)-BC125,0)+(SUM($N125:BB125)+SUM($N1004:BB1004))*BC$952*BC975)*($F1004=5)</f>
        <v>0</v>
      </c>
      <c r="BD1004" s="234">
        <f>(IFERROR(-FV(BD$952,BD975,BD125/BD975)-BD125,0)+(SUM($N125:BC125)+SUM($N1004:BC1004))*BD$952*BD975)*($F1004=5)</f>
        <v>0</v>
      </c>
      <c r="BE1004" s="234">
        <f>(IFERROR(-FV(BE$952,BE975,BE125/BE975)-BE125,0)+(SUM($N125:BD125)+SUM($N1004:BD1004))*BE$952*BE975)*($F1004=5)</f>
        <v>0</v>
      </c>
      <c r="BF1004" s="234">
        <f>(IFERROR(-FV(BF$952,BF975,BF125/BF975)-BF125,0)+(SUM($N125:BE125)+SUM($N1004:BE1004))*BF$952*BF975)*($F1004=5)</f>
        <v>0</v>
      </c>
      <c r="BG1004" s="234">
        <f>(IFERROR(-FV(BG$952,BG975,BG125/BG975)-BG125,0)+(SUM($N125:BF125)+SUM($N1004:BF1004))*BG$952*BG975)*($F1004=5)</f>
        <v>0</v>
      </c>
      <c r="BH1004" s="234">
        <f>(IFERROR(-FV(BH$952,BH975,BH125/BH975)-BH125,0)+(SUM($N125:BG125)+SUM($N1004:BG1004))*BH$952*BH975)*($F1004=5)</f>
        <v>0</v>
      </c>
      <c r="BI1004" s="234">
        <f>(IFERROR(-FV(BI$952,BI975,BI125/BI975)-BI125,0)+(SUM($N125:BH125)+SUM($N1004:BH1004))*BI$952*BI975)*($F1004=5)</f>
        <v>0</v>
      </c>
      <c r="BJ1004" s="234">
        <f>(IFERROR(-FV(BJ$952,BJ975,BJ125/BJ975)-BJ125,0)+(SUM($N125:BI125)+SUM($N1004:BI1004))*BJ$952*BJ975)*($F1004=5)</f>
        <v>0</v>
      </c>
      <c r="BK1004" s="234">
        <f>(IFERROR(-FV(BK$952,BK975,BK125/BK975)-BK125,0)+(SUM($N125:BJ125)+SUM($N1004:BJ1004))*BK$952*BK975)*($F1004=5)</f>
        <v>0</v>
      </c>
      <c r="BL1004" s="234">
        <f>(IFERROR(-FV(BL$952,BL975,BL125/BL975)-BL125,0)+(SUM($N125:BK125)+SUM($N1004:BK1004))*BL$952*BL975)*($F1004=5)</f>
        <v>0</v>
      </c>
      <c r="BM1004" s="234">
        <f>(IFERROR(-FV(BM$952,BM975,BM125/BM975)-BM125,0)+(SUM($N125:BL125)+SUM($N1004:BL1004))*BM$952*BM975)*($F1004=5)</f>
        <v>0</v>
      </c>
    </row>
    <row r="1005" spans="3:65" outlineLevel="1" x14ac:dyDescent="0.2">
      <c r="C1005" s="188">
        <f t="shared" si="744"/>
        <v>18</v>
      </c>
      <c r="D1005" s="166" t="str">
        <f t="shared" si="745"/>
        <v>item 18</v>
      </c>
      <c r="E1005" s="211" t="str">
        <f t="shared" si="743"/>
        <v>Operating Expense</v>
      </c>
      <c r="F1005" s="183">
        <f t="shared" si="743"/>
        <v>2</v>
      </c>
      <c r="G1005" s="183"/>
      <c r="H1005" s="222"/>
      <c r="K1005" s="202">
        <f t="shared" si="746"/>
        <v>0</v>
      </c>
      <c r="L1005" s="203">
        <f t="shared" si="747"/>
        <v>0</v>
      </c>
      <c r="O1005" s="234">
        <f>(IFERROR(-FV(O$952,O976,O126/O976)-O126,0)+(SUM($N126:N126)+SUM($N1005:N1005))*O$952*O976)*($F1005=5)</f>
        <v>0</v>
      </c>
      <c r="P1005" s="234">
        <f>(IFERROR(-FV(P$952,P976,P126/P976)-P126,0)+(SUM($N126:O126)+SUM($N1005:O1005))*P$952*P976)*($F1005=5)</f>
        <v>0</v>
      </c>
      <c r="Q1005" s="234">
        <f>(IFERROR(-FV(Q$952,Q976,Q126/Q976)-Q126,0)+(SUM($N126:P126)+SUM($N1005:P1005))*Q$952*Q976)*($F1005=5)</f>
        <v>0</v>
      </c>
      <c r="R1005" s="234">
        <f>(IFERROR(-FV(R$952,R976,R126/R976)-R126,0)+(SUM($N126:Q126)+SUM($N1005:Q1005))*R$952*R976)*($F1005=5)</f>
        <v>0</v>
      </c>
      <c r="S1005" s="234">
        <f>(IFERROR(-FV(S$952,S976,S126/S976)-S126,0)+(SUM($N126:R126)+SUM($N1005:R1005))*S$952*S976)*($F1005=5)</f>
        <v>0</v>
      </c>
      <c r="T1005" s="234">
        <f>(IFERROR(-FV(T$952,T976,T126/T976)-T126,0)+(SUM($N126:S126)+SUM($N1005:S1005))*T$952*T976)*($F1005=5)</f>
        <v>0</v>
      </c>
      <c r="U1005" s="234">
        <f>(IFERROR(-FV(U$952,U976,U126/U976)-U126,0)+(SUM($N126:T126)+SUM($N1005:T1005))*U$952*U976)*($F1005=5)</f>
        <v>0</v>
      </c>
      <c r="V1005" s="234">
        <f>(IFERROR(-FV(V$952,V976,V126/V976)-V126,0)+(SUM($N126:U126)+SUM($N1005:U1005))*V$952*V976)*($F1005=5)</f>
        <v>0</v>
      </c>
      <c r="W1005" s="234">
        <f>(IFERROR(-FV(W$952,W976,W126/W976)-W126,0)+(SUM($N126:V126)+SUM($N1005:V1005))*W$952*W976)*($F1005=5)</f>
        <v>0</v>
      </c>
      <c r="X1005" s="234">
        <f>(IFERROR(-FV(X$952,X976,X126/X976)-X126,0)+(SUM($N126:W126)+SUM($N1005:W1005))*X$952*X976)*($F1005=5)</f>
        <v>0</v>
      </c>
      <c r="Y1005" s="234">
        <f>(IFERROR(-FV(Y$952,Y976,Y126/Y976)-Y126,0)+(SUM($N126:X126)+SUM($N1005:X1005))*Y$952*Y976)*($F1005=5)</f>
        <v>0</v>
      </c>
      <c r="Z1005" s="234">
        <f>(IFERROR(-FV(Z$952,Z976,Z126/Z976)-Z126,0)+(SUM($N126:Y126)+SUM($N1005:Y1005))*Z$952*Z976)*($F1005=5)</f>
        <v>0</v>
      </c>
      <c r="AA1005" s="234">
        <f>(IFERROR(-FV(AA$952,AA976,AA126/AA976)-AA126,0)+(SUM($N126:Z126)+SUM($N1005:Z1005))*AA$952*AA976)*($F1005=5)</f>
        <v>0</v>
      </c>
      <c r="AB1005" s="234">
        <f>(IFERROR(-FV(AB$952,AB976,AB126/AB976)-AB126,0)+(SUM($N126:AA126)+SUM($N1005:AA1005))*AB$952*AB976)*($F1005=5)</f>
        <v>0</v>
      </c>
      <c r="AC1005" s="234">
        <f>(IFERROR(-FV(AC$952,AC976,AC126/AC976)-AC126,0)+(SUM($N126:AB126)+SUM($N1005:AB1005))*AC$952*AC976)*($F1005=5)</f>
        <v>0</v>
      </c>
      <c r="AD1005" s="234">
        <f>(IFERROR(-FV(AD$952,AD976,AD126/AD976)-AD126,0)+(SUM($N126:AC126)+SUM($N1005:AC1005))*AD$952*AD976)*($F1005=5)</f>
        <v>0</v>
      </c>
      <c r="AE1005" s="234">
        <f>(IFERROR(-FV(AE$952,AE976,AE126/AE976)-AE126,0)+(SUM($N126:AD126)+SUM($N1005:AD1005))*AE$952*AE976)*($F1005=5)</f>
        <v>0</v>
      </c>
      <c r="AF1005" s="234">
        <f>(IFERROR(-FV(AF$952,AF976,AF126/AF976)-AF126,0)+(SUM($N126:AE126)+SUM($N1005:AE1005))*AF$952*AF976)*($F1005=5)</f>
        <v>0</v>
      </c>
      <c r="AG1005" s="234">
        <f>(IFERROR(-FV(AG$952,AG976,AG126/AG976)-AG126,0)+(SUM($N126:AF126)+SUM($N1005:AF1005))*AG$952*AG976)*($F1005=5)</f>
        <v>0</v>
      </c>
      <c r="AH1005" s="234">
        <f>(IFERROR(-FV(AH$952,AH976,AH126/AH976)-AH126,0)+(SUM($N126:AG126)+SUM($N1005:AG1005))*AH$952*AH976)*($F1005=5)</f>
        <v>0</v>
      </c>
      <c r="AI1005" s="234">
        <f>(IFERROR(-FV(AI$952,AI976,AI126/AI976)-AI126,0)+(SUM($N126:AH126)+SUM($N1005:AH1005))*AI$952*AI976)*($F1005=5)</f>
        <v>0</v>
      </c>
      <c r="AJ1005" s="234">
        <f>(IFERROR(-FV(AJ$952,AJ976,AJ126/AJ976)-AJ126,0)+(SUM($N126:AI126)+SUM($N1005:AI1005))*AJ$952*AJ976)*($F1005=5)</f>
        <v>0</v>
      </c>
      <c r="AK1005" s="234">
        <f>(IFERROR(-FV(AK$952,AK976,AK126/AK976)-AK126,0)+(SUM($N126:AJ126)+SUM($N1005:AJ1005))*AK$952*AK976)*($F1005=5)</f>
        <v>0</v>
      </c>
      <c r="AL1005" s="234">
        <f>(IFERROR(-FV(AL$952,AL976,AL126/AL976)-AL126,0)+(SUM($N126:AK126)+SUM($N1005:AK1005))*AL$952*AL976)*($F1005=5)</f>
        <v>0</v>
      </c>
      <c r="AM1005" s="234">
        <f>(IFERROR(-FV(AM$952,AM976,AM126/AM976)-AM126,0)+(SUM($N126:AL126)+SUM($N1005:AL1005))*AM$952*AM976)*($F1005=5)</f>
        <v>0</v>
      </c>
      <c r="AN1005" s="234">
        <f>(IFERROR(-FV(AN$952,AN976,AN126/AN976)-AN126,0)+(SUM($N126:AM126)+SUM($N1005:AM1005))*AN$952*AN976)*($F1005=5)</f>
        <v>0</v>
      </c>
      <c r="AO1005" s="234">
        <f>(IFERROR(-FV(AO$952,AO976,AO126/AO976)-AO126,0)+(SUM($N126:AN126)+SUM($N1005:AN1005))*AO$952*AO976)*($F1005=5)</f>
        <v>0</v>
      </c>
      <c r="AP1005" s="234">
        <f>(IFERROR(-FV(AP$952,AP976,AP126/AP976)-AP126,0)+(SUM($N126:AO126)+SUM($N1005:AO1005))*AP$952*AP976)*($F1005=5)</f>
        <v>0</v>
      </c>
      <c r="AQ1005" s="234">
        <f>(IFERROR(-FV(AQ$952,AQ976,AQ126/AQ976)-AQ126,0)+(SUM($N126:AP126)+SUM($N1005:AP1005))*AQ$952*AQ976)*($F1005=5)</f>
        <v>0</v>
      </c>
      <c r="AR1005" s="234">
        <f>(IFERROR(-FV(AR$952,AR976,AR126/AR976)-AR126,0)+(SUM($N126:AQ126)+SUM($N1005:AQ1005))*AR$952*AR976)*($F1005=5)</f>
        <v>0</v>
      </c>
      <c r="AS1005" s="234">
        <f>(IFERROR(-FV(AS$952,AS976,AS126/AS976)-AS126,0)+(SUM($N126:AR126)+SUM($N1005:AR1005))*AS$952*AS976)*($F1005=5)</f>
        <v>0</v>
      </c>
      <c r="AT1005" s="234">
        <f>(IFERROR(-FV(AT$952,AT976,AT126/AT976)-AT126,0)+(SUM($N126:AS126)+SUM($N1005:AS1005))*AT$952*AT976)*($F1005=5)</f>
        <v>0</v>
      </c>
      <c r="AU1005" s="234">
        <f>(IFERROR(-FV(AU$952,AU976,AU126/AU976)-AU126,0)+(SUM($N126:AT126)+SUM($N1005:AT1005))*AU$952*AU976)*($F1005=5)</f>
        <v>0</v>
      </c>
      <c r="AV1005" s="234">
        <f>(IFERROR(-FV(AV$952,AV976,AV126/AV976)-AV126,0)+(SUM($N126:AU126)+SUM($N1005:AU1005))*AV$952*AV976)*($F1005=5)</f>
        <v>0</v>
      </c>
      <c r="AW1005" s="234">
        <f>(IFERROR(-FV(AW$952,AW976,AW126/AW976)-AW126,0)+(SUM($N126:AV126)+SUM($N1005:AV1005))*AW$952*AW976)*($F1005=5)</f>
        <v>0</v>
      </c>
      <c r="AX1005" s="234">
        <f>(IFERROR(-FV(AX$952,AX976,AX126/AX976)-AX126,0)+(SUM($N126:AW126)+SUM($N1005:AW1005))*AX$952*AX976)*($F1005=5)</f>
        <v>0</v>
      </c>
      <c r="AY1005" s="234">
        <f>(IFERROR(-FV(AY$952,AY976,AY126/AY976)-AY126,0)+(SUM($N126:AX126)+SUM($N1005:AX1005))*AY$952*AY976)*($F1005=5)</f>
        <v>0</v>
      </c>
      <c r="AZ1005" s="234">
        <f>(IFERROR(-FV(AZ$952,AZ976,AZ126/AZ976)-AZ126,0)+(SUM($N126:AY126)+SUM($N1005:AY1005))*AZ$952*AZ976)*($F1005=5)</f>
        <v>0</v>
      </c>
      <c r="BA1005" s="234">
        <f>(IFERROR(-FV(BA$952,BA976,BA126/BA976)-BA126,0)+(SUM($N126:AZ126)+SUM($N1005:AZ1005))*BA$952*BA976)*($F1005=5)</f>
        <v>0</v>
      </c>
      <c r="BB1005" s="234">
        <f>(IFERROR(-FV(BB$952,BB976,BB126/BB976)-BB126,0)+(SUM($N126:BA126)+SUM($N1005:BA1005))*BB$952*BB976)*($F1005=5)</f>
        <v>0</v>
      </c>
      <c r="BC1005" s="234">
        <f>(IFERROR(-FV(BC$952,BC976,BC126/BC976)-BC126,0)+(SUM($N126:BB126)+SUM($N1005:BB1005))*BC$952*BC976)*($F1005=5)</f>
        <v>0</v>
      </c>
      <c r="BD1005" s="234">
        <f>(IFERROR(-FV(BD$952,BD976,BD126/BD976)-BD126,0)+(SUM($N126:BC126)+SUM($N1005:BC1005))*BD$952*BD976)*($F1005=5)</f>
        <v>0</v>
      </c>
      <c r="BE1005" s="234">
        <f>(IFERROR(-FV(BE$952,BE976,BE126/BE976)-BE126,0)+(SUM($N126:BD126)+SUM($N1005:BD1005))*BE$952*BE976)*($F1005=5)</f>
        <v>0</v>
      </c>
      <c r="BF1005" s="234">
        <f>(IFERROR(-FV(BF$952,BF976,BF126/BF976)-BF126,0)+(SUM($N126:BE126)+SUM($N1005:BE1005))*BF$952*BF976)*($F1005=5)</f>
        <v>0</v>
      </c>
      <c r="BG1005" s="234">
        <f>(IFERROR(-FV(BG$952,BG976,BG126/BG976)-BG126,0)+(SUM($N126:BF126)+SUM($N1005:BF1005))*BG$952*BG976)*($F1005=5)</f>
        <v>0</v>
      </c>
      <c r="BH1005" s="234">
        <f>(IFERROR(-FV(BH$952,BH976,BH126/BH976)-BH126,0)+(SUM($N126:BG126)+SUM($N1005:BG1005))*BH$952*BH976)*($F1005=5)</f>
        <v>0</v>
      </c>
      <c r="BI1005" s="234">
        <f>(IFERROR(-FV(BI$952,BI976,BI126/BI976)-BI126,0)+(SUM($N126:BH126)+SUM($N1005:BH1005))*BI$952*BI976)*($F1005=5)</f>
        <v>0</v>
      </c>
      <c r="BJ1005" s="234">
        <f>(IFERROR(-FV(BJ$952,BJ976,BJ126/BJ976)-BJ126,0)+(SUM($N126:BI126)+SUM($N1005:BI1005))*BJ$952*BJ976)*($F1005=5)</f>
        <v>0</v>
      </c>
      <c r="BK1005" s="234">
        <f>(IFERROR(-FV(BK$952,BK976,BK126/BK976)-BK126,0)+(SUM($N126:BJ126)+SUM($N1005:BJ1005))*BK$952*BK976)*($F1005=5)</f>
        <v>0</v>
      </c>
      <c r="BL1005" s="234">
        <f>(IFERROR(-FV(BL$952,BL976,BL126/BL976)-BL126,0)+(SUM($N126:BK126)+SUM($N1005:BK1005))*BL$952*BL976)*($F1005=5)</f>
        <v>0</v>
      </c>
      <c r="BM1005" s="234">
        <f>(IFERROR(-FV(BM$952,BM976,BM126/BM976)-BM126,0)+(SUM($N126:BL126)+SUM($N1005:BL1005))*BM$952*BM976)*($F1005=5)</f>
        <v>0</v>
      </c>
    </row>
    <row r="1006" spans="3:65" outlineLevel="1" x14ac:dyDescent="0.2">
      <c r="C1006" s="188">
        <f t="shared" si="744"/>
        <v>19</v>
      </c>
      <c r="D1006" s="166" t="str">
        <f t="shared" si="745"/>
        <v>item 19</v>
      </c>
      <c r="E1006" s="211" t="str">
        <f t="shared" si="743"/>
        <v>Operating Expense</v>
      </c>
      <c r="F1006" s="183">
        <f t="shared" si="743"/>
        <v>2</v>
      </c>
      <c r="G1006" s="183"/>
      <c r="H1006" s="222"/>
      <c r="K1006" s="202">
        <f t="shared" si="746"/>
        <v>0</v>
      </c>
      <c r="L1006" s="203">
        <f t="shared" si="747"/>
        <v>0</v>
      </c>
      <c r="O1006" s="234">
        <f>(IFERROR(-FV(O$952,O977,O127/O977)-O127,0)+(SUM($N127:N127)+SUM($N1006:N1006))*O$952*O977)*($F1006=5)</f>
        <v>0</v>
      </c>
      <c r="P1006" s="234">
        <f>(IFERROR(-FV(P$952,P977,P127/P977)-P127,0)+(SUM($N127:O127)+SUM($N1006:O1006))*P$952*P977)*($F1006=5)</f>
        <v>0</v>
      </c>
      <c r="Q1006" s="234">
        <f>(IFERROR(-FV(Q$952,Q977,Q127/Q977)-Q127,0)+(SUM($N127:P127)+SUM($N1006:P1006))*Q$952*Q977)*($F1006=5)</f>
        <v>0</v>
      </c>
      <c r="R1006" s="234">
        <f>(IFERROR(-FV(R$952,R977,R127/R977)-R127,0)+(SUM($N127:Q127)+SUM($N1006:Q1006))*R$952*R977)*($F1006=5)</f>
        <v>0</v>
      </c>
      <c r="S1006" s="234">
        <f>(IFERROR(-FV(S$952,S977,S127/S977)-S127,0)+(SUM($N127:R127)+SUM($N1006:R1006))*S$952*S977)*($F1006=5)</f>
        <v>0</v>
      </c>
      <c r="T1006" s="234">
        <f>(IFERROR(-FV(T$952,T977,T127/T977)-T127,0)+(SUM($N127:S127)+SUM($N1006:S1006))*T$952*T977)*($F1006=5)</f>
        <v>0</v>
      </c>
      <c r="U1006" s="234">
        <f>(IFERROR(-FV(U$952,U977,U127/U977)-U127,0)+(SUM($N127:T127)+SUM($N1006:T1006))*U$952*U977)*($F1006=5)</f>
        <v>0</v>
      </c>
      <c r="V1006" s="234">
        <f>(IFERROR(-FV(V$952,V977,V127/V977)-V127,0)+(SUM($N127:U127)+SUM($N1006:U1006))*V$952*V977)*($F1006=5)</f>
        <v>0</v>
      </c>
      <c r="W1006" s="234">
        <f>(IFERROR(-FV(W$952,W977,W127/W977)-W127,0)+(SUM($N127:V127)+SUM($N1006:V1006))*W$952*W977)*($F1006=5)</f>
        <v>0</v>
      </c>
      <c r="X1006" s="234">
        <f>(IFERROR(-FV(X$952,X977,X127/X977)-X127,0)+(SUM($N127:W127)+SUM($N1006:W1006))*X$952*X977)*($F1006=5)</f>
        <v>0</v>
      </c>
      <c r="Y1006" s="234">
        <f>(IFERROR(-FV(Y$952,Y977,Y127/Y977)-Y127,0)+(SUM($N127:X127)+SUM($N1006:X1006))*Y$952*Y977)*($F1006=5)</f>
        <v>0</v>
      </c>
      <c r="Z1006" s="234">
        <f>(IFERROR(-FV(Z$952,Z977,Z127/Z977)-Z127,0)+(SUM($N127:Y127)+SUM($N1006:Y1006))*Z$952*Z977)*($F1006=5)</f>
        <v>0</v>
      </c>
      <c r="AA1006" s="234">
        <f>(IFERROR(-FV(AA$952,AA977,AA127/AA977)-AA127,0)+(SUM($N127:Z127)+SUM($N1006:Z1006))*AA$952*AA977)*($F1006=5)</f>
        <v>0</v>
      </c>
      <c r="AB1006" s="234">
        <f>(IFERROR(-FV(AB$952,AB977,AB127/AB977)-AB127,0)+(SUM($N127:AA127)+SUM($N1006:AA1006))*AB$952*AB977)*($F1006=5)</f>
        <v>0</v>
      </c>
      <c r="AC1006" s="234">
        <f>(IFERROR(-FV(AC$952,AC977,AC127/AC977)-AC127,0)+(SUM($N127:AB127)+SUM($N1006:AB1006))*AC$952*AC977)*($F1006=5)</f>
        <v>0</v>
      </c>
      <c r="AD1006" s="234">
        <f>(IFERROR(-FV(AD$952,AD977,AD127/AD977)-AD127,0)+(SUM($N127:AC127)+SUM($N1006:AC1006))*AD$952*AD977)*($F1006=5)</f>
        <v>0</v>
      </c>
      <c r="AE1006" s="234">
        <f>(IFERROR(-FV(AE$952,AE977,AE127/AE977)-AE127,0)+(SUM($N127:AD127)+SUM($N1006:AD1006))*AE$952*AE977)*($F1006=5)</f>
        <v>0</v>
      </c>
      <c r="AF1006" s="234">
        <f>(IFERROR(-FV(AF$952,AF977,AF127/AF977)-AF127,0)+(SUM($N127:AE127)+SUM($N1006:AE1006))*AF$952*AF977)*($F1006=5)</f>
        <v>0</v>
      </c>
      <c r="AG1006" s="234">
        <f>(IFERROR(-FV(AG$952,AG977,AG127/AG977)-AG127,0)+(SUM($N127:AF127)+SUM($N1006:AF1006))*AG$952*AG977)*($F1006=5)</f>
        <v>0</v>
      </c>
      <c r="AH1006" s="234">
        <f>(IFERROR(-FV(AH$952,AH977,AH127/AH977)-AH127,0)+(SUM($N127:AG127)+SUM($N1006:AG1006))*AH$952*AH977)*($F1006=5)</f>
        <v>0</v>
      </c>
      <c r="AI1006" s="234">
        <f>(IFERROR(-FV(AI$952,AI977,AI127/AI977)-AI127,0)+(SUM($N127:AH127)+SUM($N1006:AH1006))*AI$952*AI977)*($F1006=5)</f>
        <v>0</v>
      </c>
      <c r="AJ1006" s="234">
        <f>(IFERROR(-FV(AJ$952,AJ977,AJ127/AJ977)-AJ127,0)+(SUM($N127:AI127)+SUM($N1006:AI1006))*AJ$952*AJ977)*($F1006=5)</f>
        <v>0</v>
      </c>
      <c r="AK1006" s="234">
        <f>(IFERROR(-FV(AK$952,AK977,AK127/AK977)-AK127,0)+(SUM($N127:AJ127)+SUM($N1006:AJ1006))*AK$952*AK977)*($F1006=5)</f>
        <v>0</v>
      </c>
      <c r="AL1006" s="234">
        <f>(IFERROR(-FV(AL$952,AL977,AL127/AL977)-AL127,0)+(SUM($N127:AK127)+SUM($N1006:AK1006))*AL$952*AL977)*($F1006=5)</f>
        <v>0</v>
      </c>
      <c r="AM1006" s="234">
        <f>(IFERROR(-FV(AM$952,AM977,AM127/AM977)-AM127,0)+(SUM($N127:AL127)+SUM($N1006:AL1006))*AM$952*AM977)*($F1006=5)</f>
        <v>0</v>
      </c>
      <c r="AN1006" s="234">
        <f>(IFERROR(-FV(AN$952,AN977,AN127/AN977)-AN127,0)+(SUM($N127:AM127)+SUM($N1006:AM1006))*AN$952*AN977)*($F1006=5)</f>
        <v>0</v>
      </c>
      <c r="AO1006" s="234">
        <f>(IFERROR(-FV(AO$952,AO977,AO127/AO977)-AO127,0)+(SUM($N127:AN127)+SUM($N1006:AN1006))*AO$952*AO977)*($F1006=5)</f>
        <v>0</v>
      </c>
      <c r="AP1006" s="234">
        <f>(IFERROR(-FV(AP$952,AP977,AP127/AP977)-AP127,0)+(SUM($N127:AO127)+SUM($N1006:AO1006))*AP$952*AP977)*($F1006=5)</f>
        <v>0</v>
      </c>
      <c r="AQ1006" s="234">
        <f>(IFERROR(-FV(AQ$952,AQ977,AQ127/AQ977)-AQ127,0)+(SUM($N127:AP127)+SUM($N1006:AP1006))*AQ$952*AQ977)*($F1006=5)</f>
        <v>0</v>
      </c>
      <c r="AR1006" s="234">
        <f>(IFERROR(-FV(AR$952,AR977,AR127/AR977)-AR127,0)+(SUM($N127:AQ127)+SUM($N1006:AQ1006))*AR$952*AR977)*($F1006=5)</f>
        <v>0</v>
      </c>
      <c r="AS1006" s="234">
        <f>(IFERROR(-FV(AS$952,AS977,AS127/AS977)-AS127,0)+(SUM($N127:AR127)+SUM($N1006:AR1006))*AS$952*AS977)*($F1006=5)</f>
        <v>0</v>
      </c>
      <c r="AT1006" s="234">
        <f>(IFERROR(-FV(AT$952,AT977,AT127/AT977)-AT127,0)+(SUM($N127:AS127)+SUM($N1006:AS1006))*AT$952*AT977)*($F1006=5)</f>
        <v>0</v>
      </c>
      <c r="AU1006" s="234">
        <f>(IFERROR(-FV(AU$952,AU977,AU127/AU977)-AU127,0)+(SUM($N127:AT127)+SUM($N1006:AT1006))*AU$952*AU977)*($F1006=5)</f>
        <v>0</v>
      </c>
      <c r="AV1006" s="234">
        <f>(IFERROR(-FV(AV$952,AV977,AV127/AV977)-AV127,0)+(SUM($N127:AU127)+SUM($N1006:AU1006))*AV$952*AV977)*($F1006=5)</f>
        <v>0</v>
      </c>
      <c r="AW1006" s="234">
        <f>(IFERROR(-FV(AW$952,AW977,AW127/AW977)-AW127,0)+(SUM($N127:AV127)+SUM($N1006:AV1006))*AW$952*AW977)*($F1006=5)</f>
        <v>0</v>
      </c>
      <c r="AX1006" s="234">
        <f>(IFERROR(-FV(AX$952,AX977,AX127/AX977)-AX127,0)+(SUM($N127:AW127)+SUM($N1006:AW1006))*AX$952*AX977)*($F1006=5)</f>
        <v>0</v>
      </c>
      <c r="AY1006" s="234">
        <f>(IFERROR(-FV(AY$952,AY977,AY127/AY977)-AY127,0)+(SUM($N127:AX127)+SUM($N1006:AX1006))*AY$952*AY977)*($F1006=5)</f>
        <v>0</v>
      </c>
      <c r="AZ1006" s="234">
        <f>(IFERROR(-FV(AZ$952,AZ977,AZ127/AZ977)-AZ127,0)+(SUM($N127:AY127)+SUM($N1006:AY1006))*AZ$952*AZ977)*($F1006=5)</f>
        <v>0</v>
      </c>
      <c r="BA1006" s="234">
        <f>(IFERROR(-FV(BA$952,BA977,BA127/BA977)-BA127,0)+(SUM($N127:AZ127)+SUM($N1006:AZ1006))*BA$952*BA977)*($F1006=5)</f>
        <v>0</v>
      </c>
      <c r="BB1006" s="234">
        <f>(IFERROR(-FV(BB$952,BB977,BB127/BB977)-BB127,0)+(SUM($N127:BA127)+SUM($N1006:BA1006))*BB$952*BB977)*($F1006=5)</f>
        <v>0</v>
      </c>
      <c r="BC1006" s="234">
        <f>(IFERROR(-FV(BC$952,BC977,BC127/BC977)-BC127,0)+(SUM($N127:BB127)+SUM($N1006:BB1006))*BC$952*BC977)*($F1006=5)</f>
        <v>0</v>
      </c>
      <c r="BD1006" s="234">
        <f>(IFERROR(-FV(BD$952,BD977,BD127/BD977)-BD127,0)+(SUM($N127:BC127)+SUM($N1006:BC1006))*BD$952*BD977)*($F1006=5)</f>
        <v>0</v>
      </c>
      <c r="BE1006" s="234">
        <f>(IFERROR(-FV(BE$952,BE977,BE127/BE977)-BE127,0)+(SUM($N127:BD127)+SUM($N1006:BD1006))*BE$952*BE977)*($F1006=5)</f>
        <v>0</v>
      </c>
      <c r="BF1006" s="234">
        <f>(IFERROR(-FV(BF$952,BF977,BF127/BF977)-BF127,0)+(SUM($N127:BE127)+SUM($N1006:BE1006))*BF$952*BF977)*($F1006=5)</f>
        <v>0</v>
      </c>
      <c r="BG1006" s="234">
        <f>(IFERROR(-FV(BG$952,BG977,BG127/BG977)-BG127,0)+(SUM($N127:BF127)+SUM($N1006:BF1006))*BG$952*BG977)*($F1006=5)</f>
        <v>0</v>
      </c>
      <c r="BH1006" s="234">
        <f>(IFERROR(-FV(BH$952,BH977,BH127/BH977)-BH127,0)+(SUM($N127:BG127)+SUM($N1006:BG1006))*BH$952*BH977)*($F1006=5)</f>
        <v>0</v>
      </c>
      <c r="BI1006" s="234">
        <f>(IFERROR(-FV(BI$952,BI977,BI127/BI977)-BI127,0)+(SUM($N127:BH127)+SUM($N1006:BH1006))*BI$952*BI977)*($F1006=5)</f>
        <v>0</v>
      </c>
      <c r="BJ1006" s="234">
        <f>(IFERROR(-FV(BJ$952,BJ977,BJ127/BJ977)-BJ127,0)+(SUM($N127:BI127)+SUM($N1006:BI1006))*BJ$952*BJ977)*($F1006=5)</f>
        <v>0</v>
      </c>
      <c r="BK1006" s="234">
        <f>(IFERROR(-FV(BK$952,BK977,BK127/BK977)-BK127,0)+(SUM($N127:BJ127)+SUM($N1006:BJ1006))*BK$952*BK977)*($F1006=5)</f>
        <v>0</v>
      </c>
      <c r="BL1006" s="234">
        <f>(IFERROR(-FV(BL$952,BL977,BL127/BL977)-BL127,0)+(SUM($N127:BK127)+SUM($N1006:BK1006))*BL$952*BL977)*($F1006=5)</f>
        <v>0</v>
      </c>
      <c r="BM1006" s="234">
        <f>(IFERROR(-FV(BM$952,BM977,BM127/BM977)-BM127,0)+(SUM($N127:BL127)+SUM($N1006:BL1006))*BM$952*BM977)*($F1006=5)</f>
        <v>0</v>
      </c>
    </row>
    <row r="1007" spans="3:65" outlineLevel="1" x14ac:dyDescent="0.2">
      <c r="C1007" s="188">
        <f t="shared" si="744"/>
        <v>20</v>
      </c>
      <c r="D1007" s="166" t="str">
        <f t="shared" si="745"/>
        <v>item 20</v>
      </c>
      <c r="E1007" s="211" t="str">
        <f t="shared" si="743"/>
        <v>Operating Expense</v>
      </c>
      <c r="F1007" s="183">
        <f t="shared" si="743"/>
        <v>2</v>
      </c>
      <c r="G1007" s="183"/>
      <c r="H1007" s="222"/>
      <c r="K1007" s="202">
        <f t="shared" si="746"/>
        <v>0</v>
      </c>
      <c r="L1007" s="203">
        <f t="shared" si="747"/>
        <v>0</v>
      </c>
      <c r="O1007" s="234">
        <f>(IFERROR(-FV(O$952,O978,O128/O978)-O128,0)+(SUM($N128:N128)+SUM($N1007:N1007))*O$952*O978)*($F1007=5)</f>
        <v>0</v>
      </c>
      <c r="P1007" s="234">
        <f>(IFERROR(-FV(P$952,P978,P128/P978)-P128,0)+(SUM($N128:O128)+SUM($N1007:O1007))*P$952*P978)*($F1007=5)</f>
        <v>0</v>
      </c>
      <c r="Q1007" s="234">
        <f>(IFERROR(-FV(Q$952,Q978,Q128/Q978)-Q128,0)+(SUM($N128:P128)+SUM($N1007:P1007))*Q$952*Q978)*($F1007=5)</f>
        <v>0</v>
      </c>
      <c r="R1007" s="234">
        <f>(IFERROR(-FV(R$952,R978,R128/R978)-R128,0)+(SUM($N128:Q128)+SUM($N1007:Q1007))*R$952*R978)*($F1007=5)</f>
        <v>0</v>
      </c>
      <c r="S1007" s="234">
        <f>(IFERROR(-FV(S$952,S978,S128/S978)-S128,0)+(SUM($N128:R128)+SUM($N1007:R1007))*S$952*S978)*($F1007=5)</f>
        <v>0</v>
      </c>
      <c r="T1007" s="234">
        <f>(IFERROR(-FV(T$952,T978,T128/T978)-T128,0)+(SUM($N128:S128)+SUM($N1007:S1007))*T$952*T978)*($F1007=5)</f>
        <v>0</v>
      </c>
      <c r="U1007" s="234">
        <f>(IFERROR(-FV(U$952,U978,U128/U978)-U128,0)+(SUM($N128:T128)+SUM($N1007:T1007))*U$952*U978)*($F1007=5)</f>
        <v>0</v>
      </c>
      <c r="V1007" s="234">
        <f>(IFERROR(-FV(V$952,V978,V128/V978)-V128,0)+(SUM($N128:U128)+SUM($N1007:U1007))*V$952*V978)*($F1007=5)</f>
        <v>0</v>
      </c>
      <c r="W1007" s="234">
        <f>(IFERROR(-FV(W$952,W978,W128/W978)-W128,0)+(SUM($N128:V128)+SUM($N1007:V1007))*W$952*W978)*($F1007=5)</f>
        <v>0</v>
      </c>
      <c r="X1007" s="234">
        <f>(IFERROR(-FV(X$952,X978,X128/X978)-X128,0)+(SUM($N128:W128)+SUM($N1007:W1007))*X$952*X978)*($F1007=5)</f>
        <v>0</v>
      </c>
      <c r="Y1007" s="234">
        <f>(IFERROR(-FV(Y$952,Y978,Y128/Y978)-Y128,0)+(SUM($N128:X128)+SUM($N1007:X1007))*Y$952*Y978)*($F1007=5)</f>
        <v>0</v>
      </c>
      <c r="Z1007" s="234">
        <f>(IFERROR(-FV(Z$952,Z978,Z128/Z978)-Z128,0)+(SUM($N128:Y128)+SUM($N1007:Y1007))*Z$952*Z978)*($F1007=5)</f>
        <v>0</v>
      </c>
      <c r="AA1007" s="234">
        <f>(IFERROR(-FV(AA$952,AA978,AA128/AA978)-AA128,0)+(SUM($N128:Z128)+SUM($N1007:Z1007))*AA$952*AA978)*($F1007=5)</f>
        <v>0</v>
      </c>
      <c r="AB1007" s="234">
        <f>(IFERROR(-FV(AB$952,AB978,AB128/AB978)-AB128,0)+(SUM($N128:AA128)+SUM($N1007:AA1007))*AB$952*AB978)*($F1007=5)</f>
        <v>0</v>
      </c>
      <c r="AC1007" s="234">
        <f>(IFERROR(-FV(AC$952,AC978,AC128/AC978)-AC128,0)+(SUM($N128:AB128)+SUM($N1007:AB1007))*AC$952*AC978)*($F1007=5)</f>
        <v>0</v>
      </c>
      <c r="AD1007" s="234">
        <f>(IFERROR(-FV(AD$952,AD978,AD128/AD978)-AD128,0)+(SUM($N128:AC128)+SUM($N1007:AC1007))*AD$952*AD978)*($F1007=5)</f>
        <v>0</v>
      </c>
      <c r="AE1007" s="234">
        <f>(IFERROR(-FV(AE$952,AE978,AE128/AE978)-AE128,0)+(SUM($N128:AD128)+SUM($N1007:AD1007))*AE$952*AE978)*($F1007=5)</f>
        <v>0</v>
      </c>
      <c r="AF1007" s="234">
        <f>(IFERROR(-FV(AF$952,AF978,AF128/AF978)-AF128,0)+(SUM($N128:AE128)+SUM($N1007:AE1007))*AF$952*AF978)*($F1007=5)</f>
        <v>0</v>
      </c>
      <c r="AG1007" s="234">
        <f>(IFERROR(-FV(AG$952,AG978,AG128/AG978)-AG128,0)+(SUM($N128:AF128)+SUM($N1007:AF1007))*AG$952*AG978)*($F1007=5)</f>
        <v>0</v>
      </c>
      <c r="AH1007" s="234">
        <f>(IFERROR(-FV(AH$952,AH978,AH128/AH978)-AH128,0)+(SUM($N128:AG128)+SUM($N1007:AG1007))*AH$952*AH978)*($F1007=5)</f>
        <v>0</v>
      </c>
      <c r="AI1007" s="234">
        <f>(IFERROR(-FV(AI$952,AI978,AI128/AI978)-AI128,0)+(SUM($N128:AH128)+SUM($N1007:AH1007))*AI$952*AI978)*($F1007=5)</f>
        <v>0</v>
      </c>
      <c r="AJ1007" s="234">
        <f>(IFERROR(-FV(AJ$952,AJ978,AJ128/AJ978)-AJ128,0)+(SUM($N128:AI128)+SUM($N1007:AI1007))*AJ$952*AJ978)*($F1007=5)</f>
        <v>0</v>
      </c>
      <c r="AK1007" s="234">
        <f>(IFERROR(-FV(AK$952,AK978,AK128/AK978)-AK128,0)+(SUM($N128:AJ128)+SUM($N1007:AJ1007))*AK$952*AK978)*($F1007=5)</f>
        <v>0</v>
      </c>
      <c r="AL1007" s="234">
        <f>(IFERROR(-FV(AL$952,AL978,AL128/AL978)-AL128,0)+(SUM($N128:AK128)+SUM($N1007:AK1007))*AL$952*AL978)*($F1007=5)</f>
        <v>0</v>
      </c>
      <c r="AM1007" s="234">
        <f>(IFERROR(-FV(AM$952,AM978,AM128/AM978)-AM128,0)+(SUM($N128:AL128)+SUM($N1007:AL1007))*AM$952*AM978)*($F1007=5)</f>
        <v>0</v>
      </c>
      <c r="AN1007" s="234">
        <f>(IFERROR(-FV(AN$952,AN978,AN128/AN978)-AN128,0)+(SUM($N128:AM128)+SUM($N1007:AM1007))*AN$952*AN978)*($F1007=5)</f>
        <v>0</v>
      </c>
      <c r="AO1007" s="234">
        <f>(IFERROR(-FV(AO$952,AO978,AO128/AO978)-AO128,0)+(SUM($N128:AN128)+SUM($N1007:AN1007))*AO$952*AO978)*($F1007=5)</f>
        <v>0</v>
      </c>
      <c r="AP1007" s="234">
        <f>(IFERROR(-FV(AP$952,AP978,AP128/AP978)-AP128,0)+(SUM($N128:AO128)+SUM($N1007:AO1007))*AP$952*AP978)*($F1007=5)</f>
        <v>0</v>
      </c>
      <c r="AQ1007" s="234">
        <f>(IFERROR(-FV(AQ$952,AQ978,AQ128/AQ978)-AQ128,0)+(SUM($N128:AP128)+SUM($N1007:AP1007))*AQ$952*AQ978)*($F1007=5)</f>
        <v>0</v>
      </c>
      <c r="AR1007" s="234">
        <f>(IFERROR(-FV(AR$952,AR978,AR128/AR978)-AR128,0)+(SUM($N128:AQ128)+SUM($N1007:AQ1007))*AR$952*AR978)*($F1007=5)</f>
        <v>0</v>
      </c>
      <c r="AS1007" s="234">
        <f>(IFERROR(-FV(AS$952,AS978,AS128/AS978)-AS128,0)+(SUM($N128:AR128)+SUM($N1007:AR1007))*AS$952*AS978)*($F1007=5)</f>
        <v>0</v>
      </c>
      <c r="AT1007" s="234">
        <f>(IFERROR(-FV(AT$952,AT978,AT128/AT978)-AT128,0)+(SUM($N128:AS128)+SUM($N1007:AS1007))*AT$952*AT978)*($F1007=5)</f>
        <v>0</v>
      </c>
      <c r="AU1007" s="234">
        <f>(IFERROR(-FV(AU$952,AU978,AU128/AU978)-AU128,0)+(SUM($N128:AT128)+SUM($N1007:AT1007))*AU$952*AU978)*($F1007=5)</f>
        <v>0</v>
      </c>
      <c r="AV1007" s="234">
        <f>(IFERROR(-FV(AV$952,AV978,AV128/AV978)-AV128,0)+(SUM($N128:AU128)+SUM($N1007:AU1007))*AV$952*AV978)*($F1007=5)</f>
        <v>0</v>
      </c>
      <c r="AW1007" s="234">
        <f>(IFERROR(-FV(AW$952,AW978,AW128/AW978)-AW128,0)+(SUM($N128:AV128)+SUM($N1007:AV1007))*AW$952*AW978)*($F1007=5)</f>
        <v>0</v>
      </c>
      <c r="AX1007" s="234">
        <f>(IFERROR(-FV(AX$952,AX978,AX128/AX978)-AX128,0)+(SUM($N128:AW128)+SUM($N1007:AW1007))*AX$952*AX978)*($F1007=5)</f>
        <v>0</v>
      </c>
      <c r="AY1007" s="234">
        <f>(IFERROR(-FV(AY$952,AY978,AY128/AY978)-AY128,0)+(SUM($N128:AX128)+SUM($N1007:AX1007))*AY$952*AY978)*($F1007=5)</f>
        <v>0</v>
      </c>
      <c r="AZ1007" s="234">
        <f>(IFERROR(-FV(AZ$952,AZ978,AZ128/AZ978)-AZ128,0)+(SUM($N128:AY128)+SUM($N1007:AY1007))*AZ$952*AZ978)*($F1007=5)</f>
        <v>0</v>
      </c>
      <c r="BA1007" s="234">
        <f>(IFERROR(-FV(BA$952,BA978,BA128/BA978)-BA128,0)+(SUM($N128:AZ128)+SUM($N1007:AZ1007))*BA$952*BA978)*($F1007=5)</f>
        <v>0</v>
      </c>
      <c r="BB1007" s="234">
        <f>(IFERROR(-FV(BB$952,BB978,BB128/BB978)-BB128,0)+(SUM($N128:BA128)+SUM($N1007:BA1007))*BB$952*BB978)*($F1007=5)</f>
        <v>0</v>
      </c>
      <c r="BC1007" s="234">
        <f>(IFERROR(-FV(BC$952,BC978,BC128/BC978)-BC128,0)+(SUM($N128:BB128)+SUM($N1007:BB1007))*BC$952*BC978)*($F1007=5)</f>
        <v>0</v>
      </c>
      <c r="BD1007" s="234">
        <f>(IFERROR(-FV(BD$952,BD978,BD128/BD978)-BD128,0)+(SUM($N128:BC128)+SUM($N1007:BC1007))*BD$952*BD978)*($F1007=5)</f>
        <v>0</v>
      </c>
      <c r="BE1007" s="234">
        <f>(IFERROR(-FV(BE$952,BE978,BE128/BE978)-BE128,0)+(SUM($N128:BD128)+SUM($N1007:BD1007))*BE$952*BE978)*($F1007=5)</f>
        <v>0</v>
      </c>
      <c r="BF1007" s="234">
        <f>(IFERROR(-FV(BF$952,BF978,BF128/BF978)-BF128,0)+(SUM($N128:BE128)+SUM($N1007:BE1007))*BF$952*BF978)*($F1007=5)</f>
        <v>0</v>
      </c>
      <c r="BG1007" s="234">
        <f>(IFERROR(-FV(BG$952,BG978,BG128/BG978)-BG128,0)+(SUM($N128:BF128)+SUM($N1007:BF1007))*BG$952*BG978)*($F1007=5)</f>
        <v>0</v>
      </c>
      <c r="BH1007" s="234">
        <f>(IFERROR(-FV(BH$952,BH978,BH128/BH978)-BH128,0)+(SUM($N128:BG128)+SUM($N1007:BG1007))*BH$952*BH978)*($F1007=5)</f>
        <v>0</v>
      </c>
      <c r="BI1007" s="234">
        <f>(IFERROR(-FV(BI$952,BI978,BI128/BI978)-BI128,0)+(SUM($N128:BH128)+SUM($N1007:BH1007))*BI$952*BI978)*($F1007=5)</f>
        <v>0</v>
      </c>
      <c r="BJ1007" s="234">
        <f>(IFERROR(-FV(BJ$952,BJ978,BJ128/BJ978)-BJ128,0)+(SUM($N128:BI128)+SUM($N1007:BI1007))*BJ$952*BJ978)*($F1007=5)</f>
        <v>0</v>
      </c>
      <c r="BK1007" s="234">
        <f>(IFERROR(-FV(BK$952,BK978,BK128/BK978)-BK128,0)+(SUM($N128:BJ128)+SUM($N1007:BJ1007))*BK$952*BK978)*($F1007=5)</f>
        <v>0</v>
      </c>
      <c r="BL1007" s="234">
        <f>(IFERROR(-FV(BL$952,BL978,BL128/BL978)-BL128,0)+(SUM($N128:BK128)+SUM($N1007:BK1007))*BL$952*BL978)*($F1007=5)</f>
        <v>0</v>
      </c>
      <c r="BM1007" s="234">
        <f>(IFERROR(-FV(BM$952,BM978,BM128/BM978)-BM128,0)+(SUM($N128:BL128)+SUM($N1007:BL1007))*BM$952*BM978)*($F1007=5)</f>
        <v>0</v>
      </c>
    </row>
    <row r="1008" spans="3:65" outlineLevel="1" x14ac:dyDescent="0.2">
      <c r="C1008" s="188">
        <f t="shared" si="744"/>
        <v>21</v>
      </c>
      <c r="D1008" s="166" t="str">
        <f t="shared" si="745"/>
        <v>item 21</v>
      </c>
      <c r="E1008" s="211" t="str">
        <f t="shared" si="743"/>
        <v>Operating Expense</v>
      </c>
      <c r="F1008" s="183">
        <f t="shared" si="743"/>
        <v>2</v>
      </c>
      <c r="G1008" s="183"/>
      <c r="H1008" s="222"/>
      <c r="K1008" s="202">
        <f t="shared" si="746"/>
        <v>0</v>
      </c>
      <c r="L1008" s="203">
        <f t="shared" si="747"/>
        <v>0</v>
      </c>
      <c r="O1008" s="234">
        <f>(IFERROR(-FV(O$952,O979,O129/O979)-O129,0)+(SUM($N129:N129)+SUM($N1008:N1008))*O$952*O979)*($F1008=5)</f>
        <v>0</v>
      </c>
      <c r="P1008" s="234">
        <f>(IFERROR(-FV(P$952,P979,P129/P979)-P129,0)+(SUM($N129:O129)+SUM($N1008:O1008))*P$952*P979)*($F1008=5)</f>
        <v>0</v>
      </c>
      <c r="Q1008" s="234">
        <f>(IFERROR(-FV(Q$952,Q979,Q129/Q979)-Q129,0)+(SUM($N129:P129)+SUM($N1008:P1008))*Q$952*Q979)*($F1008=5)</f>
        <v>0</v>
      </c>
      <c r="R1008" s="234">
        <f>(IFERROR(-FV(R$952,R979,R129/R979)-R129,0)+(SUM($N129:Q129)+SUM($N1008:Q1008))*R$952*R979)*($F1008=5)</f>
        <v>0</v>
      </c>
      <c r="S1008" s="234">
        <f>(IFERROR(-FV(S$952,S979,S129/S979)-S129,0)+(SUM($N129:R129)+SUM($N1008:R1008))*S$952*S979)*($F1008=5)</f>
        <v>0</v>
      </c>
      <c r="T1008" s="234">
        <f>(IFERROR(-FV(T$952,T979,T129/T979)-T129,0)+(SUM($N129:S129)+SUM($N1008:S1008))*T$952*T979)*($F1008=5)</f>
        <v>0</v>
      </c>
      <c r="U1008" s="234">
        <f>(IFERROR(-FV(U$952,U979,U129/U979)-U129,0)+(SUM($N129:T129)+SUM($N1008:T1008))*U$952*U979)*($F1008=5)</f>
        <v>0</v>
      </c>
      <c r="V1008" s="234">
        <f>(IFERROR(-FV(V$952,V979,V129/V979)-V129,0)+(SUM($N129:U129)+SUM($N1008:U1008))*V$952*V979)*($F1008=5)</f>
        <v>0</v>
      </c>
      <c r="W1008" s="234">
        <f>(IFERROR(-FV(W$952,W979,W129/W979)-W129,0)+(SUM($N129:V129)+SUM($N1008:V1008))*W$952*W979)*($F1008=5)</f>
        <v>0</v>
      </c>
      <c r="X1008" s="234">
        <f>(IFERROR(-FV(X$952,X979,X129/X979)-X129,0)+(SUM($N129:W129)+SUM($N1008:W1008))*X$952*X979)*($F1008=5)</f>
        <v>0</v>
      </c>
      <c r="Y1008" s="234">
        <f>(IFERROR(-FV(Y$952,Y979,Y129/Y979)-Y129,0)+(SUM($N129:X129)+SUM($N1008:X1008))*Y$952*Y979)*($F1008=5)</f>
        <v>0</v>
      </c>
      <c r="Z1008" s="234">
        <f>(IFERROR(-FV(Z$952,Z979,Z129/Z979)-Z129,0)+(SUM($N129:Y129)+SUM($N1008:Y1008))*Z$952*Z979)*($F1008=5)</f>
        <v>0</v>
      </c>
      <c r="AA1008" s="234">
        <f>(IFERROR(-FV(AA$952,AA979,AA129/AA979)-AA129,0)+(SUM($N129:Z129)+SUM($N1008:Z1008))*AA$952*AA979)*($F1008=5)</f>
        <v>0</v>
      </c>
      <c r="AB1008" s="234">
        <f>(IFERROR(-FV(AB$952,AB979,AB129/AB979)-AB129,0)+(SUM($N129:AA129)+SUM($N1008:AA1008))*AB$952*AB979)*($F1008=5)</f>
        <v>0</v>
      </c>
      <c r="AC1008" s="234">
        <f>(IFERROR(-FV(AC$952,AC979,AC129/AC979)-AC129,0)+(SUM($N129:AB129)+SUM($N1008:AB1008))*AC$952*AC979)*($F1008=5)</f>
        <v>0</v>
      </c>
      <c r="AD1008" s="234">
        <f>(IFERROR(-FV(AD$952,AD979,AD129/AD979)-AD129,0)+(SUM($N129:AC129)+SUM($N1008:AC1008))*AD$952*AD979)*($F1008=5)</f>
        <v>0</v>
      </c>
      <c r="AE1008" s="234">
        <f>(IFERROR(-FV(AE$952,AE979,AE129/AE979)-AE129,0)+(SUM($N129:AD129)+SUM($N1008:AD1008))*AE$952*AE979)*($F1008=5)</f>
        <v>0</v>
      </c>
      <c r="AF1008" s="234">
        <f>(IFERROR(-FV(AF$952,AF979,AF129/AF979)-AF129,0)+(SUM($N129:AE129)+SUM($N1008:AE1008))*AF$952*AF979)*($F1008=5)</f>
        <v>0</v>
      </c>
      <c r="AG1008" s="234">
        <f>(IFERROR(-FV(AG$952,AG979,AG129/AG979)-AG129,0)+(SUM($N129:AF129)+SUM($N1008:AF1008))*AG$952*AG979)*($F1008=5)</f>
        <v>0</v>
      </c>
      <c r="AH1008" s="234">
        <f>(IFERROR(-FV(AH$952,AH979,AH129/AH979)-AH129,0)+(SUM($N129:AG129)+SUM($N1008:AG1008))*AH$952*AH979)*($F1008=5)</f>
        <v>0</v>
      </c>
      <c r="AI1008" s="234">
        <f>(IFERROR(-FV(AI$952,AI979,AI129/AI979)-AI129,0)+(SUM($N129:AH129)+SUM($N1008:AH1008))*AI$952*AI979)*($F1008=5)</f>
        <v>0</v>
      </c>
      <c r="AJ1008" s="234">
        <f>(IFERROR(-FV(AJ$952,AJ979,AJ129/AJ979)-AJ129,0)+(SUM($N129:AI129)+SUM($N1008:AI1008))*AJ$952*AJ979)*($F1008=5)</f>
        <v>0</v>
      </c>
      <c r="AK1008" s="234">
        <f>(IFERROR(-FV(AK$952,AK979,AK129/AK979)-AK129,0)+(SUM($N129:AJ129)+SUM($N1008:AJ1008))*AK$952*AK979)*($F1008=5)</f>
        <v>0</v>
      </c>
      <c r="AL1008" s="234">
        <f>(IFERROR(-FV(AL$952,AL979,AL129/AL979)-AL129,0)+(SUM($N129:AK129)+SUM($N1008:AK1008))*AL$952*AL979)*($F1008=5)</f>
        <v>0</v>
      </c>
      <c r="AM1008" s="234">
        <f>(IFERROR(-FV(AM$952,AM979,AM129/AM979)-AM129,0)+(SUM($N129:AL129)+SUM($N1008:AL1008))*AM$952*AM979)*($F1008=5)</f>
        <v>0</v>
      </c>
      <c r="AN1008" s="234">
        <f>(IFERROR(-FV(AN$952,AN979,AN129/AN979)-AN129,0)+(SUM($N129:AM129)+SUM($N1008:AM1008))*AN$952*AN979)*($F1008=5)</f>
        <v>0</v>
      </c>
      <c r="AO1008" s="234">
        <f>(IFERROR(-FV(AO$952,AO979,AO129/AO979)-AO129,0)+(SUM($N129:AN129)+SUM($N1008:AN1008))*AO$952*AO979)*($F1008=5)</f>
        <v>0</v>
      </c>
      <c r="AP1008" s="234">
        <f>(IFERROR(-FV(AP$952,AP979,AP129/AP979)-AP129,0)+(SUM($N129:AO129)+SUM($N1008:AO1008))*AP$952*AP979)*($F1008=5)</f>
        <v>0</v>
      </c>
      <c r="AQ1008" s="234">
        <f>(IFERROR(-FV(AQ$952,AQ979,AQ129/AQ979)-AQ129,0)+(SUM($N129:AP129)+SUM($N1008:AP1008))*AQ$952*AQ979)*($F1008=5)</f>
        <v>0</v>
      </c>
      <c r="AR1008" s="234">
        <f>(IFERROR(-FV(AR$952,AR979,AR129/AR979)-AR129,0)+(SUM($N129:AQ129)+SUM($N1008:AQ1008))*AR$952*AR979)*($F1008=5)</f>
        <v>0</v>
      </c>
      <c r="AS1008" s="234">
        <f>(IFERROR(-FV(AS$952,AS979,AS129/AS979)-AS129,0)+(SUM($N129:AR129)+SUM($N1008:AR1008))*AS$952*AS979)*($F1008=5)</f>
        <v>0</v>
      </c>
      <c r="AT1008" s="234">
        <f>(IFERROR(-FV(AT$952,AT979,AT129/AT979)-AT129,0)+(SUM($N129:AS129)+SUM($N1008:AS1008))*AT$952*AT979)*($F1008=5)</f>
        <v>0</v>
      </c>
      <c r="AU1008" s="234">
        <f>(IFERROR(-FV(AU$952,AU979,AU129/AU979)-AU129,0)+(SUM($N129:AT129)+SUM($N1008:AT1008))*AU$952*AU979)*($F1008=5)</f>
        <v>0</v>
      </c>
      <c r="AV1008" s="234">
        <f>(IFERROR(-FV(AV$952,AV979,AV129/AV979)-AV129,0)+(SUM($N129:AU129)+SUM($N1008:AU1008))*AV$952*AV979)*($F1008=5)</f>
        <v>0</v>
      </c>
      <c r="AW1008" s="234">
        <f>(IFERROR(-FV(AW$952,AW979,AW129/AW979)-AW129,0)+(SUM($N129:AV129)+SUM($N1008:AV1008))*AW$952*AW979)*($F1008=5)</f>
        <v>0</v>
      </c>
      <c r="AX1008" s="234">
        <f>(IFERROR(-FV(AX$952,AX979,AX129/AX979)-AX129,0)+(SUM($N129:AW129)+SUM($N1008:AW1008))*AX$952*AX979)*($F1008=5)</f>
        <v>0</v>
      </c>
      <c r="AY1008" s="234">
        <f>(IFERROR(-FV(AY$952,AY979,AY129/AY979)-AY129,0)+(SUM($N129:AX129)+SUM($N1008:AX1008))*AY$952*AY979)*($F1008=5)</f>
        <v>0</v>
      </c>
      <c r="AZ1008" s="234">
        <f>(IFERROR(-FV(AZ$952,AZ979,AZ129/AZ979)-AZ129,0)+(SUM($N129:AY129)+SUM($N1008:AY1008))*AZ$952*AZ979)*($F1008=5)</f>
        <v>0</v>
      </c>
      <c r="BA1008" s="234">
        <f>(IFERROR(-FV(BA$952,BA979,BA129/BA979)-BA129,0)+(SUM($N129:AZ129)+SUM($N1008:AZ1008))*BA$952*BA979)*($F1008=5)</f>
        <v>0</v>
      </c>
      <c r="BB1008" s="234">
        <f>(IFERROR(-FV(BB$952,BB979,BB129/BB979)-BB129,0)+(SUM($N129:BA129)+SUM($N1008:BA1008))*BB$952*BB979)*($F1008=5)</f>
        <v>0</v>
      </c>
      <c r="BC1008" s="234">
        <f>(IFERROR(-FV(BC$952,BC979,BC129/BC979)-BC129,0)+(SUM($N129:BB129)+SUM($N1008:BB1008))*BC$952*BC979)*($F1008=5)</f>
        <v>0</v>
      </c>
      <c r="BD1008" s="234">
        <f>(IFERROR(-FV(BD$952,BD979,BD129/BD979)-BD129,0)+(SUM($N129:BC129)+SUM($N1008:BC1008))*BD$952*BD979)*($F1008=5)</f>
        <v>0</v>
      </c>
      <c r="BE1008" s="234">
        <f>(IFERROR(-FV(BE$952,BE979,BE129/BE979)-BE129,0)+(SUM($N129:BD129)+SUM($N1008:BD1008))*BE$952*BE979)*($F1008=5)</f>
        <v>0</v>
      </c>
      <c r="BF1008" s="234">
        <f>(IFERROR(-FV(BF$952,BF979,BF129/BF979)-BF129,0)+(SUM($N129:BE129)+SUM($N1008:BE1008))*BF$952*BF979)*($F1008=5)</f>
        <v>0</v>
      </c>
      <c r="BG1008" s="234">
        <f>(IFERROR(-FV(BG$952,BG979,BG129/BG979)-BG129,0)+(SUM($N129:BF129)+SUM($N1008:BF1008))*BG$952*BG979)*($F1008=5)</f>
        <v>0</v>
      </c>
      <c r="BH1008" s="234">
        <f>(IFERROR(-FV(BH$952,BH979,BH129/BH979)-BH129,0)+(SUM($N129:BG129)+SUM($N1008:BG1008))*BH$952*BH979)*($F1008=5)</f>
        <v>0</v>
      </c>
      <c r="BI1008" s="234">
        <f>(IFERROR(-FV(BI$952,BI979,BI129/BI979)-BI129,0)+(SUM($N129:BH129)+SUM($N1008:BH1008))*BI$952*BI979)*($F1008=5)</f>
        <v>0</v>
      </c>
      <c r="BJ1008" s="234">
        <f>(IFERROR(-FV(BJ$952,BJ979,BJ129/BJ979)-BJ129,0)+(SUM($N129:BI129)+SUM($N1008:BI1008))*BJ$952*BJ979)*($F1008=5)</f>
        <v>0</v>
      </c>
      <c r="BK1008" s="234">
        <f>(IFERROR(-FV(BK$952,BK979,BK129/BK979)-BK129,0)+(SUM($N129:BJ129)+SUM($N1008:BJ1008))*BK$952*BK979)*($F1008=5)</f>
        <v>0</v>
      </c>
      <c r="BL1008" s="234">
        <f>(IFERROR(-FV(BL$952,BL979,BL129/BL979)-BL129,0)+(SUM($N129:BK129)+SUM($N1008:BK1008))*BL$952*BL979)*($F1008=5)</f>
        <v>0</v>
      </c>
      <c r="BM1008" s="234">
        <f>(IFERROR(-FV(BM$952,BM979,BM129/BM979)-BM129,0)+(SUM($N129:BL129)+SUM($N1008:BL1008))*BM$952*BM979)*($F1008=5)</f>
        <v>0</v>
      </c>
    </row>
    <row r="1009" spans="3:65" outlineLevel="1" x14ac:dyDescent="0.2">
      <c r="C1009" s="188">
        <f t="shared" si="744"/>
        <v>22</v>
      </c>
      <c r="D1009" s="166" t="str">
        <f t="shared" si="745"/>
        <v>item 22</v>
      </c>
      <c r="E1009" s="211" t="str">
        <f t="shared" si="743"/>
        <v>Operating Expense</v>
      </c>
      <c r="F1009" s="183">
        <f t="shared" si="743"/>
        <v>2</v>
      </c>
      <c r="G1009" s="183"/>
      <c r="H1009" s="222"/>
      <c r="K1009" s="202">
        <f t="shared" si="746"/>
        <v>0</v>
      </c>
      <c r="L1009" s="203">
        <f t="shared" si="747"/>
        <v>0</v>
      </c>
      <c r="O1009" s="234">
        <f>(IFERROR(-FV(O$952,O980,O130/O980)-O130,0)+(SUM($N130:N130)+SUM($N1009:N1009))*O$952*O980)*($F1009=5)</f>
        <v>0</v>
      </c>
      <c r="P1009" s="234">
        <f>(IFERROR(-FV(P$952,P980,P130/P980)-P130,0)+(SUM($N130:O130)+SUM($N1009:O1009))*P$952*P980)*($F1009=5)</f>
        <v>0</v>
      </c>
      <c r="Q1009" s="234">
        <f>(IFERROR(-FV(Q$952,Q980,Q130/Q980)-Q130,0)+(SUM($N130:P130)+SUM($N1009:P1009))*Q$952*Q980)*($F1009=5)</f>
        <v>0</v>
      </c>
      <c r="R1009" s="234">
        <f>(IFERROR(-FV(R$952,R980,R130/R980)-R130,0)+(SUM($N130:Q130)+SUM($N1009:Q1009))*R$952*R980)*($F1009=5)</f>
        <v>0</v>
      </c>
      <c r="S1009" s="234">
        <f>(IFERROR(-FV(S$952,S980,S130/S980)-S130,0)+(SUM($N130:R130)+SUM($N1009:R1009))*S$952*S980)*($F1009=5)</f>
        <v>0</v>
      </c>
      <c r="T1009" s="234">
        <f>(IFERROR(-FV(T$952,T980,T130/T980)-T130,0)+(SUM($N130:S130)+SUM($N1009:S1009))*T$952*T980)*($F1009=5)</f>
        <v>0</v>
      </c>
      <c r="U1009" s="234">
        <f>(IFERROR(-FV(U$952,U980,U130/U980)-U130,0)+(SUM($N130:T130)+SUM($N1009:T1009))*U$952*U980)*($F1009=5)</f>
        <v>0</v>
      </c>
      <c r="V1009" s="234">
        <f>(IFERROR(-FV(V$952,V980,V130/V980)-V130,0)+(SUM($N130:U130)+SUM($N1009:U1009))*V$952*V980)*($F1009=5)</f>
        <v>0</v>
      </c>
      <c r="W1009" s="234">
        <f>(IFERROR(-FV(W$952,W980,W130/W980)-W130,0)+(SUM($N130:V130)+SUM($N1009:V1009))*W$952*W980)*($F1009=5)</f>
        <v>0</v>
      </c>
      <c r="X1009" s="234">
        <f>(IFERROR(-FV(X$952,X980,X130/X980)-X130,0)+(SUM($N130:W130)+SUM($N1009:W1009))*X$952*X980)*($F1009=5)</f>
        <v>0</v>
      </c>
      <c r="Y1009" s="234">
        <f>(IFERROR(-FV(Y$952,Y980,Y130/Y980)-Y130,0)+(SUM($N130:X130)+SUM($N1009:X1009))*Y$952*Y980)*($F1009=5)</f>
        <v>0</v>
      </c>
      <c r="Z1009" s="234">
        <f>(IFERROR(-FV(Z$952,Z980,Z130/Z980)-Z130,0)+(SUM($N130:Y130)+SUM($N1009:Y1009))*Z$952*Z980)*($F1009=5)</f>
        <v>0</v>
      </c>
      <c r="AA1009" s="234">
        <f>(IFERROR(-FV(AA$952,AA980,AA130/AA980)-AA130,0)+(SUM($N130:Z130)+SUM($N1009:Z1009))*AA$952*AA980)*($F1009=5)</f>
        <v>0</v>
      </c>
      <c r="AB1009" s="234">
        <f>(IFERROR(-FV(AB$952,AB980,AB130/AB980)-AB130,0)+(SUM($N130:AA130)+SUM($N1009:AA1009))*AB$952*AB980)*($F1009=5)</f>
        <v>0</v>
      </c>
      <c r="AC1009" s="234">
        <f>(IFERROR(-FV(AC$952,AC980,AC130/AC980)-AC130,0)+(SUM($N130:AB130)+SUM($N1009:AB1009))*AC$952*AC980)*($F1009=5)</f>
        <v>0</v>
      </c>
      <c r="AD1009" s="234">
        <f>(IFERROR(-FV(AD$952,AD980,AD130/AD980)-AD130,0)+(SUM($N130:AC130)+SUM($N1009:AC1009))*AD$952*AD980)*($F1009=5)</f>
        <v>0</v>
      </c>
      <c r="AE1009" s="234">
        <f>(IFERROR(-FV(AE$952,AE980,AE130/AE980)-AE130,0)+(SUM($N130:AD130)+SUM($N1009:AD1009))*AE$952*AE980)*($F1009=5)</f>
        <v>0</v>
      </c>
      <c r="AF1009" s="234">
        <f>(IFERROR(-FV(AF$952,AF980,AF130/AF980)-AF130,0)+(SUM($N130:AE130)+SUM($N1009:AE1009))*AF$952*AF980)*($F1009=5)</f>
        <v>0</v>
      </c>
      <c r="AG1009" s="234">
        <f>(IFERROR(-FV(AG$952,AG980,AG130/AG980)-AG130,0)+(SUM($N130:AF130)+SUM($N1009:AF1009))*AG$952*AG980)*($F1009=5)</f>
        <v>0</v>
      </c>
      <c r="AH1009" s="234">
        <f>(IFERROR(-FV(AH$952,AH980,AH130/AH980)-AH130,0)+(SUM($N130:AG130)+SUM($N1009:AG1009))*AH$952*AH980)*($F1009=5)</f>
        <v>0</v>
      </c>
      <c r="AI1009" s="234">
        <f>(IFERROR(-FV(AI$952,AI980,AI130/AI980)-AI130,0)+(SUM($N130:AH130)+SUM($N1009:AH1009))*AI$952*AI980)*($F1009=5)</f>
        <v>0</v>
      </c>
      <c r="AJ1009" s="234">
        <f>(IFERROR(-FV(AJ$952,AJ980,AJ130/AJ980)-AJ130,0)+(SUM($N130:AI130)+SUM($N1009:AI1009))*AJ$952*AJ980)*($F1009=5)</f>
        <v>0</v>
      </c>
      <c r="AK1009" s="234">
        <f>(IFERROR(-FV(AK$952,AK980,AK130/AK980)-AK130,0)+(SUM($N130:AJ130)+SUM($N1009:AJ1009))*AK$952*AK980)*($F1009=5)</f>
        <v>0</v>
      </c>
      <c r="AL1009" s="234">
        <f>(IFERROR(-FV(AL$952,AL980,AL130/AL980)-AL130,0)+(SUM($N130:AK130)+SUM($N1009:AK1009))*AL$952*AL980)*($F1009=5)</f>
        <v>0</v>
      </c>
      <c r="AM1009" s="234">
        <f>(IFERROR(-FV(AM$952,AM980,AM130/AM980)-AM130,0)+(SUM($N130:AL130)+SUM($N1009:AL1009))*AM$952*AM980)*($F1009=5)</f>
        <v>0</v>
      </c>
      <c r="AN1009" s="234">
        <f>(IFERROR(-FV(AN$952,AN980,AN130/AN980)-AN130,0)+(SUM($N130:AM130)+SUM($N1009:AM1009))*AN$952*AN980)*($F1009=5)</f>
        <v>0</v>
      </c>
      <c r="AO1009" s="234">
        <f>(IFERROR(-FV(AO$952,AO980,AO130/AO980)-AO130,0)+(SUM($N130:AN130)+SUM($N1009:AN1009))*AO$952*AO980)*($F1009=5)</f>
        <v>0</v>
      </c>
      <c r="AP1009" s="234">
        <f>(IFERROR(-FV(AP$952,AP980,AP130/AP980)-AP130,0)+(SUM($N130:AO130)+SUM($N1009:AO1009))*AP$952*AP980)*($F1009=5)</f>
        <v>0</v>
      </c>
      <c r="AQ1009" s="234">
        <f>(IFERROR(-FV(AQ$952,AQ980,AQ130/AQ980)-AQ130,0)+(SUM($N130:AP130)+SUM($N1009:AP1009))*AQ$952*AQ980)*($F1009=5)</f>
        <v>0</v>
      </c>
      <c r="AR1009" s="234">
        <f>(IFERROR(-FV(AR$952,AR980,AR130/AR980)-AR130,0)+(SUM($N130:AQ130)+SUM($N1009:AQ1009))*AR$952*AR980)*($F1009=5)</f>
        <v>0</v>
      </c>
      <c r="AS1009" s="234">
        <f>(IFERROR(-FV(AS$952,AS980,AS130/AS980)-AS130,0)+(SUM($N130:AR130)+SUM($N1009:AR1009))*AS$952*AS980)*($F1009=5)</f>
        <v>0</v>
      </c>
      <c r="AT1009" s="234">
        <f>(IFERROR(-FV(AT$952,AT980,AT130/AT980)-AT130,0)+(SUM($N130:AS130)+SUM($N1009:AS1009))*AT$952*AT980)*($F1009=5)</f>
        <v>0</v>
      </c>
      <c r="AU1009" s="234">
        <f>(IFERROR(-FV(AU$952,AU980,AU130/AU980)-AU130,0)+(SUM($N130:AT130)+SUM($N1009:AT1009))*AU$952*AU980)*($F1009=5)</f>
        <v>0</v>
      </c>
      <c r="AV1009" s="234">
        <f>(IFERROR(-FV(AV$952,AV980,AV130/AV980)-AV130,0)+(SUM($N130:AU130)+SUM($N1009:AU1009))*AV$952*AV980)*($F1009=5)</f>
        <v>0</v>
      </c>
      <c r="AW1009" s="234">
        <f>(IFERROR(-FV(AW$952,AW980,AW130/AW980)-AW130,0)+(SUM($N130:AV130)+SUM($N1009:AV1009))*AW$952*AW980)*($F1009=5)</f>
        <v>0</v>
      </c>
      <c r="AX1009" s="234">
        <f>(IFERROR(-FV(AX$952,AX980,AX130/AX980)-AX130,0)+(SUM($N130:AW130)+SUM($N1009:AW1009))*AX$952*AX980)*($F1009=5)</f>
        <v>0</v>
      </c>
      <c r="AY1009" s="234">
        <f>(IFERROR(-FV(AY$952,AY980,AY130/AY980)-AY130,0)+(SUM($N130:AX130)+SUM($N1009:AX1009))*AY$952*AY980)*($F1009=5)</f>
        <v>0</v>
      </c>
      <c r="AZ1009" s="234">
        <f>(IFERROR(-FV(AZ$952,AZ980,AZ130/AZ980)-AZ130,0)+(SUM($N130:AY130)+SUM($N1009:AY1009))*AZ$952*AZ980)*($F1009=5)</f>
        <v>0</v>
      </c>
      <c r="BA1009" s="234">
        <f>(IFERROR(-FV(BA$952,BA980,BA130/BA980)-BA130,0)+(SUM($N130:AZ130)+SUM($N1009:AZ1009))*BA$952*BA980)*($F1009=5)</f>
        <v>0</v>
      </c>
      <c r="BB1009" s="234">
        <f>(IFERROR(-FV(BB$952,BB980,BB130/BB980)-BB130,0)+(SUM($N130:BA130)+SUM($N1009:BA1009))*BB$952*BB980)*($F1009=5)</f>
        <v>0</v>
      </c>
      <c r="BC1009" s="234">
        <f>(IFERROR(-FV(BC$952,BC980,BC130/BC980)-BC130,0)+(SUM($N130:BB130)+SUM($N1009:BB1009))*BC$952*BC980)*($F1009=5)</f>
        <v>0</v>
      </c>
      <c r="BD1009" s="234">
        <f>(IFERROR(-FV(BD$952,BD980,BD130/BD980)-BD130,0)+(SUM($N130:BC130)+SUM($N1009:BC1009))*BD$952*BD980)*($F1009=5)</f>
        <v>0</v>
      </c>
      <c r="BE1009" s="234">
        <f>(IFERROR(-FV(BE$952,BE980,BE130/BE980)-BE130,0)+(SUM($N130:BD130)+SUM($N1009:BD1009))*BE$952*BE980)*($F1009=5)</f>
        <v>0</v>
      </c>
      <c r="BF1009" s="234">
        <f>(IFERROR(-FV(BF$952,BF980,BF130/BF980)-BF130,0)+(SUM($N130:BE130)+SUM($N1009:BE1009))*BF$952*BF980)*($F1009=5)</f>
        <v>0</v>
      </c>
      <c r="BG1009" s="234">
        <f>(IFERROR(-FV(BG$952,BG980,BG130/BG980)-BG130,0)+(SUM($N130:BF130)+SUM($N1009:BF1009))*BG$952*BG980)*($F1009=5)</f>
        <v>0</v>
      </c>
      <c r="BH1009" s="234">
        <f>(IFERROR(-FV(BH$952,BH980,BH130/BH980)-BH130,0)+(SUM($N130:BG130)+SUM($N1009:BG1009))*BH$952*BH980)*($F1009=5)</f>
        <v>0</v>
      </c>
      <c r="BI1009" s="234">
        <f>(IFERROR(-FV(BI$952,BI980,BI130/BI980)-BI130,0)+(SUM($N130:BH130)+SUM($N1009:BH1009))*BI$952*BI980)*($F1009=5)</f>
        <v>0</v>
      </c>
      <c r="BJ1009" s="234">
        <f>(IFERROR(-FV(BJ$952,BJ980,BJ130/BJ980)-BJ130,0)+(SUM($N130:BI130)+SUM($N1009:BI1009))*BJ$952*BJ980)*($F1009=5)</f>
        <v>0</v>
      </c>
      <c r="BK1009" s="234">
        <f>(IFERROR(-FV(BK$952,BK980,BK130/BK980)-BK130,0)+(SUM($N130:BJ130)+SUM($N1009:BJ1009))*BK$952*BK980)*($F1009=5)</f>
        <v>0</v>
      </c>
      <c r="BL1009" s="234">
        <f>(IFERROR(-FV(BL$952,BL980,BL130/BL980)-BL130,0)+(SUM($N130:BK130)+SUM($N1009:BK1009))*BL$952*BL980)*($F1009=5)</f>
        <v>0</v>
      </c>
      <c r="BM1009" s="234">
        <f>(IFERROR(-FV(BM$952,BM980,BM130/BM980)-BM130,0)+(SUM($N130:BL130)+SUM($N1009:BL1009))*BM$952*BM980)*($F1009=5)</f>
        <v>0</v>
      </c>
    </row>
    <row r="1010" spans="3:65" outlineLevel="1" x14ac:dyDescent="0.2">
      <c r="C1010" s="188">
        <f t="shared" si="744"/>
        <v>23</v>
      </c>
      <c r="D1010" s="166" t="str">
        <f t="shared" si="745"/>
        <v>item 23</v>
      </c>
      <c r="E1010" s="211" t="str">
        <f t="shared" si="743"/>
        <v>Operating Expense</v>
      </c>
      <c r="F1010" s="183">
        <f t="shared" si="743"/>
        <v>2</v>
      </c>
      <c r="G1010" s="183"/>
      <c r="H1010" s="222"/>
      <c r="K1010" s="202">
        <f t="shared" si="746"/>
        <v>0</v>
      </c>
      <c r="L1010" s="203">
        <f t="shared" si="747"/>
        <v>0</v>
      </c>
      <c r="O1010" s="234">
        <f>(IFERROR(-FV(O$952,O981,O131/O981)-O131,0)+(SUM($N131:N131)+SUM($N1010:N1010))*O$952*O981)*($F1010=5)</f>
        <v>0</v>
      </c>
      <c r="P1010" s="234">
        <f>(IFERROR(-FV(P$952,P981,P131/P981)-P131,0)+(SUM($N131:O131)+SUM($N1010:O1010))*P$952*P981)*($F1010=5)</f>
        <v>0</v>
      </c>
      <c r="Q1010" s="234">
        <f>(IFERROR(-FV(Q$952,Q981,Q131/Q981)-Q131,0)+(SUM($N131:P131)+SUM($N1010:P1010))*Q$952*Q981)*($F1010=5)</f>
        <v>0</v>
      </c>
      <c r="R1010" s="234">
        <f>(IFERROR(-FV(R$952,R981,R131/R981)-R131,0)+(SUM($N131:Q131)+SUM($N1010:Q1010))*R$952*R981)*($F1010=5)</f>
        <v>0</v>
      </c>
      <c r="S1010" s="234">
        <f>(IFERROR(-FV(S$952,S981,S131/S981)-S131,0)+(SUM($N131:R131)+SUM($N1010:R1010))*S$952*S981)*($F1010=5)</f>
        <v>0</v>
      </c>
      <c r="T1010" s="234">
        <f>(IFERROR(-FV(T$952,T981,T131/T981)-T131,0)+(SUM($N131:S131)+SUM($N1010:S1010))*T$952*T981)*($F1010=5)</f>
        <v>0</v>
      </c>
      <c r="U1010" s="234">
        <f>(IFERROR(-FV(U$952,U981,U131/U981)-U131,0)+(SUM($N131:T131)+SUM($N1010:T1010))*U$952*U981)*($F1010=5)</f>
        <v>0</v>
      </c>
      <c r="V1010" s="234">
        <f>(IFERROR(-FV(V$952,V981,V131/V981)-V131,0)+(SUM($N131:U131)+SUM($N1010:U1010))*V$952*V981)*($F1010=5)</f>
        <v>0</v>
      </c>
      <c r="W1010" s="234">
        <f>(IFERROR(-FV(W$952,W981,W131/W981)-W131,0)+(SUM($N131:V131)+SUM($N1010:V1010))*W$952*W981)*($F1010=5)</f>
        <v>0</v>
      </c>
      <c r="X1010" s="234">
        <f>(IFERROR(-FV(X$952,X981,X131/X981)-X131,0)+(SUM($N131:W131)+SUM($N1010:W1010))*X$952*X981)*($F1010=5)</f>
        <v>0</v>
      </c>
      <c r="Y1010" s="234">
        <f>(IFERROR(-FV(Y$952,Y981,Y131/Y981)-Y131,0)+(SUM($N131:X131)+SUM($N1010:X1010))*Y$952*Y981)*($F1010=5)</f>
        <v>0</v>
      </c>
      <c r="Z1010" s="234">
        <f>(IFERROR(-FV(Z$952,Z981,Z131/Z981)-Z131,0)+(SUM($N131:Y131)+SUM($N1010:Y1010))*Z$952*Z981)*($F1010=5)</f>
        <v>0</v>
      </c>
      <c r="AA1010" s="234">
        <f>(IFERROR(-FV(AA$952,AA981,AA131/AA981)-AA131,0)+(SUM($N131:Z131)+SUM($N1010:Z1010))*AA$952*AA981)*($F1010=5)</f>
        <v>0</v>
      </c>
      <c r="AB1010" s="234">
        <f>(IFERROR(-FV(AB$952,AB981,AB131/AB981)-AB131,0)+(SUM($N131:AA131)+SUM($N1010:AA1010))*AB$952*AB981)*($F1010=5)</f>
        <v>0</v>
      </c>
      <c r="AC1010" s="234">
        <f>(IFERROR(-FV(AC$952,AC981,AC131/AC981)-AC131,0)+(SUM($N131:AB131)+SUM($N1010:AB1010))*AC$952*AC981)*($F1010=5)</f>
        <v>0</v>
      </c>
      <c r="AD1010" s="234">
        <f>(IFERROR(-FV(AD$952,AD981,AD131/AD981)-AD131,0)+(SUM($N131:AC131)+SUM($N1010:AC1010))*AD$952*AD981)*($F1010=5)</f>
        <v>0</v>
      </c>
      <c r="AE1010" s="234">
        <f>(IFERROR(-FV(AE$952,AE981,AE131/AE981)-AE131,0)+(SUM($N131:AD131)+SUM($N1010:AD1010))*AE$952*AE981)*($F1010=5)</f>
        <v>0</v>
      </c>
      <c r="AF1010" s="234">
        <f>(IFERROR(-FV(AF$952,AF981,AF131/AF981)-AF131,0)+(SUM($N131:AE131)+SUM($N1010:AE1010))*AF$952*AF981)*($F1010=5)</f>
        <v>0</v>
      </c>
      <c r="AG1010" s="234">
        <f>(IFERROR(-FV(AG$952,AG981,AG131/AG981)-AG131,0)+(SUM($N131:AF131)+SUM($N1010:AF1010))*AG$952*AG981)*($F1010=5)</f>
        <v>0</v>
      </c>
      <c r="AH1010" s="234">
        <f>(IFERROR(-FV(AH$952,AH981,AH131/AH981)-AH131,0)+(SUM($N131:AG131)+SUM($N1010:AG1010))*AH$952*AH981)*($F1010=5)</f>
        <v>0</v>
      </c>
      <c r="AI1010" s="234">
        <f>(IFERROR(-FV(AI$952,AI981,AI131/AI981)-AI131,0)+(SUM($N131:AH131)+SUM($N1010:AH1010))*AI$952*AI981)*($F1010=5)</f>
        <v>0</v>
      </c>
      <c r="AJ1010" s="234">
        <f>(IFERROR(-FV(AJ$952,AJ981,AJ131/AJ981)-AJ131,0)+(SUM($N131:AI131)+SUM($N1010:AI1010))*AJ$952*AJ981)*($F1010=5)</f>
        <v>0</v>
      </c>
      <c r="AK1010" s="234">
        <f>(IFERROR(-FV(AK$952,AK981,AK131/AK981)-AK131,0)+(SUM($N131:AJ131)+SUM($N1010:AJ1010))*AK$952*AK981)*($F1010=5)</f>
        <v>0</v>
      </c>
      <c r="AL1010" s="234">
        <f>(IFERROR(-FV(AL$952,AL981,AL131/AL981)-AL131,0)+(SUM($N131:AK131)+SUM($N1010:AK1010))*AL$952*AL981)*($F1010=5)</f>
        <v>0</v>
      </c>
      <c r="AM1010" s="234">
        <f>(IFERROR(-FV(AM$952,AM981,AM131/AM981)-AM131,0)+(SUM($N131:AL131)+SUM($N1010:AL1010))*AM$952*AM981)*($F1010=5)</f>
        <v>0</v>
      </c>
      <c r="AN1010" s="234">
        <f>(IFERROR(-FV(AN$952,AN981,AN131/AN981)-AN131,0)+(SUM($N131:AM131)+SUM($N1010:AM1010))*AN$952*AN981)*($F1010=5)</f>
        <v>0</v>
      </c>
      <c r="AO1010" s="234">
        <f>(IFERROR(-FV(AO$952,AO981,AO131/AO981)-AO131,0)+(SUM($N131:AN131)+SUM($N1010:AN1010))*AO$952*AO981)*($F1010=5)</f>
        <v>0</v>
      </c>
      <c r="AP1010" s="234">
        <f>(IFERROR(-FV(AP$952,AP981,AP131/AP981)-AP131,0)+(SUM($N131:AO131)+SUM($N1010:AO1010))*AP$952*AP981)*($F1010=5)</f>
        <v>0</v>
      </c>
      <c r="AQ1010" s="234">
        <f>(IFERROR(-FV(AQ$952,AQ981,AQ131/AQ981)-AQ131,0)+(SUM($N131:AP131)+SUM($N1010:AP1010))*AQ$952*AQ981)*($F1010=5)</f>
        <v>0</v>
      </c>
      <c r="AR1010" s="234">
        <f>(IFERROR(-FV(AR$952,AR981,AR131/AR981)-AR131,0)+(SUM($N131:AQ131)+SUM($N1010:AQ1010))*AR$952*AR981)*($F1010=5)</f>
        <v>0</v>
      </c>
      <c r="AS1010" s="234">
        <f>(IFERROR(-FV(AS$952,AS981,AS131/AS981)-AS131,0)+(SUM($N131:AR131)+SUM($N1010:AR1010))*AS$952*AS981)*($F1010=5)</f>
        <v>0</v>
      </c>
      <c r="AT1010" s="234">
        <f>(IFERROR(-FV(AT$952,AT981,AT131/AT981)-AT131,0)+(SUM($N131:AS131)+SUM($N1010:AS1010))*AT$952*AT981)*($F1010=5)</f>
        <v>0</v>
      </c>
      <c r="AU1010" s="234">
        <f>(IFERROR(-FV(AU$952,AU981,AU131/AU981)-AU131,0)+(SUM($N131:AT131)+SUM($N1010:AT1010))*AU$952*AU981)*($F1010=5)</f>
        <v>0</v>
      </c>
      <c r="AV1010" s="234">
        <f>(IFERROR(-FV(AV$952,AV981,AV131/AV981)-AV131,0)+(SUM($N131:AU131)+SUM($N1010:AU1010))*AV$952*AV981)*($F1010=5)</f>
        <v>0</v>
      </c>
      <c r="AW1010" s="234">
        <f>(IFERROR(-FV(AW$952,AW981,AW131/AW981)-AW131,0)+(SUM($N131:AV131)+SUM($N1010:AV1010))*AW$952*AW981)*($F1010=5)</f>
        <v>0</v>
      </c>
      <c r="AX1010" s="234">
        <f>(IFERROR(-FV(AX$952,AX981,AX131/AX981)-AX131,0)+(SUM($N131:AW131)+SUM($N1010:AW1010))*AX$952*AX981)*($F1010=5)</f>
        <v>0</v>
      </c>
      <c r="AY1010" s="234">
        <f>(IFERROR(-FV(AY$952,AY981,AY131/AY981)-AY131,0)+(SUM($N131:AX131)+SUM($N1010:AX1010))*AY$952*AY981)*($F1010=5)</f>
        <v>0</v>
      </c>
      <c r="AZ1010" s="234">
        <f>(IFERROR(-FV(AZ$952,AZ981,AZ131/AZ981)-AZ131,0)+(SUM($N131:AY131)+SUM($N1010:AY1010))*AZ$952*AZ981)*($F1010=5)</f>
        <v>0</v>
      </c>
      <c r="BA1010" s="234">
        <f>(IFERROR(-FV(BA$952,BA981,BA131/BA981)-BA131,0)+(SUM($N131:AZ131)+SUM($N1010:AZ1010))*BA$952*BA981)*($F1010=5)</f>
        <v>0</v>
      </c>
      <c r="BB1010" s="234">
        <f>(IFERROR(-FV(BB$952,BB981,BB131/BB981)-BB131,0)+(SUM($N131:BA131)+SUM($N1010:BA1010))*BB$952*BB981)*($F1010=5)</f>
        <v>0</v>
      </c>
      <c r="BC1010" s="234">
        <f>(IFERROR(-FV(BC$952,BC981,BC131/BC981)-BC131,0)+(SUM($N131:BB131)+SUM($N1010:BB1010))*BC$952*BC981)*($F1010=5)</f>
        <v>0</v>
      </c>
      <c r="BD1010" s="234">
        <f>(IFERROR(-FV(BD$952,BD981,BD131/BD981)-BD131,0)+(SUM($N131:BC131)+SUM($N1010:BC1010))*BD$952*BD981)*($F1010=5)</f>
        <v>0</v>
      </c>
      <c r="BE1010" s="234">
        <f>(IFERROR(-FV(BE$952,BE981,BE131/BE981)-BE131,0)+(SUM($N131:BD131)+SUM($N1010:BD1010))*BE$952*BE981)*($F1010=5)</f>
        <v>0</v>
      </c>
      <c r="BF1010" s="234">
        <f>(IFERROR(-FV(BF$952,BF981,BF131/BF981)-BF131,0)+(SUM($N131:BE131)+SUM($N1010:BE1010))*BF$952*BF981)*($F1010=5)</f>
        <v>0</v>
      </c>
      <c r="BG1010" s="234">
        <f>(IFERROR(-FV(BG$952,BG981,BG131/BG981)-BG131,0)+(SUM($N131:BF131)+SUM($N1010:BF1010))*BG$952*BG981)*($F1010=5)</f>
        <v>0</v>
      </c>
      <c r="BH1010" s="234">
        <f>(IFERROR(-FV(BH$952,BH981,BH131/BH981)-BH131,0)+(SUM($N131:BG131)+SUM($N1010:BG1010))*BH$952*BH981)*($F1010=5)</f>
        <v>0</v>
      </c>
      <c r="BI1010" s="234">
        <f>(IFERROR(-FV(BI$952,BI981,BI131/BI981)-BI131,0)+(SUM($N131:BH131)+SUM($N1010:BH1010))*BI$952*BI981)*($F1010=5)</f>
        <v>0</v>
      </c>
      <c r="BJ1010" s="234">
        <f>(IFERROR(-FV(BJ$952,BJ981,BJ131/BJ981)-BJ131,0)+(SUM($N131:BI131)+SUM($N1010:BI1010))*BJ$952*BJ981)*($F1010=5)</f>
        <v>0</v>
      </c>
      <c r="BK1010" s="234">
        <f>(IFERROR(-FV(BK$952,BK981,BK131/BK981)-BK131,0)+(SUM($N131:BJ131)+SUM($N1010:BJ1010))*BK$952*BK981)*($F1010=5)</f>
        <v>0</v>
      </c>
      <c r="BL1010" s="234">
        <f>(IFERROR(-FV(BL$952,BL981,BL131/BL981)-BL131,0)+(SUM($N131:BK131)+SUM($N1010:BK1010))*BL$952*BL981)*($F1010=5)</f>
        <v>0</v>
      </c>
      <c r="BM1010" s="234">
        <f>(IFERROR(-FV(BM$952,BM981,BM131/BM981)-BM131,0)+(SUM($N131:BL131)+SUM($N1010:BL1010))*BM$952*BM981)*($F1010=5)</f>
        <v>0</v>
      </c>
    </row>
    <row r="1011" spans="3:65" outlineLevel="1" x14ac:dyDescent="0.2">
      <c r="C1011" s="188">
        <f t="shared" si="744"/>
        <v>24</v>
      </c>
      <c r="D1011" s="166" t="str">
        <f t="shared" si="745"/>
        <v>item 24</v>
      </c>
      <c r="E1011" s="211" t="str">
        <f t="shared" si="743"/>
        <v>Operating Expense</v>
      </c>
      <c r="F1011" s="183">
        <f t="shared" si="743"/>
        <v>2</v>
      </c>
      <c r="G1011" s="183"/>
      <c r="H1011" s="222"/>
      <c r="K1011" s="202">
        <f t="shared" si="746"/>
        <v>0</v>
      </c>
      <c r="L1011" s="203">
        <f t="shared" si="747"/>
        <v>0</v>
      </c>
      <c r="O1011" s="234">
        <f>(IFERROR(-FV(O$952,O982,O132/O982)-O132,0)+(SUM($N132:N132)+SUM($N1011:N1011))*O$952*O982)*($F1011=5)</f>
        <v>0</v>
      </c>
      <c r="P1011" s="234">
        <f>(IFERROR(-FV(P$952,P982,P132/P982)-P132,0)+(SUM($N132:O132)+SUM($N1011:O1011))*P$952*P982)*($F1011=5)</f>
        <v>0</v>
      </c>
      <c r="Q1011" s="234">
        <f>(IFERROR(-FV(Q$952,Q982,Q132/Q982)-Q132,0)+(SUM($N132:P132)+SUM($N1011:P1011))*Q$952*Q982)*($F1011=5)</f>
        <v>0</v>
      </c>
      <c r="R1011" s="234">
        <f>(IFERROR(-FV(R$952,R982,R132/R982)-R132,0)+(SUM($N132:Q132)+SUM($N1011:Q1011))*R$952*R982)*($F1011=5)</f>
        <v>0</v>
      </c>
      <c r="S1011" s="234">
        <f>(IFERROR(-FV(S$952,S982,S132/S982)-S132,0)+(SUM($N132:R132)+SUM($N1011:R1011))*S$952*S982)*($F1011=5)</f>
        <v>0</v>
      </c>
      <c r="T1011" s="234">
        <f>(IFERROR(-FV(T$952,T982,T132/T982)-T132,0)+(SUM($N132:S132)+SUM($N1011:S1011))*T$952*T982)*($F1011=5)</f>
        <v>0</v>
      </c>
      <c r="U1011" s="234">
        <f>(IFERROR(-FV(U$952,U982,U132/U982)-U132,0)+(SUM($N132:T132)+SUM($N1011:T1011))*U$952*U982)*($F1011=5)</f>
        <v>0</v>
      </c>
      <c r="V1011" s="234">
        <f>(IFERROR(-FV(V$952,V982,V132/V982)-V132,0)+(SUM($N132:U132)+SUM($N1011:U1011))*V$952*V982)*($F1011=5)</f>
        <v>0</v>
      </c>
      <c r="W1011" s="234">
        <f>(IFERROR(-FV(W$952,W982,W132/W982)-W132,0)+(SUM($N132:V132)+SUM($N1011:V1011))*W$952*W982)*($F1011=5)</f>
        <v>0</v>
      </c>
      <c r="X1011" s="234">
        <f>(IFERROR(-FV(X$952,X982,X132/X982)-X132,0)+(SUM($N132:W132)+SUM($N1011:W1011))*X$952*X982)*($F1011=5)</f>
        <v>0</v>
      </c>
      <c r="Y1011" s="234">
        <f>(IFERROR(-FV(Y$952,Y982,Y132/Y982)-Y132,0)+(SUM($N132:X132)+SUM($N1011:X1011))*Y$952*Y982)*($F1011=5)</f>
        <v>0</v>
      </c>
      <c r="Z1011" s="234">
        <f>(IFERROR(-FV(Z$952,Z982,Z132/Z982)-Z132,0)+(SUM($N132:Y132)+SUM($N1011:Y1011))*Z$952*Z982)*($F1011=5)</f>
        <v>0</v>
      </c>
      <c r="AA1011" s="234">
        <f>(IFERROR(-FV(AA$952,AA982,AA132/AA982)-AA132,0)+(SUM($N132:Z132)+SUM($N1011:Z1011))*AA$952*AA982)*($F1011=5)</f>
        <v>0</v>
      </c>
      <c r="AB1011" s="234">
        <f>(IFERROR(-FV(AB$952,AB982,AB132/AB982)-AB132,0)+(SUM($N132:AA132)+SUM($N1011:AA1011))*AB$952*AB982)*($F1011=5)</f>
        <v>0</v>
      </c>
      <c r="AC1011" s="234">
        <f>(IFERROR(-FV(AC$952,AC982,AC132/AC982)-AC132,0)+(SUM($N132:AB132)+SUM($N1011:AB1011))*AC$952*AC982)*($F1011=5)</f>
        <v>0</v>
      </c>
      <c r="AD1011" s="234">
        <f>(IFERROR(-FV(AD$952,AD982,AD132/AD982)-AD132,0)+(SUM($N132:AC132)+SUM($N1011:AC1011))*AD$952*AD982)*($F1011=5)</f>
        <v>0</v>
      </c>
      <c r="AE1011" s="234">
        <f>(IFERROR(-FV(AE$952,AE982,AE132/AE982)-AE132,0)+(SUM($N132:AD132)+SUM($N1011:AD1011))*AE$952*AE982)*($F1011=5)</f>
        <v>0</v>
      </c>
      <c r="AF1011" s="234">
        <f>(IFERROR(-FV(AF$952,AF982,AF132/AF982)-AF132,0)+(SUM($N132:AE132)+SUM($N1011:AE1011))*AF$952*AF982)*($F1011=5)</f>
        <v>0</v>
      </c>
      <c r="AG1011" s="234">
        <f>(IFERROR(-FV(AG$952,AG982,AG132/AG982)-AG132,0)+(SUM($N132:AF132)+SUM($N1011:AF1011))*AG$952*AG982)*($F1011=5)</f>
        <v>0</v>
      </c>
      <c r="AH1011" s="234">
        <f>(IFERROR(-FV(AH$952,AH982,AH132/AH982)-AH132,0)+(SUM($N132:AG132)+SUM($N1011:AG1011))*AH$952*AH982)*($F1011=5)</f>
        <v>0</v>
      </c>
      <c r="AI1011" s="234">
        <f>(IFERROR(-FV(AI$952,AI982,AI132/AI982)-AI132,0)+(SUM($N132:AH132)+SUM($N1011:AH1011))*AI$952*AI982)*($F1011=5)</f>
        <v>0</v>
      </c>
      <c r="AJ1011" s="234">
        <f>(IFERROR(-FV(AJ$952,AJ982,AJ132/AJ982)-AJ132,0)+(SUM($N132:AI132)+SUM($N1011:AI1011))*AJ$952*AJ982)*($F1011=5)</f>
        <v>0</v>
      </c>
      <c r="AK1011" s="234">
        <f>(IFERROR(-FV(AK$952,AK982,AK132/AK982)-AK132,0)+(SUM($N132:AJ132)+SUM($N1011:AJ1011))*AK$952*AK982)*($F1011=5)</f>
        <v>0</v>
      </c>
      <c r="AL1011" s="234">
        <f>(IFERROR(-FV(AL$952,AL982,AL132/AL982)-AL132,0)+(SUM($N132:AK132)+SUM($N1011:AK1011))*AL$952*AL982)*($F1011=5)</f>
        <v>0</v>
      </c>
      <c r="AM1011" s="234">
        <f>(IFERROR(-FV(AM$952,AM982,AM132/AM982)-AM132,0)+(SUM($N132:AL132)+SUM($N1011:AL1011))*AM$952*AM982)*($F1011=5)</f>
        <v>0</v>
      </c>
      <c r="AN1011" s="234">
        <f>(IFERROR(-FV(AN$952,AN982,AN132/AN982)-AN132,0)+(SUM($N132:AM132)+SUM($N1011:AM1011))*AN$952*AN982)*($F1011=5)</f>
        <v>0</v>
      </c>
      <c r="AO1011" s="234">
        <f>(IFERROR(-FV(AO$952,AO982,AO132/AO982)-AO132,0)+(SUM($N132:AN132)+SUM($N1011:AN1011))*AO$952*AO982)*($F1011=5)</f>
        <v>0</v>
      </c>
      <c r="AP1011" s="234">
        <f>(IFERROR(-FV(AP$952,AP982,AP132/AP982)-AP132,0)+(SUM($N132:AO132)+SUM($N1011:AO1011))*AP$952*AP982)*($F1011=5)</f>
        <v>0</v>
      </c>
      <c r="AQ1011" s="234">
        <f>(IFERROR(-FV(AQ$952,AQ982,AQ132/AQ982)-AQ132,0)+(SUM($N132:AP132)+SUM($N1011:AP1011))*AQ$952*AQ982)*($F1011=5)</f>
        <v>0</v>
      </c>
      <c r="AR1011" s="234">
        <f>(IFERROR(-FV(AR$952,AR982,AR132/AR982)-AR132,0)+(SUM($N132:AQ132)+SUM($N1011:AQ1011))*AR$952*AR982)*($F1011=5)</f>
        <v>0</v>
      </c>
      <c r="AS1011" s="234">
        <f>(IFERROR(-FV(AS$952,AS982,AS132/AS982)-AS132,0)+(SUM($N132:AR132)+SUM($N1011:AR1011))*AS$952*AS982)*($F1011=5)</f>
        <v>0</v>
      </c>
      <c r="AT1011" s="234">
        <f>(IFERROR(-FV(AT$952,AT982,AT132/AT982)-AT132,0)+(SUM($N132:AS132)+SUM($N1011:AS1011))*AT$952*AT982)*($F1011=5)</f>
        <v>0</v>
      </c>
      <c r="AU1011" s="234">
        <f>(IFERROR(-FV(AU$952,AU982,AU132/AU982)-AU132,0)+(SUM($N132:AT132)+SUM($N1011:AT1011))*AU$952*AU982)*($F1011=5)</f>
        <v>0</v>
      </c>
      <c r="AV1011" s="234">
        <f>(IFERROR(-FV(AV$952,AV982,AV132/AV982)-AV132,0)+(SUM($N132:AU132)+SUM($N1011:AU1011))*AV$952*AV982)*($F1011=5)</f>
        <v>0</v>
      </c>
      <c r="AW1011" s="234">
        <f>(IFERROR(-FV(AW$952,AW982,AW132/AW982)-AW132,0)+(SUM($N132:AV132)+SUM($N1011:AV1011))*AW$952*AW982)*($F1011=5)</f>
        <v>0</v>
      </c>
      <c r="AX1011" s="234">
        <f>(IFERROR(-FV(AX$952,AX982,AX132/AX982)-AX132,0)+(SUM($N132:AW132)+SUM($N1011:AW1011))*AX$952*AX982)*($F1011=5)</f>
        <v>0</v>
      </c>
      <c r="AY1011" s="234">
        <f>(IFERROR(-FV(AY$952,AY982,AY132/AY982)-AY132,0)+(SUM($N132:AX132)+SUM($N1011:AX1011))*AY$952*AY982)*($F1011=5)</f>
        <v>0</v>
      </c>
      <c r="AZ1011" s="234">
        <f>(IFERROR(-FV(AZ$952,AZ982,AZ132/AZ982)-AZ132,0)+(SUM($N132:AY132)+SUM($N1011:AY1011))*AZ$952*AZ982)*($F1011=5)</f>
        <v>0</v>
      </c>
      <c r="BA1011" s="234">
        <f>(IFERROR(-FV(BA$952,BA982,BA132/BA982)-BA132,0)+(SUM($N132:AZ132)+SUM($N1011:AZ1011))*BA$952*BA982)*($F1011=5)</f>
        <v>0</v>
      </c>
      <c r="BB1011" s="234">
        <f>(IFERROR(-FV(BB$952,BB982,BB132/BB982)-BB132,0)+(SUM($N132:BA132)+SUM($N1011:BA1011))*BB$952*BB982)*($F1011=5)</f>
        <v>0</v>
      </c>
      <c r="BC1011" s="234">
        <f>(IFERROR(-FV(BC$952,BC982,BC132/BC982)-BC132,0)+(SUM($N132:BB132)+SUM($N1011:BB1011))*BC$952*BC982)*($F1011=5)</f>
        <v>0</v>
      </c>
      <c r="BD1011" s="234">
        <f>(IFERROR(-FV(BD$952,BD982,BD132/BD982)-BD132,0)+(SUM($N132:BC132)+SUM($N1011:BC1011))*BD$952*BD982)*($F1011=5)</f>
        <v>0</v>
      </c>
      <c r="BE1011" s="234">
        <f>(IFERROR(-FV(BE$952,BE982,BE132/BE982)-BE132,0)+(SUM($N132:BD132)+SUM($N1011:BD1011))*BE$952*BE982)*($F1011=5)</f>
        <v>0</v>
      </c>
      <c r="BF1011" s="234">
        <f>(IFERROR(-FV(BF$952,BF982,BF132/BF982)-BF132,0)+(SUM($N132:BE132)+SUM($N1011:BE1011))*BF$952*BF982)*($F1011=5)</f>
        <v>0</v>
      </c>
      <c r="BG1011" s="234">
        <f>(IFERROR(-FV(BG$952,BG982,BG132/BG982)-BG132,0)+(SUM($N132:BF132)+SUM($N1011:BF1011))*BG$952*BG982)*($F1011=5)</f>
        <v>0</v>
      </c>
      <c r="BH1011" s="234">
        <f>(IFERROR(-FV(BH$952,BH982,BH132/BH982)-BH132,0)+(SUM($N132:BG132)+SUM($N1011:BG1011))*BH$952*BH982)*($F1011=5)</f>
        <v>0</v>
      </c>
      <c r="BI1011" s="234">
        <f>(IFERROR(-FV(BI$952,BI982,BI132/BI982)-BI132,0)+(SUM($N132:BH132)+SUM($N1011:BH1011))*BI$952*BI982)*($F1011=5)</f>
        <v>0</v>
      </c>
      <c r="BJ1011" s="234">
        <f>(IFERROR(-FV(BJ$952,BJ982,BJ132/BJ982)-BJ132,0)+(SUM($N132:BI132)+SUM($N1011:BI1011))*BJ$952*BJ982)*($F1011=5)</f>
        <v>0</v>
      </c>
      <c r="BK1011" s="234">
        <f>(IFERROR(-FV(BK$952,BK982,BK132/BK982)-BK132,0)+(SUM($N132:BJ132)+SUM($N1011:BJ1011))*BK$952*BK982)*($F1011=5)</f>
        <v>0</v>
      </c>
      <c r="BL1011" s="234">
        <f>(IFERROR(-FV(BL$952,BL982,BL132/BL982)-BL132,0)+(SUM($N132:BK132)+SUM($N1011:BK1011))*BL$952*BL982)*($F1011=5)</f>
        <v>0</v>
      </c>
      <c r="BM1011" s="234">
        <f>(IFERROR(-FV(BM$952,BM982,BM132/BM982)-BM132,0)+(SUM($N132:BL132)+SUM($N1011:BL1011))*BM$952*BM982)*($F1011=5)</f>
        <v>0</v>
      </c>
    </row>
    <row r="1012" spans="3:65" outlineLevel="1" x14ac:dyDescent="0.2">
      <c r="C1012" s="188">
        <f t="shared" si="744"/>
        <v>25</v>
      </c>
      <c r="D1012" s="166" t="str">
        <f t="shared" si="745"/>
        <v>item 25</v>
      </c>
      <c r="E1012" s="211" t="str">
        <f t="shared" si="743"/>
        <v>Operating Expense</v>
      </c>
      <c r="F1012" s="183">
        <f t="shared" si="743"/>
        <v>2</v>
      </c>
      <c r="G1012" s="183"/>
      <c r="H1012" s="222"/>
      <c r="K1012" s="205">
        <f t="shared" si="746"/>
        <v>0</v>
      </c>
      <c r="L1012" s="206">
        <f t="shared" si="747"/>
        <v>0</v>
      </c>
      <c r="O1012" s="234">
        <f>(IFERROR(-FV(O$952,O983,O133/O983)-O133,0)+(SUM($N133:N133)+SUM($N1012:N1012))*O$952*O983)*($F1012=5)</f>
        <v>0</v>
      </c>
      <c r="P1012" s="234">
        <f>(IFERROR(-FV(P$952,P983,P133/P983)-P133,0)+(SUM($N133:O133)+SUM($N1012:O1012))*P$952*P983)*($F1012=5)</f>
        <v>0</v>
      </c>
      <c r="Q1012" s="234">
        <f>(IFERROR(-FV(Q$952,Q983,Q133/Q983)-Q133,0)+(SUM($N133:P133)+SUM($N1012:P1012))*Q$952*Q983)*($F1012=5)</f>
        <v>0</v>
      </c>
      <c r="R1012" s="234">
        <f>(IFERROR(-FV(R$952,R983,R133/R983)-R133,0)+(SUM($N133:Q133)+SUM($N1012:Q1012))*R$952*R983)*($F1012=5)</f>
        <v>0</v>
      </c>
      <c r="S1012" s="234">
        <f>(IFERROR(-FV(S$952,S983,S133/S983)-S133,0)+(SUM($N133:R133)+SUM($N1012:R1012))*S$952*S983)*($F1012=5)</f>
        <v>0</v>
      </c>
      <c r="T1012" s="234">
        <f>(IFERROR(-FV(T$952,T983,T133/T983)-T133,0)+(SUM($N133:S133)+SUM($N1012:S1012))*T$952*T983)*($F1012=5)</f>
        <v>0</v>
      </c>
      <c r="U1012" s="234">
        <f>(IFERROR(-FV(U$952,U983,U133/U983)-U133,0)+(SUM($N133:T133)+SUM($N1012:T1012))*U$952*U983)*($F1012=5)</f>
        <v>0</v>
      </c>
      <c r="V1012" s="234">
        <f>(IFERROR(-FV(V$952,V983,V133/V983)-V133,0)+(SUM($N133:U133)+SUM($N1012:U1012))*V$952*V983)*($F1012=5)</f>
        <v>0</v>
      </c>
      <c r="W1012" s="234">
        <f>(IFERROR(-FV(W$952,W983,W133/W983)-W133,0)+(SUM($N133:V133)+SUM($N1012:V1012))*W$952*W983)*($F1012=5)</f>
        <v>0</v>
      </c>
      <c r="X1012" s="234">
        <f>(IFERROR(-FV(X$952,X983,X133/X983)-X133,0)+(SUM($N133:W133)+SUM($N1012:W1012))*X$952*X983)*($F1012=5)</f>
        <v>0</v>
      </c>
      <c r="Y1012" s="234">
        <f>(IFERROR(-FV(Y$952,Y983,Y133/Y983)-Y133,0)+(SUM($N133:X133)+SUM($N1012:X1012))*Y$952*Y983)*($F1012=5)</f>
        <v>0</v>
      </c>
      <c r="Z1012" s="234">
        <f>(IFERROR(-FV(Z$952,Z983,Z133/Z983)-Z133,0)+(SUM($N133:Y133)+SUM($N1012:Y1012))*Z$952*Z983)*($F1012=5)</f>
        <v>0</v>
      </c>
      <c r="AA1012" s="234">
        <f>(IFERROR(-FV(AA$952,AA983,AA133/AA983)-AA133,0)+(SUM($N133:Z133)+SUM($N1012:Z1012))*AA$952*AA983)*($F1012=5)</f>
        <v>0</v>
      </c>
      <c r="AB1012" s="234">
        <f>(IFERROR(-FV(AB$952,AB983,AB133/AB983)-AB133,0)+(SUM($N133:AA133)+SUM($N1012:AA1012))*AB$952*AB983)*($F1012=5)</f>
        <v>0</v>
      </c>
      <c r="AC1012" s="234">
        <f>(IFERROR(-FV(AC$952,AC983,AC133/AC983)-AC133,0)+(SUM($N133:AB133)+SUM($N1012:AB1012))*AC$952*AC983)*($F1012=5)</f>
        <v>0</v>
      </c>
      <c r="AD1012" s="234">
        <f>(IFERROR(-FV(AD$952,AD983,AD133/AD983)-AD133,0)+(SUM($N133:AC133)+SUM($N1012:AC1012))*AD$952*AD983)*($F1012=5)</f>
        <v>0</v>
      </c>
      <c r="AE1012" s="234">
        <f>(IFERROR(-FV(AE$952,AE983,AE133/AE983)-AE133,0)+(SUM($N133:AD133)+SUM($N1012:AD1012))*AE$952*AE983)*($F1012=5)</f>
        <v>0</v>
      </c>
      <c r="AF1012" s="234">
        <f>(IFERROR(-FV(AF$952,AF983,AF133/AF983)-AF133,0)+(SUM($N133:AE133)+SUM($N1012:AE1012))*AF$952*AF983)*($F1012=5)</f>
        <v>0</v>
      </c>
      <c r="AG1012" s="234">
        <f>(IFERROR(-FV(AG$952,AG983,AG133/AG983)-AG133,0)+(SUM($N133:AF133)+SUM($N1012:AF1012))*AG$952*AG983)*($F1012=5)</f>
        <v>0</v>
      </c>
      <c r="AH1012" s="234">
        <f>(IFERROR(-FV(AH$952,AH983,AH133/AH983)-AH133,0)+(SUM($N133:AG133)+SUM($N1012:AG1012))*AH$952*AH983)*($F1012=5)</f>
        <v>0</v>
      </c>
      <c r="AI1012" s="234">
        <f>(IFERROR(-FV(AI$952,AI983,AI133/AI983)-AI133,0)+(SUM($N133:AH133)+SUM($N1012:AH1012))*AI$952*AI983)*($F1012=5)</f>
        <v>0</v>
      </c>
      <c r="AJ1012" s="234">
        <f>(IFERROR(-FV(AJ$952,AJ983,AJ133/AJ983)-AJ133,0)+(SUM($N133:AI133)+SUM($N1012:AI1012))*AJ$952*AJ983)*($F1012=5)</f>
        <v>0</v>
      </c>
      <c r="AK1012" s="234">
        <f>(IFERROR(-FV(AK$952,AK983,AK133/AK983)-AK133,0)+(SUM($N133:AJ133)+SUM($N1012:AJ1012))*AK$952*AK983)*($F1012=5)</f>
        <v>0</v>
      </c>
      <c r="AL1012" s="234">
        <f>(IFERROR(-FV(AL$952,AL983,AL133/AL983)-AL133,0)+(SUM($N133:AK133)+SUM($N1012:AK1012))*AL$952*AL983)*($F1012=5)</f>
        <v>0</v>
      </c>
      <c r="AM1012" s="234">
        <f>(IFERROR(-FV(AM$952,AM983,AM133/AM983)-AM133,0)+(SUM($N133:AL133)+SUM($N1012:AL1012))*AM$952*AM983)*($F1012=5)</f>
        <v>0</v>
      </c>
      <c r="AN1012" s="234">
        <f>(IFERROR(-FV(AN$952,AN983,AN133/AN983)-AN133,0)+(SUM($N133:AM133)+SUM($N1012:AM1012))*AN$952*AN983)*($F1012=5)</f>
        <v>0</v>
      </c>
      <c r="AO1012" s="234">
        <f>(IFERROR(-FV(AO$952,AO983,AO133/AO983)-AO133,0)+(SUM($N133:AN133)+SUM($N1012:AN1012))*AO$952*AO983)*($F1012=5)</f>
        <v>0</v>
      </c>
      <c r="AP1012" s="234">
        <f>(IFERROR(-FV(AP$952,AP983,AP133/AP983)-AP133,0)+(SUM($N133:AO133)+SUM($N1012:AO1012))*AP$952*AP983)*($F1012=5)</f>
        <v>0</v>
      </c>
      <c r="AQ1012" s="234">
        <f>(IFERROR(-FV(AQ$952,AQ983,AQ133/AQ983)-AQ133,0)+(SUM($N133:AP133)+SUM($N1012:AP1012))*AQ$952*AQ983)*($F1012=5)</f>
        <v>0</v>
      </c>
      <c r="AR1012" s="234">
        <f>(IFERROR(-FV(AR$952,AR983,AR133/AR983)-AR133,0)+(SUM($N133:AQ133)+SUM($N1012:AQ1012))*AR$952*AR983)*($F1012=5)</f>
        <v>0</v>
      </c>
      <c r="AS1012" s="234">
        <f>(IFERROR(-FV(AS$952,AS983,AS133/AS983)-AS133,0)+(SUM($N133:AR133)+SUM($N1012:AR1012))*AS$952*AS983)*($F1012=5)</f>
        <v>0</v>
      </c>
      <c r="AT1012" s="234">
        <f>(IFERROR(-FV(AT$952,AT983,AT133/AT983)-AT133,0)+(SUM($N133:AS133)+SUM($N1012:AS1012))*AT$952*AT983)*($F1012=5)</f>
        <v>0</v>
      </c>
      <c r="AU1012" s="234">
        <f>(IFERROR(-FV(AU$952,AU983,AU133/AU983)-AU133,0)+(SUM($N133:AT133)+SUM($N1012:AT1012))*AU$952*AU983)*($F1012=5)</f>
        <v>0</v>
      </c>
      <c r="AV1012" s="234">
        <f>(IFERROR(-FV(AV$952,AV983,AV133/AV983)-AV133,0)+(SUM($N133:AU133)+SUM($N1012:AU1012))*AV$952*AV983)*($F1012=5)</f>
        <v>0</v>
      </c>
      <c r="AW1012" s="234">
        <f>(IFERROR(-FV(AW$952,AW983,AW133/AW983)-AW133,0)+(SUM($N133:AV133)+SUM($N1012:AV1012))*AW$952*AW983)*($F1012=5)</f>
        <v>0</v>
      </c>
      <c r="AX1012" s="234">
        <f>(IFERROR(-FV(AX$952,AX983,AX133/AX983)-AX133,0)+(SUM($N133:AW133)+SUM($N1012:AW1012))*AX$952*AX983)*($F1012=5)</f>
        <v>0</v>
      </c>
      <c r="AY1012" s="234">
        <f>(IFERROR(-FV(AY$952,AY983,AY133/AY983)-AY133,0)+(SUM($N133:AX133)+SUM($N1012:AX1012))*AY$952*AY983)*($F1012=5)</f>
        <v>0</v>
      </c>
      <c r="AZ1012" s="234">
        <f>(IFERROR(-FV(AZ$952,AZ983,AZ133/AZ983)-AZ133,0)+(SUM($N133:AY133)+SUM($N1012:AY1012))*AZ$952*AZ983)*($F1012=5)</f>
        <v>0</v>
      </c>
      <c r="BA1012" s="234">
        <f>(IFERROR(-FV(BA$952,BA983,BA133/BA983)-BA133,0)+(SUM($N133:AZ133)+SUM($N1012:AZ1012))*BA$952*BA983)*($F1012=5)</f>
        <v>0</v>
      </c>
      <c r="BB1012" s="234">
        <f>(IFERROR(-FV(BB$952,BB983,BB133/BB983)-BB133,0)+(SUM($N133:BA133)+SUM($N1012:BA1012))*BB$952*BB983)*($F1012=5)</f>
        <v>0</v>
      </c>
      <c r="BC1012" s="234">
        <f>(IFERROR(-FV(BC$952,BC983,BC133/BC983)-BC133,0)+(SUM($N133:BB133)+SUM($N1012:BB1012))*BC$952*BC983)*($F1012=5)</f>
        <v>0</v>
      </c>
      <c r="BD1012" s="234">
        <f>(IFERROR(-FV(BD$952,BD983,BD133/BD983)-BD133,0)+(SUM($N133:BC133)+SUM($N1012:BC1012))*BD$952*BD983)*($F1012=5)</f>
        <v>0</v>
      </c>
      <c r="BE1012" s="234">
        <f>(IFERROR(-FV(BE$952,BE983,BE133/BE983)-BE133,0)+(SUM($N133:BD133)+SUM($N1012:BD1012))*BE$952*BE983)*($F1012=5)</f>
        <v>0</v>
      </c>
      <c r="BF1012" s="234">
        <f>(IFERROR(-FV(BF$952,BF983,BF133/BF983)-BF133,0)+(SUM($N133:BE133)+SUM($N1012:BE1012))*BF$952*BF983)*($F1012=5)</f>
        <v>0</v>
      </c>
      <c r="BG1012" s="234">
        <f>(IFERROR(-FV(BG$952,BG983,BG133/BG983)-BG133,0)+(SUM($N133:BF133)+SUM($N1012:BF1012))*BG$952*BG983)*($F1012=5)</f>
        <v>0</v>
      </c>
      <c r="BH1012" s="234">
        <f>(IFERROR(-FV(BH$952,BH983,BH133/BH983)-BH133,0)+(SUM($N133:BG133)+SUM($N1012:BG1012))*BH$952*BH983)*($F1012=5)</f>
        <v>0</v>
      </c>
      <c r="BI1012" s="234">
        <f>(IFERROR(-FV(BI$952,BI983,BI133/BI983)-BI133,0)+(SUM($N133:BH133)+SUM($N1012:BH1012))*BI$952*BI983)*($F1012=5)</f>
        <v>0</v>
      </c>
      <c r="BJ1012" s="234">
        <f>(IFERROR(-FV(BJ$952,BJ983,BJ133/BJ983)-BJ133,0)+(SUM($N133:BI133)+SUM($N1012:BI1012))*BJ$952*BJ983)*($F1012=5)</f>
        <v>0</v>
      </c>
      <c r="BK1012" s="234">
        <f>(IFERROR(-FV(BK$952,BK983,BK133/BK983)-BK133,0)+(SUM($N133:BJ133)+SUM($N1012:BJ1012))*BK$952*BK983)*($F1012=5)</f>
        <v>0</v>
      </c>
      <c r="BL1012" s="234">
        <f>(IFERROR(-FV(BL$952,BL983,BL133/BL983)-BL133,0)+(SUM($N133:BK133)+SUM($N1012:BK1012))*BL$952*BL983)*($F1012=5)</f>
        <v>0</v>
      </c>
      <c r="BM1012" s="234">
        <f>(IFERROR(-FV(BM$952,BM983,BM133/BM983)-BM133,0)+(SUM($N133:BL133)+SUM($N1012:BL1012))*BM$952*BM983)*($F1012=5)</f>
        <v>0</v>
      </c>
    </row>
    <row r="1013" spans="3:65" outlineLevel="1" x14ac:dyDescent="0.2">
      <c r="D1013" s="194"/>
      <c r="K1013" s="207"/>
      <c r="L1013" s="208"/>
      <c r="O1013" s="209"/>
      <c r="P1013" s="209"/>
      <c r="Q1013" s="209"/>
      <c r="R1013" s="209"/>
      <c r="S1013" s="209"/>
      <c r="T1013" s="209"/>
      <c r="U1013" s="209"/>
      <c r="V1013" s="209"/>
      <c r="W1013" s="209"/>
      <c r="X1013" s="209"/>
      <c r="Y1013" s="209"/>
      <c r="Z1013" s="209"/>
      <c r="AA1013" s="209"/>
      <c r="AB1013" s="209"/>
      <c r="AC1013" s="209"/>
      <c r="AD1013" s="209"/>
      <c r="AE1013" s="209"/>
      <c r="AF1013" s="209"/>
      <c r="AG1013" s="209"/>
      <c r="AH1013" s="209"/>
      <c r="AI1013" s="209"/>
      <c r="AJ1013" s="209"/>
      <c r="AK1013" s="209"/>
      <c r="AL1013" s="209"/>
      <c r="AM1013" s="209"/>
      <c r="AN1013" s="209"/>
      <c r="AO1013" s="209"/>
      <c r="AP1013" s="209"/>
      <c r="AQ1013" s="209"/>
      <c r="AR1013" s="209"/>
      <c r="AS1013" s="209"/>
      <c r="AT1013" s="209"/>
      <c r="AU1013" s="209"/>
      <c r="AV1013" s="209"/>
      <c r="AW1013" s="209"/>
      <c r="AX1013" s="209"/>
      <c r="AY1013" s="209"/>
      <c r="AZ1013" s="209"/>
      <c r="BA1013" s="209"/>
      <c r="BB1013" s="209"/>
      <c r="BC1013" s="209"/>
      <c r="BD1013" s="209"/>
      <c r="BE1013" s="209"/>
      <c r="BF1013" s="209"/>
      <c r="BG1013" s="209"/>
      <c r="BH1013" s="209"/>
      <c r="BI1013" s="209"/>
      <c r="BJ1013" s="209"/>
      <c r="BK1013" s="209"/>
      <c r="BL1013" s="209"/>
      <c r="BM1013" s="209"/>
    </row>
    <row r="1014" spans="3:65" s="189" customFormat="1" outlineLevel="1" x14ac:dyDescent="0.2">
      <c r="D1014" s="195"/>
      <c r="F1014" s="196"/>
      <c r="G1014" s="196"/>
    </row>
    <row r="1015" spans="3:65" s="189" customFormat="1" outlineLevel="1" x14ac:dyDescent="0.2">
      <c r="D1015" s="195"/>
      <c r="F1015" s="196"/>
      <c r="G1015" s="196"/>
    </row>
    <row r="1016" spans="3:65" outlineLevel="1" x14ac:dyDescent="0.2">
      <c r="D1016" s="186" t="s">
        <v>190</v>
      </c>
      <c r="E1016" s="181"/>
      <c r="F1016" s="155"/>
      <c r="G1016" s="155"/>
      <c r="H1016" s="216"/>
      <c r="K1016" s="184"/>
      <c r="L1016" s="184"/>
      <c r="M1016" s="184"/>
      <c r="O1016" s="184"/>
      <c r="P1016" s="184"/>
      <c r="Q1016" s="184"/>
      <c r="R1016" s="184"/>
      <c r="S1016" s="184"/>
      <c r="T1016" s="184"/>
      <c r="U1016" s="184"/>
      <c r="V1016" s="184"/>
      <c r="W1016" s="184"/>
      <c r="X1016" s="184"/>
      <c r="Y1016" s="184"/>
      <c r="Z1016" s="184"/>
      <c r="AA1016" s="184"/>
      <c r="AB1016" s="184"/>
      <c r="AC1016" s="184"/>
      <c r="AD1016" s="184"/>
      <c r="AE1016" s="184"/>
      <c r="AF1016" s="184"/>
      <c r="AG1016" s="184"/>
      <c r="AH1016" s="184"/>
      <c r="AI1016" s="184"/>
      <c r="AJ1016" s="184"/>
      <c r="AK1016" s="184"/>
      <c r="AL1016" s="184"/>
      <c r="AM1016" s="184"/>
      <c r="AN1016" s="184"/>
      <c r="AO1016" s="184"/>
      <c r="AP1016" s="184"/>
      <c r="AQ1016" s="184"/>
      <c r="AR1016" s="184"/>
      <c r="AS1016" s="184"/>
      <c r="AT1016" s="184"/>
      <c r="AU1016" s="184"/>
      <c r="AV1016" s="184"/>
      <c r="AW1016" s="184"/>
      <c r="AX1016" s="184"/>
      <c r="AY1016" s="184"/>
      <c r="AZ1016" s="184"/>
      <c r="BA1016" s="184"/>
      <c r="BB1016" s="184"/>
      <c r="BC1016" s="184"/>
      <c r="BD1016" s="184"/>
      <c r="BE1016" s="184"/>
      <c r="BF1016" s="184"/>
      <c r="BG1016" s="184"/>
      <c r="BH1016" s="184"/>
      <c r="BI1016" s="184"/>
      <c r="BJ1016" s="184"/>
      <c r="BK1016" s="184"/>
      <c r="BL1016" s="184"/>
      <c r="BM1016" s="184"/>
    </row>
    <row r="1017" spans="3:65" outlineLevel="1" x14ac:dyDescent="0.2">
      <c r="C1017" s="188">
        <f>C1016+1</f>
        <v>1</v>
      </c>
      <c r="D1017" s="166" t="str">
        <f>INDEX(D$51:D$75,$C1017,1)</f>
        <v xml:space="preserve">TRANSMISSION LINE  </v>
      </c>
      <c r="E1017" s="211" t="str">
        <f t="shared" ref="E1017:F1041" si="748">INDEX(E$51:E$75,$C1017,1)</f>
        <v>CWIP Capital</v>
      </c>
      <c r="F1017" s="183">
        <f t="shared" si="748"/>
        <v>6</v>
      </c>
      <c r="G1017" s="183"/>
      <c r="H1017" s="222"/>
      <c r="K1017" s="202">
        <f>SUMPRODUCT(O1017:BM1017,$O$11:$BM$11)</f>
        <v>0</v>
      </c>
      <c r="L1017" s="203">
        <f>SUM(O1017:BM1017)</f>
        <v>0</v>
      </c>
      <c r="O1017" s="234">
        <f>(IFERROR(-FV(O$950,O959,O109/O959)-O109,0)+(SUM($N109:N109)+SUM($N988:N988))*O$950*O959)*($F1017=5)</f>
        <v>0</v>
      </c>
      <c r="P1017" s="234">
        <f>(IFERROR(-FV(P$950,P959,P109/P959)-P109,0)+(SUM($N109:O109)+SUM($N988:O988))*P$950*P959)*($F1017=5)</f>
        <v>0</v>
      </c>
      <c r="Q1017" s="234">
        <f>(IFERROR(-FV(Q$950,Q959,Q109/Q959)-Q109,0)+(SUM($N109:P109)+SUM($N988:P988))*Q$950*Q959)*($F1017=5)</f>
        <v>0</v>
      </c>
      <c r="R1017" s="234">
        <f>(IFERROR(-FV(R$950,R959,R109/R959)-R109,0)+(SUM($N109:Q109)+SUM($N988:Q988))*R$950*R959)*($F1017=5)</f>
        <v>0</v>
      </c>
      <c r="S1017" s="234">
        <f>(IFERROR(-FV(S$950,S959,S109/S959)-S109,0)+(SUM($N109:R109)+SUM($N988:R988))*S$950*S959)*($F1017=5)</f>
        <v>0</v>
      </c>
      <c r="T1017" s="234">
        <f>(IFERROR(-FV(T$950,T959,T109/T959)-T109,0)+(SUM($N109:S109)+SUM($N988:S988))*T$950*T959)*($F1017=5)</f>
        <v>0</v>
      </c>
      <c r="U1017" s="234">
        <f>(IFERROR(-FV(U$950,U959,U109/U959)-U109,0)+(SUM($N109:T109)+SUM($N988:T988))*U$950*U959)*($F1017=5)</f>
        <v>0</v>
      </c>
      <c r="V1017" s="234">
        <f>(IFERROR(-FV(V$950,V959,V109/V959)-V109,0)+(SUM($N109:U109)+SUM($N988:U988))*V$950*V959)*($F1017=5)</f>
        <v>0</v>
      </c>
      <c r="W1017" s="234">
        <f>(IFERROR(-FV(W$950,W959,W109/W959)-W109,0)+(SUM($N109:V109)+SUM($N988:V988))*W$950*W959)*($F1017=5)</f>
        <v>0</v>
      </c>
      <c r="X1017" s="234">
        <f>(IFERROR(-FV(X$950,X959,X109/X959)-X109,0)+(SUM($N109:W109)+SUM($N988:W988))*X$950*X959)*($F1017=5)</f>
        <v>0</v>
      </c>
      <c r="Y1017" s="234">
        <f>(IFERROR(-FV(Y$950,Y959,Y109/Y959)-Y109,0)+(SUM($N109:X109)+SUM($N988:X988))*Y$950*Y959)*($F1017=5)</f>
        <v>0</v>
      </c>
      <c r="Z1017" s="234">
        <f>(IFERROR(-FV(Z$950,Z959,Z109/Z959)-Z109,0)+(SUM($N109:Y109)+SUM($N988:Y988))*Z$950*Z959)*($F1017=5)</f>
        <v>0</v>
      </c>
      <c r="AA1017" s="234">
        <f>(IFERROR(-FV(AA$950,AA959,AA109/AA959)-AA109,0)+(SUM($N109:Z109)+SUM($N988:Z988))*AA$950*AA959)*($F1017=5)</f>
        <v>0</v>
      </c>
      <c r="AB1017" s="234">
        <f>(IFERROR(-FV(AB$950,AB959,AB109/AB959)-AB109,0)+(SUM($N109:AA109)+SUM($N988:AA988))*AB$950*AB959)*($F1017=5)</f>
        <v>0</v>
      </c>
      <c r="AC1017" s="234">
        <f>(IFERROR(-FV(AC$950,AC959,AC109/AC959)-AC109,0)+(SUM($N109:AB109)+SUM($N988:AB988))*AC$950*AC959)*($F1017=5)</f>
        <v>0</v>
      </c>
      <c r="AD1017" s="234">
        <f>(IFERROR(-FV(AD$950,AD959,AD109/AD959)-AD109,0)+(SUM($N109:AC109)+SUM($N988:AC988))*AD$950*AD959)*($F1017=5)</f>
        <v>0</v>
      </c>
      <c r="AE1017" s="234">
        <f>(IFERROR(-FV(AE$950,AE959,AE109/AE959)-AE109,0)+(SUM($N109:AD109)+SUM($N988:AD988))*AE$950*AE959)*($F1017=5)</f>
        <v>0</v>
      </c>
      <c r="AF1017" s="234">
        <f>(IFERROR(-FV(AF$950,AF959,AF109/AF959)-AF109,0)+(SUM($N109:AE109)+SUM($N988:AE988))*AF$950*AF959)*($F1017=5)</f>
        <v>0</v>
      </c>
      <c r="AG1017" s="234">
        <f>(IFERROR(-FV(AG$950,AG959,AG109/AG959)-AG109,0)+(SUM($N109:AF109)+SUM($N988:AF988))*AG$950*AG959)*($F1017=5)</f>
        <v>0</v>
      </c>
      <c r="AH1017" s="234">
        <f>(IFERROR(-FV(AH$950,AH959,AH109/AH959)-AH109,0)+(SUM($N109:AG109)+SUM($N988:AG988))*AH$950*AH959)*($F1017=5)</f>
        <v>0</v>
      </c>
      <c r="AI1017" s="234">
        <f>(IFERROR(-FV(AI$950,AI959,AI109/AI959)-AI109,0)+(SUM($N109:AH109)+SUM($N988:AH988))*AI$950*AI959)*($F1017=5)</f>
        <v>0</v>
      </c>
      <c r="AJ1017" s="234">
        <f>(IFERROR(-FV(AJ$950,AJ959,AJ109/AJ959)-AJ109,0)+(SUM($N109:AI109)+SUM($N988:AI988))*AJ$950*AJ959)*($F1017=5)</f>
        <v>0</v>
      </c>
      <c r="AK1017" s="234">
        <f>(IFERROR(-FV(AK$950,AK959,AK109/AK959)-AK109,0)+(SUM($N109:AJ109)+SUM($N988:AJ988))*AK$950*AK959)*($F1017=5)</f>
        <v>0</v>
      </c>
      <c r="AL1017" s="234">
        <f>(IFERROR(-FV(AL$950,AL959,AL109/AL959)-AL109,0)+(SUM($N109:AK109)+SUM($N988:AK988))*AL$950*AL959)*($F1017=5)</f>
        <v>0</v>
      </c>
      <c r="AM1017" s="234">
        <f>(IFERROR(-FV(AM$950,AM959,AM109/AM959)-AM109,0)+(SUM($N109:AL109)+SUM($N988:AL988))*AM$950*AM959)*($F1017=5)</f>
        <v>0</v>
      </c>
      <c r="AN1017" s="234">
        <f>(IFERROR(-FV(AN$950,AN959,AN109/AN959)-AN109,0)+(SUM($N109:AM109)+SUM($N988:AM988))*AN$950*AN959)*($F1017=5)</f>
        <v>0</v>
      </c>
      <c r="AO1017" s="234">
        <f>(IFERROR(-FV(AO$950,AO959,AO109/AO959)-AO109,0)+(SUM($N109:AN109)+SUM($N988:AN988))*AO$950*AO959)*($F1017=5)</f>
        <v>0</v>
      </c>
      <c r="AP1017" s="234">
        <f>(IFERROR(-FV(AP$950,AP959,AP109/AP959)-AP109,0)+(SUM($N109:AO109)+SUM($N988:AO988))*AP$950*AP959)*($F1017=5)</f>
        <v>0</v>
      </c>
      <c r="AQ1017" s="234">
        <f>(IFERROR(-FV(AQ$950,AQ959,AQ109/AQ959)-AQ109,0)+(SUM($N109:AP109)+SUM($N988:AP988))*AQ$950*AQ959)*($F1017=5)</f>
        <v>0</v>
      </c>
      <c r="AR1017" s="234">
        <f>(IFERROR(-FV(AR$950,AR959,AR109/AR959)-AR109,0)+(SUM($N109:AQ109)+SUM($N988:AQ988))*AR$950*AR959)*($F1017=5)</f>
        <v>0</v>
      </c>
      <c r="AS1017" s="234">
        <f>(IFERROR(-FV(AS$950,AS959,AS109/AS959)-AS109,0)+(SUM($N109:AR109)+SUM($N988:AR988))*AS$950*AS959)*($F1017=5)</f>
        <v>0</v>
      </c>
      <c r="AT1017" s="234">
        <f>(IFERROR(-FV(AT$950,AT959,AT109/AT959)-AT109,0)+(SUM($N109:AS109)+SUM($N988:AS988))*AT$950*AT959)*($F1017=5)</f>
        <v>0</v>
      </c>
      <c r="AU1017" s="234">
        <f>(IFERROR(-FV(AU$950,AU959,AU109/AU959)-AU109,0)+(SUM($N109:AT109)+SUM($N988:AT988))*AU$950*AU959)*($F1017=5)</f>
        <v>0</v>
      </c>
      <c r="AV1017" s="234">
        <f>(IFERROR(-FV(AV$950,AV959,AV109/AV959)-AV109,0)+(SUM($N109:AU109)+SUM($N988:AU988))*AV$950*AV959)*($F1017=5)</f>
        <v>0</v>
      </c>
      <c r="AW1017" s="234">
        <f>(IFERROR(-FV(AW$950,AW959,AW109/AW959)-AW109,0)+(SUM($N109:AV109)+SUM($N988:AV988))*AW$950*AW959)*($F1017=5)</f>
        <v>0</v>
      </c>
      <c r="AX1017" s="234">
        <f>(IFERROR(-FV(AX$950,AX959,AX109/AX959)-AX109,0)+(SUM($N109:AW109)+SUM($N988:AW988))*AX$950*AX959)*($F1017=5)</f>
        <v>0</v>
      </c>
      <c r="AY1017" s="234">
        <f>(IFERROR(-FV(AY$950,AY959,AY109/AY959)-AY109,0)+(SUM($N109:AX109)+SUM($N988:AX988))*AY$950*AY959)*($F1017=5)</f>
        <v>0</v>
      </c>
      <c r="AZ1017" s="234">
        <f>(IFERROR(-FV(AZ$950,AZ959,AZ109/AZ959)-AZ109,0)+(SUM($N109:AY109)+SUM($N988:AY988))*AZ$950*AZ959)*($F1017=5)</f>
        <v>0</v>
      </c>
      <c r="BA1017" s="234">
        <f>(IFERROR(-FV(BA$950,BA959,BA109/BA959)-BA109,0)+(SUM($N109:AZ109)+SUM($N988:AZ988))*BA$950*BA959)*($F1017=5)</f>
        <v>0</v>
      </c>
      <c r="BB1017" s="234">
        <f>(IFERROR(-FV(BB$950,BB959,BB109/BB959)-BB109,0)+(SUM($N109:BA109)+SUM($N988:BA988))*BB$950*BB959)*($F1017=5)</f>
        <v>0</v>
      </c>
      <c r="BC1017" s="234">
        <f>(IFERROR(-FV(BC$950,BC959,BC109/BC959)-BC109,0)+(SUM($N109:BB109)+SUM($N988:BB988))*BC$950*BC959)*($F1017=5)</f>
        <v>0</v>
      </c>
      <c r="BD1017" s="234">
        <f>(IFERROR(-FV(BD$950,BD959,BD109/BD959)-BD109,0)+(SUM($N109:BC109)+SUM($N988:BC988))*BD$950*BD959)*($F1017=5)</f>
        <v>0</v>
      </c>
      <c r="BE1017" s="234">
        <f>(IFERROR(-FV(BE$950,BE959,BE109/BE959)-BE109,0)+(SUM($N109:BD109)+SUM($N988:BD988))*BE$950*BE959)*($F1017=5)</f>
        <v>0</v>
      </c>
      <c r="BF1017" s="234">
        <f>(IFERROR(-FV(BF$950,BF959,BF109/BF959)-BF109,0)+(SUM($N109:BE109)+SUM($N988:BE988))*BF$950*BF959)*($F1017=5)</f>
        <v>0</v>
      </c>
      <c r="BG1017" s="234">
        <f>(IFERROR(-FV(BG$950,BG959,BG109/BG959)-BG109,0)+(SUM($N109:BF109)+SUM($N988:BF988))*BG$950*BG959)*($F1017=5)</f>
        <v>0</v>
      </c>
      <c r="BH1017" s="234">
        <f>(IFERROR(-FV(BH$950,BH959,BH109/BH959)-BH109,0)+(SUM($N109:BG109)+SUM($N988:BG988))*BH$950*BH959)*($F1017=5)</f>
        <v>0</v>
      </c>
      <c r="BI1017" s="234">
        <f>(IFERROR(-FV(BI$950,BI959,BI109/BI959)-BI109,0)+(SUM($N109:BH109)+SUM($N988:BH988))*BI$950*BI959)*($F1017=5)</f>
        <v>0</v>
      </c>
      <c r="BJ1017" s="234">
        <f>(IFERROR(-FV(BJ$950,BJ959,BJ109/BJ959)-BJ109,0)+(SUM($N109:BI109)+SUM($N988:BI988))*BJ$950*BJ959)*($F1017=5)</f>
        <v>0</v>
      </c>
      <c r="BK1017" s="234">
        <f>(IFERROR(-FV(BK$950,BK959,BK109/BK959)-BK109,0)+(SUM($N109:BJ109)+SUM($N988:BJ988))*BK$950*BK959)*($F1017=5)</f>
        <v>0</v>
      </c>
      <c r="BL1017" s="234">
        <f>(IFERROR(-FV(BL$950,BL959,BL109/BL959)-BL109,0)+(SUM($N109:BK109)+SUM($N988:BK988))*BL$950*BL959)*($F1017=5)</f>
        <v>0</v>
      </c>
      <c r="BM1017" s="234">
        <f>(IFERROR(-FV(BM$950,BM959,BM109/BM959)-BM109,0)+(SUM($N109:BL109)+SUM($N988:BL988))*BM$950*BM959)*($F1017=5)</f>
        <v>0</v>
      </c>
    </row>
    <row r="1018" spans="3:65" outlineLevel="1" x14ac:dyDescent="0.2">
      <c r="C1018" s="188">
        <f t="shared" ref="C1018:C1041" si="749">C1017+1</f>
        <v>2</v>
      </c>
      <c r="D1018" s="166" t="str">
        <f t="shared" ref="D1018:D1041" si="750">INDEX(D$51:D$75,$C1018,1)</f>
        <v xml:space="preserve">TRANSMISSION SUBSTATION  </v>
      </c>
      <c r="E1018" s="211" t="str">
        <f t="shared" si="748"/>
        <v>CWIP Capital</v>
      </c>
      <c r="F1018" s="183">
        <f t="shared" si="748"/>
        <v>6</v>
      </c>
      <c r="G1018" s="183"/>
      <c r="H1018" s="222"/>
      <c r="K1018" s="202">
        <f t="shared" ref="K1018:K1041" si="751">SUMPRODUCT(O1018:BM1018,$O$11:$BM$11)</f>
        <v>0</v>
      </c>
      <c r="L1018" s="203">
        <f t="shared" ref="L1018:L1041" si="752">SUM(O1018:BM1018)</f>
        <v>0</v>
      </c>
      <c r="O1018" s="234">
        <f>(IFERROR(-FV(O$950,O960,O110/O960)-O110,0)+(SUM($N110:N110)+SUM($N989:N989))*O$950*O960)*($F1018=5)</f>
        <v>0</v>
      </c>
      <c r="P1018" s="234">
        <f>(IFERROR(-FV(P$950,P960,P110/P960)-P110,0)+(SUM($N110:O110)+SUM($N989:O989))*P$950*P960)*($F1018=5)</f>
        <v>0</v>
      </c>
      <c r="Q1018" s="234">
        <f>(IFERROR(-FV(Q$950,Q960,Q110/Q960)-Q110,0)+(SUM($N110:P110)+SUM($N989:P989))*Q$950*Q960)*($F1018=5)</f>
        <v>0</v>
      </c>
      <c r="R1018" s="234">
        <f>(IFERROR(-FV(R$950,R960,R110/R960)-R110,0)+(SUM($N110:Q110)+SUM($N989:Q989))*R$950*R960)*($F1018=5)</f>
        <v>0</v>
      </c>
      <c r="S1018" s="234">
        <f>(IFERROR(-FV(S$950,S960,S110/S960)-S110,0)+(SUM($N110:R110)+SUM($N989:R989))*S$950*S960)*($F1018=5)</f>
        <v>0</v>
      </c>
      <c r="T1018" s="234">
        <f>(IFERROR(-FV(T$950,T960,T110/T960)-T110,0)+(SUM($N110:S110)+SUM($N989:S989))*T$950*T960)*($F1018=5)</f>
        <v>0</v>
      </c>
      <c r="U1018" s="234">
        <f>(IFERROR(-FV(U$950,U960,U110/U960)-U110,0)+(SUM($N110:T110)+SUM($N989:T989))*U$950*U960)*($F1018=5)</f>
        <v>0</v>
      </c>
      <c r="V1018" s="234">
        <f>(IFERROR(-FV(V$950,V960,V110/V960)-V110,0)+(SUM($N110:U110)+SUM($N989:U989))*V$950*V960)*($F1018=5)</f>
        <v>0</v>
      </c>
      <c r="W1018" s="234">
        <f>(IFERROR(-FV(W$950,W960,W110/W960)-W110,0)+(SUM($N110:V110)+SUM($N989:V989))*W$950*W960)*($F1018=5)</f>
        <v>0</v>
      </c>
      <c r="X1018" s="234">
        <f>(IFERROR(-FV(X$950,X960,X110/X960)-X110,0)+(SUM($N110:W110)+SUM($N989:W989))*X$950*X960)*($F1018=5)</f>
        <v>0</v>
      </c>
      <c r="Y1018" s="234">
        <f>(IFERROR(-FV(Y$950,Y960,Y110/Y960)-Y110,0)+(SUM($N110:X110)+SUM($N989:X989))*Y$950*Y960)*($F1018=5)</f>
        <v>0</v>
      </c>
      <c r="Z1018" s="234">
        <f>(IFERROR(-FV(Z$950,Z960,Z110/Z960)-Z110,0)+(SUM($N110:Y110)+SUM($N989:Y989))*Z$950*Z960)*($F1018=5)</f>
        <v>0</v>
      </c>
      <c r="AA1018" s="234">
        <f>(IFERROR(-FV(AA$950,AA960,AA110/AA960)-AA110,0)+(SUM($N110:Z110)+SUM($N989:Z989))*AA$950*AA960)*($F1018=5)</f>
        <v>0</v>
      </c>
      <c r="AB1018" s="234">
        <f>(IFERROR(-FV(AB$950,AB960,AB110/AB960)-AB110,0)+(SUM($N110:AA110)+SUM($N989:AA989))*AB$950*AB960)*($F1018=5)</f>
        <v>0</v>
      </c>
      <c r="AC1018" s="234">
        <f>(IFERROR(-FV(AC$950,AC960,AC110/AC960)-AC110,0)+(SUM($N110:AB110)+SUM($N989:AB989))*AC$950*AC960)*($F1018=5)</f>
        <v>0</v>
      </c>
      <c r="AD1018" s="234">
        <f>(IFERROR(-FV(AD$950,AD960,AD110/AD960)-AD110,0)+(SUM($N110:AC110)+SUM($N989:AC989))*AD$950*AD960)*($F1018=5)</f>
        <v>0</v>
      </c>
      <c r="AE1018" s="234">
        <f>(IFERROR(-FV(AE$950,AE960,AE110/AE960)-AE110,0)+(SUM($N110:AD110)+SUM($N989:AD989))*AE$950*AE960)*($F1018=5)</f>
        <v>0</v>
      </c>
      <c r="AF1018" s="234">
        <f>(IFERROR(-FV(AF$950,AF960,AF110/AF960)-AF110,0)+(SUM($N110:AE110)+SUM($N989:AE989))*AF$950*AF960)*($F1018=5)</f>
        <v>0</v>
      </c>
      <c r="AG1018" s="234">
        <f>(IFERROR(-FV(AG$950,AG960,AG110/AG960)-AG110,0)+(SUM($N110:AF110)+SUM($N989:AF989))*AG$950*AG960)*($F1018=5)</f>
        <v>0</v>
      </c>
      <c r="AH1018" s="234">
        <f>(IFERROR(-FV(AH$950,AH960,AH110/AH960)-AH110,0)+(SUM($N110:AG110)+SUM($N989:AG989))*AH$950*AH960)*($F1018=5)</f>
        <v>0</v>
      </c>
      <c r="AI1018" s="234">
        <f>(IFERROR(-FV(AI$950,AI960,AI110/AI960)-AI110,0)+(SUM($N110:AH110)+SUM($N989:AH989))*AI$950*AI960)*($F1018=5)</f>
        <v>0</v>
      </c>
      <c r="AJ1018" s="234">
        <f>(IFERROR(-FV(AJ$950,AJ960,AJ110/AJ960)-AJ110,0)+(SUM($N110:AI110)+SUM($N989:AI989))*AJ$950*AJ960)*($F1018=5)</f>
        <v>0</v>
      </c>
      <c r="AK1018" s="234">
        <f>(IFERROR(-FV(AK$950,AK960,AK110/AK960)-AK110,0)+(SUM($N110:AJ110)+SUM($N989:AJ989))*AK$950*AK960)*($F1018=5)</f>
        <v>0</v>
      </c>
      <c r="AL1018" s="234">
        <f>(IFERROR(-FV(AL$950,AL960,AL110/AL960)-AL110,0)+(SUM($N110:AK110)+SUM($N989:AK989))*AL$950*AL960)*($F1018=5)</f>
        <v>0</v>
      </c>
      <c r="AM1018" s="234">
        <f>(IFERROR(-FV(AM$950,AM960,AM110/AM960)-AM110,0)+(SUM($N110:AL110)+SUM($N989:AL989))*AM$950*AM960)*($F1018=5)</f>
        <v>0</v>
      </c>
      <c r="AN1018" s="234">
        <f>(IFERROR(-FV(AN$950,AN960,AN110/AN960)-AN110,0)+(SUM($N110:AM110)+SUM($N989:AM989))*AN$950*AN960)*($F1018=5)</f>
        <v>0</v>
      </c>
      <c r="AO1018" s="234">
        <f>(IFERROR(-FV(AO$950,AO960,AO110/AO960)-AO110,0)+(SUM($N110:AN110)+SUM($N989:AN989))*AO$950*AO960)*($F1018=5)</f>
        <v>0</v>
      </c>
      <c r="AP1018" s="234">
        <f>(IFERROR(-FV(AP$950,AP960,AP110/AP960)-AP110,0)+(SUM($N110:AO110)+SUM($N989:AO989))*AP$950*AP960)*($F1018=5)</f>
        <v>0</v>
      </c>
      <c r="AQ1018" s="234">
        <f>(IFERROR(-FV(AQ$950,AQ960,AQ110/AQ960)-AQ110,0)+(SUM($N110:AP110)+SUM($N989:AP989))*AQ$950*AQ960)*($F1018=5)</f>
        <v>0</v>
      </c>
      <c r="AR1018" s="234">
        <f>(IFERROR(-FV(AR$950,AR960,AR110/AR960)-AR110,0)+(SUM($N110:AQ110)+SUM($N989:AQ989))*AR$950*AR960)*($F1018=5)</f>
        <v>0</v>
      </c>
      <c r="AS1018" s="234">
        <f>(IFERROR(-FV(AS$950,AS960,AS110/AS960)-AS110,0)+(SUM($N110:AR110)+SUM($N989:AR989))*AS$950*AS960)*($F1018=5)</f>
        <v>0</v>
      </c>
      <c r="AT1018" s="234">
        <f>(IFERROR(-FV(AT$950,AT960,AT110/AT960)-AT110,0)+(SUM($N110:AS110)+SUM($N989:AS989))*AT$950*AT960)*($F1018=5)</f>
        <v>0</v>
      </c>
      <c r="AU1018" s="234">
        <f>(IFERROR(-FV(AU$950,AU960,AU110/AU960)-AU110,0)+(SUM($N110:AT110)+SUM($N989:AT989))*AU$950*AU960)*($F1018=5)</f>
        <v>0</v>
      </c>
      <c r="AV1018" s="234">
        <f>(IFERROR(-FV(AV$950,AV960,AV110/AV960)-AV110,0)+(SUM($N110:AU110)+SUM($N989:AU989))*AV$950*AV960)*($F1018=5)</f>
        <v>0</v>
      </c>
      <c r="AW1018" s="234">
        <f>(IFERROR(-FV(AW$950,AW960,AW110/AW960)-AW110,0)+(SUM($N110:AV110)+SUM($N989:AV989))*AW$950*AW960)*($F1018=5)</f>
        <v>0</v>
      </c>
      <c r="AX1018" s="234">
        <f>(IFERROR(-FV(AX$950,AX960,AX110/AX960)-AX110,0)+(SUM($N110:AW110)+SUM($N989:AW989))*AX$950*AX960)*($F1018=5)</f>
        <v>0</v>
      </c>
      <c r="AY1018" s="234">
        <f>(IFERROR(-FV(AY$950,AY960,AY110/AY960)-AY110,0)+(SUM($N110:AX110)+SUM($N989:AX989))*AY$950*AY960)*($F1018=5)</f>
        <v>0</v>
      </c>
      <c r="AZ1018" s="234">
        <f>(IFERROR(-FV(AZ$950,AZ960,AZ110/AZ960)-AZ110,0)+(SUM($N110:AY110)+SUM($N989:AY989))*AZ$950*AZ960)*($F1018=5)</f>
        <v>0</v>
      </c>
      <c r="BA1018" s="234">
        <f>(IFERROR(-FV(BA$950,BA960,BA110/BA960)-BA110,0)+(SUM($N110:AZ110)+SUM($N989:AZ989))*BA$950*BA960)*($F1018=5)</f>
        <v>0</v>
      </c>
      <c r="BB1018" s="234">
        <f>(IFERROR(-FV(BB$950,BB960,BB110/BB960)-BB110,0)+(SUM($N110:BA110)+SUM($N989:BA989))*BB$950*BB960)*($F1018=5)</f>
        <v>0</v>
      </c>
      <c r="BC1018" s="234">
        <f>(IFERROR(-FV(BC$950,BC960,BC110/BC960)-BC110,0)+(SUM($N110:BB110)+SUM($N989:BB989))*BC$950*BC960)*($F1018=5)</f>
        <v>0</v>
      </c>
      <c r="BD1018" s="234">
        <f>(IFERROR(-FV(BD$950,BD960,BD110/BD960)-BD110,0)+(SUM($N110:BC110)+SUM($N989:BC989))*BD$950*BD960)*($F1018=5)</f>
        <v>0</v>
      </c>
      <c r="BE1018" s="234">
        <f>(IFERROR(-FV(BE$950,BE960,BE110/BE960)-BE110,0)+(SUM($N110:BD110)+SUM($N989:BD989))*BE$950*BE960)*($F1018=5)</f>
        <v>0</v>
      </c>
      <c r="BF1018" s="234">
        <f>(IFERROR(-FV(BF$950,BF960,BF110/BF960)-BF110,0)+(SUM($N110:BE110)+SUM($N989:BE989))*BF$950*BF960)*($F1018=5)</f>
        <v>0</v>
      </c>
      <c r="BG1018" s="234">
        <f>(IFERROR(-FV(BG$950,BG960,BG110/BG960)-BG110,0)+(SUM($N110:BF110)+SUM($N989:BF989))*BG$950*BG960)*($F1018=5)</f>
        <v>0</v>
      </c>
      <c r="BH1018" s="234">
        <f>(IFERROR(-FV(BH$950,BH960,BH110/BH960)-BH110,0)+(SUM($N110:BG110)+SUM($N989:BG989))*BH$950*BH960)*($F1018=5)</f>
        <v>0</v>
      </c>
      <c r="BI1018" s="234">
        <f>(IFERROR(-FV(BI$950,BI960,BI110/BI960)-BI110,0)+(SUM($N110:BH110)+SUM($N989:BH989))*BI$950*BI960)*($F1018=5)</f>
        <v>0</v>
      </c>
      <c r="BJ1018" s="234">
        <f>(IFERROR(-FV(BJ$950,BJ960,BJ110/BJ960)-BJ110,0)+(SUM($N110:BI110)+SUM($N989:BI989))*BJ$950*BJ960)*($F1018=5)</f>
        <v>0</v>
      </c>
      <c r="BK1018" s="234">
        <f>(IFERROR(-FV(BK$950,BK960,BK110/BK960)-BK110,0)+(SUM($N110:BJ110)+SUM($N989:BJ989))*BK$950*BK960)*($F1018=5)</f>
        <v>0</v>
      </c>
      <c r="BL1018" s="234">
        <f>(IFERROR(-FV(BL$950,BL960,BL110/BL960)-BL110,0)+(SUM($N110:BK110)+SUM($N989:BK989))*BL$950*BL960)*($F1018=5)</f>
        <v>0</v>
      </c>
      <c r="BM1018" s="234">
        <f>(IFERROR(-FV(BM$950,BM960,BM110/BM960)-BM110,0)+(SUM($N110:BL110)+SUM($N989:BL989))*BM$950*BM960)*($F1018=5)</f>
        <v>0</v>
      </c>
    </row>
    <row r="1019" spans="3:65" outlineLevel="1" x14ac:dyDescent="0.2">
      <c r="C1019" s="188">
        <f t="shared" si="749"/>
        <v>3</v>
      </c>
      <c r="D1019" s="166" t="str">
        <f t="shared" si="750"/>
        <v xml:space="preserve">DISTRIBUTION SUBSTATION  </v>
      </c>
      <c r="E1019" s="211" t="str">
        <f t="shared" si="748"/>
        <v>CWIP Capital</v>
      </c>
      <c r="F1019" s="183">
        <f t="shared" si="748"/>
        <v>6</v>
      </c>
      <c r="G1019" s="183"/>
      <c r="H1019" s="222"/>
      <c r="K1019" s="202">
        <f t="shared" si="751"/>
        <v>0</v>
      </c>
      <c r="L1019" s="203">
        <f t="shared" si="752"/>
        <v>0</v>
      </c>
      <c r="O1019" s="234">
        <f>(IFERROR(-FV(O$950,O961,O111/O961)-O111,0)+(SUM($N111:N111)+SUM($N990:N990))*O$950*O961)*($F1019=5)</f>
        <v>0</v>
      </c>
      <c r="P1019" s="234">
        <f>(IFERROR(-FV(P$950,P961,P111/P961)-P111,0)+(SUM($N111:O111)+SUM($N990:O990))*P$950*P961)*($F1019=5)</f>
        <v>0</v>
      </c>
      <c r="Q1019" s="234">
        <f>(IFERROR(-FV(Q$950,Q961,Q111/Q961)-Q111,0)+(SUM($N111:P111)+SUM($N990:P990))*Q$950*Q961)*($F1019=5)</f>
        <v>0</v>
      </c>
      <c r="R1019" s="234">
        <f>(IFERROR(-FV(R$950,R961,R111/R961)-R111,0)+(SUM($N111:Q111)+SUM($N990:Q990))*R$950*R961)*($F1019=5)</f>
        <v>0</v>
      </c>
      <c r="S1019" s="234">
        <f>(IFERROR(-FV(S$950,S961,S111/S961)-S111,0)+(SUM($N111:R111)+SUM($N990:R990))*S$950*S961)*($F1019=5)</f>
        <v>0</v>
      </c>
      <c r="T1019" s="234">
        <f>(IFERROR(-FV(T$950,T961,T111/T961)-T111,0)+(SUM($N111:S111)+SUM($N990:S990))*T$950*T961)*($F1019=5)</f>
        <v>0</v>
      </c>
      <c r="U1019" s="234">
        <f>(IFERROR(-FV(U$950,U961,U111/U961)-U111,0)+(SUM($N111:T111)+SUM($N990:T990))*U$950*U961)*($F1019=5)</f>
        <v>0</v>
      </c>
      <c r="V1019" s="234">
        <f>(IFERROR(-FV(V$950,V961,V111/V961)-V111,0)+(SUM($N111:U111)+SUM($N990:U990))*V$950*V961)*($F1019=5)</f>
        <v>0</v>
      </c>
      <c r="W1019" s="234">
        <f>(IFERROR(-FV(W$950,W961,W111/W961)-W111,0)+(SUM($N111:V111)+SUM($N990:V990))*W$950*W961)*($F1019=5)</f>
        <v>0</v>
      </c>
      <c r="X1019" s="234">
        <f>(IFERROR(-FV(X$950,X961,X111/X961)-X111,0)+(SUM($N111:W111)+SUM($N990:W990))*X$950*X961)*($F1019=5)</f>
        <v>0</v>
      </c>
      <c r="Y1019" s="234">
        <f>(IFERROR(-FV(Y$950,Y961,Y111/Y961)-Y111,0)+(SUM($N111:X111)+SUM($N990:X990))*Y$950*Y961)*($F1019=5)</f>
        <v>0</v>
      </c>
      <c r="Z1019" s="234">
        <f>(IFERROR(-FV(Z$950,Z961,Z111/Z961)-Z111,0)+(SUM($N111:Y111)+SUM($N990:Y990))*Z$950*Z961)*($F1019=5)</f>
        <v>0</v>
      </c>
      <c r="AA1019" s="234">
        <f>(IFERROR(-FV(AA$950,AA961,AA111/AA961)-AA111,0)+(SUM($N111:Z111)+SUM($N990:Z990))*AA$950*AA961)*($F1019=5)</f>
        <v>0</v>
      </c>
      <c r="AB1019" s="234">
        <f>(IFERROR(-FV(AB$950,AB961,AB111/AB961)-AB111,0)+(SUM($N111:AA111)+SUM($N990:AA990))*AB$950*AB961)*($F1019=5)</f>
        <v>0</v>
      </c>
      <c r="AC1019" s="234">
        <f>(IFERROR(-FV(AC$950,AC961,AC111/AC961)-AC111,0)+(SUM($N111:AB111)+SUM($N990:AB990))*AC$950*AC961)*($F1019=5)</f>
        <v>0</v>
      </c>
      <c r="AD1019" s="234">
        <f>(IFERROR(-FV(AD$950,AD961,AD111/AD961)-AD111,0)+(SUM($N111:AC111)+SUM($N990:AC990))*AD$950*AD961)*($F1019=5)</f>
        <v>0</v>
      </c>
      <c r="AE1019" s="234">
        <f>(IFERROR(-FV(AE$950,AE961,AE111/AE961)-AE111,0)+(SUM($N111:AD111)+SUM($N990:AD990))*AE$950*AE961)*($F1019=5)</f>
        <v>0</v>
      </c>
      <c r="AF1019" s="234">
        <f>(IFERROR(-FV(AF$950,AF961,AF111/AF961)-AF111,0)+(SUM($N111:AE111)+SUM($N990:AE990))*AF$950*AF961)*($F1019=5)</f>
        <v>0</v>
      </c>
      <c r="AG1019" s="234">
        <f>(IFERROR(-FV(AG$950,AG961,AG111/AG961)-AG111,0)+(SUM($N111:AF111)+SUM($N990:AF990))*AG$950*AG961)*($F1019=5)</f>
        <v>0</v>
      </c>
      <c r="AH1019" s="234">
        <f>(IFERROR(-FV(AH$950,AH961,AH111/AH961)-AH111,0)+(SUM($N111:AG111)+SUM($N990:AG990))*AH$950*AH961)*($F1019=5)</f>
        <v>0</v>
      </c>
      <c r="AI1019" s="234">
        <f>(IFERROR(-FV(AI$950,AI961,AI111/AI961)-AI111,0)+(SUM($N111:AH111)+SUM($N990:AH990))*AI$950*AI961)*($F1019=5)</f>
        <v>0</v>
      </c>
      <c r="AJ1019" s="234">
        <f>(IFERROR(-FV(AJ$950,AJ961,AJ111/AJ961)-AJ111,0)+(SUM($N111:AI111)+SUM($N990:AI990))*AJ$950*AJ961)*($F1019=5)</f>
        <v>0</v>
      </c>
      <c r="AK1019" s="234">
        <f>(IFERROR(-FV(AK$950,AK961,AK111/AK961)-AK111,0)+(SUM($N111:AJ111)+SUM($N990:AJ990))*AK$950*AK961)*($F1019=5)</f>
        <v>0</v>
      </c>
      <c r="AL1019" s="234">
        <f>(IFERROR(-FV(AL$950,AL961,AL111/AL961)-AL111,0)+(SUM($N111:AK111)+SUM($N990:AK990))*AL$950*AL961)*($F1019=5)</f>
        <v>0</v>
      </c>
      <c r="AM1019" s="234">
        <f>(IFERROR(-FV(AM$950,AM961,AM111/AM961)-AM111,0)+(SUM($N111:AL111)+SUM($N990:AL990))*AM$950*AM961)*($F1019=5)</f>
        <v>0</v>
      </c>
      <c r="AN1019" s="234">
        <f>(IFERROR(-FV(AN$950,AN961,AN111/AN961)-AN111,0)+(SUM($N111:AM111)+SUM($N990:AM990))*AN$950*AN961)*($F1019=5)</f>
        <v>0</v>
      </c>
      <c r="AO1019" s="234">
        <f>(IFERROR(-FV(AO$950,AO961,AO111/AO961)-AO111,0)+(SUM($N111:AN111)+SUM($N990:AN990))*AO$950*AO961)*($F1019=5)</f>
        <v>0</v>
      </c>
      <c r="AP1019" s="234">
        <f>(IFERROR(-FV(AP$950,AP961,AP111/AP961)-AP111,0)+(SUM($N111:AO111)+SUM($N990:AO990))*AP$950*AP961)*($F1019=5)</f>
        <v>0</v>
      </c>
      <c r="AQ1019" s="234">
        <f>(IFERROR(-FV(AQ$950,AQ961,AQ111/AQ961)-AQ111,0)+(SUM($N111:AP111)+SUM($N990:AP990))*AQ$950*AQ961)*($F1019=5)</f>
        <v>0</v>
      </c>
      <c r="AR1019" s="234">
        <f>(IFERROR(-FV(AR$950,AR961,AR111/AR961)-AR111,0)+(SUM($N111:AQ111)+SUM($N990:AQ990))*AR$950*AR961)*($F1019=5)</f>
        <v>0</v>
      </c>
      <c r="AS1019" s="234">
        <f>(IFERROR(-FV(AS$950,AS961,AS111/AS961)-AS111,0)+(SUM($N111:AR111)+SUM($N990:AR990))*AS$950*AS961)*($F1019=5)</f>
        <v>0</v>
      </c>
      <c r="AT1019" s="234">
        <f>(IFERROR(-FV(AT$950,AT961,AT111/AT961)-AT111,0)+(SUM($N111:AS111)+SUM($N990:AS990))*AT$950*AT961)*($F1019=5)</f>
        <v>0</v>
      </c>
      <c r="AU1019" s="234">
        <f>(IFERROR(-FV(AU$950,AU961,AU111/AU961)-AU111,0)+(SUM($N111:AT111)+SUM($N990:AT990))*AU$950*AU961)*($F1019=5)</f>
        <v>0</v>
      </c>
      <c r="AV1019" s="234">
        <f>(IFERROR(-FV(AV$950,AV961,AV111/AV961)-AV111,0)+(SUM($N111:AU111)+SUM($N990:AU990))*AV$950*AV961)*($F1019=5)</f>
        <v>0</v>
      </c>
      <c r="AW1019" s="234">
        <f>(IFERROR(-FV(AW$950,AW961,AW111/AW961)-AW111,0)+(SUM($N111:AV111)+SUM($N990:AV990))*AW$950*AW961)*($F1019=5)</f>
        <v>0</v>
      </c>
      <c r="AX1019" s="234">
        <f>(IFERROR(-FV(AX$950,AX961,AX111/AX961)-AX111,0)+(SUM($N111:AW111)+SUM($N990:AW990))*AX$950*AX961)*($F1019=5)</f>
        <v>0</v>
      </c>
      <c r="AY1019" s="234">
        <f>(IFERROR(-FV(AY$950,AY961,AY111/AY961)-AY111,0)+(SUM($N111:AX111)+SUM($N990:AX990))*AY$950*AY961)*($F1019=5)</f>
        <v>0</v>
      </c>
      <c r="AZ1019" s="234">
        <f>(IFERROR(-FV(AZ$950,AZ961,AZ111/AZ961)-AZ111,0)+(SUM($N111:AY111)+SUM($N990:AY990))*AZ$950*AZ961)*($F1019=5)</f>
        <v>0</v>
      </c>
      <c r="BA1019" s="234">
        <f>(IFERROR(-FV(BA$950,BA961,BA111/BA961)-BA111,0)+(SUM($N111:AZ111)+SUM($N990:AZ990))*BA$950*BA961)*($F1019=5)</f>
        <v>0</v>
      </c>
      <c r="BB1019" s="234">
        <f>(IFERROR(-FV(BB$950,BB961,BB111/BB961)-BB111,0)+(SUM($N111:BA111)+SUM($N990:BA990))*BB$950*BB961)*($F1019=5)</f>
        <v>0</v>
      </c>
      <c r="BC1019" s="234">
        <f>(IFERROR(-FV(BC$950,BC961,BC111/BC961)-BC111,0)+(SUM($N111:BB111)+SUM($N990:BB990))*BC$950*BC961)*($F1019=5)</f>
        <v>0</v>
      </c>
      <c r="BD1019" s="234">
        <f>(IFERROR(-FV(BD$950,BD961,BD111/BD961)-BD111,0)+(SUM($N111:BC111)+SUM($N990:BC990))*BD$950*BD961)*($F1019=5)</f>
        <v>0</v>
      </c>
      <c r="BE1019" s="234">
        <f>(IFERROR(-FV(BE$950,BE961,BE111/BE961)-BE111,0)+(SUM($N111:BD111)+SUM($N990:BD990))*BE$950*BE961)*($F1019=5)</f>
        <v>0</v>
      </c>
      <c r="BF1019" s="234">
        <f>(IFERROR(-FV(BF$950,BF961,BF111/BF961)-BF111,0)+(SUM($N111:BE111)+SUM($N990:BE990))*BF$950*BF961)*($F1019=5)</f>
        <v>0</v>
      </c>
      <c r="BG1019" s="234">
        <f>(IFERROR(-FV(BG$950,BG961,BG111/BG961)-BG111,0)+(SUM($N111:BF111)+SUM($N990:BF990))*BG$950*BG961)*($F1019=5)</f>
        <v>0</v>
      </c>
      <c r="BH1019" s="234">
        <f>(IFERROR(-FV(BH$950,BH961,BH111/BH961)-BH111,0)+(SUM($N111:BG111)+SUM($N990:BG990))*BH$950*BH961)*($F1019=5)</f>
        <v>0</v>
      </c>
      <c r="BI1019" s="234">
        <f>(IFERROR(-FV(BI$950,BI961,BI111/BI961)-BI111,0)+(SUM($N111:BH111)+SUM($N990:BH990))*BI$950*BI961)*($F1019=5)</f>
        <v>0</v>
      </c>
      <c r="BJ1019" s="234">
        <f>(IFERROR(-FV(BJ$950,BJ961,BJ111/BJ961)-BJ111,0)+(SUM($N111:BI111)+SUM($N990:BI990))*BJ$950*BJ961)*($F1019=5)</f>
        <v>0</v>
      </c>
      <c r="BK1019" s="234">
        <f>(IFERROR(-FV(BK$950,BK961,BK111/BK961)-BK111,0)+(SUM($N111:BJ111)+SUM($N990:BJ990))*BK$950*BK961)*($F1019=5)</f>
        <v>0</v>
      </c>
      <c r="BL1019" s="234">
        <f>(IFERROR(-FV(BL$950,BL961,BL111/BL961)-BL111,0)+(SUM($N111:BK111)+SUM($N990:BK990))*BL$950*BL961)*($F1019=5)</f>
        <v>0</v>
      </c>
      <c r="BM1019" s="234">
        <f>(IFERROR(-FV(BM$950,BM961,BM111/BM961)-BM111,0)+(SUM($N111:BL111)+SUM($N990:BL990))*BM$950*BM961)*($F1019=5)</f>
        <v>0</v>
      </c>
    </row>
    <row r="1020" spans="3:65" outlineLevel="1" x14ac:dyDescent="0.2">
      <c r="C1020" s="188">
        <f t="shared" si="749"/>
        <v>4</v>
      </c>
      <c r="D1020" s="166" t="str">
        <f t="shared" si="750"/>
        <v/>
      </c>
      <c r="E1020" s="211" t="str">
        <f t="shared" si="748"/>
        <v>Operating Expense</v>
      </c>
      <c r="F1020" s="183">
        <f t="shared" si="748"/>
        <v>2</v>
      </c>
      <c r="G1020" s="183"/>
      <c r="H1020" s="222"/>
      <c r="K1020" s="202">
        <f t="shared" si="751"/>
        <v>0</v>
      </c>
      <c r="L1020" s="203">
        <f t="shared" si="752"/>
        <v>0</v>
      </c>
      <c r="O1020" s="234">
        <f>(IFERROR(-FV(O$950,O962,O112/O962)-O112,0)+(SUM($N112:N112)+SUM($N991:N991))*O$950*O962)*($F1020=5)</f>
        <v>0</v>
      </c>
      <c r="P1020" s="234">
        <f>(IFERROR(-FV(P$950,P962,P112/P962)-P112,0)+(SUM($N112:O112)+SUM($N991:O991))*P$950*P962)*($F1020=5)</f>
        <v>0</v>
      </c>
      <c r="Q1020" s="234">
        <f>(IFERROR(-FV(Q$950,Q962,Q112/Q962)-Q112,0)+(SUM($N112:P112)+SUM($N991:P991))*Q$950*Q962)*($F1020=5)</f>
        <v>0</v>
      </c>
      <c r="R1020" s="234">
        <f>(IFERROR(-FV(R$950,R962,R112/R962)-R112,0)+(SUM($N112:Q112)+SUM($N991:Q991))*R$950*R962)*($F1020=5)</f>
        <v>0</v>
      </c>
      <c r="S1020" s="234">
        <f>(IFERROR(-FV(S$950,S962,S112/S962)-S112,0)+(SUM($N112:R112)+SUM($N991:R991))*S$950*S962)*($F1020=5)</f>
        <v>0</v>
      </c>
      <c r="T1020" s="234">
        <f>(IFERROR(-FV(T$950,T962,T112/T962)-T112,0)+(SUM($N112:S112)+SUM($N991:S991))*T$950*T962)*($F1020=5)</f>
        <v>0</v>
      </c>
      <c r="U1020" s="234">
        <f>(IFERROR(-FV(U$950,U962,U112/U962)-U112,0)+(SUM($N112:T112)+SUM($N991:T991))*U$950*U962)*($F1020=5)</f>
        <v>0</v>
      </c>
      <c r="V1020" s="234">
        <f>(IFERROR(-FV(V$950,V962,V112/V962)-V112,0)+(SUM($N112:U112)+SUM($N991:U991))*V$950*V962)*($F1020=5)</f>
        <v>0</v>
      </c>
      <c r="W1020" s="234">
        <f>(IFERROR(-FV(W$950,W962,W112/W962)-W112,0)+(SUM($N112:V112)+SUM($N991:V991))*W$950*W962)*($F1020=5)</f>
        <v>0</v>
      </c>
      <c r="X1020" s="234">
        <f>(IFERROR(-FV(X$950,X962,X112/X962)-X112,0)+(SUM($N112:W112)+SUM($N991:W991))*X$950*X962)*($F1020=5)</f>
        <v>0</v>
      </c>
      <c r="Y1020" s="234">
        <f>(IFERROR(-FV(Y$950,Y962,Y112/Y962)-Y112,0)+(SUM($N112:X112)+SUM($N991:X991))*Y$950*Y962)*($F1020=5)</f>
        <v>0</v>
      </c>
      <c r="Z1020" s="234">
        <f>(IFERROR(-FV(Z$950,Z962,Z112/Z962)-Z112,0)+(SUM($N112:Y112)+SUM($N991:Y991))*Z$950*Z962)*($F1020=5)</f>
        <v>0</v>
      </c>
      <c r="AA1020" s="234">
        <f>(IFERROR(-FV(AA$950,AA962,AA112/AA962)-AA112,0)+(SUM($N112:Z112)+SUM($N991:Z991))*AA$950*AA962)*($F1020=5)</f>
        <v>0</v>
      </c>
      <c r="AB1020" s="234">
        <f>(IFERROR(-FV(AB$950,AB962,AB112/AB962)-AB112,0)+(SUM($N112:AA112)+SUM($N991:AA991))*AB$950*AB962)*($F1020=5)</f>
        <v>0</v>
      </c>
      <c r="AC1020" s="234">
        <f>(IFERROR(-FV(AC$950,AC962,AC112/AC962)-AC112,0)+(SUM($N112:AB112)+SUM($N991:AB991))*AC$950*AC962)*($F1020=5)</f>
        <v>0</v>
      </c>
      <c r="AD1020" s="234">
        <f>(IFERROR(-FV(AD$950,AD962,AD112/AD962)-AD112,0)+(SUM($N112:AC112)+SUM($N991:AC991))*AD$950*AD962)*($F1020=5)</f>
        <v>0</v>
      </c>
      <c r="AE1020" s="234">
        <f>(IFERROR(-FV(AE$950,AE962,AE112/AE962)-AE112,0)+(SUM($N112:AD112)+SUM($N991:AD991))*AE$950*AE962)*($F1020=5)</f>
        <v>0</v>
      </c>
      <c r="AF1020" s="234">
        <f>(IFERROR(-FV(AF$950,AF962,AF112/AF962)-AF112,0)+(SUM($N112:AE112)+SUM($N991:AE991))*AF$950*AF962)*($F1020=5)</f>
        <v>0</v>
      </c>
      <c r="AG1020" s="234">
        <f>(IFERROR(-FV(AG$950,AG962,AG112/AG962)-AG112,0)+(SUM($N112:AF112)+SUM($N991:AF991))*AG$950*AG962)*($F1020=5)</f>
        <v>0</v>
      </c>
      <c r="AH1020" s="234">
        <f>(IFERROR(-FV(AH$950,AH962,AH112/AH962)-AH112,0)+(SUM($N112:AG112)+SUM($N991:AG991))*AH$950*AH962)*($F1020=5)</f>
        <v>0</v>
      </c>
      <c r="AI1020" s="234">
        <f>(IFERROR(-FV(AI$950,AI962,AI112/AI962)-AI112,0)+(SUM($N112:AH112)+SUM($N991:AH991))*AI$950*AI962)*($F1020=5)</f>
        <v>0</v>
      </c>
      <c r="AJ1020" s="234">
        <f>(IFERROR(-FV(AJ$950,AJ962,AJ112/AJ962)-AJ112,0)+(SUM($N112:AI112)+SUM($N991:AI991))*AJ$950*AJ962)*($F1020=5)</f>
        <v>0</v>
      </c>
      <c r="AK1020" s="234">
        <f>(IFERROR(-FV(AK$950,AK962,AK112/AK962)-AK112,0)+(SUM($N112:AJ112)+SUM($N991:AJ991))*AK$950*AK962)*($F1020=5)</f>
        <v>0</v>
      </c>
      <c r="AL1020" s="234">
        <f>(IFERROR(-FV(AL$950,AL962,AL112/AL962)-AL112,0)+(SUM($N112:AK112)+SUM($N991:AK991))*AL$950*AL962)*($F1020=5)</f>
        <v>0</v>
      </c>
      <c r="AM1020" s="234">
        <f>(IFERROR(-FV(AM$950,AM962,AM112/AM962)-AM112,0)+(SUM($N112:AL112)+SUM($N991:AL991))*AM$950*AM962)*($F1020=5)</f>
        <v>0</v>
      </c>
      <c r="AN1020" s="234">
        <f>(IFERROR(-FV(AN$950,AN962,AN112/AN962)-AN112,0)+(SUM($N112:AM112)+SUM($N991:AM991))*AN$950*AN962)*($F1020=5)</f>
        <v>0</v>
      </c>
      <c r="AO1020" s="234">
        <f>(IFERROR(-FV(AO$950,AO962,AO112/AO962)-AO112,0)+(SUM($N112:AN112)+SUM($N991:AN991))*AO$950*AO962)*($F1020=5)</f>
        <v>0</v>
      </c>
      <c r="AP1020" s="234">
        <f>(IFERROR(-FV(AP$950,AP962,AP112/AP962)-AP112,0)+(SUM($N112:AO112)+SUM($N991:AO991))*AP$950*AP962)*($F1020=5)</f>
        <v>0</v>
      </c>
      <c r="AQ1020" s="234">
        <f>(IFERROR(-FV(AQ$950,AQ962,AQ112/AQ962)-AQ112,0)+(SUM($N112:AP112)+SUM($N991:AP991))*AQ$950*AQ962)*($F1020=5)</f>
        <v>0</v>
      </c>
      <c r="AR1020" s="234">
        <f>(IFERROR(-FV(AR$950,AR962,AR112/AR962)-AR112,0)+(SUM($N112:AQ112)+SUM($N991:AQ991))*AR$950*AR962)*($F1020=5)</f>
        <v>0</v>
      </c>
      <c r="AS1020" s="234">
        <f>(IFERROR(-FV(AS$950,AS962,AS112/AS962)-AS112,0)+(SUM($N112:AR112)+SUM($N991:AR991))*AS$950*AS962)*($F1020=5)</f>
        <v>0</v>
      </c>
      <c r="AT1020" s="234">
        <f>(IFERROR(-FV(AT$950,AT962,AT112/AT962)-AT112,0)+(SUM($N112:AS112)+SUM($N991:AS991))*AT$950*AT962)*($F1020=5)</f>
        <v>0</v>
      </c>
      <c r="AU1020" s="234">
        <f>(IFERROR(-FV(AU$950,AU962,AU112/AU962)-AU112,0)+(SUM($N112:AT112)+SUM($N991:AT991))*AU$950*AU962)*($F1020=5)</f>
        <v>0</v>
      </c>
      <c r="AV1020" s="234">
        <f>(IFERROR(-FV(AV$950,AV962,AV112/AV962)-AV112,0)+(SUM($N112:AU112)+SUM($N991:AU991))*AV$950*AV962)*($F1020=5)</f>
        <v>0</v>
      </c>
      <c r="AW1020" s="234">
        <f>(IFERROR(-FV(AW$950,AW962,AW112/AW962)-AW112,0)+(SUM($N112:AV112)+SUM($N991:AV991))*AW$950*AW962)*($F1020=5)</f>
        <v>0</v>
      </c>
      <c r="AX1020" s="234">
        <f>(IFERROR(-FV(AX$950,AX962,AX112/AX962)-AX112,0)+(SUM($N112:AW112)+SUM($N991:AW991))*AX$950*AX962)*($F1020=5)</f>
        <v>0</v>
      </c>
      <c r="AY1020" s="234">
        <f>(IFERROR(-FV(AY$950,AY962,AY112/AY962)-AY112,0)+(SUM($N112:AX112)+SUM($N991:AX991))*AY$950*AY962)*($F1020=5)</f>
        <v>0</v>
      </c>
      <c r="AZ1020" s="234">
        <f>(IFERROR(-FV(AZ$950,AZ962,AZ112/AZ962)-AZ112,0)+(SUM($N112:AY112)+SUM($N991:AY991))*AZ$950*AZ962)*($F1020=5)</f>
        <v>0</v>
      </c>
      <c r="BA1020" s="234">
        <f>(IFERROR(-FV(BA$950,BA962,BA112/BA962)-BA112,0)+(SUM($N112:AZ112)+SUM($N991:AZ991))*BA$950*BA962)*($F1020=5)</f>
        <v>0</v>
      </c>
      <c r="BB1020" s="234">
        <f>(IFERROR(-FV(BB$950,BB962,BB112/BB962)-BB112,0)+(SUM($N112:BA112)+SUM($N991:BA991))*BB$950*BB962)*($F1020=5)</f>
        <v>0</v>
      </c>
      <c r="BC1020" s="234">
        <f>(IFERROR(-FV(BC$950,BC962,BC112/BC962)-BC112,0)+(SUM($N112:BB112)+SUM($N991:BB991))*BC$950*BC962)*($F1020=5)</f>
        <v>0</v>
      </c>
      <c r="BD1020" s="234">
        <f>(IFERROR(-FV(BD$950,BD962,BD112/BD962)-BD112,0)+(SUM($N112:BC112)+SUM($N991:BC991))*BD$950*BD962)*($F1020=5)</f>
        <v>0</v>
      </c>
      <c r="BE1020" s="234">
        <f>(IFERROR(-FV(BE$950,BE962,BE112/BE962)-BE112,0)+(SUM($N112:BD112)+SUM($N991:BD991))*BE$950*BE962)*($F1020=5)</f>
        <v>0</v>
      </c>
      <c r="BF1020" s="234">
        <f>(IFERROR(-FV(BF$950,BF962,BF112/BF962)-BF112,0)+(SUM($N112:BE112)+SUM($N991:BE991))*BF$950*BF962)*($F1020=5)</f>
        <v>0</v>
      </c>
      <c r="BG1020" s="234">
        <f>(IFERROR(-FV(BG$950,BG962,BG112/BG962)-BG112,0)+(SUM($N112:BF112)+SUM($N991:BF991))*BG$950*BG962)*($F1020=5)</f>
        <v>0</v>
      </c>
      <c r="BH1020" s="234">
        <f>(IFERROR(-FV(BH$950,BH962,BH112/BH962)-BH112,0)+(SUM($N112:BG112)+SUM($N991:BG991))*BH$950*BH962)*($F1020=5)</f>
        <v>0</v>
      </c>
      <c r="BI1020" s="234">
        <f>(IFERROR(-FV(BI$950,BI962,BI112/BI962)-BI112,0)+(SUM($N112:BH112)+SUM($N991:BH991))*BI$950*BI962)*($F1020=5)</f>
        <v>0</v>
      </c>
      <c r="BJ1020" s="234">
        <f>(IFERROR(-FV(BJ$950,BJ962,BJ112/BJ962)-BJ112,0)+(SUM($N112:BI112)+SUM($N991:BI991))*BJ$950*BJ962)*($F1020=5)</f>
        <v>0</v>
      </c>
      <c r="BK1020" s="234">
        <f>(IFERROR(-FV(BK$950,BK962,BK112/BK962)-BK112,0)+(SUM($N112:BJ112)+SUM($N991:BJ991))*BK$950*BK962)*($F1020=5)</f>
        <v>0</v>
      </c>
      <c r="BL1020" s="234">
        <f>(IFERROR(-FV(BL$950,BL962,BL112/BL962)-BL112,0)+(SUM($N112:BK112)+SUM($N991:BK991))*BL$950*BL962)*($F1020=5)</f>
        <v>0</v>
      </c>
      <c r="BM1020" s="234">
        <f>(IFERROR(-FV(BM$950,BM962,BM112/BM962)-BM112,0)+(SUM($N112:BL112)+SUM($N991:BL991))*BM$950*BM962)*($F1020=5)</f>
        <v>0</v>
      </c>
    </row>
    <row r="1021" spans="3:65" outlineLevel="1" x14ac:dyDescent="0.2">
      <c r="C1021" s="188">
        <f t="shared" si="749"/>
        <v>5</v>
      </c>
      <c r="D1021" s="166" t="str">
        <f t="shared" si="750"/>
        <v/>
      </c>
      <c r="E1021" s="211" t="str">
        <f t="shared" si="748"/>
        <v>Operating Expense</v>
      </c>
      <c r="F1021" s="183">
        <f t="shared" si="748"/>
        <v>2</v>
      </c>
      <c r="G1021" s="183"/>
      <c r="H1021" s="222"/>
      <c r="K1021" s="202">
        <f t="shared" si="751"/>
        <v>0</v>
      </c>
      <c r="L1021" s="203">
        <f t="shared" si="752"/>
        <v>0</v>
      </c>
      <c r="O1021" s="234">
        <f>(IFERROR(-FV(O$950,O963,O113/O963)-O113,0)+(SUM($N113:N113)+SUM($N992:N992))*O$950*O963)*($F1021=5)</f>
        <v>0</v>
      </c>
      <c r="P1021" s="234">
        <f>(IFERROR(-FV(P$950,P963,P113/P963)-P113,0)+(SUM($N113:O113)+SUM($N992:O992))*P$950*P963)*($F1021=5)</f>
        <v>0</v>
      </c>
      <c r="Q1021" s="234">
        <f>(IFERROR(-FV(Q$950,Q963,Q113/Q963)-Q113,0)+(SUM($N113:P113)+SUM($N992:P992))*Q$950*Q963)*($F1021=5)</f>
        <v>0</v>
      </c>
      <c r="R1021" s="234">
        <f>(IFERROR(-FV(R$950,R963,R113/R963)-R113,0)+(SUM($N113:Q113)+SUM($N992:Q992))*R$950*R963)*($F1021=5)</f>
        <v>0</v>
      </c>
      <c r="S1021" s="234">
        <f>(IFERROR(-FV(S$950,S963,S113/S963)-S113,0)+(SUM($N113:R113)+SUM($N992:R992))*S$950*S963)*($F1021=5)</f>
        <v>0</v>
      </c>
      <c r="T1021" s="234">
        <f>(IFERROR(-FV(T$950,T963,T113/T963)-T113,0)+(SUM($N113:S113)+SUM($N992:S992))*T$950*T963)*($F1021=5)</f>
        <v>0</v>
      </c>
      <c r="U1021" s="234">
        <f>(IFERROR(-FV(U$950,U963,U113/U963)-U113,0)+(SUM($N113:T113)+SUM($N992:T992))*U$950*U963)*($F1021=5)</f>
        <v>0</v>
      </c>
      <c r="V1021" s="234">
        <f>(IFERROR(-FV(V$950,V963,V113/V963)-V113,0)+(SUM($N113:U113)+SUM($N992:U992))*V$950*V963)*($F1021=5)</f>
        <v>0</v>
      </c>
      <c r="W1021" s="234">
        <f>(IFERROR(-FV(W$950,W963,W113/W963)-W113,0)+(SUM($N113:V113)+SUM($N992:V992))*W$950*W963)*($F1021=5)</f>
        <v>0</v>
      </c>
      <c r="X1021" s="234">
        <f>(IFERROR(-FV(X$950,X963,X113/X963)-X113,0)+(SUM($N113:W113)+SUM($N992:W992))*X$950*X963)*($F1021=5)</f>
        <v>0</v>
      </c>
      <c r="Y1021" s="234">
        <f>(IFERROR(-FV(Y$950,Y963,Y113/Y963)-Y113,0)+(SUM($N113:X113)+SUM($N992:X992))*Y$950*Y963)*($F1021=5)</f>
        <v>0</v>
      </c>
      <c r="Z1021" s="234">
        <f>(IFERROR(-FV(Z$950,Z963,Z113/Z963)-Z113,0)+(SUM($N113:Y113)+SUM($N992:Y992))*Z$950*Z963)*($F1021=5)</f>
        <v>0</v>
      </c>
      <c r="AA1021" s="234">
        <f>(IFERROR(-FV(AA$950,AA963,AA113/AA963)-AA113,0)+(SUM($N113:Z113)+SUM($N992:Z992))*AA$950*AA963)*($F1021=5)</f>
        <v>0</v>
      </c>
      <c r="AB1021" s="234">
        <f>(IFERROR(-FV(AB$950,AB963,AB113/AB963)-AB113,0)+(SUM($N113:AA113)+SUM($N992:AA992))*AB$950*AB963)*($F1021=5)</f>
        <v>0</v>
      </c>
      <c r="AC1021" s="234">
        <f>(IFERROR(-FV(AC$950,AC963,AC113/AC963)-AC113,0)+(SUM($N113:AB113)+SUM($N992:AB992))*AC$950*AC963)*($F1021=5)</f>
        <v>0</v>
      </c>
      <c r="AD1021" s="234">
        <f>(IFERROR(-FV(AD$950,AD963,AD113/AD963)-AD113,0)+(SUM($N113:AC113)+SUM($N992:AC992))*AD$950*AD963)*($F1021=5)</f>
        <v>0</v>
      </c>
      <c r="AE1021" s="234">
        <f>(IFERROR(-FV(AE$950,AE963,AE113/AE963)-AE113,0)+(SUM($N113:AD113)+SUM($N992:AD992))*AE$950*AE963)*($F1021=5)</f>
        <v>0</v>
      </c>
      <c r="AF1021" s="234">
        <f>(IFERROR(-FV(AF$950,AF963,AF113/AF963)-AF113,0)+(SUM($N113:AE113)+SUM($N992:AE992))*AF$950*AF963)*($F1021=5)</f>
        <v>0</v>
      </c>
      <c r="AG1021" s="234">
        <f>(IFERROR(-FV(AG$950,AG963,AG113/AG963)-AG113,0)+(SUM($N113:AF113)+SUM($N992:AF992))*AG$950*AG963)*($F1021=5)</f>
        <v>0</v>
      </c>
      <c r="AH1021" s="234">
        <f>(IFERROR(-FV(AH$950,AH963,AH113/AH963)-AH113,0)+(SUM($N113:AG113)+SUM($N992:AG992))*AH$950*AH963)*($F1021=5)</f>
        <v>0</v>
      </c>
      <c r="AI1021" s="234">
        <f>(IFERROR(-FV(AI$950,AI963,AI113/AI963)-AI113,0)+(SUM($N113:AH113)+SUM($N992:AH992))*AI$950*AI963)*($F1021=5)</f>
        <v>0</v>
      </c>
      <c r="AJ1021" s="234">
        <f>(IFERROR(-FV(AJ$950,AJ963,AJ113/AJ963)-AJ113,0)+(SUM($N113:AI113)+SUM($N992:AI992))*AJ$950*AJ963)*($F1021=5)</f>
        <v>0</v>
      </c>
      <c r="AK1021" s="234">
        <f>(IFERROR(-FV(AK$950,AK963,AK113/AK963)-AK113,0)+(SUM($N113:AJ113)+SUM($N992:AJ992))*AK$950*AK963)*($F1021=5)</f>
        <v>0</v>
      </c>
      <c r="AL1021" s="234">
        <f>(IFERROR(-FV(AL$950,AL963,AL113/AL963)-AL113,0)+(SUM($N113:AK113)+SUM($N992:AK992))*AL$950*AL963)*($F1021=5)</f>
        <v>0</v>
      </c>
      <c r="AM1021" s="234">
        <f>(IFERROR(-FV(AM$950,AM963,AM113/AM963)-AM113,0)+(SUM($N113:AL113)+SUM($N992:AL992))*AM$950*AM963)*($F1021=5)</f>
        <v>0</v>
      </c>
      <c r="AN1021" s="234">
        <f>(IFERROR(-FV(AN$950,AN963,AN113/AN963)-AN113,0)+(SUM($N113:AM113)+SUM($N992:AM992))*AN$950*AN963)*($F1021=5)</f>
        <v>0</v>
      </c>
      <c r="AO1021" s="234">
        <f>(IFERROR(-FV(AO$950,AO963,AO113/AO963)-AO113,0)+(SUM($N113:AN113)+SUM($N992:AN992))*AO$950*AO963)*($F1021=5)</f>
        <v>0</v>
      </c>
      <c r="AP1021" s="234">
        <f>(IFERROR(-FV(AP$950,AP963,AP113/AP963)-AP113,0)+(SUM($N113:AO113)+SUM($N992:AO992))*AP$950*AP963)*($F1021=5)</f>
        <v>0</v>
      </c>
      <c r="AQ1021" s="234">
        <f>(IFERROR(-FV(AQ$950,AQ963,AQ113/AQ963)-AQ113,0)+(SUM($N113:AP113)+SUM($N992:AP992))*AQ$950*AQ963)*($F1021=5)</f>
        <v>0</v>
      </c>
      <c r="AR1021" s="234">
        <f>(IFERROR(-FV(AR$950,AR963,AR113/AR963)-AR113,0)+(SUM($N113:AQ113)+SUM($N992:AQ992))*AR$950*AR963)*($F1021=5)</f>
        <v>0</v>
      </c>
      <c r="AS1021" s="234">
        <f>(IFERROR(-FV(AS$950,AS963,AS113/AS963)-AS113,0)+(SUM($N113:AR113)+SUM($N992:AR992))*AS$950*AS963)*($F1021=5)</f>
        <v>0</v>
      </c>
      <c r="AT1021" s="234">
        <f>(IFERROR(-FV(AT$950,AT963,AT113/AT963)-AT113,0)+(SUM($N113:AS113)+SUM($N992:AS992))*AT$950*AT963)*($F1021=5)</f>
        <v>0</v>
      </c>
      <c r="AU1021" s="234">
        <f>(IFERROR(-FV(AU$950,AU963,AU113/AU963)-AU113,0)+(SUM($N113:AT113)+SUM($N992:AT992))*AU$950*AU963)*($F1021=5)</f>
        <v>0</v>
      </c>
      <c r="AV1021" s="234">
        <f>(IFERROR(-FV(AV$950,AV963,AV113/AV963)-AV113,0)+(SUM($N113:AU113)+SUM($N992:AU992))*AV$950*AV963)*($F1021=5)</f>
        <v>0</v>
      </c>
      <c r="AW1021" s="234">
        <f>(IFERROR(-FV(AW$950,AW963,AW113/AW963)-AW113,0)+(SUM($N113:AV113)+SUM($N992:AV992))*AW$950*AW963)*($F1021=5)</f>
        <v>0</v>
      </c>
      <c r="AX1021" s="234">
        <f>(IFERROR(-FV(AX$950,AX963,AX113/AX963)-AX113,0)+(SUM($N113:AW113)+SUM($N992:AW992))*AX$950*AX963)*($F1021=5)</f>
        <v>0</v>
      </c>
      <c r="AY1021" s="234">
        <f>(IFERROR(-FV(AY$950,AY963,AY113/AY963)-AY113,0)+(SUM($N113:AX113)+SUM($N992:AX992))*AY$950*AY963)*($F1021=5)</f>
        <v>0</v>
      </c>
      <c r="AZ1021" s="234">
        <f>(IFERROR(-FV(AZ$950,AZ963,AZ113/AZ963)-AZ113,0)+(SUM($N113:AY113)+SUM($N992:AY992))*AZ$950*AZ963)*($F1021=5)</f>
        <v>0</v>
      </c>
      <c r="BA1021" s="234">
        <f>(IFERROR(-FV(BA$950,BA963,BA113/BA963)-BA113,0)+(SUM($N113:AZ113)+SUM($N992:AZ992))*BA$950*BA963)*($F1021=5)</f>
        <v>0</v>
      </c>
      <c r="BB1021" s="234">
        <f>(IFERROR(-FV(BB$950,BB963,BB113/BB963)-BB113,0)+(SUM($N113:BA113)+SUM($N992:BA992))*BB$950*BB963)*($F1021=5)</f>
        <v>0</v>
      </c>
      <c r="BC1021" s="234">
        <f>(IFERROR(-FV(BC$950,BC963,BC113/BC963)-BC113,0)+(SUM($N113:BB113)+SUM($N992:BB992))*BC$950*BC963)*($F1021=5)</f>
        <v>0</v>
      </c>
      <c r="BD1021" s="234">
        <f>(IFERROR(-FV(BD$950,BD963,BD113/BD963)-BD113,0)+(SUM($N113:BC113)+SUM($N992:BC992))*BD$950*BD963)*($F1021=5)</f>
        <v>0</v>
      </c>
      <c r="BE1021" s="234">
        <f>(IFERROR(-FV(BE$950,BE963,BE113/BE963)-BE113,0)+(SUM($N113:BD113)+SUM($N992:BD992))*BE$950*BE963)*($F1021=5)</f>
        <v>0</v>
      </c>
      <c r="BF1021" s="234">
        <f>(IFERROR(-FV(BF$950,BF963,BF113/BF963)-BF113,0)+(SUM($N113:BE113)+SUM($N992:BE992))*BF$950*BF963)*($F1021=5)</f>
        <v>0</v>
      </c>
      <c r="BG1021" s="234">
        <f>(IFERROR(-FV(BG$950,BG963,BG113/BG963)-BG113,0)+(SUM($N113:BF113)+SUM($N992:BF992))*BG$950*BG963)*($F1021=5)</f>
        <v>0</v>
      </c>
      <c r="BH1021" s="234">
        <f>(IFERROR(-FV(BH$950,BH963,BH113/BH963)-BH113,0)+(SUM($N113:BG113)+SUM($N992:BG992))*BH$950*BH963)*($F1021=5)</f>
        <v>0</v>
      </c>
      <c r="BI1021" s="234">
        <f>(IFERROR(-FV(BI$950,BI963,BI113/BI963)-BI113,0)+(SUM($N113:BH113)+SUM($N992:BH992))*BI$950*BI963)*($F1021=5)</f>
        <v>0</v>
      </c>
      <c r="BJ1021" s="234">
        <f>(IFERROR(-FV(BJ$950,BJ963,BJ113/BJ963)-BJ113,0)+(SUM($N113:BI113)+SUM($N992:BI992))*BJ$950*BJ963)*($F1021=5)</f>
        <v>0</v>
      </c>
      <c r="BK1021" s="234">
        <f>(IFERROR(-FV(BK$950,BK963,BK113/BK963)-BK113,0)+(SUM($N113:BJ113)+SUM($N992:BJ992))*BK$950*BK963)*($F1021=5)</f>
        <v>0</v>
      </c>
      <c r="BL1021" s="234">
        <f>(IFERROR(-FV(BL$950,BL963,BL113/BL963)-BL113,0)+(SUM($N113:BK113)+SUM($N992:BK992))*BL$950*BL963)*($F1021=5)</f>
        <v>0</v>
      </c>
      <c r="BM1021" s="234">
        <f>(IFERROR(-FV(BM$950,BM963,BM113/BM963)-BM113,0)+(SUM($N113:BL113)+SUM($N992:BL992))*BM$950*BM963)*($F1021=5)</f>
        <v>0</v>
      </c>
    </row>
    <row r="1022" spans="3:65" outlineLevel="1" x14ac:dyDescent="0.2">
      <c r="C1022" s="188">
        <f t="shared" si="749"/>
        <v>6</v>
      </c>
      <c r="D1022" s="166" t="str">
        <f t="shared" si="750"/>
        <v/>
      </c>
      <c r="E1022" s="211" t="str">
        <f t="shared" si="748"/>
        <v>Operating Expense</v>
      </c>
      <c r="F1022" s="183">
        <f t="shared" si="748"/>
        <v>2</v>
      </c>
      <c r="G1022" s="183"/>
      <c r="H1022" s="222"/>
      <c r="K1022" s="202">
        <f t="shared" si="751"/>
        <v>0</v>
      </c>
      <c r="L1022" s="203">
        <f t="shared" si="752"/>
        <v>0</v>
      </c>
      <c r="O1022" s="234">
        <f>(IFERROR(-FV(O$950,O964,O114/O964)-O114,0)+(SUM($N114:N114)+SUM($N993:N993))*O$950*O964)*($F1022=5)</f>
        <v>0</v>
      </c>
      <c r="P1022" s="234">
        <f>(IFERROR(-FV(P$950,P964,P114/P964)-P114,0)+(SUM($N114:O114)+SUM($N993:O993))*P$950*P964)*($F1022=5)</f>
        <v>0</v>
      </c>
      <c r="Q1022" s="234">
        <f>(IFERROR(-FV(Q$950,Q964,Q114/Q964)-Q114,0)+(SUM($N114:P114)+SUM($N993:P993))*Q$950*Q964)*($F1022=5)</f>
        <v>0</v>
      </c>
      <c r="R1022" s="234">
        <f>(IFERROR(-FV(R$950,R964,R114/R964)-R114,0)+(SUM($N114:Q114)+SUM($N993:Q993))*R$950*R964)*($F1022=5)</f>
        <v>0</v>
      </c>
      <c r="S1022" s="234">
        <f>(IFERROR(-FV(S$950,S964,S114/S964)-S114,0)+(SUM($N114:R114)+SUM($N993:R993))*S$950*S964)*($F1022=5)</f>
        <v>0</v>
      </c>
      <c r="T1022" s="234">
        <f>(IFERROR(-FV(T$950,T964,T114/T964)-T114,0)+(SUM($N114:S114)+SUM($N993:S993))*T$950*T964)*($F1022=5)</f>
        <v>0</v>
      </c>
      <c r="U1022" s="234">
        <f>(IFERROR(-FV(U$950,U964,U114/U964)-U114,0)+(SUM($N114:T114)+SUM($N993:T993))*U$950*U964)*($F1022=5)</f>
        <v>0</v>
      </c>
      <c r="V1022" s="234">
        <f>(IFERROR(-FV(V$950,V964,V114/V964)-V114,0)+(SUM($N114:U114)+SUM($N993:U993))*V$950*V964)*($F1022=5)</f>
        <v>0</v>
      </c>
      <c r="W1022" s="234">
        <f>(IFERROR(-FV(W$950,W964,W114/W964)-W114,0)+(SUM($N114:V114)+SUM($N993:V993))*W$950*W964)*($F1022=5)</f>
        <v>0</v>
      </c>
      <c r="X1022" s="234">
        <f>(IFERROR(-FV(X$950,X964,X114/X964)-X114,0)+(SUM($N114:W114)+SUM($N993:W993))*X$950*X964)*($F1022=5)</f>
        <v>0</v>
      </c>
      <c r="Y1022" s="234">
        <f>(IFERROR(-FV(Y$950,Y964,Y114/Y964)-Y114,0)+(SUM($N114:X114)+SUM($N993:X993))*Y$950*Y964)*($F1022=5)</f>
        <v>0</v>
      </c>
      <c r="Z1022" s="234">
        <f>(IFERROR(-FV(Z$950,Z964,Z114/Z964)-Z114,0)+(SUM($N114:Y114)+SUM($N993:Y993))*Z$950*Z964)*($F1022=5)</f>
        <v>0</v>
      </c>
      <c r="AA1022" s="234">
        <f>(IFERROR(-FV(AA$950,AA964,AA114/AA964)-AA114,0)+(SUM($N114:Z114)+SUM($N993:Z993))*AA$950*AA964)*($F1022=5)</f>
        <v>0</v>
      </c>
      <c r="AB1022" s="234">
        <f>(IFERROR(-FV(AB$950,AB964,AB114/AB964)-AB114,0)+(SUM($N114:AA114)+SUM($N993:AA993))*AB$950*AB964)*($F1022=5)</f>
        <v>0</v>
      </c>
      <c r="AC1022" s="234">
        <f>(IFERROR(-FV(AC$950,AC964,AC114/AC964)-AC114,0)+(SUM($N114:AB114)+SUM($N993:AB993))*AC$950*AC964)*($F1022=5)</f>
        <v>0</v>
      </c>
      <c r="AD1022" s="234">
        <f>(IFERROR(-FV(AD$950,AD964,AD114/AD964)-AD114,0)+(SUM($N114:AC114)+SUM($N993:AC993))*AD$950*AD964)*($F1022=5)</f>
        <v>0</v>
      </c>
      <c r="AE1022" s="234">
        <f>(IFERROR(-FV(AE$950,AE964,AE114/AE964)-AE114,0)+(SUM($N114:AD114)+SUM($N993:AD993))*AE$950*AE964)*($F1022=5)</f>
        <v>0</v>
      </c>
      <c r="AF1022" s="234">
        <f>(IFERROR(-FV(AF$950,AF964,AF114/AF964)-AF114,0)+(SUM($N114:AE114)+SUM($N993:AE993))*AF$950*AF964)*($F1022=5)</f>
        <v>0</v>
      </c>
      <c r="AG1022" s="234">
        <f>(IFERROR(-FV(AG$950,AG964,AG114/AG964)-AG114,0)+(SUM($N114:AF114)+SUM($N993:AF993))*AG$950*AG964)*($F1022=5)</f>
        <v>0</v>
      </c>
      <c r="AH1022" s="234">
        <f>(IFERROR(-FV(AH$950,AH964,AH114/AH964)-AH114,0)+(SUM($N114:AG114)+SUM($N993:AG993))*AH$950*AH964)*($F1022=5)</f>
        <v>0</v>
      </c>
      <c r="AI1022" s="234">
        <f>(IFERROR(-FV(AI$950,AI964,AI114/AI964)-AI114,0)+(SUM($N114:AH114)+SUM($N993:AH993))*AI$950*AI964)*($F1022=5)</f>
        <v>0</v>
      </c>
      <c r="AJ1022" s="234">
        <f>(IFERROR(-FV(AJ$950,AJ964,AJ114/AJ964)-AJ114,0)+(SUM($N114:AI114)+SUM($N993:AI993))*AJ$950*AJ964)*($F1022=5)</f>
        <v>0</v>
      </c>
      <c r="AK1022" s="234">
        <f>(IFERROR(-FV(AK$950,AK964,AK114/AK964)-AK114,0)+(SUM($N114:AJ114)+SUM($N993:AJ993))*AK$950*AK964)*($F1022=5)</f>
        <v>0</v>
      </c>
      <c r="AL1022" s="234">
        <f>(IFERROR(-FV(AL$950,AL964,AL114/AL964)-AL114,0)+(SUM($N114:AK114)+SUM($N993:AK993))*AL$950*AL964)*($F1022=5)</f>
        <v>0</v>
      </c>
      <c r="AM1022" s="234">
        <f>(IFERROR(-FV(AM$950,AM964,AM114/AM964)-AM114,0)+(SUM($N114:AL114)+SUM($N993:AL993))*AM$950*AM964)*($F1022=5)</f>
        <v>0</v>
      </c>
      <c r="AN1022" s="234">
        <f>(IFERROR(-FV(AN$950,AN964,AN114/AN964)-AN114,0)+(SUM($N114:AM114)+SUM($N993:AM993))*AN$950*AN964)*($F1022=5)</f>
        <v>0</v>
      </c>
      <c r="AO1022" s="234">
        <f>(IFERROR(-FV(AO$950,AO964,AO114/AO964)-AO114,0)+(SUM($N114:AN114)+SUM($N993:AN993))*AO$950*AO964)*($F1022=5)</f>
        <v>0</v>
      </c>
      <c r="AP1022" s="234">
        <f>(IFERROR(-FV(AP$950,AP964,AP114/AP964)-AP114,0)+(SUM($N114:AO114)+SUM($N993:AO993))*AP$950*AP964)*($F1022=5)</f>
        <v>0</v>
      </c>
      <c r="AQ1022" s="234">
        <f>(IFERROR(-FV(AQ$950,AQ964,AQ114/AQ964)-AQ114,0)+(SUM($N114:AP114)+SUM($N993:AP993))*AQ$950*AQ964)*($F1022=5)</f>
        <v>0</v>
      </c>
      <c r="AR1022" s="234">
        <f>(IFERROR(-FV(AR$950,AR964,AR114/AR964)-AR114,0)+(SUM($N114:AQ114)+SUM($N993:AQ993))*AR$950*AR964)*($F1022=5)</f>
        <v>0</v>
      </c>
      <c r="AS1022" s="234">
        <f>(IFERROR(-FV(AS$950,AS964,AS114/AS964)-AS114,0)+(SUM($N114:AR114)+SUM($N993:AR993))*AS$950*AS964)*($F1022=5)</f>
        <v>0</v>
      </c>
      <c r="AT1022" s="234">
        <f>(IFERROR(-FV(AT$950,AT964,AT114/AT964)-AT114,0)+(SUM($N114:AS114)+SUM($N993:AS993))*AT$950*AT964)*($F1022=5)</f>
        <v>0</v>
      </c>
      <c r="AU1022" s="234">
        <f>(IFERROR(-FV(AU$950,AU964,AU114/AU964)-AU114,0)+(SUM($N114:AT114)+SUM($N993:AT993))*AU$950*AU964)*($F1022=5)</f>
        <v>0</v>
      </c>
      <c r="AV1022" s="234">
        <f>(IFERROR(-FV(AV$950,AV964,AV114/AV964)-AV114,0)+(SUM($N114:AU114)+SUM($N993:AU993))*AV$950*AV964)*($F1022=5)</f>
        <v>0</v>
      </c>
      <c r="AW1022" s="234">
        <f>(IFERROR(-FV(AW$950,AW964,AW114/AW964)-AW114,0)+(SUM($N114:AV114)+SUM($N993:AV993))*AW$950*AW964)*($F1022=5)</f>
        <v>0</v>
      </c>
      <c r="AX1022" s="234">
        <f>(IFERROR(-FV(AX$950,AX964,AX114/AX964)-AX114,0)+(SUM($N114:AW114)+SUM($N993:AW993))*AX$950*AX964)*($F1022=5)</f>
        <v>0</v>
      </c>
      <c r="AY1022" s="234">
        <f>(IFERROR(-FV(AY$950,AY964,AY114/AY964)-AY114,0)+(SUM($N114:AX114)+SUM($N993:AX993))*AY$950*AY964)*($F1022=5)</f>
        <v>0</v>
      </c>
      <c r="AZ1022" s="234">
        <f>(IFERROR(-FV(AZ$950,AZ964,AZ114/AZ964)-AZ114,0)+(SUM($N114:AY114)+SUM($N993:AY993))*AZ$950*AZ964)*($F1022=5)</f>
        <v>0</v>
      </c>
      <c r="BA1022" s="234">
        <f>(IFERROR(-FV(BA$950,BA964,BA114/BA964)-BA114,0)+(SUM($N114:AZ114)+SUM($N993:AZ993))*BA$950*BA964)*($F1022=5)</f>
        <v>0</v>
      </c>
      <c r="BB1022" s="234">
        <f>(IFERROR(-FV(BB$950,BB964,BB114/BB964)-BB114,0)+(SUM($N114:BA114)+SUM($N993:BA993))*BB$950*BB964)*($F1022=5)</f>
        <v>0</v>
      </c>
      <c r="BC1022" s="234">
        <f>(IFERROR(-FV(BC$950,BC964,BC114/BC964)-BC114,0)+(SUM($N114:BB114)+SUM($N993:BB993))*BC$950*BC964)*($F1022=5)</f>
        <v>0</v>
      </c>
      <c r="BD1022" s="234">
        <f>(IFERROR(-FV(BD$950,BD964,BD114/BD964)-BD114,0)+(SUM($N114:BC114)+SUM($N993:BC993))*BD$950*BD964)*($F1022=5)</f>
        <v>0</v>
      </c>
      <c r="BE1022" s="234">
        <f>(IFERROR(-FV(BE$950,BE964,BE114/BE964)-BE114,0)+(SUM($N114:BD114)+SUM($N993:BD993))*BE$950*BE964)*($F1022=5)</f>
        <v>0</v>
      </c>
      <c r="BF1022" s="234">
        <f>(IFERROR(-FV(BF$950,BF964,BF114/BF964)-BF114,0)+(SUM($N114:BE114)+SUM($N993:BE993))*BF$950*BF964)*($F1022=5)</f>
        <v>0</v>
      </c>
      <c r="BG1022" s="234">
        <f>(IFERROR(-FV(BG$950,BG964,BG114/BG964)-BG114,0)+(SUM($N114:BF114)+SUM($N993:BF993))*BG$950*BG964)*($F1022=5)</f>
        <v>0</v>
      </c>
      <c r="BH1022" s="234">
        <f>(IFERROR(-FV(BH$950,BH964,BH114/BH964)-BH114,0)+(SUM($N114:BG114)+SUM($N993:BG993))*BH$950*BH964)*($F1022=5)</f>
        <v>0</v>
      </c>
      <c r="BI1022" s="234">
        <f>(IFERROR(-FV(BI$950,BI964,BI114/BI964)-BI114,0)+(SUM($N114:BH114)+SUM($N993:BH993))*BI$950*BI964)*($F1022=5)</f>
        <v>0</v>
      </c>
      <c r="BJ1022" s="234">
        <f>(IFERROR(-FV(BJ$950,BJ964,BJ114/BJ964)-BJ114,0)+(SUM($N114:BI114)+SUM($N993:BI993))*BJ$950*BJ964)*($F1022=5)</f>
        <v>0</v>
      </c>
      <c r="BK1022" s="234">
        <f>(IFERROR(-FV(BK$950,BK964,BK114/BK964)-BK114,0)+(SUM($N114:BJ114)+SUM($N993:BJ993))*BK$950*BK964)*($F1022=5)</f>
        <v>0</v>
      </c>
      <c r="BL1022" s="234">
        <f>(IFERROR(-FV(BL$950,BL964,BL114/BL964)-BL114,0)+(SUM($N114:BK114)+SUM($N993:BK993))*BL$950*BL964)*($F1022=5)</f>
        <v>0</v>
      </c>
      <c r="BM1022" s="234">
        <f>(IFERROR(-FV(BM$950,BM964,BM114/BM964)-BM114,0)+(SUM($N114:BL114)+SUM($N993:BL993))*BM$950*BM964)*($F1022=5)</f>
        <v>0</v>
      </c>
    </row>
    <row r="1023" spans="3:65" outlineLevel="1" x14ac:dyDescent="0.2">
      <c r="C1023" s="188">
        <f t="shared" si="749"/>
        <v>7</v>
      </c>
      <c r="D1023" s="166" t="str">
        <f t="shared" si="750"/>
        <v xml:space="preserve">Alt 1 - TRANSMISSION LINE  </v>
      </c>
      <c r="E1023" s="211" t="str">
        <f t="shared" si="748"/>
        <v>CWIP Capital</v>
      </c>
      <c r="F1023" s="183">
        <f t="shared" si="748"/>
        <v>6</v>
      </c>
      <c r="G1023" s="183"/>
      <c r="H1023" s="222"/>
      <c r="K1023" s="202">
        <f t="shared" si="751"/>
        <v>0</v>
      </c>
      <c r="L1023" s="203">
        <f t="shared" si="752"/>
        <v>0</v>
      </c>
      <c r="O1023" s="234">
        <f>(IFERROR(-FV(O$950,O965,O115/O965)-O115,0)+(SUM($N115:N115)+SUM($N994:N994))*O$950*O965)*($F1023=5)</f>
        <v>0</v>
      </c>
      <c r="P1023" s="234">
        <f>(IFERROR(-FV(P$950,P965,P115/P965)-P115,0)+(SUM($N115:O115)+SUM($N994:O994))*P$950*P965)*($F1023=5)</f>
        <v>0</v>
      </c>
      <c r="Q1023" s="234">
        <f>(IFERROR(-FV(Q$950,Q965,Q115/Q965)-Q115,0)+(SUM($N115:P115)+SUM($N994:P994))*Q$950*Q965)*($F1023=5)</f>
        <v>0</v>
      </c>
      <c r="R1023" s="234">
        <f>(IFERROR(-FV(R$950,R965,R115/R965)-R115,0)+(SUM($N115:Q115)+SUM($N994:Q994))*R$950*R965)*($F1023=5)</f>
        <v>0</v>
      </c>
      <c r="S1023" s="234">
        <f>(IFERROR(-FV(S$950,S965,S115/S965)-S115,0)+(SUM($N115:R115)+SUM($N994:R994))*S$950*S965)*($F1023=5)</f>
        <v>0</v>
      </c>
      <c r="T1023" s="234">
        <f>(IFERROR(-FV(T$950,T965,T115/T965)-T115,0)+(SUM($N115:S115)+SUM($N994:S994))*T$950*T965)*($F1023=5)</f>
        <v>0</v>
      </c>
      <c r="U1023" s="234">
        <f>(IFERROR(-FV(U$950,U965,U115/U965)-U115,0)+(SUM($N115:T115)+SUM($N994:T994))*U$950*U965)*($F1023=5)</f>
        <v>0</v>
      </c>
      <c r="V1023" s="234">
        <f>(IFERROR(-FV(V$950,V965,V115/V965)-V115,0)+(SUM($N115:U115)+SUM($N994:U994))*V$950*V965)*($F1023=5)</f>
        <v>0</v>
      </c>
      <c r="W1023" s="234">
        <f>(IFERROR(-FV(W$950,W965,W115/W965)-W115,0)+(SUM($N115:V115)+SUM($N994:V994))*W$950*W965)*($F1023=5)</f>
        <v>0</v>
      </c>
      <c r="X1023" s="234">
        <f>(IFERROR(-FV(X$950,X965,X115/X965)-X115,0)+(SUM($N115:W115)+SUM($N994:W994))*X$950*X965)*($F1023=5)</f>
        <v>0</v>
      </c>
      <c r="Y1023" s="234">
        <f>(IFERROR(-FV(Y$950,Y965,Y115/Y965)-Y115,0)+(SUM($N115:X115)+SUM($N994:X994))*Y$950*Y965)*($F1023=5)</f>
        <v>0</v>
      </c>
      <c r="Z1023" s="234">
        <f>(IFERROR(-FV(Z$950,Z965,Z115/Z965)-Z115,0)+(SUM($N115:Y115)+SUM($N994:Y994))*Z$950*Z965)*($F1023=5)</f>
        <v>0</v>
      </c>
      <c r="AA1023" s="234">
        <f>(IFERROR(-FV(AA$950,AA965,AA115/AA965)-AA115,0)+(SUM($N115:Z115)+SUM($N994:Z994))*AA$950*AA965)*($F1023=5)</f>
        <v>0</v>
      </c>
      <c r="AB1023" s="234">
        <f>(IFERROR(-FV(AB$950,AB965,AB115/AB965)-AB115,0)+(SUM($N115:AA115)+SUM($N994:AA994))*AB$950*AB965)*($F1023=5)</f>
        <v>0</v>
      </c>
      <c r="AC1023" s="234">
        <f>(IFERROR(-FV(AC$950,AC965,AC115/AC965)-AC115,0)+(SUM($N115:AB115)+SUM($N994:AB994))*AC$950*AC965)*($F1023=5)</f>
        <v>0</v>
      </c>
      <c r="AD1023" s="234">
        <f>(IFERROR(-FV(AD$950,AD965,AD115/AD965)-AD115,0)+(SUM($N115:AC115)+SUM($N994:AC994))*AD$950*AD965)*($F1023=5)</f>
        <v>0</v>
      </c>
      <c r="AE1023" s="234">
        <f>(IFERROR(-FV(AE$950,AE965,AE115/AE965)-AE115,0)+(SUM($N115:AD115)+SUM($N994:AD994))*AE$950*AE965)*($F1023=5)</f>
        <v>0</v>
      </c>
      <c r="AF1023" s="234">
        <f>(IFERROR(-FV(AF$950,AF965,AF115/AF965)-AF115,0)+(SUM($N115:AE115)+SUM($N994:AE994))*AF$950*AF965)*($F1023=5)</f>
        <v>0</v>
      </c>
      <c r="AG1023" s="234">
        <f>(IFERROR(-FV(AG$950,AG965,AG115/AG965)-AG115,0)+(SUM($N115:AF115)+SUM($N994:AF994))*AG$950*AG965)*($F1023=5)</f>
        <v>0</v>
      </c>
      <c r="AH1023" s="234">
        <f>(IFERROR(-FV(AH$950,AH965,AH115/AH965)-AH115,0)+(SUM($N115:AG115)+SUM($N994:AG994))*AH$950*AH965)*($F1023=5)</f>
        <v>0</v>
      </c>
      <c r="AI1023" s="234">
        <f>(IFERROR(-FV(AI$950,AI965,AI115/AI965)-AI115,0)+(SUM($N115:AH115)+SUM($N994:AH994))*AI$950*AI965)*($F1023=5)</f>
        <v>0</v>
      </c>
      <c r="AJ1023" s="234">
        <f>(IFERROR(-FV(AJ$950,AJ965,AJ115/AJ965)-AJ115,0)+(SUM($N115:AI115)+SUM($N994:AI994))*AJ$950*AJ965)*($F1023=5)</f>
        <v>0</v>
      </c>
      <c r="AK1023" s="234">
        <f>(IFERROR(-FV(AK$950,AK965,AK115/AK965)-AK115,0)+(SUM($N115:AJ115)+SUM($N994:AJ994))*AK$950*AK965)*($F1023=5)</f>
        <v>0</v>
      </c>
      <c r="AL1023" s="234">
        <f>(IFERROR(-FV(AL$950,AL965,AL115/AL965)-AL115,0)+(SUM($N115:AK115)+SUM($N994:AK994))*AL$950*AL965)*($F1023=5)</f>
        <v>0</v>
      </c>
      <c r="AM1023" s="234">
        <f>(IFERROR(-FV(AM$950,AM965,AM115/AM965)-AM115,0)+(SUM($N115:AL115)+SUM($N994:AL994))*AM$950*AM965)*($F1023=5)</f>
        <v>0</v>
      </c>
      <c r="AN1023" s="234">
        <f>(IFERROR(-FV(AN$950,AN965,AN115/AN965)-AN115,0)+(SUM($N115:AM115)+SUM($N994:AM994))*AN$950*AN965)*($F1023=5)</f>
        <v>0</v>
      </c>
      <c r="AO1023" s="234">
        <f>(IFERROR(-FV(AO$950,AO965,AO115/AO965)-AO115,0)+(SUM($N115:AN115)+SUM($N994:AN994))*AO$950*AO965)*($F1023=5)</f>
        <v>0</v>
      </c>
      <c r="AP1023" s="234">
        <f>(IFERROR(-FV(AP$950,AP965,AP115/AP965)-AP115,0)+(SUM($N115:AO115)+SUM($N994:AO994))*AP$950*AP965)*($F1023=5)</f>
        <v>0</v>
      </c>
      <c r="AQ1023" s="234">
        <f>(IFERROR(-FV(AQ$950,AQ965,AQ115/AQ965)-AQ115,0)+(SUM($N115:AP115)+SUM($N994:AP994))*AQ$950*AQ965)*($F1023=5)</f>
        <v>0</v>
      </c>
      <c r="AR1023" s="234">
        <f>(IFERROR(-FV(AR$950,AR965,AR115/AR965)-AR115,0)+(SUM($N115:AQ115)+SUM($N994:AQ994))*AR$950*AR965)*($F1023=5)</f>
        <v>0</v>
      </c>
      <c r="AS1023" s="234">
        <f>(IFERROR(-FV(AS$950,AS965,AS115/AS965)-AS115,0)+(SUM($N115:AR115)+SUM($N994:AR994))*AS$950*AS965)*($F1023=5)</f>
        <v>0</v>
      </c>
      <c r="AT1023" s="234">
        <f>(IFERROR(-FV(AT$950,AT965,AT115/AT965)-AT115,0)+(SUM($N115:AS115)+SUM($N994:AS994))*AT$950*AT965)*($F1023=5)</f>
        <v>0</v>
      </c>
      <c r="AU1023" s="234">
        <f>(IFERROR(-FV(AU$950,AU965,AU115/AU965)-AU115,0)+(SUM($N115:AT115)+SUM($N994:AT994))*AU$950*AU965)*($F1023=5)</f>
        <v>0</v>
      </c>
      <c r="AV1023" s="234">
        <f>(IFERROR(-FV(AV$950,AV965,AV115/AV965)-AV115,0)+(SUM($N115:AU115)+SUM($N994:AU994))*AV$950*AV965)*($F1023=5)</f>
        <v>0</v>
      </c>
      <c r="AW1023" s="234">
        <f>(IFERROR(-FV(AW$950,AW965,AW115/AW965)-AW115,0)+(SUM($N115:AV115)+SUM($N994:AV994))*AW$950*AW965)*($F1023=5)</f>
        <v>0</v>
      </c>
      <c r="AX1023" s="234">
        <f>(IFERROR(-FV(AX$950,AX965,AX115/AX965)-AX115,0)+(SUM($N115:AW115)+SUM($N994:AW994))*AX$950*AX965)*($F1023=5)</f>
        <v>0</v>
      </c>
      <c r="AY1023" s="234">
        <f>(IFERROR(-FV(AY$950,AY965,AY115/AY965)-AY115,0)+(SUM($N115:AX115)+SUM($N994:AX994))*AY$950*AY965)*($F1023=5)</f>
        <v>0</v>
      </c>
      <c r="AZ1023" s="234">
        <f>(IFERROR(-FV(AZ$950,AZ965,AZ115/AZ965)-AZ115,0)+(SUM($N115:AY115)+SUM($N994:AY994))*AZ$950*AZ965)*($F1023=5)</f>
        <v>0</v>
      </c>
      <c r="BA1023" s="234">
        <f>(IFERROR(-FV(BA$950,BA965,BA115/BA965)-BA115,0)+(SUM($N115:AZ115)+SUM($N994:AZ994))*BA$950*BA965)*($F1023=5)</f>
        <v>0</v>
      </c>
      <c r="BB1023" s="234">
        <f>(IFERROR(-FV(BB$950,BB965,BB115/BB965)-BB115,0)+(SUM($N115:BA115)+SUM($N994:BA994))*BB$950*BB965)*($F1023=5)</f>
        <v>0</v>
      </c>
      <c r="BC1023" s="234">
        <f>(IFERROR(-FV(BC$950,BC965,BC115/BC965)-BC115,0)+(SUM($N115:BB115)+SUM($N994:BB994))*BC$950*BC965)*($F1023=5)</f>
        <v>0</v>
      </c>
      <c r="BD1023" s="234">
        <f>(IFERROR(-FV(BD$950,BD965,BD115/BD965)-BD115,0)+(SUM($N115:BC115)+SUM($N994:BC994))*BD$950*BD965)*($F1023=5)</f>
        <v>0</v>
      </c>
      <c r="BE1023" s="234">
        <f>(IFERROR(-FV(BE$950,BE965,BE115/BE965)-BE115,0)+(SUM($N115:BD115)+SUM($N994:BD994))*BE$950*BE965)*($F1023=5)</f>
        <v>0</v>
      </c>
      <c r="BF1023" s="234">
        <f>(IFERROR(-FV(BF$950,BF965,BF115/BF965)-BF115,0)+(SUM($N115:BE115)+SUM($N994:BE994))*BF$950*BF965)*($F1023=5)</f>
        <v>0</v>
      </c>
      <c r="BG1023" s="234">
        <f>(IFERROR(-FV(BG$950,BG965,BG115/BG965)-BG115,0)+(SUM($N115:BF115)+SUM($N994:BF994))*BG$950*BG965)*($F1023=5)</f>
        <v>0</v>
      </c>
      <c r="BH1023" s="234">
        <f>(IFERROR(-FV(BH$950,BH965,BH115/BH965)-BH115,0)+(SUM($N115:BG115)+SUM($N994:BG994))*BH$950*BH965)*($F1023=5)</f>
        <v>0</v>
      </c>
      <c r="BI1023" s="234">
        <f>(IFERROR(-FV(BI$950,BI965,BI115/BI965)-BI115,0)+(SUM($N115:BH115)+SUM($N994:BH994))*BI$950*BI965)*($F1023=5)</f>
        <v>0</v>
      </c>
      <c r="BJ1023" s="234">
        <f>(IFERROR(-FV(BJ$950,BJ965,BJ115/BJ965)-BJ115,0)+(SUM($N115:BI115)+SUM($N994:BI994))*BJ$950*BJ965)*($F1023=5)</f>
        <v>0</v>
      </c>
      <c r="BK1023" s="234">
        <f>(IFERROR(-FV(BK$950,BK965,BK115/BK965)-BK115,0)+(SUM($N115:BJ115)+SUM($N994:BJ994))*BK$950*BK965)*($F1023=5)</f>
        <v>0</v>
      </c>
      <c r="BL1023" s="234">
        <f>(IFERROR(-FV(BL$950,BL965,BL115/BL965)-BL115,0)+(SUM($N115:BK115)+SUM($N994:BK994))*BL$950*BL965)*($F1023=5)</f>
        <v>0</v>
      </c>
      <c r="BM1023" s="234">
        <f>(IFERROR(-FV(BM$950,BM965,BM115/BM965)-BM115,0)+(SUM($N115:BL115)+SUM($N994:BL994))*BM$950*BM965)*($F1023=5)</f>
        <v>0</v>
      </c>
    </row>
    <row r="1024" spans="3:65" outlineLevel="1" x14ac:dyDescent="0.2">
      <c r="C1024" s="188">
        <f t="shared" si="749"/>
        <v>8</v>
      </c>
      <c r="D1024" s="166" t="str">
        <f t="shared" si="750"/>
        <v xml:space="preserve">Alt 1 - TRANSMISSION SUBSTATION  </v>
      </c>
      <c r="E1024" s="211" t="str">
        <f t="shared" si="748"/>
        <v>CWIP Capital</v>
      </c>
      <c r="F1024" s="183">
        <f t="shared" si="748"/>
        <v>6</v>
      </c>
      <c r="G1024" s="183"/>
      <c r="H1024" s="222"/>
      <c r="K1024" s="202">
        <f t="shared" si="751"/>
        <v>0</v>
      </c>
      <c r="L1024" s="203">
        <f t="shared" si="752"/>
        <v>0</v>
      </c>
      <c r="O1024" s="234">
        <f>(IFERROR(-FV(O$950,O966,O116/O966)-O116,0)+(SUM($N116:N116)+SUM($N995:N995))*O$950*O966)*($F1024=5)</f>
        <v>0</v>
      </c>
      <c r="P1024" s="234">
        <f>(IFERROR(-FV(P$950,P966,P116/P966)-P116,0)+(SUM($N116:O116)+SUM($N995:O995))*P$950*P966)*($F1024=5)</f>
        <v>0</v>
      </c>
      <c r="Q1024" s="234">
        <f>(IFERROR(-FV(Q$950,Q966,Q116/Q966)-Q116,0)+(SUM($N116:P116)+SUM($N995:P995))*Q$950*Q966)*($F1024=5)</f>
        <v>0</v>
      </c>
      <c r="R1024" s="234">
        <f>(IFERROR(-FV(R$950,R966,R116/R966)-R116,0)+(SUM($N116:Q116)+SUM($N995:Q995))*R$950*R966)*($F1024=5)</f>
        <v>0</v>
      </c>
      <c r="S1024" s="234">
        <f>(IFERROR(-FV(S$950,S966,S116/S966)-S116,0)+(SUM($N116:R116)+SUM($N995:R995))*S$950*S966)*($F1024=5)</f>
        <v>0</v>
      </c>
      <c r="T1024" s="234">
        <f>(IFERROR(-FV(T$950,T966,T116/T966)-T116,0)+(SUM($N116:S116)+SUM($N995:S995))*T$950*T966)*($F1024=5)</f>
        <v>0</v>
      </c>
      <c r="U1024" s="234">
        <f>(IFERROR(-FV(U$950,U966,U116/U966)-U116,0)+(SUM($N116:T116)+SUM($N995:T995))*U$950*U966)*($F1024=5)</f>
        <v>0</v>
      </c>
      <c r="V1024" s="234">
        <f>(IFERROR(-FV(V$950,V966,V116/V966)-V116,0)+(SUM($N116:U116)+SUM($N995:U995))*V$950*V966)*($F1024=5)</f>
        <v>0</v>
      </c>
      <c r="W1024" s="234">
        <f>(IFERROR(-FV(W$950,W966,W116/W966)-W116,0)+(SUM($N116:V116)+SUM($N995:V995))*W$950*W966)*($F1024=5)</f>
        <v>0</v>
      </c>
      <c r="X1024" s="234">
        <f>(IFERROR(-FV(X$950,X966,X116/X966)-X116,0)+(SUM($N116:W116)+SUM($N995:W995))*X$950*X966)*($F1024=5)</f>
        <v>0</v>
      </c>
      <c r="Y1024" s="234">
        <f>(IFERROR(-FV(Y$950,Y966,Y116/Y966)-Y116,0)+(SUM($N116:X116)+SUM($N995:X995))*Y$950*Y966)*($F1024=5)</f>
        <v>0</v>
      </c>
      <c r="Z1024" s="234">
        <f>(IFERROR(-FV(Z$950,Z966,Z116/Z966)-Z116,0)+(SUM($N116:Y116)+SUM($N995:Y995))*Z$950*Z966)*($F1024=5)</f>
        <v>0</v>
      </c>
      <c r="AA1024" s="234">
        <f>(IFERROR(-FV(AA$950,AA966,AA116/AA966)-AA116,0)+(SUM($N116:Z116)+SUM($N995:Z995))*AA$950*AA966)*($F1024=5)</f>
        <v>0</v>
      </c>
      <c r="AB1024" s="234">
        <f>(IFERROR(-FV(AB$950,AB966,AB116/AB966)-AB116,0)+(SUM($N116:AA116)+SUM($N995:AA995))*AB$950*AB966)*($F1024=5)</f>
        <v>0</v>
      </c>
      <c r="AC1024" s="234">
        <f>(IFERROR(-FV(AC$950,AC966,AC116/AC966)-AC116,0)+(SUM($N116:AB116)+SUM($N995:AB995))*AC$950*AC966)*($F1024=5)</f>
        <v>0</v>
      </c>
      <c r="AD1024" s="234">
        <f>(IFERROR(-FV(AD$950,AD966,AD116/AD966)-AD116,0)+(SUM($N116:AC116)+SUM($N995:AC995))*AD$950*AD966)*($F1024=5)</f>
        <v>0</v>
      </c>
      <c r="AE1024" s="234">
        <f>(IFERROR(-FV(AE$950,AE966,AE116/AE966)-AE116,0)+(SUM($N116:AD116)+SUM($N995:AD995))*AE$950*AE966)*($F1024=5)</f>
        <v>0</v>
      </c>
      <c r="AF1024" s="234">
        <f>(IFERROR(-FV(AF$950,AF966,AF116/AF966)-AF116,0)+(SUM($N116:AE116)+SUM($N995:AE995))*AF$950*AF966)*($F1024=5)</f>
        <v>0</v>
      </c>
      <c r="AG1024" s="234">
        <f>(IFERROR(-FV(AG$950,AG966,AG116/AG966)-AG116,0)+(SUM($N116:AF116)+SUM($N995:AF995))*AG$950*AG966)*($F1024=5)</f>
        <v>0</v>
      </c>
      <c r="AH1024" s="234">
        <f>(IFERROR(-FV(AH$950,AH966,AH116/AH966)-AH116,0)+(SUM($N116:AG116)+SUM($N995:AG995))*AH$950*AH966)*($F1024=5)</f>
        <v>0</v>
      </c>
      <c r="AI1024" s="234">
        <f>(IFERROR(-FV(AI$950,AI966,AI116/AI966)-AI116,0)+(SUM($N116:AH116)+SUM($N995:AH995))*AI$950*AI966)*($F1024=5)</f>
        <v>0</v>
      </c>
      <c r="AJ1024" s="234">
        <f>(IFERROR(-FV(AJ$950,AJ966,AJ116/AJ966)-AJ116,0)+(SUM($N116:AI116)+SUM($N995:AI995))*AJ$950*AJ966)*($F1024=5)</f>
        <v>0</v>
      </c>
      <c r="AK1024" s="234">
        <f>(IFERROR(-FV(AK$950,AK966,AK116/AK966)-AK116,0)+(SUM($N116:AJ116)+SUM($N995:AJ995))*AK$950*AK966)*($F1024=5)</f>
        <v>0</v>
      </c>
      <c r="AL1024" s="234">
        <f>(IFERROR(-FV(AL$950,AL966,AL116/AL966)-AL116,0)+(SUM($N116:AK116)+SUM($N995:AK995))*AL$950*AL966)*($F1024=5)</f>
        <v>0</v>
      </c>
      <c r="AM1024" s="234">
        <f>(IFERROR(-FV(AM$950,AM966,AM116/AM966)-AM116,0)+(SUM($N116:AL116)+SUM($N995:AL995))*AM$950*AM966)*($F1024=5)</f>
        <v>0</v>
      </c>
      <c r="AN1024" s="234">
        <f>(IFERROR(-FV(AN$950,AN966,AN116/AN966)-AN116,0)+(SUM($N116:AM116)+SUM($N995:AM995))*AN$950*AN966)*($F1024=5)</f>
        <v>0</v>
      </c>
      <c r="AO1024" s="234">
        <f>(IFERROR(-FV(AO$950,AO966,AO116/AO966)-AO116,0)+(SUM($N116:AN116)+SUM($N995:AN995))*AO$950*AO966)*($F1024=5)</f>
        <v>0</v>
      </c>
      <c r="AP1024" s="234">
        <f>(IFERROR(-FV(AP$950,AP966,AP116/AP966)-AP116,0)+(SUM($N116:AO116)+SUM($N995:AO995))*AP$950*AP966)*($F1024=5)</f>
        <v>0</v>
      </c>
      <c r="AQ1024" s="234">
        <f>(IFERROR(-FV(AQ$950,AQ966,AQ116/AQ966)-AQ116,0)+(SUM($N116:AP116)+SUM($N995:AP995))*AQ$950*AQ966)*($F1024=5)</f>
        <v>0</v>
      </c>
      <c r="AR1024" s="234">
        <f>(IFERROR(-FV(AR$950,AR966,AR116/AR966)-AR116,0)+(SUM($N116:AQ116)+SUM($N995:AQ995))*AR$950*AR966)*($F1024=5)</f>
        <v>0</v>
      </c>
      <c r="AS1024" s="234">
        <f>(IFERROR(-FV(AS$950,AS966,AS116/AS966)-AS116,0)+(SUM($N116:AR116)+SUM($N995:AR995))*AS$950*AS966)*($F1024=5)</f>
        <v>0</v>
      </c>
      <c r="AT1024" s="234">
        <f>(IFERROR(-FV(AT$950,AT966,AT116/AT966)-AT116,0)+(SUM($N116:AS116)+SUM($N995:AS995))*AT$950*AT966)*($F1024=5)</f>
        <v>0</v>
      </c>
      <c r="AU1024" s="234">
        <f>(IFERROR(-FV(AU$950,AU966,AU116/AU966)-AU116,0)+(SUM($N116:AT116)+SUM($N995:AT995))*AU$950*AU966)*($F1024=5)</f>
        <v>0</v>
      </c>
      <c r="AV1024" s="234">
        <f>(IFERROR(-FV(AV$950,AV966,AV116/AV966)-AV116,0)+(SUM($N116:AU116)+SUM($N995:AU995))*AV$950*AV966)*($F1024=5)</f>
        <v>0</v>
      </c>
      <c r="AW1024" s="234">
        <f>(IFERROR(-FV(AW$950,AW966,AW116/AW966)-AW116,0)+(SUM($N116:AV116)+SUM($N995:AV995))*AW$950*AW966)*($F1024=5)</f>
        <v>0</v>
      </c>
      <c r="AX1024" s="234">
        <f>(IFERROR(-FV(AX$950,AX966,AX116/AX966)-AX116,0)+(SUM($N116:AW116)+SUM($N995:AW995))*AX$950*AX966)*($F1024=5)</f>
        <v>0</v>
      </c>
      <c r="AY1024" s="234">
        <f>(IFERROR(-FV(AY$950,AY966,AY116/AY966)-AY116,0)+(SUM($N116:AX116)+SUM($N995:AX995))*AY$950*AY966)*($F1024=5)</f>
        <v>0</v>
      </c>
      <c r="AZ1024" s="234">
        <f>(IFERROR(-FV(AZ$950,AZ966,AZ116/AZ966)-AZ116,0)+(SUM($N116:AY116)+SUM($N995:AY995))*AZ$950*AZ966)*($F1024=5)</f>
        <v>0</v>
      </c>
      <c r="BA1024" s="234">
        <f>(IFERROR(-FV(BA$950,BA966,BA116/BA966)-BA116,0)+(SUM($N116:AZ116)+SUM($N995:AZ995))*BA$950*BA966)*($F1024=5)</f>
        <v>0</v>
      </c>
      <c r="BB1024" s="234">
        <f>(IFERROR(-FV(BB$950,BB966,BB116/BB966)-BB116,0)+(SUM($N116:BA116)+SUM($N995:BA995))*BB$950*BB966)*($F1024=5)</f>
        <v>0</v>
      </c>
      <c r="BC1024" s="234">
        <f>(IFERROR(-FV(BC$950,BC966,BC116/BC966)-BC116,0)+(SUM($N116:BB116)+SUM($N995:BB995))*BC$950*BC966)*($F1024=5)</f>
        <v>0</v>
      </c>
      <c r="BD1024" s="234">
        <f>(IFERROR(-FV(BD$950,BD966,BD116/BD966)-BD116,0)+(SUM($N116:BC116)+SUM($N995:BC995))*BD$950*BD966)*($F1024=5)</f>
        <v>0</v>
      </c>
      <c r="BE1024" s="234">
        <f>(IFERROR(-FV(BE$950,BE966,BE116/BE966)-BE116,0)+(SUM($N116:BD116)+SUM($N995:BD995))*BE$950*BE966)*($F1024=5)</f>
        <v>0</v>
      </c>
      <c r="BF1024" s="234">
        <f>(IFERROR(-FV(BF$950,BF966,BF116/BF966)-BF116,0)+(SUM($N116:BE116)+SUM($N995:BE995))*BF$950*BF966)*($F1024=5)</f>
        <v>0</v>
      </c>
      <c r="BG1024" s="234">
        <f>(IFERROR(-FV(BG$950,BG966,BG116/BG966)-BG116,0)+(SUM($N116:BF116)+SUM($N995:BF995))*BG$950*BG966)*($F1024=5)</f>
        <v>0</v>
      </c>
      <c r="BH1024" s="234">
        <f>(IFERROR(-FV(BH$950,BH966,BH116/BH966)-BH116,0)+(SUM($N116:BG116)+SUM($N995:BG995))*BH$950*BH966)*($F1024=5)</f>
        <v>0</v>
      </c>
      <c r="BI1024" s="234">
        <f>(IFERROR(-FV(BI$950,BI966,BI116/BI966)-BI116,0)+(SUM($N116:BH116)+SUM($N995:BH995))*BI$950*BI966)*($F1024=5)</f>
        <v>0</v>
      </c>
      <c r="BJ1024" s="234">
        <f>(IFERROR(-FV(BJ$950,BJ966,BJ116/BJ966)-BJ116,0)+(SUM($N116:BI116)+SUM($N995:BI995))*BJ$950*BJ966)*($F1024=5)</f>
        <v>0</v>
      </c>
      <c r="BK1024" s="234">
        <f>(IFERROR(-FV(BK$950,BK966,BK116/BK966)-BK116,0)+(SUM($N116:BJ116)+SUM($N995:BJ995))*BK$950*BK966)*($F1024=5)</f>
        <v>0</v>
      </c>
      <c r="BL1024" s="234">
        <f>(IFERROR(-FV(BL$950,BL966,BL116/BL966)-BL116,0)+(SUM($N116:BK116)+SUM($N995:BK995))*BL$950*BL966)*($F1024=5)</f>
        <v>0</v>
      </c>
      <c r="BM1024" s="234">
        <f>(IFERROR(-FV(BM$950,BM966,BM116/BM966)-BM116,0)+(SUM($N116:BL116)+SUM($N995:BL995))*BM$950*BM966)*($F1024=5)</f>
        <v>0</v>
      </c>
    </row>
    <row r="1025" spans="3:65" outlineLevel="1" x14ac:dyDescent="0.2">
      <c r="C1025" s="188">
        <f t="shared" si="749"/>
        <v>9</v>
      </c>
      <c r="D1025" s="166" t="str">
        <f t="shared" si="750"/>
        <v xml:space="preserve">Alt 1 - DISTRIBUTION SUBSTATION  </v>
      </c>
      <c r="E1025" s="211" t="str">
        <f t="shared" si="748"/>
        <v>CWIP Capital</v>
      </c>
      <c r="F1025" s="183">
        <f t="shared" si="748"/>
        <v>6</v>
      </c>
      <c r="G1025" s="183"/>
      <c r="H1025" s="222"/>
      <c r="K1025" s="202">
        <f t="shared" si="751"/>
        <v>0</v>
      </c>
      <c r="L1025" s="203">
        <f t="shared" si="752"/>
        <v>0</v>
      </c>
      <c r="O1025" s="234">
        <f>(IFERROR(-FV(O$950,O967,O117/O967)-O117,0)+(SUM($N117:N117)+SUM($N996:N996))*O$950*O967)*($F1025=5)</f>
        <v>0</v>
      </c>
      <c r="P1025" s="234">
        <f>(IFERROR(-FV(P$950,P967,P117/P967)-P117,0)+(SUM($N117:O117)+SUM($N996:O996))*P$950*P967)*($F1025=5)</f>
        <v>0</v>
      </c>
      <c r="Q1025" s="234">
        <f>(IFERROR(-FV(Q$950,Q967,Q117/Q967)-Q117,0)+(SUM($N117:P117)+SUM($N996:P996))*Q$950*Q967)*($F1025=5)</f>
        <v>0</v>
      </c>
      <c r="R1025" s="234">
        <f>(IFERROR(-FV(R$950,R967,R117/R967)-R117,0)+(SUM($N117:Q117)+SUM($N996:Q996))*R$950*R967)*($F1025=5)</f>
        <v>0</v>
      </c>
      <c r="S1025" s="234">
        <f>(IFERROR(-FV(S$950,S967,S117/S967)-S117,0)+(SUM($N117:R117)+SUM($N996:R996))*S$950*S967)*($F1025=5)</f>
        <v>0</v>
      </c>
      <c r="T1025" s="234">
        <f>(IFERROR(-FV(T$950,T967,T117/T967)-T117,0)+(SUM($N117:S117)+SUM($N996:S996))*T$950*T967)*($F1025=5)</f>
        <v>0</v>
      </c>
      <c r="U1025" s="234">
        <f>(IFERROR(-FV(U$950,U967,U117/U967)-U117,0)+(SUM($N117:T117)+SUM($N996:T996))*U$950*U967)*($F1025=5)</f>
        <v>0</v>
      </c>
      <c r="V1025" s="234">
        <f>(IFERROR(-FV(V$950,V967,V117/V967)-V117,0)+(SUM($N117:U117)+SUM($N996:U996))*V$950*V967)*($F1025=5)</f>
        <v>0</v>
      </c>
      <c r="W1025" s="234">
        <f>(IFERROR(-FV(W$950,W967,W117/W967)-W117,0)+(SUM($N117:V117)+SUM($N996:V996))*W$950*W967)*($F1025=5)</f>
        <v>0</v>
      </c>
      <c r="X1025" s="234">
        <f>(IFERROR(-FV(X$950,X967,X117/X967)-X117,0)+(SUM($N117:W117)+SUM($N996:W996))*X$950*X967)*($F1025=5)</f>
        <v>0</v>
      </c>
      <c r="Y1025" s="234">
        <f>(IFERROR(-FV(Y$950,Y967,Y117/Y967)-Y117,0)+(SUM($N117:X117)+SUM($N996:X996))*Y$950*Y967)*($F1025=5)</f>
        <v>0</v>
      </c>
      <c r="Z1025" s="234">
        <f>(IFERROR(-FV(Z$950,Z967,Z117/Z967)-Z117,0)+(SUM($N117:Y117)+SUM($N996:Y996))*Z$950*Z967)*($F1025=5)</f>
        <v>0</v>
      </c>
      <c r="AA1025" s="234">
        <f>(IFERROR(-FV(AA$950,AA967,AA117/AA967)-AA117,0)+(SUM($N117:Z117)+SUM($N996:Z996))*AA$950*AA967)*($F1025=5)</f>
        <v>0</v>
      </c>
      <c r="AB1025" s="234">
        <f>(IFERROR(-FV(AB$950,AB967,AB117/AB967)-AB117,0)+(SUM($N117:AA117)+SUM($N996:AA996))*AB$950*AB967)*($F1025=5)</f>
        <v>0</v>
      </c>
      <c r="AC1025" s="234">
        <f>(IFERROR(-FV(AC$950,AC967,AC117/AC967)-AC117,0)+(SUM($N117:AB117)+SUM($N996:AB996))*AC$950*AC967)*($F1025=5)</f>
        <v>0</v>
      </c>
      <c r="AD1025" s="234">
        <f>(IFERROR(-FV(AD$950,AD967,AD117/AD967)-AD117,0)+(SUM($N117:AC117)+SUM($N996:AC996))*AD$950*AD967)*($F1025=5)</f>
        <v>0</v>
      </c>
      <c r="AE1025" s="234">
        <f>(IFERROR(-FV(AE$950,AE967,AE117/AE967)-AE117,0)+(SUM($N117:AD117)+SUM($N996:AD996))*AE$950*AE967)*($F1025=5)</f>
        <v>0</v>
      </c>
      <c r="AF1025" s="234">
        <f>(IFERROR(-FV(AF$950,AF967,AF117/AF967)-AF117,0)+(SUM($N117:AE117)+SUM($N996:AE996))*AF$950*AF967)*($F1025=5)</f>
        <v>0</v>
      </c>
      <c r="AG1025" s="234">
        <f>(IFERROR(-FV(AG$950,AG967,AG117/AG967)-AG117,0)+(SUM($N117:AF117)+SUM($N996:AF996))*AG$950*AG967)*($F1025=5)</f>
        <v>0</v>
      </c>
      <c r="AH1025" s="234">
        <f>(IFERROR(-FV(AH$950,AH967,AH117/AH967)-AH117,0)+(SUM($N117:AG117)+SUM($N996:AG996))*AH$950*AH967)*($F1025=5)</f>
        <v>0</v>
      </c>
      <c r="AI1025" s="234">
        <f>(IFERROR(-FV(AI$950,AI967,AI117/AI967)-AI117,0)+(SUM($N117:AH117)+SUM($N996:AH996))*AI$950*AI967)*($F1025=5)</f>
        <v>0</v>
      </c>
      <c r="AJ1025" s="234">
        <f>(IFERROR(-FV(AJ$950,AJ967,AJ117/AJ967)-AJ117,0)+(SUM($N117:AI117)+SUM($N996:AI996))*AJ$950*AJ967)*($F1025=5)</f>
        <v>0</v>
      </c>
      <c r="AK1025" s="234">
        <f>(IFERROR(-FV(AK$950,AK967,AK117/AK967)-AK117,0)+(SUM($N117:AJ117)+SUM($N996:AJ996))*AK$950*AK967)*($F1025=5)</f>
        <v>0</v>
      </c>
      <c r="AL1025" s="234">
        <f>(IFERROR(-FV(AL$950,AL967,AL117/AL967)-AL117,0)+(SUM($N117:AK117)+SUM($N996:AK996))*AL$950*AL967)*($F1025=5)</f>
        <v>0</v>
      </c>
      <c r="AM1025" s="234">
        <f>(IFERROR(-FV(AM$950,AM967,AM117/AM967)-AM117,0)+(SUM($N117:AL117)+SUM($N996:AL996))*AM$950*AM967)*($F1025=5)</f>
        <v>0</v>
      </c>
      <c r="AN1025" s="234">
        <f>(IFERROR(-FV(AN$950,AN967,AN117/AN967)-AN117,0)+(SUM($N117:AM117)+SUM($N996:AM996))*AN$950*AN967)*($F1025=5)</f>
        <v>0</v>
      </c>
      <c r="AO1025" s="234">
        <f>(IFERROR(-FV(AO$950,AO967,AO117/AO967)-AO117,0)+(SUM($N117:AN117)+SUM($N996:AN996))*AO$950*AO967)*($F1025=5)</f>
        <v>0</v>
      </c>
      <c r="AP1025" s="234">
        <f>(IFERROR(-FV(AP$950,AP967,AP117/AP967)-AP117,0)+(SUM($N117:AO117)+SUM($N996:AO996))*AP$950*AP967)*($F1025=5)</f>
        <v>0</v>
      </c>
      <c r="AQ1025" s="234">
        <f>(IFERROR(-FV(AQ$950,AQ967,AQ117/AQ967)-AQ117,0)+(SUM($N117:AP117)+SUM($N996:AP996))*AQ$950*AQ967)*($F1025=5)</f>
        <v>0</v>
      </c>
      <c r="AR1025" s="234">
        <f>(IFERROR(-FV(AR$950,AR967,AR117/AR967)-AR117,0)+(SUM($N117:AQ117)+SUM($N996:AQ996))*AR$950*AR967)*($F1025=5)</f>
        <v>0</v>
      </c>
      <c r="AS1025" s="234">
        <f>(IFERROR(-FV(AS$950,AS967,AS117/AS967)-AS117,0)+(SUM($N117:AR117)+SUM($N996:AR996))*AS$950*AS967)*($F1025=5)</f>
        <v>0</v>
      </c>
      <c r="AT1025" s="234">
        <f>(IFERROR(-FV(AT$950,AT967,AT117/AT967)-AT117,0)+(SUM($N117:AS117)+SUM($N996:AS996))*AT$950*AT967)*($F1025=5)</f>
        <v>0</v>
      </c>
      <c r="AU1025" s="234">
        <f>(IFERROR(-FV(AU$950,AU967,AU117/AU967)-AU117,0)+(SUM($N117:AT117)+SUM($N996:AT996))*AU$950*AU967)*($F1025=5)</f>
        <v>0</v>
      </c>
      <c r="AV1025" s="234">
        <f>(IFERROR(-FV(AV$950,AV967,AV117/AV967)-AV117,0)+(SUM($N117:AU117)+SUM($N996:AU996))*AV$950*AV967)*($F1025=5)</f>
        <v>0</v>
      </c>
      <c r="AW1025" s="234">
        <f>(IFERROR(-FV(AW$950,AW967,AW117/AW967)-AW117,0)+(SUM($N117:AV117)+SUM($N996:AV996))*AW$950*AW967)*($F1025=5)</f>
        <v>0</v>
      </c>
      <c r="AX1025" s="234">
        <f>(IFERROR(-FV(AX$950,AX967,AX117/AX967)-AX117,0)+(SUM($N117:AW117)+SUM($N996:AW996))*AX$950*AX967)*($F1025=5)</f>
        <v>0</v>
      </c>
      <c r="AY1025" s="234">
        <f>(IFERROR(-FV(AY$950,AY967,AY117/AY967)-AY117,0)+(SUM($N117:AX117)+SUM($N996:AX996))*AY$950*AY967)*($F1025=5)</f>
        <v>0</v>
      </c>
      <c r="AZ1025" s="234">
        <f>(IFERROR(-FV(AZ$950,AZ967,AZ117/AZ967)-AZ117,0)+(SUM($N117:AY117)+SUM($N996:AY996))*AZ$950*AZ967)*($F1025=5)</f>
        <v>0</v>
      </c>
      <c r="BA1025" s="234">
        <f>(IFERROR(-FV(BA$950,BA967,BA117/BA967)-BA117,0)+(SUM($N117:AZ117)+SUM($N996:AZ996))*BA$950*BA967)*($F1025=5)</f>
        <v>0</v>
      </c>
      <c r="BB1025" s="234">
        <f>(IFERROR(-FV(BB$950,BB967,BB117/BB967)-BB117,0)+(SUM($N117:BA117)+SUM($N996:BA996))*BB$950*BB967)*($F1025=5)</f>
        <v>0</v>
      </c>
      <c r="BC1025" s="234">
        <f>(IFERROR(-FV(BC$950,BC967,BC117/BC967)-BC117,0)+(SUM($N117:BB117)+SUM($N996:BB996))*BC$950*BC967)*($F1025=5)</f>
        <v>0</v>
      </c>
      <c r="BD1025" s="234">
        <f>(IFERROR(-FV(BD$950,BD967,BD117/BD967)-BD117,0)+(SUM($N117:BC117)+SUM($N996:BC996))*BD$950*BD967)*($F1025=5)</f>
        <v>0</v>
      </c>
      <c r="BE1025" s="234">
        <f>(IFERROR(-FV(BE$950,BE967,BE117/BE967)-BE117,0)+(SUM($N117:BD117)+SUM($N996:BD996))*BE$950*BE967)*($F1025=5)</f>
        <v>0</v>
      </c>
      <c r="BF1025" s="234">
        <f>(IFERROR(-FV(BF$950,BF967,BF117/BF967)-BF117,0)+(SUM($N117:BE117)+SUM($N996:BE996))*BF$950*BF967)*($F1025=5)</f>
        <v>0</v>
      </c>
      <c r="BG1025" s="234">
        <f>(IFERROR(-FV(BG$950,BG967,BG117/BG967)-BG117,0)+(SUM($N117:BF117)+SUM($N996:BF996))*BG$950*BG967)*($F1025=5)</f>
        <v>0</v>
      </c>
      <c r="BH1025" s="234">
        <f>(IFERROR(-FV(BH$950,BH967,BH117/BH967)-BH117,0)+(SUM($N117:BG117)+SUM($N996:BG996))*BH$950*BH967)*($F1025=5)</f>
        <v>0</v>
      </c>
      <c r="BI1025" s="234">
        <f>(IFERROR(-FV(BI$950,BI967,BI117/BI967)-BI117,0)+(SUM($N117:BH117)+SUM($N996:BH996))*BI$950*BI967)*($F1025=5)</f>
        <v>0</v>
      </c>
      <c r="BJ1025" s="234">
        <f>(IFERROR(-FV(BJ$950,BJ967,BJ117/BJ967)-BJ117,0)+(SUM($N117:BI117)+SUM($N996:BI996))*BJ$950*BJ967)*($F1025=5)</f>
        <v>0</v>
      </c>
      <c r="BK1025" s="234">
        <f>(IFERROR(-FV(BK$950,BK967,BK117/BK967)-BK117,0)+(SUM($N117:BJ117)+SUM($N996:BJ996))*BK$950*BK967)*($F1025=5)</f>
        <v>0</v>
      </c>
      <c r="BL1025" s="234">
        <f>(IFERROR(-FV(BL$950,BL967,BL117/BL967)-BL117,0)+(SUM($N117:BK117)+SUM($N996:BK996))*BL$950*BL967)*($F1025=5)</f>
        <v>0</v>
      </c>
      <c r="BM1025" s="234">
        <f>(IFERROR(-FV(BM$950,BM967,BM117/BM967)-BM117,0)+(SUM($N117:BL117)+SUM($N996:BL996))*BM$950*BM967)*($F1025=5)</f>
        <v>0</v>
      </c>
    </row>
    <row r="1026" spans="3:65" outlineLevel="1" x14ac:dyDescent="0.2">
      <c r="C1026" s="188">
        <f t="shared" si="749"/>
        <v>10</v>
      </c>
      <c r="D1026" s="166" t="str">
        <f t="shared" si="750"/>
        <v/>
      </c>
      <c r="E1026" s="211" t="str">
        <f t="shared" si="748"/>
        <v>Operating Expense</v>
      </c>
      <c r="F1026" s="183">
        <f t="shared" si="748"/>
        <v>2</v>
      </c>
      <c r="G1026" s="183"/>
      <c r="H1026" s="222"/>
      <c r="K1026" s="202">
        <f t="shared" si="751"/>
        <v>0</v>
      </c>
      <c r="L1026" s="203">
        <f t="shared" si="752"/>
        <v>0</v>
      </c>
      <c r="O1026" s="234">
        <f>(IFERROR(-FV(O$950,O968,O118/O968)-O118,0)+(SUM($N118:N118)+SUM($N997:N997))*O$950*O968)*($F1026=5)</f>
        <v>0</v>
      </c>
      <c r="P1026" s="234">
        <f>(IFERROR(-FV(P$950,P968,P118/P968)-P118,0)+(SUM($N118:O118)+SUM($N997:O997))*P$950*P968)*($F1026=5)</f>
        <v>0</v>
      </c>
      <c r="Q1026" s="234">
        <f>(IFERROR(-FV(Q$950,Q968,Q118/Q968)-Q118,0)+(SUM($N118:P118)+SUM($N997:P997))*Q$950*Q968)*($F1026=5)</f>
        <v>0</v>
      </c>
      <c r="R1026" s="234">
        <f>(IFERROR(-FV(R$950,R968,R118/R968)-R118,0)+(SUM($N118:Q118)+SUM($N997:Q997))*R$950*R968)*($F1026=5)</f>
        <v>0</v>
      </c>
      <c r="S1026" s="234">
        <f>(IFERROR(-FV(S$950,S968,S118/S968)-S118,0)+(SUM($N118:R118)+SUM($N997:R997))*S$950*S968)*($F1026=5)</f>
        <v>0</v>
      </c>
      <c r="T1026" s="234">
        <f>(IFERROR(-FV(T$950,T968,T118/T968)-T118,0)+(SUM($N118:S118)+SUM($N997:S997))*T$950*T968)*($F1026=5)</f>
        <v>0</v>
      </c>
      <c r="U1026" s="234">
        <f>(IFERROR(-FV(U$950,U968,U118/U968)-U118,0)+(SUM($N118:T118)+SUM($N997:T997))*U$950*U968)*($F1026=5)</f>
        <v>0</v>
      </c>
      <c r="V1026" s="234">
        <f>(IFERROR(-FV(V$950,V968,V118/V968)-V118,0)+(SUM($N118:U118)+SUM($N997:U997))*V$950*V968)*($F1026=5)</f>
        <v>0</v>
      </c>
      <c r="W1026" s="234">
        <f>(IFERROR(-FV(W$950,W968,W118/W968)-W118,0)+(SUM($N118:V118)+SUM($N997:V997))*W$950*W968)*($F1026=5)</f>
        <v>0</v>
      </c>
      <c r="X1026" s="234">
        <f>(IFERROR(-FV(X$950,X968,X118/X968)-X118,0)+(SUM($N118:W118)+SUM($N997:W997))*X$950*X968)*($F1026=5)</f>
        <v>0</v>
      </c>
      <c r="Y1026" s="234">
        <f>(IFERROR(-FV(Y$950,Y968,Y118/Y968)-Y118,0)+(SUM($N118:X118)+SUM($N997:X997))*Y$950*Y968)*($F1026=5)</f>
        <v>0</v>
      </c>
      <c r="Z1026" s="234">
        <f>(IFERROR(-FV(Z$950,Z968,Z118/Z968)-Z118,0)+(SUM($N118:Y118)+SUM($N997:Y997))*Z$950*Z968)*($F1026=5)</f>
        <v>0</v>
      </c>
      <c r="AA1026" s="234">
        <f>(IFERROR(-FV(AA$950,AA968,AA118/AA968)-AA118,0)+(SUM($N118:Z118)+SUM($N997:Z997))*AA$950*AA968)*($F1026=5)</f>
        <v>0</v>
      </c>
      <c r="AB1026" s="234">
        <f>(IFERROR(-FV(AB$950,AB968,AB118/AB968)-AB118,0)+(SUM($N118:AA118)+SUM($N997:AA997))*AB$950*AB968)*($F1026=5)</f>
        <v>0</v>
      </c>
      <c r="AC1026" s="234">
        <f>(IFERROR(-FV(AC$950,AC968,AC118/AC968)-AC118,0)+(SUM($N118:AB118)+SUM($N997:AB997))*AC$950*AC968)*($F1026=5)</f>
        <v>0</v>
      </c>
      <c r="AD1026" s="234">
        <f>(IFERROR(-FV(AD$950,AD968,AD118/AD968)-AD118,0)+(SUM($N118:AC118)+SUM($N997:AC997))*AD$950*AD968)*($F1026=5)</f>
        <v>0</v>
      </c>
      <c r="AE1026" s="234">
        <f>(IFERROR(-FV(AE$950,AE968,AE118/AE968)-AE118,0)+(SUM($N118:AD118)+SUM($N997:AD997))*AE$950*AE968)*($F1026=5)</f>
        <v>0</v>
      </c>
      <c r="AF1026" s="234">
        <f>(IFERROR(-FV(AF$950,AF968,AF118/AF968)-AF118,0)+(SUM($N118:AE118)+SUM($N997:AE997))*AF$950*AF968)*($F1026=5)</f>
        <v>0</v>
      </c>
      <c r="AG1026" s="234">
        <f>(IFERROR(-FV(AG$950,AG968,AG118/AG968)-AG118,0)+(SUM($N118:AF118)+SUM($N997:AF997))*AG$950*AG968)*($F1026=5)</f>
        <v>0</v>
      </c>
      <c r="AH1026" s="234">
        <f>(IFERROR(-FV(AH$950,AH968,AH118/AH968)-AH118,0)+(SUM($N118:AG118)+SUM($N997:AG997))*AH$950*AH968)*($F1026=5)</f>
        <v>0</v>
      </c>
      <c r="AI1026" s="234">
        <f>(IFERROR(-FV(AI$950,AI968,AI118/AI968)-AI118,0)+(SUM($N118:AH118)+SUM($N997:AH997))*AI$950*AI968)*($F1026=5)</f>
        <v>0</v>
      </c>
      <c r="AJ1026" s="234">
        <f>(IFERROR(-FV(AJ$950,AJ968,AJ118/AJ968)-AJ118,0)+(SUM($N118:AI118)+SUM($N997:AI997))*AJ$950*AJ968)*($F1026=5)</f>
        <v>0</v>
      </c>
      <c r="AK1026" s="234">
        <f>(IFERROR(-FV(AK$950,AK968,AK118/AK968)-AK118,0)+(SUM($N118:AJ118)+SUM($N997:AJ997))*AK$950*AK968)*($F1026=5)</f>
        <v>0</v>
      </c>
      <c r="AL1026" s="234">
        <f>(IFERROR(-FV(AL$950,AL968,AL118/AL968)-AL118,0)+(SUM($N118:AK118)+SUM($N997:AK997))*AL$950*AL968)*($F1026=5)</f>
        <v>0</v>
      </c>
      <c r="AM1026" s="234">
        <f>(IFERROR(-FV(AM$950,AM968,AM118/AM968)-AM118,0)+(SUM($N118:AL118)+SUM($N997:AL997))*AM$950*AM968)*($F1026=5)</f>
        <v>0</v>
      </c>
      <c r="AN1026" s="234">
        <f>(IFERROR(-FV(AN$950,AN968,AN118/AN968)-AN118,0)+(SUM($N118:AM118)+SUM($N997:AM997))*AN$950*AN968)*($F1026=5)</f>
        <v>0</v>
      </c>
      <c r="AO1026" s="234">
        <f>(IFERROR(-FV(AO$950,AO968,AO118/AO968)-AO118,0)+(SUM($N118:AN118)+SUM($N997:AN997))*AO$950*AO968)*($F1026=5)</f>
        <v>0</v>
      </c>
      <c r="AP1026" s="234">
        <f>(IFERROR(-FV(AP$950,AP968,AP118/AP968)-AP118,0)+(SUM($N118:AO118)+SUM($N997:AO997))*AP$950*AP968)*($F1026=5)</f>
        <v>0</v>
      </c>
      <c r="AQ1026" s="234">
        <f>(IFERROR(-FV(AQ$950,AQ968,AQ118/AQ968)-AQ118,0)+(SUM($N118:AP118)+SUM($N997:AP997))*AQ$950*AQ968)*($F1026=5)</f>
        <v>0</v>
      </c>
      <c r="AR1026" s="234">
        <f>(IFERROR(-FV(AR$950,AR968,AR118/AR968)-AR118,0)+(SUM($N118:AQ118)+SUM($N997:AQ997))*AR$950*AR968)*($F1026=5)</f>
        <v>0</v>
      </c>
      <c r="AS1026" s="234">
        <f>(IFERROR(-FV(AS$950,AS968,AS118/AS968)-AS118,0)+(SUM($N118:AR118)+SUM($N997:AR997))*AS$950*AS968)*($F1026=5)</f>
        <v>0</v>
      </c>
      <c r="AT1026" s="234">
        <f>(IFERROR(-FV(AT$950,AT968,AT118/AT968)-AT118,0)+(SUM($N118:AS118)+SUM($N997:AS997))*AT$950*AT968)*($F1026=5)</f>
        <v>0</v>
      </c>
      <c r="AU1026" s="234">
        <f>(IFERROR(-FV(AU$950,AU968,AU118/AU968)-AU118,0)+(SUM($N118:AT118)+SUM($N997:AT997))*AU$950*AU968)*($F1026=5)</f>
        <v>0</v>
      </c>
      <c r="AV1026" s="234">
        <f>(IFERROR(-FV(AV$950,AV968,AV118/AV968)-AV118,0)+(SUM($N118:AU118)+SUM($N997:AU997))*AV$950*AV968)*($F1026=5)</f>
        <v>0</v>
      </c>
      <c r="AW1026" s="234">
        <f>(IFERROR(-FV(AW$950,AW968,AW118/AW968)-AW118,0)+(SUM($N118:AV118)+SUM($N997:AV997))*AW$950*AW968)*($F1026=5)</f>
        <v>0</v>
      </c>
      <c r="AX1026" s="234">
        <f>(IFERROR(-FV(AX$950,AX968,AX118/AX968)-AX118,0)+(SUM($N118:AW118)+SUM($N997:AW997))*AX$950*AX968)*($F1026=5)</f>
        <v>0</v>
      </c>
      <c r="AY1026" s="234">
        <f>(IFERROR(-FV(AY$950,AY968,AY118/AY968)-AY118,0)+(SUM($N118:AX118)+SUM($N997:AX997))*AY$950*AY968)*($F1026=5)</f>
        <v>0</v>
      </c>
      <c r="AZ1026" s="234">
        <f>(IFERROR(-FV(AZ$950,AZ968,AZ118/AZ968)-AZ118,0)+(SUM($N118:AY118)+SUM($N997:AY997))*AZ$950*AZ968)*($F1026=5)</f>
        <v>0</v>
      </c>
      <c r="BA1026" s="234">
        <f>(IFERROR(-FV(BA$950,BA968,BA118/BA968)-BA118,0)+(SUM($N118:AZ118)+SUM($N997:AZ997))*BA$950*BA968)*($F1026=5)</f>
        <v>0</v>
      </c>
      <c r="BB1026" s="234">
        <f>(IFERROR(-FV(BB$950,BB968,BB118/BB968)-BB118,0)+(SUM($N118:BA118)+SUM($N997:BA997))*BB$950*BB968)*($F1026=5)</f>
        <v>0</v>
      </c>
      <c r="BC1026" s="234">
        <f>(IFERROR(-FV(BC$950,BC968,BC118/BC968)-BC118,0)+(SUM($N118:BB118)+SUM($N997:BB997))*BC$950*BC968)*($F1026=5)</f>
        <v>0</v>
      </c>
      <c r="BD1026" s="234">
        <f>(IFERROR(-FV(BD$950,BD968,BD118/BD968)-BD118,0)+(SUM($N118:BC118)+SUM($N997:BC997))*BD$950*BD968)*($F1026=5)</f>
        <v>0</v>
      </c>
      <c r="BE1026" s="234">
        <f>(IFERROR(-FV(BE$950,BE968,BE118/BE968)-BE118,0)+(SUM($N118:BD118)+SUM($N997:BD997))*BE$950*BE968)*($F1026=5)</f>
        <v>0</v>
      </c>
      <c r="BF1026" s="234">
        <f>(IFERROR(-FV(BF$950,BF968,BF118/BF968)-BF118,0)+(SUM($N118:BE118)+SUM($N997:BE997))*BF$950*BF968)*($F1026=5)</f>
        <v>0</v>
      </c>
      <c r="BG1026" s="234">
        <f>(IFERROR(-FV(BG$950,BG968,BG118/BG968)-BG118,0)+(SUM($N118:BF118)+SUM($N997:BF997))*BG$950*BG968)*($F1026=5)</f>
        <v>0</v>
      </c>
      <c r="BH1026" s="234">
        <f>(IFERROR(-FV(BH$950,BH968,BH118/BH968)-BH118,0)+(SUM($N118:BG118)+SUM($N997:BG997))*BH$950*BH968)*($F1026=5)</f>
        <v>0</v>
      </c>
      <c r="BI1026" s="234">
        <f>(IFERROR(-FV(BI$950,BI968,BI118/BI968)-BI118,0)+(SUM($N118:BH118)+SUM($N997:BH997))*BI$950*BI968)*($F1026=5)</f>
        <v>0</v>
      </c>
      <c r="BJ1026" s="234">
        <f>(IFERROR(-FV(BJ$950,BJ968,BJ118/BJ968)-BJ118,0)+(SUM($N118:BI118)+SUM($N997:BI997))*BJ$950*BJ968)*($F1026=5)</f>
        <v>0</v>
      </c>
      <c r="BK1026" s="234">
        <f>(IFERROR(-FV(BK$950,BK968,BK118/BK968)-BK118,0)+(SUM($N118:BJ118)+SUM($N997:BJ997))*BK$950*BK968)*($F1026=5)</f>
        <v>0</v>
      </c>
      <c r="BL1026" s="234">
        <f>(IFERROR(-FV(BL$950,BL968,BL118/BL968)-BL118,0)+(SUM($N118:BK118)+SUM($N997:BK997))*BL$950*BL968)*($F1026=5)</f>
        <v>0</v>
      </c>
      <c r="BM1026" s="234">
        <f>(IFERROR(-FV(BM$950,BM968,BM118/BM968)-BM118,0)+(SUM($N118:BL118)+SUM($N997:BL997))*BM$950*BM968)*($F1026=5)</f>
        <v>0</v>
      </c>
    </row>
    <row r="1027" spans="3:65" outlineLevel="1" x14ac:dyDescent="0.2">
      <c r="C1027" s="188">
        <f t="shared" si="749"/>
        <v>11</v>
      </c>
      <c r="D1027" s="166" t="str">
        <f t="shared" si="750"/>
        <v/>
      </c>
      <c r="E1027" s="211" t="str">
        <f t="shared" si="748"/>
        <v>Operating Expense</v>
      </c>
      <c r="F1027" s="183">
        <f t="shared" si="748"/>
        <v>2</v>
      </c>
      <c r="G1027" s="183"/>
      <c r="H1027" s="222"/>
      <c r="K1027" s="202">
        <f t="shared" si="751"/>
        <v>0</v>
      </c>
      <c r="L1027" s="203">
        <f t="shared" si="752"/>
        <v>0</v>
      </c>
      <c r="O1027" s="234">
        <f>(IFERROR(-FV(O$950,O969,O119/O969)-O119,0)+(SUM($N119:N119)+SUM($N998:N998))*O$950*O969)*($F1027=5)</f>
        <v>0</v>
      </c>
      <c r="P1027" s="234">
        <f>(IFERROR(-FV(P$950,P969,P119/P969)-P119,0)+(SUM($N119:O119)+SUM($N998:O998))*P$950*P969)*($F1027=5)</f>
        <v>0</v>
      </c>
      <c r="Q1027" s="234">
        <f>(IFERROR(-FV(Q$950,Q969,Q119/Q969)-Q119,0)+(SUM($N119:P119)+SUM($N998:P998))*Q$950*Q969)*($F1027=5)</f>
        <v>0</v>
      </c>
      <c r="R1027" s="234">
        <f>(IFERROR(-FV(R$950,R969,R119/R969)-R119,0)+(SUM($N119:Q119)+SUM($N998:Q998))*R$950*R969)*($F1027=5)</f>
        <v>0</v>
      </c>
      <c r="S1027" s="234">
        <f>(IFERROR(-FV(S$950,S969,S119/S969)-S119,0)+(SUM($N119:R119)+SUM($N998:R998))*S$950*S969)*($F1027=5)</f>
        <v>0</v>
      </c>
      <c r="T1027" s="234">
        <f>(IFERROR(-FV(T$950,T969,T119/T969)-T119,0)+(SUM($N119:S119)+SUM($N998:S998))*T$950*T969)*($F1027=5)</f>
        <v>0</v>
      </c>
      <c r="U1027" s="234">
        <f>(IFERROR(-FV(U$950,U969,U119/U969)-U119,0)+(SUM($N119:T119)+SUM($N998:T998))*U$950*U969)*($F1027=5)</f>
        <v>0</v>
      </c>
      <c r="V1027" s="234">
        <f>(IFERROR(-FV(V$950,V969,V119/V969)-V119,0)+(SUM($N119:U119)+SUM($N998:U998))*V$950*V969)*($F1027=5)</f>
        <v>0</v>
      </c>
      <c r="W1027" s="234">
        <f>(IFERROR(-FV(W$950,W969,W119/W969)-W119,0)+(SUM($N119:V119)+SUM($N998:V998))*W$950*W969)*($F1027=5)</f>
        <v>0</v>
      </c>
      <c r="X1027" s="234">
        <f>(IFERROR(-FV(X$950,X969,X119/X969)-X119,0)+(SUM($N119:W119)+SUM($N998:W998))*X$950*X969)*($F1027=5)</f>
        <v>0</v>
      </c>
      <c r="Y1027" s="234">
        <f>(IFERROR(-FV(Y$950,Y969,Y119/Y969)-Y119,0)+(SUM($N119:X119)+SUM($N998:X998))*Y$950*Y969)*($F1027=5)</f>
        <v>0</v>
      </c>
      <c r="Z1027" s="234">
        <f>(IFERROR(-FV(Z$950,Z969,Z119/Z969)-Z119,0)+(SUM($N119:Y119)+SUM($N998:Y998))*Z$950*Z969)*($F1027=5)</f>
        <v>0</v>
      </c>
      <c r="AA1027" s="234">
        <f>(IFERROR(-FV(AA$950,AA969,AA119/AA969)-AA119,0)+(SUM($N119:Z119)+SUM($N998:Z998))*AA$950*AA969)*($F1027=5)</f>
        <v>0</v>
      </c>
      <c r="AB1027" s="234">
        <f>(IFERROR(-FV(AB$950,AB969,AB119/AB969)-AB119,0)+(SUM($N119:AA119)+SUM($N998:AA998))*AB$950*AB969)*($F1027=5)</f>
        <v>0</v>
      </c>
      <c r="AC1027" s="234">
        <f>(IFERROR(-FV(AC$950,AC969,AC119/AC969)-AC119,0)+(SUM($N119:AB119)+SUM($N998:AB998))*AC$950*AC969)*($F1027=5)</f>
        <v>0</v>
      </c>
      <c r="AD1027" s="234">
        <f>(IFERROR(-FV(AD$950,AD969,AD119/AD969)-AD119,0)+(SUM($N119:AC119)+SUM($N998:AC998))*AD$950*AD969)*($F1027=5)</f>
        <v>0</v>
      </c>
      <c r="AE1027" s="234">
        <f>(IFERROR(-FV(AE$950,AE969,AE119/AE969)-AE119,0)+(SUM($N119:AD119)+SUM($N998:AD998))*AE$950*AE969)*($F1027=5)</f>
        <v>0</v>
      </c>
      <c r="AF1027" s="234">
        <f>(IFERROR(-FV(AF$950,AF969,AF119/AF969)-AF119,0)+(SUM($N119:AE119)+SUM($N998:AE998))*AF$950*AF969)*($F1027=5)</f>
        <v>0</v>
      </c>
      <c r="AG1027" s="234">
        <f>(IFERROR(-FV(AG$950,AG969,AG119/AG969)-AG119,0)+(SUM($N119:AF119)+SUM($N998:AF998))*AG$950*AG969)*($F1027=5)</f>
        <v>0</v>
      </c>
      <c r="AH1027" s="234">
        <f>(IFERROR(-FV(AH$950,AH969,AH119/AH969)-AH119,0)+(SUM($N119:AG119)+SUM($N998:AG998))*AH$950*AH969)*($F1027=5)</f>
        <v>0</v>
      </c>
      <c r="AI1027" s="234">
        <f>(IFERROR(-FV(AI$950,AI969,AI119/AI969)-AI119,0)+(SUM($N119:AH119)+SUM($N998:AH998))*AI$950*AI969)*($F1027=5)</f>
        <v>0</v>
      </c>
      <c r="AJ1027" s="234">
        <f>(IFERROR(-FV(AJ$950,AJ969,AJ119/AJ969)-AJ119,0)+(SUM($N119:AI119)+SUM($N998:AI998))*AJ$950*AJ969)*($F1027=5)</f>
        <v>0</v>
      </c>
      <c r="AK1027" s="234">
        <f>(IFERROR(-FV(AK$950,AK969,AK119/AK969)-AK119,0)+(SUM($N119:AJ119)+SUM($N998:AJ998))*AK$950*AK969)*($F1027=5)</f>
        <v>0</v>
      </c>
      <c r="AL1027" s="234">
        <f>(IFERROR(-FV(AL$950,AL969,AL119/AL969)-AL119,0)+(SUM($N119:AK119)+SUM($N998:AK998))*AL$950*AL969)*($F1027=5)</f>
        <v>0</v>
      </c>
      <c r="AM1027" s="234">
        <f>(IFERROR(-FV(AM$950,AM969,AM119/AM969)-AM119,0)+(SUM($N119:AL119)+SUM($N998:AL998))*AM$950*AM969)*($F1027=5)</f>
        <v>0</v>
      </c>
      <c r="AN1027" s="234">
        <f>(IFERROR(-FV(AN$950,AN969,AN119/AN969)-AN119,0)+(SUM($N119:AM119)+SUM($N998:AM998))*AN$950*AN969)*($F1027=5)</f>
        <v>0</v>
      </c>
      <c r="AO1027" s="234">
        <f>(IFERROR(-FV(AO$950,AO969,AO119/AO969)-AO119,0)+(SUM($N119:AN119)+SUM($N998:AN998))*AO$950*AO969)*($F1027=5)</f>
        <v>0</v>
      </c>
      <c r="AP1027" s="234">
        <f>(IFERROR(-FV(AP$950,AP969,AP119/AP969)-AP119,0)+(SUM($N119:AO119)+SUM($N998:AO998))*AP$950*AP969)*($F1027=5)</f>
        <v>0</v>
      </c>
      <c r="AQ1027" s="234">
        <f>(IFERROR(-FV(AQ$950,AQ969,AQ119/AQ969)-AQ119,0)+(SUM($N119:AP119)+SUM($N998:AP998))*AQ$950*AQ969)*($F1027=5)</f>
        <v>0</v>
      </c>
      <c r="AR1027" s="234">
        <f>(IFERROR(-FV(AR$950,AR969,AR119/AR969)-AR119,0)+(SUM($N119:AQ119)+SUM($N998:AQ998))*AR$950*AR969)*($F1027=5)</f>
        <v>0</v>
      </c>
      <c r="AS1027" s="234">
        <f>(IFERROR(-FV(AS$950,AS969,AS119/AS969)-AS119,0)+(SUM($N119:AR119)+SUM($N998:AR998))*AS$950*AS969)*($F1027=5)</f>
        <v>0</v>
      </c>
      <c r="AT1027" s="234">
        <f>(IFERROR(-FV(AT$950,AT969,AT119/AT969)-AT119,0)+(SUM($N119:AS119)+SUM($N998:AS998))*AT$950*AT969)*($F1027=5)</f>
        <v>0</v>
      </c>
      <c r="AU1027" s="234">
        <f>(IFERROR(-FV(AU$950,AU969,AU119/AU969)-AU119,0)+(SUM($N119:AT119)+SUM($N998:AT998))*AU$950*AU969)*($F1027=5)</f>
        <v>0</v>
      </c>
      <c r="AV1027" s="234">
        <f>(IFERROR(-FV(AV$950,AV969,AV119/AV969)-AV119,0)+(SUM($N119:AU119)+SUM($N998:AU998))*AV$950*AV969)*($F1027=5)</f>
        <v>0</v>
      </c>
      <c r="AW1027" s="234">
        <f>(IFERROR(-FV(AW$950,AW969,AW119/AW969)-AW119,0)+(SUM($N119:AV119)+SUM($N998:AV998))*AW$950*AW969)*($F1027=5)</f>
        <v>0</v>
      </c>
      <c r="AX1027" s="234">
        <f>(IFERROR(-FV(AX$950,AX969,AX119/AX969)-AX119,0)+(SUM($N119:AW119)+SUM($N998:AW998))*AX$950*AX969)*($F1027=5)</f>
        <v>0</v>
      </c>
      <c r="AY1027" s="234">
        <f>(IFERROR(-FV(AY$950,AY969,AY119/AY969)-AY119,0)+(SUM($N119:AX119)+SUM($N998:AX998))*AY$950*AY969)*($F1027=5)</f>
        <v>0</v>
      </c>
      <c r="AZ1027" s="234">
        <f>(IFERROR(-FV(AZ$950,AZ969,AZ119/AZ969)-AZ119,0)+(SUM($N119:AY119)+SUM($N998:AY998))*AZ$950*AZ969)*($F1027=5)</f>
        <v>0</v>
      </c>
      <c r="BA1027" s="234">
        <f>(IFERROR(-FV(BA$950,BA969,BA119/BA969)-BA119,0)+(SUM($N119:AZ119)+SUM($N998:AZ998))*BA$950*BA969)*($F1027=5)</f>
        <v>0</v>
      </c>
      <c r="BB1027" s="234">
        <f>(IFERROR(-FV(BB$950,BB969,BB119/BB969)-BB119,0)+(SUM($N119:BA119)+SUM($N998:BA998))*BB$950*BB969)*($F1027=5)</f>
        <v>0</v>
      </c>
      <c r="BC1027" s="234">
        <f>(IFERROR(-FV(BC$950,BC969,BC119/BC969)-BC119,0)+(SUM($N119:BB119)+SUM($N998:BB998))*BC$950*BC969)*($F1027=5)</f>
        <v>0</v>
      </c>
      <c r="BD1027" s="234">
        <f>(IFERROR(-FV(BD$950,BD969,BD119/BD969)-BD119,0)+(SUM($N119:BC119)+SUM($N998:BC998))*BD$950*BD969)*($F1027=5)</f>
        <v>0</v>
      </c>
      <c r="BE1027" s="234">
        <f>(IFERROR(-FV(BE$950,BE969,BE119/BE969)-BE119,0)+(SUM($N119:BD119)+SUM($N998:BD998))*BE$950*BE969)*($F1027=5)</f>
        <v>0</v>
      </c>
      <c r="BF1027" s="234">
        <f>(IFERROR(-FV(BF$950,BF969,BF119/BF969)-BF119,0)+(SUM($N119:BE119)+SUM($N998:BE998))*BF$950*BF969)*($F1027=5)</f>
        <v>0</v>
      </c>
      <c r="BG1027" s="234">
        <f>(IFERROR(-FV(BG$950,BG969,BG119/BG969)-BG119,0)+(SUM($N119:BF119)+SUM($N998:BF998))*BG$950*BG969)*($F1027=5)</f>
        <v>0</v>
      </c>
      <c r="BH1027" s="234">
        <f>(IFERROR(-FV(BH$950,BH969,BH119/BH969)-BH119,0)+(SUM($N119:BG119)+SUM($N998:BG998))*BH$950*BH969)*($F1027=5)</f>
        <v>0</v>
      </c>
      <c r="BI1027" s="234">
        <f>(IFERROR(-FV(BI$950,BI969,BI119/BI969)-BI119,0)+(SUM($N119:BH119)+SUM($N998:BH998))*BI$950*BI969)*($F1027=5)</f>
        <v>0</v>
      </c>
      <c r="BJ1027" s="234">
        <f>(IFERROR(-FV(BJ$950,BJ969,BJ119/BJ969)-BJ119,0)+(SUM($N119:BI119)+SUM($N998:BI998))*BJ$950*BJ969)*($F1027=5)</f>
        <v>0</v>
      </c>
      <c r="BK1027" s="234">
        <f>(IFERROR(-FV(BK$950,BK969,BK119/BK969)-BK119,0)+(SUM($N119:BJ119)+SUM($N998:BJ998))*BK$950*BK969)*($F1027=5)</f>
        <v>0</v>
      </c>
      <c r="BL1027" s="234">
        <f>(IFERROR(-FV(BL$950,BL969,BL119/BL969)-BL119,0)+(SUM($N119:BK119)+SUM($N998:BK998))*BL$950*BL969)*($F1027=5)</f>
        <v>0</v>
      </c>
      <c r="BM1027" s="234">
        <f>(IFERROR(-FV(BM$950,BM969,BM119/BM969)-BM119,0)+(SUM($N119:BL119)+SUM($N998:BL998))*BM$950*BM969)*($F1027=5)</f>
        <v>0</v>
      </c>
    </row>
    <row r="1028" spans="3:65" outlineLevel="1" x14ac:dyDescent="0.2">
      <c r="C1028" s="188">
        <f t="shared" si="749"/>
        <v>12</v>
      </c>
      <c r="D1028" s="166" t="str">
        <f t="shared" si="750"/>
        <v/>
      </c>
      <c r="E1028" s="211" t="str">
        <f t="shared" si="748"/>
        <v>Operating Expense</v>
      </c>
      <c r="F1028" s="183">
        <f t="shared" si="748"/>
        <v>2</v>
      </c>
      <c r="G1028" s="183"/>
      <c r="H1028" s="222"/>
      <c r="K1028" s="202">
        <f t="shared" si="751"/>
        <v>0</v>
      </c>
      <c r="L1028" s="203">
        <f t="shared" si="752"/>
        <v>0</v>
      </c>
      <c r="O1028" s="234">
        <f>(IFERROR(-FV(O$950,O970,O120/O970)-O120,0)+(SUM($N120:N120)+SUM($N999:N999))*O$950*O970)*($F1028=5)</f>
        <v>0</v>
      </c>
      <c r="P1028" s="234">
        <f>(IFERROR(-FV(P$950,P970,P120/P970)-P120,0)+(SUM($N120:O120)+SUM($N999:O999))*P$950*P970)*($F1028=5)</f>
        <v>0</v>
      </c>
      <c r="Q1028" s="234">
        <f>(IFERROR(-FV(Q$950,Q970,Q120/Q970)-Q120,0)+(SUM($N120:P120)+SUM($N999:P999))*Q$950*Q970)*($F1028=5)</f>
        <v>0</v>
      </c>
      <c r="R1028" s="234">
        <f>(IFERROR(-FV(R$950,R970,R120/R970)-R120,0)+(SUM($N120:Q120)+SUM($N999:Q999))*R$950*R970)*($F1028=5)</f>
        <v>0</v>
      </c>
      <c r="S1028" s="234">
        <f>(IFERROR(-FV(S$950,S970,S120/S970)-S120,0)+(SUM($N120:R120)+SUM($N999:R999))*S$950*S970)*($F1028=5)</f>
        <v>0</v>
      </c>
      <c r="T1028" s="234">
        <f>(IFERROR(-FV(T$950,T970,T120/T970)-T120,0)+(SUM($N120:S120)+SUM($N999:S999))*T$950*T970)*($F1028=5)</f>
        <v>0</v>
      </c>
      <c r="U1028" s="234">
        <f>(IFERROR(-FV(U$950,U970,U120/U970)-U120,0)+(SUM($N120:T120)+SUM($N999:T999))*U$950*U970)*($F1028=5)</f>
        <v>0</v>
      </c>
      <c r="V1028" s="234">
        <f>(IFERROR(-FV(V$950,V970,V120/V970)-V120,0)+(SUM($N120:U120)+SUM($N999:U999))*V$950*V970)*($F1028=5)</f>
        <v>0</v>
      </c>
      <c r="W1028" s="234">
        <f>(IFERROR(-FV(W$950,W970,W120/W970)-W120,0)+(SUM($N120:V120)+SUM($N999:V999))*W$950*W970)*($F1028=5)</f>
        <v>0</v>
      </c>
      <c r="X1028" s="234">
        <f>(IFERROR(-FV(X$950,X970,X120/X970)-X120,0)+(SUM($N120:W120)+SUM($N999:W999))*X$950*X970)*($F1028=5)</f>
        <v>0</v>
      </c>
      <c r="Y1028" s="234">
        <f>(IFERROR(-FV(Y$950,Y970,Y120/Y970)-Y120,0)+(SUM($N120:X120)+SUM($N999:X999))*Y$950*Y970)*($F1028=5)</f>
        <v>0</v>
      </c>
      <c r="Z1028" s="234">
        <f>(IFERROR(-FV(Z$950,Z970,Z120/Z970)-Z120,0)+(SUM($N120:Y120)+SUM($N999:Y999))*Z$950*Z970)*($F1028=5)</f>
        <v>0</v>
      </c>
      <c r="AA1028" s="234">
        <f>(IFERROR(-FV(AA$950,AA970,AA120/AA970)-AA120,0)+(SUM($N120:Z120)+SUM($N999:Z999))*AA$950*AA970)*($F1028=5)</f>
        <v>0</v>
      </c>
      <c r="AB1028" s="234">
        <f>(IFERROR(-FV(AB$950,AB970,AB120/AB970)-AB120,0)+(SUM($N120:AA120)+SUM($N999:AA999))*AB$950*AB970)*($F1028=5)</f>
        <v>0</v>
      </c>
      <c r="AC1028" s="234">
        <f>(IFERROR(-FV(AC$950,AC970,AC120/AC970)-AC120,0)+(SUM($N120:AB120)+SUM($N999:AB999))*AC$950*AC970)*($F1028=5)</f>
        <v>0</v>
      </c>
      <c r="AD1028" s="234">
        <f>(IFERROR(-FV(AD$950,AD970,AD120/AD970)-AD120,0)+(SUM($N120:AC120)+SUM($N999:AC999))*AD$950*AD970)*($F1028=5)</f>
        <v>0</v>
      </c>
      <c r="AE1028" s="234">
        <f>(IFERROR(-FV(AE$950,AE970,AE120/AE970)-AE120,0)+(SUM($N120:AD120)+SUM($N999:AD999))*AE$950*AE970)*($F1028=5)</f>
        <v>0</v>
      </c>
      <c r="AF1028" s="234">
        <f>(IFERROR(-FV(AF$950,AF970,AF120/AF970)-AF120,0)+(SUM($N120:AE120)+SUM($N999:AE999))*AF$950*AF970)*($F1028=5)</f>
        <v>0</v>
      </c>
      <c r="AG1028" s="234">
        <f>(IFERROR(-FV(AG$950,AG970,AG120/AG970)-AG120,0)+(SUM($N120:AF120)+SUM($N999:AF999))*AG$950*AG970)*($F1028=5)</f>
        <v>0</v>
      </c>
      <c r="AH1028" s="234">
        <f>(IFERROR(-FV(AH$950,AH970,AH120/AH970)-AH120,0)+(SUM($N120:AG120)+SUM($N999:AG999))*AH$950*AH970)*($F1028=5)</f>
        <v>0</v>
      </c>
      <c r="AI1028" s="234">
        <f>(IFERROR(-FV(AI$950,AI970,AI120/AI970)-AI120,0)+(SUM($N120:AH120)+SUM($N999:AH999))*AI$950*AI970)*($F1028=5)</f>
        <v>0</v>
      </c>
      <c r="AJ1028" s="234">
        <f>(IFERROR(-FV(AJ$950,AJ970,AJ120/AJ970)-AJ120,0)+(SUM($N120:AI120)+SUM($N999:AI999))*AJ$950*AJ970)*($F1028=5)</f>
        <v>0</v>
      </c>
      <c r="AK1028" s="234">
        <f>(IFERROR(-FV(AK$950,AK970,AK120/AK970)-AK120,0)+(SUM($N120:AJ120)+SUM($N999:AJ999))*AK$950*AK970)*($F1028=5)</f>
        <v>0</v>
      </c>
      <c r="AL1028" s="234">
        <f>(IFERROR(-FV(AL$950,AL970,AL120/AL970)-AL120,0)+(SUM($N120:AK120)+SUM($N999:AK999))*AL$950*AL970)*($F1028=5)</f>
        <v>0</v>
      </c>
      <c r="AM1028" s="234">
        <f>(IFERROR(-FV(AM$950,AM970,AM120/AM970)-AM120,0)+(SUM($N120:AL120)+SUM($N999:AL999))*AM$950*AM970)*($F1028=5)</f>
        <v>0</v>
      </c>
      <c r="AN1028" s="234">
        <f>(IFERROR(-FV(AN$950,AN970,AN120/AN970)-AN120,0)+(SUM($N120:AM120)+SUM($N999:AM999))*AN$950*AN970)*($F1028=5)</f>
        <v>0</v>
      </c>
      <c r="AO1028" s="234">
        <f>(IFERROR(-FV(AO$950,AO970,AO120/AO970)-AO120,0)+(SUM($N120:AN120)+SUM($N999:AN999))*AO$950*AO970)*($F1028=5)</f>
        <v>0</v>
      </c>
      <c r="AP1028" s="234">
        <f>(IFERROR(-FV(AP$950,AP970,AP120/AP970)-AP120,0)+(SUM($N120:AO120)+SUM($N999:AO999))*AP$950*AP970)*($F1028=5)</f>
        <v>0</v>
      </c>
      <c r="AQ1028" s="234">
        <f>(IFERROR(-FV(AQ$950,AQ970,AQ120/AQ970)-AQ120,0)+(SUM($N120:AP120)+SUM($N999:AP999))*AQ$950*AQ970)*($F1028=5)</f>
        <v>0</v>
      </c>
      <c r="AR1028" s="234">
        <f>(IFERROR(-FV(AR$950,AR970,AR120/AR970)-AR120,0)+(SUM($N120:AQ120)+SUM($N999:AQ999))*AR$950*AR970)*($F1028=5)</f>
        <v>0</v>
      </c>
      <c r="AS1028" s="234">
        <f>(IFERROR(-FV(AS$950,AS970,AS120/AS970)-AS120,0)+(SUM($N120:AR120)+SUM($N999:AR999))*AS$950*AS970)*($F1028=5)</f>
        <v>0</v>
      </c>
      <c r="AT1028" s="234">
        <f>(IFERROR(-FV(AT$950,AT970,AT120/AT970)-AT120,0)+(SUM($N120:AS120)+SUM($N999:AS999))*AT$950*AT970)*($F1028=5)</f>
        <v>0</v>
      </c>
      <c r="AU1028" s="234">
        <f>(IFERROR(-FV(AU$950,AU970,AU120/AU970)-AU120,0)+(SUM($N120:AT120)+SUM($N999:AT999))*AU$950*AU970)*($F1028=5)</f>
        <v>0</v>
      </c>
      <c r="AV1028" s="234">
        <f>(IFERROR(-FV(AV$950,AV970,AV120/AV970)-AV120,0)+(SUM($N120:AU120)+SUM($N999:AU999))*AV$950*AV970)*($F1028=5)</f>
        <v>0</v>
      </c>
      <c r="AW1028" s="234">
        <f>(IFERROR(-FV(AW$950,AW970,AW120/AW970)-AW120,0)+(SUM($N120:AV120)+SUM($N999:AV999))*AW$950*AW970)*($F1028=5)</f>
        <v>0</v>
      </c>
      <c r="AX1028" s="234">
        <f>(IFERROR(-FV(AX$950,AX970,AX120/AX970)-AX120,0)+(SUM($N120:AW120)+SUM($N999:AW999))*AX$950*AX970)*($F1028=5)</f>
        <v>0</v>
      </c>
      <c r="AY1028" s="234">
        <f>(IFERROR(-FV(AY$950,AY970,AY120/AY970)-AY120,0)+(SUM($N120:AX120)+SUM($N999:AX999))*AY$950*AY970)*($F1028=5)</f>
        <v>0</v>
      </c>
      <c r="AZ1028" s="234">
        <f>(IFERROR(-FV(AZ$950,AZ970,AZ120/AZ970)-AZ120,0)+(SUM($N120:AY120)+SUM($N999:AY999))*AZ$950*AZ970)*($F1028=5)</f>
        <v>0</v>
      </c>
      <c r="BA1028" s="234">
        <f>(IFERROR(-FV(BA$950,BA970,BA120/BA970)-BA120,0)+(SUM($N120:AZ120)+SUM($N999:AZ999))*BA$950*BA970)*($F1028=5)</f>
        <v>0</v>
      </c>
      <c r="BB1028" s="234">
        <f>(IFERROR(-FV(BB$950,BB970,BB120/BB970)-BB120,0)+(SUM($N120:BA120)+SUM($N999:BA999))*BB$950*BB970)*($F1028=5)</f>
        <v>0</v>
      </c>
      <c r="BC1028" s="234">
        <f>(IFERROR(-FV(BC$950,BC970,BC120/BC970)-BC120,0)+(SUM($N120:BB120)+SUM($N999:BB999))*BC$950*BC970)*($F1028=5)</f>
        <v>0</v>
      </c>
      <c r="BD1028" s="234">
        <f>(IFERROR(-FV(BD$950,BD970,BD120/BD970)-BD120,0)+(SUM($N120:BC120)+SUM($N999:BC999))*BD$950*BD970)*($F1028=5)</f>
        <v>0</v>
      </c>
      <c r="BE1028" s="234">
        <f>(IFERROR(-FV(BE$950,BE970,BE120/BE970)-BE120,0)+(SUM($N120:BD120)+SUM($N999:BD999))*BE$950*BE970)*($F1028=5)</f>
        <v>0</v>
      </c>
      <c r="BF1028" s="234">
        <f>(IFERROR(-FV(BF$950,BF970,BF120/BF970)-BF120,0)+(SUM($N120:BE120)+SUM($N999:BE999))*BF$950*BF970)*($F1028=5)</f>
        <v>0</v>
      </c>
      <c r="BG1028" s="234">
        <f>(IFERROR(-FV(BG$950,BG970,BG120/BG970)-BG120,0)+(SUM($N120:BF120)+SUM($N999:BF999))*BG$950*BG970)*($F1028=5)</f>
        <v>0</v>
      </c>
      <c r="BH1028" s="234">
        <f>(IFERROR(-FV(BH$950,BH970,BH120/BH970)-BH120,0)+(SUM($N120:BG120)+SUM($N999:BG999))*BH$950*BH970)*($F1028=5)</f>
        <v>0</v>
      </c>
      <c r="BI1028" s="234">
        <f>(IFERROR(-FV(BI$950,BI970,BI120/BI970)-BI120,0)+(SUM($N120:BH120)+SUM($N999:BH999))*BI$950*BI970)*($F1028=5)</f>
        <v>0</v>
      </c>
      <c r="BJ1028" s="234">
        <f>(IFERROR(-FV(BJ$950,BJ970,BJ120/BJ970)-BJ120,0)+(SUM($N120:BI120)+SUM($N999:BI999))*BJ$950*BJ970)*($F1028=5)</f>
        <v>0</v>
      </c>
      <c r="BK1028" s="234">
        <f>(IFERROR(-FV(BK$950,BK970,BK120/BK970)-BK120,0)+(SUM($N120:BJ120)+SUM($N999:BJ999))*BK$950*BK970)*($F1028=5)</f>
        <v>0</v>
      </c>
      <c r="BL1028" s="234">
        <f>(IFERROR(-FV(BL$950,BL970,BL120/BL970)-BL120,0)+(SUM($N120:BK120)+SUM($N999:BK999))*BL$950*BL970)*($F1028=5)</f>
        <v>0</v>
      </c>
      <c r="BM1028" s="234">
        <f>(IFERROR(-FV(BM$950,BM970,BM120/BM970)-BM120,0)+(SUM($N120:BL120)+SUM($N999:BL999))*BM$950*BM970)*($F1028=5)</f>
        <v>0</v>
      </c>
    </row>
    <row r="1029" spans="3:65" outlineLevel="1" x14ac:dyDescent="0.2">
      <c r="C1029" s="188">
        <f t="shared" si="749"/>
        <v>13</v>
      </c>
      <c r="D1029" s="166" t="str">
        <f t="shared" si="750"/>
        <v xml:space="preserve">Alt 2 - TRANSMISSION LINE  </v>
      </c>
      <c r="E1029" s="211" t="str">
        <f t="shared" si="748"/>
        <v>CWIP Capital</v>
      </c>
      <c r="F1029" s="183">
        <f t="shared" si="748"/>
        <v>6</v>
      </c>
      <c r="G1029" s="183"/>
      <c r="H1029" s="222"/>
      <c r="K1029" s="202">
        <f t="shared" si="751"/>
        <v>0</v>
      </c>
      <c r="L1029" s="203">
        <f t="shared" si="752"/>
        <v>0</v>
      </c>
      <c r="O1029" s="234">
        <f>(IFERROR(-FV(O$950,O971,O121/O971)-O121,0)+(SUM($N121:N121)+SUM($N1000:N1000))*O$950*O971)*($F1029=5)</f>
        <v>0</v>
      </c>
      <c r="P1029" s="234">
        <f>(IFERROR(-FV(P$950,P971,P121/P971)-P121,0)+(SUM($N121:O121)+SUM($N1000:O1000))*P$950*P971)*($F1029=5)</f>
        <v>0</v>
      </c>
      <c r="Q1029" s="234">
        <f>(IFERROR(-FV(Q$950,Q971,Q121/Q971)-Q121,0)+(SUM($N121:P121)+SUM($N1000:P1000))*Q$950*Q971)*($F1029=5)</f>
        <v>0</v>
      </c>
      <c r="R1029" s="234">
        <f>(IFERROR(-FV(R$950,R971,R121/R971)-R121,0)+(SUM($N121:Q121)+SUM($N1000:Q1000))*R$950*R971)*($F1029=5)</f>
        <v>0</v>
      </c>
      <c r="S1029" s="234">
        <f>(IFERROR(-FV(S$950,S971,S121/S971)-S121,0)+(SUM($N121:R121)+SUM($N1000:R1000))*S$950*S971)*($F1029=5)</f>
        <v>0</v>
      </c>
      <c r="T1029" s="234">
        <f>(IFERROR(-FV(T$950,T971,T121/T971)-T121,0)+(SUM($N121:S121)+SUM($N1000:S1000))*T$950*T971)*($F1029=5)</f>
        <v>0</v>
      </c>
      <c r="U1029" s="234">
        <f>(IFERROR(-FV(U$950,U971,U121/U971)-U121,0)+(SUM($N121:T121)+SUM($N1000:T1000))*U$950*U971)*($F1029=5)</f>
        <v>0</v>
      </c>
      <c r="V1029" s="234">
        <f>(IFERROR(-FV(V$950,V971,V121/V971)-V121,0)+(SUM($N121:U121)+SUM($N1000:U1000))*V$950*V971)*($F1029=5)</f>
        <v>0</v>
      </c>
      <c r="W1029" s="234">
        <f>(IFERROR(-FV(W$950,W971,W121/W971)-W121,0)+(SUM($N121:V121)+SUM($N1000:V1000))*W$950*W971)*($F1029=5)</f>
        <v>0</v>
      </c>
      <c r="X1029" s="234">
        <f>(IFERROR(-FV(X$950,X971,X121/X971)-X121,0)+(SUM($N121:W121)+SUM($N1000:W1000))*X$950*X971)*($F1029=5)</f>
        <v>0</v>
      </c>
      <c r="Y1029" s="234">
        <f>(IFERROR(-FV(Y$950,Y971,Y121/Y971)-Y121,0)+(SUM($N121:X121)+SUM($N1000:X1000))*Y$950*Y971)*($F1029=5)</f>
        <v>0</v>
      </c>
      <c r="Z1029" s="234">
        <f>(IFERROR(-FV(Z$950,Z971,Z121/Z971)-Z121,0)+(SUM($N121:Y121)+SUM($N1000:Y1000))*Z$950*Z971)*($F1029=5)</f>
        <v>0</v>
      </c>
      <c r="AA1029" s="234">
        <f>(IFERROR(-FV(AA$950,AA971,AA121/AA971)-AA121,0)+(SUM($N121:Z121)+SUM($N1000:Z1000))*AA$950*AA971)*($F1029=5)</f>
        <v>0</v>
      </c>
      <c r="AB1029" s="234">
        <f>(IFERROR(-FV(AB$950,AB971,AB121/AB971)-AB121,0)+(SUM($N121:AA121)+SUM($N1000:AA1000))*AB$950*AB971)*($F1029=5)</f>
        <v>0</v>
      </c>
      <c r="AC1029" s="234">
        <f>(IFERROR(-FV(AC$950,AC971,AC121/AC971)-AC121,0)+(SUM($N121:AB121)+SUM($N1000:AB1000))*AC$950*AC971)*($F1029=5)</f>
        <v>0</v>
      </c>
      <c r="AD1029" s="234">
        <f>(IFERROR(-FV(AD$950,AD971,AD121/AD971)-AD121,0)+(SUM($N121:AC121)+SUM($N1000:AC1000))*AD$950*AD971)*($F1029=5)</f>
        <v>0</v>
      </c>
      <c r="AE1029" s="234">
        <f>(IFERROR(-FV(AE$950,AE971,AE121/AE971)-AE121,0)+(SUM($N121:AD121)+SUM($N1000:AD1000))*AE$950*AE971)*($F1029=5)</f>
        <v>0</v>
      </c>
      <c r="AF1029" s="234">
        <f>(IFERROR(-FV(AF$950,AF971,AF121/AF971)-AF121,0)+(SUM($N121:AE121)+SUM($N1000:AE1000))*AF$950*AF971)*($F1029=5)</f>
        <v>0</v>
      </c>
      <c r="AG1029" s="234">
        <f>(IFERROR(-FV(AG$950,AG971,AG121/AG971)-AG121,0)+(SUM($N121:AF121)+SUM($N1000:AF1000))*AG$950*AG971)*($F1029=5)</f>
        <v>0</v>
      </c>
      <c r="AH1029" s="234">
        <f>(IFERROR(-FV(AH$950,AH971,AH121/AH971)-AH121,0)+(SUM($N121:AG121)+SUM($N1000:AG1000))*AH$950*AH971)*($F1029=5)</f>
        <v>0</v>
      </c>
      <c r="AI1029" s="234">
        <f>(IFERROR(-FV(AI$950,AI971,AI121/AI971)-AI121,0)+(SUM($N121:AH121)+SUM($N1000:AH1000))*AI$950*AI971)*($F1029=5)</f>
        <v>0</v>
      </c>
      <c r="AJ1029" s="234">
        <f>(IFERROR(-FV(AJ$950,AJ971,AJ121/AJ971)-AJ121,0)+(SUM($N121:AI121)+SUM($N1000:AI1000))*AJ$950*AJ971)*($F1029=5)</f>
        <v>0</v>
      </c>
      <c r="AK1029" s="234">
        <f>(IFERROR(-FV(AK$950,AK971,AK121/AK971)-AK121,0)+(SUM($N121:AJ121)+SUM($N1000:AJ1000))*AK$950*AK971)*($F1029=5)</f>
        <v>0</v>
      </c>
      <c r="AL1029" s="234">
        <f>(IFERROR(-FV(AL$950,AL971,AL121/AL971)-AL121,0)+(SUM($N121:AK121)+SUM($N1000:AK1000))*AL$950*AL971)*($F1029=5)</f>
        <v>0</v>
      </c>
      <c r="AM1029" s="234">
        <f>(IFERROR(-FV(AM$950,AM971,AM121/AM971)-AM121,0)+(SUM($N121:AL121)+SUM($N1000:AL1000))*AM$950*AM971)*($F1029=5)</f>
        <v>0</v>
      </c>
      <c r="AN1029" s="234">
        <f>(IFERROR(-FV(AN$950,AN971,AN121/AN971)-AN121,0)+(SUM($N121:AM121)+SUM($N1000:AM1000))*AN$950*AN971)*($F1029=5)</f>
        <v>0</v>
      </c>
      <c r="AO1029" s="234">
        <f>(IFERROR(-FV(AO$950,AO971,AO121/AO971)-AO121,0)+(SUM($N121:AN121)+SUM($N1000:AN1000))*AO$950*AO971)*($F1029=5)</f>
        <v>0</v>
      </c>
      <c r="AP1029" s="234">
        <f>(IFERROR(-FV(AP$950,AP971,AP121/AP971)-AP121,0)+(SUM($N121:AO121)+SUM($N1000:AO1000))*AP$950*AP971)*($F1029=5)</f>
        <v>0</v>
      </c>
      <c r="AQ1029" s="234">
        <f>(IFERROR(-FV(AQ$950,AQ971,AQ121/AQ971)-AQ121,0)+(SUM($N121:AP121)+SUM($N1000:AP1000))*AQ$950*AQ971)*($F1029=5)</f>
        <v>0</v>
      </c>
      <c r="AR1029" s="234">
        <f>(IFERROR(-FV(AR$950,AR971,AR121/AR971)-AR121,0)+(SUM($N121:AQ121)+SUM($N1000:AQ1000))*AR$950*AR971)*($F1029=5)</f>
        <v>0</v>
      </c>
      <c r="AS1029" s="234">
        <f>(IFERROR(-FV(AS$950,AS971,AS121/AS971)-AS121,0)+(SUM($N121:AR121)+SUM($N1000:AR1000))*AS$950*AS971)*($F1029=5)</f>
        <v>0</v>
      </c>
      <c r="AT1029" s="234">
        <f>(IFERROR(-FV(AT$950,AT971,AT121/AT971)-AT121,0)+(SUM($N121:AS121)+SUM($N1000:AS1000))*AT$950*AT971)*($F1029=5)</f>
        <v>0</v>
      </c>
      <c r="AU1029" s="234">
        <f>(IFERROR(-FV(AU$950,AU971,AU121/AU971)-AU121,0)+(SUM($N121:AT121)+SUM($N1000:AT1000))*AU$950*AU971)*($F1029=5)</f>
        <v>0</v>
      </c>
      <c r="AV1029" s="234">
        <f>(IFERROR(-FV(AV$950,AV971,AV121/AV971)-AV121,0)+(SUM($N121:AU121)+SUM($N1000:AU1000))*AV$950*AV971)*($F1029=5)</f>
        <v>0</v>
      </c>
      <c r="AW1029" s="234">
        <f>(IFERROR(-FV(AW$950,AW971,AW121/AW971)-AW121,0)+(SUM($N121:AV121)+SUM($N1000:AV1000))*AW$950*AW971)*($F1029=5)</f>
        <v>0</v>
      </c>
      <c r="AX1029" s="234">
        <f>(IFERROR(-FV(AX$950,AX971,AX121/AX971)-AX121,0)+(SUM($N121:AW121)+SUM($N1000:AW1000))*AX$950*AX971)*($F1029=5)</f>
        <v>0</v>
      </c>
      <c r="AY1029" s="234">
        <f>(IFERROR(-FV(AY$950,AY971,AY121/AY971)-AY121,0)+(SUM($N121:AX121)+SUM($N1000:AX1000))*AY$950*AY971)*($F1029=5)</f>
        <v>0</v>
      </c>
      <c r="AZ1029" s="234">
        <f>(IFERROR(-FV(AZ$950,AZ971,AZ121/AZ971)-AZ121,0)+(SUM($N121:AY121)+SUM($N1000:AY1000))*AZ$950*AZ971)*($F1029=5)</f>
        <v>0</v>
      </c>
      <c r="BA1029" s="234">
        <f>(IFERROR(-FV(BA$950,BA971,BA121/BA971)-BA121,0)+(SUM($N121:AZ121)+SUM($N1000:AZ1000))*BA$950*BA971)*($F1029=5)</f>
        <v>0</v>
      </c>
      <c r="BB1029" s="234">
        <f>(IFERROR(-FV(BB$950,BB971,BB121/BB971)-BB121,0)+(SUM($N121:BA121)+SUM($N1000:BA1000))*BB$950*BB971)*($F1029=5)</f>
        <v>0</v>
      </c>
      <c r="BC1029" s="234">
        <f>(IFERROR(-FV(BC$950,BC971,BC121/BC971)-BC121,0)+(SUM($N121:BB121)+SUM($N1000:BB1000))*BC$950*BC971)*($F1029=5)</f>
        <v>0</v>
      </c>
      <c r="BD1029" s="234">
        <f>(IFERROR(-FV(BD$950,BD971,BD121/BD971)-BD121,0)+(SUM($N121:BC121)+SUM($N1000:BC1000))*BD$950*BD971)*($F1029=5)</f>
        <v>0</v>
      </c>
      <c r="BE1029" s="234">
        <f>(IFERROR(-FV(BE$950,BE971,BE121/BE971)-BE121,0)+(SUM($N121:BD121)+SUM($N1000:BD1000))*BE$950*BE971)*($F1029=5)</f>
        <v>0</v>
      </c>
      <c r="BF1029" s="234">
        <f>(IFERROR(-FV(BF$950,BF971,BF121/BF971)-BF121,0)+(SUM($N121:BE121)+SUM($N1000:BE1000))*BF$950*BF971)*($F1029=5)</f>
        <v>0</v>
      </c>
      <c r="BG1029" s="234">
        <f>(IFERROR(-FV(BG$950,BG971,BG121/BG971)-BG121,0)+(SUM($N121:BF121)+SUM($N1000:BF1000))*BG$950*BG971)*($F1029=5)</f>
        <v>0</v>
      </c>
      <c r="BH1029" s="234">
        <f>(IFERROR(-FV(BH$950,BH971,BH121/BH971)-BH121,0)+(SUM($N121:BG121)+SUM($N1000:BG1000))*BH$950*BH971)*($F1029=5)</f>
        <v>0</v>
      </c>
      <c r="BI1029" s="234">
        <f>(IFERROR(-FV(BI$950,BI971,BI121/BI971)-BI121,0)+(SUM($N121:BH121)+SUM($N1000:BH1000))*BI$950*BI971)*($F1029=5)</f>
        <v>0</v>
      </c>
      <c r="BJ1029" s="234">
        <f>(IFERROR(-FV(BJ$950,BJ971,BJ121/BJ971)-BJ121,0)+(SUM($N121:BI121)+SUM($N1000:BI1000))*BJ$950*BJ971)*($F1029=5)</f>
        <v>0</v>
      </c>
      <c r="BK1029" s="234">
        <f>(IFERROR(-FV(BK$950,BK971,BK121/BK971)-BK121,0)+(SUM($N121:BJ121)+SUM($N1000:BJ1000))*BK$950*BK971)*($F1029=5)</f>
        <v>0</v>
      </c>
      <c r="BL1029" s="234">
        <f>(IFERROR(-FV(BL$950,BL971,BL121/BL971)-BL121,0)+(SUM($N121:BK121)+SUM($N1000:BK1000))*BL$950*BL971)*($F1029=5)</f>
        <v>0</v>
      </c>
      <c r="BM1029" s="234">
        <f>(IFERROR(-FV(BM$950,BM971,BM121/BM971)-BM121,0)+(SUM($N121:BL121)+SUM($N1000:BL1000))*BM$950*BM971)*($F1029=5)</f>
        <v>0</v>
      </c>
    </row>
    <row r="1030" spans="3:65" outlineLevel="1" x14ac:dyDescent="0.2">
      <c r="C1030" s="188">
        <f t="shared" si="749"/>
        <v>14</v>
      </c>
      <c r="D1030" s="166" t="str">
        <f t="shared" si="750"/>
        <v xml:space="preserve">Alt 2 - TRANSMISSION SUBSTATION  </v>
      </c>
      <c r="E1030" s="211" t="str">
        <f t="shared" si="748"/>
        <v>CWIP Capital</v>
      </c>
      <c r="F1030" s="183">
        <f t="shared" si="748"/>
        <v>6</v>
      </c>
      <c r="G1030" s="183"/>
      <c r="H1030" s="222"/>
      <c r="K1030" s="202">
        <f t="shared" si="751"/>
        <v>0</v>
      </c>
      <c r="L1030" s="203">
        <f t="shared" si="752"/>
        <v>0</v>
      </c>
      <c r="O1030" s="234">
        <f>(IFERROR(-FV(O$950,O972,O122/O972)-O122,0)+(SUM($N122:N122)+SUM($N1001:N1001))*O$950*O972)*($F1030=5)</f>
        <v>0</v>
      </c>
      <c r="P1030" s="234">
        <f>(IFERROR(-FV(P$950,P972,P122/P972)-P122,0)+(SUM($N122:O122)+SUM($N1001:O1001))*P$950*P972)*($F1030=5)</f>
        <v>0</v>
      </c>
      <c r="Q1030" s="234">
        <f>(IFERROR(-FV(Q$950,Q972,Q122/Q972)-Q122,0)+(SUM($N122:P122)+SUM($N1001:P1001))*Q$950*Q972)*($F1030=5)</f>
        <v>0</v>
      </c>
      <c r="R1030" s="234">
        <f>(IFERROR(-FV(R$950,R972,R122/R972)-R122,0)+(SUM($N122:Q122)+SUM($N1001:Q1001))*R$950*R972)*($F1030=5)</f>
        <v>0</v>
      </c>
      <c r="S1030" s="234">
        <f>(IFERROR(-FV(S$950,S972,S122/S972)-S122,0)+(SUM($N122:R122)+SUM($N1001:R1001))*S$950*S972)*($F1030=5)</f>
        <v>0</v>
      </c>
      <c r="T1030" s="234">
        <f>(IFERROR(-FV(T$950,T972,T122/T972)-T122,0)+(SUM($N122:S122)+SUM($N1001:S1001))*T$950*T972)*($F1030=5)</f>
        <v>0</v>
      </c>
      <c r="U1030" s="234">
        <f>(IFERROR(-FV(U$950,U972,U122/U972)-U122,0)+(SUM($N122:T122)+SUM($N1001:T1001))*U$950*U972)*($F1030=5)</f>
        <v>0</v>
      </c>
      <c r="V1030" s="234">
        <f>(IFERROR(-FV(V$950,V972,V122/V972)-V122,0)+(SUM($N122:U122)+SUM($N1001:U1001))*V$950*V972)*($F1030=5)</f>
        <v>0</v>
      </c>
      <c r="W1030" s="234">
        <f>(IFERROR(-FV(W$950,W972,W122/W972)-W122,0)+(SUM($N122:V122)+SUM($N1001:V1001))*W$950*W972)*($F1030=5)</f>
        <v>0</v>
      </c>
      <c r="X1030" s="234">
        <f>(IFERROR(-FV(X$950,X972,X122/X972)-X122,0)+(SUM($N122:W122)+SUM($N1001:W1001))*X$950*X972)*($F1030=5)</f>
        <v>0</v>
      </c>
      <c r="Y1030" s="234">
        <f>(IFERROR(-FV(Y$950,Y972,Y122/Y972)-Y122,0)+(SUM($N122:X122)+SUM($N1001:X1001))*Y$950*Y972)*($F1030=5)</f>
        <v>0</v>
      </c>
      <c r="Z1030" s="234">
        <f>(IFERROR(-FV(Z$950,Z972,Z122/Z972)-Z122,0)+(SUM($N122:Y122)+SUM($N1001:Y1001))*Z$950*Z972)*($F1030=5)</f>
        <v>0</v>
      </c>
      <c r="AA1030" s="234">
        <f>(IFERROR(-FV(AA$950,AA972,AA122/AA972)-AA122,0)+(SUM($N122:Z122)+SUM($N1001:Z1001))*AA$950*AA972)*($F1030=5)</f>
        <v>0</v>
      </c>
      <c r="AB1030" s="234">
        <f>(IFERROR(-FV(AB$950,AB972,AB122/AB972)-AB122,0)+(SUM($N122:AA122)+SUM($N1001:AA1001))*AB$950*AB972)*($F1030=5)</f>
        <v>0</v>
      </c>
      <c r="AC1030" s="234">
        <f>(IFERROR(-FV(AC$950,AC972,AC122/AC972)-AC122,0)+(SUM($N122:AB122)+SUM($N1001:AB1001))*AC$950*AC972)*($F1030=5)</f>
        <v>0</v>
      </c>
      <c r="AD1030" s="234">
        <f>(IFERROR(-FV(AD$950,AD972,AD122/AD972)-AD122,0)+(SUM($N122:AC122)+SUM($N1001:AC1001))*AD$950*AD972)*($F1030=5)</f>
        <v>0</v>
      </c>
      <c r="AE1030" s="234">
        <f>(IFERROR(-FV(AE$950,AE972,AE122/AE972)-AE122,0)+(SUM($N122:AD122)+SUM($N1001:AD1001))*AE$950*AE972)*($F1030=5)</f>
        <v>0</v>
      </c>
      <c r="AF1030" s="234">
        <f>(IFERROR(-FV(AF$950,AF972,AF122/AF972)-AF122,0)+(SUM($N122:AE122)+SUM($N1001:AE1001))*AF$950*AF972)*($F1030=5)</f>
        <v>0</v>
      </c>
      <c r="AG1030" s="234">
        <f>(IFERROR(-FV(AG$950,AG972,AG122/AG972)-AG122,0)+(SUM($N122:AF122)+SUM($N1001:AF1001))*AG$950*AG972)*($F1030=5)</f>
        <v>0</v>
      </c>
      <c r="AH1030" s="234">
        <f>(IFERROR(-FV(AH$950,AH972,AH122/AH972)-AH122,0)+(SUM($N122:AG122)+SUM($N1001:AG1001))*AH$950*AH972)*($F1030=5)</f>
        <v>0</v>
      </c>
      <c r="AI1030" s="234">
        <f>(IFERROR(-FV(AI$950,AI972,AI122/AI972)-AI122,0)+(SUM($N122:AH122)+SUM($N1001:AH1001))*AI$950*AI972)*($F1030=5)</f>
        <v>0</v>
      </c>
      <c r="AJ1030" s="234">
        <f>(IFERROR(-FV(AJ$950,AJ972,AJ122/AJ972)-AJ122,0)+(SUM($N122:AI122)+SUM($N1001:AI1001))*AJ$950*AJ972)*($F1030=5)</f>
        <v>0</v>
      </c>
      <c r="AK1030" s="234">
        <f>(IFERROR(-FV(AK$950,AK972,AK122/AK972)-AK122,0)+(SUM($N122:AJ122)+SUM($N1001:AJ1001))*AK$950*AK972)*($F1030=5)</f>
        <v>0</v>
      </c>
      <c r="AL1030" s="234">
        <f>(IFERROR(-FV(AL$950,AL972,AL122/AL972)-AL122,0)+(SUM($N122:AK122)+SUM($N1001:AK1001))*AL$950*AL972)*($F1030=5)</f>
        <v>0</v>
      </c>
      <c r="AM1030" s="234">
        <f>(IFERROR(-FV(AM$950,AM972,AM122/AM972)-AM122,0)+(SUM($N122:AL122)+SUM($N1001:AL1001))*AM$950*AM972)*($F1030=5)</f>
        <v>0</v>
      </c>
      <c r="AN1030" s="234">
        <f>(IFERROR(-FV(AN$950,AN972,AN122/AN972)-AN122,0)+(SUM($N122:AM122)+SUM($N1001:AM1001))*AN$950*AN972)*($F1030=5)</f>
        <v>0</v>
      </c>
      <c r="AO1030" s="234">
        <f>(IFERROR(-FV(AO$950,AO972,AO122/AO972)-AO122,0)+(SUM($N122:AN122)+SUM($N1001:AN1001))*AO$950*AO972)*($F1030=5)</f>
        <v>0</v>
      </c>
      <c r="AP1030" s="234">
        <f>(IFERROR(-FV(AP$950,AP972,AP122/AP972)-AP122,0)+(SUM($N122:AO122)+SUM($N1001:AO1001))*AP$950*AP972)*($F1030=5)</f>
        <v>0</v>
      </c>
      <c r="AQ1030" s="234">
        <f>(IFERROR(-FV(AQ$950,AQ972,AQ122/AQ972)-AQ122,0)+(SUM($N122:AP122)+SUM($N1001:AP1001))*AQ$950*AQ972)*($F1030=5)</f>
        <v>0</v>
      </c>
      <c r="AR1030" s="234">
        <f>(IFERROR(-FV(AR$950,AR972,AR122/AR972)-AR122,0)+(SUM($N122:AQ122)+SUM($N1001:AQ1001))*AR$950*AR972)*($F1030=5)</f>
        <v>0</v>
      </c>
      <c r="AS1030" s="234">
        <f>(IFERROR(-FV(AS$950,AS972,AS122/AS972)-AS122,0)+(SUM($N122:AR122)+SUM($N1001:AR1001))*AS$950*AS972)*($F1030=5)</f>
        <v>0</v>
      </c>
      <c r="AT1030" s="234">
        <f>(IFERROR(-FV(AT$950,AT972,AT122/AT972)-AT122,0)+(SUM($N122:AS122)+SUM($N1001:AS1001))*AT$950*AT972)*($F1030=5)</f>
        <v>0</v>
      </c>
      <c r="AU1030" s="234">
        <f>(IFERROR(-FV(AU$950,AU972,AU122/AU972)-AU122,0)+(SUM($N122:AT122)+SUM($N1001:AT1001))*AU$950*AU972)*($F1030=5)</f>
        <v>0</v>
      </c>
      <c r="AV1030" s="234">
        <f>(IFERROR(-FV(AV$950,AV972,AV122/AV972)-AV122,0)+(SUM($N122:AU122)+SUM($N1001:AU1001))*AV$950*AV972)*($F1030=5)</f>
        <v>0</v>
      </c>
      <c r="AW1030" s="234">
        <f>(IFERROR(-FV(AW$950,AW972,AW122/AW972)-AW122,0)+(SUM($N122:AV122)+SUM($N1001:AV1001))*AW$950*AW972)*($F1030=5)</f>
        <v>0</v>
      </c>
      <c r="AX1030" s="234">
        <f>(IFERROR(-FV(AX$950,AX972,AX122/AX972)-AX122,0)+(SUM($N122:AW122)+SUM($N1001:AW1001))*AX$950*AX972)*($F1030=5)</f>
        <v>0</v>
      </c>
      <c r="AY1030" s="234">
        <f>(IFERROR(-FV(AY$950,AY972,AY122/AY972)-AY122,0)+(SUM($N122:AX122)+SUM($N1001:AX1001))*AY$950*AY972)*($F1030=5)</f>
        <v>0</v>
      </c>
      <c r="AZ1030" s="234">
        <f>(IFERROR(-FV(AZ$950,AZ972,AZ122/AZ972)-AZ122,0)+(SUM($N122:AY122)+SUM($N1001:AY1001))*AZ$950*AZ972)*($F1030=5)</f>
        <v>0</v>
      </c>
      <c r="BA1030" s="234">
        <f>(IFERROR(-FV(BA$950,BA972,BA122/BA972)-BA122,0)+(SUM($N122:AZ122)+SUM($N1001:AZ1001))*BA$950*BA972)*($F1030=5)</f>
        <v>0</v>
      </c>
      <c r="BB1030" s="234">
        <f>(IFERROR(-FV(BB$950,BB972,BB122/BB972)-BB122,0)+(SUM($N122:BA122)+SUM($N1001:BA1001))*BB$950*BB972)*($F1030=5)</f>
        <v>0</v>
      </c>
      <c r="BC1030" s="234">
        <f>(IFERROR(-FV(BC$950,BC972,BC122/BC972)-BC122,0)+(SUM($N122:BB122)+SUM($N1001:BB1001))*BC$950*BC972)*($F1030=5)</f>
        <v>0</v>
      </c>
      <c r="BD1030" s="234">
        <f>(IFERROR(-FV(BD$950,BD972,BD122/BD972)-BD122,0)+(SUM($N122:BC122)+SUM($N1001:BC1001))*BD$950*BD972)*($F1030=5)</f>
        <v>0</v>
      </c>
      <c r="BE1030" s="234">
        <f>(IFERROR(-FV(BE$950,BE972,BE122/BE972)-BE122,0)+(SUM($N122:BD122)+SUM($N1001:BD1001))*BE$950*BE972)*($F1030=5)</f>
        <v>0</v>
      </c>
      <c r="BF1030" s="234">
        <f>(IFERROR(-FV(BF$950,BF972,BF122/BF972)-BF122,0)+(SUM($N122:BE122)+SUM($N1001:BE1001))*BF$950*BF972)*($F1030=5)</f>
        <v>0</v>
      </c>
      <c r="BG1030" s="234">
        <f>(IFERROR(-FV(BG$950,BG972,BG122/BG972)-BG122,0)+(SUM($N122:BF122)+SUM($N1001:BF1001))*BG$950*BG972)*($F1030=5)</f>
        <v>0</v>
      </c>
      <c r="BH1030" s="234">
        <f>(IFERROR(-FV(BH$950,BH972,BH122/BH972)-BH122,0)+(SUM($N122:BG122)+SUM($N1001:BG1001))*BH$950*BH972)*($F1030=5)</f>
        <v>0</v>
      </c>
      <c r="BI1030" s="234">
        <f>(IFERROR(-FV(BI$950,BI972,BI122/BI972)-BI122,0)+(SUM($N122:BH122)+SUM($N1001:BH1001))*BI$950*BI972)*($F1030=5)</f>
        <v>0</v>
      </c>
      <c r="BJ1030" s="234">
        <f>(IFERROR(-FV(BJ$950,BJ972,BJ122/BJ972)-BJ122,0)+(SUM($N122:BI122)+SUM($N1001:BI1001))*BJ$950*BJ972)*($F1030=5)</f>
        <v>0</v>
      </c>
      <c r="BK1030" s="234">
        <f>(IFERROR(-FV(BK$950,BK972,BK122/BK972)-BK122,0)+(SUM($N122:BJ122)+SUM($N1001:BJ1001))*BK$950*BK972)*($F1030=5)</f>
        <v>0</v>
      </c>
      <c r="BL1030" s="234">
        <f>(IFERROR(-FV(BL$950,BL972,BL122/BL972)-BL122,0)+(SUM($N122:BK122)+SUM($N1001:BK1001))*BL$950*BL972)*($F1030=5)</f>
        <v>0</v>
      </c>
      <c r="BM1030" s="234">
        <f>(IFERROR(-FV(BM$950,BM972,BM122/BM972)-BM122,0)+(SUM($N122:BL122)+SUM($N1001:BL1001))*BM$950*BM972)*($F1030=5)</f>
        <v>0</v>
      </c>
    </row>
    <row r="1031" spans="3:65" outlineLevel="1" x14ac:dyDescent="0.2">
      <c r="C1031" s="188">
        <f t="shared" si="749"/>
        <v>15</v>
      </c>
      <c r="D1031" s="166" t="str">
        <f t="shared" si="750"/>
        <v xml:space="preserve">Alt 2 - DISTRIBUTION SUBSTATION  </v>
      </c>
      <c r="E1031" s="211" t="str">
        <f t="shared" si="748"/>
        <v>CWIP Capital</v>
      </c>
      <c r="F1031" s="183">
        <f t="shared" si="748"/>
        <v>6</v>
      </c>
      <c r="G1031" s="183"/>
      <c r="H1031" s="222"/>
      <c r="K1031" s="202">
        <f t="shared" si="751"/>
        <v>0</v>
      </c>
      <c r="L1031" s="203">
        <f t="shared" si="752"/>
        <v>0</v>
      </c>
      <c r="O1031" s="234">
        <f>(IFERROR(-FV(O$950,O973,O123/O973)-O123,0)+(SUM($N123:N123)+SUM($N1002:N1002))*O$950*O973)*($F1031=5)</f>
        <v>0</v>
      </c>
      <c r="P1031" s="234">
        <f>(IFERROR(-FV(P$950,P973,P123/P973)-P123,0)+(SUM($N123:O123)+SUM($N1002:O1002))*P$950*P973)*($F1031=5)</f>
        <v>0</v>
      </c>
      <c r="Q1031" s="234">
        <f>(IFERROR(-FV(Q$950,Q973,Q123/Q973)-Q123,0)+(SUM($N123:P123)+SUM($N1002:P1002))*Q$950*Q973)*($F1031=5)</f>
        <v>0</v>
      </c>
      <c r="R1031" s="234">
        <f>(IFERROR(-FV(R$950,R973,R123/R973)-R123,0)+(SUM($N123:Q123)+SUM($N1002:Q1002))*R$950*R973)*($F1031=5)</f>
        <v>0</v>
      </c>
      <c r="S1031" s="234">
        <f>(IFERROR(-FV(S$950,S973,S123/S973)-S123,0)+(SUM($N123:R123)+SUM($N1002:R1002))*S$950*S973)*($F1031=5)</f>
        <v>0</v>
      </c>
      <c r="T1031" s="234">
        <f>(IFERROR(-FV(T$950,T973,T123/T973)-T123,0)+(SUM($N123:S123)+SUM($N1002:S1002))*T$950*T973)*($F1031=5)</f>
        <v>0</v>
      </c>
      <c r="U1031" s="234">
        <f>(IFERROR(-FV(U$950,U973,U123/U973)-U123,0)+(SUM($N123:T123)+SUM($N1002:T1002))*U$950*U973)*($F1031=5)</f>
        <v>0</v>
      </c>
      <c r="V1031" s="234">
        <f>(IFERROR(-FV(V$950,V973,V123/V973)-V123,0)+(SUM($N123:U123)+SUM($N1002:U1002))*V$950*V973)*($F1031=5)</f>
        <v>0</v>
      </c>
      <c r="W1031" s="234">
        <f>(IFERROR(-FV(W$950,W973,W123/W973)-W123,0)+(SUM($N123:V123)+SUM($N1002:V1002))*W$950*W973)*($F1031=5)</f>
        <v>0</v>
      </c>
      <c r="X1031" s="234">
        <f>(IFERROR(-FV(X$950,X973,X123/X973)-X123,0)+(SUM($N123:W123)+SUM($N1002:W1002))*X$950*X973)*($F1031=5)</f>
        <v>0</v>
      </c>
      <c r="Y1031" s="234">
        <f>(IFERROR(-FV(Y$950,Y973,Y123/Y973)-Y123,0)+(SUM($N123:X123)+SUM($N1002:X1002))*Y$950*Y973)*($F1031=5)</f>
        <v>0</v>
      </c>
      <c r="Z1031" s="234">
        <f>(IFERROR(-FV(Z$950,Z973,Z123/Z973)-Z123,0)+(SUM($N123:Y123)+SUM($N1002:Y1002))*Z$950*Z973)*($F1031=5)</f>
        <v>0</v>
      </c>
      <c r="AA1031" s="234">
        <f>(IFERROR(-FV(AA$950,AA973,AA123/AA973)-AA123,0)+(SUM($N123:Z123)+SUM($N1002:Z1002))*AA$950*AA973)*($F1031=5)</f>
        <v>0</v>
      </c>
      <c r="AB1031" s="234">
        <f>(IFERROR(-FV(AB$950,AB973,AB123/AB973)-AB123,0)+(SUM($N123:AA123)+SUM($N1002:AA1002))*AB$950*AB973)*($F1031=5)</f>
        <v>0</v>
      </c>
      <c r="AC1031" s="234">
        <f>(IFERROR(-FV(AC$950,AC973,AC123/AC973)-AC123,0)+(SUM($N123:AB123)+SUM($N1002:AB1002))*AC$950*AC973)*($F1031=5)</f>
        <v>0</v>
      </c>
      <c r="AD1031" s="234">
        <f>(IFERROR(-FV(AD$950,AD973,AD123/AD973)-AD123,0)+(SUM($N123:AC123)+SUM($N1002:AC1002))*AD$950*AD973)*($F1031=5)</f>
        <v>0</v>
      </c>
      <c r="AE1031" s="234">
        <f>(IFERROR(-FV(AE$950,AE973,AE123/AE973)-AE123,0)+(SUM($N123:AD123)+SUM($N1002:AD1002))*AE$950*AE973)*($F1031=5)</f>
        <v>0</v>
      </c>
      <c r="AF1031" s="234">
        <f>(IFERROR(-FV(AF$950,AF973,AF123/AF973)-AF123,0)+(SUM($N123:AE123)+SUM($N1002:AE1002))*AF$950*AF973)*($F1031=5)</f>
        <v>0</v>
      </c>
      <c r="AG1031" s="234">
        <f>(IFERROR(-FV(AG$950,AG973,AG123/AG973)-AG123,0)+(SUM($N123:AF123)+SUM($N1002:AF1002))*AG$950*AG973)*($F1031=5)</f>
        <v>0</v>
      </c>
      <c r="AH1031" s="234">
        <f>(IFERROR(-FV(AH$950,AH973,AH123/AH973)-AH123,0)+(SUM($N123:AG123)+SUM($N1002:AG1002))*AH$950*AH973)*($F1031=5)</f>
        <v>0</v>
      </c>
      <c r="AI1031" s="234">
        <f>(IFERROR(-FV(AI$950,AI973,AI123/AI973)-AI123,0)+(SUM($N123:AH123)+SUM($N1002:AH1002))*AI$950*AI973)*($F1031=5)</f>
        <v>0</v>
      </c>
      <c r="AJ1031" s="234">
        <f>(IFERROR(-FV(AJ$950,AJ973,AJ123/AJ973)-AJ123,0)+(SUM($N123:AI123)+SUM($N1002:AI1002))*AJ$950*AJ973)*($F1031=5)</f>
        <v>0</v>
      </c>
      <c r="AK1031" s="234">
        <f>(IFERROR(-FV(AK$950,AK973,AK123/AK973)-AK123,0)+(SUM($N123:AJ123)+SUM($N1002:AJ1002))*AK$950*AK973)*($F1031=5)</f>
        <v>0</v>
      </c>
      <c r="AL1031" s="234">
        <f>(IFERROR(-FV(AL$950,AL973,AL123/AL973)-AL123,0)+(SUM($N123:AK123)+SUM($N1002:AK1002))*AL$950*AL973)*($F1031=5)</f>
        <v>0</v>
      </c>
      <c r="AM1031" s="234">
        <f>(IFERROR(-FV(AM$950,AM973,AM123/AM973)-AM123,0)+(SUM($N123:AL123)+SUM($N1002:AL1002))*AM$950*AM973)*($F1031=5)</f>
        <v>0</v>
      </c>
      <c r="AN1031" s="234">
        <f>(IFERROR(-FV(AN$950,AN973,AN123/AN973)-AN123,0)+(SUM($N123:AM123)+SUM($N1002:AM1002))*AN$950*AN973)*($F1031=5)</f>
        <v>0</v>
      </c>
      <c r="AO1031" s="234">
        <f>(IFERROR(-FV(AO$950,AO973,AO123/AO973)-AO123,0)+(SUM($N123:AN123)+SUM($N1002:AN1002))*AO$950*AO973)*($F1031=5)</f>
        <v>0</v>
      </c>
      <c r="AP1031" s="234">
        <f>(IFERROR(-FV(AP$950,AP973,AP123/AP973)-AP123,0)+(SUM($N123:AO123)+SUM($N1002:AO1002))*AP$950*AP973)*($F1031=5)</f>
        <v>0</v>
      </c>
      <c r="AQ1031" s="234">
        <f>(IFERROR(-FV(AQ$950,AQ973,AQ123/AQ973)-AQ123,0)+(SUM($N123:AP123)+SUM($N1002:AP1002))*AQ$950*AQ973)*($F1031=5)</f>
        <v>0</v>
      </c>
      <c r="AR1031" s="234">
        <f>(IFERROR(-FV(AR$950,AR973,AR123/AR973)-AR123,0)+(SUM($N123:AQ123)+SUM($N1002:AQ1002))*AR$950*AR973)*($F1031=5)</f>
        <v>0</v>
      </c>
      <c r="AS1031" s="234">
        <f>(IFERROR(-FV(AS$950,AS973,AS123/AS973)-AS123,0)+(SUM($N123:AR123)+SUM($N1002:AR1002))*AS$950*AS973)*($F1031=5)</f>
        <v>0</v>
      </c>
      <c r="AT1031" s="234">
        <f>(IFERROR(-FV(AT$950,AT973,AT123/AT973)-AT123,0)+(SUM($N123:AS123)+SUM($N1002:AS1002))*AT$950*AT973)*($F1031=5)</f>
        <v>0</v>
      </c>
      <c r="AU1031" s="234">
        <f>(IFERROR(-FV(AU$950,AU973,AU123/AU973)-AU123,0)+(SUM($N123:AT123)+SUM($N1002:AT1002))*AU$950*AU973)*($F1031=5)</f>
        <v>0</v>
      </c>
      <c r="AV1031" s="234">
        <f>(IFERROR(-FV(AV$950,AV973,AV123/AV973)-AV123,0)+(SUM($N123:AU123)+SUM($N1002:AU1002))*AV$950*AV973)*($F1031=5)</f>
        <v>0</v>
      </c>
      <c r="AW1031" s="234">
        <f>(IFERROR(-FV(AW$950,AW973,AW123/AW973)-AW123,0)+(SUM($N123:AV123)+SUM($N1002:AV1002))*AW$950*AW973)*($F1031=5)</f>
        <v>0</v>
      </c>
      <c r="AX1031" s="234">
        <f>(IFERROR(-FV(AX$950,AX973,AX123/AX973)-AX123,0)+(SUM($N123:AW123)+SUM($N1002:AW1002))*AX$950*AX973)*($F1031=5)</f>
        <v>0</v>
      </c>
      <c r="AY1031" s="234">
        <f>(IFERROR(-FV(AY$950,AY973,AY123/AY973)-AY123,0)+(SUM($N123:AX123)+SUM($N1002:AX1002))*AY$950*AY973)*($F1031=5)</f>
        <v>0</v>
      </c>
      <c r="AZ1031" s="234">
        <f>(IFERROR(-FV(AZ$950,AZ973,AZ123/AZ973)-AZ123,0)+(SUM($N123:AY123)+SUM($N1002:AY1002))*AZ$950*AZ973)*($F1031=5)</f>
        <v>0</v>
      </c>
      <c r="BA1031" s="234">
        <f>(IFERROR(-FV(BA$950,BA973,BA123/BA973)-BA123,0)+(SUM($N123:AZ123)+SUM($N1002:AZ1002))*BA$950*BA973)*($F1031=5)</f>
        <v>0</v>
      </c>
      <c r="BB1031" s="234">
        <f>(IFERROR(-FV(BB$950,BB973,BB123/BB973)-BB123,0)+(SUM($N123:BA123)+SUM($N1002:BA1002))*BB$950*BB973)*($F1031=5)</f>
        <v>0</v>
      </c>
      <c r="BC1031" s="234">
        <f>(IFERROR(-FV(BC$950,BC973,BC123/BC973)-BC123,0)+(SUM($N123:BB123)+SUM($N1002:BB1002))*BC$950*BC973)*($F1031=5)</f>
        <v>0</v>
      </c>
      <c r="BD1031" s="234">
        <f>(IFERROR(-FV(BD$950,BD973,BD123/BD973)-BD123,0)+(SUM($N123:BC123)+SUM($N1002:BC1002))*BD$950*BD973)*($F1031=5)</f>
        <v>0</v>
      </c>
      <c r="BE1031" s="234">
        <f>(IFERROR(-FV(BE$950,BE973,BE123/BE973)-BE123,0)+(SUM($N123:BD123)+SUM($N1002:BD1002))*BE$950*BE973)*($F1031=5)</f>
        <v>0</v>
      </c>
      <c r="BF1031" s="234">
        <f>(IFERROR(-FV(BF$950,BF973,BF123/BF973)-BF123,0)+(SUM($N123:BE123)+SUM($N1002:BE1002))*BF$950*BF973)*($F1031=5)</f>
        <v>0</v>
      </c>
      <c r="BG1031" s="234">
        <f>(IFERROR(-FV(BG$950,BG973,BG123/BG973)-BG123,0)+(SUM($N123:BF123)+SUM($N1002:BF1002))*BG$950*BG973)*($F1031=5)</f>
        <v>0</v>
      </c>
      <c r="BH1031" s="234">
        <f>(IFERROR(-FV(BH$950,BH973,BH123/BH973)-BH123,0)+(SUM($N123:BG123)+SUM($N1002:BG1002))*BH$950*BH973)*($F1031=5)</f>
        <v>0</v>
      </c>
      <c r="BI1031" s="234">
        <f>(IFERROR(-FV(BI$950,BI973,BI123/BI973)-BI123,0)+(SUM($N123:BH123)+SUM($N1002:BH1002))*BI$950*BI973)*($F1031=5)</f>
        <v>0</v>
      </c>
      <c r="BJ1031" s="234">
        <f>(IFERROR(-FV(BJ$950,BJ973,BJ123/BJ973)-BJ123,0)+(SUM($N123:BI123)+SUM($N1002:BI1002))*BJ$950*BJ973)*($F1031=5)</f>
        <v>0</v>
      </c>
      <c r="BK1031" s="234">
        <f>(IFERROR(-FV(BK$950,BK973,BK123/BK973)-BK123,0)+(SUM($N123:BJ123)+SUM($N1002:BJ1002))*BK$950*BK973)*($F1031=5)</f>
        <v>0</v>
      </c>
      <c r="BL1031" s="234">
        <f>(IFERROR(-FV(BL$950,BL973,BL123/BL973)-BL123,0)+(SUM($N123:BK123)+SUM($N1002:BK1002))*BL$950*BL973)*($F1031=5)</f>
        <v>0</v>
      </c>
      <c r="BM1031" s="234">
        <f>(IFERROR(-FV(BM$950,BM973,BM123/BM973)-BM123,0)+(SUM($N123:BL123)+SUM($N1002:BL1002))*BM$950*BM973)*($F1031=5)</f>
        <v>0</v>
      </c>
    </row>
    <row r="1032" spans="3:65" outlineLevel="1" x14ac:dyDescent="0.2">
      <c r="C1032" s="188">
        <f t="shared" si="749"/>
        <v>16</v>
      </c>
      <c r="D1032" s="166" t="str">
        <f t="shared" si="750"/>
        <v>item 16</v>
      </c>
      <c r="E1032" s="211" t="str">
        <f t="shared" si="748"/>
        <v>Operating Expense</v>
      </c>
      <c r="F1032" s="183">
        <f t="shared" si="748"/>
        <v>2</v>
      </c>
      <c r="G1032" s="183"/>
      <c r="H1032" s="222"/>
      <c r="K1032" s="202">
        <f t="shared" si="751"/>
        <v>0</v>
      </c>
      <c r="L1032" s="203">
        <f t="shared" si="752"/>
        <v>0</v>
      </c>
      <c r="O1032" s="234">
        <f>(IFERROR(-FV(O$950,O974,O124/O974)-O124,0)+(SUM($N124:N124)+SUM($N1003:N1003))*O$950*O974)*($F1032=5)</f>
        <v>0</v>
      </c>
      <c r="P1032" s="234">
        <f>(IFERROR(-FV(P$950,P974,P124/P974)-P124,0)+(SUM($N124:O124)+SUM($N1003:O1003))*P$950*P974)*($F1032=5)</f>
        <v>0</v>
      </c>
      <c r="Q1032" s="234">
        <f>(IFERROR(-FV(Q$950,Q974,Q124/Q974)-Q124,0)+(SUM($N124:P124)+SUM($N1003:P1003))*Q$950*Q974)*($F1032=5)</f>
        <v>0</v>
      </c>
      <c r="R1032" s="234">
        <f>(IFERROR(-FV(R$950,R974,R124/R974)-R124,0)+(SUM($N124:Q124)+SUM($N1003:Q1003))*R$950*R974)*($F1032=5)</f>
        <v>0</v>
      </c>
      <c r="S1032" s="234">
        <f>(IFERROR(-FV(S$950,S974,S124/S974)-S124,0)+(SUM($N124:R124)+SUM($N1003:R1003))*S$950*S974)*($F1032=5)</f>
        <v>0</v>
      </c>
      <c r="T1032" s="234">
        <f>(IFERROR(-FV(T$950,T974,T124/T974)-T124,0)+(SUM($N124:S124)+SUM($N1003:S1003))*T$950*T974)*($F1032=5)</f>
        <v>0</v>
      </c>
      <c r="U1032" s="234">
        <f>(IFERROR(-FV(U$950,U974,U124/U974)-U124,0)+(SUM($N124:T124)+SUM($N1003:T1003))*U$950*U974)*($F1032=5)</f>
        <v>0</v>
      </c>
      <c r="V1032" s="234">
        <f>(IFERROR(-FV(V$950,V974,V124/V974)-V124,0)+(SUM($N124:U124)+SUM($N1003:U1003))*V$950*V974)*($F1032=5)</f>
        <v>0</v>
      </c>
      <c r="W1032" s="234">
        <f>(IFERROR(-FV(W$950,W974,W124/W974)-W124,0)+(SUM($N124:V124)+SUM($N1003:V1003))*W$950*W974)*($F1032=5)</f>
        <v>0</v>
      </c>
      <c r="X1032" s="234">
        <f>(IFERROR(-FV(X$950,X974,X124/X974)-X124,0)+(SUM($N124:W124)+SUM($N1003:W1003))*X$950*X974)*($F1032=5)</f>
        <v>0</v>
      </c>
      <c r="Y1032" s="234">
        <f>(IFERROR(-FV(Y$950,Y974,Y124/Y974)-Y124,0)+(SUM($N124:X124)+SUM($N1003:X1003))*Y$950*Y974)*($F1032=5)</f>
        <v>0</v>
      </c>
      <c r="Z1032" s="234">
        <f>(IFERROR(-FV(Z$950,Z974,Z124/Z974)-Z124,0)+(SUM($N124:Y124)+SUM($N1003:Y1003))*Z$950*Z974)*($F1032=5)</f>
        <v>0</v>
      </c>
      <c r="AA1032" s="234">
        <f>(IFERROR(-FV(AA$950,AA974,AA124/AA974)-AA124,0)+(SUM($N124:Z124)+SUM($N1003:Z1003))*AA$950*AA974)*($F1032=5)</f>
        <v>0</v>
      </c>
      <c r="AB1032" s="234">
        <f>(IFERROR(-FV(AB$950,AB974,AB124/AB974)-AB124,0)+(SUM($N124:AA124)+SUM($N1003:AA1003))*AB$950*AB974)*($F1032=5)</f>
        <v>0</v>
      </c>
      <c r="AC1032" s="234">
        <f>(IFERROR(-FV(AC$950,AC974,AC124/AC974)-AC124,0)+(SUM($N124:AB124)+SUM($N1003:AB1003))*AC$950*AC974)*($F1032=5)</f>
        <v>0</v>
      </c>
      <c r="AD1032" s="234">
        <f>(IFERROR(-FV(AD$950,AD974,AD124/AD974)-AD124,0)+(SUM($N124:AC124)+SUM($N1003:AC1003))*AD$950*AD974)*($F1032=5)</f>
        <v>0</v>
      </c>
      <c r="AE1032" s="234">
        <f>(IFERROR(-FV(AE$950,AE974,AE124/AE974)-AE124,0)+(SUM($N124:AD124)+SUM($N1003:AD1003))*AE$950*AE974)*($F1032=5)</f>
        <v>0</v>
      </c>
      <c r="AF1032" s="234">
        <f>(IFERROR(-FV(AF$950,AF974,AF124/AF974)-AF124,0)+(SUM($N124:AE124)+SUM($N1003:AE1003))*AF$950*AF974)*($F1032=5)</f>
        <v>0</v>
      </c>
      <c r="AG1032" s="234">
        <f>(IFERROR(-FV(AG$950,AG974,AG124/AG974)-AG124,0)+(SUM($N124:AF124)+SUM($N1003:AF1003))*AG$950*AG974)*($F1032=5)</f>
        <v>0</v>
      </c>
      <c r="AH1032" s="234">
        <f>(IFERROR(-FV(AH$950,AH974,AH124/AH974)-AH124,0)+(SUM($N124:AG124)+SUM($N1003:AG1003))*AH$950*AH974)*($F1032=5)</f>
        <v>0</v>
      </c>
      <c r="AI1032" s="234">
        <f>(IFERROR(-FV(AI$950,AI974,AI124/AI974)-AI124,0)+(SUM($N124:AH124)+SUM($N1003:AH1003))*AI$950*AI974)*($F1032=5)</f>
        <v>0</v>
      </c>
      <c r="AJ1032" s="234">
        <f>(IFERROR(-FV(AJ$950,AJ974,AJ124/AJ974)-AJ124,0)+(SUM($N124:AI124)+SUM($N1003:AI1003))*AJ$950*AJ974)*($F1032=5)</f>
        <v>0</v>
      </c>
      <c r="AK1032" s="234">
        <f>(IFERROR(-FV(AK$950,AK974,AK124/AK974)-AK124,0)+(SUM($N124:AJ124)+SUM($N1003:AJ1003))*AK$950*AK974)*($F1032=5)</f>
        <v>0</v>
      </c>
      <c r="AL1032" s="234">
        <f>(IFERROR(-FV(AL$950,AL974,AL124/AL974)-AL124,0)+(SUM($N124:AK124)+SUM($N1003:AK1003))*AL$950*AL974)*($F1032=5)</f>
        <v>0</v>
      </c>
      <c r="AM1032" s="234">
        <f>(IFERROR(-FV(AM$950,AM974,AM124/AM974)-AM124,0)+(SUM($N124:AL124)+SUM($N1003:AL1003))*AM$950*AM974)*($F1032=5)</f>
        <v>0</v>
      </c>
      <c r="AN1032" s="234">
        <f>(IFERROR(-FV(AN$950,AN974,AN124/AN974)-AN124,0)+(SUM($N124:AM124)+SUM($N1003:AM1003))*AN$950*AN974)*($F1032=5)</f>
        <v>0</v>
      </c>
      <c r="AO1032" s="234">
        <f>(IFERROR(-FV(AO$950,AO974,AO124/AO974)-AO124,0)+(SUM($N124:AN124)+SUM($N1003:AN1003))*AO$950*AO974)*($F1032=5)</f>
        <v>0</v>
      </c>
      <c r="AP1032" s="234">
        <f>(IFERROR(-FV(AP$950,AP974,AP124/AP974)-AP124,0)+(SUM($N124:AO124)+SUM($N1003:AO1003))*AP$950*AP974)*($F1032=5)</f>
        <v>0</v>
      </c>
      <c r="AQ1032" s="234">
        <f>(IFERROR(-FV(AQ$950,AQ974,AQ124/AQ974)-AQ124,0)+(SUM($N124:AP124)+SUM($N1003:AP1003))*AQ$950*AQ974)*($F1032=5)</f>
        <v>0</v>
      </c>
      <c r="AR1032" s="234">
        <f>(IFERROR(-FV(AR$950,AR974,AR124/AR974)-AR124,0)+(SUM($N124:AQ124)+SUM($N1003:AQ1003))*AR$950*AR974)*($F1032=5)</f>
        <v>0</v>
      </c>
      <c r="AS1032" s="234">
        <f>(IFERROR(-FV(AS$950,AS974,AS124/AS974)-AS124,0)+(SUM($N124:AR124)+SUM($N1003:AR1003))*AS$950*AS974)*($F1032=5)</f>
        <v>0</v>
      </c>
      <c r="AT1032" s="234">
        <f>(IFERROR(-FV(AT$950,AT974,AT124/AT974)-AT124,0)+(SUM($N124:AS124)+SUM($N1003:AS1003))*AT$950*AT974)*($F1032=5)</f>
        <v>0</v>
      </c>
      <c r="AU1032" s="234">
        <f>(IFERROR(-FV(AU$950,AU974,AU124/AU974)-AU124,0)+(SUM($N124:AT124)+SUM($N1003:AT1003))*AU$950*AU974)*($F1032=5)</f>
        <v>0</v>
      </c>
      <c r="AV1032" s="234">
        <f>(IFERROR(-FV(AV$950,AV974,AV124/AV974)-AV124,0)+(SUM($N124:AU124)+SUM($N1003:AU1003))*AV$950*AV974)*($F1032=5)</f>
        <v>0</v>
      </c>
      <c r="AW1032" s="234">
        <f>(IFERROR(-FV(AW$950,AW974,AW124/AW974)-AW124,0)+(SUM($N124:AV124)+SUM($N1003:AV1003))*AW$950*AW974)*($F1032=5)</f>
        <v>0</v>
      </c>
      <c r="AX1032" s="234">
        <f>(IFERROR(-FV(AX$950,AX974,AX124/AX974)-AX124,0)+(SUM($N124:AW124)+SUM($N1003:AW1003))*AX$950*AX974)*($F1032=5)</f>
        <v>0</v>
      </c>
      <c r="AY1032" s="234">
        <f>(IFERROR(-FV(AY$950,AY974,AY124/AY974)-AY124,0)+(SUM($N124:AX124)+SUM($N1003:AX1003))*AY$950*AY974)*($F1032=5)</f>
        <v>0</v>
      </c>
      <c r="AZ1032" s="234">
        <f>(IFERROR(-FV(AZ$950,AZ974,AZ124/AZ974)-AZ124,0)+(SUM($N124:AY124)+SUM($N1003:AY1003))*AZ$950*AZ974)*($F1032=5)</f>
        <v>0</v>
      </c>
      <c r="BA1032" s="234">
        <f>(IFERROR(-FV(BA$950,BA974,BA124/BA974)-BA124,0)+(SUM($N124:AZ124)+SUM($N1003:AZ1003))*BA$950*BA974)*($F1032=5)</f>
        <v>0</v>
      </c>
      <c r="BB1032" s="234">
        <f>(IFERROR(-FV(BB$950,BB974,BB124/BB974)-BB124,0)+(SUM($N124:BA124)+SUM($N1003:BA1003))*BB$950*BB974)*($F1032=5)</f>
        <v>0</v>
      </c>
      <c r="BC1032" s="234">
        <f>(IFERROR(-FV(BC$950,BC974,BC124/BC974)-BC124,0)+(SUM($N124:BB124)+SUM($N1003:BB1003))*BC$950*BC974)*($F1032=5)</f>
        <v>0</v>
      </c>
      <c r="BD1032" s="234">
        <f>(IFERROR(-FV(BD$950,BD974,BD124/BD974)-BD124,0)+(SUM($N124:BC124)+SUM($N1003:BC1003))*BD$950*BD974)*($F1032=5)</f>
        <v>0</v>
      </c>
      <c r="BE1032" s="234">
        <f>(IFERROR(-FV(BE$950,BE974,BE124/BE974)-BE124,0)+(SUM($N124:BD124)+SUM($N1003:BD1003))*BE$950*BE974)*($F1032=5)</f>
        <v>0</v>
      </c>
      <c r="BF1032" s="234">
        <f>(IFERROR(-FV(BF$950,BF974,BF124/BF974)-BF124,0)+(SUM($N124:BE124)+SUM($N1003:BE1003))*BF$950*BF974)*($F1032=5)</f>
        <v>0</v>
      </c>
      <c r="BG1032" s="234">
        <f>(IFERROR(-FV(BG$950,BG974,BG124/BG974)-BG124,0)+(SUM($N124:BF124)+SUM($N1003:BF1003))*BG$950*BG974)*($F1032=5)</f>
        <v>0</v>
      </c>
      <c r="BH1032" s="234">
        <f>(IFERROR(-FV(BH$950,BH974,BH124/BH974)-BH124,0)+(SUM($N124:BG124)+SUM($N1003:BG1003))*BH$950*BH974)*($F1032=5)</f>
        <v>0</v>
      </c>
      <c r="BI1032" s="234">
        <f>(IFERROR(-FV(BI$950,BI974,BI124/BI974)-BI124,0)+(SUM($N124:BH124)+SUM($N1003:BH1003))*BI$950*BI974)*($F1032=5)</f>
        <v>0</v>
      </c>
      <c r="BJ1032" s="234">
        <f>(IFERROR(-FV(BJ$950,BJ974,BJ124/BJ974)-BJ124,0)+(SUM($N124:BI124)+SUM($N1003:BI1003))*BJ$950*BJ974)*($F1032=5)</f>
        <v>0</v>
      </c>
      <c r="BK1032" s="234">
        <f>(IFERROR(-FV(BK$950,BK974,BK124/BK974)-BK124,0)+(SUM($N124:BJ124)+SUM($N1003:BJ1003))*BK$950*BK974)*($F1032=5)</f>
        <v>0</v>
      </c>
      <c r="BL1032" s="234">
        <f>(IFERROR(-FV(BL$950,BL974,BL124/BL974)-BL124,0)+(SUM($N124:BK124)+SUM($N1003:BK1003))*BL$950*BL974)*($F1032=5)</f>
        <v>0</v>
      </c>
      <c r="BM1032" s="234">
        <f>(IFERROR(-FV(BM$950,BM974,BM124/BM974)-BM124,0)+(SUM($N124:BL124)+SUM($N1003:BL1003))*BM$950*BM974)*($F1032=5)</f>
        <v>0</v>
      </c>
    </row>
    <row r="1033" spans="3:65" outlineLevel="1" x14ac:dyDescent="0.2">
      <c r="C1033" s="188">
        <f t="shared" si="749"/>
        <v>17</v>
      </c>
      <c r="D1033" s="166" t="str">
        <f t="shared" si="750"/>
        <v>item 17</v>
      </c>
      <c r="E1033" s="211" t="str">
        <f t="shared" si="748"/>
        <v>Operating Expense</v>
      </c>
      <c r="F1033" s="183">
        <f t="shared" si="748"/>
        <v>2</v>
      </c>
      <c r="G1033" s="183"/>
      <c r="H1033" s="222"/>
      <c r="K1033" s="202">
        <f t="shared" si="751"/>
        <v>0</v>
      </c>
      <c r="L1033" s="203">
        <f t="shared" si="752"/>
        <v>0</v>
      </c>
      <c r="O1033" s="234">
        <f>(IFERROR(-FV(O$950,O975,O125/O975)-O125,0)+(SUM($N125:N125)+SUM($N1004:N1004))*O$950*O975)*($F1033=5)</f>
        <v>0</v>
      </c>
      <c r="P1033" s="234">
        <f>(IFERROR(-FV(P$950,P975,P125/P975)-P125,0)+(SUM($N125:O125)+SUM($N1004:O1004))*P$950*P975)*($F1033=5)</f>
        <v>0</v>
      </c>
      <c r="Q1033" s="234">
        <f>(IFERROR(-FV(Q$950,Q975,Q125/Q975)-Q125,0)+(SUM($N125:P125)+SUM($N1004:P1004))*Q$950*Q975)*($F1033=5)</f>
        <v>0</v>
      </c>
      <c r="R1033" s="234">
        <f>(IFERROR(-FV(R$950,R975,R125/R975)-R125,0)+(SUM($N125:Q125)+SUM($N1004:Q1004))*R$950*R975)*($F1033=5)</f>
        <v>0</v>
      </c>
      <c r="S1033" s="234">
        <f>(IFERROR(-FV(S$950,S975,S125/S975)-S125,0)+(SUM($N125:R125)+SUM($N1004:R1004))*S$950*S975)*($F1033=5)</f>
        <v>0</v>
      </c>
      <c r="T1033" s="234">
        <f>(IFERROR(-FV(T$950,T975,T125/T975)-T125,0)+(SUM($N125:S125)+SUM($N1004:S1004))*T$950*T975)*($F1033=5)</f>
        <v>0</v>
      </c>
      <c r="U1033" s="234">
        <f>(IFERROR(-FV(U$950,U975,U125/U975)-U125,0)+(SUM($N125:T125)+SUM($N1004:T1004))*U$950*U975)*($F1033=5)</f>
        <v>0</v>
      </c>
      <c r="V1033" s="234">
        <f>(IFERROR(-FV(V$950,V975,V125/V975)-V125,0)+(SUM($N125:U125)+SUM($N1004:U1004))*V$950*V975)*($F1033=5)</f>
        <v>0</v>
      </c>
      <c r="W1033" s="234">
        <f>(IFERROR(-FV(W$950,W975,W125/W975)-W125,0)+(SUM($N125:V125)+SUM($N1004:V1004))*W$950*W975)*($F1033=5)</f>
        <v>0</v>
      </c>
      <c r="X1033" s="234">
        <f>(IFERROR(-FV(X$950,X975,X125/X975)-X125,0)+(SUM($N125:W125)+SUM($N1004:W1004))*X$950*X975)*($F1033=5)</f>
        <v>0</v>
      </c>
      <c r="Y1033" s="234">
        <f>(IFERROR(-FV(Y$950,Y975,Y125/Y975)-Y125,0)+(SUM($N125:X125)+SUM($N1004:X1004))*Y$950*Y975)*($F1033=5)</f>
        <v>0</v>
      </c>
      <c r="Z1033" s="234">
        <f>(IFERROR(-FV(Z$950,Z975,Z125/Z975)-Z125,0)+(SUM($N125:Y125)+SUM($N1004:Y1004))*Z$950*Z975)*($F1033=5)</f>
        <v>0</v>
      </c>
      <c r="AA1033" s="234">
        <f>(IFERROR(-FV(AA$950,AA975,AA125/AA975)-AA125,0)+(SUM($N125:Z125)+SUM($N1004:Z1004))*AA$950*AA975)*($F1033=5)</f>
        <v>0</v>
      </c>
      <c r="AB1033" s="234">
        <f>(IFERROR(-FV(AB$950,AB975,AB125/AB975)-AB125,0)+(SUM($N125:AA125)+SUM($N1004:AA1004))*AB$950*AB975)*($F1033=5)</f>
        <v>0</v>
      </c>
      <c r="AC1033" s="234">
        <f>(IFERROR(-FV(AC$950,AC975,AC125/AC975)-AC125,0)+(SUM($N125:AB125)+SUM($N1004:AB1004))*AC$950*AC975)*($F1033=5)</f>
        <v>0</v>
      </c>
      <c r="AD1033" s="234">
        <f>(IFERROR(-FV(AD$950,AD975,AD125/AD975)-AD125,0)+(SUM($N125:AC125)+SUM($N1004:AC1004))*AD$950*AD975)*($F1033=5)</f>
        <v>0</v>
      </c>
      <c r="AE1033" s="234">
        <f>(IFERROR(-FV(AE$950,AE975,AE125/AE975)-AE125,0)+(SUM($N125:AD125)+SUM($N1004:AD1004))*AE$950*AE975)*($F1033=5)</f>
        <v>0</v>
      </c>
      <c r="AF1033" s="234">
        <f>(IFERROR(-FV(AF$950,AF975,AF125/AF975)-AF125,0)+(SUM($N125:AE125)+SUM($N1004:AE1004))*AF$950*AF975)*($F1033=5)</f>
        <v>0</v>
      </c>
      <c r="AG1033" s="234">
        <f>(IFERROR(-FV(AG$950,AG975,AG125/AG975)-AG125,0)+(SUM($N125:AF125)+SUM($N1004:AF1004))*AG$950*AG975)*($F1033=5)</f>
        <v>0</v>
      </c>
      <c r="AH1033" s="234">
        <f>(IFERROR(-FV(AH$950,AH975,AH125/AH975)-AH125,0)+(SUM($N125:AG125)+SUM($N1004:AG1004))*AH$950*AH975)*($F1033=5)</f>
        <v>0</v>
      </c>
      <c r="AI1033" s="234">
        <f>(IFERROR(-FV(AI$950,AI975,AI125/AI975)-AI125,0)+(SUM($N125:AH125)+SUM($N1004:AH1004))*AI$950*AI975)*($F1033=5)</f>
        <v>0</v>
      </c>
      <c r="AJ1033" s="234">
        <f>(IFERROR(-FV(AJ$950,AJ975,AJ125/AJ975)-AJ125,0)+(SUM($N125:AI125)+SUM($N1004:AI1004))*AJ$950*AJ975)*($F1033=5)</f>
        <v>0</v>
      </c>
      <c r="AK1033" s="234">
        <f>(IFERROR(-FV(AK$950,AK975,AK125/AK975)-AK125,0)+(SUM($N125:AJ125)+SUM($N1004:AJ1004))*AK$950*AK975)*($F1033=5)</f>
        <v>0</v>
      </c>
      <c r="AL1033" s="234">
        <f>(IFERROR(-FV(AL$950,AL975,AL125/AL975)-AL125,0)+(SUM($N125:AK125)+SUM($N1004:AK1004))*AL$950*AL975)*($F1033=5)</f>
        <v>0</v>
      </c>
      <c r="AM1033" s="234">
        <f>(IFERROR(-FV(AM$950,AM975,AM125/AM975)-AM125,0)+(SUM($N125:AL125)+SUM($N1004:AL1004))*AM$950*AM975)*($F1033=5)</f>
        <v>0</v>
      </c>
      <c r="AN1033" s="234">
        <f>(IFERROR(-FV(AN$950,AN975,AN125/AN975)-AN125,0)+(SUM($N125:AM125)+SUM($N1004:AM1004))*AN$950*AN975)*($F1033=5)</f>
        <v>0</v>
      </c>
      <c r="AO1033" s="234">
        <f>(IFERROR(-FV(AO$950,AO975,AO125/AO975)-AO125,0)+(SUM($N125:AN125)+SUM($N1004:AN1004))*AO$950*AO975)*($F1033=5)</f>
        <v>0</v>
      </c>
      <c r="AP1033" s="234">
        <f>(IFERROR(-FV(AP$950,AP975,AP125/AP975)-AP125,0)+(SUM($N125:AO125)+SUM($N1004:AO1004))*AP$950*AP975)*($F1033=5)</f>
        <v>0</v>
      </c>
      <c r="AQ1033" s="234">
        <f>(IFERROR(-FV(AQ$950,AQ975,AQ125/AQ975)-AQ125,0)+(SUM($N125:AP125)+SUM($N1004:AP1004))*AQ$950*AQ975)*($F1033=5)</f>
        <v>0</v>
      </c>
      <c r="AR1033" s="234">
        <f>(IFERROR(-FV(AR$950,AR975,AR125/AR975)-AR125,0)+(SUM($N125:AQ125)+SUM($N1004:AQ1004))*AR$950*AR975)*($F1033=5)</f>
        <v>0</v>
      </c>
      <c r="AS1033" s="234">
        <f>(IFERROR(-FV(AS$950,AS975,AS125/AS975)-AS125,0)+(SUM($N125:AR125)+SUM($N1004:AR1004))*AS$950*AS975)*($F1033=5)</f>
        <v>0</v>
      </c>
      <c r="AT1033" s="234">
        <f>(IFERROR(-FV(AT$950,AT975,AT125/AT975)-AT125,0)+(SUM($N125:AS125)+SUM($N1004:AS1004))*AT$950*AT975)*($F1033=5)</f>
        <v>0</v>
      </c>
      <c r="AU1033" s="234">
        <f>(IFERROR(-FV(AU$950,AU975,AU125/AU975)-AU125,0)+(SUM($N125:AT125)+SUM($N1004:AT1004))*AU$950*AU975)*($F1033=5)</f>
        <v>0</v>
      </c>
      <c r="AV1033" s="234">
        <f>(IFERROR(-FV(AV$950,AV975,AV125/AV975)-AV125,0)+(SUM($N125:AU125)+SUM($N1004:AU1004))*AV$950*AV975)*($F1033=5)</f>
        <v>0</v>
      </c>
      <c r="AW1033" s="234">
        <f>(IFERROR(-FV(AW$950,AW975,AW125/AW975)-AW125,0)+(SUM($N125:AV125)+SUM($N1004:AV1004))*AW$950*AW975)*($F1033=5)</f>
        <v>0</v>
      </c>
      <c r="AX1033" s="234">
        <f>(IFERROR(-FV(AX$950,AX975,AX125/AX975)-AX125,0)+(SUM($N125:AW125)+SUM($N1004:AW1004))*AX$950*AX975)*($F1033=5)</f>
        <v>0</v>
      </c>
      <c r="AY1033" s="234">
        <f>(IFERROR(-FV(AY$950,AY975,AY125/AY975)-AY125,0)+(SUM($N125:AX125)+SUM($N1004:AX1004))*AY$950*AY975)*($F1033=5)</f>
        <v>0</v>
      </c>
      <c r="AZ1033" s="234">
        <f>(IFERROR(-FV(AZ$950,AZ975,AZ125/AZ975)-AZ125,0)+(SUM($N125:AY125)+SUM($N1004:AY1004))*AZ$950*AZ975)*($F1033=5)</f>
        <v>0</v>
      </c>
      <c r="BA1033" s="234">
        <f>(IFERROR(-FV(BA$950,BA975,BA125/BA975)-BA125,0)+(SUM($N125:AZ125)+SUM($N1004:AZ1004))*BA$950*BA975)*($F1033=5)</f>
        <v>0</v>
      </c>
      <c r="BB1033" s="234">
        <f>(IFERROR(-FV(BB$950,BB975,BB125/BB975)-BB125,0)+(SUM($N125:BA125)+SUM($N1004:BA1004))*BB$950*BB975)*($F1033=5)</f>
        <v>0</v>
      </c>
      <c r="BC1033" s="234">
        <f>(IFERROR(-FV(BC$950,BC975,BC125/BC975)-BC125,0)+(SUM($N125:BB125)+SUM($N1004:BB1004))*BC$950*BC975)*($F1033=5)</f>
        <v>0</v>
      </c>
      <c r="BD1033" s="234">
        <f>(IFERROR(-FV(BD$950,BD975,BD125/BD975)-BD125,0)+(SUM($N125:BC125)+SUM($N1004:BC1004))*BD$950*BD975)*($F1033=5)</f>
        <v>0</v>
      </c>
      <c r="BE1033" s="234">
        <f>(IFERROR(-FV(BE$950,BE975,BE125/BE975)-BE125,0)+(SUM($N125:BD125)+SUM($N1004:BD1004))*BE$950*BE975)*($F1033=5)</f>
        <v>0</v>
      </c>
      <c r="BF1033" s="234">
        <f>(IFERROR(-FV(BF$950,BF975,BF125/BF975)-BF125,0)+(SUM($N125:BE125)+SUM($N1004:BE1004))*BF$950*BF975)*($F1033=5)</f>
        <v>0</v>
      </c>
      <c r="BG1033" s="234">
        <f>(IFERROR(-FV(BG$950,BG975,BG125/BG975)-BG125,0)+(SUM($N125:BF125)+SUM($N1004:BF1004))*BG$950*BG975)*($F1033=5)</f>
        <v>0</v>
      </c>
      <c r="BH1033" s="234">
        <f>(IFERROR(-FV(BH$950,BH975,BH125/BH975)-BH125,0)+(SUM($N125:BG125)+SUM($N1004:BG1004))*BH$950*BH975)*($F1033=5)</f>
        <v>0</v>
      </c>
      <c r="BI1033" s="234">
        <f>(IFERROR(-FV(BI$950,BI975,BI125/BI975)-BI125,0)+(SUM($N125:BH125)+SUM($N1004:BH1004))*BI$950*BI975)*($F1033=5)</f>
        <v>0</v>
      </c>
      <c r="BJ1033" s="234">
        <f>(IFERROR(-FV(BJ$950,BJ975,BJ125/BJ975)-BJ125,0)+(SUM($N125:BI125)+SUM($N1004:BI1004))*BJ$950*BJ975)*($F1033=5)</f>
        <v>0</v>
      </c>
      <c r="BK1033" s="234">
        <f>(IFERROR(-FV(BK$950,BK975,BK125/BK975)-BK125,0)+(SUM($N125:BJ125)+SUM($N1004:BJ1004))*BK$950*BK975)*($F1033=5)</f>
        <v>0</v>
      </c>
      <c r="BL1033" s="234">
        <f>(IFERROR(-FV(BL$950,BL975,BL125/BL975)-BL125,0)+(SUM($N125:BK125)+SUM($N1004:BK1004))*BL$950*BL975)*($F1033=5)</f>
        <v>0</v>
      </c>
      <c r="BM1033" s="234">
        <f>(IFERROR(-FV(BM$950,BM975,BM125/BM975)-BM125,0)+(SUM($N125:BL125)+SUM($N1004:BL1004))*BM$950*BM975)*($F1033=5)</f>
        <v>0</v>
      </c>
    </row>
    <row r="1034" spans="3:65" outlineLevel="1" x14ac:dyDescent="0.2">
      <c r="C1034" s="188">
        <f t="shared" si="749"/>
        <v>18</v>
      </c>
      <c r="D1034" s="166" t="str">
        <f t="shared" si="750"/>
        <v>item 18</v>
      </c>
      <c r="E1034" s="211" t="str">
        <f t="shared" si="748"/>
        <v>Operating Expense</v>
      </c>
      <c r="F1034" s="183">
        <f t="shared" si="748"/>
        <v>2</v>
      </c>
      <c r="G1034" s="183"/>
      <c r="H1034" s="222"/>
      <c r="K1034" s="202">
        <f t="shared" si="751"/>
        <v>0</v>
      </c>
      <c r="L1034" s="203">
        <f t="shared" si="752"/>
        <v>0</v>
      </c>
      <c r="O1034" s="234">
        <f>(IFERROR(-FV(O$950,O976,O126/O976)-O126,0)+(SUM($N126:N126)+SUM($N1005:N1005))*O$950*O976)*($F1034=5)</f>
        <v>0</v>
      </c>
      <c r="P1034" s="234">
        <f>(IFERROR(-FV(P$950,P976,P126/P976)-P126,0)+(SUM($N126:O126)+SUM($N1005:O1005))*P$950*P976)*($F1034=5)</f>
        <v>0</v>
      </c>
      <c r="Q1034" s="234">
        <f>(IFERROR(-FV(Q$950,Q976,Q126/Q976)-Q126,0)+(SUM($N126:P126)+SUM($N1005:P1005))*Q$950*Q976)*($F1034=5)</f>
        <v>0</v>
      </c>
      <c r="R1034" s="234">
        <f>(IFERROR(-FV(R$950,R976,R126/R976)-R126,0)+(SUM($N126:Q126)+SUM($N1005:Q1005))*R$950*R976)*($F1034=5)</f>
        <v>0</v>
      </c>
      <c r="S1034" s="234">
        <f>(IFERROR(-FV(S$950,S976,S126/S976)-S126,0)+(SUM($N126:R126)+SUM($N1005:R1005))*S$950*S976)*($F1034=5)</f>
        <v>0</v>
      </c>
      <c r="T1034" s="234">
        <f>(IFERROR(-FV(T$950,T976,T126/T976)-T126,0)+(SUM($N126:S126)+SUM($N1005:S1005))*T$950*T976)*($F1034=5)</f>
        <v>0</v>
      </c>
      <c r="U1034" s="234">
        <f>(IFERROR(-FV(U$950,U976,U126/U976)-U126,0)+(SUM($N126:T126)+SUM($N1005:T1005))*U$950*U976)*($F1034=5)</f>
        <v>0</v>
      </c>
      <c r="V1034" s="234">
        <f>(IFERROR(-FV(V$950,V976,V126/V976)-V126,0)+(SUM($N126:U126)+SUM($N1005:U1005))*V$950*V976)*($F1034=5)</f>
        <v>0</v>
      </c>
      <c r="W1034" s="234">
        <f>(IFERROR(-FV(W$950,W976,W126/W976)-W126,0)+(SUM($N126:V126)+SUM($N1005:V1005))*W$950*W976)*($F1034=5)</f>
        <v>0</v>
      </c>
      <c r="X1034" s="234">
        <f>(IFERROR(-FV(X$950,X976,X126/X976)-X126,0)+(SUM($N126:W126)+SUM($N1005:W1005))*X$950*X976)*($F1034=5)</f>
        <v>0</v>
      </c>
      <c r="Y1034" s="234">
        <f>(IFERROR(-FV(Y$950,Y976,Y126/Y976)-Y126,0)+(SUM($N126:X126)+SUM($N1005:X1005))*Y$950*Y976)*($F1034=5)</f>
        <v>0</v>
      </c>
      <c r="Z1034" s="234">
        <f>(IFERROR(-FV(Z$950,Z976,Z126/Z976)-Z126,0)+(SUM($N126:Y126)+SUM($N1005:Y1005))*Z$950*Z976)*($F1034=5)</f>
        <v>0</v>
      </c>
      <c r="AA1034" s="234">
        <f>(IFERROR(-FV(AA$950,AA976,AA126/AA976)-AA126,0)+(SUM($N126:Z126)+SUM($N1005:Z1005))*AA$950*AA976)*($F1034=5)</f>
        <v>0</v>
      </c>
      <c r="AB1034" s="234">
        <f>(IFERROR(-FV(AB$950,AB976,AB126/AB976)-AB126,0)+(SUM($N126:AA126)+SUM($N1005:AA1005))*AB$950*AB976)*($F1034=5)</f>
        <v>0</v>
      </c>
      <c r="AC1034" s="234">
        <f>(IFERROR(-FV(AC$950,AC976,AC126/AC976)-AC126,0)+(SUM($N126:AB126)+SUM($N1005:AB1005))*AC$950*AC976)*($F1034=5)</f>
        <v>0</v>
      </c>
      <c r="AD1034" s="234">
        <f>(IFERROR(-FV(AD$950,AD976,AD126/AD976)-AD126,0)+(SUM($N126:AC126)+SUM($N1005:AC1005))*AD$950*AD976)*($F1034=5)</f>
        <v>0</v>
      </c>
      <c r="AE1034" s="234">
        <f>(IFERROR(-FV(AE$950,AE976,AE126/AE976)-AE126,0)+(SUM($N126:AD126)+SUM($N1005:AD1005))*AE$950*AE976)*($F1034=5)</f>
        <v>0</v>
      </c>
      <c r="AF1034" s="234">
        <f>(IFERROR(-FV(AF$950,AF976,AF126/AF976)-AF126,0)+(SUM($N126:AE126)+SUM($N1005:AE1005))*AF$950*AF976)*($F1034=5)</f>
        <v>0</v>
      </c>
      <c r="AG1034" s="234">
        <f>(IFERROR(-FV(AG$950,AG976,AG126/AG976)-AG126,0)+(SUM($N126:AF126)+SUM($N1005:AF1005))*AG$950*AG976)*($F1034=5)</f>
        <v>0</v>
      </c>
      <c r="AH1034" s="234">
        <f>(IFERROR(-FV(AH$950,AH976,AH126/AH976)-AH126,0)+(SUM($N126:AG126)+SUM($N1005:AG1005))*AH$950*AH976)*($F1034=5)</f>
        <v>0</v>
      </c>
      <c r="AI1034" s="234">
        <f>(IFERROR(-FV(AI$950,AI976,AI126/AI976)-AI126,0)+(SUM($N126:AH126)+SUM($N1005:AH1005))*AI$950*AI976)*($F1034=5)</f>
        <v>0</v>
      </c>
      <c r="AJ1034" s="234">
        <f>(IFERROR(-FV(AJ$950,AJ976,AJ126/AJ976)-AJ126,0)+(SUM($N126:AI126)+SUM($N1005:AI1005))*AJ$950*AJ976)*($F1034=5)</f>
        <v>0</v>
      </c>
      <c r="AK1034" s="234">
        <f>(IFERROR(-FV(AK$950,AK976,AK126/AK976)-AK126,0)+(SUM($N126:AJ126)+SUM($N1005:AJ1005))*AK$950*AK976)*($F1034=5)</f>
        <v>0</v>
      </c>
      <c r="AL1034" s="234">
        <f>(IFERROR(-FV(AL$950,AL976,AL126/AL976)-AL126,0)+(SUM($N126:AK126)+SUM($N1005:AK1005))*AL$950*AL976)*($F1034=5)</f>
        <v>0</v>
      </c>
      <c r="AM1034" s="234">
        <f>(IFERROR(-FV(AM$950,AM976,AM126/AM976)-AM126,0)+(SUM($N126:AL126)+SUM($N1005:AL1005))*AM$950*AM976)*($F1034=5)</f>
        <v>0</v>
      </c>
      <c r="AN1034" s="234">
        <f>(IFERROR(-FV(AN$950,AN976,AN126/AN976)-AN126,0)+(SUM($N126:AM126)+SUM($N1005:AM1005))*AN$950*AN976)*($F1034=5)</f>
        <v>0</v>
      </c>
      <c r="AO1034" s="234">
        <f>(IFERROR(-FV(AO$950,AO976,AO126/AO976)-AO126,0)+(SUM($N126:AN126)+SUM($N1005:AN1005))*AO$950*AO976)*($F1034=5)</f>
        <v>0</v>
      </c>
      <c r="AP1034" s="234">
        <f>(IFERROR(-FV(AP$950,AP976,AP126/AP976)-AP126,0)+(SUM($N126:AO126)+SUM($N1005:AO1005))*AP$950*AP976)*($F1034=5)</f>
        <v>0</v>
      </c>
      <c r="AQ1034" s="234">
        <f>(IFERROR(-FV(AQ$950,AQ976,AQ126/AQ976)-AQ126,0)+(SUM($N126:AP126)+SUM($N1005:AP1005))*AQ$950*AQ976)*($F1034=5)</f>
        <v>0</v>
      </c>
      <c r="AR1034" s="234">
        <f>(IFERROR(-FV(AR$950,AR976,AR126/AR976)-AR126,0)+(SUM($N126:AQ126)+SUM($N1005:AQ1005))*AR$950*AR976)*($F1034=5)</f>
        <v>0</v>
      </c>
      <c r="AS1034" s="234">
        <f>(IFERROR(-FV(AS$950,AS976,AS126/AS976)-AS126,0)+(SUM($N126:AR126)+SUM($N1005:AR1005))*AS$950*AS976)*($F1034=5)</f>
        <v>0</v>
      </c>
      <c r="AT1034" s="234">
        <f>(IFERROR(-FV(AT$950,AT976,AT126/AT976)-AT126,0)+(SUM($N126:AS126)+SUM($N1005:AS1005))*AT$950*AT976)*($F1034=5)</f>
        <v>0</v>
      </c>
      <c r="AU1034" s="234">
        <f>(IFERROR(-FV(AU$950,AU976,AU126/AU976)-AU126,0)+(SUM($N126:AT126)+SUM($N1005:AT1005))*AU$950*AU976)*($F1034=5)</f>
        <v>0</v>
      </c>
      <c r="AV1034" s="234">
        <f>(IFERROR(-FV(AV$950,AV976,AV126/AV976)-AV126,0)+(SUM($N126:AU126)+SUM($N1005:AU1005))*AV$950*AV976)*($F1034=5)</f>
        <v>0</v>
      </c>
      <c r="AW1034" s="234">
        <f>(IFERROR(-FV(AW$950,AW976,AW126/AW976)-AW126,0)+(SUM($N126:AV126)+SUM($N1005:AV1005))*AW$950*AW976)*($F1034=5)</f>
        <v>0</v>
      </c>
      <c r="AX1034" s="234">
        <f>(IFERROR(-FV(AX$950,AX976,AX126/AX976)-AX126,0)+(SUM($N126:AW126)+SUM($N1005:AW1005))*AX$950*AX976)*($F1034=5)</f>
        <v>0</v>
      </c>
      <c r="AY1034" s="234">
        <f>(IFERROR(-FV(AY$950,AY976,AY126/AY976)-AY126,0)+(SUM($N126:AX126)+SUM($N1005:AX1005))*AY$950*AY976)*($F1034=5)</f>
        <v>0</v>
      </c>
      <c r="AZ1034" s="234">
        <f>(IFERROR(-FV(AZ$950,AZ976,AZ126/AZ976)-AZ126,0)+(SUM($N126:AY126)+SUM($N1005:AY1005))*AZ$950*AZ976)*($F1034=5)</f>
        <v>0</v>
      </c>
      <c r="BA1034" s="234">
        <f>(IFERROR(-FV(BA$950,BA976,BA126/BA976)-BA126,0)+(SUM($N126:AZ126)+SUM($N1005:AZ1005))*BA$950*BA976)*($F1034=5)</f>
        <v>0</v>
      </c>
      <c r="BB1034" s="234">
        <f>(IFERROR(-FV(BB$950,BB976,BB126/BB976)-BB126,0)+(SUM($N126:BA126)+SUM($N1005:BA1005))*BB$950*BB976)*($F1034=5)</f>
        <v>0</v>
      </c>
      <c r="BC1034" s="234">
        <f>(IFERROR(-FV(BC$950,BC976,BC126/BC976)-BC126,0)+(SUM($N126:BB126)+SUM($N1005:BB1005))*BC$950*BC976)*($F1034=5)</f>
        <v>0</v>
      </c>
      <c r="BD1034" s="234">
        <f>(IFERROR(-FV(BD$950,BD976,BD126/BD976)-BD126,0)+(SUM($N126:BC126)+SUM($N1005:BC1005))*BD$950*BD976)*($F1034=5)</f>
        <v>0</v>
      </c>
      <c r="BE1034" s="234">
        <f>(IFERROR(-FV(BE$950,BE976,BE126/BE976)-BE126,0)+(SUM($N126:BD126)+SUM($N1005:BD1005))*BE$950*BE976)*($F1034=5)</f>
        <v>0</v>
      </c>
      <c r="BF1034" s="234">
        <f>(IFERROR(-FV(BF$950,BF976,BF126/BF976)-BF126,0)+(SUM($N126:BE126)+SUM($N1005:BE1005))*BF$950*BF976)*($F1034=5)</f>
        <v>0</v>
      </c>
      <c r="BG1034" s="234">
        <f>(IFERROR(-FV(BG$950,BG976,BG126/BG976)-BG126,0)+(SUM($N126:BF126)+SUM($N1005:BF1005))*BG$950*BG976)*($F1034=5)</f>
        <v>0</v>
      </c>
      <c r="BH1034" s="234">
        <f>(IFERROR(-FV(BH$950,BH976,BH126/BH976)-BH126,0)+(SUM($N126:BG126)+SUM($N1005:BG1005))*BH$950*BH976)*($F1034=5)</f>
        <v>0</v>
      </c>
      <c r="BI1034" s="234">
        <f>(IFERROR(-FV(BI$950,BI976,BI126/BI976)-BI126,0)+(SUM($N126:BH126)+SUM($N1005:BH1005))*BI$950*BI976)*($F1034=5)</f>
        <v>0</v>
      </c>
      <c r="BJ1034" s="234">
        <f>(IFERROR(-FV(BJ$950,BJ976,BJ126/BJ976)-BJ126,0)+(SUM($N126:BI126)+SUM($N1005:BI1005))*BJ$950*BJ976)*($F1034=5)</f>
        <v>0</v>
      </c>
      <c r="BK1034" s="234">
        <f>(IFERROR(-FV(BK$950,BK976,BK126/BK976)-BK126,0)+(SUM($N126:BJ126)+SUM($N1005:BJ1005))*BK$950*BK976)*($F1034=5)</f>
        <v>0</v>
      </c>
      <c r="BL1034" s="234">
        <f>(IFERROR(-FV(BL$950,BL976,BL126/BL976)-BL126,0)+(SUM($N126:BK126)+SUM($N1005:BK1005))*BL$950*BL976)*($F1034=5)</f>
        <v>0</v>
      </c>
      <c r="BM1034" s="234">
        <f>(IFERROR(-FV(BM$950,BM976,BM126/BM976)-BM126,0)+(SUM($N126:BL126)+SUM($N1005:BL1005))*BM$950*BM976)*($F1034=5)</f>
        <v>0</v>
      </c>
    </row>
    <row r="1035" spans="3:65" outlineLevel="1" x14ac:dyDescent="0.2">
      <c r="C1035" s="188">
        <f t="shared" si="749"/>
        <v>19</v>
      </c>
      <c r="D1035" s="166" t="str">
        <f t="shared" si="750"/>
        <v>item 19</v>
      </c>
      <c r="E1035" s="211" t="str">
        <f t="shared" si="748"/>
        <v>Operating Expense</v>
      </c>
      <c r="F1035" s="183">
        <f t="shared" si="748"/>
        <v>2</v>
      </c>
      <c r="G1035" s="183"/>
      <c r="H1035" s="222"/>
      <c r="K1035" s="202">
        <f t="shared" si="751"/>
        <v>0</v>
      </c>
      <c r="L1035" s="203">
        <f t="shared" si="752"/>
        <v>0</v>
      </c>
      <c r="O1035" s="234">
        <f>(IFERROR(-FV(O$950,O977,O127/O977)-O127,0)+(SUM($N127:N127)+SUM($N1006:N1006))*O$950*O977)*($F1035=5)</f>
        <v>0</v>
      </c>
      <c r="P1035" s="234">
        <f>(IFERROR(-FV(P$950,P977,P127/P977)-P127,0)+(SUM($N127:O127)+SUM($N1006:O1006))*P$950*P977)*($F1035=5)</f>
        <v>0</v>
      </c>
      <c r="Q1035" s="234">
        <f>(IFERROR(-FV(Q$950,Q977,Q127/Q977)-Q127,0)+(SUM($N127:P127)+SUM($N1006:P1006))*Q$950*Q977)*($F1035=5)</f>
        <v>0</v>
      </c>
      <c r="R1035" s="234">
        <f>(IFERROR(-FV(R$950,R977,R127/R977)-R127,0)+(SUM($N127:Q127)+SUM($N1006:Q1006))*R$950*R977)*($F1035=5)</f>
        <v>0</v>
      </c>
      <c r="S1035" s="234">
        <f>(IFERROR(-FV(S$950,S977,S127/S977)-S127,0)+(SUM($N127:R127)+SUM($N1006:R1006))*S$950*S977)*($F1035=5)</f>
        <v>0</v>
      </c>
      <c r="T1035" s="234">
        <f>(IFERROR(-FV(T$950,T977,T127/T977)-T127,0)+(SUM($N127:S127)+SUM($N1006:S1006))*T$950*T977)*($F1035=5)</f>
        <v>0</v>
      </c>
      <c r="U1035" s="234">
        <f>(IFERROR(-FV(U$950,U977,U127/U977)-U127,0)+(SUM($N127:T127)+SUM($N1006:T1006))*U$950*U977)*($F1035=5)</f>
        <v>0</v>
      </c>
      <c r="V1035" s="234">
        <f>(IFERROR(-FV(V$950,V977,V127/V977)-V127,0)+(SUM($N127:U127)+SUM($N1006:U1006))*V$950*V977)*($F1035=5)</f>
        <v>0</v>
      </c>
      <c r="W1035" s="234">
        <f>(IFERROR(-FV(W$950,W977,W127/W977)-W127,0)+(SUM($N127:V127)+SUM($N1006:V1006))*W$950*W977)*($F1035=5)</f>
        <v>0</v>
      </c>
      <c r="X1035" s="234">
        <f>(IFERROR(-FV(X$950,X977,X127/X977)-X127,0)+(SUM($N127:W127)+SUM($N1006:W1006))*X$950*X977)*($F1035=5)</f>
        <v>0</v>
      </c>
      <c r="Y1035" s="234">
        <f>(IFERROR(-FV(Y$950,Y977,Y127/Y977)-Y127,0)+(SUM($N127:X127)+SUM($N1006:X1006))*Y$950*Y977)*($F1035=5)</f>
        <v>0</v>
      </c>
      <c r="Z1035" s="234">
        <f>(IFERROR(-FV(Z$950,Z977,Z127/Z977)-Z127,0)+(SUM($N127:Y127)+SUM($N1006:Y1006))*Z$950*Z977)*($F1035=5)</f>
        <v>0</v>
      </c>
      <c r="AA1035" s="234">
        <f>(IFERROR(-FV(AA$950,AA977,AA127/AA977)-AA127,0)+(SUM($N127:Z127)+SUM($N1006:Z1006))*AA$950*AA977)*($F1035=5)</f>
        <v>0</v>
      </c>
      <c r="AB1035" s="234">
        <f>(IFERROR(-FV(AB$950,AB977,AB127/AB977)-AB127,0)+(SUM($N127:AA127)+SUM($N1006:AA1006))*AB$950*AB977)*($F1035=5)</f>
        <v>0</v>
      </c>
      <c r="AC1035" s="234">
        <f>(IFERROR(-FV(AC$950,AC977,AC127/AC977)-AC127,0)+(SUM($N127:AB127)+SUM($N1006:AB1006))*AC$950*AC977)*($F1035=5)</f>
        <v>0</v>
      </c>
      <c r="AD1035" s="234">
        <f>(IFERROR(-FV(AD$950,AD977,AD127/AD977)-AD127,0)+(SUM($N127:AC127)+SUM($N1006:AC1006))*AD$950*AD977)*($F1035=5)</f>
        <v>0</v>
      </c>
      <c r="AE1035" s="234">
        <f>(IFERROR(-FV(AE$950,AE977,AE127/AE977)-AE127,0)+(SUM($N127:AD127)+SUM($N1006:AD1006))*AE$950*AE977)*($F1035=5)</f>
        <v>0</v>
      </c>
      <c r="AF1035" s="234">
        <f>(IFERROR(-FV(AF$950,AF977,AF127/AF977)-AF127,0)+(SUM($N127:AE127)+SUM($N1006:AE1006))*AF$950*AF977)*($F1035=5)</f>
        <v>0</v>
      </c>
      <c r="AG1035" s="234">
        <f>(IFERROR(-FV(AG$950,AG977,AG127/AG977)-AG127,0)+(SUM($N127:AF127)+SUM($N1006:AF1006))*AG$950*AG977)*($F1035=5)</f>
        <v>0</v>
      </c>
      <c r="AH1035" s="234">
        <f>(IFERROR(-FV(AH$950,AH977,AH127/AH977)-AH127,0)+(SUM($N127:AG127)+SUM($N1006:AG1006))*AH$950*AH977)*($F1035=5)</f>
        <v>0</v>
      </c>
      <c r="AI1035" s="234">
        <f>(IFERROR(-FV(AI$950,AI977,AI127/AI977)-AI127,0)+(SUM($N127:AH127)+SUM($N1006:AH1006))*AI$950*AI977)*($F1035=5)</f>
        <v>0</v>
      </c>
      <c r="AJ1035" s="234">
        <f>(IFERROR(-FV(AJ$950,AJ977,AJ127/AJ977)-AJ127,0)+(SUM($N127:AI127)+SUM($N1006:AI1006))*AJ$950*AJ977)*($F1035=5)</f>
        <v>0</v>
      </c>
      <c r="AK1035" s="234">
        <f>(IFERROR(-FV(AK$950,AK977,AK127/AK977)-AK127,0)+(SUM($N127:AJ127)+SUM($N1006:AJ1006))*AK$950*AK977)*($F1035=5)</f>
        <v>0</v>
      </c>
      <c r="AL1035" s="234">
        <f>(IFERROR(-FV(AL$950,AL977,AL127/AL977)-AL127,0)+(SUM($N127:AK127)+SUM($N1006:AK1006))*AL$950*AL977)*($F1035=5)</f>
        <v>0</v>
      </c>
      <c r="AM1035" s="234">
        <f>(IFERROR(-FV(AM$950,AM977,AM127/AM977)-AM127,0)+(SUM($N127:AL127)+SUM($N1006:AL1006))*AM$950*AM977)*($F1035=5)</f>
        <v>0</v>
      </c>
      <c r="AN1035" s="234">
        <f>(IFERROR(-FV(AN$950,AN977,AN127/AN977)-AN127,0)+(SUM($N127:AM127)+SUM($N1006:AM1006))*AN$950*AN977)*($F1035=5)</f>
        <v>0</v>
      </c>
      <c r="AO1035" s="234">
        <f>(IFERROR(-FV(AO$950,AO977,AO127/AO977)-AO127,0)+(SUM($N127:AN127)+SUM($N1006:AN1006))*AO$950*AO977)*($F1035=5)</f>
        <v>0</v>
      </c>
      <c r="AP1035" s="234">
        <f>(IFERROR(-FV(AP$950,AP977,AP127/AP977)-AP127,0)+(SUM($N127:AO127)+SUM($N1006:AO1006))*AP$950*AP977)*($F1035=5)</f>
        <v>0</v>
      </c>
      <c r="AQ1035" s="234">
        <f>(IFERROR(-FV(AQ$950,AQ977,AQ127/AQ977)-AQ127,0)+(SUM($N127:AP127)+SUM($N1006:AP1006))*AQ$950*AQ977)*($F1035=5)</f>
        <v>0</v>
      </c>
      <c r="AR1035" s="234">
        <f>(IFERROR(-FV(AR$950,AR977,AR127/AR977)-AR127,0)+(SUM($N127:AQ127)+SUM($N1006:AQ1006))*AR$950*AR977)*($F1035=5)</f>
        <v>0</v>
      </c>
      <c r="AS1035" s="234">
        <f>(IFERROR(-FV(AS$950,AS977,AS127/AS977)-AS127,0)+(SUM($N127:AR127)+SUM($N1006:AR1006))*AS$950*AS977)*($F1035=5)</f>
        <v>0</v>
      </c>
      <c r="AT1035" s="234">
        <f>(IFERROR(-FV(AT$950,AT977,AT127/AT977)-AT127,0)+(SUM($N127:AS127)+SUM($N1006:AS1006))*AT$950*AT977)*($F1035=5)</f>
        <v>0</v>
      </c>
      <c r="AU1035" s="234">
        <f>(IFERROR(-FV(AU$950,AU977,AU127/AU977)-AU127,0)+(SUM($N127:AT127)+SUM($N1006:AT1006))*AU$950*AU977)*($F1035=5)</f>
        <v>0</v>
      </c>
      <c r="AV1035" s="234">
        <f>(IFERROR(-FV(AV$950,AV977,AV127/AV977)-AV127,0)+(SUM($N127:AU127)+SUM($N1006:AU1006))*AV$950*AV977)*($F1035=5)</f>
        <v>0</v>
      </c>
      <c r="AW1035" s="234">
        <f>(IFERROR(-FV(AW$950,AW977,AW127/AW977)-AW127,0)+(SUM($N127:AV127)+SUM($N1006:AV1006))*AW$950*AW977)*($F1035=5)</f>
        <v>0</v>
      </c>
      <c r="AX1035" s="234">
        <f>(IFERROR(-FV(AX$950,AX977,AX127/AX977)-AX127,0)+(SUM($N127:AW127)+SUM($N1006:AW1006))*AX$950*AX977)*($F1035=5)</f>
        <v>0</v>
      </c>
      <c r="AY1035" s="234">
        <f>(IFERROR(-FV(AY$950,AY977,AY127/AY977)-AY127,0)+(SUM($N127:AX127)+SUM($N1006:AX1006))*AY$950*AY977)*($F1035=5)</f>
        <v>0</v>
      </c>
      <c r="AZ1035" s="234">
        <f>(IFERROR(-FV(AZ$950,AZ977,AZ127/AZ977)-AZ127,0)+(SUM($N127:AY127)+SUM($N1006:AY1006))*AZ$950*AZ977)*($F1035=5)</f>
        <v>0</v>
      </c>
      <c r="BA1035" s="234">
        <f>(IFERROR(-FV(BA$950,BA977,BA127/BA977)-BA127,0)+(SUM($N127:AZ127)+SUM($N1006:AZ1006))*BA$950*BA977)*($F1035=5)</f>
        <v>0</v>
      </c>
      <c r="BB1035" s="234">
        <f>(IFERROR(-FV(BB$950,BB977,BB127/BB977)-BB127,0)+(SUM($N127:BA127)+SUM($N1006:BA1006))*BB$950*BB977)*($F1035=5)</f>
        <v>0</v>
      </c>
      <c r="BC1035" s="234">
        <f>(IFERROR(-FV(BC$950,BC977,BC127/BC977)-BC127,0)+(SUM($N127:BB127)+SUM($N1006:BB1006))*BC$950*BC977)*($F1035=5)</f>
        <v>0</v>
      </c>
      <c r="BD1035" s="234">
        <f>(IFERROR(-FV(BD$950,BD977,BD127/BD977)-BD127,0)+(SUM($N127:BC127)+SUM($N1006:BC1006))*BD$950*BD977)*($F1035=5)</f>
        <v>0</v>
      </c>
      <c r="BE1035" s="234">
        <f>(IFERROR(-FV(BE$950,BE977,BE127/BE977)-BE127,0)+(SUM($N127:BD127)+SUM($N1006:BD1006))*BE$950*BE977)*($F1035=5)</f>
        <v>0</v>
      </c>
      <c r="BF1035" s="234">
        <f>(IFERROR(-FV(BF$950,BF977,BF127/BF977)-BF127,0)+(SUM($N127:BE127)+SUM($N1006:BE1006))*BF$950*BF977)*($F1035=5)</f>
        <v>0</v>
      </c>
      <c r="BG1035" s="234">
        <f>(IFERROR(-FV(BG$950,BG977,BG127/BG977)-BG127,0)+(SUM($N127:BF127)+SUM($N1006:BF1006))*BG$950*BG977)*($F1035=5)</f>
        <v>0</v>
      </c>
      <c r="BH1035" s="234">
        <f>(IFERROR(-FV(BH$950,BH977,BH127/BH977)-BH127,0)+(SUM($N127:BG127)+SUM($N1006:BG1006))*BH$950*BH977)*($F1035=5)</f>
        <v>0</v>
      </c>
      <c r="BI1035" s="234">
        <f>(IFERROR(-FV(BI$950,BI977,BI127/BI977)-BI127,0)+(SUM($N127:BH127)+SUM($N1006:BH1006))*BI$950*BI977)*($F1035=5)</f>
        <v>0</v>
      </c>
      <c r="BJ1035" s="234">
        <f>(IFERROR(-FV(BJ$950,BJ977,BJ127/BJ977)-BJ127,0)+(SUM($N127:BI127)+SUM($N1006:BI1006))*BJ$950*BJ977)*($F1035=5)</f>
        <v>0</v>
      </c>
      <c r="BK1035" s="234">
        <f>(IFERROR(-FV(BK$950,BK977,BK127/BK977)-BK127,0)+(SUM($N127:BJ127)+SUM($N1006:BJ1006))*BK$950*BK977)*($F1035=5)</f>
        <v>0</v>
      </c>
      <c r="BL1035" s="234">
        <f>(IFERROR(-FV(BL$950,BL977,BL127/BL977)-BL127,0)+(SUM($N127:BK127)+SUM($N1006:BK1006))*BL$950*BL977)*($F1035=5)</f>
        <v>0</v>
      </c>
      <c r="BM1035" s="234">
        <f>(IFERROR(-FV(BM$950,BM977,BM127/BM977)-BM127,0)+(SUM($N127:BL127)+SUM($N1006:BL1006))*BM$950*BM977)*($F1035=5)</f>
        <v>0</v>
      </c>
    </row>
    <row r="1036" spans="3:65" outlineLevel="1" x14ac:dyDescent="0.2">
      <c r="C1036" s="188">
        <f t="shared" si="749"/>
        <v>20</v>
      </c>
      <c r="D1036" s="166" t="str">
        <f t="shared" si="750"/>
        <v>item 20</v>
      </c>
      <c r="E1036" s="211" t="str">
        <f t="shared" si="748"/>
        <v>Operating Expense</v>
      </c>
      <c r="F1036" s="183">
        <f t="shared" si="748"/>
        <v>2</v>
      </c>
      <c r="G1036" s="183"/>
      <c r="H1036" s="222"/>
      <c r="K1036" s="202">
        <f t="shared" si="751"/>
        <v>0</v>
      </c>
      <c r="L1036" s="203">
        <f t="shared" si="752"/>
        <v>0</v>
      </c>
      <c r="O1036" s="234">
        <f>(IFERROR(-FV(O$950,O978,O128/O978)-O128,0)+(SUM($N128:N128)+SUM($N1007:N1007))*O$950*O978)*($F1036=5)</f>
        <v>0</v>
      </c>
      <c r="P1036" s="234">
        <f>(IFERROR(-FV(P$950,P978,P128/P978)-P128,0)+(SUM($N128:O128)+SUM($N1007:O1007))*P$950*P978)*($F1036=5)</f>
        <v>0</v>
      </c>
      <c r="Q1036" s="234">
        <f>(IFERROR(-FV(Q$950,Q978,Q128/Q978)-Q128,0)+(SUM($N128:P128)+SUM($N1007:P1007))*Q$950*Q978)*($F1036=5)</f>
        <v>0</v>
      </c>
      <c r="R1036" s="234">
        <f>(IFERROR(-FV(R$950,R978,R128/R978)-R128,0)+(SUM($N128:Q128)+SUM($N1007:Q1007))*R$950*R978)*($F1036=5)</f>
        <v>0</v>
      </c>
      <c r="S1036" s="234">
        <f>(IFERROR(-FV(S$950,S978,S128/S978)-S128,0)+(SUM($N128:R128)+SUM($N1007:R1007))*S$950*S978)*($F1036=5)</f>
        <v>0</v>
      </c>
      <c r="T1036" s="234">
        <f>(IFERROR(-FV(T$950,T978,T128/T978)-T128,0)+(SUM($N128:S128)+SUM($N1007:S1007))*T$950*T978)*($F1036=5)</f>
        <v>0</v>
      </c>
      <c r="U1036" s="234">
        <f>(IFERROR(-FV(U$950,U978,U128/U978)-U128,0)+(SUM($N128:T128)+SUM($N1007:T1007))*U$950*U978)*($F1036=5)</f>
        <v>0</v>
      </c>
      <c r="V1036" s="234">
        <f>(IFERROR(-FV(V$950,V978,V128/V978)-V128,0)+(SUM($N128:U128)+SUM($N1007:U1007))*V$950*V978)*($F1036=5)</f>
        <v>0</v>
      </c>
      <c r="W1036" s="234">
        <f>(IFERROR(-FV(W$950,W978,W128/W978)-W128,0)+(SUM($N128:V128)+SUM($N1007:V1007))*W$950*W978)*($F1036=5)</f>
        <v>0</v>
      </c>
      <c r="X1036" s="234">
        <f>(IFERROR(-FV(X$950,X978,X128/X978)-X128,0)+(SUM($N128:W128)+SUM($N1007:W1007))*X$950*X978)*($F1036=5)</f>
        <v>0</v>
      </c>
      <c r="Y1036" s="234">
        <f>(IFERROR(-FV(Y$950,Y978,Y128/Y978)-Y128,0)+(SUM($N128:X128)+SUM($N1007:X1007))*Y$950*Y978)*($F1036=5)</f>
        <v>0</v>
      </c>
      <c r="Z1036" s="234">
        <f>(IFERROR(-FV(Z$950,Z978,Z128/Z978)-Z128,0)+(SUM($N128:Y128)+SUM($N1007:Y1007))*Z$950*Z978)*($F1036=5)</f>
        <v>0</v>
      </c>
      <c r="AA1036" s="234">
        <f>(IFERROR(-FV(AA$950,AA978,AA128/AA978)-AA128,0)+(SUM($N128:Z128)+SUM($N1007:Z1007))*AA$950*AA978)*($F1036=5)</f>
        <v>0</v>
      </c>
      <c r="AB1036" s="234">
        <f>(IFERROR(-FV(AB$950,AB978,AB128/AB978)-AB128,0)+(SUM($N128:AA128)+SUM($N1007:AA1007))*AB$950*AB978)*($F1036=5)</f>
        <v>0</v>
      </c>
      <c r="AC1036" s="234">
        <f>(IFERROR(-FV(AC$950,AC978,AC128/AC978)-AC128,0)+(SUM($N128:AB128)+SUM($N1007:AB1007))*AC$950*AC978)*($F1036=5)</f>
        <v>0</v>
      </c>
      <c r="AD1036" s="234">
        <f>(IFERROR(-FV(AD$950,AD978,AD128/AD978)-AD128,0)+(SUM($N128:AC128)+SUM($N1007:AC1007))*AD$950*AD978)*($F1036=5)</f>
        <v>0</v>
      </c>
      <c r="AE1036" s="234">
        <f>(IFERROR(-FV(AE$950,AE978,AE128/AE978)-AE128,0)+(SUM($N128:AD128)+SUM($N1007:AD1007))*AE$950*AE978)*($F1036=5)</f>
        <v>0</v>
      </c>
      <c r="AF1036" s="234">
        <f>(IFERROR(-FV(AF$950,AF978,AF128/AF978)-AF128,0)+(SUM($N128:AE128)+SUM($N1007:AE1007))*AF$950*AF978)*($F1036=5)</f>
        <v>0</v>
      </c>
      <c r="AG1036" s="234">
        <f>(IFERROR(-FV(AG$950,AG978,AG128/AG978)-AG128,0)+(SUM($N128:AF128)+SUM($N1007:AF1007))*AG$950*AG978)*($F1036=5)</f>
        <v>0</v>
      </c>
      <c r="AH1036" s="234">
        <f>(IFERROR(-FV(AH$950,AH978,AH128/AH978)-AH128,0)+(SUM($N128:AG128)+SUM($N1007:AG1007))*AH$950*AH978)*($F1036=5)</f>
        <v>0</v>
      </c>
      <c r="AI1036" s="234">
        <f>(IFERROR(-FV(AI$950,AI978,AI128/AI978)-AI128,0)+(SUM($N128:AH128)+SUM($N1007:AH1007))*AI$950*AI978)*($F1036=5)</f>
        <v>0</v>
      </c>
      <c r="AJ1036" s="234">
        <f>(IFERROR(-FV(AJ$950,AJ978,AJ128/AJ978)-AJ128,0)+(SUM($N128:AI128)+SUM($N1007:AI1007))*AJ$950*AJ978)*($F1036=5)</f>
        <v>0</v>
      </c>
      <c r="AK1036" s="234">
        <f>(IFERROR(-FV(AK$950,AK978,AK128/AK978)-AK128,0)+(SUM($N128:AJ128)+SUM($N1007:AJ1007))*AK$950*AK978)*($F1036=5)</f>
        <v>0</v>
      </c>
      <c r="AL1036" s="234">
        <f>(IFERROR(-FV(AL$950,AL978,AL128/AL978)-AL128,0)+(SUM($N128:AK128)+SUM($N1007:AK1007))*AL$950*AL978)*($F1036=5)</f>
        <v>0</v>
      </c>
      <c r="AM1036" s="234">
        <f>(IFERROR(-FV(AM$950,AM978,AM128/AM978)-AM128,0)+(SUM($N128:AL128)+SUM($N1007:AL1007))*AM$950*AM978)*($F1036=5)</f>
        <v>0</v>
      </c>
      <c r="AN1036" s="234">
        <f>(IFERROR(-FV(AN$950,AN978,AN128/AN978)-AN128,0)+(SUM($N128:AM128)+SUM($N1007:AM1007))*AN$950*AN978)*($F1036=5)</f>
        <v>0</v>
      </c>
      <c r="AO1036" s="234">
        <f>(IFERROR(-FV(AO$950,AO978,AO128/AO978)-AO128,0)+(SUM($N128:AN128)+SUM($N1007:AN1007))*AO$950*AO978)*($F1036=5)</f>
        <v>0</v>
      </c>
      <c r="AP1036" s="234">
        <f>(IFERROR(-FV(AP$950,AP978,AP128/AP978)-AP128,0)+(SUM($N128:AO128)+SUM($N1007:AO1007))*AP$950*AP978)*($F1036=5)</f>
        <v>0</v>
      </c>
      <c r="AQ1036" s="234">
        <f>(IFERROR(-FV(AQ$950,AQ978,AQ128/AQ978)-AQ128,0)+(SUM($N128:AP128)+SUM($N1007:AP1007))*AQ$950*AQ978)*($F1036=5)</f>
        <v>0</v>
      </c>
      <c r="AR1036" s="234">
        <f>(IFERROR(-FV(AR$950,AR978,AR128/AR978)-AR128,0)+(SUM($N128:AQ128)+SUM($N1007:AQ1007))*AR$950*AR978)*($F1036=5)</f>
        <v>0</v>
      </c>
      <c r="AS1036" s="234">
        <f>(IFERROR(-FV(AS$950,AS978,AS128/AS978)-AS128,0)+(SUM($N128:AR128)+SUM($N1007:AR1007))*AS$950*AS978)*($F1036=5)</f>
        <v>0</v>
      </c>
      <c r="AT1036" s="234">
        <f>(IFERROR(-FV(AT$950,AT978,AT128/AT978)-AT128,0)+(SUM($N128:AS128)+SUM($N1007:AS1007))*AT$950*AT978)*($F1036=5)</f>
        <v>0</v>
      </c>
      <c r="AU1036" s="234">
        <f>(IFERROR(-FV(AU$950,AU978,AU128/AU978)-AU128,0)+(SUM($N128:AT128)+SUM($N1007:AT1007))*AU$950*AU978)*($F1036=5)</f>
        <v>0</v>
      </c>
      <c r="AV1036" s="234">
        <f>(IFERROR(-FV(AV$950,AV978,AV128/AV978)-AV128,0)+(SUM($N128:AU128)+SUM($N1007:AU1007))*AV$950*AV978)*($F1036=5)</f>
        <v>0</v>
      </c>
      <c r="AW1036" s="234">
        <f>(IFERROR(-FV(AW$950,AW978,AW128/AW978)-AW128,0)+(SUM($N128:AV128)+SUM($N1007:AV1007))*AW$950*AW978)*($F1036=5)</f>
        <v>0</v>
      </c>
      <c r="AX1036" s="234">
        <f>(IFERROR(-FV(AX$950,AX978,AX128/AX978)-AX128,0)+(SUM($N128:AW128)+SUM($N1007:AW1007))*AX$950*AX978)*($F1036=5)</f>
        <v>0</v>
      </c>
      <c r="AY1036" s="234">
        <f>(IFERROR(-FV(AY$950,AY978,AY128/AY978)-AY128,0)+(SUM($N128:AX128)+SUM($N1007:AX1007))*AY$950*AY978)*($F1036=5)</f>
        <v>0</v>
      </c>
      <c r="AZ1036" s="234">
        <f>(IFERROR(-FV(AZ$950,AZ978,AZ128/AZ978)-AZ128,0)+(SUM($N128:AY128)+SUM($N1007:AY1007))*AZ$950*AZ978)*($F1036=5)</f>
        <v>0</v>
      </c>
      <c r="BA1036" s="234">
        <f>(IFERROR(-FV(BA$950,BA978,BA128/BA978)-BA128,0)+(SUM($N128:AZ128)+SUM($N1007:AZ1007))*BA$950*BA978)*($F1036=5)</f>
        <v>0</v>
      </c>
      <c r="BB1036" s="234">
        <f>(IFERROR(-FV(BB$950,BB978,BB128/BB978)-BB128,0)+(SUM($N128:BA128)+SUM($N1007:BA1007))*BB$950*BB978)*($F1036=5)</f>
        <v>0</v>
      </c>
      <c r="BC1036" s="234">
        <f>(IFERROR(-FV(BC$950,BC978,BC128/BC978)-BC128,0)+(SUM($N128:BB128)+SUM($N1007:BB1007))*BC$950*BC978)*($F1036=5)</f>
        <v>0</v>
      </c>
      <c r="BD1036" s="234">
        <f>(IFERROR(-FV(BD$950,BD978,BD128/BD978)-BD128,0)+(SUM($N128:BC128)+SUM($N1007:BC1007))*BD$950*BD978)*($F1036=5)</f>
        <v>0</v>
      </c>
      <c r="BE1036" s="234">
        <f>(IFERROR(-FV(BE$950,BE978,BE128/BE978)-BE128,0)+(SUM($N128:BD128)+SUM($N1007:BD1007))*BE$950*BE978)*($F1036=5)</f>
        <v>0</v>
      </c>
      <c r="BF1036" s="234">
        <f>(IFERROR(-FV(BF$950,BF978,BF128/BF978)-BF128,0)+(SUM($N128:BE128)+SUM($N1007:BE1007))*BF$950*BF978)*($F1036=5)</f>
        <v>0</v>
      </c>
      <c r="BG1036" s="234">
        <f>(IFERROR(-FV(BG$950,BG978,BG128/BG978)-BG128,0)+(SUM($N128:BF128)+SUM($N1007:BF1007))*BG$950*BG978)*($F1036=5)</f>
        <v>0</v>
      </c>
      <c r="BH1036" s="234">
        <f>(IFERROR(-FV(BH$950,BH978,BH128/BH978)-BH128,0)+(SUM($N128:BG128)+SUM($N1007:BG1007))*BH$950*BH978)*($F1036=5)</f>
        <v>0</v>
      </c>
      <c r="BI1036" s="234">
        <f>(IFERROR(-FV(BI$950,BI978,BI128/BI978)-BI128,0)+(SUM($N128:BH128)+SUM($N1007:BH1007))*BI$950*BI978)*($F1036=5)</f>
        <v>0</v>
      </c>
      <c r="BJ1036" s="234">
        <f>(IFERROR(-FV(BJ$950,BJ978,BJ128/BJ978)-BJ128,0)+(SUM($N128:BI128)+SUM($N1007:BI1007))*BJ$950*BJ978)*($F1036=5)</f>
        <v>0</v>
      </c>
      <c r="BK1036" s="234">
        <f>(IFERROR(-FV(BK$950,BK978,BK128/BK978)-BK128,0)+(SUM($N128:BJ128)+SUM($N1007:BJ1007))*BK$950*BK978)*($F1036=5)</f>
        <v>0</v>
      </c>
      <c r="BL1036" s="234">
        <f>(IFERROR(-FV(BL$950,BL978,BL128/BL978)-BL128,0)+(SUM($N128:BK128)+SUM($N1007:BK1007))*BL$950*BL978)*($F1036=5)</f>
        <v>0</v>
      </c>
      <c r="BM1036" s="234">
        <f>(IFERROR(-FV(BM$950,BM978,BM128/BM978)-BM128,0)+(SUM($N128:BL128)+SUM($N1007:BL1007))*BM$950*BM978)*($F1036=5)</f>
        <v>0</v>
      </c>
    </row>
    <row r="1037" spans="3:65" outlineLevel="1" x14ac:dyDescent="0.2">
      <c r="C1037" s="188">
        <f t="shared" si="749"/>
        <v>21</v>
      </c>
      <c r="D1037" s="166" t="str">
        <f t="shared" si="750"/>
        <v>item 21</v>
      </c>
      <c r="E1037" s="211" t="str">
        <f t="shared" si="748"/>
        <v>Operating Expense</v>
      </c>
      <c r="F1037" s="183">
        <f t="shared" si="748"/>
        <v>2</v>
      </c>
      <c r="G1037" s="183"/>
      <c r="H1037" s="222"/>
      <c r="K1037" s="202">
        <f t="shared" si="751"/>
        <v>0</v>
      </c>
      <c r="L1037" s="203">
        <f t="shared" si="752"/>
        <v>0</v>
      </c>
      <c r="O1037" s="234">
        <f>(IFERROR(-FV(O$950,O979,O129/O979)-O129,0)+(SUM($N129:N129)+SUM($N1008:N1008))*O$950*O979)*($F1037=5)</f>
        <v>0</v>
      </c>
      <c r="P1037" s="234">
        <f>(IFERROR(-FV(P$950,P979,P129/P979)-P129,0)+(SUM($N129:O129)+SUM($N1008:O1008))*P$950*P979)*($F1037=5)</f>
        <v>0</v>
      </c>
      <c r="Q1037" s="234">
        <f>(IFERROR(-FV(Q$950,Q979,Q129/Q979)-Q129,0)+(SUM($N129:P129)+SUM($N1008:P1008))*Q$950*Q979)*($F1037=5)</f>
        <v>0</v>
      </c>
      <c r="R1037" s="234">
        <f>(IFERROR(-FV(R$950,R979,R129/R979)-R129,0)+(SUM($N129:Q129)+SUM($N1008:Q1008))*R$950*R979)*($F1037=5)</f>
        <v>0</v>
      </c>
      <c r="S1037" s="234">
        <f>(IFERROR(-FV(S$950,S979,S129/S979)-S129,0)+(SUM($N129:R129)+SUM($N1008:R1008))*S$950*S979)*($F1037=5)</f>
        <v>0</v>
      </c>
      <c r="T1037" s="234">
        <f>(IFERROR(-FV(T$950,T979,T129/T979)-T129,0)+(SUM($N129:S129)+SUM($N1008:S1008))*T$950*T979)*($F1037=5)</f>
        <v>0</v>
      </c>
      <c r="U1037" s="234">
        <f>(IFERROR(-FV(U$950,U979,U129/U979)-U129,0)+(SUM($N129:T129)+SUM($N1008:T1008))*U$950*U979)*($F1037=5)</f>
        <v>0</v>
      </c>
      <c r="V1037" s="234">
        <f>(IFERROR(-FV(V$950,V979,V129/V979)-V129,0)+(SUM($N129:U129)+SUM($N1008:U1008))*V$950*V979)*($F1037=5)</f>
        <v>0</v>
      </c>
      <c r="W1037" s="234">
        <f>(IFERROR(-FV(W$950,W979,W129/W979)-W129,0)+(SUM($N129:V129)+SUM($N1008:V1008))*W$950*W979)*($F1037=5)</f>
        <v>0</v>
      </c>
      <c r="X1037" s="234">
        <f>(IFERROR(-FV(X$950,X979,X129/X979)-X129,0)+(SUM($N129:W129)+SUM($N1008:W1008))*X$950*X979)*($F1037=5)</f>
        <v>0</v>
      </c>
      <c r="Y1037" s="234">
        <f>(IFERROR(-FV(Y$950,Y979,Y129/Y979)-Y129,0)+(SUM($N129:X129)+SUM($N1008:X1008))*Y$950*Y979)*($F1037=5)</f>
        <v>0</v>
      </c>
      <c r="Z1037" s="234">
        <f>(IFERROR(-FV(Z$950,Z979,Z129/Z979)-Z129,0)+(SUM($N129:Y129)+SUM($N1008:Y1008))*Z$950*Z979)*($F1037=5)</f>
        <v>0</v>
      </c>
      <c r="AA1037" s="234">
        <f>(IFERROR(-FV(AA$950,AA979,AA129/AA979)-AA129,0)+(SUM($N129:Z129)+SUM($N1008:Z1008))*AA$950*AA979)*($F1037=5)</f>
        <v>0</v>
      </c>
      <c r="AB1037" s="234">
        <f>(IFERROR(-FV(AB$950,AB979,AB129/AB979)-AB129,0)+(SUM($N129:AA129)+SUM($N1008:AA1008))*AB$950*AB979)*($F1037=5)</f>
        <v>0</v>
      </c>
      <c r="AC1037" s="234">
        <f>(IFERROR(-FV(AC$950,AC979,AC129/AC979)-AC129,0)+(SUM($N129:AB129)+SUM($N1008:AB1008))*AC$950*AC979)*($F1037=5)</f>
        <v>0</v>
      </c>
      <c r="AD1037" s="234">
        <f>(IFERROR(-FV(AD$950,AD979,AD129/AD979)-AD129,0)+(SUM($N129:AC129)+SUM($N1008:AC1008))*AD$950*AD979)*($F1037=5)</f>
        <v>0</v>
      </c>
      <c r="AE1037" s="234">
        <f>(IFERROR(-FV(AE$950,AE979,AE129/AE979)-AE129,0)+(SUM($N129:AD129)+SUM($N1008:AD1008))*AE$950*AE979)*($F1037=5)</f>
        <v>0</v>
      </c>
      <c r="AF1037" s="234">
        <f>(IFERROR(-FV(AF$950,AF979,AF129/AF979)-AF129,0)+(SUM($N129:AE129)+SUM($N1008:AE1008))*AF$950*AF979)*($F1037=5)</f>
        <v>0</v>
      </c>
      <c r="AG1037" s="234">
        <f>(IFERROR(-FV(AG$950,AG979,AG129/AG979)-AG129,0)+(SUM($N129:AF129)+SUM($N1008:AF1008))*AG$950*AG979)*($F1037=5)</f>
        <v>0</v>
      </c>
      <c r="AH1037" s="234">
        <f>(IFERROR(-FV(AH$950,AH979,AH129/AH979)-AH129,0)+(SUM($N129:AG129)+SUM($N1008:AG1008))*AH$950*AH979)*($F1037=5)</f>
        <v>0</v>
      </c>
      <c r="AI1037" s="234">
        <f>(IFERROR(-FV(AI$950,AI979,AI129/AI979)-AI129,0)+(SUM($N129:AH129)+SUM($N1008:AH1008))*AI$950*AI979)*($F1037=5)</f>
        <v>0</v>
      </c>
      <c r="AJ1037" s="234">
        <f>(IFERROR(-FV(AJ$950,AJ979,AJ129/AJ979)-AJ129,0)+(SUM($N129:AI129)+SUM($N1008:AI1008))*AJ$950*AJ979)*($F1037=5)</f>
        <v>0</v>
      </c>
      <c r="AK1037" s="234">
        <f>(IFERROR(-FV(AK$950,AK979,AK129/AK979)-AK129,0)+(SUM($N129:AJ129)+SUM($N1008:AJ1008))*AK$950*AK979)*($F1037=5)</f>
        <v>0</v>
      </c>
      <c r="AL1037" s="234">
        <f>(IFERROR(-FV(AL$950,AL979,AL129/AL979)-AL129,0)+(SUM($N129:AK129)+SUM($N1008:AK1008))*AL$950*AL979)*($F1037=5)</f>
        <v>0</v>
      </c>
      <c r="AM1037" s="234">
        <f>(IFERROR(-FV(AM$950,AM979,AM129/AM979)-AM129,0)+(SUM($N129:AL129)+SUM($N1008:AL1008))*AM$950*AM979)*($F1037=5)</f>
        <v>0</v>
      </c>
      <c r="AN1037" s="234">
        <f>(IFERROR(-FV(AN$950,AN979,AN129/AN979)-AN129,0)+(SUM($N129:AM129)+SUM($N1008:AM1008))*AN$950*AN979)*($F1037=5)</f>
        <v>0</v>
      </c>
      <c r="AO1037" s="234">
        <f>(IFERROR(-FV(AO$950,AO979,AO129/AO979)-AO129,0)+(SUM($N129:AN129)+SUM($N1008:AN1008))*AO$950*AO979)*($F1037=5)</f>
        <v>0</v>
      </c>
      <c r="AP1037" s="234">
        <f>(IFERROR(-FV(AP$950,AP979,AP129/AP979)-AP129,0)+(SUM($N129:AO129)+SUM($N1008:AO1008))*AP$950*AP979)*($F1037=5)</f>
        <v>0</v>
      </c>
      <c r="AQ1037" s="234">
        <f>(IFERROR(-FV(AQ$950,AQ979,AQ129/AQ979)-AQ129,0)+(SUM($N129:AP129)+SUM($N1008:AP1008))*AQ$950*AQ979)*($F1037=5)</f>
        <v>0</v>
      </c>
      <c r="AR1037" s="234">
        <f>(IFERROR(-FV(AR$950,AR979,AR129/AR979)-AR129,0)+(SUM($N129:AQ129)+SUM($N1008:AQ1008))*AR$950*AR979)*($F1037=5)</f>
        <v>0</v>
      </c>
      <c r="AS1037" s="234">
        <f>(IFERROR(-FV(AS$950,AS979,AS129/AS979)-AS129,0)+(SUM($N129:AR129)+SUM($N1008:AR1008))*AS$950*AS979)*($F1037=5)</f>
        <v>0</v>
      </c>
      <c r="AT1037" s="234">
        <f>(IFERROR(-FV(AT$950,AT979,AT129/AT979)-AT129,0)+(SUM($N129:AS129)+SUM($N1008:AS1008))*AT$950*AT979)*($F1037=5)</f>
        <v>0</v>
      </c>
      <c r="AU1037" s="234">
        <f>(IFERROR(-FV(AU$950,AU979,AU129/AU979)-AU129,0)+(SUM($N129:AT129)+SUM($N1008:AT1008))*AU$950*AU979)*($F1037=5)</f>
        <v>0</v>
      </c>
      <c r="AV1037" s="234">
        <f>(IFERROR(-FV(AV$950,AV979,AV129/AV979)-AV129,0)+(SUM($N129:AU129)+SUM($N1008:AU1008))*AV$950*AV979)*($F1037=5)</f>
        <v>0</v>
      </c>
      <c r="AW1037" s="234">
        <f>(IFERROR(-FV(AW$950,AW979,AW129/AW979)-AW129,0)+(SUM($N129:AV129)+SUM($N1008:AV1008))*AW$950*AW979)*($F1037=5)</f>
        <v>0</v>
      </c>
      <c r="AX1037" s="234">
        <f>(IFERROR(-FV(AX$950,AX979,AX129/AX979)-AX129,0)+(SUM($N129:AW129)+SUM($N1008:AW1008))*AX$950*AX979)*($F1037=5)</f>
        <v>0</v>
      </c>
      <c r="AY1037" s="234">
        <f>(IFERROR(-FV(AY$950,AY979,AY129/AY979)-AY129,0)+(SUM($N129:AX129)+SUM($N1008:AX1008))*AY$950*AY979)*($F1037=5)</f>
        <v>0</v>
      </c>
      <c r="AZ1037" s="234">
        <f>(IFERROR(-FV(AZ$950,AZ979,AZ129/AZ979)-AZ129,0)+(SUM($N129:AY129)+SUM($N1008:AY1008))*AZ$950*AZ979)*($F1037=5)</f>
        <v>0</v>
      </c>
      <c r="BA1037" s="234">
        <f>(IFERROR(-FV(BA$950,BA979,BA129/BA979)-BA129,0)+(SUM($N129:AZ129)+SUM($N1008:AZ1008))*BA$950*BA979)*($F1037=5)</f>
        <v>0</v>
      </c>
      <c r="BB1037" s="234">
        <f>(IFERROR(-FV(BB$950,BB979,BB129/BB979)-BB129,0)+(SUM($N129:BA129)+SUM($N1008:BA1008))*BB$950*BB979)*($F1037=5)</f>
        <v>0</v>
      </c>
      <c r="BC1037" s="234">
        <f>(IFERROR(-FV(BC$950,BC979,BC129/BC979)-BC129,0)+(SUM($N129:BB129)+SUM($N1008:BB1008))*BC$950*BC979)*($F1037=5)</f>
        <v>0</v>
      </c>
      <c r="BD1037" s="234">
        <f>(IFERROR(-FV(BD$950,BD979,BD129/BD979)-BD129,0)+(SUM($N129:BC129)+SUM($N1008:BC1008))*BD$950*BD979)*($F1037=5)</f>
        <v>0</v>
      </c>
      <c r="BE1037" s="234">
        <f>(IFERROR(-FV(BE$950,BE979,BE129/BE979)-BE129,0)+(SUM($N129:BD129)+SUM($N1008:BD1008))*BE$950*BE979)*($F1037=5)</f>
        <v>0</v>
      </c>
      <c r="BF1037" s="234">
        <f>(IFERROR(-FV(BF$950,BF979,BF129/BF979)-BF129,0)+(SUM($N129:BE129)+SUM($N1008:BE1008))*BF$950*BF979)*($F1037=5)</f>
        <v>0</v>
      </c>
      <c r="BG1037" s="234">
        <f>(IFERROR(-FV(BG$950,BG979,BG129/BG979)-BG129,0)+(SUM($N129:BF129)+SUM($N1008:BF1008))*BG$950*BG979)*($F1037=5)</f>
        <v>0</v>
      </c>
      <c r="BH1037" s="234">
        <f>(IFERROR(-FV(BH$950,BH979,BH129/BH979)-BH129,0)+(SUM($N129:BG129)+SUM($N1008:BG1008))*BH$950*BH979)*($F1037=5)</f>
        <v>0</v>
      </c>
      <c r="BI1037" s="234">
        <f>(IFERROR(-FV(BI$950,BI979,BI129/BI979)-BI129,0)+(SUM($N129:BH129)+SUM($N1008:BH1008))*BI$950*BI979)*($F1037=5)</f>
        <v>0</v>
      </c>
      <c r="BJ1037" s="234">
        <f>(IFERROR(-FV(BJ$950,BJ979,BJ129/BJ979)-BJ129,0)+(SUM($N129:BI129)+SUM($N1008:BI1008))*BJ$950*BJ979)*($F1037=5)</f>
        <v>0</v>
      </c>
      <c r="BK1037" s="234">
        <f>(IFERROR(-FV(BK$950,BK979,BK129/BK979)-BK129,0)+(SUM($N129:BJ129)+SUM($N1008:BJ1008))*BK$950*BK979)*($F1037=5)</f>
        <v>0</v>
      </c>
      <c r="BL1037" s="234">
        <f>(IFERROR(-FV(BL$950,BL979,BL129/BL979)-BL129,0)+(SUM($N129:BK129)+SUM($N1008:BK1008))*BL$950*BL979)*($F1037=5)</f>
        <v>0</v>
      </c>
      <c r="BM1037" s="234">
        <f>(IFERROR(-FV(BM$950,BM979,BM129/BM979)-BM129,0)+(SUM($N129:BL129)+SUM($N1008:BL1008))*BM$950*BM979)*($F1037=5)</f>
        <v>0</v>
      </c>
    </row>
    <row r="1038" spans="3:65" outlineLevel="1" x14ac:dyDescent="0.2">
      <c r="C1038" s="188">
        <f t="shared" si="749"/>
        <v>22</v>
      </c>
      <c r="D1038" s="166" t="str">
        <f t="shared" si="750"/>
        <v>item 22</v>
      </c>
      <c r="E1038" s="211" t="str">
        <f t="shared" si="748"/>
        <v>Operating Expense</v>
      </c>
      <c r="F1038" s="183">
        <f t="shared" si="748"/>
        <v>2</v>
      </c>
      <c r="G1038" s="183"/>
      <c r="H1038" s="222"/>
      <c r="K1038" s="202">
        <f t="shared" si="751"/>
        <v>0</v>
      </c>
      <c r="L1038" s="203">
        <f t="shared" si="752"/>
        <v>0</v>
      </c>
      <c r="O1038" s="234">
        <f>(IFERROR(-FV(O$950,O980,O130/O980)-O130,0)+(SUM($N130:N130)+SUM($N1009:N1009))*O$950*O980)*($F1038=5)</f>
        <v>0</v>
      </c>
      <c r="P1038" s="234">
        <f>(IFERROR(-FV(P$950,P980,P130/P980)-P130,0)+(SUM($N130:O130)+SUM($N1009:O1009))*P$950*P980)*($F1038=5)</f>
        <v>0</v>
      </c>
      <c r="Q1038" s="234">
        <f>(IFERROR(-FV(Q$950,Q980,Q130/Q980)-Q130,0)+(SUM($N130:P130)+SUM($N1009:P1009))*Q$950*Q980)*($F1038=5)</f>
        <v>0</v>
      </c>
      <c r="R1038" s="234">
        <f>(IFERROR(-FV(R$950,R980,R130/R980)-R130,0)+(SUM($N130:Q130)+SUM($N1009:Q1009))*R$950*R980)*($F1038=5)</f>
        <v>0</v>
      </c>
      <c r="S1038" s="234">
        <f>(IFERROR(-FV(S$950,S980,S130/S980)-S130,0)+(SUM($N130:R130)+SUM($N1009:R1009))*S$950*S980)*($F1038=5)</f>
        <v>0</v>
      </c>
      <c r="T1038" s="234">
        <f>(IFERROR(-FV(T$950,T980,T130/T980)-T130,0)+(SUM($N130:S130)+SUM($N1009:S1009))*T$950*T980)*($F1038=5)</f>
        <v>0</v>
      </c>
      <c r="U1038" s="234">
        <f>(IFERROR(-FV(U$950,U980,U130/U980)-U130,0)+(SUM($N130:T130)+SUM($N1009:T1009))*U$950*U980)*($F1038=5)</f>
        <v>0</v>
      </c>
      <c r="V1038" s="234">
        <f>(IFERROR(-FV(V$950,V980,V130/V980)-V130,0)+(SUM($N130:U130)+SUM($N1009:U1009))*V$950*V980)*($F1038=5)</f>
        <v>0</v>
      </c>
      <c r="W1038" s="234">
        <f>(IFERROR(-FV(W$950,W980,W130/W980)-W130,0)+(SUM($N130:V130)+SUM($N1009:V1009))*W$950*W980)*($F1038=5)</f>
        <v>0</v>
      </c>
      <c r="X1038" s="234">
        <f>(IFERROR(-FV(X$950,X980,X130/X980)-X130,0)+(SUM($N130:W130)+SUM($N1009:W1009))*X$950*X980)*($F1038=5)</f>
        <v>0</v>
      </c>
      <c r="Y1038" s="234">
        <f>(IFERROR(-FV(Y$950,Y980,Y130/Y980)-Y130,0)+(SUM($N130:X130)+SUM($N1009:X1009))*Y$950*Y980)*($F1038=5)</f>
        <v>0</v>
      </c>
      <c r="Z1038" s="234">
        <f>(IFERROR(-FV(Z$950,Z980,Z130/Z980)-Z130,0)+(SUM($N130:Y130)+SUM($N1009:Y1009))*Z$950*Z980)*($F1038=5)</f>
        <v>0</v>
      </c>
      <c r="AA1038" s="234">
        <f>(IFERROR(-FV(AA$950,AA980,AA130/AA980)-AA130,0)+(SUM($N130:Z130)+SUM($N1009:Z1009))*AA$950*AA980)*($F1038=5)</f>
        <v>0</v>
      </c>
      <c r="AB1038" s="234">
        <f>(IFERROR(-FV(AB$950,AB980,AB130/AB980)-AB130,0)+(SUM($N130:AA130)+SUM($N1009:AA1009))*AB$950*AB980)*($F1038=5)</f>
        <v>0</v>
      </c>
      <c r="AC1038" s="234">
        <f>(IFERROR(-FV(AC$950,AC980,AC130/AC980)-AC130,0)+(SUM($N130:AB130)+SUM($N1009:AB1009))*AC$950*AC980)*($F1038=5)</f>
        <v>0</v>
      </c>
      <c r="AD1038" s="234">
        <f>(IFERROR(-FV(AD$950,AD980,AD130/AD980)-AD130,0)+(SUM($N130:AC130)+SUM($N1009:AC1009))*AD$950*AD980)*($F1038=5)</f>
        <v>0</v>
      </c>
      <c r="AE1038" s="234">
        <f>(IFERROR(-FV(AE$950,AE980,AE130/AE980)-AE130,0)+(SUM($N130:AD130)+SUM($N1009:AD1009))*AE$950*AE980)*($F1038=5)</f>
        <v>0</v>
      </c>
      <c r="AF1038" s="234">
        <f>(IFERROR(-FV(AF$950,AF980,AF130/AF980)-AF130,0)+(SUM($N130:AE130)+SUM($N1009:AE1009))*AF$950*AF980)*($F1038=5)</f>
        <v>0</v>
      </c>
      <c r="AG1038" s="234">
        <f>(IFERROR(-FV(AG$950,AG980,AG130/AG980)-AG130,0)+(SUM($N130:AF130)+SUM($N1009:AF1009))*AG$950*AG980)*($F1038=5)</f>
        <v>0</v>
      </c>
      <c r="AH1038" s="234">
        <f>(IFERROR(-FV(AH$950,AH980,AH130/AH980)-AH130,0)+(SUM($N130:AG130)+SUM($N1009:AG1009))*AH$950*AH980)*($F1038=5)</f>
        <v>0</v>
      </c>
      <c r="AI1038" s="234">
        <f>(IFERROR(-FV(AI$950,AI980,AI130/AI980)-AI130,0)+(SUM($N130:AH130)+SUM($N1009:AH1009))*AI$950*AI980)*($F1038=5)</f>
        <v>0</v>
      </c>
      <c r="AJ1038" s="234">
        <f>(IFERROR(-FV(AJ$950,AJ980,AJ130/AJ980)-AJ130,0)+(SUM($N130:AI130)+SUM($N1009:AI1009))*AJ$950*AJ980)*($F1038=5)</f>
        <v>0</v>
      </c>
      <c r="AK1038" s="234">
        <f>(IFERROR(-FV(AK$950,AK980,AK130/AK980)-AK130,0)+(SUM($N130:AJ130)+SUM($N1009:AJ1009))*AK$950*AK980)*($F1038=5)</f>
        <v>0</v>
      </c>
      <c r="AL1038" s="234">
        <f>(IFERROR(-FV(AL$950,AL980,AL130/AL980)-AL130,0)+(SUM($N130:AK130)+SUM($N1009:AK1009))*AL$950*AL980)*($F1038=5)</f>
        <v>0</v>
      </c>
      <c r="AM1038" s="234">
        <f>(IFERROR(-FV(AM$950,AM980,AM130/AM980)-AM130,0)+(SUM($N130:AL130)+SUM($N1009:AL1009))*AM$950*AM980)*($F1038=5)</f>
        <v>0</v>
      </c>
      <c r="AN1038" s="234">
        <f>(IFERROR(-FV(AN$950,AN980,AN130/AN980)-AN130,0)+(SUM($N130:AM130)+SUM($N1009:AM1009))*AN$950*AN980)*($F1038=5)</f>
        <v>0</v>
      </c>
      <c r="AO1038" s="234">
        <f>(IFERROR(-FV(AO$950,AO980,AO130/AO980)-AO130,0)+(SUM($N130:AN130)+SUM($N1009:AN1009))*AO$950*AO980)*($F1038=5)</f>
        <v>0</v>
      </c>
      <c r="AP1038" s="234">
        <f>(IFERROR(-FV(AP$950,AP980,AP130/AP980)-AP130,0)+(SUM($N130:AO130)+SUM($N1009:AO1009))*AP$950*AP980)*($F1038=5)</f>
        <v>0</v>
      </c>
      <c r="AQ1038" s="234">
        <f>(IFERROR(-FV(AQ$950,AQ980,AQ130/AQ980)-AQ130,0)+(SUM($N130:AP130)+SUM($N1009:AP1009))*AQ$950*AQ980)*($F1038=5)</f>
        <v>0</v>
      </c>
      <c r="AR1038" s="234">
        <f>(IFERROR(-FV(AR$950,AR980,AR130/AR980)-AR130,0)+(SUM($N130:AQ130)+SUM($N1009:AQ1009))*AR$950*AR980)*($F1038=5)</f>
        <v>0</v>
      </c>
      <c r="AS1038" s="234">
        <f>(IFERROR(-FV(AS$950,AS980,AS130/AS980)-AS130,0)+(SUM($N130:AR130)+SUM($N1009:AR1009))*AS$950*AS980)*($F1038=5)</f>
        <v>0</v>
      </c>
      <c r="AT1038" s="234">
        <f>(IFERROR(-FV(AT$950,AT980,AT130/AT980)-AT130,0)+(SUM($N130:AS130)+SUM($N1009:AS1009))*AT$950*AT980)*($F1038=5)</f>
        <v>0</v>
      </c>
      <c r="AU1038" s="234">
        <f>(IFERROR(-FV(AU$950,AU980,AU130/AU980)-AU130,0)+(SUM($N130:AT130)+SUM($N1009:AT1009))*AU$950*AU980)*($F1038=5)</f>
        <v>0</v>
      </c>
      <c r="AV1038" s="234">
        <f>(IFERROR(-FV(AV$950,AV980,AV130/AV980)-AV130,0)+(SUM($N130:AU130)+SUM($N1009:AU1009))*AV$950*AV980)*($F1038=5)</f>
        <v>0</v>
      </c>
      <c r="AW1038" s="234">
        <f>(IFERROR(-FV(AW$950,AW980,AW130/AW980)-AW130,0)+(SUM($N130:AV130)+SUM($N1009:AV1009))*AW$950*AW980)*($F1038=5)</f>
        <v>0</v>
      </c>
      <c r="AX1038" s="234">
        <f>(IFERROR(-FV(AX$950,AX980,AX130/AX980)-AX130,0)+(SUM($N130:AW130)+SUM($N1009:AW1009))*AX$950*AX980)*($F1038=5)</f>
        <v>0</v>
      </c>
      <c r="AY1038" s="234">
        <f>(IFERROR(-FV(AY$950,AY980,AY130/AY980)-AY130,0)+(SUM($N130:AX130)+SUM($N1009:AX1009))*AY$950*AY980)*($F1038=5)</f>
        <v>0</v>
      </c>
      <c r="AZ1038" s="234">
        <f>(IFERROR(-FV(AZ$950,AZ980,AZ130/AZ980)-AZ130,0)+(SUM($N130:AY130)+SUM($N1009:AY1009))*AZ$950*AZ980)*($F1038=5)</f>
        <v>0</v>
      </c>
      <c r="BA1038" s="234">
        <f>(IFERROR(-FV(BA$950,BA980,BA130/BA980)-BA130,0)+(SUM($N130:AZ130)+SUM($N1009:AZ1009))*BA$950*BA980)*($F1038=5)</f>
        <v>0</v>
      </c>
      <c r="BB1038" s="234">
        <f>(IFERROR(-FV(BB$950,BB980,BB130/BB980)-BB130,0)+(SUM($N130:BA130)+SUM($N1009:BA1009))*BB$950*BB980)*($F1038=5)</f>
        <v>0</v>
      </c>
      <c r="BC1038" s="234">
        <f>(IFERROR(-FV(BC$950,BC980,BC130/BC980)-BC130,0)+(SUM($N130:BB130)+SUM($N1009:BB1009))*BC$950*BC980)*($F1038=5)</f>
        <v>0</v>
      </c>
      <c r="BD1038" s="234">
        <f>(IFERROR(-FV(BD$950,BD980,BD130/BD980)-BD130,0)+(SUM($N130:BC130)+SUM($N1009:BC1009))*BD$950*BD980)*($F1038=5)</f>
        <v>0</v>
      </c>
      <c r="BE1038" s="234">
        <f>(IFERROR(-FV(BE$950,BE980,BE130/BE980)-BE130,0)+(SUM($N130:BD130)+SUM($N1009:BD1009))*BE$950*BE980)*($F1038=5)</f>
        <v>0</v>
      </c>
      <c r="BF1038" s="234">
        <f>(IFERROR(-FV(BF$950,BF980,BF130/BF980)-BF130,0)+(SUM($N130:BE130)+SUM($N1009:BE1009))*BF$950*BF980)*($F1038=5)</f>
        <v>0</v>
      </c>
      <c r="BG1038" s="234">
        <f>(IFERROR(-FV(BG$950,BG980,BG130/BG980)-BG130,0)+(SUM($N130:BF130)+SUM($N1009:BF1009))*BG$950*BG980)*($F1038=5)</f>
        <v>0</v>
      </c>
      <c r="BH1038" s="234">
        <f>(IFERROR(-FV(BH$950,BH980,BH130/BH980)-BH130,0)+(SUM($N130:BG130)+SUM($N1009:BG1009))*BH$950*BH980)*($F1038=5)</f>
        <v>0</v>
      </c>
      <c r="BI1038" s="234">
        <f>(IFERROR(-FV(BI$950,BI980,BI130/BI980)-BI130,0)+(SUM($N130:BH130)+SUM($N1009:BH1009))*BI$950*BI980)*($F1038=5)</f>
        <v>0</v>
      </c>
      <c r="BJ1038" s="234">
        <f>(IFERROR(-FV(BJ$950,BJ980,BJ130/BJ980)-BJ130,0)+(SUM($N130:BI130)+SUM($N1009:BI1009))*BJ$950*BJ980)*($F1038=5)</f>
        <v>0</v>
      </c>
      <c r="BK1038" s="234">
        <f>(IFERROR(-FV(BK$950,BK980,BK130/BK980)-BK130,0)+(SUM($N130:BJ130)+SUM($N1009:BJ1009))*BK$950*BK980)*($F1038=5)</f>
        <v>0</v>
      </c>
      <c r="BL1038" s="234">
        <f>(IFERROR(-FV(BL$950,BL980,BL130/BL980)-BL130,0)+(SUM($N130:BK130)+SUM($N1009:BK1009))*BL$950*BL980)*($F1038=5)</f>
        <v>0</v>
      </c>
      <c r="BM1038" s="234">
        <f>(IFERROR(-FV(BM$950,BM980,BM130/BM980)-BM130,0)+(SUM($N130:BL130)+SUM($N1009:BL1009))*BM$950*BM980)*($F1038=5)</f>
        <v>0</v>
      </c>
    </row>
    <row r="1039" spans="3:65" outlineLevel="1" x14ac:dyDescent="0.2">
      <c r="C1039" s="188">
        <f t="shared" si="749"/>
        <v>23</v>
      </c>
      <c r="D1039" s="166" t="str">
        <f t="shared" si="750"/>
        <v>item 23</v>
      </c>
      <c r="E1039" s="211" t="str">
        <f t="shared" si="748"/>
        <v>Operating Expense</v>
      </c>
      <c r="F1039" s="183">
        <f t="shared" si="748"/>
        <v>2</v>
      </c>
      <c r="G1039" s="183"/>
      <c r="H1039" s="222"/>
      <c r="K1039" s="202">
        <f t="shared" si="751"/>
        <v>0</v>
      </c>
      <c r="L1039" s="203">
        <f t="shared" si="752"/>
        <v>0</v>
      </c>
      <c r="O1039" s="234">
        <f>(IFERROR(-FV(O$950,O981,O131/O981)-O131,0)+(SUM($N131:N131)+SUM($N1010:N1010))*O$950*O981)*($F1039=5)</f>
        <v>0</v>
      </c>
      <c r="P1039" s="234">
        <f>(IFERROR(-FV(P$950,P981,P131/P981)-P131,0)+(SUM($N131:O131)+SUM($N1010:O1010))*P$950*P981)*($F1039=5)</f>
        <v>0</v>
      </c>
      <c r="Q1039" s="234">
        <f>(IFERROR(-FV(Q$950,Q981,Q131/Q981)-Q131,0)+(SUM($N131:P131)+SUM($N1010:P1010))*Q$950*Q981)*($F1039=5)</f>
        <v>0</v>
      </c>
      <c r="R1039" s="234">
        <f>(IFERROR(-FV(R$950,R981,R131/R981)-R131,0)+(SUM($N131:Q131)+SUM($N1010:Q1010))*R$950*R981)*($F1039=5)</f>
        <v>0</v>
      </c>
      <c r="S1039" s="234">
        <f>(IFERROR(-FV(S$950,S981,S131/S981)-S131,0)+(SUM($N131:R131)+SUM($N1010:R1010))*S$950*S981)*($F1039=5)</f>
        <v>0</v>
      </c>
      <c r="T1039" s="234">
        <f>(IFERROR(-FV(T$950,T981,T131/T981)-T131,0)+(SUM($N131:S131)+SUM($N1010:S1010))*T$950*T981)*($F1039=5)</f>
        <v>0</v>
      </c>
      <c r="U1039" s="234">
        <f>(IFERROR(-FV(U$950,U981,U131/U981)-U131,0)+(SUM($N131:T131)+SUM($N1010:T1010))*U$950*U981)*($F1039=5)</f>
        <v>0</v>
      </c>
      <c r="V1039" s="234">
        <f>(IFERROR(-FV(V$950,V981,V131/V981)-V131,0)+(SUM($N131:U131)+SUM($N1010:U1010))*V$950*V981)*($F1039=5)</f>
        <v>0</v>
      </c>
      <c r="W1039" s="234">
        <f>(IFERROR(-FV(W$950,W981,W131/W981)-W131,0)+(SUM($N131:V131)+SUM($N1010:V1010))*W$950*W981)*($F1039=5)</f>
        <v>0</v>
      </c>
      <c r="X1039" s="234">
        <f>(IFERROR(-FV(X$950,X981,X131/X981)-X131,0)+(SUM($N131:W131)+SUM($N1010:W1010))*X$950*X981)*($F1039=5)</f>
        <v>0</v>
      </c>
      <c r="Y1039" s="234">
        <f>(IFERROR(-FV(Y$950,Y981,Y131/Y981)-Y131,0)+(SUM($N131:X131)+SUM($N1010:X1010))*Y$950*Y981)*($F1039=5)</f>
        <v>0</v>
      </c>
      <c r="Z1039" s="234">
        <f>(IFERROR(-FV(Z$950,Z981,Z131/Z981)-Z131,0)+(SUM($N131:Y131)+SUM($N1010:Y1010))*Z$950*Z981)*($F1039=5)</f>
        <v>0</v>
      </c>
      <c r="AA1039" s="234">
        <f>(IFERROR(-FV(AA$950,AA981,AA131/AA981)-AA131,0)+(SUM($N131:Z131)+SUM($N1010:Z1010))*AA$950*AA981)*($F1039=5)</f>
        <v>0</v>
      </c>
      <c r="AB1039" s="234">
        <f>(IFERROR(-FV(AB$950,AB981,AB131/AB981)-AB131,0)+(SUM($N131:AA131)+SUM($N1010:AA1010))*AB$950*AB981)*($F1039=5)</f>
        <v>0</v>
      </c>
      <c r="AC1039" s="234">
        <f>(IFERROR(-FV(AC$950,AC981,AC131/AC981)-AC131,0)+(SUM($N131:AB131)+SUM($N1010:AB1010))*AC$950*AC981)*($F1039=5)</f>
        <v>0</v>
      </c>
      <c r="AD1039" s="234">
        <f>(IFERROR(-FV(AD$950,AD981,AD131/AD981)-AD131,0)+(SUM($N131:AC131)+SUM($N1010:AC1010))*AD$950*AD981)*($F1039=5)</f>
        <v>0</v>
      </c>
      <c r="AE1039" s="234">
        <f>(IFERROR(-FV(AE$950,AE981,AE131/AE981)-AE131,0)+(SUM($N131:AD131)+SUM($N1010:AD1010))*AE$950*AE981)*($F1039=5)</f>
        <v>0</v>
      </c>
      <c r="AF1039" s="234">
        <f>(IFERROR(-FV(AF$950,AF981,AF131/AF981)-AF131,0)+(SUM($N131:AE131)+SUM($N1010:AE1010))*AF$950*AF981)*($F1039=5)</f>
        <v>0</v>
      </c>
      <c r="AG1039" s="234">
        <f>(IFERROR(-FV(AG$950,AG981,AG131/AG981)-AG131,0)+(SUM($N131:AF131)+SUM($N1010:AF1010))*AG$950*AG981)*($F1039=5)</f>
        <v>0</v>
      </c>
      <c r="AH1039" s="234">
        <f>(IFERROR(-FV(AH$950,AH981,AH131/AH981)-AH131,0)+(SUM($N131:AG131)+SUM($N1010:AG1010))*AH$950*AH981)*($F1039=5)</f>
        <v>0</v>
      </c>
      <c r="AI1039" s="234">
        <f>(IFERROR(-FV(AI$950,AI981,AI131/AI981)-AI131,0)+(SUM($N131:AH131)+SUM($N1010:AH1010))*AI$950*AI981)*($F1039=5)</f>
        <v>0</v>
      </c>
      <c r="AJ1039" s="234">
        <f>(IFERROR(-FV(AJ$950,AJ981,AJ131/AJ981)-AJ131,0)+(SUM($N131:AI131)+SUM($N1010:AI1010))*AJ$950*AJ981)*($F1039=5)</f>
        <v>0</v>
      </c>
      <c r="AK1039" s="234">
        <f>(IFERROR(-FV(AK$950,AK981,AK131/AK981)-AK131,0)+(SUM($N131:AJ131)+SUM($N1010:AJ1010))*AK$950*AK981)*($F1039=5)</f>
        <v>0</v>
      </c>
      <c r="AL1039" s="234">
        <f>(IFERROR(-FV(AL$950,AL981,AL131/AL981)-AL131,0)+(SUM($N131:AK131)+SUM($N1010:AK1010))*AL$950*AL981)*($F1039=5)</f>
        <v>0</v>
      </c>
      <c r="AM1039" s="234">
        <f>(IFERROR(-FV(AM$950,AM981,AM131/AM981)-AM131,0)+(SUM($N131:AL131)+SUM($N1010:AL1010))*AM$950*AM981)*($F1039=5)</f>
        <v>0</v>
      </c>
      <c r="AN1039" s="234">
        <f>(IFERROR(-FV(AN$950,AN981,AN131/AN981)-AN131,0)+(SUM($N131:AM131)+SUM($N1010:AM1010))*AN$950*AN981)*($F1039=5)</f>
        <v>0</v>
      </c>
      <c r="AO1039" s="234">
        <f>(IFERROR(-FV(AO$950,AO981,AO131/AO981)-AO131,0)+(SUM($N131:AN131)+SUM($N1010:AN1010))*AO$950*AO981)*($F1039=5)</f>
        <v>0</v>
      </c>
      <c r="AP1039" s="234">
        <f>(IFERROR(-FV(AP$950,AP981,AP131/AP981)-AP131,0)+(SUM($N131:AO131)+SUM($N1010:AO1010))*AP$950*AP981)*($F1039=5)</f>
        <v>0</v>
      </c>
      <c r="AQ1039" s="234">
        <f>(IFERROR(-FV(AQ$950,AQ981,AQ131/AQ981)-AQ131,0)+(SUM($N131:AP131)+SUM($N1010:AP1010))*AQ$950*AQ981)*($F1039=5)</f>
        <v>0</v>
      </c>
      <c r="AR1039" s="234">
        <f>(IFERROR(-FV(AR$950,AR981,AR131/AR981)-AR131,0)+(SUM($N131:AQ131)+SUM($N1010:AQ1010))*AR$950*AR981)*($F1039=5)</f>
        <v>0</v>
      </c>
      <c r="AS1039" s="234">
        <f>(IFERROR(-FV(AS$950,AS981,AS131/AS981)-AS131,0)+(SUM($N131:AR131)+SUM($N1010:AR1010))*AS$950*AS981)*($F1039=5)</f>
        <v>0</v>
      </c>
      <c r="AT1039" s="234">
        <f>(IFERROR(-FV(AT$950,AT981,AT131/AT981)-AT131,0)+(SUM($N131:AS131)+SUM($N1010:AS1010))*AT$950*AT981)*($F1039=5)</f>
        <v>0</v>
      </c>
      <c r="AU1039" s="234">
        <f>(IFERROR(-FV(AU$950,AU981,AU131/AU981)-AU131,0)+(SUM($N131:AT131)+SUM($N1010:AT1010))*AU$950*AU981)*($F1039=5)</f>
        <v>0</v>
      </c>
      <c r="AV1039" s="234">
        <f>(IFERROR(-FV(AV$950,AV981,AV131/AV981)-AV131,0)+(SUM($N131:AU131)+SUM($N1010:AU1010))*AV$950*AV981)*($F1039=5)</f>
        <v>0</v>
      </c>
      <c r="AW1039" s="234">
        <f>(IFERROR(-FV(AW$950,AW981,AW131/AW981)-AW131,0)+(SUM($N131:AV131)+SUM($N1010:AV1010))*AW$950*AW981)*($F1039=5)</f>
        <v>0</v>
      </c>
      <c r="AX1039" s="234">
        <f>(IFERROR(-FV(AX$950,AX981,AX131/AX981)-AX131,0)+(SUM($N131:AW131)+SUM($N1010:AW1010))*AX$950*AX981)*($F1039=5)</f>
        <v>0</v>
      </c>
      <c r="AY1039" s="234">
        <f>(IFERROR(-FV(AY$950,AY981,AY131/AY981)-AY131,0)+(SUM($N131:AX131)+SUM($N1010:AX1010))*AY$950*AY981)*($F1039=5)</f>
        <v>0</v>
      </c>
      <c r="AZ1039" s="234">
        <f>(IFERROR(-FV(AZ$950,AZ981,AZ131/AZ981)-AZ131,0)+(SUM($N131:AY131)+SUM($N1010:AY1010))*AZ$950*AZ981)*($F1039=5)</f>
        <v>0</v>
      </c>
      <c r="BA1039" s="234">
        <f>(IFERROR(-FV(BA$950,BA981,BA131/BA981)-BA131,0)+(SUM($N131:AZ131)+SUM($N1010:AZ1010))*BA$950*BA981)*($F1039=5)</f>
        <v>0</v>
      </c>
      <c r="BB1039" s="234">
        <f>(IFERROR(-FV(BB$950,BB981,BB131/BB981)-BB131,0)+(SUM($N131:BA131)+SUM($N1010:BA1010))*BB$950*BB981)*($F1039=5)</f>
        <v>0</v>
      </c>
      <c r="BC1039" s="234">
        <f>(IFERROR(-FV(BC$950,BC981,BC131/BC981)-BC131,0)+(SUM($N131:BB131)+SUM($N1010:BB1010))*BC$950*BC981)*($F1039=5)</f>
        <v>0</v>
      </c>
      <c r="BD1039" s="234">
        <f>(IFERROR(-FV(BD$950,BD981,BD131/BD981)-BD131,0)+(SUM($N131:BC131)+SUM($N1010:BC1010))*BD$950*BD981)*($F1039=5)</f>
        <v>0</v>
      </c>
      <c r="BE1039" s="234">
        <f>(IFERROR(-FV(BE$950,BE981,BE131/BE981)-BE131,0)+(SUM($N131:BD131)+SUM($N1010:BD1010))*BE$950*BE981)*($F1039=5)</f>
        <v>0</v>
      </c>
      <c r="BF1039" s="234">
        <f>(IFERROR(-FV(BF$950,BF981,BF131/BF981)-BF131,0)+(SUM($N131:BE131)+SUM($N1010:BE1010))*BF$950*BF981)*($F1039=5)</f>
        <v>0</v>
      </c>
      <c r="BG1039" s="234">
        <f>(IFERROR(-FV(BG$950,BG981,BG131/BG981)-BG131,0)+(SUM($N131:BF131)+SUM($N1010:BF1010))*BG$950*BG981)*($F1039=5)</f>
        <v>0</v>
      </c>
      <c r="BH1039" s="234">
        <f>(IFERROR(-FV(BH$950,BH981,BH131/BH981)-BH131,0)+(SUM($N131:BG131)+SUM($N1010:BG1010))*BH$950*BH981)*($F1039=5)</f>
        <v>0</v>
      </c>
      <c r="BI1039" s="234">
        <f>(IFERROR(-FV(BI$950,BI981,BI131/BI981)-BI131,0)+(SUM($N131:BH131)+SUM($N1010:BH1010))*BI$950*BI981)*($F1039=5)</f>
        <v>0</v>
      </c>
      <c r="BJ1039" s="234">
        <f>(IFERROR(-FV(BJ$950,BJ981,BJ131/BJ981)-BJ131,0)+(SUM($N131:BI131)+SUM($N1010:BI1010))*BJ$950*BJ981)*($F1039=5)</f>
        <v>0</v>
      </c>
      <c r="BK1039" s="234">
        <f>(IFERROR(-FV(BK$950,BK981,BK131/BK981)-BK131,0)+(SUM($N131:BJ131)+SUM($N1010:BJ1010))*BK$950*BK981)*($F1039=5)</f>
        <v>0</v>
      </c>
      <c r="BL1039" s="234">
        <f>(IFERROR(-FV(BL$950,BL981,BL131/BL981)-BL131,0)+(SUM($N131:BK131)+SUM($N1010:BK1010))*BL$950*BL981)*($F1039=5)</f>
        <v>0</v>
      </c>
      <c r="BM1039" s="234">
        <f>(IFERROR(-FV(BM$950,BM981,BM131/BM981)-BM131,0)+(SUM($N131:BL131)+SUM($N1010:BL1010))*BM$950*BM981)*($F1039=5)</f>
        <v>0</v>
      </c>
    </row>
    <row r="1040" spans="3:65" outlineLevel="1" x14ac:dyDescent="0.2">
      <c r="C1040" s="188">
        <f t="shared" si="749"/>
        <v>24</v>
      </c>
      <c r="D1040" s="166" t="str">
        <f t="shared" si="750"/>
        <v>item 24</v>
      </c>
      <c r="E1040" s="211" t="str">
        <f t="shared" si="748"/>
        <v>Operating Expense</v>
      </c>
      <c r="F1040" s="183">
        <f t="shared" si="748"/>
        <v>2</v>
      </c>
      <c r="G1040" s="183"/>
      <c r="H1040" s="222"/>
      <c r="K1040" s="202">
        <f t="shared" si="751"/>
        <v>0</v>
      </c>
      <c r="L1040" s="203">
        <f t="shared" si="752"/>
        <v>0</v>
      </c>
      <c r="O1040" s="234">
        <f>(IFERROR(-FV(O$950,O982,O132/O982)-O132,0)+(SUM($N132:N132)+SUM($N1011:N1011))*O$950*O982)*($F1040=5)</f>
        <v>0</v>
      </c>
      <c r="P1040" s="234">
        <f>(IFERROR(-FV(P$950,P982,P132/P982)-P132,0)+(SUM($N132:O132)+SUM($N1011:O1011))*P$950*P982)*($F1040=5)</f>
        <v>0</v>
      </c>
      <c r="Q1040" s="234">
        <f>(IFERROR(-FV(Q$950,Q982,Q132/Q982)-Q132,0)+(SUM($N132:P132)+SUM($N1011:P1011))*Q$950*Q982)*($F1040=5)</f>
        <v>0</v>
      </c>
      <c r="R1040" s="234">
        <f>(IFERROR(-FV(R$950,R982,R132/R982)-R132,0)+(SUM($N132:Q132)+SUM($N1011:Q1011))*R$950*R982)*($F1040=5)</f>
        <v>0</v>
      </c>
      <c r="S1040" s="234">
        <f>(IFERROR(-FV(S$950,S982,S132/S982)-S132,0)+(SUM($N132:R132)+SUM($N1011:R1011))*S$950*S982)*($F1040=5)</f>
        <v>0</v>
      </c>
      <c r="T1040" s="234">
        <f>(IFERROR(-FV(T$950,T982,T132/T982)-T132,0)+(SUM($N132:S132)+SUM($N1011:S1011))*T$950*T982)*($F1040=5)</f>
        <v>0</v>
      </c>
      <c r="U1040" s="234">
        <f>(IFERROR(-FV(U$950,U982,U132/U982)-U132,0)+(SUM($N132:T132)+SUM($N1011:T1011))*U$950*U982)*($F1040=5)</f>
        <v>0</v>
      </c>
      <c r="V1040" s="234">
        <f>(IFERROR(-FV(V$950,V982,V132/V982)-V132,0)+(SUM($N132:U132)+SUM($N1011:U1011))*V$950*V982)*($F1040=5)</f>
        <v>0</v>
      </c>
      <c r="W1040" s="234">
        <f>(IFERROR(-FV(W$950,W982,W132/W982)-W132,0)+(SUM($N132:V132)+SUM($N1011:V1011))*W$950*W982)*($F1040=5)</f>
        <v>0</v>
      </c>
      <c r="X1040" s="234">
        <f>(IFERROR(-FV(X$950,X982,X132/X982)-X132,0)+(SUM($N132:W132)+SUM($N1011:W1011))*X$950*X982)*($F1040=5)</f>
        <v>0</v>
      </c>
      <c r="Y1040" s="234">
        <f>(IFERROR(-FV(Y$950,Y982,Y132/Y982)-Y132,0)+(SUM($N132:X132)+SUM($N1011:X1011))*Y$950*Y982)*($F1040=5)</f>
        <v>0</v>
      </c>
      <c r="Z1040" s="234">
        <f>(IFERROR(-FV(Z$950,Z982,Z132/Z982)-Z132,0)+(SUM($N132:Y132)+SUM($N1011:Y1011))*Z$950*Z982)*($F1040=5)</f>
        <v>0</v>
      </c>
      <c r="AA1040" s="234">
        <f>(IFERROR(-FV(AA$950,AA982,AA132/AA982)-AA132,0)+(SUM($N132:Z132)+SUM($N1011:Z1011))*AA$950*AA982)*($F1040=5)</f>
        <v>0</v>
      </c>
      <c r="AB1040" s="234">
        <f>(IFERROR(-FV(AB$950,AB982,AB132/AB982)-AB132,0)+(SUM($N132:AA132)+SUM($N1011:AA1011))*AB$950*AB982)*($F1040=5)</f>
        <v>0</v>
      </c>
      <c r="AC1040" s="234">
        <f>(IFERROR(-FV(AC$950,AC982,AC132/AC982)-AC132,0)+(SUM($N132:AB132)+SUM($N1011:AB1011))*AC$950*AC982)*($F1040=5)</f>
        <v>0</v>
      </c>
      <c r="AD1040" s="234">
        <f>(IFERROR(-FV(AD$950,AD982,AD132/AD982)-AD132,0)+(SUM($N132:AC132)+SUM($N1011:AC1011))*AD$950*AD982)*($F1040=5)</f>
        <v>0</v>
      </c>
      <c r="AE1040" s="234">
        <f>(IFERROR(-FV(AE$950,AE982,AE132/AE982)-AE132,0)+(SUM($N132:AD132)+SUM($N1011:AD1011))*AE$950*AE982)*($F1040=5)</f>
        <v>0</v>
      </c>
      <c r="AF1040" s="234">
        <f>(IFERROR(-FV(AF$950,AF982,AF132/AF982)-AF132,0)+(SUM($N132:AE132)+SUM($N1011:AE1011))*AF$950*AF982)*($F1040=5)</f>
        <v>0</v>
      </c>
      <c r="AG1040" s="234">
        <f>(IFERROR(-FV(AG$950,AG982,AG132/AG982)-AG132,0)+(SUM($N132:AF132)+SUM($N1011:AF1011))*AG$950*AG982)*($F1040=5)</f>
        <v>0</v>
      </c>
      <c r="AH1040" s="234">
        <f>(IFERROR(-FV(AH$950,AH982,AH132/AH982)-AH132,0)+(SUM($N132:AG132)+SUM($N1011:AG1011))*AH$950*AH982)*($F1040=5)</f>
        <v>0</v>
      </c>
      <c r="AI1040" s="234">
        <f>(IFERROR(-FV(AI$950,AI982,AI132/AI982)-AI132,0)+(SUM($N132:AH132)+SUM($N1011:AH1011))*AI$950*AI982)*($F1040=5)</f>
        <v>0</v>
      </c>
      <c r="AJ1040" s="234">
        <f>(IFERROR(-FV(AJ$950,AJ982,AJ132/AJ982)-AJ132,0)+(SUM($N132:AI132)+SUM($N1011:AI1011))*AJ$950*AJ982)*($F1040=5)</f>
        <v>0</v>
      </c>
      <c r="AK1040" s="234">
        <f>(IFERROR(-FV(AK$950,AK982,AK132/AK982)-AK132,0)+(SUM($N132:AJ132)+SUM($N1011:AJ1011))*AK$950*AK982)*($F1040=5)</f>
        <v>0</v>
      </c>
      <c r="AL1040" s="234">
        <f>(IFERROR(-FV(AL$950,AL982,AL132/AL982)-AL132,0)+(SUM($N132:AK132)+SUM($N1011:AK1011))*AL$950*AL982)*($F1040=5)</f>
        <v>0</v>
      </c>
      <c r="AM1040" s="234">
        <f>(IFERROR(-FV(AM$950,AM982,AM132/AM982)-AM132,0)+(SUM($N132:AL132)+SUM($N1011:AL1011))*AM$950*AM982)*($F1040=5)</f>
        <v>0</v>
      </c>
      <c r="AN1040" s="234">
        <f>(IFERROR(-FV(AN$950,AN982,AN132/AN982)-AN132,0)+(SUM($N132:AM132)+SUM($N1011:AM1011))*AN$950*AN982)*($F1040=5)</f>
        <v>0</v>
      </c>
      <c r="AO1040" s="234">
        <f>(IFERROR(-FV(AO$950,AO982,AO132/AO982)-AO132,0)+(SUM($N132:AN132)+SUM($N1011:AN1011))*AO$950*AO982)*($F1040=5)</f>
        <v>0</v>
      </c>
      <c r="AP1040" s="234">
        <f>(IFERROR(-FV(AP$950,AP982,AP132/AP982)-AP132,0)+(SUM($N132:AO132)+SUM($N1011:AO1011))*AP$950*AP982)*($F1040=5)</f>
        <v>0</v>
      </c>
      <c r="AQ1040" s="234">
        <f>(IFERROR(-FV(AQ$950,AQ982,AQ132/AQ982)-AQ132,0)+(SUM($N132:AP132)+SUM($N1011:AP1011))*AQ$950*AQ982)*($F1040=5)</f>
        <v>0</v>
      </c>
      <c r="AR1040" s="234">
        <f>(IFERROR(-FV(AR$950,AR982,AR132/AR982)-AR132,0)+(SUM($N132:AQ132)+SUM($N1011:AQ1011))*AR$950*AR982)*($F1040=5)</f>
        <v>0</v>
      </c>
      <c r="AS1040" s="234">
        <f>(IFERROR(-FV(AS$950,AS982,AS132/AS982)-AS132,0)+(SUM($N132:AR132)+SUM($N1011:AR1011))*AS$950*AS982)*($F1040=5)</f>
        <v>0</v>
      </c>
      <c r="AT1040" s="234">
        <f>(IFERROR(-FV(AT$950,AT982,AT132/AT982)-AT132,0)+(SUM($N132:AS132)+SUM($N1011:AS1011))*AT$950*AT982)*($F1040=5)</f>
        <v>0</v>
      </c>
      <c r="AU1040" s="234">
        <f>(IFERROR(-FV(AU$950,AU982,AU132/AU982)-AU132,0)+(SUM($N132:AT132)+SUM($N1011:AT1011))*AU$950*AU982)*($F1040=5)</f>
        <v>0</v>
      </c>
      <c r="AV1040" s="234">
        <f>(IFERROR(-FV(AV$950,AV982,AV132/AV982)-AV132,0)+(SUM($N132:AU132)+SUM($N1011:AU1011))*AV$950*AV982)*($F1040=5)</f>
        <v>0</v>
      </c>
      <c r="AW1040" s="234">
        <f>(IFERROR(-FV(AW$950,AW982,AW132/AW982)-AW132,0)+(SUM($N132:AV132)+SUM($N1011:AV1011))*AW$950*AW982)*($F1040=5)</f>
        <v>0</v>
      </c>
      <c r="AX1040" s="234">
        <f>(IFERROR(-FV(AX$950,AX982,AX132/AX982)-AX132,0)+(SUM($N132:AW132)+SUM($N1011:AW1011))*AX$950*AX982)*($F1040=5)</f>
        <v>0</v>
      </c>
      <c r="AY1040" s="234">
        <f>(IFERROR(-FV(AY$950,AY982,AY132/AY982)-AY132,0)+(SUM($N132:AX132)+SUM($N1011:AX1011))*AY$950*AY982)*($F1040=5)</f>
        <v>0</v>
      </c>
      <c r="AZ1040" s="234">
        <f>(IFERROR(-FV(AZ$950,AZ982,AZ132/AZ982)-AZ132,0)+(SUM($N132:AY132)+SUM($N1011:AY1011))*AZ$950*AZ982)*($F1040=5)</f>
        <v>0</v>
      </c>
      <c r="BA1040" s="234">
        <f>(IFERROR(-FV(BA$950,BA982,BA132/BA982)-BA132,0)+(SUM($N132:AZ132)+SUM($N1011:AZ1011))*BA$950*BA982)*($F1040=5)</f>
        <v>0</v>
      </c>
      <c r="BB1040" s="234">
        <f>(IFERROR(-FV(BB$950,BB982,BB132/BB982)-BB132,0)+(SUM($N132:BA132)+SUM($N1011:BA1011))*BB$950*BB982)*($F1040=5)</f>
        <v>0</v>
      </c>
      <c r="BC1040" s="234">
        <f>(IFERROR(-FV(BC$950,BC982,BC132/BC982)-BC132,0)+(SUM($N132:BB132)+SUM($N1011:BB1011))*BC$950*BC982)*($F1040=5)</f>
        <v>0</v>
      </c>
      <c r="BD1040" s="234">
        <f>(IFERROR(-FV(BD$950,BD982,BD132/BD982)-BD132,0)+(SUM($N132:BC132)+SUM($N1011:BC1011))*BD$950*BD982)*($F1040=5)</f>
        <v>0</v>
      </c>
      <c r="BE1040" s="234">
        <f>(IFERROR(-FV(BE$950,BE982,BE132/BE982)-BE132,0)+(SUM($N132:BD132)+SUM($N1011:BD1011))*BE$950*BE982)*($F1040=5)</f>
        <v>0</v>
      </c>
      <c r="BF1040" s="234">
        <f>(IFERROR(-FV(BF$950,BF982,BF132/BF982)-BF132,0)+(SUM($N132:BE132)+SUM($N1011:BE1011))*BF$950*BF982)*($F1040=5)</f>
        <v>0</v>
      </c>
      <c r="BG1040" s="234">
        <f>(IFERROR(-FV(BG$950,BG982,BG132/BG982)-BG132,0)+(SUM($N132:BF132)+SUM($N1011:BF1011))*BG$950*BG982)*($F1040=5)</f>
        <v>0</v>
      </c>
      <c r="BH1040" s="234">
        <f>(IFERROR(-FV(BH$950,BH982,BH132/BH982)-BH132,0)+(SUM($N132:BG132)+SUM($N1011:BG1011))*BH$950*BH982)*($F1040=5)</f>
        <v>0</v>
      </c>
      <c r="BI1040" s="234">
        <f>(IFERROR(-FV(BI$950,BI982,BI132/BI982)-BI132,0)+(SUM($N132:BH132)+SUM($N1011:BH1011))*BI$950*BI982)*($F1040=5)</f>
        <v>0</v>
      </c>
      <c r="BJ1040" s="234">
        <f>(IFERROR(-FV(BJ$950,BJ982,BJ132/BJ982)-BJ132,0)+(SUM($N132:BI132)+SUM($N1011:BI1011))*BJ$950*BJ982)*($F1040=5)</f>
        <v>0</v>
      </c>
      <c r="BK1040" s="234">
        <f>(IFERROR(-FV(BK$950,BK982,BK132/BK982)-BK132,0)+(SUM($N132:BJ132)+SUM($N1011:BJ1011))*BK$950*BK982)*($F1040=5)</f>
        <v>0</v>
      </c>
      <c r="BL1040" s="234">
        <f>(IFERROR(-FV(BL$950,BL982,BL132/BL982)-BL132,0)+(SUM($N132:BK132)+SUM($N1011:BK1011))*BL$950*BL982)*($F1040=5)</f>
        <v>0</v>
      </c>
      <c r="BM1040" s="234">
        <f>(IFERROR(-FV(BM$950,BM982,BM132/BM982)-BM132,0)+(SUM($N132:BL132)+SUM($N1011:BL1011))*BM$950*BM982)*($F1040=5)</f>
        <v>0</v>
      </c>
    </row>
    <row r="1041" spans="3:65" outlineLevel="1" x14ac:dyDescent="0.2">
      <c r="C1041" s="188">
        <f t="shared" si="749"/>
        <v>25</v>
      </c>
      <c r="D1041" s="166" t="str">
        <f t="shared" si="750"/>
        <v>item 25</v>
      </c>
      <c r="E1041" s="211" t="str">
        <f t="shared" si="748"/>
        <v>Operating Expense</v>
      </c>
      <c r="F1041" s="183">
        <f t="shared" si="748"/>
        <v>2</v>
      </c>
      <c r="G1041" s="183"/>
      <c r="H1041" s="222"/>
      <c r="K1041" s="205">
        <f t="shared" si="751"/>
        <v>0</v>
      </c>
      <c r="L1041" s="206">
        <f t="shared" si="752"/>
        <v>0</v>
      </c>
      <c r="O1041" s="234">
        <f>(IFERROR(-FV(O$950,O983,O133/O983)-O133,0)+(SUM($N133:N133)+SUM($N1012:N1012))*O$950*O983)*($F1041=5)</f>
        <v>0</v>
      </c>
      <c r="P1041" s="234">
        <f>(IFERROR(-FV(P$950,P983,P133/P983)-P133,0)+(SUM($N133:O133)+SUM($N1012:O1012))*P$950*P983)*($F1041=5)</f>
        <v>0</v>
      </c>
      <c r="Q1041" s="234">
        <f>(IFERROR(-FV(Q$950,Q983,Q133/Q983)-Q133,0)+(SUM($N133:P133)+SUM($N1012:P1012))*Q$950*Q983)*($F1041=5)</f>
        <v>0</v>
      </c>
      <c r="R1041" s="234">
        <f>(IFERROR(-FV(R$950,R983,R133/R983)-R133,0)+(SUM($N133:Q133)+SUM($N1012:Q1012))*R$950*R983)*($F1041=5)</f>
        <v>0</v>
      </c>
      <c r="S1041" s="234">
        <f>(IFERROR(-FV(S$950,S983,S133/S983)-S133,0)+(SUM($N133:R133)+SUM($N1012:R1012))*S$950*S983)*($F1041=5)</f>
        <v>0</v>
      </c>
      <c r="T1041" s="234">
        <f>(IFERROR(-FV(T$950,T983,T133/T983)-T133,0)+(SUM($N133:S133)+SUM($N1012:S1012))*T$950*T983)*($F1041=5)</f>
        <v>0</v>
      </c>
      <c r="U1041" s="234">
        <f>(IFERROR(-FV(U$950,U983,U133/U983)-U133,0)+(SUM($N133:T133)+SUM($N1012:T1012))*U$950*U983)*($F1041=5)</f>
        <v>0</v>
      </c>
      <c r="V1041" s="234">
        <f>(IFERROR(-FV(V$950,V983,V133/V983)-V133,0)+(SUM($N133:U133)+SUM($N1012:U1012))*V$950*V983)*($F1041=5)</f>
        <v>0</v>
      </c>
      <c r="W1041" s="234">
        <f>(IFERROR(-FV(W$950,W983,W133/W983)-W133,0)+(SUM($N133:V133)+SUM($N1012:V1012))*W$950*W983)*($F1041=5)</f>
        <v>0</v>
      </c>
      <c r="X1041" s="234">
        <f>(IFERROR(-FV(X$950,X983,X133/X983)-X133,0)+(SUM($N133:W133)+SUM($N1012:W1012))*X$950*X983)*($F1041=5)</f>
        <v>0</v>
      </c>
      <c r="Y1041" s="234">
        <f>(IFERROR(-FV(Y$950,Y983,Y133/Y983)-Y133,0)+(SUM($N133:X133)+SUM($N1012:X1012))*Y$950*Y983)*($F1041=5)</f>
        <v>0</v>
      </c>
      <c r="Z1041" s="234">
        <f>(IFERROR(-FV(Z$950,Z983,Z133/Z983)-Z133,0)+(SUM($N133:Y133)+SUM($N1012:Y1012))*Z$950*Z983)*($F1041=5)</f>
        <v>0</v>
      </c>
      <c r="AA1041" s="234">
        <f>(IFERROR(-FV(AA$950,AA983,AA133/AA983)-AA133,0)+(SUM($N133:Z133)+SUM($N1012:Z1012))*AA$950*AA983)*($F1041=5)</f>
        <v>0</v>
      </c>
      <c r="AB1041" s="234">
        <f>(IFERROR(-FV(AB$950,AB983,AB133/AB983)-AB133,0)+(SUM($N133:AA133)+SUM($N1012:AA1012))*AB$950*AB983)*($F1041=5)</f>
        <v>0</v>
      </c>
      <c r="AC1041" s="234">
        <f>(IFERROR(-FV(AC$950,AC983,AC133/AC983)-AC133,0)+(SUM($N133:AB133)+SUM($N1012:AB1012))*AC$950*AC983)*($F1041=5)</f>
        <v>0</v>
      </c>
      <c r="AD1041" s="234">
        <f>(IFERROR(-FV(AD$950,AD983,AD133/AD983)-AD133,0)+(SUM($N133:AC133)+SUM($N1012:AC1012))*AD$950*AD983)*($F1041=5)</f>
        <v>0</v>
      </c>
      <c r="AE1041" s="234">
        <f>(IFERROR(-FV(AE$950,AE983,AE133/AE983)-AE133,0)+(SUM($N133:AD133)+SUM($N1012:AD1012))*AE$950*AE983)*($F1041=5)</f>
        <v>0</v>
      </c>
      <c r="AF1041" s="234">
        <f>(IFERROR(-FV(AF$950,AF983,AF133/AF983)-AF133,0)+(SUM($N133:AE133)+SUM($N1012:AE1012))*AF$950*AF983)*($F1041=5)</f>
        <v>0</v>
      </c>
      <c r="AG1041" s="234">
        <f>(IFERROR(-FV(AG$950,AG983,AG133/AG983)-AG133,0)+(SUM($N133:AF133)+SUM($N1012:AF1012))*AG$950*AG983)*($F1041=5)</f>
        <v>0</v>
      </c>
      <c r="AH1041" s="234">
        <f>(IFERROR(-FV(AH$950,AH983,AH133/AH983)-AH133,0)+(SUM($N133:AG133)+SUM($N1012:AG1012))*AH$950*AH983)*($F1041=5)</f>
        <v>0</v>
      </c>
      <c r="AI1041" s="234">
        <f>(IFERROR(-FV(AI$950,AI983,AI133/AI983)-AI133,0)+(SUM($N133:AH133)+SUM($N1012:AH1012))*AI$950*AI983)*($F1041=5)</f>
        <v>0</v>
      </c>
      <c r="AJ1041" s="234">
        <f>(IFERROR(-FV(AJ$950,AJ983,AJ133/AJ983)-AJ133,0)+(SUM($N133:AI133)+SUM($N1012:AI1012))*AJ$950*AJ983)*($F1041=5)</f>
        <v>0</v>
      </c>
      <c r="AK1041" s="234">
        <f>(IFERROR(-FV(AK$950,AK983,AK133/AK983)-AK133,0)+(SUM($N133:AJ133)+SUM($N1012:AJ1012))*AK$950*AK983)*($F1041=5)</f>
        <v>0</v>
      </c>
      <c r="AL1041" s="234">
        <f>(IFERROR(-FV(AL$950,AL983,AL133/AL983)-AL133,0)+(SUM($N133:AK133)+SUM($N1012:AK1012))*AL$950*AL983)*($F1041=5)</f>
        <v>0</v>
      </c>
      <c r="AM1041" s="234">
        <f>(IFERROR(-FV(AM$950,AM983,AM133/AM983)-AM133,0)+(SUM($N133:AL133)+SUM($N1012:AL1012))*AM$950*AM983)*($F1041=5)</f>
        <v>0</v>
      </c>
      <c r="AN1041" s="234">
        <f>(IFERROR(-FV(AN$950,AN983,AN133/AN983)-AN133,0)+(SUM($N133:AM133)+SUM($N1012:AM1012))*AN$950*AN983)*($F1041=5)</f>
        <v>0</v>
      </c>
      <c r="AO1041" s="234">
        <f>(IFERROR(-FV(AO$950,AO983,AO133/AO983)-AO133,0)+(SUM($N133:AN133)+SUM($N1012:AN1012))*AO$950*AO983)*($F1041=5)</f>
        <v>0</v>
      </c>
      <c r="AP1041" s="234">
        <f>(IFERROR(-FV(AP$950,AP983,AP133/AP983)-AP133,0)+(SUM($N133:AO133)+SUM($N1012:AO1012))*AP$950*AP983)*($F1041=5)</f>
        <v>0</v>
      </c>
      <c r="AQ1041" s="234">
        <f>(IFERROR(-FV(AQ$950,AQ983,AQ133/AQ983)-AQ133,0)+(SUM($N133:AP133)+SUM($N1012:AP1012))*AQ$950*AQ983)*($F1041=5)</f>
        <v>0</v>
      </c>
      <c r="AR1041" s="234">
        <f>(IFERROR(-FV(AR$950,AR983,AR133/AR983)-AR133,0)+(SUM($N133:AQ133)+SUM($N1012:AQ1012))*AR$950*AR983)*($F1041=5)</f>
        <v>0</v>
      </c>
      <c r="AS1041" s="234">
        <f>(IFERROR(-FV(AS$950,AS983,AS133/AS983)-AS133,0)+(SUM($N133:AR133)+SUM($N1012:AR1012))*AS$950*AS983)*($F1041=5)</f>
        <v>0</v>
      </c>
      <c r="AT1041" s="234">
        <f>(IFERROR(-FV(AT$950,AT983,AT133/AT983)-AT133,0)+(SUM($N133:AS133)+SUM($N1012:AS1012))*AT$950*AT983)*($F1041=5)</f>
        <v>0</v>
      </c>
      <c r="AU1041" s="234">
        <f>(IFERROR(-FV(AU$950,AU983,AU133/AU983)-AU133,0)+(SUM($N133:AT133)+SUM($N1012:AT1012))*AU$950*AU983)*($F1041=5)</f>
        <v>0</v>
      </c>
      <c r="AV1041" s="234">
        <f>(IFERROR(-FV(AV$950,AV983,AV133/AV983)-AV133,0)+(SUM($N133:AU133)+SUM($N1012:AU1012))*AV$950*AV983)*($F1041=5)</f>
        <v>0</v>
      </c>
      <c r="AW1041" s="234">
        <f>(IFERROR(-FV(AW$950,AW983,AW133/AW983)-AW133,0)+(SUM($N133:AV133)+SUM($N1012:AV1012))*AW$950*AW983)*($F1041=5)</f>
        <v>0</v>
      </c>
      <c r="AX1041" s="234">
        <f>(IFERROR(-FV(AX$950,AX983,AX133/AX983)-AX133,0)+(SUM($N133:AW133)+SUM($N1012:AW1012))*AX$950*AX983)*($F1041=5)</f>
        <v>0</v>
      </c>
      <c r="AY1041" s="234">
        <f>(IFERROR(-FV(AY$950,AY983,AY133/AY983)-AY133,0)+(SUM($N133:AX133)+SUM($N1012:AX1012))*AY$950*AY983)*($F1041=5)</f>
        <v>0</v>
      </c>
      <c r="AZ1041" s="234">
        <f>(IFERROR(-FV(AZ$950,AZ983,AZ133/AZ983)-AZ133,0)+(SUM($N133:AY133)+SUM($N1012:AY1012))*AZ$950*AZ983)*($F1041=5)</f>
        <v>0</v>
      </c>
      <c r="BA1041" s="234">
        <f>(IFERROR(-FV(BA$950,BA983,BA133/BA983)-BA133,0)+(SUM($N133:AZ133)+SUM($N1012:AZ1012))*BA$950*BA983)*($F1041=5)</f>
        <v>0</v>
      </c>
      <c r="BB1041" s="234">
        <f>(IFERROR(-FV(BB$950,BB983,BB133/BB983)-BB133,0)+(SUM($N133:BA133)+SUM($N1012:BA1012))*BB$950*BB983)*($F1041=5)</f>
        <v>0</v>
      </c>
      <c r="BC1041" s="234">
        <f>(IFERROR(-FV(BC$950,BC983,BC133/BC983)-BC133,0)+(SUM($N133:BB133)+SUM($N1012:BB1012))*BC$950*BC983)*($F1041=5)</f>
        <v>0</v>
      </c>
      <c r="BD1041" s="234">
        <f>(IFERROR(-FV(BD$950,BD983,BD133/BD983)-BD133,0)+(SUM($N133:BC133)+SUM($N1012:BC1012))*BD$950*BD983)*($F1041=5)</f>
        <v>0</v>
      </c>
      <c r="BE1041" s="234">
        <f>(IFERROR(-FV(BE$950,BE983,BE133/BE983)-BE133,0)+(SUM($N133:BD133)+SUM($N1012:BD1012))*BE$950*BE983)*($F1041=5)</f>
        <v>0</v>
      </c>
      <c r="BF1041" s="234">
        <f>(IFERROR(-FV(BF$950,BF983,BF133/BF983)-BF133,0)+(SUM($N133:BE133)+SUM($N1012:BE1012))*BF$950*BF983)*($F1041=5)</f>
        <v>0</v>
      </c>
      <c r="BG1041" s="234">
        <f>(IFERROR(-FV(BG$950,BG983,BG133/BG983)-BG133,0)+(SUM($N133:BF133)+SUM($N1012:BF1012))*BG$950*BG983)*($F1041=5)</f>
        <v>0</v>
      </c>
      <c r="BH1041" s="234">
        <f>(IFERROR(-FV(BH$950,BH983,BH133/BH983)-BH133,0)+(SUM($N133:BG133)+SUM($N1012:BG1012))*BH$950*BH983)*($F1041=5)</f>
        <v>0</v>
      </c>
      <c r="BI1041" s="234">
        <f>(IFERROR(-FV(BI$950,BI983,BI133/BI983)-BI133,0)+(SUM($N133:BH133)+SUM($N1012:BH1012))*BI$950*BI983)*($F1041=5)</f>
        <v>0</v>
      </c>
      <c r="BJ1041" s="234">
        <f>(IFERROR(-FV(BJ$950,BJ983,BJ133/BJ983)-BJ133,0)+(SUM($N133:BI133)+SUM($N1012:BI1012))*BJ$950*BJ983)*($F1041=5)</f>
        <v>0</v>
      </c>
      <c r="BK1041" s="234">
        <f>(IFERROR(-FV(BK$950,BK983,BK133/BK983)-BK133,0)+(SUM($N133:BJ133)+SUM($N1012:BJ1012))*BK$950*BK983)*($F1041=5)</f>
        <v>0</v>
      </c>
      <c r="BL1041" s="234">
        <f>(IFERROR(-FV(BL$950,BL983,BL133/BL983)-BL133,0)+(SUM($N133:BK133)+SUM($N1012:BK1012))*BL$950*BL983)*($F1041=5)</f>
        <v>0</v>
      </c>
      <c r="BM1041" s="234">
        <f>(IFERROR(-FV(BM$950,BM983,BM133/BM983)-BM133,0)+(SUM($N133:BL133)+SUM($N1012:BL1012))*BM$950*BM983)*($F1041=5)</f>
        <v>0</v>
      </c>
    </row>
    <row r="1042" spans="3:65" outlineLevel="1" x14ac:dyDescent="0.2">
      <c r="D1042" s="194"/>
      <c r="K1042" s="207"/>
      <c r="L1042" s="208"/>
      <c r="O1042" s="209"/>
      <c r="P1042" s="209"/>
      <c r="Q1042" s="209"/>
      <c r="R1042" s="209"/>
      <c r="S1042" s="209"/>
      <c r="T1042" s="209"/>
      <c r="U1042" s="209"/>
      <c r="V1042" s="209"/>
      <c r="W1042" s="209"/>
      <c r="X1042" s="209"/>
      <c r="Y1042" s="209"/>
      <c r="Z1042" s="209"/>
      <c r="AA1042" s="209"/>
      <c r="AB1042" s="209"/>
      <c r="AC1042" s="209"/>
      <c r="AD1042" s="209"/>
      <c r="AE1042" s="209"/>
      <c r="AF1042" s="209"/>
      <c r="AG1042" s="209"/>
      <c r="AH1042" s="209"/>
      <c r="AI1042" s="209"/>
      <c r="AJ1042" s="209"/>
      <c r="AK1042" s="209"/>
      <c r="AL1042" s="209"/>
      <c r="AM1042" s="209"/>
      <c r="AN1042" s="209"/>
      <c r="AO1042" s="209"/>
      <c r="AP1042" s="209"/>
      <c r="AQ1042" s="209"/>
      <c r="AR1042" s="209"/>
      <c r="AS1042" s="209"/>
      <c r="AT1042" s="209"/>
      <c r="AU1042" s="209"/>
      <c r="AV1042" s="209"/>
      <c r="AW1042" s="209"/>
      <c r="AX1042" s="209"/>
      <c r="AY1042" s="209"/>
      <c r="AZ1042" s="209"/>
      <c r="BA1042" s="209"/>
      <c r="BB1042" s="209"/>
      <c r="BC1042" s="209"/>
      <c r="BD1042" s="209"/>
      <c r="BE1042" s="209"/>
      <c r="BF1042" s="209"/>
      <c r="BG1042" s="209"/>
      <c r="BH1042" s="209"/>
      <c r="BI1042" s="209"/>
      <c r="BJ1042" s="209"/>
      <c r="BK1042" s="209"/>
      <c r="BL1042" s="209"/>
      <c r="BM1042" s="209"/>
    </row>
    <row r="1043" spans="3:65" s="189" customFormat="1" outlineLevel="1" x14ac:dyDescent="0.2">
      <c r="D1043" s="195"/>
      <c r="F1043" s="196"/>
      <c r="G1043" s="196"/>
    </row>
    <row r="1044" spans="3:65" s="189" customFormat="1" outlineLevel="1" x14ac:dyDescent="0.2">
      <c r="D1044" s="195"/>
      <c r="F1044" s="196"/>
      <c r="G1044" s="196"/>
    </row>
    <row r="1045" spans="3:65" outlineLevel="1" x14ac:dyDescent="0.2">
      <c r="D1045" s="186" t="s">
        <v>191</v>
      </c>
      <c r="E1045" s="181"/>
      <c r="F1045" s="155"/>
      <c r="G1045" s="155"/>
      <c r="H1045" s="216"/>
      <c r="K1045" s="184"/>
      <c r="L1045" s="184"/>
      <c r="M1045" s="184"/>
      <c r="O1045" s="184"/>
      <c r="P1045" s="184"/>
      <c r="Q1045" s="184"/>
      <c r="R1045" s="184"/>
      <c r="S1045" s="184"/>
      <c r="T1045" s="184"/>
      <c r="U1045" s="184"/>
      <c r="V1045" s="184"/>
      <c r="W1045" s="184"/>
      <c r="X1045" s="184"/>
      <c r="Y1045" s="184"/>
      <c r="Z1045" s="184"/>
      <c r="AA1045" s="184"/>
      <c r="AB1045" s="184"/>
      <c r="AC1045" s="184"/>
      <c r="AD1045" s="184"/>
      <c r="AE1045" s="184"/>
      <c r="AF1045" s="184"/>
      <c r="AG1045" s="184"/>
      <c r="AH1045" s="184"/>
      <c r="AI1045" s="184"/>
      <c r="AJ1045" s="184"/>
      <c r="AK1045" s="184"/>
      <c r="AL1045" s="184"/>
      <c r="AM1045" s="184"/>
      <c r="AN1045" s="184"/>
      <c r="AO1045" s="184"/>
      <c r="AP1045" s="184"/>
      <c r="AQ1045" s="184"/>
      <c r="AR1045" s="184"/>
      <c r="AS1045" s="184"/>
      <c r="AT1045" s="184"/>
      <c r="AU1045" s="184"/>
      <c r="AV1045" s="184"/>
      <c r="AW1045" s="184"/>
      <c r="AX1045" s="184"/>
      <c r="AY1045" s="184"/>
      <c r="AZ1045" s="184"/>
      <c r="BA1045" s="184"/>
      <c r="BB1045" s="184"/>
      <c r="BC1045" s="184"/>
      <c r="BD1045" s="184"/>
      <c r="BE1045" s="184"/>
      <c r="BF1045" s="184"/>
      <c r="BG1045" s="184"/>
      <c r="BH1045" s="184"/>
      <c r="BI1045" s="184"/>
      <c r="BJ1045" s="184"/>
      <c r="BK1045" s="184"/>
      <c r="BL1045" s="184"/>
      <c r="BM1045" s="184"/>
    </row>
    <row r="1046" spans="3:65" outlineLevel="1" x14ac:dyDescent="0.2">
      <c r="C1046" s="188">
        <f>C1045+1</f>
        <v>1</v>
      </c>
      <c r="D1046" s="166" t="str">
        <f>INDEX(D$51:D$75,$C1046,1)</f>
        <v xml:space="preserve">TRANSMISSION LINE  </v>
      </c>
      <c r="E1046" s="211" t="str">
        <f t="shared" ref="E1046:F1070" si="753">INDEX(E$51:E$75,$C1046,1)</f>
        <v>CWIP Capital</v>
      </c>
      <c r="F1046" s="183">
        <f t="shared" si="753"/>
        <v>6</v>
      </c>
      <c r="G1046" s="183"/>
      <c r="H1046" s="222"/>
      <c r="K1046" s="202">
        <f>SUMPRODUCT(O1046:BM1046,$O$11:$BM$11)</f>
        <v>0</v>
      </c>
      <c r="L1046" s="203">
        <f>SUM(O1046:BM1046)</f>
        <v>0</v>
      </c>
      <c r="O1046" s="234">
        <f>O988-O1017</f>
        <v>0</v>
      </c>
      <c r="P1046" s="234">
        <f t="shared" ref="P1046:BM1046" si="754">P988-P1017</f>
        <v>0</v>
      </c>
      <c r="Q1046" s="234">
        <f t="shared" si="754"/>
        <v>0</v>
      </c>
      <c r="R1046" s="234">
        <f t="shared" si="754"/>
        <v>0</v>
      </c>
      <c r="S1046" s="234">
        <f t="shared" si="754"/>
        <v>0</v>
      </c>
      <c r="T1046" s="234">
        <f t="shared" si="754"/>
        <v>0</v>
      </c>
      <c r="U1046" s="234">
        <f t="shared" si="754"/>
        <v>0</v>
      </c>
      <c r="V1046" s="234">
        <f t="shared" si="754"/>
        <v>0</v>
      </c>
      <c r="W1046" s="234">
        <f t="shared" si="754"/>
        <v>0</v>
      </c>
      <c r="X1046" s="234">
        <f t="shared" si="754"/>
        <v>0</v>
      </c>
      <c r="Y1046" s="234">
        <f t="shared" si="754"/>
        <v>0</v>
      </c>
      <c r="Z1046" s="234">
        <f t="shared" si="754"/>
        <v>0</v>
      </c>
      <c r="AA1046" s="234">
        <f t="shared" si="754"/>
        <v>0</v>
      </c>
      <c r="AB1046" s="234">
        <f t="shared" si="754"/>
        <v>0</v>
      </c>
      <c r="AC1046" s="234">
        <f t="shared" si="754"/>
        <v>0</v>
      </c>
      <c r="AD1046" s="234">
        <f t="shared" si="754"/>
        <v>0</v>
      </c>
      <c r="AE1046" s="234">
        <f t="shared" si="754"/>
        <v>0</v>
      </c>
      <c r="AF1046" s="234">
        <f t="shared" si="754"/>
        <v>0</v>
      </c>
      <c r="AG1046" s="234">
        <f t="shared" si="754"/>
        <v>0</v>
      </c>
      <c r="AH1046" s="234">
        <f t="shared" si="754"/>
        <v>0</v>
      </c>
      <c r="AI1046" s="234">
        <f t="shared" si="754"/>
        <v>0</v>
      </c>
      <c r="AJ1046" s="234">
        <f t="shared" si="754"/>
        <v>0</v>
      </c>
      <c r="AK1046" s="234">
        <f t="shared" si="754"/>
        <v>0</v>
      </c>
      <c r="AL1046" s="234">
        <f t="shared" si="754"/>
        <v>0</v>
      </c>
      <c r="AM1046" s="234">
        <f t="shared" si="754"/>
        <v>0</v>
      </c>
      <c r="AN1046" s="234">
        <f t="shared" si="754"/>
        <v>0</v>
      </c>
      <c r="AO1046" s="234">
        <f t="shared" si="754"/>
        <v>0</v>
      </c>
      <c r="AP1046" s="234">
        <f t="shared" si="754"/>
        <v>0</v>
      </c>
      <c r="AQ1046" s="234">
        <f t="shared" si="754"/>
        <v>0</v>
      </c>
      <c r="AR1046" s="234">
        <f t="shared" si="754"/>
        <v>0</v>
      </c>
      <c r="AS1046" s="234">
        <f t="shared" si="754"/>
        <v>0</v>
      </c>
      <c r="AT1046" s="234">
        <f t="shared" si="754"/>
        <v>0</v>
      </c>
      <c r="AU1046" s="234">
        <f t="shared" si="754"/>
        <v>0</v>
      </c>
      <c r="AV1046" s="234">
        <f t="shared" si="754"/>
        <v>0</v>
      </c>
      <c r="AW1046" s="234">
        <f t="shared" si="754"/>
        <v>0</v>
      </c>
      <c r="AX1046" s="234">
        <f t="shared" si="754"/>
        <v>0</v>
      </c>
      <c r="AY1046" s="234">
        <f t="shared" si="754"/>
        <v>0</v>
      </c>
      <c r="AZ1046" s="234">
        <f t="shared" si="754"/>
        <v>0</v>
      </c>
      <c r="BA1046" s="234">
        <f t="shared" si="754"/>
        <v>0</v>
      </c>
      <c r="BB1046" s="234">
        <f t="shared" si="754"/>
        <v>0</v>
      </c>
      <c r="BC1046" s="234">
        <f t="shared" si="754"/>
        <v>0</v>
      </c>
      <c r="BD1046" s="234">
        <f t="shared" si="754"/>
        <v>0</v>
      </c>
      <c r="BE1046" s="234">
        <f t="shared" si="754"/>
        <v>0</v>
      </c>
      <c r="BF1046" s="234">
        <f t="shared" si="754"/>
        <v>0</v>
      </c>
      <c r="BG1046" s="234">
        <f t="shared" si="754"/>
        <v>0</v>
      </c>
      <c r="BH1046" s="234">
        <f t="shared" si="754"/>
        <v>0</v>
      </c>
      <c r="BI1046" s="234">
        <f t="shared" si="754"/>
        <v>0</v>
      </c>
      <c r="BJ1046" s="234">
        <f t="shared" si="754"/>
        <v>0</v>
      </c>
      <c r="BK1046" s="234">
        <f t="shared" si="754"/>
        <v>0</v>
      </c>
      <c r="BL1046" s="234">
        <f t="shared" si="754"/>
        <v>0</v>
      </c>
      <c r="BM1046" s="234">
        <f t="shared" si="754"/>
        <v>0</v>
      </c>
    </row>
    <row r="1047" spans="3:65" outlineLevel="1" x14ac:dyDescent="0.2">
      <c r="C1047" s="188">
        <f t="shared" ref="C1047:C1070" si="755">C1046+1</f>
        <v>2</v>
      </c>
      <c r="D1047" s="166" t="str">
        <f t="shared" ref="D1047:D1070" si="756">INDEX(D$51:D$75,$C1047,1)</f>
        <v xml:space="preserve">TRANSMISSION SUBSTATION  </v>
      </c>
      <c r="E1047" s="211" t="str">
        <f t="shared" si="753"/>
        <v>CWIP Capital</v>
      </c>
      <c r="F1047" s="183">
        <f t="shared" si="753"/>
        <v>6</v>
      </c>
      <c r="G1047" s="183"/>
      <c r="H1047" s="222"/>
      <c r="K1047" s="202">
        <f t="shared" ref="K1047:K1070" si="757">SUMPRODUCT(O1047:BM1047,$O$11:$BM$11)</f>
        <v>0</v>
      </c>
      <c r="L1047" s="203">
        <f t="shared" ref="L1047:L1070" si="758">SUM(O1047:BM1047)</f>
        <v>0</v>
      </c>
      <c r="O1047" s="234">
        <f t="shared" ref="O1047:BM1047" si="759">O989-O1018</f>
        <v>0</v>
      </c>
      <c r="P1047" s="234">
        <f t="shared" si="759"/>
        <v>0</v>
      </c>
      <c r="Q1047" s="234">
        <f t="shared" si="759"/>
        <v>0</v>
      </c>
      <c r="R1047" s="234">
        <f t="shared" si="759"/>
        <v>0</v>
      </c>
      <c r="S1047" s="234">
        <f t="shared" si="759"/>
        <v>0</v>
      </c>
      <c r="T1047" s="234">
        <f t="shared" si="759"/>
        <v>0</v>
      </c>
      <c r="U1047" s="234">
        <f t="shared" si="759"/>
        <v>0</v>
      </c>
      <c r="V1047" s="234">
        <f t="shared" si="759"/>
        <v>0</v>
      </c>
      <c r="W1047" s="234">
        <f t="shared" si="759"/>
        <v>0</v>
      </c>
      <c r="X1047" s="234">
        <f t="shared" si="759"/>
        <v>0</v>
      </c>
      <c r="Y1047" s="234">
        <f t="shared" si="759"/>
        <v>0</v>
      </c>
      <c r="Z1047" s="234">
        <f t="shared" si="759"/>
        <v>0</v>
      </c>
      <c r="AA1047" s="234">
        <f t="shared" si="759"/>
        <v>0</v>
      </c>
      <c r="AB1047" s="234">
        <f t="shared" si="759"/>
        <v>0</v>
      </c>
      <c r="AC1047" s="234">
        <f t="shared" si="759"/>
        <v>0</v>
      </c>
      <c r="AD1047" s="234">
        <f t="shared" si="759"/>
        <v>0</v>
      </c>
      <c r="AE1047" s="234">
        <f t="shared" si="759"/>
        <v>0</v>
      </c>
      <c r="AF1047" s="234">
        <f t="shared" si="759"/>
        <v>0</v>
      </c>
      <c r="AG1047" s="234">
        <f t="shared" si="759"/>
        <v>0</v>
      </c>
      <c r="AH1047" s="234">
        <f t="shared" si="759"/>
        <v>0</v>
      </c>
      <c r="AI1047" s="234">
        <f t="shared" si="759"/>
        <v>0</v>
      </c>
      <c r="AJ1047" s="234">
        <f t="shared" si="759"/>
        <v>0</v>
      </c>
      <c r="AK1047" s="234">
        <f t="shared" si="759"/>
        <v>0</v>
      </c>
      <c r="AL1047" s="234">
        <f t="shared" si="759"/>
        <v>0</v>
      </c>
      <c r="AM1047" s="234">
        <f t="shared" si="759"/>
        <v>0</v>
      </c>
      <c r="AN1047" s="234">
        <f t="shared" si="759"/>
        <v>0</v>
      </c>
      <c r="AO1047" s="234">
        <f t="shared" si="759"/>
        <v>0</v>
      </c>
      <c r="AP1047" s="234">
        <f t="shared" si="759"/>
        <v>0</v>
      </c>
      <c r="AQ1047" s="234">
        <f t="shared" si="759"/>
        <v>0</v>
      </c>
      <c r="AR1047" s="234">
        <f t="shared" si="759"/>
        <v>0</v>
      </c>
      <c r="AS1047" s="234">
        <f t="shared" si="759"/>
        <v>0</v>
      </c>
      <c r="AT1047" s="234">
        <f t="shared" si="759"/>
        <v>0</v>
      </c>
      <c r="AU1047" s="234">
        <f t="shared" si="759"/>
        <v>0</v>
      </c>
      <c r="AV1047" s="234">
        <f t="shared" si="759"/>
        <v>0</v>
      </c>
      <c r="AW1047" s="234">
        <f t="shared" si="759"/>
        <v>0</v>
      </c>
      <c r="AX1047" s="234">
        <f t="shared" si="759"/>
        <v>0</v>
      </c>
      <c r="AY1047" s="234">
        <f t="shared" si="759"/>
        <v>0</v>
      </c>
      <c r="AZ1047" s="234">
        <f t="shared" si="759"/>
        <v>0</v>
      </c>
      <c r="BA1047" s="234">
        <f t="shared" si="759"/>
        <v>0</v>
      </c>
      <c r="BB1047" s="234">
        <f t="shared" si="759"/>
        <v>0</v>
      </c>
      <c r="BC1047" s="234">
        <f t="shared" si="759"/>
        <v>0</v>
      </c>
      <c r="BD1047" s="234">
        <f t="shared" si="759"/>
        <v>0</v>
      </c>
      <c r="BE1047" s="234">
        <f t="shared" si="759"/>
        <v>0</v>
      </c>
      <c r="BF1047" s="234">
        <f t="shared" si="759"/>
        <v>0</v>
      </c>
      <c r="BG1047" s="234">
        <f t="shared" si="759"/>
        <v>0</v>
      </c>
      <c r="BH1047" s="234">
        <f t="shared" si="759"/>
        <v>0</v>
      </c>
      <c r="BI1047" s="234">
        <f t="shared" si="759"/>
        <v>0</v>
      </c>
      <c r="BJ1047" s="234">
        <f t="shared" si="759"/>
        <v>0</v>
      </c>
      <c r="BK1047" s="234">
        <f t="shared" si="759"/>
        <v>0</v>
      </c>
      <c r="BL1047" s="234">
        <f t="shared" si="759"/>
        <v>0</v>
      </c>
      <c r="BM1047" s="234">
        <f t="shared" si="759"/>
        <v>0</v>
      </c>
    </row>
    <row r="1048" spans="3:65" outlineLevel="1" x14ac:dyDescent="0.2">
      <c r="C1048" s="188">
        <f t="shared" si="755"/>
        <v>3</v>
      </c>
      <c r="D1048" s="166" t="str">
        <f t="shared" si="756"/>
        <v xml:space="preserve">DISTRIBUTION SUBSTATION  </v>
      </c>
      <c r="E1048" s="211" t="str">
        <f t="shared" si="753"/>
        <v>CWIP Capital</v>
      </c>
      <c r="F1048" s="183">
        <f t="shared" si="753"/>
        <v>6</v>
      </c>
      <c r="G1048" s="183"/>
      <c r="H1048" s="222"/>
      <c r="K1048" s="202">
        <f t="shared" si="757"/>
        <v>0</v>
      </c>
      <c r="L1048" s="203">
        <f t="shared" si="758"/>
        <v>0</v>
      </c>
      <c r="O1048" s="234">
        <f t="shared" ref="O1048:BM1048" si="760">O990-O1019</f>
        <v>0</v>
      </c>
      <c r="P1048" s="234">
        <f t="shared" si="760"/>
        <v>0</v>
      </c>
      <c r="Q1048" s="234">
        <f t="shared" si="760"/>
        <v>0</v>
      </c>
      <c r="R1048" s="234">
        <f t="shared" si="760"/>
        <v>0</v>
      </c>
      <c r="S1048" s="234">
        <f t="shared" si="760"/>
        <v>0</v>
      </c>
      <c r="T1048" s="234">
        <f t="shared" si="760"/>
        <v>0</v>
      </c>
      <c r="U1048" s="234">
        <f t="shared" si="760"/>
        <v>0</v>
      </c>
      <c r="V1048" s="234">
        <f t="shared" si="760"/>
        <v>0</v>
      </c>
      <c r="W1048" s="234">
        <f t="shared" si="760"/>
        <v>0</v>
      </c>
      <c r="X1048" s="234">
        <f t="shared" si="760"/>
        <v>0</v>
      </c>
      <c r="Y1048" s="234">
        <f t="shared" si="760"/>
        <v>0</v>
      </c>
      <c r="Z1048" s="234">
        <f t="shared" si="760"/>
        <v>0</v>
      </c>
      <c r="AA1048" s="234">
        <f t="shared" si="760"/>
        <v>0</v>
      </c>
      <c r="AB1048" s="234">
        <f t="shared" si="760"/>
        <v>0</v>
      </c>
      <c r="AC1048" s="234">
        <f t="shared" si="760"/>
        <v>0</v>
      </c>
      <c r="AD1048" s="234">
        <f t="shared" si="760"/>
        <v>0</v>
      </c>
      <c r="AE1048" s="234">
        <f t="shared" si="760"/>
        <v>0</v>
      </c>
      <c r="AF1048" s="234">
        <f t="shared" si="760"/>
        <v>0</v>
      </c>
      <c r="AG1048" s="234">
        <f t="shared" si="760"/>
        <v>0</v>
      </c>
      <c r="AH1048" s="234">
        <f t="shared" si="760"/>
        <v>0</v>
      </c>
      <c r="AI1048" s="234">
        <f t="shared" si="760"/>
        <v>0</v>
      </c>
      <c r="AJ1048" s="234">
        <f t="shared" si="760"/>
        <v>0</v>
      </c>
      <c r="AK1048" s="234">
        <f t="shared" si="760"/>
        <v>0</v>
      </c>
      <c r="AL1048" s="234">
        <f t="shared" si="760"/>
        <v>0</v>
      </c>
      <c r="AM1048" s="234">
        <f t="shared" si="760"/>
        <v>0</v>
      </c>
      <c r="AN1048" s="234">
        <f t="shared" si="760"/>
        <v>0</v>
      </c>
      <c r="AO1048" s="234">
        <f t="shared" si="760"/>
        <v>0</v>
      </c>
      <c r="AP1048" s="234">
        <f t="shared" si="760"/>
        <v>0</v>
      </c>
      <c r="AQ1048" s="234">
        <f t="shared" si="760"/>
        <v>0</v>
      </c>
      <c r="AR1048" s="234">
        <f t="shared" si="760"/>
        <v>0</v>
      </c>
      <c r="AS1048" s="234">
        <f t="shared" si="760"/>
        <v>0</v>
      </c>
      <c r="AT1048" s="234">
        <f t="shared" si="760"/>
        <v>0</v>
      </c>
      <c r="AU1048" s="234">
        <f t="shared" si="760"/>
        <v>0</v>
      </c>
      <c r="AV1048" s="234">
        <f t="shared" si="760"/>
        <v>0</v>
      </c>
      <c r="AW1048" s="234">
        <f t="shared" si="760"/>
        <v>0</v>
      </c>
      <c r="AX1048" s="234">
        <f t="shared" si="760"/>
        <v>0</v>
      </c>
      <c r="AY1048" s="234">
        <f t="shared" si="760"/>
        <v>0</v>
      </c>
      <c r="AZ1048" s="234">
        <f t="shared" si="760"/>
        <v>0</v>
      </c>
      <c r="BA1048" s="234">
        <f t="shared" si="760"/>
        <v>0</v>
      </c>
      <c r="BB1048" s="234">
        <f t="shared" si="760"/>
        <v>0</v>
      </c>
      <c r="BC1048" s="234">
        <f t="shared" si="760"/>
        <v>0</v>
      </c>
      <c r="BD1048" s="234">
        <f t="shared" si="760"/>
        <v>0</v>
      </c>
      <c r="BE1048" s="234">
        <f t="shared" si="760"/>
        <v>0</v>
      </c>
      <c r="BF1048" s="234">
        <f t="shared" si="760"/>
        <v>0</v>
      </c>
      <c r="BG1048" s="234">
        <f t="shared" si="760"/>
        <v>0</v>
      </c>
      <c r="BH1048" s="234">
        <f t="shared" si="760"/>
        <v>0</v>
      </c>
      <c r="BI1048" s="234">
        <f t="shared" si="760"/>
        <v>0</v>
      </c>
      <c r="BJ1048" s="234">
        <f t="shared" si="760"/>
        <v>0</v>
      </c>
      <c r="BK1048" s="234">
        <f t="shared" si="760"/>
        <v>0</v>
      </c>
      <c r="BL1048" s="234">
        <f t="shared" si="760"/>
        <v>0</v>
      </c>
      <c r="BM1048" s="234">
        <f t="shared" si="760"/>
        <v>0</v>
      </c>
    </row>
    <row r="1049" spans="3:65" outlineLevel="1" x14ac:dyDescent="0.2">
      <c r="C1049" s="188">
        <f t="shared" si="755"/>
        <v>4</v>
      </c>
      <c r="D1049" s="166" t="str">
        <f t="shared" si="756"/>
        <v/>
      </c>
      <c r="E1049" s="211" t="str">
        <f t="shared" si="753"/>
        <v>Operating Expense</v>
      </c>
      <c r="F1049" s="183">
        <f t="shared" si="753"/>
        <v>2</v>
      </c>
      <c r="G1049" s="183"/>
      <c r="H1049" s="222"/>
      <c r="K1049" s="202">
        <f t="shared" si="757"/>
        <v>0</v>
      </c>
      <c r="L1049" s="203">
        <f t="shared" si="758"/>
        <v>0</v>
      </c>
      <c r="O1049" s="234">
        <f t="shared" ref="O1049:BM1049" si="761">O991-O1020</f>
        <v>0</v>
      </c>
      <c r="P1049" s="234">
        <f t="shared" si="761"/>
        <v>0</v>
      </c>
      <c r="Q1049" s="234">
        <f t="shared" si="761"/>
        <v>0</v>
      </c>
      <c r="R1049" s="234">
        <f t="shared" si="761"/>
        <v>0</v>
      </c>
      <c r="S1049" s="234">
        <f t="shared" si="761"/>
        <v>0</v>
      </c>
      <c r="T1049" s="234">
        <f t="shared" si="761"/>
        <v>0</v>
      </c>
      <c r="U1049" s="234">
        <f t="shared" si="761"/>
        <v>0</v>
      </c>
      <c r="V1049" s="234">
        <f t="shared" si="761"/>
        <v>0</v>
      </c>
      <c r="W1049" s="234">
        <f t="shared" si="761"/>
        <v>0</v>
      </c>
      <c r="X1049" s="234">
        <f t="shared" si="761"/>
        <v>0</v>
      </c>
      <c r="Y1049" s="234">
        <f t="shared" si="761"/>
        <v>0</v>
      </c>
      <c r="Z1049" s="234">
        <f t="shared" si="761"/>
        <v>0</v>
      </c>
      <c r="AA1049" s="234">
        <f t="shared" si="761"/>
        <v>0</v>
      </c>
      <c r="AB1049" s="234">
        <f t="shared" si="761"/>
        <v>0</v>
      </c>
      <c r="AC1049" s="234">
        <f t="shared" si="761"/>
        <v>0</v>
      </c>
      <c r="AD1049" s="234">
        <f t="shared" si="761"/>
        <v>0</v>
      </c>
      <c r="AE1049" s="234">
        <f t="shared" si="761"/>
        <v>0</v>
      </c>
      <c r="AF1049" s="234">
        <f t="shared" si="761"/>
        <v>0</v>
      </c>
      <c r="AG1049" s="234">
        <f t="shared" si="761"/>
        <v>0</v>
      </c>
      <c r="AH1049" s="234">
        <f t="shared" si="761"/>
        <v>0</v>
      </c>
      <c r="AI1049" s="234">
        <f t="shared" si="761"/>
        <v>0</v>
      </c>
      <c r="AJ1049" s="234">
        <f t="shared" si="761"/>
        <v>0</v>
      </c>
      <c r="AK1049" s="234">
        <f t="shared" si="761"/>
        <v>0</v>
      </c>
      <c r="AL1049" s="234">
        <f t="shared" si="761"/>
        <v>0</v>
      </c>
      <c r="AM1049" s="234">
        <f t="shared" si="761"/>
        <v>0</v>
      </c>
      <c r="AN1049" s="234">
        <f t="shared" si="761"/>
        <v>0</v>
      </c>
      <c r="AO1049" s="234">
        <f t="shared" si="761"/>
        <v>0</v>
      </c>
      <c r="AP1049" s="234">
        <f t="shared" si="761"/>
        <v>0</v>
      </c>
      <c r="AQ1049" s="234">
        <f t="shared" si="761"/>
        <v>0</v>
      </c>
      <c r="AR1049" s="234">
        <f t="shared" si="761"/>
        <v>0</v>
      </c>
      <c r="AS1049" s="234">
        <f t="shared" si="761"/>
        <v>0</v>
      </c>
      <c r="AT1049" s="234">
        <f t="shared" si="761"/>
        <v>0</v>
      </c>
      <c r="AU1049" s="234">
        <f t="shared" si="761"/>
        <v>0</v>
      </c>
      <c r="AV1049" s="234">
        <f t="shared" si="761"/>
        <v>0</v>
      </c>
      <c r="AW1049" s="234">
        <f t="shared" si="761"/>
        <v>0</v>
      </c>
      <c r="AX1049" s="234">
        <f t="shared" si="761"/>
        <v>0</v>
      </c>
      <c r="AY1049" s="234">
        <f t="shared" si="761"/>
        <v>0</v>
      </c>
      <c r="AZ1049" s="234">
        <f t="shared" si="761"/>
        <v>0</v>
      </c>
      <c r="BA1049" s="234">
        <f t="shared" si="761"/>
        <v>0</v>
      </c>
      <c r="BB1049" s="234">
        <f t="shared" si="761"/>
        <v>0</v>
      </c>
      <c r="BC1049" s="234">
        <f t="shared" si="761"/>
        <v>0</v>
      </c>
      <c r="BD1049" s="234">
        <f t="shared" si="761"/>
        <v>0</v>
      </c>
      <c r="BE1049" s="234">
        <f t="shared" si="761"/>
        <v>0</v>
      </c>
      <c r="BF1049" s="234">
        <f t="shared" si="761"/>
        <v>0</v>
      </c>
      <c r="BG1049" s="234">
        <f t="shared" si="761"/>
        <v>0</v>
      </c>
      <c r="BH1049" s="234">
        <f t="shared" si="761"/>
        <v>0</v>
      </c>
      <c r="BI1049" s="234">
        <f t="shared" si="761"/>
        <v>0</v>
      </c>
      <c r="BJ1049" s="234">
        <f t="shared" si="761"/>
        <v>0</v>
      </c>
      <c r="BK1049" s="234">
        <f t="shared" si="761"/>
        <v>0</v>
      </c>
      <c r="BL1049" s="234">
        <f t="shared" si="761"/>
        <v>0</v>
      </c>
      <c r="BM1049" s="234">
        <f t="shared" si="761"/>
        <v>0</v>
      </c>
    </row>
    <row r="1050" spans="3:65" outlineLevel="1" x14ac:dyDescent="0.2">
      <c r="C1050" s="188">
        <f t="shared" si="755"/>
        <v>5</v>
      </c>
      <c r="D1050" s="166" t="str">
        <f t="shared" si="756"/>
        <v/>
      </c>
      <c r="E1050" s="211" t="str">
        <f t="shared" si="753"/>
        <v>Operating Expense</v>
      </c>
      <c r="F1050" s="183">
        <f t="shared" si="753"/>
        <v>2</v>
      </c>
      <c r="G1050" s="183"/>
      <c r="H1050" s="222"/>
      <c r="K1050" s="202">
        <f t="shared" si="757"/>
        <v>0</v>
      </c>
      <c r="L1050" s="203">
        <f t="shared" si="758"/>
        <v>0</v>
      </c>
      <c r="O1050" s="234">
        <f t="shared" ref="O1050:BM1050" si="762">O992-O1021</f>
        <v>0</v>
      </c>
      <c r="P1050" s="234">
        <f t="shared" si="762"/>
        <v>0</v>
      </c>
      <c r="Q1050" s="234">
        <f t="shared" si="762"/>
        <v>0</v>
      </c>
      <c r="R1050" s="234">
        <f t="shared" si="762"/>
        <v>0</v>
      </c>
      <c r="S1050" s="234">
        <f t="shared" si="762"/>
        <v>0</v>
      </c>
      <c r="T1050" s="234">
        <f t="shared" si="762"/>
        <v>0</v>
      </c>
      <c r="U1050" s="234">
        <f t="shared" si="762"/>
        <v>0</v>
      </c>
      <c r="V1050" s="234">
        <f t="shared" si="762"/>
        <v>0</v>
      </c>
      <c r="W1050" s="234">
        <f t="shared" si="762"/>
        <v>0</v>
      </c>
      <c r="X1050" s="234">
        <f t="shared" si="762"/>
        <v>0</v>
      </c>
      <c r="Y1050" s="234">
        <f t="shared" si="762"/>
        <v>0</v>
      </c>
      <c r="Z1050" s="234">
        <f t="shared" si="762"/>
        <v>0</v>
      </c>
      <c r="AA1050" s="234">
        <f t="shared" si="762"/>
        <v>0</v>
      </c>
      <c r="AB1050" s="234">
        <f t="shared" si="762"/>
        <v>0</v>
      </c>
      <c r="AC1050" s="234">
        <f t="shared" si="762"/>
        <v>0</v>
      </c>
      <c r="AD1050" s="234">
        <f t="shared" si="762"/>
        <v>0</v>
      </c>
      <c r="AE1050" s="234">
        <f t="shared" si="762"/>
        <v>0</v>
      </c>
      <c r="AF1050" s="234">
        <f t="shared" si="762"/>
        <v>0</v>
      </c>
      <c r="AG1050" s="234">
        <f t="shared" si="762"/>
        <v>0</v>
      </c>
      <c r="AH1050" s="234">
        <f t="shared" si="762"/>
        <v>0</v>
      </c>
      <c r="AI1050" s="234">
        <f t="shared" si="762"/>
        <v>0</v>
      </c>
      <c r="AJ1050" s="234">
        <f t="shared" si="762"/>
        <v>0</v>
      </c>
      <c r="AK1050" s="234">
        <f t="shared" si="762"/>
        <v>0</v>
      </c>
      <c r="AL1050" s="234">
        <f t="shared" si="762"/>
        <v>0</v>
      </c>
      <c r="AM1050" s="234">
        <f t="shared" si="762"/>
        <v>0</v>
      </c>
      <c r="AN1050" s="234">
        <f t="shared" si="762"/>
        <v>0</v>
      </c>
      <c r="AO1050" s="234">
        <f t="shared" si="762"/>
        <v>0</v>
      </c>
      <c r="AP1050" s="234">
        <f t="shared" si="762"/>
        <v>0</v>
      </c>
      <c r="AQ1050" s="234">
        <f t="shared" si="762"/>
        <v>0</v>
      </c>
      <c r="AR1050" s="234">
        <f t="shared" si="762"/>
        <v>0</v>
      </c>
      <c r="AS1050" s="234">
        <f t="shared" si="762"/>
        <v>0</v>
      </c>
      <c r="AT1050" s="234">
        <f t="shared" si="762"/>
        <v>0</v>
      </c>
      <c r="AU1050" s="234">
        <f t="shared" si="762"/>
        <v>0</v>
      </c>
      <c r="AV1050" s="234">
        <f t="shared" si="762"/>
        <v>0</v>
      </c>
      <c r="AW1050" s="234">
        <f t="shared" si="762"/>
        <v>0</v>
      </c>
      <c r="AX1050" s="234">
        <f t="shared" si="762"/>
        <v>0</v>
      </c>
      <c r="AY1050" s="234">
        <f t="shared" si="762"/>
        <v>0</v>
      </c>
      <c r="AZ1050" s="234">
        <f t="shared" si="762"/>
        <v>0</v>
      </c>
      <c r="BA1050" s="234">
        <f t="shared" si="762"/>
        <v>0</v>
      </c>
      <c r="BB1050" s="234">
        <f t="shared" si="762"/>
        <v>0</v>
      </c>
      <c r="BC1050" s="234">
        <f t="shared" si="762"/>
        <v>0</v>
      </c>
      <c r="BD1050" s="234">
        <f t="shared" si="762"/>
        <v>0</v>
      </c>
      <c r="BE1050" s="234">
        <f t="shared" si="762"/>
        <v>0</v>
      </c>
      <c r="BF1050" s="234">
        <f t="shared" si="762"/>
        <v>0</v>
      </c>
      <c r="BG1050" s="234">
        <f t="shared" si="762"/>
        <v>0</v>
      </c>
      <c r="BH1050" s="234">
        <f t="shared" si="762"/>
        <v>0</v>
      </c>
      <c r="BI1050" s="234">
        <f t="shared" si="762"/>
        <v>0</v>
      </c>
      <c r="BJ1050" s="234">
        <f t="shared" si="762"/>
        <v>0</v>
      </c>
      <c r="BK1050" s="234">
        <f t="shared" si="762"/>
        <v>0</v>
      </c>
      <c r="BL1050" s="234">
        <f t="shared" si="762"/>
        <v>0</v>
      </c>
      <c r="BM1050" s="234">
        <f t="shared" si="762"/>
        <v>0</v>
      </c>
    </row>
    <row r="1051" spans="3:65" outlineLevel="1" x14ac:dyDescent="0.2">
      <c r="C1051" s="188">
        <f t="shared" si="755"/>
        <v>6</v>
      </c>
      <c r="D1051" s="166" t="str">
        <f t="shared" si="756"/>
        <v/>
      </c>
      <c r="E1051" s="211" t="str">
        <f t="shared" si="753"/>
        <v>Operating Expense</v>
      </c>
      <c r="F1051" s="183">
        <f t="shared" si="753"/>
        <v>2</v>
      </c>
      <c r="G1051" s="183"/>
      <c r="H1051" s="222"/>
      <c r="K1051" s="202">
        <f t="shared" si="757"/>
        <v>0</v>
      </c>
      <c r="L1051" s="203">
        <f t="shared" si="758"/>
        <v>0</v>
      </c>
      <c r="O1051" s="234">
        <f t="shared" ref="O1051:BM1051" si="763">O993-O1022</f>
        <v>0</v>
      </c>
      <c r="P1051" s="234">
        <f t="shared" si="763"/>
        <v>0</v>
      </c>
      <c r="Q1051" s="234">
        <f t="shared" si="763"/>
        <v>0</v>
      </c>
      <c r="R1051" s="234">
        <f t="shared" si="763"/>
        <v>0</v>
      </c>
      <c r="S1051" s="234">
        <f t="shared" si="763"/>
        <v>0</v>
      </c>
      <c r="T1051" s="234">
        <f t="shared" si="763"/>
        <v>0</v>
      </c>
      <c r="U1051" s="234">
        <f t="shared" si="763"/>
        <v>0</v>
      </c>
      <c r="V1051" s="234">
        <f t="shared" si="763"/>
        <v>0</v>
      </c>
      <c r="W1051" s="234">
        <f t="shared" si="763"/>
        <v>0</v>
      </c>
      <c r="X1051" s="234">
        <f t="shared" si="763"/>
        <v>0</v>
      </c>
      <c r="Y1051" s="234">
        <f t="shared" si="763"/>
        <v>0</v>
      </c>
      <c r="Z1051" s="234">
        <f t="shared" si="763"/>
        <v>0</v>
      </c>
      <c r="AA1051" s="234">
        <f t="shared" si="763"/>
        <v>0</v>
      </c>
      <c r="AB1051" s="234">
        <f t="shared" si="763"/>
        <v>0</v>
      </c>
      <c r="AC1051" s="234">
        <f t="shared" si="763"/>
        <v>0</v>
      </c>
      <c r="AD1051" s="234">
        <f t="shared" si="763"/>
        <v>0</v>
      </c>
      <c r="AE1051" s="234">
        <f t="shared" si="763"/>
        <v>0</v>
      </c>
      <c r="AF1051" s="234">
        <f t="shared" si="763"/>
        <v>0</v>
      </c>
      <c r="AG1051" s="234">
        <f t="shared" si="763"/>
        <v>0</v>
      </c>
      <c r="AH1051" s="234">
        <f t="shared" si="763"/>
        <v>0</v>
      </c>
      <c r="AI1051" s="234">
        <f t="shared" si="763"/>
        <v>0</v>
      </c>
      <c r="AJ1051" s="234">
        <f t="shared" si="763"/>
        <v>0</v>
      </c>
      <c r="AK1051" s="234">
        <f t="shared" si="763"/>
        <v>0</v>
      </c>
      <c r="AL1051" s="234">
        <f t="shared" si="763"/>
        <v>0</v>
      </c>
      <c r="AM1051" s="234">
        <f t="shared" si="763"/>
        <v>0</v>
      </c>
      <c r="AN1051" s="234">
        <f t="shared" si="763"/>
        <v>0</v>
      </c>
      <c r="AO1051" s="234">
        <f t="shared" si="763"/>
        <v>0</v>
      </c>
      <c r="AP1051" s="234">
        <f t="shared" si="763"/>
        <v>0</v>
      </c>
      <c r="AQ1051" s="234">
        <f t="shared" si="763"/>
        <v>0</v>
      </c>
      <c r="AR1051" s="234">
        <f t="shared" si="763"/>
        <v>0</v>
      </c>
      <c r="AS1051" s="234">
        <f t="shared" si="763"/>
        <v>0</v>
      </c>
      <c r="AT1051" s="234">
        <f t="shared" si="763"/>
        <v>0</v>
      </c>
      <c r="AU1051" s="234">
        <f t="shared" si="763"/>
        <v>0</v>
      </c>
      <c r="AV1051" s="234">
        <f t="shared" si="763"/>
        <v>0</v>
      </c>
      <c r="AW1051" s="234">
        <f t="shared" si="763"/>
        <v>0</v>
      </c>
      <c r="AX1051" s="234">
        <f t="shared" si="763"/>
        <v>0</v>
      </c>
      <c r="AY1051" s="234">
        <f t="shared" si="763"/>
        <v>0</v>
      </c>
      <c r="AZ1051" s="234">
        <f t="shared" si="763"/>
        <v>0</v>
      </c>
      <c r="BA1051" s="234">
        <f t="shared" si="763"/>
        <v>0</v>
      </c>
      <c r="BB1051" s="234">
        <f t="shared" si="763"/>
        <v>0</v>
      </c>
      <c r="BC1051" s="234">
        <f t="shared" si="763"/>
        <v>0</v>
      </c>
      <c r="BD1051" s="234">
        <f t="shared" si="763"/>
        <v>0</v>
      </c>
      <c r="BE1051" s="234">
        <f t="shared" si="763"/>
        <v>0</v>
      </c>
      <c r="BF1051" s="234">
        <f t="shared" si="763"/>
        <v>0</v>
      </c>
      <c r="BG1051" s="234">
        <f t="shared" si="763"/>
        <v>0</v>
      </c>
      <c r="BH1051" s="234">
        <f t="shared" si="763"/>
        <v>0</v>
      </c>
      <c r="BI1051" s="234">
        <f t="shared" si="763"/>
        <v>0</v>
      </c>
      <c r="BJ1051" s="234">
        <f t="shared" si="763"/>
        <v>0</v>
      </c>
      <c r="BK1051" s="234">
        <f t="shared" si="763"/>
        <v>0</v>
      </c>
      <c r="BL1051" s="234">
        <f t="shared" si="763"/>
        <v>0</v>
      </c>
      <c r="BM1051" s="234">
        <f t="shared" si="763"/>
        <v>0</v>
      </c>
    </row>
    <row r="1052" spans="3:65" outlineLevel="1" x14ac:dyDescent="0.2">
      <c r="C1052" s="188">
        <f t="shared" si="755"/>
        <v>7</v>
      </c>
      <c r="D1052" s="166" t="str">
        <f t="shared" si="756"/>
        <v xml:space="preserve">Alt 1 - TRANSMISSION LINE  </v>
      </c>
      <c r="E1052" s="211" t="str">
        <f t="shared" si="753"/>
        <v>CWIP Capital</v>
      </c>
      <c r="F1052" s="183">
        <f t="shared" si="753"/>
        <v>6</v>
      </c>
      <c r="G1052" s="183"/>
      <c r="H1052" s="222"/>
      <c r="K1052" s="202">
        <f t="shared" si="757"/>
        <v>0</v>
      </c>
      <c r="L1052" s="203">
        <f t="shared" si="758"/>
        <v>0</v>
      </c>
      <c r="O1052" s="234">
        <f t="shared" ref="O1052:BM1052" si="764">O994-O1023</f>
        <v>0</v>
      </c>
      <c r="P1052" s="234">
        <f t="shared" si="764"/>
        <v>0</v>
      </c>
      <c r="Q1052" s="234">
        <f t="shared" si="764"/>
        <v>0</v>
      </c>
      <c r="R1052" s="234">
        <f t="shared" si="764"/>
        <v>0</v>
      </c>
      <c r="S1052" s="234">
        <f t="shared" si="764"/>
        <v>0</v>
      </c>
      <c r="T1052" s="234">
        <f t="shared" si="764"/>
        <v>0</v>
      </c>
      <c r="U1052" s="234">
        <f t="shared" si="764"/>
        <v>0</v>
      </c>
      <c r="V1052" s="234">
        <f t="shared" si="764"/>
        <v>0</v>
      </c>
      <c r="W1052" s="234">
        <f t="shared" si="764"/>
        <v>0</v>
      </c>
      <c r="X1052" s="234">
        <f t="shared" si="764"/>
        <v>0</v>
      </c>
      <c r="Y1052" s="234">
        <f t="shared" si="764"/>
        <v>0</v>
      </c>
      <c r="Z1052" s="234">
        <f t="shared" si="764"/>
        <v>0</v>
      </c>
      <c r="AA1052" s="234">
        <f t="shared" si="764"/>
        <v>0</v>
      </c>
      <c r="AB1052" s="234">
        <f t="shared" si="764"/>
        <v>0</v>
      </c>
      <c r="AC1052" s="234">
        <f t="shared" si="764"/>
        <v>0</v>
      </c>
      <c r="AD1052" s="234">
        <f t="shared" si="764"/>
        <v>0</v>
      </c>
      <c r="AE1052" s="234">
        <f t="shared" si="764"/>
        <v>0</v>
      </c>
      <c r="AF1052" s="234">
        <f t="shared" si="764"/>
        <v>0</v>
      </c>
      <c r="AG1052" s="234">
        <f t="shared" si="764"/>
        <v>0</v>
      </c>
      <c r="AH1052" s="234">
        <f t="shared" si="764"/>
        <v>0</v>
      </c>
      <c r="AI1052" s="234">
        <f t="shared" si="764"/>
        <v>0</v>
      </c>
      <c r="AJ1052" s="234">
        <f t="shared" si="764"/>
        <v>0</v>
      </c>
      <c r="AK1052" s="234">
        <f t="shared" si="764"/>
        <v>0</v>
      </c>
      <c r="AL1052" s="234">
        <f t="shared" si="764"/>
        <v>0</v>
      </c>
      <c r="AM1052" s="234">
        <f t="shared" si="764"/>
        <v>0</v>
      </c>
      <c r="AN1052" s="234">
        <f t="shared" si="764"/>
        <v>0</v>
      </c>
      <c r="AO1052" s="234">
        <f t="shared" si="764"/>
        <v>0</v>
      </c>
      <c r="AP1052" s="234">
        <f t="shared" si="764"/>
        <v>0</v>
      </c>
      <c r="AQ1052" s="234">
        <f t="shared" si="764"/>
        <v>0</v>
      </c>
      <c r="AR1052" s="234">
        <f t="shared" si="764"/>
        <v>0</v>
      </c>
      <c r="AS1052" s="234">
        <f t="shared" si="764"/>
        <v>0</v>
      </c>
      <c r="AT1052" s="234">
        <f t="shared" si="764"/>
        <v>0</v>
      </c>
      <c r="AU1052" s="234">
        <f t="shared" si="764"/>
        <v>0</v>
      </c>
      <c r="AV1052" s="234">
        <f t="shared" si="764"/>
        <v>0</v>
      </c>
      <c r="AW1052" s="234">
        <f t="shared" si="764"/>
        <v>0</v>
      </c>
      <c r="AX1052" s="234">
        <f t="shared" si="764"/>
        <v>0</v>
      </c>
      <c r="AY1052" s="234">
        <f t="shared" si="764"/>
        <v>0</v>
      </c>
      <c r="AZ1052" s="234">
        <f t="shared" si="764"/>
        <v>0</v>
      </c>
      <c r="BA1052" s="234">
        <f t="shared" si="764"/>
        <v>0</v>
      </c>
      <c r="BB1052" s="234">
        <f t="shared" si="764"/>
        <v>0</v>
      </c>
      <c r="BC1052" s="234">
        <f t="shared" si="764"/>
        <v>0</v>
      </c>
      <c r="BD1052" s="234">
        <f t="shared" si="764"/>
        <v>0</v>
      </c>
      <c r="BE1052" s="234">
        <f t="shared" si="764"/>
        <v>0</v>
      </c>
      <c r="BF1052" s="234">
        <f t="shared" si="764"/>
        <v>0</v>
      </c>
      <c r="BG1052" s="234">
        <f t="shared" si="764"/>
        <v>0</v>
      </c>
      <c r="BH1052" s="234">
        <f t="shared" si="764"/>
        <v>0</v>
      </c>
      <c r="BI1052" s="234">
        <f t="shared" si="764"/>
        <v>0</v>
      </c>
      <c r="BJ1052" s="234">
        <f t="shared" si="764"/>
        <v>0</v>
      </c>
      <c r="BK1052" s="234">
        <f t="shared" si="764"/>
        <v>0</v>
      </c>
      <c r="BL1052" s="234">
        <f t="shared" si="764"/>
        <v>0</v>
      </c>
      <c r="BM1052" s="234">
        <f t="shared" si="764"/>
        <v>0</v>
      </c>
    </row>
    <row r="1053" spans="3:65" outlineLevel="1" x14ac:dyDescent="0.2">
      <c r="C1053" s="188">
        <f t="shared" si="755"/>
        <v>8</v>
      </c>
      <c r="D1053" s="166" t="str">
        <f t="shared" si="756"/>
        <v xml:space="preserve">Alt 1 - TRANSMISSION SUBSTATION  </v>
      </c>
      <c r="E1053" s="211" t="str">
        <f t="shared" si="753"/>
        <v>CWIP Capital</v>
      </c>
      <c r="F1053" s="183">
        <f t="shared" si="753"/>
        <v>6</v>
      </c>
      <c r="G1053" s="183"/>
      <c r="H1053" s="222"/>
      <c r="K1053" s="202">
        <f t="shared" si="757"/>
        <v>0</v>
      </c>
      <c r="L1053" s="203">
        <f t="shared" si="758"/>
        <v>0</v>
      </c>
      <c r="O1053" s="234">
        <f t="shared" ref="O1053:BM1053" si="765">O995-O1024</f>
        <v>0</v>
      </c>
      <c r="P1053" s="234">
        <f t="shared" si="765"/>
        <v>0</v>
      </c>
      <c r="Q1053" s="234">
        <f t="shared" si="765"/>
        <v>0</v>
      </c>
      <c r="R1053" s="234">
        <f t="shared" si="765"/>
        <v>0</v>
      </c>
      <c r="S1053" s="234">
        <f t="shared" si="765"/>
        <v>0</v>
      </c>
      <c r="T1053" s="234">
        <f t="shared" si="765"/>
        <v>0</v>
      </c>
      <c r="U1053" s="234">
        <f t="shared" si="765"/>
        <v>0</v>
      </c>
      <c r="V1053" s="234">
        <f t="shared" si="765"/>
        <v>0</v>
      </c>
      <c r="W1053" s="234">
        <f t="shared" si="765"/>
        <v>0</v>
      </c>
      <c r="X1053" s="234">
        <f t="shared" si="765"/>
        <v>0</v>
      </c>
      <c r="Y1053" s="234">
        <f t="shared" si="765"/>
        <v>0</v>
      </c>
      <c r="Z1053" s="234">
        <f t="shared" si="765"/>
        <v>0</v>
      </c>
      <c r="AA1053" s="234">
        <f t="shared" si="765"/>
        <v>0</v>
      </c>
      <c r="AB1053" s="234">
        <f t="shared" si="765"/>
        <v>0</v>
      </c>
      <c r="AC1053" s="234">
        <f t="shared" si="765"/>
        <v>0</v>
      </c>
      <c r="AD1053" s="234">
        <f t="shared" si="765"/>
        <v>0</v>
      </c>
      <c r="AE1053" s="234">
        <f t="shared" si="765"/>
        <v>0</v>
      </c>
      <c r="AF1053" s="234">
        <f t="shared" si="765"/>
        <v>0</v>
      </c>
      <c r="AG1053" s="234">
        <f t="shared" si="765"/>
        <v>0</v>
      </c>
      <c r="AH1053" s="234">
        <f t="shared" si="765"/>
        <v>0</v>
      </c>
      <c r="AI1053" s="234">
        <f t="shared" si="765"/>
        <v>0</v>
      </c>
      <c r="AJ1053" s="234">
        <f t="shared" si="765"/>
        <v>0</v>
      </c>
      <c r="AK1053" s="234">
        <f t="shared" si="765"/>
        <v>0</v>
      </c>
      <c r="AL1053" s="234">
        <f t="shared" si="765"/>
        <v>0</v>
      </c>
      <c r="AM1053" s="234">
        <f t="shared" si="765"/>
        <v>0</v>
      </c>
      <c r="AN1053" s="234">
        <f t="shared" si="765"/>
        <v>0</v>
      </c>
      <c r="AO1053" s="234">
        <f t="shared" si="765"/>
        <v>0</v>
      </c>
      <c r="AP1053" s="234">
        <f t="shared" si="765"/>
        <v>0</v>
      </c>
      <c r="AQ1053" s="234">
        <f t="shared" si="765"/>
        <v>0</v>
      </c>
      <c r="AR1053" s="234">
        <f t="shared" si="765"/>
        <v>0</v>
      </c>
      <c r="AS1053" s="234">
        <f t="shared" si="765"/>
        <v>0</v>
      </c>
      <c r="AT1053" s="234">
        <f t="shared" si="765"/>
        <v>0</v>
      </c>
      <c r="AU1053" s="234">
        <f t="shared" si="765"/>
        <v>0</v>
      </c>
      <c r="AV1053" s="234">
        <f t="shared" si="765"/>
        <v>0</v>
      </c>
      <c r="AW1053" s="234">
        <f t="shared" si="765"/>
        <v>0</v>
      </c>
      <c r="AX1053" s="234">
        <f t="shared" si="765"/>
        <v>0</v>
      </c>
      <c r="AY1053" s="234">
        <f t="shared" si="765"/>
        <v>0</v>
      </c>
      <c r="AZ1053" s="234">
        <f t="shared" si="765"/>
        <v>0</v>
      </c>
      <c r="BA1053" s="234">
        <f t="shared" si="765"/>
        <v>0</v>
      </c>
      <c r="BB1053" s="234">
        <f t="shared" si="765"/>
        <v>0</v>
      </c>
      <c r="BC1053" s="234">
        <f t="shared" si="765"/>
        <v>0</v>
      </c>
      <c r="BD1053" s="234">
        <f t="shared" si="765"/>
        <v>0</v>
      </c>
      <c r="BE1053" s="234">
        <f t="shared" si="765"/>
        <v>0</v>
      </c>
      <c r="BF1053" s="234">
        <f t="shared" si="765"/>
        <v>0</v>
      </c>
      <c r="BG1053" s="234">
        <f t="shared" si="765"/>
        <v>0</v>
      </c>
      <c r="BH1053" s="234">
        <f t="shared" si="765"/>
        <v>0</v>
      </c>
      <c r="BI1053" s="234">
        <f t="shared" si="765"/>
        <v>0</v>
      </c>
      <c r="BJ1053" s="234">
        <f t="shared" si="765"/>
        <v>0</v>
      </c>
      <c r="BK1053" s="234">
        <f t="shared" si="765"/>
        <v>0</v>
      </c>
      <c r="BL1053" s="234">
        <f t="shared" si="765"/>
        <v>0</v>
      </c>
      <c r="BM1053" s="234">
        <f t="shared" si="765"/>
        <v>0</v>
      </c>
    </row>
    <row r="1054" spans="3:65" outlineLevel="1" x14ac:dyDescent="0.2">
      <c r="C1054" s="188">
        <f t="shared" si="755"/>
        <v>9</v>
      </c>
      <c r="D1054" s="166" t="str">
        <f t="shared" si="756"/>
        <v xml:space="preserve">Alt 1 - DISTRIBUTION SUBSTATION  </v>
      </c>
      <c r="E1054" s="211" t="str">
        <f t="shared" si="753"/>
        <v>CWIP Capital</v>
      </c>
      <c r="F1054" s="183">
        <f t="shared" si="753"/>
        <v>6</v>
      </c>
      <c r="G1054" s="183"/>
      <c r="H1054" s="222"/>
      <c r="K1054" s="202">
        <f t="shared" si="757"/>
        <v>0</v>
      </c>
      <c r="L1054" s="203">
        <f t="shared" si="758"/>
        <v>0</v>
      </c>
      <c r="O1054" s="234">
        <f t="shared" ref="O1054:BM1054" si="766">O996-O1025</f>
        <v>0</v>
      </c>
      <c r="P1054" s="234">
        <f t="shared" si="766"/>
        <v>0</v>
      </c>
      <c r="Q1054" s="234">
        <f t="shared" si="766"/>
        <v>0</v>
      </c>
      <c r="R1054" s="234">
        <f t="shared" si="766"/>
        <v>0</v>
      </c>
      <c r="S1054" s="234">
        <f t="shared" si="766"/>
        <v>0</v>
      </c>
      <c r="T1054" s="234">
        <f t="shared" si="766"/>
        <v>0</v>
      </c>
      <c r="U1054" s="234">
        <f t="shared" si="766"/>
        <v>0</v>
      </c>
      <c r="V1054" s="234">
        <f t="shared" si="766"/>
        <v>0</v>
      </c>
      <c r="W1054" s="234">
        <f t="shared" si="766"/>
        <v>0</v>
      </c>
      <c r="X1054" s="234">
        <f t="shared" si="766"/>
        <v>0</v>
      </c>
      <c r="Y1054" s="234">
        <f t="shared" si="766"/>
        <v>0</v>
      </c>
      <c r="Z1054" s="234">
        <f t="shared" si="766"/>
        <v>0</v>
      </c>
      <c r="AA1054" s="234">
        <f t="shared" si="766"/>
        <v>0</v>
      </c>
      <c r="AB1054" s="234">
        <f t="shared" si="766"/>
        <v>0</v>
      </c>
      <c r="AC1054" s="234">
        <f t="shared" si="766"/>
        <v>0</v>
      </c>
      <c r="AD1054" s="234">
        <f t="shared" si="766"/>
        <v>0</v>
      </c>
      <c r="AE1054" s="234">
        <f t="shared" si="766"/>
        <v>0</v>
      </c>
      <c r="AF1054" s="234">
        <f t="shared" si="766"/>
        <v>0</v>
      </c>
      <c r="AG1054" s="234">
        <f t="shared" si="766"/>
        <v>0</v>
      </c>
      <c r="AH1054" s="234">
        <f t="shared" si="766"/>
        <v>0</v>
      </c>
      <c r="AI1054" s="234">
        <f t="shared" si="766"/>
        <v>0</v>
      </c>
      <c r="AJ1054" s="234">
        <f t="shared" si="766"/>
        <v>0</v>
      </c>
      <c r="AK1054" s="234">
        <f t="shared" si="766"/>
        <v>0</v>
      </c>
      <c r="AL1054" s="234">
        <f t="shared" si="766"/>
        <v>0</v>
      </c>
      <c r="AM1054" s="234">
        <f t="shared" si="766"/>
        <v>0</v>
      </c>
      <c r="AN1054" s="234">
        <f t="shared" si="766"/>
        <v>0</v>
      </c>
      <c r="AO1054" s="234">
        <f t="shared" si="766"/>
        <v>0</v>
      </c>
      <c r="AP1054" s="234">
        <f t="shared" si="766"/>
        <v>0</v>
      </c>
      <c r="AQ1054" s="234">
        <f t="shared" si="766"/>
        <v>0</v>
      </c>
      <c r="AR1054" s="234">
        <f t="shared" si="766"/>
        <v>0</v>
      </c>
      <c r="AS1054" s="234">
        <f t="shared" si="766"/>
        <v>0</v>
      </c>
      <c r="AT1054" s="234">
        <f t="shared" si="766"/>
        <v>0</v>
      </c>
      <c r="AU1054" s="234">
        <f t="shared" si="766"/>
        <v>0</v>
      </c>
      <c r="AV1054" s="234">
        <f t="shared" si="766"/>
        <v>0</v>
      </c>
      <c r="AW1054" s="234">
        <f t="shared" si="766"/>
        <v>0</v>
      </c>
      <c r="AX1054" s="234">
        <f t="shared" si="766"/>
        <v>0</v>
      </c>
      <c r="AY1054" s="234">
        <f t="shared" si="766"/>
        <v>0</v>
      </c>
      <c r="AZ1054" s="234">
        <f t="shared" si="766"/>
        <v>0</v>
      </c>
      <c r="BA1054" s="234">
        <f t="shared" si="766"/>
        <v>0</v>
      </c>
      <c r="BB1054" s="234">
        <f t="shared" si="766"/>
        <v>0</v>
      </c>
      <c r="BC1054" s="234">
        <f t="shared" si="766"/>
        <v>0</v>
      </c>
      <c r="BD1054" s="234">
        <f t="shared" si="766"/>
        <v>0</v>
      </c>
      <c r="BE1054" s="234">
        <f t="shared" si="766"/>
        <v>0</v>
      </c>
      <c r="BF1054" s="234">
        <f t="shared" si="766"/>
        <v>0</v>
      </c>
      <c r="BG1054" s="234">
        <f t="shared" si="766"/>
        <v>0</v>
      </c>
      <c r="BH1054" s="234">
        <f t="shared" si="766"/>
        <v>0</v>
      </c>
      <c r="BI1054" s="234">
        <f t="shared" si="766"/>
        <v>0</v>
      </c>
      <c r="BJ1054" s="234">
        <f t="shared" si="766"/>
        <v>0</v>
      </c>
      <c r="BK1054" s="234">
        <f t="shared" si="766"/>
        <v>0</v>
      </c>
      <c r="BL1054" s="234">
        <f t="shared" si="766"/>
        <v>0</v>
      </c>
      <c r="BM1054" s="234">
        <f t="shared" si="766"/>
        <v>0</v>
      </c>
    </row>
    <row r="1055" spans="3:65" outlineLevel="1" x14ac:dyDescent="0.2">
      <c r="C1055" s="188">
        <f t="shared" si="755"/>
        <v>10</v>
      </c>
      <c r="D1055" s="166" t="str">
        <f t="shared" si="756"/>
        <v/>
      </c>
      <c r="E1055" s="211" t="str">
        <f t="shared" si="753"/>
        <v>Operating Expense</v>
      </c>
      <c r="F1055" s="183">
        <f t="shared" si="753"/>
        <v>2</v>
      </c>
      <c r="G1055" s="183"/>
      <c r="H1055" s="222"/>
      <c r="K1055" s="202">
        <f t="shared" si="757"/>
        <v>0</v>
      </c>
      <c r="L1055" s="203">
        <f t="shared" si="758"/>
        <v>0</v>
      </c>
      <c r="O1055" s="234">
        <f t="shared" ref="O1055:BM1055" si="767">O997-O1026</f>
        <v>0</v>
      </c>
      <c r="P1055" s="234">
        <f t="shared" si="767"/>
        <v>0</v>
      </c>
      <c r="Q1055" s="234">
        <f t="shared" si="767"/>
        <v>0</v>
      </c>
      <c r="R1055" s="234">
        <f t="shared" si="767"/>
        <v>0</v>
      </c>
      <c r="S1055" s="234">
        <f t="shared" si="767"/>
        <v>0</v>
      </c>
      <c r="T1055" s="234">
        <f t="shared" si="767"/>
        <v>0</v>
      </c>
      <c r="U1055" s="234">
        <f t="shared" si="767"/>
        <v>0</v>
      </c>
      <c r="V1055" s="234">
        <f t="shared" si="767"/>
        <v>0</v>
      </c>
      <c r="W1055" s="234">
        <f t="shared" si="767"/>
        <v>0</v>
      </c>
      <c r="X1055" s="234">
        <f t="shared" si="767"/>
        <v>0</v>
      </c>
      <c r="Y1055" s="234">
        <f t="shared" si="767"/>
        <v>0</v>
      </c>
      <c r="Z1055" s="234">
        <f t="shared" si="767"/>
        <v>0</v>
      </c>
      <c r="AA1055" s="234">
        <f t="shared" si="767"/>
        <v>0</v>
      </c>
      <c r="AB1055" s="234">
        <f t="shared" si="767"/>
        <v>0</v>
      </c>
      <c r="AC1055" s="234">
        <f t="shared" si="767"/>
        <v>0</v>
      </c>
      <c r="AD1055" s="234">
        <f t="shared" si="767"/>
        <v>0</v>
      </c>
      <c r="AE1055" s="234">
        <f t="shared" si="767"/>
        <v>0</v>
      </c>
      <c r="AF1055" s="234">
        <f t="shared" si="767"/>
        <v>0</v>
      </c>
      <c r="AG1055" s="234">
        <f t="shared" si="767"/>
        <v>0</v>
      </c>
      <c r="AH1055" s="234">
        <f t="shared" si="767"/>
        <v>0</v>
      </c>
      <c r="AI1055" s="234">
        <f t="shared" si="767"/>
        <v>0</v>
      </c>
      <c r="AJ1055" s="234">
        <f t="shared" si="767"/>
        <v>0</v>
      </c>
      <c r="AK1055" s="234">
        <f t="shared" si="767"/>
        <v>0</v>
      </c>
      <c r="AL1055" s="234">
        <f t="shared" si="767"/>
        <v>0</v>
      </c>
      <c r="AM1055" s="234">
        <f t="shared" si="767"/>
        <v>0</v>
      </c>
      <c r="AN1055" s="234">
        <f t="shared" si="767"/>
        <v>0</v>
      </c>
      <c r="AO1055" s="234">
        <f t="shared" si="767"/>
        <v>0</v>
      </c>
      <c r="AP1055" s="234">
        <f t="shared" si="767"/>
        <v>0</v>
      </c>
      <c r="AQ1055" s="234">
        <f t="shared" si="767"/>
        <v>0</v>
      </c>
      <c r="AR1055" s="234">
        <f t="shared" si="767"/>
        <v>0</v>
      </c>
      <c r="AS1055" s="234">
        <f t="shared" si="767"/>
        <v>0</v>
      </c>
      <c r="AT1055" s="234">
        <f t="shared" si="767"/>
        <v>0</v>
      </c>
      <c r="AU1055" s="234">
        <f t="shared" si="767"/>
        <v>0</v>
      </c>
      <c r="AV1055" s="234">
        <f t="shared" si="767"/>
        <v>0</v>
      </c>
      <c r="AW1055" s="234">
        <f t="shared" si="767"/>
        <v>0</v>
      </c>
      <c r="AX1055" s="234">
        <f t="shared" si="767"/>
        <v>0</v>
      </c>
      <c r="AY1055" s="234">
        <f t="shared" si="767"/>
        <v>0</v>
      </c>
      <c r="AZ1055" s="234">
        <f t="shared" si="767"/>
        <v>0</v>
      </c>
      <c r="BA1055" s="234">
        <f t="shared" si="767"/>
        <v>0</v>
      </c>
      <c r="BB1055" s="234">
        <f t="shared" si="767"/>
        <v>0</v>
      </c>
      <c r="BC1055" s="234">
        <f t="shared" si="767"/>
        <v>0</v>
      </c>
      <c r="BD1055" s="234">
        <f t="shared" si="767"/>
        <v>0</v>
      </c>
      <c r="BE1055" s="234">
        <f t="shared" si="767"/>
        <v>0</v>
      </c>
      <c r="BF1055" s="234">
        <f t="shared" si="767"/>
        <v>0</v>
      </c>
      <c r="BG1055" s="234">
        <f t="shared" si="767"/>
        <v>0</v>
      </c>
      <c r="BH1055" s="234">
        <f t="shared" si="767"/>
        <v>0</v>
      </c>
      <c r="BI1055" s="234">
        <f t="shared" si="767"/>
        <v>0</v>
      </c>
      <c r="BJ1055" s="234">
        <f t="shared" si="767"/>
        <v>0</v>
      </c>
      <c r="BK1055" s="234">
        <f t="shared" si="767"/>
        <v>0</v>
      </c>
      <c r="BL1055" s="234">
        <f t="shared" si="767"/>
        <v>0</v>
      </c>
      <c r="BM1055" s="234">
        <f t="shared" si="767"/>
        <v>0</v>
      </c>
    </row>
    <row r="1056" spans="3:65" outlineLevel="1" x14ac:dyDescent="0.2">
      <c r="C1056" s="188">
        <f t="shared" si="755"/>
        <v>11</v>
      </c>
      <c r="D1056" s="166" t="str">
        <f t="shared" si="756"/>
        <v/>
      </c>
      <c r="E1056" s="211" t="str">
        <f t="shared" si="753"/>
        <v>Operating Expense</v>
      </c>
      <c r="F1056" s="183">
        <f t="shared" si="753"/>
        <v>2</v>
      </c>
      <c r="G1056" s="183"/>
      <c r="H1056" s="222"/>
      <c r="K1056" s="202">
        <f t="shared" si="757"/>
        <v>0</v>
      </c>
      <c r="L1056" s="203">
        <f t="shared" si="758"/>
        <v>0</v>
      </c>
      <c r="O1056" s="234">
        <f t="shared" ref="O1056:BM1056" si="768">O998-O1027</f>
        <v>0</v>
      </c>
      <c r="P1056" s="234">
        <f t="shared" si="768"/>
        <v>0</v>
      </c>
      <c r="Q1056" s="234">
        <f t="shared" si="768"/>
        <v>0</v>
      </c>
      <c r="R1056" s="234">
        <f t="shared" si="768"/>
        <v>0</v>
      </c>
      <c r="S1056" s="234">
        <f t="shared" si="768"/>
        <v>0</v>
      </c>
      <c r="T1056" s="234">
        <f t="shared" si="768"/>
        <v>0</v>
      </c>
      <c r="U1056" s="234">
        <f t="shared" si="768"/>
        <v>0</v>
      </c>
      <c r="V1056" s="234">
        <f t="shared" si="768"/>
        <v>0</v>
      </c>
      <c r="W1056" s="234">
        <f t="shared" si="768"/>
        <v>0</v>
      </c>
      <c r="X1056" s="234">
        <f t="shared" si="768"/>
        <v>0</v>
      </c>
      <c r="Y1056" s="234">
        <f t="shared" si="768"/>
        <v>0</v>
      </c>
      <c r="Z1056" s="234">
        <f t="shared" si="768"/>
        <v>0</v>
      </c>
      <c r="AA1056" s="234">
        <f t="shared" si="768"/>
        <v>0</v>
      </c>
      <c r="AB1056" s="234">
        <f t="shared" si="768"/>
        <v>0</v>
      </c>
      <c r="AC1056" s="234">
        <f t="shared" si="768"/>
        <v>0</v>
      </c>
      <c r="AD1056" s="234">
        <f t="shared" si="768"/>
        <v>0</v>
      </c>
      <c r="AE1056" s="234">
        <f t="shared" si="768"/>
        <v>0</v>
      </c>
      <c r="AF1056" s="234">
        <f t="shared" si="768"/>
        <v>0</v>
      </c>
      <c r="AG1056" s="234">
        <f t="shared" si="768"/>
        <v>0</v>
      </c>
      <c r="AH1056" s="234">
        <f t="shared" si="768"/>
        <v>0</v>
      </c>
      <c r="AI1056" s="234">
        <f t="shared" si="768"/>
        <v>0</v>
      </c>
      <c r="AJ1056" s="234">
        <f t="shared" si="768"/>
        <v>0</v>
      </c>
      <c r="AK1056" s="234">
        <f t="shared" si="768"/>
        <v>0</v>
      </c>
      <c r="AL1056" s="234">
        <f t="shared" si="768"/>
        <v>0</v>
      </c>
      <c r="AM1056" s="234">
        <f t="shared" si="768"/>
        <v>0</v>
      </c>
      <c r="AN1056" s="234">
        <f t="shared" si="768"/>
        <v>0</v>
      </c>
      <c r="AO1056" s="234">
        <f t="shared" si="768"/>
        <v>0</v>
      </c>
      <c r="AP1056" s="234">
        <f t="shared" si="768"/>
        <v>0</v>
      </c>
      <c r="AQ1056" s="234">
        <f t="shared" si="768"/>
        <v>0</v>
      </c>
      <c r="AR1056" s="234">
        <f t="shared" si="768"/>
        <v>0</v>
      </c>
      <c r="AS1056" s="234">
        <f t="shared" si="768"/>
        <v>0</v>
      </c>
      <c r="AT1056" s="234">
        <f t="shared" si="768"/>
        <v>0</v>
      </c>
      <c r="AU1056" s="234">
        <f t="shared" si="768"/>
        <v>0</v>
      </c>
      <c r="AV1056" s="234">
        <f t="shared" si="768"/>
        <v>0</v>
      </c>
      <c r="AW1056" s="234">
        <f t="shared" si="768"/>
        <v>0</v>
      </c>
      <c r="AX1056" s="234">
        <f t="shared" si="768"/>
        <v>0</v>
      </c>
      <c r="AY1056" s="234">
        <f t="shared" si="768"/>
        <v>0</v>
      </c>
      <c r="AZ1056" s="234">
        <f t="shared" si="768"/>
        <v>0</v>
      </c>
      <c r="BA1056" s="234">
        <f t="shared" si="768"/>
        <v>0</v>
      </c>
      <c r="BB1056" s="234">
        <f t="shared" si="768"/>
        <v>0</v>
      </c>
      <c r="BC1056" s="234">
        <f t="shared" si="768"/>
        <v>0</v>
      </c>
      <c r="BD1056" s="234">
        <f t="shared" si="768"/>
        <v>0</v>
      </c>
      <c r="BE1056" s="234">
        <f t="shared" si="768"/>
        <v>0</v>
      </c>
      <c r="BF1056" s="234">
        <f t="shared" si="768"/>
        <v>0</v>
      </c>
      <c r="BG1056" s="234">
        <f t="shared" si="768"/>
        <v>0</v>
      </c>
      <c r="BH1056" s="234">
        <f t="shared" si="768"/>
        <v>0</v>
      </c>
      <c r="BI1056" s="234">
        <f t="shared" si="768"/>
        <v>0</v>
      </c>
      <c r="BJ1056" s="234">
        <f t="shared" si="768"/>
        <v>0</v>
      </c>
      <c r="BK1056" s="234">
        <f t="shared" si="768"/>
        <v>0</v>
      </c>
      <c r="BL1056" s="234">
        <f t="shared" si="768"/>
        <v>0</v>
      </c>
      <c r="BM1056" s="234">
        <f t="shared" si="768"/>
        <v>0</v>
      </c>
    </row>
    <row r="1057" spans="3:65" outlineLevel="1" x14ac:dyDescent="0.2">
      <c r="C1057" s="188">
        <f t="shared" si="755"/>
        <v>12</v>
      </c>
      <c r="D1057" s="166" t="str">
        <f t="shared" si="756"/>
        <v/>
      </c>
      <c r="E1057" s="211" t="str">
        <f t="shared" si="753"/>
        <v>Operating Expense</v>
      </c>
      <c r="F1057" s="183">
        <f t="shared" si="753"/>
        <v>2</v>
      </c>
      <c r="G1057" s="183"/>
      <c r="H1057" s="222"/>
      <c r="K1057" s="202">
        <f t="shared" si="757"/>
        <v>0</v>
      </c>
      <c r="L1057" s="203">
        <f t="shared" si="758"/>
        <v>0</v>
      </c>
      <c r="O1057" s="234">
        <f t="shared" ref="O1057:BM1057" si="769">O999-O1028</f>
        <v>0</v>
      </c>
      <c r="P1057" s="234">
        <f t="shared" si="769"/>
        <v>0</v>
      </c>
      <c r="Q1057" s="234">
        <f t="shared" si="769"/>
        <v>0</v>
      </c>
      <c r="R1057" s="234">
        <f t="shared" si="769"/>
        <v>0</v>
      </c>
      <c r="S1057" s="234">
        <f t="shared" si="769"/>
        <v>0</v>
      </c>
      <c r="T1057" s="234">
        <f t="shared" si="769"/>
        <v>0</v>
      </c>
      <c r="U1057" s="234">
        <f t="shared" si="769"/>
        <v>0</v>
      </c>
      <c r="V1057" s="234">
        <f t="shared" si="769"/>
        <v>0</v>
      </c>
      <c r="W1057" s="234">
        <f t="shared" si="769"/>
        <v>0</v>
      </c>
      <c r="X1057" s="234">
        <f t="shared" si="769"/>
        <v>0</v>
      </c>
      <c r="Y1057" s="234">
        <f t="shared" si="769"/>
        <v>0</v>
      </c>
      <c r="Z1057" s="234">
        <f t="shared" si="769"/>
        <v>0</v>
      </c>
      <c r="AA1057" s="234">
        <f t="shared" si="769"/>
        <v>0</v>
      </c>
      <c r="AB1057" s="234">
        <f t="shared" si="769"/>
        <v>0</v>
      </c>
      <c r="AC1057" s="234">
        <f t="shared" si="769"/>
        <v>0</v>
      </c>
      <c r="AD1057" s="234">
        <f t="shared" si="769"/>
        <v>0</v>
      </c>
      <c r="AE1057" s="234">
        <f t="shared" si="769"/>
        <v>0</v>
      </c>
      <c r="AF1057" s="234">
        <f t="shared" si="769"/>
        <v>0</v>
      </c>
      <c r="AG1057" s="234">
        <f t="shared" si="769"/>
        <v>0</v>
      </c>
      <c r="AH1057" s="234">
        <f t="shared" si="769"/>
        <v>0</v>
      </c>
      <c r="AI1057" s="234">
        <f t="shared" si="769"/>
        <v>0</v>
      </c>
      <c r="AJ1057" s="234">
        <f t="shared" si="769"/>
        <v>0</v>
      </c>
      <c r="AK1057" s="234">
        <f t="shared" si="769"/>
        <v>0</v>
      </c>
      <c r="AL1057" s="234">
        <f t="shared" si="769"/>
        <v>0</v>
      </c>
      <c r="AM1057" s="234">
        <f t="shared" si="769"/>
        <v>0</v>
      </c>
      <c r="AN1057" s="234">
        <f t="shared" si="769"/>
        <v>0</v>
      </c>
      <c r="AO1057" s="234">
        <f t="shared" si="769"/>
        <v>0</v>
      </c>
      <c r="AP1057" s="234">
        <f t="shared" si="769"/>
        <v>0</v>
      </c>
      <c r="AQ1057" s="234">
        <f t="shared" si="769"/>
        <v>0</v>
      </c>
      <c r="AR1057" s="234">
        <f t="shared" si="769"/>
        <v>0</v>
      </c>
      <c r="AS1057" s="234">
        <f t="shared" si="769"/>
        <v>0</v>
      </c>
      <c r="AT1057" s="234">
        <f t="shared" si="769"/>
        <v>0</v>
      </c>
      <c r="AU1057" s="234">
        <f t="shared" si="769"/>
        <v>0</v>
      </c>
      <c r="AV1057" s="234">
        <f t="shared" si="769"/>
        <v>0</v>
      </c>
      <c r="AW1057" s="234">
        <f t="shared" si="769"/>
        <v>0</v>
      </c>
      <c r="AX1057" s="234">
        <f t="shared" si="769"/>
        <v>0</v>
      </c>
      <c r="AY1057" s="234">
        <f t="shared" si="769"/>
        <v>0</v>
      </c>
      <c r="AZ1057" s="234">
        <f t="shared" si="769"/>
        <v>0</v>
      </c>
      <c r="BA1057" s="234">
        <f t="shared" si="769"/>
        <v>0</v>
      </c>
      <c r="BB1057" s="234">
        <f t="shared" si="769"/>
        <v>0</v>
      </c>
      <c r="BC1057" s="234">
        <f t="shared" si="769"/>
        <v>0</v>
      </c>
      <c r="BD1057" s="234">
        <f t="shared" si="769"/>
        <v>0</v>
      </c>
      <c r="BE1057" s="234">
        <f t="shared" si="769"/>
        <v>0</v>
      </c>
      <c r="BF1057" s="234">
        <f t="shared" si="769"/>
        <v>0</v>
      </c>
      <c r="BG1057" s="234">
        <f t="shared" si="769"/>
        <v>0</v>
      </c>
      <c r="BH1057" s="234">
        <f t="shared" si="769"/>
        <v>0</v>
      </c>
      <c r="BI1057" s="234">
        <f t="shared" si="769"/>
        <v>0</v>
      </c>
      <c r="BJ1057" s="234">
        <f t="shared" si="769"/>
        <v>0</v>
      </c>
      <c r="BK1057" s="234">
        <f t="shared" si="769"/>
        <v>0</v>
      </c>
      <c r="BL1057" s="234">
        <f t="shared" si="769"/>
        <v>0</v>
      </c>
      <c r="BM1057" s="234">
        <f t="shared" si="769"/>
        <v>0</v>
      </c>
    </row>
    <row r="1058" spans="3:65" outlineLevel="1" x14ac:dyDescent="0.2">
      <c r="C1058" s="188">
        <f t="shared" si="755"/>
        <v>13</v>
      </c>
      <c r="D1058" s="166" t="str">
        <f t="shared" si="756"/>
        <v xml:space="preserve">Alt 2 - TRANSMISSION LINE  </v>
      </c>
      <c r="E1058" s="211" t="str">
        <f t="shared" si="753"/>
        <v>CWIP Capital</v>
      </c>
      <c r="F1058" s="183">
        <f t="shared" si="753"/>
        <v>6</v>
      </c>
      <c r="G1058" s="183"/>
      <c r="H1058" s="222"/>
      <c r="K1058" s="202">
        <f t="shared" si="757"/>
        <v>0</v>
      </c>
      <c r="L1058" s="203">
        <f t="shared" si="758"/>
        <v>0</v>
      </c>
      <c r="O1058" s="234">
        <f t="shared" ref="O1058:BM1058" si="770">O1000-O1029</f>
        <v>0</v>
      </c>
      <c r="P1058" s="234">
        <f t="shared" si="770"/>
        <v>0</v>
      </c>
      <c r="Q1058" s="234">
        <f t="shared" si="770"/>
        <v>0</v>
      </c>
      <c r="R1058" s="234">
        <f t="shared" si="770"/>
        <v>0</v>
      </c>
      <c r="S1058" s="234">
        <f t="shared" si="770"/>
        <v>0</v>
      </c>
      <c r="T1058" s="234">
        <f t="shared" si="770"/>
        <v>0</v>
      </c>
      <c r="U1058" s="234">
        <f t="shared" si="770"/>
        <v>0</v>
      </c>
      <c r="V1058" s="234">
        <f t="shared" si="770"/>
        <v>0</v>
      </c>
      <c r="W1058" s="234">
        <f t="shared" si="770"/>
        <v>0</v>
      </c>
      <c r="X1058" s="234">
        <f t="shared" si="770"/>
        <v>0</v>
      </c>
      <c r="Y1058" s="234">
        <f t="shared" si="770"/>
        <v>0</v>
      </c>
      <c r="Z1058" s="234">
        <f t="shared" si="770"/>
        <v>0</v>
      </c>
      <c r="AA1058" s="234">
        <f t="shared" si="770"/>
        <v>0</v>
      </c>
      <c r="AB1058" s="234">
        <f t="shared" si="770"/>
        <v>0</v>
      </c>
      <c r="AC1058" s="234">
        <f t="shared" si="770"/>
        <v>0</v>
      </c>
      <c r="AD1058" s="234">
        <f t="shared" si="770"/>
        <v>0</v>
      </c>
      <c r="AE1058" s="234">
        <f t="shared" si="770"/>
        <v>0</v>
      </c>
      <c r="AF1058" s="234">
        <f t="shared" si="770"/>
        <v>0</v>
      </c>
      <c r="AG1058" s="234">
        <f t="shared" si="770"/>
        <v>0</v>
      </c>
      <c r="AH1058" s="234">
        <f t="shared" si="770"/>
        <v>0</v>
      </c>
      <c r="AI1058" s="234">
        <f t="shared" si="770"/>
        <v>0</v>
      </c>
      <c r="AJ1058" s="234">
        <f t="shared" si="770"/>
        <v>0</v>
      </c>
      <c r="AK1058" s="234">
        <f t="shared" si="770"/>
        <v>0</v>
      </c>
      <c r="AL1058" s="234">
        <f t="shared" si="770"/>
        <v>0</v>
      </c>
      <c r="AM1058" s="234">
        <f t="shared" si="770"/>
        <v>0</v>
      </c>
      <c r="AN1058" s="234">
        <f t="shared" si="770"/>
        <v>0</v>
      </c>
      <c r="AO1058" s="234">
        <f t="shared" si="770"/>
        <v>0</v>
      </c>
      <c r="AP1058" s="234">
        <f t="shared" si="770"/>
        <v>0</v>
      </c>
      <c r="AQ1058" s="234">
        <f t="shared" si="770"/>
        <v>0</v>
      </c>
      <c r="AR1058" s="234">
        <f t="shared" si="770"/>
        <v>0</v>
      </c>
      <c r="AS1058" s="234">
        <f t="shared" si="770"/>
        <v>0</v>
      </c>
      <c r="AT1058" s="234">
        <f t="shared" si="770"/>
        <v>0</v>
      </c>
      <c r="AU1058" s="234">
        <f t="shared" si="770"/>
        <v>0</v>
      </c>
      <c r="AV1058" s="234">
        <f t="shared" si="770"/>
        <v>0</v>
      </c>
      <c r="AW1058" s="234">
        <f t="shared" si="770"/>
        <v>0</v>
      </c>
      <c r="AX1058" s="234">
        <f t="shared" si="770"/>
        <v>0</v>
      </c>
      <c r="AY1058" s="234">
        <f t="shared" si="770"/>
        <v>0</v>
      </c>
      <c r="AZ1058" s="234">
        <f t="shared" si="770"/>
        <v>0</v>
      </c>
      <c r="BA1058" s="234">
        <f t="shared" si="770"/>
        <v>0</v>
      </c>
      <c r="BB1058" s="234">
        <f t="shared" si="770"/>
        <v>0</v>
      </c>
      <c r="BC1058" s="234">
        <f t="shared" si="770"/>
        <v>0</v>
      </c>
      <c r="BD1058" s="234">
        <f t="shared" si="770"/>
        <v>0</v>
      </c>
      <c r="BE1058" s="234">
        <f t="shared" si="770"/>
        <v>0</v>
      </c>
      <c r="BF1058" s="234">
        <f t="shared" si="770"/>
        <v>0</v>
      </c>
      <c r="BG1058" s="234">
        <f t="shared" si="770"/>
        <v>0</v>
      </c>
      <c r="BH1058" s="234">
        <f t="shared" si="770"/>
        <v>0</v>
      </c>
      <c r="BI1058" s="234">
        <f t="shared" si="770"/>
        <v>0</v>
      </c>
      <c r="BJ1058" s="234">
        <f t="shared" si="770"/>
        <v>0</v>
      </c>
      <c r="BK1058" s="234">
        <f t="shared" si="770"/>
        <v>0</v>
      </c>
      <c r="BL1058" s="234">
        <f t="shared" si="770"/>
        <v>0</v>
      </c>
      <c r="BM1058" s="234">
        <f t="shared" si="770"/>
        <v>0</v>
      </c>
    </row>
    <row r="1059" spans="3:65" outlineLevel="1" x14ac:dyDescent="0.2">
      <c r="C1059" s="188">
        <f t="shared" si="755"/>
        <v>14</v>
      </c>
      <c r="D1059" s="166" t="str">
        <f t="shared" si="756"/>
        <v xml:space="preserve">Alt 2 - TRANSMISSION SUBSTATION  </v>
      </c>
      <c r="E1059" s="211" t="str">
        <f t="shared" si="753"/>
        <v>CWIP Capital</v>
      </c>
      <c r="F1059" s="183">
        <f t="shared" si="753"/>
        <v>6</v>
      </c>
      <c r="G1059" s="183"/>
      <c r="H1059" s="222"/>
      <c r="K1059" s="202">
        <f t="shared" si="757"/>
        <v>0</v>
      </c>
      <c r="L1059" s="203">
        <f t="shared" si="758"/>
        <v>0</v>
      </c>
      <c r="O1059" s="234">
        <f t="shared" ref="O1059:BM1059" si="771">O1001-O1030</f>
        <v>0</v>
      </c>
      <c r="P1059" s="234">
        <f t="shared" si="771"/>
        <v>0</v>
      </c>
      <c r="Q1059" s="234">
        <f t="shared" si="771"/>
        <v>0</v>
      </c>
      <c r="R1059" s="234">
        <f t="shared" si="771"/>
        <v>0</v>
      </c>
      <c r="S1059" s="234">
        <f t="shared" si="771"/>
        <v>0</v>
      </c>
      <c r="T1059" s="234">
        <f t="shared" si="771"/>
        <v>0</v>
      </c>
      <c r="U1059" s="234">
        <f t="shared" si="771"/>
        <v>0</v>
      </c>
      <c r="V1059" s="234">
        <f t="shared" si="771"/>
        <v>0</v>
      </c>
      <c r="W1059" s="234">
        <f t="shared" si="771"/>
        <v>0</v>
      </c>
      <c r="X1059" s="234">
        <f t="shared" si="771"/>
        <v>0</v>
      </c>
      <c r="Y1059" s="234">
        <f t="shared" si="771"/>
        <v>0</v>
      </c>
      <c r="Z1059" s="234">
        <f t="shared" si="771"/>
        <v>0</v>
      </c>
      <c r="AA1059" s="234">
        <f t="shared" si="771"/>
        <v>0</v>
      </c>
      <c r="AB1059" s="234">
        <f t="shared" si="771"/>
        <v>0</v>
      </c>
      <c r="AC1059" s="234">
        <f t="shared" si="771"/>
        <v>0</v>
      </c>
      <c r="AD1059" s="234">
        <f t="shared" si="771"/>
        <v>0</v>
      </c>
      <c r="AE1059" s="234">
        <f t="shared" si="771"/>
        <v>0</v>
      </c>
      <c r="AF1059" s="234">
        <f t="shared" si="771"/>
        <v>0</v>
      </c>
      <c r="AG1059" s="234">
        <f t="shared" si="771"/>
        <v>0</v>
      </c>
      <c r="AH1059" s="234">
        <f t="shared" si="771"/>
        <v>0</v>
      </c>
      <c r="AI1059" s="234">
        <f t="shared" si="771"/>
        <v>0</v>
      </c>
      <c r="AJ1059" s="234">
        <f t="shared" si="771"/>
        <v>0</v>
      </c>
      <c r="AK1059" s="234">
        <f t="shared" si="771"/>
        <v>0</v>
      </c>
      <c r="AL1059" s="234">
        <f t="shared" si="771"/>
        <v>0</v>
      </c>
      <c r="AM1059" s="234">
        <f t="shared" si="771"/>
        <v>0</v>
      </c>
      <c r="AN1059" s="234">
        <f t="shared" si="771"/>
        <v>0</v>
      </c>
      <c r="AO1059" s="234">
        <f t="shared" si="771"/>
        <v>0</v>
      </c>
      <c r="AP1059" s="234">
        <f t="shared" si="771"/>
        <v>0</v>
      </c>
      <c r="AQ1059" s="234">
        <f t="shared" si="771"/>
        <v>0</v>
      </c>
      <c r="AR1059" s="234">
        <f t="shared" si="771"/>
        <v>0</v>
      </c>
      <c r="AS1059" s="234">
        <f t="shared" si="771"/>
        <v>0</v>
      </c>
      <c r="AT1059" s="234">
        <f t="shared" si="771"/>
        <v>0</v>
      </c>
      <c r="AU1059" s="234">
        <f t="shared" si="771"/>
        <v>0</v>
      </c>
      <c r="AV1059" s="234">
        <f t="shared" si="771"/>
        <v>0</v>
      </c>
      <c r="AW1059" s="234">
        <f t="shared" si="771"/>
        <v>0</v>
      </c>
      <c r="AX1059" s="234">
        <f t="shared" si="771"/>
        <v>0</v>
      </c>
      <c r="AY1059" s="234">
        <f t="shared" si="771"/>
        <v>0</v>
      </c>
      <c r="AZ1059" s="234">
        <f t="shared" si="771"/>
        <v>0</v>
      </c>
      <c r="BA1059" s="234">
        <f t="shared" si="771"/>
        <v>0</v>
      </c>
      <c r="BB1059" s="234">
        <f t="shared" si="771"/>
        <v>0</v>
      </c>
      <c r="BC1059" s="234">
        <f t="shared" si="771"/>
        <v>0</v>
      </c>
      <c r="BD1059" s="234">
        <f t="shared" si="771"/>
        <v>0</v>
      </c>
      <c r="BE1059" s="234">
        <f t="shared" si="771"/>
        <v>0</v>
      </c>
      <c r="BF1059" s="234">
        <f t="shared" si="771"/>
        <v>0</v>
      </c>
      <c r="BG1059" s="234">
        <f t="shared" si="771"/>
        <v>0</v>
      </c>
      <c r="BH1059" s="234">
        <f t="shared" si="771"/>
        <v>0</v>
      </c>
      <c r="BI1059" s="234">
        <f t="shared" si="771"/>
        <v>0</v>
      </c>
      <c r="BJ1059" s="234">
        <f t="shared" si="771"/>
        <v>0</v>
      </c>
      <c r="BK1059" s="234">
        <f t="shared" si="771"/>
        <v>0</v>
      </c>
      <c r="BL1059" s="234">
        <f t="shared" si="771"/>
        <v>0</v>
      </c>
      <c r="BM1059" s="234">
        <f t="shared" si="771"/>
        <v>0</v>
      </c>
    </row>
    <row r="1060" spans="3:65" outlineLevel="1" x14ac:dyDescent="0.2">
      <c r="C1060" s="188">
        <f t="shared" si="755"/>
        <v>15</v>
      </c>
      <c r="D1060" s="166" t="str">
        <f t="shared" si="756"/>
        <v xml:space="preserve">Alt 2 - DISTRIBUTION SUBSTATION  </v>
      </c>
      <c r="E1060" s="211" t="str">
        <f t="shared" si="753"/>
        <v>CWIP Capital</v>
      </c>
      <c r="F1060" s="183">
        <f t="shared" si="753"/>
        <v>6</v>
      </c>
      <c r="G1060" s="183"/>
      <c r="H1060" s="222"/>
      <c r="K1060" s="202">
        <f t="shared" si="757"/>
        <v>0</v>
      </c>
      <c r="L1060" s="203">
        <f t="shared" si="758"/>
        <v>0</v>
      </c>
      <c r="O1060" s="234">
        <f t="shared" ref="O1060:BM1060" si="772">O1002-O1031</f>
        <v>0</v>
      </c>
      <c r="P1060" s="234">
        <f t="shared" si="772"/>
        <v>0</v>
      </c>
      <c r="Q1060" s="234">
        <f t="shared" si="772"/>
        <v>0</v>
      </c>
      <c r="R1060" s="234">
        <f t="shared" si="772"/>
        <v>0</v>
      </c>
      <c r="S1060" s="234">
        <f t="shared" si="772"/>
        <v>0</v>
      </c>
      <c r="T1060" s="234">
        <f t="shared" si="772"/>
        <v>0</v>
      </c>
      <c r="U1060" s="234">
        <f t="shared" si="772"/>
        <v>0</v>
      </c>
      <c r="V1060" s="234">
        <f t="shared" si="772"/>
        <v>0</v>
      </c>
      <c r="W1060" s="234">
        <f t="shared" si="772"/>
        <v>0</v>
      </c>
      <c r="X1060" s="234">
        <f t="shared" si="772"/>
        <v>0</v>
      </c>
      <c r="Y1060" s="234">
        <f t="shared" si="772"/>
        <v>0</v>
      </c>
      <c r="Z1060" s="234">
        <f t="shared" si="772"/>
        <v>0</v>
      </c>
      <c r="AA1060" s="234">
        <f t="shared" si="772"/>
        <v>0</v>
      </c>
      <c r="AB1060" s="234">
        <f t="shared" si="772"/>
        <v>0</v>
      </c>
      <c r="AC1060" s="234">
        <f t="shared" si="772"/>
        <v>0</v>
      </c>
      <c r="AD1060" s="234">
        <f t="shared" si="772"/>
        <v>0</v>
      </c>
      <c r="AE1060" s="234">
        <f t="shared" si="772"/>
        <v>0</v>
      </c>
      <c r="AF1060" s="234">
        <f t="shared" si="772"/>
        <v>0</v>
      </c>
      <c r="AG1060" s="234">
        <f t="shared" si="772"/>
        <v>0</v>
      </c>
      <c r="AH1060" s="234">
        <f t="shared" si="772"/>
        <v>0</v>
      </c>
      <c r="AI1060" s="234">
        <f t="shared" si="772"/>
        <v>0</v>
      </c>
      <c r="AJ1060" s="234">
        <f t="shared" si="772"/>
        <v>0</v>
      </c>
      <c r="AK1060" s="234">
        <f t="shared" si="772"/>
        <v>0</v>
      </c>
      <c r="AL1060" s="234">
        <f t="shared" si="772"/>
        <v>0</v>
      </c>
      <c r="AM1060" s="234">
        <f t="shared" si="772"/>
        <v>0</v>
      </c>
      <c r="AN1060" s="234">
        <f t="shared" si="772"/>
        <v>0</v>
      </c>
      <c r="AO1060" s="234">
        <f t="shared" si="772"/>
        <v>0</v>
      </c>
      <c r="AP1060" s="234">
        <f t="shared" si="772"/>
        <v>0</v>
      </c>
      <c r="AQ1060" s="234">
        <f t="shared" si="772"/>
        <v>0</v>
      </c>
      <c r="AR1060" s="234">
        <f t="shared" si="772"/>
        <v>0</v>
      </c>
      <c r="AS1060" s="234">
        <f t="shared" si="772"/>
        <v>0</v>
      </c>
      <c r="AT1060" s="234">
        <f t="shared" si="772"/>
        <v>0</v>
      </c>
      <c r="AU1060" s="234">
        <f t="shared" si="772"/>
        <v>0</v>
      </c>
      <c r="AV1060" s="234">
        <f t="shared" si="772"/>
        <v>0</v>
      </c>
      <c r="AW1060" s="234">
        <f t="shared" si="772"/>
        <v>0</v>
      </c>
      <c r="AX1060" s="234">
        <f t="shared" si="772"/>
        <v>0</v>
      </c>
      <c r="AY1060" s="234">
        <f t="shared" si="772"/>
        <v>0</v>
      </c>
      <c r="AZ1060" s="234">
        <f t="shared" si="772"/>
        <v>0</v>
      </c>
      <c r="BA1060" s="234">
        <f t="shared" si="772"/>
        <v>0</v>
      </c>
      <c r="BB1060" s="234">
        <f t="shared" si="772"/>
        <v>0</v>
      </c>
      <c r="BC1060" s="234">
        <f t="shared" si="772"/>
        <v>0</v>
      </c>
      <c r="BD1060" s="234">
        <f t="shared" si="772"/>
        <v>0</v>
      </c>
      <c r="BE1060" s="234">
        <f t="shared" si="772"/>
        <v>0</v>
      </c>
      <c r="BF1060" s="234">
        <f t="shared" si="772"/>
        <v>0</v>
      </c>
      <c r="BG1060" s="234">
        <f t="shared" si="772"/>
        <v>0</v>
      </c>
      <c r="BH1060" s="234">
        <f t="shared" si="772"/>
        <v>0</v>
      </c>
      <c r="BI1060" s="234">
        <f t="shared" si="772"/>
        <v>0</v>
      </c>
      <c r="BJ1060" s="234">
        <f t="shared" si="772"/>
        <v>0</v>
      </c>
      <c r="BK1060" s="234">
        <f t="shared" si="772"/>
        <v>0</v>
      </c>
      <c r="BL1060" s="234">
        <f t="shared" si="772"/>
        <v>0</v>
      </c>
      <c r="BM1060" s="234">
        <f t="shared" si="772"/>
        <v>0</v>
      </c>
    </row>
    <row r="1061" spans="3:65" outlineLevel="1" x14ac:dyDescent="0.2">
      <c r="C1061" s="188">
        <f t="shared" si="755"/>
        <v>16</v>
      </c>
      <c r="D1061" s="166" t="str">
        <f t="shared" si="756"/>
        <v>item 16</v>
      </c>
      <c r="E1061" s="211" t="str">
        <f t="shared" si="753"/>
        <v>Operating Expense</v>
      </c>
      <c r="F1061" s="183">
        <f t="shared" si="753"/>
        <v>2</v>
      </c>
      <c r="G1061" s="183"/>
      <c r="H1061" s="222"/>
      <c r="K1061" s="202">
        <f t="shared" si="757"/>
        <v>0</v>
      </c>
      <c r="L1061" s="203">
        <f t="shared" si="758"/>
        <v>0</v>
      </c>
      <c r="O1061" s="234">
        <f t="shared" ref="O1061:BM1061" si="773">O1003-O1032</f>
        <v>0</v>
      </c>
      <c r="P1061" s="234">
        <f t="shared" si="773"/>
        <v>0</v>
      </c>
      <c r="Q1061" s="234">
        <f t="shared" si="773"/>
        <v>0</v>
      </c>
      <c r="R1061" s="234">
        <f t="shared" si="773"/>
        <v>0</v>
      </c>
      <c r="S1061" s="234">
        <f t="shared" si="773"/>
        <v>0</v>
      </c>
      <c r="T1061" s="234">
        <f t="shared" si="773"/>
        <v>0</v>
      </c>
      <c r="U1061" s="234">
        <f t="shared" si="773"/>
        <v>0</v>
      </c>
      <c r="V1061" s="234">
        <f t="shared" si="773"/>
        <v>0</v>
      </c>
      <c r="W1061" s="234">
        <f t="shared" si="773"/>
        <v>0</v>
      </c>
      <c r="X1061" s="234">
        <f t="shared" si="773"/>
        <v>0</v>
      </c>
      <c r="Y1061" s="234">
        <f t="shared" si="773"/>
        <v>0</v>
      </c>
      <c r="Z1061" s="234">
        <f t="shared" si="773"/>
        <v>0</v>
      </c>
      <c r="AA1061" s="234">
        <f t="shared" si="773"/>
        <v>0</v>
      </c>
      <c r="AB1061" s="234">
        <f t="shared" si="773"/>
        <v>0</v>
      </c>
      <c r="AC1061" s="234">
        <f t="shared" si="773"/>
        <v>0</v>
      </c>
      <c r="AD1061" s="234">
        <f t="shared" si="773"/>
        <v>0</v>
      </c>
      <c r="AE1061" s="234">
        <f t="shared" si="773"/>
        <v>0</v>
      </c>
      <c r="AF1061" s="234">
        <f t="shared" si="773"/>
        <v>0</v>
      </c>
      <c r="AG1061" s="234">
        <f t="shared" si="773"/>
        <v>0</v>
      </c>
      <c r="AH1061" s="234">
        <f t="shared" si="773"/>
        <v>0</v>
      </c>
      <c r="AI1061" s="234">
        <f t="shared" si="773"/>
        <v>0</v>
      </c>
      <c r="AJ1061" s="234">
        <f t="shared" si="773"/>
        <v>0</v>
      </c>
      <c r="AK1061" s="234">
        <f t="shared" si="773"/>
        <v>0</v>
      </c>
      <c r="AL1061" s="234">
        <f t="shared" si="773"/>
        <v>0</v>
      </c>
      <c r="AM1061" s="234">
        <f t="shared" si="773"/>
        <v>0</v>
      </c>
      <c r="AN1061" s="234">
        <f t="shared" si="773"/>
        <v>0</v>
      </c>
      <c r="AO1061" s="234">
        <f t="shared" si="773"/>
        <v>0</v>
      </c>
      <c r="AP1061" s="234">
        <f t="shared" si="773"/>
        <v>0</v>
      </c>
      <c r="AQ1061" s="234">
        <f t="shared" si="773"/>
        <v>0</v>
      </c>
      <c r="AR1061" s="234">
        <f t="shared" si="773"/>
        <v>0</v>
      </c>
      <c r="AS1061" s="234">
        <f t="shared" si="773"/>
        <v>0</v>
      </c>
      <c r="AT1061" s="234">
        <f t="shared" si="773"/>
        <v>0</v>
      </c>
      <c r="AU1061" s="234">
        <f t="shared" si="773"/>
        <v>0</v>
      </c>
      <c r="AV1061" s="234">
        <f t="shared" si="773"/>
        <v>0</v>
      </c>
      <c r="AW1061" s="234">
        <f t="shared" si="773"/>
        <v>0</v>
      </c>
      <c r="AX1061" s="234">
        <f t="shared" si="773"/>
        <v>0</v>
      </c>
      <c r="AY1061" s="234">
        <f t="shared" si="773"/>
        <v>0</v>
      </c>
      <c r="AZ1061" s="234">
        <f t="shared" si="773"/>
        <v>0</v>
      </c>
      <c r="BA1061" s="234">
        <f t="shared" si="773"/>
        <v>0</v>
      </c>
      <c r="BB1061" s="234">
        <f t="shared" si="773"/>
        <v>0</v>
      </c>
      <c r="BC1061" s="234">
        <f t="shared" si="773"/>
        <v>0</v>
      </c>
      <c r="BD1061" s="234">
        <f t="shared" si="773"/>
        <v>0</v>
      </c>
      <c r="BE1061" s="234">
        <f t="shared" si="773"/>
        <v>0</v>
      </c>
      <c r="BF1061" s="234">
        <f t="shared" si="773"/>
        <v>0</v>
      </c>
      <c r="BG1061" s="234">
        <f t="shared" si="773"/>
        <v>0</v>
      </c>
      <c r="BH1061" s="234">
        <f t="shared" si="773"/>
        <v>0</v>
      </c>
      <c r="BI1061" s="234">
        <f t="shared" si="773"/>
        <v>0</v>
      </c>
      <c r="BJ1061" s="234">
        <f t="shared" si="773"/>
        <v>0</v>
      </c>
      <c r="BK1061" s="234">
        <f t="shared" si="773"/>
        <v>0</v>
      </c>
      <c r="BL1061" s="234">
        <f t="shared" si="773"/>
        <v>0</v>
      </c>
      <c r="BM1061" s="234">
        <f t="shared" si="773"/>
        <v>0</v>
      </c>
    </row>
    <row r="1062" spans="3:65" outlineLevel="1" x14ac:dyDescent="0.2">
      <c r="C1062" s="188">
        <f t="shared" si="755"/>
        <v>17</v>
      </c>
      <c r="D1062" s="166" t="str">
        <f t="shared" si="756"/>
        <v>item 17</v>
      </c>
      <c r="E1062" s="211" t="str">
        <f t="shared" si="753"/>
        <v>Operating Expense</v>
      </c>
      <c r="F1062" s="183">
        <f t="shared" si="753"/>
        <v>2</v>
      </c>
      <c r="G1062" s="183"/>
      <c r="H1062" s="222"/>
      <c r="K1062" s="202">
        <f t="shared" si="757"/>
        <v>0</v>
      </c>
      <c r="L1062" s="203">
        <f t="shared" si="758"/>
        <v>0</v>
      </c>
      <c r="O1062" s="234">
        <f t="shared" ref="O1062:BM1062" si="774">O1004-O1033</f>
        <v>0</v>
      </c>
      <c r="P1062" s="234">
        <f t="shared" si="774"/>
        <v>0</v>
      </c>
      <c r="Q1062" s="234">
        <f t="shared" si="774"/>
        <v>0</v>
      </c>
      <c r="R1062" s="234">
        <f t="shared" si="774"/>
        <v>0</v>
      </c>
      <c r="S1062" s="234">
        <f t="shared" si="774"/>
        <v>0</v>
      </c>
      <c r="T1062" s="234">
        <f t="shared" si="774"/>
        <v>0</v>
      </c>
      <c r="U1062" s="234">
        <f t="shared" si="774"/>
        <v>0</v>
      </c>
      <c r="V1062" s="234">
        <f t="shared" si="774"/>
        <v>0</v>
      </c>
      <c r="W1062" s="234">
        <f t="shared" si="774"/>
        <v>0</v>
      </c>
      <c r="X1062" s="234">
        <f t="shared" si="774"/>
        <v>0</v>
      </c>
      <c r="Y1062" s="234">
        <f t="shared" si="774"/>
        <v>0</v>
      </c>
      <c r="Z1062" s="234">
        <f t="shared" si="774"/>
        <v>0</v>
      </c>
      <c r="AA1062" s="234">
        <f t="shared" si="774"/>
        <v>0</v>
      </c>
      <c r="AB1062" s="234">
        <f t="shared" si="774"/>
        <v>0</v>
      </c>
      <c r="AC1062" s="234">
        <f t="shared" si="774"/>
        <v>0</v>
      </c>
      <c r="AD1062" s="234">
        <f t="shared" si="774"/>
        <v>0</v>
      </c>
      <c r="AE1062" s="234">
        <f t="shared" si="774"/>
        <v>0</v>
      </c>
      <c r="AF1062" s="234">
        <f t="shared" si="774"/>
        <v>0</v>
      </c>
      <c r="AG1062" s="234">
        <f t="shared" si="774"/>
        <v>0</v>
      </c>
      <c r="AH1062" s="234">
        <f t="shared" si="774"/>
        <v>0</v>
      </c>
      <c r="AI1062" s="234">
        <f t="shared" si="774"/>
        <v>0</v>
      </c>
      <c r="AJ1062" s="234">
        <f t="shared" si="774"/>
        <v>0</v>
      </c>
      <c r="AK1062" s="234">
        <f t="shared" si="774"/>
        <v>0</v>
      </c>
      <c r="AL1062" s="234">
        <f t="shared" si="774"/>
        <v>0</v>
      </c>
      <c r="AM1062" s="234">
        <f t="shared" si="774"/>
        <v>0</v>
      </c>
      <c r="AN1062" s="234">
        <f t="shared" si="774"/>
        <v>0</v>
      </c>
      <c r="AO1062" s="234">
        <f t="shared" si="774"/>
        <v>0</v>
      </c>
      <c r="AP1062" s="234">
        <f t="shared" si="774"/>
        <v>0</v>
      </c>
      <c r="AQ1062" s="234">
        <f t="shared" si="774"/>
        <v>0</v>
      </c>
      <c r="AR1062" s="234">
        <f t="shared" si="774"/>
        <v>0</v>
      </c>
      <c r="AS1062" s="234">
        <f t="shared" si="774"/>
        <v>0</v>
      </c>
      <c r="AT1062" s="234">
        <f t="shared" si="774"/>
        <v>0</v>
      </c>
      <c r="AU1062" s="234">
        <f t="shared" si="774"/>
        <v>0</v>
      </c>
      <c r="AV1062" s="234">
        <f t="shared" si="774"/>
        <v>0</v>
      </c>
      <c r="AW1062" s="234">
        <f t="shared" si="774"/>
        <v>0</v>
      </c>
      <c r="AX1062" s="234">
        <f t="shared" si="774"/>
        <v>0</v>
      </c>
      <c r="AY1062" s="234">
        <f t="shared" si="774"/>
        <v>0</v>
      </c>
      <c r="AZ1062" s="234">
        <f t="shared" si="774"/>
        <v>0</v>
      </c>
      <c r="BA1062" s="234">
        <f t="shared" si="774"/>
        <v>0</v>
      </c>
      <c r="BB1062" s="234">
        <f t="shared" si="774"/>
        <v>0</v>
      </c>
      <c r="BC1062" s="234">
        <f t="shared" si="774"/>
        <v>0</v>
      </c>
      <c r="BD1062" s="234">
        <f t="shared" si="774"/>
        <v>0</v>
      </c>
      <c r="BE1062" s="234">
        <f t="shared" si="774"/>
        <v>0</v>
      </c>
      <c r="BF1062" s="234">
        <f t="shared" si="774"/>
        <v>0</v>
      </c>
      <c r="BG1062" s="234">
        <f t="shared" si="774"/>
        <v>0</v>
      </c>
      <c r="BH1062" s="234">
        <f t="shared" si="774"/>
        <v>0</v>
      </c>
      <c r="BI1062" s="234">
        <f t="shared" si="774"/>
        <v>0</v>
      </c>
      <c r="BJ1062" s="234">
        <f t="shared" si="774"/>
        <v>0</v>
      </c>
      <c r="BK1062" s="234">
        <f t="shared" si="774"/>
        <v>0</v>
      </c>
      <c r="BL1062" s="234">
        <f t="shared" si="774"/>
        <v>0</v>
      </c>
      <c r="BM1062" s="234">
        <f t="shared" si="774"/>
        <v>0</v>
      </c>
    </row>
    <row r="1063" spans="3:65" outlineLevel="1" x14ac:dyDescent="0.2">
      <c r="C1063" s="188">
        <f t="shared" si="755"/>
        <v>18</v>
      </c>
      <c r="D1063" s="166" t="str">
        <f t="shared" si="756"/>
        <v>item 18</v>
      </c>
      <c r="E1063" s="211" t="str">
        <f t="shared" si="753"/>
        <v>Operating Expense</v>
      </c>
      <c r="F1063" s="183">
        <f t="shared" si="753"/>
        <v>2</v>
      </c>
      <c r="G1063" s="183"/>
      <c r="H1063" s="222"/>
      <c r="K1063" s="202">
        <f t="shared" si="757"/>
        <v>0</v>
      </c>
      <c r="L1063" s="203">
        <f t="shared" si="758"/>
        <v>0</v>
      </c>
      <c r="O1063" s="234">
        <f t="shared" ref="O1063:BM1063" si="775">O1005-O1034</f>
        <v>0</v>
      </c>
      <c r="P1063" s="234">
        <f t="shared" si="775"/>
        <v>0</v>
      </c>
      <c r="Q1063" s="234">
        <f t="shared" si="775"/>
        <v>0</v>
      </c>
      <c r="R1063" s="234">
        <f t="shared" si="775"/>
        <v>0</v>
      </c>
      <c r="S1063" s="234">
        <f t="shared" si="775"/>
        <v>0</v>
      </c>
      <c r="T1063" s="234">
        <f t="shared" si="775"/>
        <v>0</v>
      </c>
      <c r="U1063" s="234">
        <f t="shared" si="775"/>
        <v>0</v>
      </c>
      <c r="V1063" s="234">
        <f t="shared" si="775"/>
        <v>0</v>
      </c>
      <c r="W1063" s="234">
        <f t="shared" si="775"/>
        <v>0</v>
      </c>
      <c r="X1063" s="234">
        <f t="shared" si="775"/>
        <v>0</v>
      </c>
      <c r="Y1063" s="234">
        <f t="shared" si="775"/>
        <v>0</v>
      </c>
      <c r="Z1063" s="234">
        <f t="shared" si="775"/>
        <v>0</v>
      </c>
      <c r="AA1063" s="234">
        <f t="shared" si="775"/>
        <v>0</v>
      </c>
      <c r="AB1063" s="234">
        <f t="shared" si="775"/>
        <v>0</v>
      </c>
      <c r="AC1063" s="234">
        <f t="shared" si="775"/>
        <v>0</v>
      </c>
      <c r="AD1063" s="234">
        <f t="shared" si="775"/>
        <v>0</v>
      </c>
      <c r="AE1063" s="234">
        <f t="shared" si="775"/>
        <v>0</v>
      </c>
      <c r="AF1063" s="234">
        <f t="shared" si="775"/>
        <v>0</v>
      </c>
      <c r="AG1063" s="234">
        <f t="shared" si="775"/>
        <v>0</v>
      </c>
      <c r="AH1063" s="234">
        <f t="shared" si="775"/>
        <v>0</v>
      </c>
      <c r="AI1063" s="234">
        <f t="shared" si="775"/>
        <v>0</v>
      </c>
      <c r="AJ1063" s="234">
        <f t="shared" si="775"/>
        <v>0</v>
      </c>
      <c r="AK1063" s="234">
        <f t="shared" si="775"/>
        <v>0</v>
      </c>
      <c r="AL1063" s="234">
        <f t="shared" si="775"/>
        <v>0</v>
      </c>
      <c r="AM1063" s="234">
        <f t="shared" si="775"/>
        <v>0</v>
      </c>
      <c r="AN1063" s="234">
        <f t="shared" si="775"/>
        <v>0</v>
      </c>
      <c r="AO1063" s="234">
        <f t="shared" si="775"/>
        <v>0</v>
      </c>
      <c r="AP1063" s="234">
        <f t="shared" si="775"/>
        <v>0</v>
      </c>
      <c r="AQ1063" s="234">
        <f t="shared" si="775"/>
        <v>0</v>
      </c>
      <c r="AR1063" s="234">
        <f t="shared" si="775"/>
        <v>0</v>
      </c>
      <c r="AS1063" s="234">
        <f t="shared" si="775"/>
        <v>0</v>
      </c>
      <c r="AT1063" s="234">
        <f t="shared" si="775"/>
        <v>0</v>
      </c>
      <c r="AU1063" s="234">
        <f t="shared" si="775"/>
        <v>0</v>
      </c>
      <c r="AV1063" s="234">
        <f t="shared" si="775"/>
        <v>0</v>
      </c>
      <c r="AW1063" s="234">
        <f t="shared" si="775"/>
        <v>0</v>
      </c>
      <c r="AX1063" s="234">
        <f t="shared" si="775"/>
        <v>0</v>
      </c>
      <c r="AY1063" s="234">
        <f t="shared" si="775"/>
        <v>0</v>
      </c>
      <c r="AZ1063" s="234">
        <f t="shared" si="775"/>
        <v>0</v>
      </c>
      <c r="BA1063" s="234">
        <f t="shared" si="775"/>
        <v>0</v>
      </c>
      <c r="BB1063" s="234">
        <f t="shared" si="775"/>
        <v>0</v>
      </c>
      <c r="BC1063" s="234">
        <f t="shared" si="775"/>
        <v>0</v>
      </c>
      <c r="BD1063" s="234">
        <f t="shared" si="775"/>
        <v>0</v>
      </c>
      <c r="BE1063" s="234">
        <f t="shared" si="775"/>
        <v>0</v>
      </c>
      <c r="BF1063" s="234">
        <f t="shared" si="775"/>
        <v>0</v>
      </c>
      <c r="BG1063" s="234">
        <f t="shared" si="775"/>
        <v>0</v>
      </c>
      <c r="BH1063" s="234">
        <f t="shared" si="775"/>
        <v>0</v>
      </c>
      <c r="BI1063" s="234">
        <f t="shared" si="775"/>
        <v>0</v>
      </c>
      <c r="BJ1063" s="234">
        <f t="shared" si="775"/>
        <v>0</v>
      </c>
      <c r="BK1063" s="234">
        <f t="shared" si="775"/>
        <v>0</v>
      </c>
      <c r="BL1063" s="234">
        <f t="shared" si="775"/>
        <v>0</v>
      </c>
      <c r="BM1063" s="234">
        <f t="shared" si="775"/>
        <v>0</v>
      </c>
    </row>
    <row r="1064" spans="3:65" outlineLevel="1" x14ac:dyDescent="0.2">
      <c r="C1064" s="188">
        <f t="shared" si="755"/>
        <v>19</v>
      </c>
      <c r="D1064" s="166" t="str">
        <f t="shared" si="756"/>
        <v>item 19</v>
      </c>
      <c r="E1064" s="211" t="str">
        <f t="shared" si="753"/>
        <v>Operating Expense</v>
      </c>
      <c r="F1064" s="183">
        <f t="shared" si="753"/>
        <v>2</v>
      </c>
      <c r="G1064" s="183"/>
      <c r="H1064" s="222"/>
      <c r="K1064" s="202">
        <f t="shared" si="757"/>
        <v>0</v>
      </c>
      <c r="L1064" s="203">
        <f t="shared" si="758"/>
        <v>0</v>
      </c>
      <c r="O1064" s="234">
        <f t="shared" ref="O1064:BM1064" si="776">O1006-O1035</f>
        <v>0</v>
      </c>
      <c r="P1064" s="234">
        <f t="shared" si="776"/>
        <v>0</v>
      </c>
      <c r="Q1064" s="234">
        <f t="shared" si="776"/>
        <v>0</v>
      </c>
      <c r="R1064" s="234">
        <f t="shared" si="776"/>
        <v>0</v>
      </c>
      <c r="S1064" s="234">
        <f t="shared" si="776"/>
        <v>0</v>
      </c>
      <c r="T1064" s="234">
        <f t="shared" si="776"/>
        <v>0</v>
      </c>
      <c r="U1064" s="234">
        <f t="shared" si="776"/>
        <v>0</v>
      </c>
      <c r="V1064" s="234">
        <f t="shared" si="776"/>
        <v>0</v>
      </c>
      <c r="W1064" s="234">
        <f t="shared" si="776"/>
        <v>0</v>
      </c>
      <c r="X1064" s="234">
        <f t="shared" si="776"/>
        <v>0</v>
      </c>
      <c r="Y1064" s="234">
        <f t="shared" si="776"/>
        <v>0</v>
      </c>
      <c r="Z1064" s="234">
        <f t="shared" si="776"/>
        <v>0</v>
      </c>
      <c r="AA1064" s="234">
        <f t="shared" si="776"/>
        <v>0</v>
      </c>
      <c r="AB1064" s="234">
        <f t="shared" si="776"/>
        <v>0</v>
      </c>
      <c r="AC1064" s="234">
        <f t="shared" si="776"/>
        <v>0</v>
      </c>
      <c r="AD1064" s="234">
        <f t="shared" si="776"/>
        <v>0</v>
      </c>
      <c r="AE1064" s="234">
        <f t="shared" si="776"/>
        <v>0</v>
      </c>
      <c r="AF1064" s="234">
        <f t="shared" si="776"/>
        <v>0</v>
      </c>
      <c r="AG1064" s="234">
        <f t="shared" si="776"/>
        <v>0</v>
      </c>
      <c r="AH1064" s="234">
        <f t="shared" si="776"/>
        <v>0</v>
      </c>
      <c r="AI1064" s="234">
        <f t="shared" si="776"/>
        <v>0</v>
      </c>
      <c r="AJ1064" s="234">
        <f t="shared" si="776"/>
        <v>0</v>
      </c>
      <c r="AK1064" s="234">
        <f t="shared" si="776"/>
        <v>0</v>
      </c>
      <c r="AL1064" s="234">
        <f t="shared" si="776"/>
        <v>0</v>
      </c>
      <c r="AM1064" s="234">
        <f t="shared" si="776"/>
        <v>0</v>
      </c>
      <c r="AN1064" s="234">
        <f t="shared" si="776"/>
        <v>0</v>
      </c>
      <c r="AO1064" s="234">
        <f t="shared" si="776"/>
        <v>0</v>
      </c>
      <c r="AP1064" s="234">
        <f t="shared" si="776"/>
        <v>0</v>
      </c>
      <c r="AQ1064" s="234">
        <f t="shared" si="776"/>
        <v>0</v>
      </c>
      <c r="AR1064" s="234">
        <f t="shared" si="776"/>
        <v>0</v>
      </c>
      <c r="AS1064" s="234">
        <f t="shared" si="776"/>
        <v>0</v>
      </c>
      <c r="AT1064" s="234">
        <f t="shared" si="776"/>
        <v>0</v>
      </c>
      <c r="AU1064" s="234">
        <f t="shared" si="776"/>
        <v>0</v>
      </c>
      <c r="AV1064" s="234">
        <f t="shared" si="776"/>
        <v>0</v>
      </c>
      <c r="AW1064" s="234">
        <f t="shared" si="776"/>
        <v>0</v>
      </c>
      <c r="AX1064" s="234">
        <f t="shared" si="776"/>
        <v>0</v>
      </c>
      <c r="AY1064" s="234">
        <f t="shared" si="776"/>
        <v>0</v>
      </c>
      <c r="AZ1064" s="234">
        <f t="shared" si="776"/>
        <v>0</v>
      </c>
      <c r="BA1064" s="234">
        <f t="shared" si="776"/>
        <v>0</v>
      </c>
      <c r="BB1064" s="234">
        <f t="shared" si="776"/>
        <v>0</v>
      </c>
      <c r="BC1064" s="234">
        <f t="shared" si="776"/>
        <v>0</v>
      </c>
      <c r="BD1064" s="234">
        <f t="shared" si="776"/>
        <v>0</v>
      </c>
      <c r="BE1064" s="234">
        <f t="shared" si="776"/>
        <v>0</v>
      </c>
      <c r="BF1064" s="234">
        <f t="shared" si="776"/>
        <v>0</v>
      </c>
      <c r="BG1064" s="234">
        <f t="shared" si="776"/>
        <v>0</v>
      </c>
      <c r="BH1064" s="234">
        <f t="shared" si="776"/>
        <v>0</v>
      </c>
      <c r="BI1064" s="234">
        <f t="shared" si="776"/>
        <v>0</v>
      </c>
      <c r="BJ1064" s="234">
        <f t="shared" si="776"/>
        <v>0</v>
      </c>
      <c r="BK1064" s="234">
        <f t="shared" si="776"/>
        <v>0</v>
      </c>
      <c r="BL1064" s="234">
        <f t="shared" si="776"/>
        <v>0</v>
      </c>
      <c r="BM1064" s="234">
        <f t="shared" si="776"/>
        <v>0</v>
      </c>
    </row>
    <row r="1065" spans="3:65" outlineLevel="1" x14ac:dyDescent="0.2">
      <c r="C1065" s="188">
        <f t="shared" si="755"/>
        <v>20</v>
      </c>
      <c r="D1065" s="166" t="str">
        <f t="shared" si="756"/>
        <v>item 20</v>
      </c>
      <c r="E1065" s="211" t="str">
        <f t="shared" si="753"/>
        <v>Operating Expense</v>
      </c>
      <c r="F1065" s="183">
        <f t="shared" si="753"/>
        <v>2</v>
      </c>
      <c r="G1065" s="183"/>
      <c r="H1065" s="222"/>
      <c r="K1065" s="202">
        <f t="shared" si="757"/>
        <v>0</v>
      </c>
      <c r="L1065" s="203">
        <f t="shared" si="758"/>
        <v>0</v>
      </c>
      <c r="O1065" s="234">
        <f t="shared" ref="O1065:BM1065" si="777">O1007-O1036</f>
        <v>0</v>
      </c>
      <c r="P1065" s="234">
        <f t="shared" si="777"/>
        <v>0</v>
      </c>
      <c r="Q1065" s="234">
        <f t="shared" si="777"/>
        <v>0</v>
      </c>
      <c r="R1065" s="234">
        <f t="shared" si="777"/>
        <v>0</v>
      </c>
      <c r="S1065" s="234">
        <f t="shared" si="777"/>
        <v>0</v>
      </c>
      <c r="T1065" s="234">
        <f t="shared" si="777"/>
        <v>0</v>
      </c>
      <c r="U1065" s="234">
        <f t="shared" si="777"/>
        <v>0</v>
      </c>
      <c r="V1065" s="234">
        <f t="shared" si="777"/>
        <v>0</v>
      </c>
      <c r="W1065" s="234">
        <f t="shared" si="777"/>
        <v>0</v>
      </c>
      <c r="X1065" s="234">
        <f t="shared" si="777"/>
        <v>0</v>
      </c>
      <c r="Y1065" s="234">
        <f t="shared" si="777"/>
        <v>0</v>
      </c>
      <c r="Z1065" s="234">
        <f t="shared" si="777"/>
        <v>0</v>
      </c>
      <c r="AA1065" s="234">
        <f t="shared" si="777"/>
        <v>0</v>
      </c>
      <c r="AB1065" s="234">
        <f t="shared" si="777"/>
        <v>0</v>
      </c>
      <c r="AC1065" s="234">
        <f t="shared" si="777"/>
        <v>0</v>
      </c>
      <c r="AD1065" s="234">
        <f t="shared" si="777"/>
        <v>0</v>
      </c>
      <c r="AE1065" s="234">
        <f t="shared" si="777"/>
        <v>0</v>
      </c>
      <c r="AF1065" s="234">
        <f t="shared" si="777"/>
        <v>0</v>
      </c>
      <c r="AG1065" s="234">
        <f t="shared" si="777"/>
        <v>0</v>
      </c>
      <c r="AH1065" s="234">
        <f t="shared" si="777"/>
        <v>0</v>
      </c>
      <c r="AI1065" s="234">
        <f t="shared" si="777"/>
        <v>0</v>
      </c>
      <c r="AJ1065" s="234">
        <f t="shared" si="777"/>
        <v>0</v>
      </c>
      <c r="AK1065" s="234">
        <f t="shared" si="777"/>
        <v>0</v>
      </c>
      <c r="AL1065" s="234">
        <f t="shared" si="777"/>
        <v>0</v>
      </c>
      <c r="AM1065" s="234">
        <f t="shared" si="777"/>
        <v>0</v>
      </c>
      <c r="AN1065" s="234">
        <f t="shared" si="777"/>
        <v>0</v>
      </c>
      <c r="AO1065" s="234">
        <f t="shared" si="777"/>
        <v>0</v>
      </c>
      <c r="AP1065" s="234">
        <f t="shared" si="777"/>
        <v>0</v>
      </c>
      <c r="AQ1065" s="234">
        <f t="shared" si="777"/>
        <v>0</v>
      </c>
      <c r="AR1065" s="234">
        <f t="shared" si="777"/>
        <v>0</v>
      </c>
      <c r="AS1065" s="234">
        <f t="shared" si="777"/>
        <v>0</v>
      </c>
      <c r="AT1065" s="234">
        <f t="shared" si="777"/>
        <v>0</v>
      </c>
      <c r="AU1065" s="234">
        <f t="shared" si="777"/>
        <v>0</v>
      </c>
      <c r="AV1065" s="234">
        <f t="shared" si="777"/>
        <v>0</v>
      </c>
      <c r="AW1065" s="234">
        <f t="shared" si="777"/>
        <v>0</v>
      </c>
      <c r="AX1065" s="234">
        <f t="shared" si="777"/>
        <v>0</v>
      </c>
      <c r="AY1065" s="234">
        <f t="shared" si="777"/>
        <v>0</v>
      </c>
      <c r="AZ1065" s="234">
        <f t="shared" si="777"/>
        <v>0</v>
      </c>
      <c r="BA1065" s="234">
        <f t="shared" si="777"/>
        <v>0</v>
      </c>
      <c r="BB1065" s="234">
        <f t="shared" si="777"/>
        <v>0</v>
      </c>
      <c r="BC1065" s="234">
        <f t="shared" si="777"/>
        <v>0</v>
      </c>
      <c r="BD1065" s="234">
        <f t="shared" si="777"/>
        <v>0</v>
      </c>
      <c r="BE1065" s="234">
        <f t="shared" si="777"/>
        <v>0</v>
      </c>
      <c r="BF1065" s="234">
        <f t="shared" si="777"/>
        <v>0</v>
      </c>
      <c r="BG1065" s="234">
        <f t="shared" si="777"/>
        <v>0</v>
      </c>
      <c r="BH1065" s="234">
        <f t="shared" si="777"/>
        <v>0</v>
      </c>
      <c r="BI1065" s="234">
        <f t="shared" si="777"/>
        <v>0</v>
      </c>
      <c r="BJ1065" s="234">
        <f t="shared" si="777"/>
        <v>0</v>
      </c>
      <c r="BK1065" s="234">
        <f t="shared" si="777"/>
        <v>0</v>
      </c>
      <c r="BL1065" s="234">
        <f t="shared" si="777"/>
        <v>0</v>
      </c>
      <c r="BM1065" s="234">
        <f t="shared" si="777"/>
        <v>0</v>
      </c>
    </row>
    <row r="1066" spans="3:65" outlineLevel="1" x14ac:dyDescent="0.2">
      <c r="C1066" s="188">
        <f t="shared" si="755"/>
        <v>21</v>
      </c>
      <c r="D1066" s="166" t="str">
        <f t="shared" si="756"/>
        <v>item 21</v>
      </c>
      <c r="E1066" s="211" t="str">
        <f t="shared" si="753"/>
        <v>Operating Expense</v>
      </c>
      <c r="F1066" s="183">
        <f t="shared" si="753"/>
        <v>2</v>
      </c>
      <c r="G1066" s="183"/>
      <c r="H1066" s="222"/>
      <c r="K1066" s="202">
        <f t="shared" si="757"/>
        <v>0</v>
      </c>
      <c r="L1066" s="203">
        <f t="shared" si="758"/>
        <v>0</v>
      </c>
      <c r="O1066" s="234">
        <f t="shared" ref="O1066:BM1066" si="778">O1008-O1037</f>
        <v>0</v>
      </c>
      <c r="P1066" s="234">
        <f t="shared" si="778"/>
        <v>0</v>
      </c>
      <c r="Q1066" s="234">
        <f t="shared" si="778"/>
        <v>0</v>
      </c>
      <c r="R1066" s="234">
        <f t="shared" si="778"/>
        <v>0</v>
      </c>
      <c r="S1066" s="234">
        <f t="shared" si="778"/>
        <v>0</v>
      </c>
      <c r="T1066" s="234">
        <f t="shared" si="778"/>
        <v>0</v>
      </c>
      <c r="U1066" s="234">
        <f t="shared" si="778"/>
        <v>0</v>
      </c>
      <c r="V1066" s="234">
        <f t="shared" si="778"/>
        <v>0</v>
      </c>
      <c r="W1066" s="234">
        <f t="shared" si="778"/>
        <v>0</v>
      </c>
      <c r="X1066" s="234">
        <f t="shared" si="778"/>
        <v>0</v>
      </c>
      <c r="Y1066" s="234">
        <f t="shared" si="778"/>
        <v>0</v>
      </c>
      <c r="Z1066" s="234">
        <f t="shared" si="778"/>
        <v>0</v>
      </c>
      <c r="AA1066" s="234">
        <f t="shared" si="778"/>
        <v>0</v>
      </c>
      <c r="AB1066" s="234">
        <f t="shared" si="778"/>
        <v>0</v>
      </c>
      <c r="AC1066" s="234">
        <f t="shared" si="778"/>
        <v>0</v>
      </c>
      <c r="AD1066" s="234">
        <f t="shared" si="778"/>
        <v>0</v>
      </c>
      <c r="AE1066" s="234">
        <f t="shared" si="778"/>
        <v>0</v>
      </c>
      <c r="AF1066" s="234">
        <f t="shared" si="778"/>
        <v>0</v>
      </c>
      <c r="AG1066" s="234">
        <f t="shared" si="778"/>
        <v>0</v>
      </c>
      <c r="AH1066" s="234">
        <f t="shared" si="778"/>
        <v>0</v>
      </c>
      <c r="AI1066" s="234">
        <f t="shared" si="778"/>
        <v>0</v>
      </c>
      <c r="AJ1066" s="234">
        <f t="shared" si="778"/>
        <v>0</v>
      </c>
      <c r="AK1066" s="234">
        <f t="shared" si="778"/>
        <v>0</v>
      </c>
      <c r="AL1066" s="234">
        <f t="shared" si="778"/>
        <v>0</v>
      </c>
      <c r="AM1066" s="234">
        <f t="shared" si="778"/>
        <v>0</v>
      </c>
      <c r="AN1066" s="234">
        <f t="shared" si="778"/>
        <v>0</v>
      </c>
      <c r="AO1066" s="234">
        <f t="shared" si="778"/>
        <v>0</v>
      </c>
      <c r="AP1066" s="234">
        <f t="shared" si="778"/>
        <v>0</v>
      </c>
      <c r="AQ1066" s="234">
        <f t="shared" si="778"/>
        <v>0</v>
      </c>
      <c r="AR1066" s="234">
        <f t="shared" si="778"/>
        <v>0</v>
      </c>
      <c r="AS1066" s="234">
        <f t="shared" si="778"/>
        <v>0</v>
      </c>
      <c r="AT1066" s="234">
        <f t="shared" si="778"/>
        <v>0</v>
      </c>
      <c r="AU1066" s="234">
        <f t="shared" si="778"/>
        <v>0</v>
      </c>
      <c r="AV1066" s="234">
        <f t="shared" si="778"/>
        <v>0</v>
      </c>
      <c r="AW1066" s="234">
        <f t="shared" si="778"/>
        <v>0</v>
      </c>
      <c r="AX1066" s="234">
        <f t="shared" si="778"/>
        <v>0</v>
      </c>
      <c r="AY1066" s="234">
        <f t="shared" si="778"/>
        <v>0</v>
      </c>
      <c r="AZ1066" s="234">
        <f t="shared" si="778"/>
        <v>0</v>
      </c>
      <c r="BA1066" s="234">
        <f t="shared" si="778"/>
        <v>0</v>
      </c>
      <c r="BB1066" s="234">
        <f t="shared" si="778"/>
        <v>0</v>
      </c>
      <c r="BC1066" s="234">
        <f t="shared" si="778"/>
        <v>0</v>
      </c>
      <c r="BD1066" s="234">
        <f t="shared" si="778"/>
        <v>0</v>
      </c>
      <c r="BE1066" s="234">
        <f t="shared" si="778"/>
        <v>0</v>
      </c>
      <c r="BF1066" s="234">
        <f t="shared" si="778"/>
        <v>0</v>
      </c>
      <c r="BG1066" s="234">
        <f t="shared" si="778"/>
        <v>0</v>
      </c>
      <c r="BH1066" s="234">
        <f t="shared" si="778"/>
        <v>0</v>
      </c>
      <c r="BI1066" s="234">
        <f t="shared" si="778"/>
        <v>0</v>
      </c>
      <c r="BJ1066" s="234">
        <f t="shared" si="778"/>
        <v>0</v>
      </c>
      <c r="BK1066" s="234">
        <f t="shared" si="778"/>
        <v>0</v>
      </c>
      <c r="BL1066" s="234">
        <f t="shared" si="778"/>
        <v>0</v>
      </c>
      <c r="BM1066" s="234">
        <f t="shared" si="778"/>
        <v>0</v>
      </c>
    </row>
    <row r="1067" spans="3:65" outlineLevel="1" x14ac:dyDescent="0.2">
      <c r="C1067" s="188">
        <f t="shared" si="755"/>
        <v>22</v>
      </c>
      <c r="D1067" s="166" t="str">
        <f t="shared" si="756"/>
        <v>item 22</v>
      </c>
      <c r="E1067" s="211" t="str">
        <f t="shared" si="753"/>
        <v>Operating Expense</v>
      </c>
      <c r="F1067" s="183">
        <f t="shared" si="753"/>
        <v>2</v>
      </c>
      <c r="G1067" s="183"/>
      <c r="H1067" s="222"/>
      <c r="K1067" s="202">
        <f t="shared" si="757"/>
        <v>0</v>
      </c>
      <c r="L1067" s="203">
        <f t="shared" si="758"/>
        <v>0</v>
      </c>
      <c r="O1067" s="234">
        <f t="shared" ref="O1067:BM1067" si="779">O1009-O1038</f>
        <v>0</v>
      </c>
      <c r="P1067" s="234">
        <f t="shared" si="779"/>
        <v>0</v>
      </c>
      <c r="Q1067" s="234">
        <f t="shared" si="779"/>
        <v>0</v>
      </c>
      <c r="R1067" s="234">
        <f t="shared" si="779"/>
        <v>0</v>
      </c>
      <c r="S1067" s="234">
        <f t="shared" si="779"/>
        <v>0</v>
      </c>
      <c r="T1067" s="234">
        <f t="shared" si="779"/>
        <v>0</v>
      </c>
      <c r="U1067" s="234">
        <f t="shared" si="779"/>
        <v>0</v>
      </c>
      <c r="V1067" s="234">
        <f t="shared" si="779"/>
        <v>0</v>
      </c>
      <c r="W1067" s="234">
        <f t="shared" si="779"/>
        <v>0</v>
      </c>
      <c r="X1067" s="234">
        <f t="shared" si="779"/>
        <v>0</v>
      </c>
      <c r="Y1067" s="234">
        <f t="shared" si="779"/>
        <v>0</v>
      </c>
      <c r="Z1067" s="234">
        <f t="shared" si="779"/>
        <v>0</v>
      </c>
      <c r="AA1067" s="234">
        <f t="shared" si="779"/>
        <v>0</v>
      </c>
      <c r="AB1067" s="234">
        <f t="shared" si="779"/>
        <v>0</v>
      </c>
      <c r="AC1067" s="234">
        <f t="shared" si="779"/>
        <v>0</v>
      </c>
      <c r="AD1067" s="234">
        <f t="shared" si="779"/>
        <v>0</v>
      </c>
      <c r="AE1067" s="234">
        <f t="shared" si="779"/>
        <v>0</v>
      </c>
      <c r="AF1067" s="234">
        <f t="shared" si="779"/>
        <v>0</v>
      </c>
      <c r="AG1067" s="234">
        <f t="shared" si="779"/>
        <v>0</v>
      </c>
      <c r="AH1067" s="234">
        <f t="shared" si="779"/>
        <v>0</v>
      </c>
      <c r="AI1067" s="234">
        <f t="shared" si="779"/>
        <v>0</v>
      </c>
      <c r="AJ1067" s="234">
        <f t="shared" si="779"/>
        <v>0</v>
      </c>
      <c r="AK1067" s="234">
        <f t="shared" si="779"/>
        <v>0</v>
      </c>
      <c r="AL1067" s="234">
        <f t="shared" si="779"/>
        <v>0</v>
      </c>
      <c r="AM1067" s="234">
        <f t="shared" si="779"/>
        <v>0</v>
      </c>
      <c r="AN1067" s="234">
        <f t="shared" si="779"/>
        <v>0</v>
      </c>
      <c r="AO1067" s="234">
        <f t="shared" si="779"/>
        <v>0</v>
      </c>
      <c r="AP1067" s="234">
        <f t="shared" si="779"/>
        <v>0</v>
      </c>
      <c r="AQ1067" s="234">
        <f t="shared" si="779"/>
        <v>0</v>
      </c>
      <c r="AR1067" s="234">
        <f t="shared" si="779"/>
        <v>0</v>
      </c>
      <c r="AS1067" s="234">
        <f t="shared" si="779"/>
        <v>0</v>
      </c>
      <c r="AT1067" s="234">
        <f t="shared" si="779"/>
        <v>0</v>
      </c>
      <c r="AU1067" s="234">
        <f t="shared" si="779"/>
        <v>0</v>
      </c>
      <c r="AV1067" s="234">
        <f t="shared" si="779"/>
        <v>0</v>
      </c>
      <c r="AW1067" s="234">
        <f t="shared" si="779"/>
        <v>0</v>
      </c>
      <c r="AX1067" s="234">
        <f t="shared" si="779"/>
        <v>0</v>
      </c>
      <c r="AY1067" s="234">
        <f t="shared" si="779"/>
        <v>0</v>
      </c>
      <c r="AZ1067" s="234">
        <f t="shared" si="779"/>
        <v>0</v>
      </c>
      <c r="BA1067" s="234">
        <f t="shared" si="779"/>
        <v>0</v>
      </c>
      <c r="BB1067" s="234">
        <f t="shared" si="779"/>
        <v>0</v>
      </c>
      <c r="BC1067" s="234">
        <f t="shared" si="779"/>
        <v>0</v>
      </c>
      <c r="BD1067" s="234">
        <f t="shared" si="779"/>
        <v>0</v>
      </c>
      <c r="BE1067" s="234">
        <f t="shared" si="779"/>
        <v>0</v>
      </c>
      <c r="BF1067" s="234">
        <f t="shared" si="779"/>
        <v>0</v>
      </c>
      <c r="BG1067" s="234">
        <f t="shared" si="779"/>
        <v>0</v>
      </c>
      <c r="BH1067" s="234">
        <f t="shared" si="779"/>
        <v>0</v>
      </c>
      <c r="BI1067" s="234">
        <f t="shared" si="779"/>
        <v>0</v>
      </c>
      <c r="BJ1067" s="234">
        <f t="shared" si="779"/>
        <v>0</v>
      </c>
      <c r="BK1067" s="234">
        <f t="shared" si="779"/>
        <v>0</v>
      </c>
      <c r="BL1067" s="234">
        <f t="shared" si="779"/>
        <v>0</v>
      </c>
      <c r="BM1067" s="234">
        <f t="shared" si="779"/>
        <v>0</v>
      </c>
    </row>
    <row r="1068" spans="3:65" outlineLevel="1" x14ac:dyDescent="0.2">
      <c r="C1068" s="188">
        <f t="shared" si="755"/>
        <v>23</v>
      </c>
      <c r="D1068" s="166" t="str">
        <f t="shared" si="756"/>
        <v>item 23</v>
      </c>
      <c r="E1068" s="211" t="str">
        <f t="shared" si="753"/>
        <v>Operating Expense</v>
      </c>
      <c r="F1068" s="183">
        <f t="shared" si="753"/>
        <v>2</v>
      </c>
      <c r="G1068" s="183"/>
      <c r="H1068" s="222"/>
      <c r="K1068" s="202">
        <f t="shared" si="757"/>
        <v>0</v>
      </c>
      <c r="L1068" s="203">
        <f t="shared" si="758"/>
        <v>0</v>
      </c>
      <c r="O1068" s="234">
        <f t="shared" ref="O1068:BM1068" si="780">O1010-O1039</f>
        <v>0</v>
      </c>
      <c r="P1068" s="234">
        <f t="shared" si="780"/>
        <v>0</v>
      </c>
      <c r="Q1068" s="234">
        <f t="shared" si="780"/>
        <v>0</v>
      </c>
      <c r="R1068" s="234">
        <f t="shared" si="780"/>
        <v>0</v>
      </c>
      <c r="S1068" s="234">
        <f t="shared" si="780"/>
        <v>0</v>
      </c>
      <c r="T1068" s="234">
        <f t="shared" si="780"/>
        <v>0</v>
      </c>
      <c r="U1068" s="234">
        <f t="shared" si="780"/>
        <v>0</v>
      </c>
      <c r="V1068" s="234">
        <f t="shared" si="780"/>
        <v>0</v>
      </c>
      <c r="W1068" s="234">
        <f t="shared" si="780"/>
        <v>0</v>
      </c>
      <c r="X1068" s="234">
        <f t="shared" si="780"/>
        <v>0</v>
      </c>
      <c r="Y1068" s="234">
        <f t="shared" si="780"/>
        <v>0</v>
      </c>
      <c r="Z1068" s="234">
        <f t="shared" si="780"/>
        <v>0</v>
      </c>
      <c r="AA1068" s="234">
        <f t="shared" si="780"/>
        <v>0</v>
      </c>
      <c r="AB1068" s="234">
        <f t="shared" si="780"/>
        <v>0</v>
      </c>
      <c r="AC1068" s="234">
        <f t="shared" si="780"/>
        <v>0</v>
      </c>
      <c r="AD1068" s="234">
        <f t="shared" si="780"/>
        <v>0</v>
      </c>
      <c r="AE1068" s="234">
        <f t="shared" si="780"/>
        <v>0</v>
      </c>
      <c r="AF1068" s="234">
        <f t="shared" si="780"/>
        <v>0</v>
      </c>
      <c r="AG1068" s="234">
        <f t="shared" si="780"/>
        <v>0</v>
      </c>
      <c r="AH1068" s="234">
        <f t="shared" si="780"/>
        <v>0</v>
      </c>
      <c r="AI1068" s="234">
        <f t="shared" si="780"/>
        <v>0</v>
      </c>
      <c r="AJ1068" s="234">
        <f t="shared" si="780"/>
        <v>0</v>
      </c>
      <c r="AK1068" s="234">
        <f t="shared" si="780"/>
        <v>0</v>
      </c>
      <c r="AL1068" s="234">
        <f t="shared" si="780"/>
        <v>0</v>
      </c>
      <c r="AM1068" s="234">
        <f t="shared" si="780"/>
        <v>0</v>
      </c>
      <c r="AN1068" s="234">
        <f t="shared" si="780"/>
        <v>0</v>
      </c>
      <c r="AO1068" s="234">
        <f t="shared" si="780"/>
        <v>0</v>
      </c>
      <c r="AP1068" s="234">
        <f t="shared" si="780"/>
        <v>0</v>
      </c>
      <c r="AQ1068" s="234">
        <f t="shared" si="780"/>
        <v>0</v>
      </c>
      <c r="AR1068" s="234">
        <f t="shared" si="780"/>
        <v>0</v>
      </c>
      <c r="AS1068" s="234">
        <f t="shared" si="780"/>
        <v>0</v>
      </c>
      <c r="AT1068" s="234">
        <f t="shared" si="780"/>
        <v>0</v>
      </c>
      <c r="AU1068" s="234">
        <f t="shared" si="780"/>
        <v>0</v>
      </c>
      <c r="AV1068" s="234">
        <f t="shared" si="780"/>
        <v>0</v>
      </c>
      <c r="AW1068" s="234">
        <f t="shared" si="780"/>
        <v>0</v>
      </c>
      <c r="AX1068" s="234">
        <f t="shared" si="780"/>
        <v>0</v>
      </c>
      <c r="AY1068" s="234">
        <f t="shared" si="780"/>
        <v>0</v>
      </c>
      <c r="AZ1068" s="234">
        <f t="shared" si="780"/>
        <v>0</v>
      </c>
      <c r="BA1068" s="234">
        <f t="shared" si="780"/>
        <v>0</v>
      </c>
      <c r="BB1068" s="234">
        <f t="shared" si="780"/>
        <v>0</v>
      </c>
      <c r="BC1068" s="234">
        <f t="shared" si="780"/>
        <v>0</v>
      </c>
      <c r="BD1068" s="234">
        <f t="shared" si="780"/>
        <v>0</v>
      </c>
      <c r="BE1068" s="234">
        <f t="shared" si="780"/>
        <v>0</v>
      </c>
      <c r="BF1068" s="234">
        <f t="shared" si="780"/>
        <v>0</v>
      </c>
      <c r="BG1068" s="234">
        <f t="shared" si="780"/>
        <v>0</v>
      </c>
      <c r="BH1068" s="234">
        <f t="shared" si="780"/>
        <v>0</v>
      </c>
      <c r="BI1068" s="234">
        <f t="shared" si="780"/>
        <v>0</v>
      </c>
      <c r="BJ1068" s="234">
        <f t="shared" si="780"/>
        <v>0</v>
      </c>
      <c r="BK1068" s="234">
        <f t="shared" si="780"/>
        <v>0</v>
      </c>
      <c r="BL1068" s="234">
        <f t="shared" si="780"/>
        <v>0</v>
      </c>
      <c r="BM1068" s="234">
        <f t="shared" si="780"/>
        <v>0</v>
      </c>
    </row>
    <row r="1069" spans="3:65" outlineLevel="1" x14ac:dyDescent="0.2">
      <c r="C1069" s="188">
        <f t="shared" si="755"/>
        <v>24</v>
      </c>
      <c r="D1069" s="166" t="str">
        <f t="shared" si="756"/>
        <v>item 24</v>
      </c>
      <c r="E1069" s="211" t="str">
        <f t="shared" si="753"/>
        <v>Operating Expense</v>
      </c>
      <c r="F1069" s="183">
        <f t="shared" si="753"/>
        <v>2</v>
      </c>
      <c r="G1069" s="183"/>
      <c r="H1069" s="222"/>
      <c r="K1069" s="202">
        <f t="shared" si="757"/>
        <v>0</v>
      </c>
      <c r="L1069" s="203">
        <f t="shared" si="758"/>
        <v>0</v>
      </c>
      <c r="O1069" s="234">
        <f t="shared" ref="O1069:BM1069" si="781">O1011-O1040</f>
        <v>0</v>
      </c>
      <c r="P1069" s="234">
        <f t="shared" si="781"/>
        <v>0</v>
      </c>
      <c r="Q1069" s="234">
        <f t="shared" si="781"/>
        <v>0</v>
      </c>
      <c r="R1069" s="234">
        <f t="shared" si="781"/>
        <v>0</v>
      </c>
      <c r="S1069" s="234">
        <f t="shared" si="781"/>
        <v>0</v>
      </c>
      <c r="T1069" s="234">
        <f t="shared" si="781"/>
        <v>0</v>
      </c>
      <c r="U1069" s="234">
        <f t="shared" si="781"/>
        <v>0</v>
      </c>
      <c r="V1069" s="234">
        <f t="shared" si="781"/>
        <v>0</v>
      </c>
      <c r="W1069" s="234">
        <f t="shared" si="781"/>
        <v>0</v>
      </c>
      <c r="X1069" s="234">
        <f t="shared" si="781"/>
        <v>0</v>
      </c>
      <c r="Y1069" s="234">
        <f t="shared" si="781"/>
        <v>0</v>
      </c>
      <c r="Z1069" s="234">
        <f t="shared" si="781"/>
        <v>0</v>
      </c>
      <c r="AA1069" s="234">
        <f t="shared" si="781"/>
        <v>0</v>
      </c>
      <c r="AB1069" s="234">
        <f t="shared" si="781"/>
        <v>0</v>
      </c>
      <c r="AC1069" s="234">
        <f t="shared" si="781"/>
        <v>0</v>
      </c>
      <c r="AD1069" s="234">
        <f t="shared" si="781"/>
        <v>0</v>
      </c>
      <c r="AE1069" s="234">
        <f t="shared" si="781"/>
        <v>0</v>
      </c>
      <c r="AF1069" s="234">
        <f t="shared" si="781"/>
        <v>0</v>
      </c>
      <c r="AG1069" s="234">
        <f t="shared" si="781"/>
        <v>0</v>
      </c>
      <c r="AH1069" s="234">
        <f t="shared" si="781"/>
        <v>0</v>
      </c>
      <c r="AI1069" s="234">
        <f t="shared" si="781"/>
        <v>0</v>
      </c>
      <c r="AJ1069" s="234">
        <f t="shared" si="781"/>
        <v>0</v>
      </c>
      <c r="AK1069" s="234">
        <f t="shared" si="781"/>
        <v>0</v>
      </c>
      <c r="AL1069" s="234">
        <f t="shared" si="781"/>
        <v>0</v>
      </c>
      <c r="AM1069" s="234">
        <f t="shared" si="781"/>
        <v>0</v>
      </c>
      <c r="AN1069" s="234">
        <f t="shared" si="781"/>
        <v>0</v>
      </c>
      <c r="AO1069" s="234">
        <f t="shared" si="781"/>
        <v>0</v>
      </c>
      <c r="AP1069" s="234">
        <f t="shared" si="781"/>
        <v>0</v>
      </c>
      <c r="AQ1069" s="234">
        <f t="shared" si="781"/>
        <v>0</v>
      </c>
      <c r="AR1069" s="234">
        <f t="shared" si="781"/>
        <v>0</v>
      </c>
      <c r="AS1069" s="234">
        <f t="shared" si="781"/>
        <v>0</v>
      </c>
      <c r="AT1069" s="234">
        <f t="shared" si="781"/>
        <v>0</v>
      </c>
      <c r="AU1069" s="234">
        <f t="shared" si="781"/>
        <v>0</v>
      </c>
      <c r="AV1069" s="234">
        <f t="shared" si="781"/>
        <v>0</v>
      </c>
      <c r="AW1069" s="234">
        <f t="shared" si="781"/>
        <v>0</v>
      </c>
      <c r="AX1069" s="234">
        <f t="shared" si="781"/>
        <v>0</v>
      </c>
      <c r="AY1069" s="234">
        <f t="shared" si="781"/>
        <v>0</v>
      </c>
      <c r="AZ1069" s="234">
        <f t="shared" si="781"/>
        <v>0</v>
      </c>
      <c r="BA1069" s="234">
        <f t="shared" si="781"/>
        <v>0</v>
      </c>
      <c r="BB1069" s="234">
        <f t="shared" si="781"/>
        <v>0</v>
      </c>
      <c r="BC1069" s="234">
        <f t="shared" si="781"/>
        <v>0</v>
      </c>
      <c r="BD1069" s="234">
        <f t="shared" si="781"/>
        <v>0</v>
      </c>
      <c r="BE1069" s="234">
        <f t="shared" si="781"/>
        <v>0</v>
      </c>
      <c r="BF1069" s="234">
        <f t="shared" si="781"/>
        <v>0</v>
      </c>
      <c r="BG1069" s="234">
        <f t="shared" si="781"/>
        <v>0</v>
      </c>
      <c r="BH1069" s="234">
        <f t="shared" si="781"/>
        <v>0</v>
      </c>
      <c r="BI1069" s="234">
        <f t="shared" si="781"/>
        <v>0</v>
      </c>
      <c r="BJ1069" s="234">
        <f t="shared" si="781"/>
        <v>0</v>
      </c>
      <c r="BK1069" s="234">
        <f t="shared" si="781"/>
        <v>0</v>
      </c>
      <c r="BL1069" s="234">
        <f t="shared" si="781"/>
        <v>0</v>
      </c>
      <c r="BM1069" s="234">
        <f t="shared" si="781"/>
        <v>0</v>
      </c>
    </row>
    <row r="1070" spans="3:65" outlineLevel="1" x14ac:dyDescent="0.2">
      <c r="C1070" s="188">
        <f t="shared" si="755"/>
        <v>25</v>
      </c>
      <c r="D1070" s="166" t="str">
        <f t="shared" si="756"/>
        <v>item 25</v>
      </c>
      <c r="E1070" s="211" t="str">
        <f t="shared" si="753"/>
        <v>Operating Expense</v>
      </c>
      <c r="F1070" s="183">
        <f t="shared" si="753"/>
        <v>2</v>
      </c>
      <c r="G1070" s="183"/>
      <c r="H1070" s="222"/>
      <c r="K1070" s="205">
        <f t="shared" si="757"/>
        <v>0</v>
      </c>
      <c r="L1070" s="206">
        <f t="shared" si="758"/>
        <v>0</v>
      </c>
      <c r="O1070" s="234">
        <f t="shared" ref="O1070:BM1070" si="782">O1012-O1041</f>
        <v>0</v>
      </c>
      <c r="P1070" s="234">
        <f t="shared" si="782"/>
        <v>0</v>
      </c>
      <c r="Q1070" s="234">
        <f t="shared" si="782"/>
        <v>0</v>
      </c>
      <c r="R1070" s="234">
        <f t="shared" si="782"/>
        <v>0</v>
      </c>
      <c r="S1070" s="234">
        <f t="shared" si="782"/>
        <v>0</v>
      </c>
      <c r="T1070" s="234">
        <f t="shared" si="782"/>
        <v>0</v>
      </c>
      <c r="U1070" s="234">
        <f t="shared" si="782"/>
        <v>0</v>
      </c>
      <c r="V1070" s="234">
        <f t="shared" si="782"/>
        <v>0</v>
      </c>
      <c r="W1070" s="234">
        <f t="shared" si="782"/>
        <v>0</v>
      </c>
      <c r="X1070" s="234">
        <f t="shared" si="782"/>
        <v>0</v>
      </c>
      <c r="Y1070" s="234">
        <f t="shared" si="782"/>
        <v>0</v>
      </c>
      <c r="Z1070" s="234">
        <f t="shared" si="782"/>
        <v>0</v>
      </c>
      <c r="AA1070" s="234">
        <f t="shared" si="782"/>
        <v>0</v>
      </c>
      <c r="AB1070" s="234">
        <f t="shared" si="782"/>
        <v>0</v>
      </c>
      <c r="AC1070" s="234">
        <f t="shared" si="782"/>
        <v>0</v>
      </c>
      <c r="AD1070" s="234">
        <f t="shared" si="782"/>
        <v>0</v>
      </c>
      <c r="AE1070" s="234">
        <f t="shared" si="782"/>
        <v>0</v>
      </c>
      <c r="AF1070" s="234">
        <f t="shared" si="782"/>
        <v>0</v>
      </c>
      <c r="AG1070" s="234">
        <f t="shared" si="782"/>
        <v>0</v>
      </c>
      <c r="AH1070" s="234">
        <f t="shared" si="782"/>
        <v>0</v>
      </c>
      <c r="AI1070" s="234">
        <f t="shared" si="782"/>
        <v>0</v>
      </c>
      <c r="AJ1070" s="234">
        <f t="shared" si="782"/>
        <v>0</v>
      </c>
      <c r="AK1070" s="234">
        <f t="shared" si="782"/>
        <v>0</v>
      </c>
      <c r="AL1070" s="234">
        <f t="shared" si="782"/>
        <v>0</v>
      </c>
      <c r="AM1070" s="234">
        <f t="shared" si="782"/>
        <v>0</v>
      </c>
      <c r="AN1070" s="234">
        <f t="shared" si="782"/>
        <v>0</v>
      </c>
      <c r="AO1070" s="234">
        <f t="shared" si="782"/>
        <v>0</v>
      </c>
      <c r="AP1070" s="234">
        <f t="shared" si="782"/>
        <v>0</v>
      </c>
      <c r="AQ1070" s="234">
        <f t="shared" si="782"/>
        <v>0</v>
      </c>
      <c r="AR1070" s="234">
        <f t="shared" si="782"/>
        <v>0</v>
      </c>
      <c r="AS1070" s="234">
        <f t="shared" si="782"/>
        <v>0</v>
      </c>
      <c r="AT1070" s="234">
        <f t="shared" si="782"/>
        <v>0</v>
      </c>
      <c r="AU1070" s="234">
        <f t="shared" si="782"/>
        <v>0</v>
      </c>
      <c r="AV1070" s="234">
        <f t="shared" si="782"/>
        <v>0</v>
      </c>
      <c r="AW1070" s="234">
        <f t="shared" si="782"/>
        <v>0</v>
      </c>
      <c r="AX1070" s="234">
        <f t="shared" si="782"/>
        <v>0</v>
      </c>
      <c r="AY1070" s="234">
        <f t="shared" si="782"/>
        <v>0</v>
      </c>
      <c r="AZ1070" s="234">
        <f t="shared" si="782"/>
        <v>0</v>
      </c>
      <c r="BA1070" s="234">
        <f t="shared" si="782"/>
        <v>0</v>
      </c>
      <c r="BB1070" s="234">
        <f t="shared" si="782"/>
        <v>0</v>
      </c>
      <c r="BC1070" s="234">
        <f t="shared" si="782"/>
        <v>0</v>
      </c>
      <c r="BD1070" s="234">
        <f t="shared" si="782"/>
        <v>0</v>
      </c>
      <c r="BE1070" s="234">
        <f t="shared" si="782"/>
        <v>0</v>
      </c>
      <c r="BF1070" s="234">
        <f t="shared" si="782"/>
        <v>0</v>
      </c>
      <c r="BG1070" s="234">
        <f t="shared" si="782"/>
        <v>0</v>
      </c>
      <c r="BH1070" s="234">
        <f t="shared" si="782"/>
        <v>0</v>
      </c>
      <c r="BI1070" s="234">
        <f t="shared" si="782"/>
        <v>0</v>
      </c>
      <c r="BJ1070" s="234">
        <f t="shared" si="782"/>
        <v>0</v>
      </c>
      <c r="BK1070" s="234">
        <f t="shared" si="782"/>
        <v>0</v>
      </c>
      <c r="BL1070" s="234">
        <f t="shared" si="782"/>
        <v>0</v>
      </c>
      <c r="BM1070" s="234">
        <f t="shared" si="782"/>
        <v>0</v>
      </c>
    </row>
    <row r="1071" spans="3:65" outlineLevel="1" x14ac:dyDescent="0.2">
      <c r="D1071" s="194"/>
      <c r="K1071" s="207"/>
      <c r="L1071" s="208"/>
      <c r="O1071" s="209"/>
      <c r="P1071" s="209"/>
      <c r="Q1071" s="209"/>
      <c r="R1071" s="209"/>
      <c r="S1071" s="209"/>
      <c r="T1071" s="209"/>
      <c r="U1071" s="209"/>
      <c r="V1071" s="209"/>
      <c r="W1071" s="209"/>
      <c r="X1071" s="209"/>
      <c r="Y1071" s="209"/>
      <c r="Z1071" s="209"/>
      <c r="AA1071" s="209"/>
      <c r="AB1071" s="209"/>
      <c r="AC1071" s="209"/>
      <c r="AD1071" s="209"/>
      <c r="AE1071" s="209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09"/>
      <c r="AT1071" s="209"/>
      <c r="AU1071" s="209"/>
      <c r="AV1071" s="209"/>
      <c r="AW1071" s="209"/>
      <c r="AX1071" s="209"/>
      <c r="AY1071" s="209"/>
      <c r="AZ1071" s="209"/>
      <c r="BA1071" s="209"/>
      <c r="BB1071" s="209"/>
      <c r="BC1071" s="209"/>
      <c r="BD1071" s="209"/>
      <c r="BE1071" s="209"/>
      <c r="BF1071" s="209"/>
      <c r="BG1071" s="209"/>
      <c r="BH1071" s="209"/>
      <c r="BI1071" s="209"/>
      <c r="BJ1071" s="209"/>
      <c r="BK1071" s="209"/>
      <c r="BL1071" s="209"/>
      <c r="BM1071" s="209"/>
    </row>
    <row r="1072" spans="3:65" s="189" customFormat="1" outlineLevel="1" x14ac:dyDescent="0.2">
      <c r="D1072" s="195"/>
      <c r="F1072" s="196"/>
      <c r="G1072" s="196"/>
    </row>
    <row r="1073" spans="3:65" s="189" customFormat="1" outlineLevel="1" x14ac:dyDescent="0.2">
      <c r="D1073" s="195"/>
      <c r="F1073" s="196"/>
      <c r="G1073" s="196"/>
    </row>
    <row r="1074" spans="3:65" outlineLevel="1" x14ac:dyDescent="0.2">
      <c r="D1074" s="186" t="s">
        <v>192</v>
      </c>
      <c r="E1074" s="181"/>
      <c r="F1074" s="155"/>
      <c r="G1074" s="155"/>
      <c r="H1074" s="216"/>
      <c r="K1074" s="184"/>
      <c r="L1074" s="184"/>
      <c r="M1074" s="184"/>
      <c r="O1074" s="184"/>
      <c r="P1074" s="184"/>
      <c r="Q1074" s="184"/>
      <c r="R1074" s="184"/>
      <c r="S1074" s="184"/>
      <c r="T1074" s="184"/>
      <c r="U1074" s="184"/>
      <c r="V1074" s="184"/>
      <c r="W1074" s="184"/>
      <c r="X1074" s="184"/>
      <c r="Y1074" s="184"/>
      <c r="Z1074" s="184"/>
      <c r="AA1074" s="184"/>
      <c r="AB1074" s="184"/>
      <c r="AC1074" s="184"/>
      <c r="AD1074" s="184"/>
      <c r="AE1074" s="184"/>
      <c r="AF1074" s="184"/>
      <c r="AG1074" s="184"/>
      <c r="AH1074" s="184"/>
      <c r="AI1074" s="184"/>
      <c r="AJ1074" s="184"/>
      <c r="AK1074" s="184"/>
      <c r="AL1074" s="184"/>
      <c r="AM1074" s="184"/>
      <c r="AN1074" s="184"/>
      <c r="AO1074" s="184"/>
      <c r="AP1074" s="184"/>
      <c r="AQ1074" s="184"/>
      <c r="AR1074" s="184"/>
      <c r="AS1074" s="184"/>
      <c r="AT1074" s="184"/>
      <c r="AU1074" s="184"/>
      <c r="AV1074" s="184"/>
      <c r="AW1074" s="184"/>
      <c r="AX1074" s="184"/>
      <c r="AY1074" s="184"/>
      <c r="AZ1074" s="184"/>
      <c r="BA1074" s="184"/>
      <c r="BB1074" s="184"/>
      <c r="BC1074" s="184"/>
      <c r="BD1074" s="184"/>
      <c r="BE1074" s="184"/>
      <c r="BF1074" s="184"/>
      <c r="BG1074" s="184"/>
      <c r="BH1074" s="184"/>
      <c r="BI1074" s="184"/>
      <c r="BJ1074" s="184"/>
      <c r="BK1074" s="184"/>
      <c r="BL1074" s="184"/>
      <c r="BM1074" s="184"/>
    </row>
    <row r="1075" spans="3:65" outlineLevel="1" x14ac:dyDescent="0.2">
      <c r="C1075" s="188">
        <f>C1074+1</f>
        <v>1</v>
      </c>
      <c r="D1075" s="166" t="str">
        <f>INDEX(D$51:D$75,$C1075,1)</f>
        <v xml:space="preserve">TRANSMISSION LINE  </v>
      </c>
      <c r="E1075" s="211" t="str">
        <f t="shared" ref="E1075:F1099" si="783">INDEX(E$51:E$75,$C1075,1)</f>
        <v>CWIP Capital</v>
      </c>
      <c r="F1075" s="183">
        <f t="shared" si="783"/>
        <v>6</v>
      </c>
      <c r="G1075" s="183"/>
      <c r="H1075" s="222"/>
      <c r="K1075" s="202">
        <f>SUMPRODUCT(O1075:BM1075,$O$11:$BM$11)</f>
        <v>0</v>
      </c>
      <c r="L1075" s="203">
        <f>SUM(O1075:BM1075)</f>
        <v>0</v>
      </c>
      <c r="O1075" s="234">
        <f>(IFERROR(-FV(O$954,O959,O109/O959)-O109,0)+(SUM($N109:N109)+SUM($N1075:N1075))*O$954*O959)*($F1075=5)</f>
        <v>0</v>
      </c>
      <c r="P1075" s="234">
        <f>(IFERROR(-FV(P$954,P959,P109/P959)-P109,0)+(SUM($N109:O109)+SUM($N1075:O1075))*P$954*P959)*($F1075=5)</f>
        <v>0</v>
      </c>
      <c r="Q1075" s="234">
        <f>(IFERROR(-FV(Q$954,Q959,Q109/Q959)-Q109,0)+(SUM($N109:P109)+SUM($N1075:P1075))*Q$954*Q959)*($F1075=5)</f>
        <v>0</v>
      </c>
      <c r="R1075" s="234">
        <f>(IFERROR(-FV(R$954,R959,R109/R959)-R109,0)+(SUM($N109:Q109)+SUM($N1075:Q1075))*R$954*R959)*($F1075=5)</f>
        <v>0</v>
      </c>
      <c r="S1075" s="234">
        <f>(IFERROR(-FV(S$954,S959,S109/S959)-S109,0)+(SUM($N109:R109)+SUM($N1075:R1075))*S$954*S959)*($F1075=5)</f>
        <v>0</v>
      </c>
      <c r="T1075" s="234">
        <f>(IFERROR(-FV(T$954,T959,T109/T959)-T109,0)+(SUM($N109:S109)+SUM($N1075:S1075))*T$954*T959)*($F1075=5)</f>
        <v>0</v>
      </c>
      <c r="U1075" s="234">
        <f>(IFERROR(-FV(U$954,U959,U109/U959)-U109,0)+(SUM($N109:T109)+SUM($N1075:T1075))*U$954*U959)*($F1075=5)</f>
        <v>0</v>
      </c>
      <c r="V1075" s="234">
        <f>(IFERROR(-FV(V$954,V959,V109/V959)-V109,0)+(SUM($N109:U109)+SUM($N1075:U1075))*V$954*V959)*($F1075=5)</f>
        <v>0</v>
      </c>
      <c r="W1075" s="234">
        <f>(IFERROR(-FV(W$954,W959,W109/W959)-W109,0)+(SUM($N109:V109)+SUM($N1075:V1075))*W$954*W959)*($F1075=5)</f>
        <v>0</v>
      </c>
      <c r="X1075" s="234">
        <f>(IFERROR(-FV(X$954,X959,X109/X959)-X109,0)+(SUM($N109:W109)+SUM($N1075:W1075))*X$954*X959)*($F1075=5)</f>
        <v>0</v>
      </c>
      <c r="Y1075" s="234">
        <f>(IFERROR(-FV(Y$954,Y959,Y109/Y959)-Y109,0)+(SUM($N109:X109)+SUM($N1075:X1075))*Y$954*Y959)*($F1075=5)</f>
        <v>0</v>
      </c>
      <c r="Z1075" s="234">
        <f>(IFERROR(-FV(Z$954,Z959,Z109/Z959)-Z109,0)+(SUM($N109:Y109)+SUM($N1075:Y1075))*Z$954*Z959)*($F1075=5)</f>
        <v>0</v>
      </c>
      <c r="AA1075" s="234">
        <f>(IFERROR(-FV(AA$954,AA959,AA109/AA959)-AA109,0)+(SUM($N109:Z109)+SUM($N1075:Z1075))*AA$954*AA959)*($F1075=5)</f>
        <v>0</v>
      </c>
      <c r="AB1075" s="234">
        <f>(IFERROR(-FV(AB$954,AB959,AB109/AB959)-AB109,0)+(SUM($N109:AA109)+SUM($N1075:AA1075))*AB$954*AB959)*($F1075=5)</f>
        <v>0</v>
      </c>
      <c r="AC1075" s="234">
        <f>(IFERROR(-FV(AC$954,AC959,AC109/AC959)-AC109,0)+(SUM($N109:AB109)+SUM($N1075:AB1075))*AC$954*AC959)*($F1075=5)</f>
        <v>0</v>
      </c>
      <c r="AD1075" s="234">
        <f>(IFERROR(-FV(AD$954,AD959,AD109/AD959)-AD109,0)+(SUM($N109:AC109)+SUM($N1075:AC1075))*AD$954*AD959)*($F1075=5)</f>
        <v>0</v>
      </c>
      <c r="AE1075" s="234">
        <f>(IFERROR(-FV(AE$954,AE959,AE109/AE959)-AE109,0)+(SUM($N109:AD109)+SUM($N1075:AD1075))*AE$954*AE959)*($F1075=5)</f>
        <v>0</v>
      </c>
      <c r="AF1075" s="234">
        <f>(IFERROR(-FV(AF$954,AF959,AF109/AF959)-AF109,0)+(SUM($N109:AE109)+SUM($N1075:AE1075))*AF$954*AF959)*($F1075=5)</f>
        <v>0</v>
      </c>
      <c r="AG1075" s="234">
        <f>(IFERROR(-FV(AG$954,AG959,AG109/AG959)-AG109,0)+(SUM($N109:AF109)+SUM($N1075:AF1075))*AG$954*AG959)*($F1075=5)</f>
        <v>0</v>
      </c>
      <c r="AH1075" s="234">
        <f>(IFERROR(-FV(AH$954,AH959,AH109/AH959)-AH109,0)+(SUM($N109:AG109)+SUM($N1075:AG1075))*AH$954*AH959)*($F1075=5)</f>
        <v>0</v>
      </c>
      <c r="AI1075" s="234">
        <f>(IFERROR(-FV(AI$954,AI959,AI109/AI959)-AI109,0)+(SUM($N109:AH109)+SUM($N1075:AH1075))*AI$954*AI959)*($F1075=5)</f>
        <v>0</v>
      </c>
      <c r="AJ1075" s="234">
        <f>(IFERROR(-FV(AJ$954,AJ959,AJ109/AJ959)-AJ109,0)+(SUM($N109:AI109)+SUM($N1075:AI1075))*AJ$954*AJ959)*($F1075=5)</f>
        <v>0</v>
      </c>
      <c r="AK1075" s="234">
        <f>(IFERROR(-FV(AK$954,AK959,AK109/AK959)-AK109,0)+(SUM($N109:AJ109)+SUM($N1075:AJ1075))*AK$954*AK959)*($F1075=5)</f>
        <v>0</v>
      </c>
      <c r="AL1075" s="234">
        <f>(IFERROR(-FV(AL$954,AL959,AL109/AL959)-AL109,0)+(SUM($N109:AK109)+SUM($N1075:AK1075))*AL$954*AL959)*($F1075=5)</f>
        <v>0</v>
      </c>
      <c r="AM1075" s="234">
        <f>(IFERROR(-FV(AM$954,AM959,AM109/AM959)-AM109,0)+(SUM($N109:AL109)+SUM($N1075:AL1075))*AM$954*AM959)*($F1075=5)</f>
        <v>0</v>
      </c>
      <c r="AN1075" s="234">
        <f>(IFERROR(-FV(AN$954,AN959,AN109/AN959)-AN109,0)+(SUM($N109:AM109)+SUM($N1075:AM1075))*AN$954*AN959)*($F1075=5)</f>
        <v>0</v>
      </c>
      <c r="AO1075" s="234">
        <f>(IFERROR(-FV(AO$954,AO959,AO109/AO959)-AO109,0)+(SUM($N109:AN109)+SUM($N1075:AN1075))*AO$954*AO959)*($F1075=5)</f>
        <v>0</v>
      </c>
      <c r="AP1075" s="234">
        <f>(IFERROR(-FV(AP$954,AP959,AP109/AP959)-AP109,0)+(SUM($N109:AO109)+SUM($N1075:AO1075))*AP$954*AP959)*($F1075=5)</f>
        <v>0</v>
      </c>
      <c r="AQ1075" s="234">
        <f>(IFERROR(-FV(AQ$954,AQ959,AQ109/AQ959)-AQ109,0)+(SUM($N109:AP109)+SUM($N1075:AP1075))*AQ$954*AQ959)*($F1075=5)</f>
        <v>0</v>
      </c>
      <c r="AR1075" s="234">
        <f>(IFERROR(-FV(AR$954,AR959,AR109/AR959)-AR109,0)+(SUM($N109:AQ109)+SUM($N1075:AQ1075))*AR$954*AR959)*($F1075=5)</f>
        <v>0</v>
      </c>
      <c r="AS1075" s="234">
        <f>(IFERROR(-FV(AS$954,AS959,AS109/AS959)-AS109,0)+(SUM($N109:AR109)+SUM($N1075:AR1075))*AS$954*AS959)*($F1075=5)</f>
        <v>0</v>
      </c>
      <c r="AT1075" s="234">
        <f>(IFERROR(-FV(AT$954,AT959,AT109/AT959)-AT109,0)+(SUM($N109:AS109)+SUM($N1075:AS1075))*AT$954*AT959)*($F1075=5)</f>
        <v>0</v>
      </c>
      <c r="AU1075" s="234">
        <f>(IFERROR(-FV(AU$954,AU959,AU109/AU959)-AU109,0)+(SUM($N109:AT109)+SUM($N1075:AT1075))*AU$954*AU959)*($F1075=5)</f>
        <v>0</v>
      </c>
      <c r="AV1075" s="234">
        <f>(IFERROR(-FV(AV$954,AV959,AV109/AV959)-AV109,0)+(SUM($N109:AU109)+SUM($N1075:AU1075))*AV$954*AV959)*($F1075=5)</f>
        <v>0</v>
      </c>
      <c r="AW1075" s="234">
        <f>(IFERROR(-FV(AW$954,AW959,AW109/AW959)-AW109,0)+(SUM($N109:AV109)+SUM($N1075:AV1075))*AW$954*AW959)*($F1075=5)</f>
        <v>0</v>
      </c>
      <c r="AX1075" s="234">
        <f>(IFERROR(-FV(AX$954,AX959,AX109/AX959)-AX109,0)+(SUM($N109:AW109)+SUM($N1075:AW1075))*AX$954*AX959)*($F1075=5)</f>
        <v>0</v>
      </c>
      <c r="AY1075" s="234">
        <f>(IFERROR(-FV(AY$954,AY959,AY109/AY959)-AY109,0)+(SUM($N109:AX109)+SUM($N1075:AX1075))*AY$954*AY959)*($F1075=5)</f>
        <v>0</v>
      </c>
      <c r="AZ1075" s="234">
        <f>(IFERROR(-FV(AZ$954,AZ959,AZ109/AZ959)-AZ109,0)+(SUM($N109:AY109)+SUM($N1075:AY1075))*AZ$954*AZ959)*($F1075=5)</f>
        <v>0</v>
      </c>
      <c r="BA1075" s="234">
        <f>(IFERROR(-FV(BA$954,BA959,BA109/BA959)-BA109,0)+(SUM($N109:AZ109)+SUM($N1075:AZ1075))*BA$954*BA959)*($F1075=5)</f>
        <v>0</v>
      </c>
      <c r="BB1075" s="234">
        <f>(IFERROR(-FV(BB$954,BB959,BB109/BB959)-BB109,0)+(SUM($N109:BA109)+SUM($N1075:BA1075))*BB$954*BB959)*($F1075=5)</f>
        <v>0</v>
      </c>
      <c r="BC1075" s="234">
        <f>(IFERROR(-FV(BC$954,BC959,BC109/BC959)-BC109,0)+(SUM($N109:BB109)+SUM($N1075:BB1075))*BC$954*BC959)*($F1075=5)</f>
        <v>0</v>
      </c>
      <c r="BD1075" s="234">
        <f>(IFERROR(-FV(BD$954,BD959,BD109/BD959)-BD109,0)+(SUM($N109:BC109)+SUM($N1075:BC1075))*BD$954*BD959)*($F1075=5)</f>
        <v>0</v>
      </c>
      <c r="BE1075" s="234">
        <f>(IFERROR(-FV(BE$954,BE959,BE109/BE959)-BE109,0)+(SUM($N109:BD109)+SUM($N1075:BD1075))*BE$954*BE959)*($F1075=5)</f>
        <v>0</v>
      </c>
      <c r="BF1075" s="234">
        <f>(IFERROR(-FV(BF$954,BF959,BF109/BF959)-BF109,0)+(SUM($N109:BE109)+SUM($N1075:BE1075))*BF$954*BF959)*($F1075=5)</f>
        <v>0</v>
      </c>
      <c r="BG1075" s="234">
        <f>(IFERROR(-FV(BG$954,BG959,BG109/BG959)-BG109,0)+(SUM($N109:BF109)+SUM($N1075:BF1075))*BG$954*BG959)*($F1075=5)</f>
        <v>0</v>
      </c>
      <c r="BH1075" s="234">
        <f>(IFERROR(-FV(BH$954,BH959,BH109/BH959)-BH109,0)+(SUM($N109:BG109)+SUM($N1075:BG1075))*BH$954*BH959)*($F1075=5)</f>
        <v>0</v>
      </c>
      <c r="BI1075" s="234">
        <f>(IFERROR(-FV(BI$954,BI959,BI109/BI959)-BI109,0)+(SUM($N109:BH109)+SUM($N1075:BH1075))*BI$954*BI959)*($F1075=5)</f>
        <v>0</v>
      </c>
      <c r="BJ1075" s="234">
        <f>(IFERROR(-FV(BJ$954,BJ959,BJ109/BJ959)-BJ109,0)+(SUM($N109:BI109)+SUM($N1075:BI1075))*BJ$954*BJ959)*($F1075=5)</f>
        <v>0</v>
      </c>
      <c r="BK1075" s="234">
        <f>(IFERROR(-FV(BK$954,BK959,BK109/BK959)-BK109,0)+(SUM($N109:BJ109)+SUM($N1075:BJ1075))*BK$954*BK959)*($F1075=5)</f>
        <v>0</v>
      </c>
      <c r="BL1075" s="234">
        <f>(IFERROR(-FV(BL$954,BL959,BL109/BL959)-BL109,0)+(SUM($N109:BK109)+SUM($N1075:BK1075))*BL$954*BL959)*($F1075=5)</f>
        <v>0</v>
      </c>
      <c r="BM1075" s="234">
        <f>(IFERROR(-FV(BM$954,BM959,BM109/BM959)-BM109,0)+(SUM($N109:BL109)+SUM($N1075:BL1075))*BM$954*BM959)*($F1075=5)</f>
        <v>0</v>
      </c>
    </row>
    <row r="1076" spans="3:65" outlineLevel="1" x14ac:dyDescent="0.2">
      <c r="C1076" s="188">
        <f t="shared" ref="C1076:C1099" si="784">C1075+1</f>
        <v>2</v>
      </c>
      <c r="D1076" s="166" t="str">
        <f t="shared" ref="D1076:D1099" si="785">INDEX(D$51:D$75,$C1076,1)</f>
        <v xml:space="preserve">TRANSMISSION SUBSTATION  </v>
      </c>
      <c r="E1076" s="211" t="str">
        <f t="shared" si="783"/>
        <v>CWIP Capital</v>
      </c>
      <c r="F1076" s="183">
        <f t="shared" si="783"/>
        <v>6</v>
      </c>
      <c r="G1076" s="183"/>
      <c r="H1076" s="222"/>
      <c r="K1076" s="202">
        <f t="shared" ref="K1076:K1099" si="786">SUMPRODUCT(O1076:BM1076,$O$11:$BM$11)</f>
        <v>0</v>
      </c>
      <c r="L1076" s="203">
        <f t="shared" ref="L1076:L1099" si="787">SUM(O1076:BM1076)</f>
        <v>0</v>
      </c>
      <c r="O1076" s="234">
        <f>(IFERROR(-FV(O$954,O960,O110/O960)-O110,0)+(SUM($N110:N110)+SUM($N1076:N1076))*O$954*O960)*($F1076=5)</f>
        <v>0</v>
      </c>
      <c r="P1076" s="234">
        <f>(IFERROR(-FV(P$954,P960,P110/P960)-P110,0)+(SUM($N110:O110)+SUM($N1076:O1076))*P$954*P960)*($F1076=5)</f>
        <v>0</v>
      </c>
      <c r="Q1076" s="234">
        <f>(IFERROR(-FV(Q$954,Q960,Q110/Q960)-Q110,0)+(SUM($N110:P110)+SUM($N1076:P1076))*Q$954*Q960)*($F1076=5)</f>
        <v>0</v>
      </c>
      <c r="R1076" s="234">
        <f>(IFERROR(-FV(R$954,R960,R110/R960)-R110,0)+(SUM($N110:Q110)+SUM($N1076:Q1076))*R$954*R960)*($F1076=5)</f>
        <v>0</v>
      </c>
      <c r="S1076" s="234">
        <f>(IFERROR(-FV(S$954,S960,S110/S960)-S110,0)+(SUM($N110:R110)+SUM($N1076:R1076))*S$954*S960)*($F1076=5)</f>
        <v>0</v>
      </c>
      <c r="T1076" s="234">
        <f>(IFERROR(-FV(T$954,T960,T110/T960)-T110,0)+(SUM($N110:S110)+SUM($N1076:S1076))*T$954*T960)*($F1076=5)</f>
        <v>0</v>
      </c>
      <c r="U1076" s="234">
        <f>(IFERROR(-FV(U$954,U960,U110/U960)-U110,0)+(SUM($N110:T110)+SUM($N1076:T1076))*U$954*U960)*($F1076=5)</f>
        <v>0</v>
      </c>
      <c r="V1076" s="234">
        <f>(IFERROR(-FV(V$954,V960,V110/V960)-V110,0)+(SUM($N110:U110)+SUM($N1076:U1076))*V$954*V960)*($F1076=5)</f>
        <v>0</v>
      </c>
      <c r="W1076" s="234">
        <f>(IFERROR(-FV(W$954,W960,W110/W960)-W110,0)+(SUM($N110:V110)+SUM($N1076:V1076))*W$954*W960)*($F1076=5)</f>
        <v>0</v>
      </c>
      <c r="X1076" s="234">
        <f>(IFERROR(-FV(X$954,X960,X110/X960)-X110,0)+(SUM($N110:W110)+SUM($N1076:W1076))*X$954*X960)*($F1076=5)</f>
        <v>0</v>
      </c>
      <c r="Y1076" s="234">
        <f>(IFERROR(-FV(Y$954,Y960,Y110/Y960)-Y110,0)+(SUM($N110:X110)+SUM($N1076:X1076))*Y$954*Y960)*($F1076=5)</f>
        <v>0</v>
      </c>
      <c r="Z1076" s="234">
        <f>(IFERROR(-FV(Z$954,Z960,Z110/Z960)-Z110,0)+(SUM($N110:Y110)+SUM($N1076:Y1076))*Z$954*Z960)*($F1076=5)</f>
        <v>0</v>
      </c>
      <c r="AA1076" s="234">
        <f>(IFERROR(-FV(AA$954,AA960,AA110/AA960)-AA110,0)+(SUM($N110:Z110)+SUM($N1076:Z1076))*AA$954*AA960)*($F1076=5)</f>
        <v>0</v>
      </c>
      <c r="AB1076" s="234">
        <f>(IFERROR(-FV(AB$954,AB960,AB110/AB960)-AB110,0)+(SUM($N110:AA110)+SUM($N1076:AA1076))*AB$954*AB960)*($F1076=5)</f>
        <v>0</v>
      </c>
      <c r="AC1076" s="234">
        <f>(IFERROR(-FV(AC$954,AC960,AC110/AC960)-AC110,0)+(SUM($N110:AB110)+SUM($N1076:AB1076))*AC$954*AC960)*($F1076=5)</f>
        <v>0</v>
      </c>
      <c r="AD1076" s="234">
        <f>(IFERROR(-FV(AD$954,AD960,AD110/AD960)-AD110,0)+(SUM($N110:AC110)+SUM($N1076:AC1076))*AD$954*AD960)*($F1076=5)</f>
        <v>0</v>
      </c>
      <c r="AE1076" s="234">
        <f>(IFERROR(-FV(AE$954,AE960,AE110/AE960)-AE110,0)+(SUM($N110:AD110)+SUM($N1076:AD1076))*AE$954*AE960)*($F1076=5)</f>
        <v>0</v>
      </c>
      <c r="AF1076" s="234">
        <f>(IFERROR(-FV(AF$954,AF960,AF110/AF960)-AF110,0)+(SUM($N110:AE110)+SUM($N1076:AE1076))*AF$954*AF960)*($F1076=5)</f>
        <v>0</v>
      </c>
      <c r="AG1076" s="234">
        <f>(IFERROR(-FV(AG$954,AG960,AG110/AG960)-AG110,0)+(SUM($N110:AF110)+SUM($N1076:AF1076))*AG$954*AG960)*($F1076=5)</f>
        <v>0</v>
      </c>
      <c r="AH1076" s="234">
        <f>(IFERROR(-FV(AH$954,AH960,AH110/AH960)-AH110,0)+(SUM($N110:AG110)+SUM($N1076:AG1076))*AH$954*AH960)*($F1076=5)</f>
        <v>0</v>
      </c>
      <c r="AI1076" s="234">
        <f>(IFERROR(-FV(AI$954,AI960,AI110/AI960)-AI110,0)+(SUM($N110:AH110)+SUM($N1076:AH1076))*AI$954*AI960)*($F1076=5)</f>
        <v>0</v>
      </c>
      <c r="AJ1076" s="234">
        <f>(IFERROR(-FV(AJ$954,AJ960,AJ110/AJ960)-AJ110,0)+(SUM($N110:AI110)+SUM($N1076:AI1076))*AJ$954*AJ960)*($F1076=5)</f>
        <v>0</v>
      </c>
      <c r="AK1076" s="234">
        <f>(IFERROR(-FV(AK$954,AK960,AK110/AK960)-AK110,0)+(SUM($N110:AJ110)+SUM($N1076:AJ1076))*AK$954*AK960)*($F1076=5)</f>
        <v>0</v>
      </c>
      <c r="AL1076" s="234">
        <f>(IFERROR(-FV(AL$954,AL960,AL110/AL960)-AL110,0)+(SUM($N110:AK110)+SUM($N1076:AK1076))*AL$954*AL960)*($F1076=5)</f>
        <v>0</v>
      </c>
      <c r="AM1076" s="234">
        <f>(IFERROR(-FV(AM$954,AM960,AM110/AM960)-AM110,0)+(SUM($N110:AL110)+SUM($N1076:AL1076))*AM$954*AM960)*($F1076=5)</f>
        <v>0</v>
      </c>
      <c r="AN1076" s="234">
        <f>(IFERROR(-FV(AN$954,AN960,AN110/AN960)-AN110,0)+(SUM($N110:AM110)+SUM($N1076:AM1076))*AN$954*AN960)*($F1076=5)</f>
        <v>0</v>
      </c>
      <c r="AO1076" s="234">
        <f>(IFERROR(-FV(AO$954,AO960,AO110/AO960)-AO110,0)+(SUM($N110:AN110)+SUM($N1076:AN1076))*AO$954*AO960)*($F1076=5)</f>
        <v>0</v>
      </c>
      <c r="AP1076" s="234">
        <f>(IFERROR(-FV(AP$954,AP960,AP110/AP960)-AP110,0)+(SUM($N110:AO110)+SUM($N1076:AO1076))*AP$954*AP960)*($F1076=5)</f>
        <v>0</v>
      </c>
      <c r="AQ1076" s="234">
        <f>(IFERROR(-FV(AQ$954,AQ960,AQ110/AQ960)-AQ110,0)+(SUM($N110:AP110)+SUM($N1076:AP1076))*AQ$954*AQ960)*($F1076=5)</f>
        <v>0</v>
      </c>
      <c r="AR1076" s="234">
        <f>(IFERROR(-FV(AR$954,AR960,AR110/AR960)-AR110,0)+(SUM($N110:AQ110)+SUM($N1076:AQ1076))*AR$954*AR960)*($F1076=5)</f>
        <v>0</v>
      </c>
      <c r="AS1076" s="234">
        <f>(IFERROR(-FV(AS$954,AS960,AS110/AS960)-AS110,0)+(SUM($N110:AR110)+SUM($N1076:AR1076))*AS$954*AS960)*($F1076=5)</f>
        <v>0</v>
      </c>
      <c r="AT1076" s="234">
        <f>(IFERROR(-FV(AT$954,AT960,AT110/AT960)-AT110,0)+(SUM($N110:AS110)+SUM($N1076:AS1076))*AT$954*AT960)*($F1076=5)</f>
        <v>0</v>
      </c>
      <c r="AU1076" s="234">
        <f>(IFERROR(-FV(AU$954,AU960,AU110/AU960)-AU110,0)+(SUM($N110:AT110)+SUM($N1076:AT1076))*AU$954*AU960)*($F1076=5)</f>
        <v>0</v>
      </c>
      <c r="AV1076" s="234">
        <f>(IFERROR(-FV(AV$954,AV960,AV110/AV960)-AV110,0)+(SUM($N110:AU110)+SUM($N1076:AU1076))*AV$954*AV960)*($F1076=5)</f>
        <v>0</v>
      </c>
      <c r="AW1076" s="234">
        <f>(IFERROR(-FV(AW$954,AW960,AW110/AW960)-AW110,0)+(SUM($N110:AV110)+SUM($N1076:AV1076))*AW$954*AW960)*($F1076=5)</f>
        <v>0</v>
      </c>
      <c r="AX1076" s="234">
        <f>(IFERROR(-FV(AX$954,AX960,AX110/AX960)-AX110,0)+(SUM($N110:AW110)+SUM($N1076:AW1076))*AX$954*AX960)*($F1076=5)</f>
        <v>0</v>
      </c>
      <c r="AY1076" s="234">
        <f>(IFERROR(-FV(AY$954,AY960,AY110/AY960)-AY110,0)+(SUM($N110:AX110)+SUM($N1076:AX1076))*AY$954*AY960)*($F1076=5)</f>
        <v>0</v>
      </c>
      <c r="AZ1076" s="234">
        <f>(IFERROR(-FV(AZ$954,AZ960,AZ110/AZ960)-AZ110,0)+(SUM($N110:AY110)+SUM($N1076:AY1076))*AZ$954*AZ960)*($F1076=5)</f>
        <v>0</v>
      </c>
      <c r="BA1076" s="234">
        <f>(IFERROR(-FV(BA$954,BA960,BA110/BA960)-BA110,0)+(SUM($N110:AZ110)+SUM($N1076:AZ1076))*BA$954*BA960)*($F1076=5)</f>
        <v>0</v>
      </c>
      <c r="BB1076" s="234">
        <f>(IFERROR(-FV(BB$954,BB960,BB110/BB960)-BB110,0)+(SUM($N110:BA110)+SUM($N1076:BA1076))*BB$954*BB960)*($F1076=5)</f>
        <v>0</v>
      </c>
      <c r="BC1076" s="234">
        <f>(IFERROR(-FV(BC$954,BC960,BC110/BC960)-BC110,0)+(SUM($N110:BB110)+SUM($N1076:BB1076))*BC$954*BC960)*($F1076=5)</f>
        <v>0</v>
      </c>
      <c r="BD1076" s="234">
        <f>(IFERROR(-FV(BD$954,BD960,BD110/BD960)-BD110,0)+(SUM($N110:BC110)+SUM($N1076:BC1076))*BD$954*BD960)*($F1076=5)</f>
        <v>0</v>
      </c>
      <c r="BE1076" s="234">
        <f>(IFERROR(-FV(BE$954,BE960,BE110/BE960)-BE110,0)+(SUM($N110:BD110)+SUM($N1076:BD1076))*BE$954*BE960)*($F1076=5)</f>
        <v>0</v>
      </c>
      <c r="BF1076" s="234">
        <f>(IFERROR(-FV(BF$954,BF960,BF110/BF960)-BF110,0)+(SUM($N110:BE110)+SUM($N1076:BE1076))*BF$954*BF960)*($F1076=5)</f>
        <v>0</v>
      </c>
      <c r="BG1076" s="234">
        <f>(IFERROR(-FV(BG$954,BG960,BG110/BG960)-BG110,0)+(SUM($N110:BF110)+SUM($N1076:BF1076))*BG$954*BG960)*($F1076=5)</f>
        <v>0</v>
      </c>
      <c r="BH1076" s="234">
        <f>(IFERROR(-FV(BH$954,BH960,BH110/BH960)-BH110,0)+(SUM($N110:BG110)+SUM($N1076:BG1076))*BH$954*BH960)*($F1076=5)</f>
        <v>0</v>
      </c>
      <c r="BI1076" s="234">
        <f>(IFERROR(-FV(BI$954,BI960,BI110/BI960)-BI110,0)+(SUM($N110:BH110)+SUM($N1076:BH1076))*BI$954*BI960)*($F1076=5)</f>
        <v>0</v>
      </c>
      <c r="BJ1076" s="234">
        <f>(IFERROR(-FV(BJ$954,BJ960,BJ110/BJ960)-BJ110,0)+(SUM($N110:BI110)+SUM($N1076:BI1076))*BJ$954*BJ960)*($F1076=5)</f>
        <v>0</v>
      </c>
      <c r="BK1076" s="234">
        <f>(IFERROR(-FV(BK$954,BK960,BK110/BK960)-BK110,0)+(SUM($N110:BJ110)+SUM($N1076:BJ1076))*BK$954*BK960)*($F1076=5)</f>
        <v>0</v>
      </c>
      <c r="BL1076" s="234">
        <f>(IFERROR(-FV(BL$954,BL960,BL110/BL960)-BL110,0)+(SUM($N110:BK110)+SUM($N1076:BK1076))*BL$954*BL960)*($F1076=5)</f>
        <v>0</v>
      </c>
      <c r="BM1076" s="234">
        <f>(IFERROR(-FV(BM$954,BM960,BM110/BM960)-BM110,0)+(SUM($N110:BL110)+SUM($N1076:BL1076))*BM$954*BM960)*($F1076=5)</f>
        <v>0</v>
      </c>
    </row>
    <row r="1077" spans="3:65" outlineLevel="1" x14ac:dyDescent="0.2">
      <c r="C1077" s="188">
        <f t="shared" si="784"/>
        <v>3</v>
      </c>
      <c r="D1077" s="166" t="str">
        <f t="shared" si="785"/>
        <v xml:space="preserve">DISTRIBUTION SUBSTATION  </v>
      </c>
      <c r="E1077" s="211" t="str">
        <f t="shared" si="783"/>
        <v>CWIP Capital</v>
      </c>
      <c r="F1077" s="183">
        <f t="shared" si="783"/>
        <v>6</v>
      </c>
      <c r="G1077" s="183"/>
      <c r="H1077" s="222"/>
      <c r="K1077" s="202">
        <f t="shared" si="786"/>
        <v>0</v>
      </c>
      <c r="L1077" s="203">
        <f t="shared" si="787"/>
        <v>0</v>
      </c>
      <c r="O1077" s="234">
        <f>(IFERROR(-FV(O$954,O961,O111/O961)-O111,0)+(SUM($N111:N111)+SUM($N1077:N1077))*O$954*O961)*($F1077=5)</f>
        <v>0</v>
      </c>
      <c r="P1077" s="234">
        <f>(IFERROR(-FV(P$954,P961,P111/P961)-P111,0)+(SUM($N111:O111)+SUM($N1077:O1077))*P$954*P961)*($F1077=5)</f>
        <v>0</v>
      </c>
      <c r="Q1077" s="234">
        <f>(IFERROR(-FV(Q$954,Q961,Q111/Q961)-Q111,0)+(SUM($N111:P111)+SUM($N1077:P1077))*Q$954*Q961)*($F1077=5)</f>
        <v>0</v>
      </c>
      <c r="R1077" s="234">
        <f>(IFERROR(-FV(R$954,R961,R111/R961)-R111,0)+(SUM($N111:Q111)+SUM($N1077:Q1077))*R$954*R961)*($F1077=5)</f>
        <v>0</v>
      </c>
      <c r="S1077" s="234">
        <f>(IFERROR(-FV(S$954,S961,S111/S961)-S111,0)+(SUM($N111:R111)+SUM($N1077:R1077))*S$954*S961)*($F1077=5)</f>
        <v>0</v>
      </c>
      <c r="T1077" s="234">
        <f>(IFERROR(-FV(T$954,T961,T111/T961)-T111,0)+(SUM($N111:S111)+SUM($N1077:S1077))*T$954*T961)*($F1077=5)</f>
        <v>0</v>
      </c>
      <c r="U1077" s="234">
        <f>(IFERROR(-FV(U$954,U961,U111/U961)-U111,0)+(SUM($N111:T111)+SUM($N1077:T1077))*U$954*U961)*($F1077=5)</f>
        <v>0</v>
      </c>
      <c r="V1077" s="234">
        <f>(IFERROR(-FV(V$954,V961,V111/V961)-V111,0)+(SUM($N111:U111)+SUM($N1077:U1077))*V$954*V961)*($F1077=5)</f>
        <v>0</v>
      </c>
      <c r="W1077" s="234">
        <f>(IFERROR(-FV(W$954,W961,W111/W961)-W111,0)+(SUM($N111:V111)+SUM($N1077:V1077))*W$954*W961)*($F1077=5)</f>
        <v>0</v>
      </c>
      <c r="X1077" s="234">
        <f>(IFERROR(-FV(X$954,X961,X111/X961)-X111,0)+(SUM($N111:W111)+SUM($N1077:W1077))*X$954*X961)*($F1077=5)</f>
        <v>0</v>
      </c>
      <c r="Y1077" s="234">
        <f>(IFERROR(-FV(Y$954,Y961,Y111/Y961)-Y111,0)+(SUM($N111:X111)+SUM($N1077:X1077))*Y$954*Y961)*($F1077=5)</f>
        <v>0</v>
      </c>
      <c r="Z1077" s="234">
        <f>(IFERROR(-FV(Z$954,Z961,Z111/Z961)-Z111,0)+(SUM($N111:Y111)+SUM($N1077:Y1077))*Z$954*Z961)*($F1077=5)</f>
        <v>0</v>
      </c>
      <c r="AA1077" s="234">
        <f>(IFERROR(-FV(AA$954,AA961,AA111/AA961)-AA111,0)+(SUM($N111:Z111)+SUM($N1077:Z1077))*AA$954*AA961)*($F1077=5)</f>
        <v>0</v>
      </c>
      <c r="AB1077" s="234">
        <f>(IFERROR(-FV(AB$954,AB961,AB111/AB961)-AB111,0)+(SUM($N111:AA111)+SUM($N1077:AA1077))*AB$954*AB961)*($F1077=5)</f>
        <v>0</v>
      </c>
      <c r="AC1077" s="234">
        <f>(IFERROR(-FV(AC$954,AC961,AC111/AC961)-AC111,0)+(SUM($N111:AB111)+SUM($N1077:AB1077))*AC$954*AC961)*($F1077=5)</f>
        <v>0</v>
      </c>
      <c r="AD1077" s="234">
        <f>(IFERROR(-FV(AD$954,AD961,AD111/AD961)-AD111,0)+(SUM($N111:AC111)+SUM($N1077:AC1077))*AD$954*AD961)*($F1077=5)</f>
        <v>0</v>
      </c>
      <c r="AE1077" s="234">
        <f>(IFERROR(-FV(AE$954,AE961,AE111/AE961)-AE111,0)+(SUM($N111:AD111)+SUM($N1077:AD1077))*AE$954*AE961)*($F1077=5)</f>
        <v>0</v>
      </c>
      <c r="AF1077" s="234">
        <f>(IFERROR(-FV(AF$954,AF961,AF111/AF961)-AF111,0)+(SUM($N111:AE111)+SUM($N1077:AE1077))*AF$954*AF961)*($F1077=5)</f>
        <v>0</v>
      </c>
      <c r="AG1077" s="234">
        <f>(IFERROR(-FV(AG$954,AG961,AG111/AG961)-AG111,0)+(SUM($N111:AF111)+SUM($N1077:AF1077))*AG$954*AG961)*($F1077=5)</f>
        <v>0</v>
      </c>
      <c r="AH1077" s="234">
        <f>(IFERROR(-FV(AH$954,AH961,AH111/AH961)-AH111,0)+(SUM($N111:AG111)+SUM($N1077:AG1077))*AH$954*AH961)*($F1077=5)</f>
        <v>0</v>
      </c>
      <c r="AI1077" s="234">
        <f>(IFERROR(-FV(AI$954,AI961,AI111/AI961)-AI111,0)+(SUM($N111:AH111)+SUM($N1077:AH1077))*AI$954*AI961)*($F1077=5)</f>
        <v>0</v>
      </c>
      <c r="AJ1077" s="234">
        <f>(IFERROR(-FV(AJ$954,AJ961,AJ111/AJ961)-AJ111,0)+(SUM($N111:AI111)+SUM($N1077:AI1077))*AJ$954*AJ961)*($F1077=5)</f>
        <v>0</v>
      </c>
      <c r="AK1077" s="234">
        <f>(IFERROR(-FV(AK$954,AK961,AK111/AK961)-AK111,0)+(SUM($N111:AJ111)+SUM($N1077:AJ1077))*AK$954*AK961)*($F1077=5)</f>
        <v>0</v>
      </c>
      <c r="AL1077" s="234">
        <f>(IFERROR(-FV(AL$954,AL961,AL111/AL961)-AL111,0)+(SUM($N111:AK111)+SUM($N1077:AK1077))*AL$954*AL961)*($F1077=5)</f>
        <v>0</v>
      </c>
      <c r="AM1077" s="234">
        <f>(IFERROR(-FV(AM$954,AM961,AM111/AM961)-AM111,0)+(SUM($N111:AL111)+SUM($N1077:AL1077))*AM$954*AM961)*($F1077=5)</f>
        <v>0</v>
      </c>
      <c r="AN1077" s="234">
        <f>(IFERROR(-FV(AN$954,AN961,AN111/AN961)-AN111,0)+(SUM($N111:AM111)+SUM($N1077:AM1077))*AN$954*AN961)*($F1077=5)</f>
        <v>0</v>
      </c>
      <c r="AO1077" s="234">
        <f>(IFERROR(-FV(AO$954,AO961,AO111/AO961)-AO111,0)+(SUM($N111:AN111)+SUM($N1077:AN1077))*AO$954*AO961)*($F1077=5)</f>
        <v>0</v>
      </c>
      <c r="AP1077" s="234">
        <f>(IFERROR(-FV(AP$954,AP961,AP111/AP961)-AP111,0)+(SUM($N111:AO111)+SUM($N1077:AO1077))*AP$954*AP961)*($F1077=5)</f>
        <v>0</v>
      </c>
      <c r="AQ1077" s="234">
        <f>(IFERROR(-FV(AQ$954,AQ961,AQ111/AQ961)-AQ111,0)+(SUM($N111:AP111)+SUM($N1077:AP1077))*AQ$954*AQ961)*($F1077=5)</f>
        <v>0</v>
      </c>
      <c r="AR1077" s="234">
        <f>(IFERROR(-FV(AR$954,AR961,AR111/AR961)-AR111,0)+(SUM($N111:AQ111)+SUM($N1077:AQ1077))*AR$954*AR961)*($F1077=5)</f>
        <v>0</v>
      </c>
      <c r="AS1077" s="234">
        <f>(IFERROR(-FV(AS$954,AS961,AS111/AS961)-AS111,0)+(SUM($N111:AR111)+SUM($N1077:AR1077))*AS$954*AS961)*($F1077=5)</f>
        <v>0</v>
      </c>
      <c r="AT1077" s="234">
        <f>(IFERROR(-FV(AT$954,AT961,AT111/AT961)-AT111,0)+(SUM($N111:AS111)+SUM($N1077:AS1077))*AT$954*AT961)*($F1077=5)</f>
        <v>0</v>
      </c>
      <c r="AU1077" s="234">
        <f>(IFERROR(-FV(AU$954,AU961,AU111/AU961)-AU111,0)+(SUM($N111:AT111)+SUM($N1077:AT1077))*AU$954*AU961)*($F1077=5)</f>
        <v>0</v>
      </c>
      <c r="AV1077" s="234">
        <f>(IFERROR(-FV(AV$954,AV961,AV111/AV961)-AV111,0)+(SUM($N111:AU111)+SUM($N1077:AU1077))*AV$954*AV961)*($F1077=5)</f>
        <v>0</v>
      </c>
      <c r="AW1077" s="234">
        <f>(IFERROR(-FV(AW$954,AW961,AW111/AW961)-AW111,0)+(SUM($N111:AV111)+SUM($N1077:AV1077))*AW$954*AW961)*($F1077=5)</f>
        <v>0</v>
      </c>
      <c r="AX1077" s="234">
        <f>(IFERROR(-FV(AX$954,AX961,AX111/AX961)-AX111,0)+(SUM($N111:AW111)+SUM($N1077:AW1077))*AX$954*AX961)*($F1077=5)</f>
        <v>0</v>
      </c>
      <c r="AY1077" s="234">
        <f>(IFERROR(-FV(AY$954,AY961,AY111/AY961)-AY111,0)+(SUM($N111:AX111)+SUM($N1077:AX1077))*AY$954*AY961)*($F1077=5)</f>
        <v>0</v>
      </c>
      <c r="AZ1077" s="234">
        <f>(IFERROR(-FV(AZ$954,AZ961,AZ111/AZ961)-AZ111,0)+(SUM($N111:AY111)+SUM($N1077:AY1077))*AZ$954*AZ961)*($F1077=5)</f>
        <v>0</v>
      </c>
      <c r="BA1077" s="234">
        <f>(IFERROR(-FV(BA$954,BA961,BA111/BA961)-BA111,0)+(SUM($N111:AZ111)+SUM($N1077:AZ1077))*BA$954*BA961)*($F1077=5)</f>
        <v>0</v>
      </c>
      <c r="BB1077" s="234">
        <f>(IFERROR(-FV(BB$954,BB961,BB111/BB961)-BB111,0)+(SUM($N111:BA111)+SUM($N1077:BA1077))*BB$954*BB961)*($F1077=5)</f>
        <v>0</v>
      </c>
      <c r="BC1077" s="234">
        <f>(IFERROR(-FV(BC$954,BC961,BC111/BC961)-BC111,0)+(SUM($N111:BB111)+SUM($N1077:BB1077))*BC$954*BC961)*($F1077=5)</f>
        <v>0</v>
      </c>
      <c r="BD1077" s="234">
        <f>(IFERROR(-FV(BD$954,BD961,BD111/BD961)-BD111,0)+(SUM($N111:BC111)+SUM($N1077:BC1077))*BD$954*BD961)*($F1077=5)</f>
        <v>0</v>
      </c>
      <c r="BE1077" s="234">
        <f>(IFERROR(-FV(BE$954,BE961,BE111/BE961)-BE111,0)+(SUM($N111:BD111)+SUM($N1077:BD1077))*BE$954*BE961)*($F1077=5)</f>
        <v>0</v>
      </c>
      <c r="BF1077" s="234">
        <f>(IFERROR(-FV(BF$954,BF961,BF111/BF961)-BF111,0)+(SUM($N111:BE111)+SUM($N1077:BE1077))*BF$954*BF961)*($F1077=5)</f>
        <v>0</v>
      </c>
      <c r="BG1077" s="234">
        <f>(IFERROR(-FV(BG$954,BG961,BG111/BG961)-BG111,0)+(SUM($N111:BF111)+SUM($N1077:BF1077))*BG$954*BG961)*($F1077=5)</f>
        <v>0</v>
      </c>
      <c r="BH1077" s="234">
        <f>(IFERROR(-FV(BH$954,BH961,BH111/BH961)-BH111,0)+(SUM($N111:BG111)+SUM($N1077:BG1077))*BH$954*BH961)*($F1077=5)</f>
        <v>0</v>
      </c>
      <c r="BI1077" s="234">
        <f>(IFERROR(-FV(BI$954,BI961,BI111/BI961)-BI111,0)+(SUM($N111:BH111)+SUM($N1077:BH1077))*BI$954*BI961)*($F1077=5)</f>
        <v>0</v>
      </c>
      <c r="BJ1077" s="234">
        <f>(IFERROR(-FV(BJ$954,BJ961,BJ111/BJ961)-BJ111,0)+(SUM($N111:BI111)+SUM($N1077:BI1077))*BJ$954*BJ961)*($F1077=5)</f>
        <v>0</v>
      </c>
      <c r="BK1077" s="234">
        <f>(IFERROR(-FV(BK$954,BK961,BK111/BK961)-BK111,0)+(SUM($N111:BJ111)+SUM($N1077:BJ1077))*BK$954*BK961)*($F1077=5)</f>
        <v>0</v>
      </c>
      <c r="BL1077" s="234">
        <f>(IFERROR(-FV(BL$954,BL961,BL111/BL961)-BL111,0)+(SUM($N111:BK111)+SUM($N1077:BK1077))*BL$954*BL961)*($F1077=5)</f>
        <v>0</v>
      </c>
      <c r="BM1077" s="234">
        <f>(IFERROR(-FV(BM$954,BM961,BM111/BM961)-BM111,0)+(SUM($N111:BL111)+SUM($N1077:BL1077))*BM$954*BM961)*($F1077=5)</f>
        <v>0</v>
      </c>
    </row>
    <row r="1078" spans="3:65" outlineLevel="1" x14ac:dyDescent="0.2">
      <c r="C1078" s="188">
        <f t="shared" si="784"/>
        <v>4</v>
      </c>
      <c r="D1078" s="166" t="str">
        <f t="shared" si="785"/>
        <v/>
      </c>
      <c r="E1078" s="211" t="str">
        <f t="shared" si="783"/>
        <v>Operating Expense</v>
      </c>
      <c r="F1078" s="183">
        <f t="shared" si="783"/>
        <v>2</v>
      </c>
      <c r="G1078" s="183"/>
      <c r="H1078" s="222"/>
      <c r="K1078" s="202">
        <f t="shared" si="786"/>
        <v>0</v>
      </c>
      <c r="L1078" s="203">
        <f t="shared" si="787"/>
        <v>0</v>
      </c>
      <c r="O1078" s="234">
        <f>(IFERROR(-FV(O$954,O962,O112/O962)-O112,0)+(SUM($N112:N112)+SUM($N1078:N1078))*O$954*O962)*($F1078=5)</f>
        <v>0</v>
      </c>
      <c r="P1078" s="234">
        <f>(IFERROR(-FV(P$954,P962,P112/P962)-P112,0)+(SUM($N112:O112)+SUM($N1078:O1078))*P$954*P962)*($F1078=5)</f>
        <v>0</v>
      </c>
      <c r="Q1078" s="234">
        <f>(IFERROR(-FV(Q$954,Q962,Q112/Q962)-Q112,0)+(SUM($N112:P112)+SUM($N1078:P1078))*Q$954*Q962)*($F1078=5)</f>
        <v>0</v>
      </c>
      <c r="R1078" s="234">
        <f>(IFERROR(-FV(R$954,R962,R112/R962)-R112,0)+(SUM($N112:Q112)+SUM($N1078:Q1078))*R$954*R962)*($F1078=5)</f>
        <v>0</v>
      </c>
      <c r="S1078" s="234">
        <f>(IFERROR(-FV(S$954,S962,S112/S962)-S112,0)+(SUM($N112:R112)+SUM($N1078:R1078))*S$954*S962)*($F1078=5)</f>
        <v>0</v>
      </c>
      <c r="T1078" s="234">
        <f>(IFERROR(-FV(T$954,T962,T112/T962)-T112,0)+(SUM($N112:S112)+SUM($N1078:S1078))*T$954*T962)*($F1078=5)</f>
        <v>0</v>
      </c>
      <c r="U1078" s="234">
        <f>(IFERROR(-FV(U$954,U962,U112/U962)-U112,0)+(SUM($N112:T112)+SUM($N1078:T1078))*U$954*U962)*($F1078=5)</f>
        <v>0</v>
      </c>
      <c r="V1078" s="234">
        <f>(IFERROR(-FV(V$954,V962,V112/V962)-V112,0)+(SUM($N112:U112)+SUM($N1078:U1078))*V$954*V962)*($F1078=5)</f>
        <v>0</v>
      </c>
      <c r="W1078" s="234">
        <f>(IFERROR(-FV(W$954,W962,W112/W962)-W112,0)+(SUM($N112:V112)+SUM($N1078:V1078))*W$954*W962)*($F1078=5)</f>
        <v>0</v>
      </c>
      <c r="X1078" s="234">
        <f>(IFERROR(-FV(X$954,X962,X112/X962)-X112,0)+(SUM($N112:W112)+SUM($N1078:W1078))*X$954*X962)*($F1078=5)</f>
        <v>0</v>
      </c>
      <c r="Y1078" s="234">
        <f>(IFERROR(-FV(Y$954,Y962,Y112/Y962)-Y112,0)+(SUM($N112:X112)+SUM($N1078:X1078))*Y$954*Y962)*($F1078=5)</f>
        <v>0</v>
      </c>
      <c r="Z1078" s="234">
        <f>(IFERROR(-FV(Z$954,Z962,Z112/Z962)-Z112,0)+(SUM($N112:Y112)+SUM($N1078:Y1078))*Z$954*Z962)*($F1078=5)</f>
        <v>0</v>
      </c>
      <c r="AA1078" s="234">
        <f>(IFERROR(-FV(AA$954,AA962,AA112/AA962)-AA112,0)+(SUM($N112:Z112)+SUM($N1078:Z1078))*AA$954*AA962)*($F1078=5)</f>
        <v>0</v>
      </c>
      <c r="AB1078" s="234">
        <f>(IFERROR(-FV(AB$954,AB962,AB112/AB962)-AB112,0)+(SUM($N112:AA112)+SUM($N1078:AA1078))*AB$954*AB962)*($F1078=5)</f>
        <v>0</v>
      </c>
      <c r="AC1078" s="234">
        <f>(IFERROR(-FV(AC$954,AC962,AC112/AC962)-AC112,0)+(SUM($N112:AB112)+SUM($N1078:AB1078))*AC$954*AC962)*($F1078=5)</f>
        <v>0</v>
      </c>
      <c r="AD1078" s="234">
        <f>(IFERROR(-FV(AD$954,AD962,AD112/AD962)-AD112,0)+(SUM($N112:AC112)+SUM($N1078:AC1078))*AD$954*AD962)*($F1078=5)</f>
        <v>0</v>
      </c>
      <c r="AE1078" s="234">
        <f>(IFERROR(-FV(AE$954,AE962,AE112/AE962)-AE112,0)+(SUM($N112:AD112)+SUM($N1078:AD1078))*AE$954*AE962)*($F1078=5)</f>
        <v>0</v>
      </c>
      <c r="AF1078" s="234">
        <f>(IFERROR(-FV(AF$954,AF962,AF112/AF962)-AF112,0)+(SUM($N112:AE112)+SUM($N1078:AE1078))*AF$954*AF962)*($F1078=5)</f>
        <v>0</v>
      </c>
      <c r="AG1078" s="234">
        <f>(IFERROR(-FV(AG$954,AG962,AG112/AG962)-AG112,0)+(SUM($N112:AF112)+SUM($N1078:AF1078))*AG$954*AG962)*($F1078=5)</f>
        <v>0</v>
      </c>
      <c r="AH1078" s="234">
        <f>(IFERROR(-FV(AH$954,AH962,AH112/AH962)-AH112,0)+(SUM($N112:AG112)+SUM($N1078:AG1078))*AH$954*AH962)*($F1078=5)</f>
        <v>0</v>
      </c>
      <c r="AI1078" s="234">
        <f>(IFERROR(-FV(AI$954,AI962,AI112/AI962)-AI112,0)+(SUM($N112:AH112)+SUM($N1078:AH1078))*AI$954*AI962)*($F1078=5)</f>
        <v>0</v>
      </c>
      <c r="AJ1078" s="234">
        <f>(IFERROR(-FV(AJ$954,AJ962,AJ112/AJ962)-AJ112,0)+(SUM($N112:AI112)+SUM($N1078:AI1078))*AJ$954*AJ962)*($F1078=5)</f>
        <v>0</v>
      </c>
      <c r="AK1078" s="234">
        <f>(IFERROR(-FV(AK$954,AK962,AK112/AK962)-AK112,0)+(SUM($N112:AJ112)+SUM($N1078:AJ1078))*AK$954*AK962)*($F1078=5)</f>
        <v>0</v>
      </c>
      <c r="AL1078" s="234">
        <f>(IFERROR(-FV(AL$954,AL962,AL112/AL962)-AL112,0)+(SUM($N112:AK112)+SUM($N1078:AK1078))*AL$954*AL962)*($F1078=5)</f>
        <v>0</v>
      </c>
      <c r="AM1078" s="234">
        <f>(IFERROR(-FV(AM$954,AM962,AM112/AM962)-AM112,0)+(SUM($N112:AL112)+SUM($N1078:AL1078))*AM$954*AM962)*($F1078=5)</f>
        <v>0</v>
      </c>
      <c r="AN1078" s="234">
        <f>(IFERROR(-FV(AN$954,AN962,AN112/AN962)-AN112,0)+(SUM($N112:AM112)+SUM($N1078:AM1078))*AN$954*AN962)*($F1078=5)</f>
        <v>0</v>
      </c>
      <c r="AO1078" s="234">
        <f>(IFERROR(-FV(AO$954,AO962,AO112/AO962)-AO112,0)+(SUM($N112:AN112)+SUM($N1078:AN1078))*AO$954*AO962)*($F1078=5)</f>
        <v>0</v>
      </c>
      <c r="AP1078" s="234">
        <f>(IFERROR(-FV(AP$954,AP962,AP112/AP962)-AP112,0)+(SUM($N112:AO112)+SUM($N1078:AO1078))*AP$954*AP962)*($F1078=5)</f>
        <v>0</v>
      </c>
      <c r="AQ1078" s="234">
        <f>(IFERROR(-FV(AQ$954,AQ962,AQ112/AQ962)-AQ112,0)+(SUM($N112:AP112)+SUM($N1078:AP1078))*AQ$954*AQ962)*($F1078=5)</f>
        <v>0</v>
      </c>
      <c r="AR1078" s="234">
        <f>(IFERROR(-FV(AR$954,AR962,AR112/AR962)-AR112,0)+(SUM($N112:AQ112)+SUM($N1078:AQ1078))*AR$954*AR962)*($F1078=5)</f>
        <v>0</v>
      </c>
      <c r="AS1078" s="234">
        <f>(IFERROR(-FV(AS$954,AS962,AS112/AS962)-AS112,0)+(SUM($N112:AR112)+SUM($N1078:AR1078))*AS$954*AS962)*($F1078=5)</f>
        <v>0</v>
      </c>
      <c r="AT1078" s="234">
        <f>(IFERROR(-FV(AT$954,AT962,AT112/AT962)-AT112,0)+(SUM($N112:AS112)+SUM($N1078:AS1078))*AT$954*AT962)*($F1078=5)</f>
        <v>0</v>
      </c>
      <c r="AU1078" s="234">
        <f>(IFERROR(-FV(AU$954,AU962,AU112/AU962)-AU112,0)+(SUM($N112:AT112)+SUM($N1078:AT1078))*AU$954*AU962)*($F1078=5)</f>
        <v>0</v>
      </c>
      <c r="AV1078" s="234">
        <f>(IFERROR(-FV(AV$954,AV962,AV112/AV962)-AV112,0)+(SUM($N112:AU112)+SUM($N1078:AU1078))*AV$954*AV962)*($F1078=5)</f>
        <v>0</v>
      </c>
      <c r="AW1078" s="234">
        <f>(IFERROR(-FV(AW$954,AW962,AW112/AW962)-AW112,0)+(SUM($N112:AV112)+SUM($N1078:AV1078))*AW$954*AW962)*($F1078=5)</f>
        <v>0</v>
      </c>
      <c r="AX1078" s="234">
        <f>(IFERROR(-FV(AX$954,AX962,AX112/AX962)-AX112,0)+(SUM($N112:AW112)+SUM($N1078:AW1078))*AX$954*AX962)*($F1078=5)</f>
        <v>0</v>
      </c>
      <c r="AY1078" s="234">
        <f>(IFERROR(-FV(AY$954,AY962,AY112/AY962)-AY112,0)+(SUM($N112:AX112)+SUM($N1078:AX1078))*AY$954*AY962)*($F1078=5)</f>
        <v>0</v>
      </c>
      <c r="AZ1078" s="234">
        <f>(IFERROR(-FV(AZ$954,AZ962,AZ112/AZ962)-AZ112,0)+(SUM($N112:AY112)+SUM($N1078:AY1078))*AZ$954*AZ962)*($F1078=5)</f>
        <v>0</v>
      </c>
      <c r="BA1078" s="234">
        <f>(IFERROR(-FV(BA$954,BA962,BA112/BA962)-BA112,0)+(SUM($N112:AZ112)+SUM($N1078:AZ1078))*BA$954*BA962)*($F1078=5)</f>
        <v>0</v>
      </c>
      <c r="BB1078" s="234">
        <f>(IFERROR(-FV(BB$954,BB962,BB112/BB962)-BB112,0)+(SUM($N112:BA112)+SUM($N1078:BA1078))*BB$954*BB962)*($F1078=5)</f>
        <v>0</v>
      </c>
      <c r="BC1078" s="234">
        <f>(IFERROR(-FV(BC$954,BC962,BC112/BC962)-BC112,0)+(SUM($N112:BB112)+SUM($N1078:BB1078))*BC$954*BC962)*($F1078=5)</f>
        <v>0</v>
      </c>
      <c r="BD1078" s="234">
        <f>(IFERROR(-FV(BD$954,BD962,BD112/BD962)-BD112,0)+(SUM($N112:BC112)+SUM($N1078:BC1078))*BD$954*BD962)*($F1078=5)</f>
        <v>0</v>
      </c>
      <c r="BE1078" s="234">
        <f>(IFERROR(-FV(BE$954,BE962,BE112/BE962)-BE112,0)+(SUM($N112:BD112)+SUM($N1078:BD1078))*BE$954*BE962)*($F1078=5)</f>
        <v>0</v>
      </c>
      <c r="BF1078" s="234">
        <f>(IFERROR(-FV(BF$954,BF962,BF112/BF962)-BF112,0)+(SUM($N112:BE112)+SUM($N1078:BE1078))*BF$954*BF962)*($F1078=5)</f>
        <v>0</v>
      </c>
      <c r="BG1078" s="234">
        <f>(IFERROR(-FV(BG$954,BG962,BG112/BG962)-BG112,0)+(SUM($N112:BF112)+SUM($N1078:BF1078))*BG$954*BG962)*($F1078=5)</f>
        <v>0</v>
      </c>
      <c r="BH1078" s="234">
        <f>(IFERROR(-FV(BH$954,BH962,BH112/BH962)-BH112,0)+(SUM($N112:BG112)+SUM($N1078:BG1078))*BH$954*BH962)*($F1078=5)</f>
        <v>0</v>
      </c>
      <c r="BI1078" s="234">
        <f>(IFERROR(-FV(BI$954,BI962,BI112/BI962)-BI112,0)+(SUM($N112:BH112)+SUM($N1078:BH1078))*BI$954*BI962)*($F1078=5)</f>
        <v>0</v>
      </c>
      <c r="BJ1078" s="234">
        <f>(IFERROR(-FV(BJ$954,BJ962,BJ112/BJ962)-BJ112,0)+(SUM($N112:BI112)+SUM($N1078:BI1078))*BJ$954*BJ962)*($F1078=5)</f>
        <v>0</v>
      </c>
      <c r="BK1078" s="234">
        <f>(IFERROR(-FV(BK$954,BK962,BK112/BK962)-BK112,0)+(SUM($N112:BJ112)+SUM($N1078:BJ1078))*BK$954*BK962)*($F1078=5)</f>
        <v>0</v>
      </c>
      <c r="BL1078" s="234">
        <f>(IFERROR(-FV(BL$954,BL962,BL112/BL962)-BL112,0)+(SUM($N112:BK112)+SUM($N1078:BK1078))*BL$954*BL962)*($F1078=5)</f>
        <v>0</v>
      </c>
      <c r="BM1078" s="234">
        <f>(IFERROR(-FV(BM$954,BM962,BM112/BM962)-BM112,0)+(SUM($N112:BL112)+SUM($N1078:BL1078))*BM$954*BM962)*($F1078=5)</f>
        <v>0</v>
      </c>
    </row>
    <row r="1079" spans="3:65" outlineLevel="1" x14ac:dyDescent="0.2">
      <c r="C1079" s="188">
        <f t="shared" si="784"/>
        <v>5</v>
      </c>
      <c r="D1079" s="166" t="str">
        <f t="shared" si="785"/>
        <v/>
      </c>
      <c r="E1079" s="211" t="str">
        <f t="shared" si="783"/>
        <v>Operating Expense</v>
      </c>
      <c r="F1079" s="183">
        <f t="shared" si="783"/>
        <v>2</v>
      </c>
      <c r="G1079" s="183"/>
      <c r="H1079" s="222"/>
      <c r="K1079" s="202">
        <f t="shared" si="786"/>
        <v>0</v>
      </c>
      <c r="L1079" s="203">
        <f t="shared" si="787"/>
        <v>0</v>
      </c>
      <c r="O1079" s="234">
        <f>(IFERROR(-FV(O$954,O963,O113/O963)-O113,0)+(SUM($N113:N113)+SUM($N1079:N1079))*O$954*O963)*($F1079=5)</f>
        <v>0</v>
      </c>
      <c r="P1079" s="234">
        <f>(IFERROR(-FV(P$954,P963,P113/P963)-P113,0)+(SUM($N113:O113)+SUM($N1079:O1079))*P$954*P963)*($F1079=5)</f>
        <v>0</v>
      </c>
      <c r="Q1079" s="234">
        <f>(IFERROR(-FV(Q$954,Q963,Q113/Q963)-Q113,0)+(SUM($N113:P113)+SUM($N1079:P1079))*Q$954*Q963)*($F1079=5)</f>
        <v>0</v>
      </c>
      <c r="R1079" s="234">
        <f>(IFERROR(-FV(R$954,R963,R113/R963)-R113,0)+(SUM($N113:Q113)+SUM($N1079:Q1079))*R$954*R963)*($F1079=5)</f>
        <v>0</v>
      </c>
      <c r="S1079" s="234">
        <f>(IFERROR(-FV(S$954,S963,S113/S963)-S113,0)+(SUM($N113:R113)+SUM($N1079:R1079))*S$954*S963)*($F1079=5)</f>
        <v>0</v>
      </c>
      <c r="T1079" s="234">
        <f>(IFERROR(-FV(T$954,T963,T113/T963)-T113,0)+(SUM($N113:S113)+SUM($N1079:S1079))*T$954*T963)*($F1079=5)</f>
        <v>0</v>
      </c>
      <c r="U1079" s="234">
        <f>(IFERROR(-FV(U$954,U963,U113/U963)-U113,0)+(SUM($N113:T113)+SUM($N1079:T1079))*U$954*U963)*($F1079=5)</f>
        <v>0</v>
      </c>
      <c r="V1079" s="234">
        <f>(IFERROR(-FV(V$954,V963,V113/V963)-V113,0)+(SUM($N113:U113)+SUM($N1079:U1079))*V$954*V963)*($F1079=5)</f>
        <v>0</v>
      </c>
      <c r="W1079" s="234">
        <f>(IFERROR(-FV(W$954,W963,W113/W963)-W113,0)+(SUM($N113:V113)+SUM($N1079:V1079))*W$954*W963)*($F1079=5)</f>
        <v>0</v>
      </c>
      <c r="X1079" s="234">
        <f>(IFERROR(-FV(X$954,X963,X113/X963)-X113,0)+(SUM($N113:W113)+SUM($N1079:W1079))*X$954*X963)*($F1079=5)</f>
        <v>0</v>
      </c>
      <c r="Y1079" s="234">
        <f>(IFERROR(-FV(Y$954,Y963,Y113/Y963)-Y113,0)+(SUM($N113:X113)+SUM($N1079:X1079))*Y$954*Y963)*($F1079=5)</f>
        <v>0</v>
      </c>
      <c r="Z1079" s="234">
        <f>(IFERROR(-FV(Z$954,Z963,Z113/Z963)-Z113,0)+(SUM($N113:Y113)+SUM($N1079:Y1079))*Z$954*Z963)*($F1079=5)</f>
        <v>0</v>
      </c>
      <c r="AA1079" s="234">
        <f>(IFERROR(-FV(AA$954,AA963,AA113/AA963)-AA113,0)+(SUM($N113:Z113)+SUM($N1079:Z1079))*AA$954*AA963)*($F1079=5)</f>
        <v>0</v>
      </c>
      <c r="AB1079" s="234">
        <f>(IFERROR(-FV(AB$954,AB963,AB113/AB963)-AB113,0)+(SUM($N113:AA113)+SUM($N1079:AA1079))*AB$954*AB963)*($F1079=5)</f>
        <v>0</v>
      </c>
      <c r="AC1079" s="234">
        <f>(IFERROR(-FV(AC$954,AC963,AC113/AC963)-AC113,0)+(SUM($N113:AB113)+SUM($N1079:AB1079))*AC$954*AC963)*($F1079=5)</f>
        <v>0</v>
      </c>
      <c r="AD1079" s="234">
        <f>(IFERROR(-FV(AD$954,AD963,AD113/AD963)-AD113,0)+(SUM($N113:AC113)+SUM($N1079:AC1079))*AD$954*AD963)*($F1079=5)</f>
        <v>0</v>
      </c>
      <c r="AE1079" s="234">
        <f>(IFERROR(-FV(AE$954,AE963,AE113/AE963)-AE113,0)+(SUM($N113:AD113)+SUM($N1079:AD1079))*AE$954*AE963)*($F1079=5)</f>
        <v>0</v>
      </c>
      <c r="AF1079" s="234">
        <f>(IFERROR(-FV(AF$954,AF963,AF113/AF963)-AF113,0)+(SUM($N113:AE113)+SUM($N1079:AE1079))*AF$954*AF963)*($F1079=5)</f>
        <v>0</v>
      </c>
      <c r="AG1079" s="234">
        <f>(IFERROR(-FV(AG$954,AG963,AG113/AG963)-AG113,0)+(SUM($N113:AF113)+SUM($N1079:AF1079))*AG$954*AG963)*($F1079=5)</f>
        <v>0</v>
      </c>
      <c r="AH1079" s="234">
        <f>(IFERROR(-FV(AH$954,AH963,AH113/AH963)-AH113,0)+(SUM($N113:AG113)+SUM($N1079:AG1079))*AH$954*AH963)*($F1079=5)</f>
        <v>0</v>
      </c>
      <c r="AI1079" s="234">
        <f>(IFERROR(-FV(AI$954,AI963,AI113/AI963)-AI113,0)+(SUM($N113:AH113)+SUM($N1079:AH1079))*AI$954*AI963)*($F1079=5)</f>
        <v>0</v>
      </c>
      <c r="AJ1079" s="234">
        <f>(IFERROR(-FV(AJ$954,AJ963,AJ113/AJ963)-AJ113,0)+(SUM($N113:AI113)+SUM($N1079:AI1079))*AJ$954*AJ963)*($F1079=5)</f>
        <v>0</v>
      </c>
      <c r="AK1079" s="234">
        <f>(IFERROR(-FV(AK$954,AK963,AK113/AK963)-AK113,0)+(SUM($N113:AJ113)+SUM($N1079:AJ1079))*AK$954*AK963)*($F1079=5)</f>
        <v>0</v>
      </c>
      <c r="AL1079" s="234">
        <f>(IFERROR(-FV(AL$954,AL963,AL113/AL963)-AL113,0)+(SUM($N113:AK113)+SUM($N1079:AK1079))*AL$954*AL963)*($F1079=5)</f>
        <v>0</v>
      </c>
      <c r="AM1079" s="234">
        <f>(IFERROR(-FV(AM$954,AM963,AM113/AM963)-AM113,0)+(SUM($N113:AL113)+SUM($N1079:AL1079))*AM$954*AM963)*($F1079=5)</f>
        <v>0</v>
      </c>
      <c r="AN1079" s="234">
        <f>(IFERROR(-FV(AN$954,AN963,AN113/AN963)-AN113,0)+(SUM($N113:AM113)+SUM($N1079:AM1079))*AN$954*AN963)*($F1079=5)</f>
        <v>0</v>
      </c>
      <c r="AO1079" s="234">
        <f>(IFERROR(-FV(AO$954,AO963,AO113/AO963)-AO113,0)+(SUM($N113:AN113)+SUM($N1079:AN1079))*AO$954*AO963)*($F1079=5)</f>
        <v>0</v>
      </c>
      <c r="AP1079" s="234">
        <f>(IFERROR(-FV(AP$954,AP963,AP113/AP963)-AP113,0)+(SUM($N113:AO113)+SUM($N1079:AO1079))*AP$954*AP963)*($F1079=5)</f>
        <v>0</v>
      </c>
      <c r="AQ1079" s="234">
        <f>(IFERROR(-FV(AQ$954,AQ963,AQ113/AQ963)-AQ113,0)+(SUM($N113:AP113)+SUM($N1079:AP1079))*AQ$954*AQ963)*($F1079=5)</f>
        <v>0</v>
      </c>
      <c r="AR1079" s="234">
        <f>(IFERROR(-FV(AR$954,AR963,AR113/AR963)-AR113,0)+(SUM($N113:AQ113)+SUM($N1079:AQ1079))*AR$954*AR963)*($F1079=5)</f>
        <v>0</v>
      </c>
      <c r="AS1079" s="234">
        <f>(IFERROR(-FV(AS$954,AS963,AS113/AS963)-AS113,0)+(SUM($N113:AR113)+SUM($N1079:AR1079))*AS$954*AS963)*($F1079=5)</f>
        <v>0</v>
      </c>
      <c r="AT1079" s="234">
        <f>(IFERROR(-FV(AT$954,AT963,AT113/AT963)-AT113,0)+(SUM($N113:AS113)+SUM($N1079:AS1079))*AT$954*AT963)*($F1079=5)</f>
        <v>0</v>
      </c>
      <c r="AU1079" s="234">
        <f>(IFERROR(-FV(AU$954,AU963,AU113/AU963)-AU113,0)+(SUM($N113:AT113)+SUM($N1079:AT1079))*AU$954*AU963)*($F1079=5)</f>
        <v>0</v>
      </c>
      <c r="AV1079" s="234">
        <f>(IFERROR(-FV(AV$954,AV963,AV113/AV963)-AV113,0)+(SUM($N113:AU113)+SUM($N1079:AU1079))*AV$954*AV963)*($F1079=5)</f>
        <v>0</v>
      </c>
      <c r="AW1079" s="234">
        <f>(IFERROR(-FV(AW$954,AW963,AW113/AW963)-AW113,0)+(SUM($N113:AV113)+SUM($N1079:AV1079))*AW$954*AW963)*($F1079=5)</f>
        <v>0</v>
      </c>
      <c r="AX1079" s="234">
        <f>(IFERROR(-FV(AX$954,AX963,AX113/AX963)-AX113,0)+(SUM($N113:AW113)+SUM($N1079:AW1079))*AX$954*AX963)*($F1079=5)</f>
        <v>0</v>
      </c>
      <c r="AY1079" s="234">
        <f>(IFERROR(-FV(AY$954,AY963,AY113/AY963)-AY113,0)+(SUM($N113:AX113)+SUM($N1079:AX1079))*AY$954*AY963)*($F1079=5)</f>
        <v>0</v>
      </c>
      <c r="AZ1079" s="234">
        <f>(IFERROR(-FV(AZ$954,AZ963,AZ113/AZ963)-AZ113,0)+(SUM($N113:AY113)+SUM($N1079:AY1079))*AZ$954*AZ963)*($F1079=5)</f>
        <v>0</v>
      </c>
      <c r="BA1079" s="234">
        <f>(IFERROR(-FV(BA$954,BA963,BA113/BA963)-BA113,0)+(SUM($N113:AZ113)+SUM($N1079:AZ1079))*BA$954*BA963)*($F1079=5)</f>
        <v>0</v>
      </c>
      <c r="BB1079" s="234">
        <f>(IFERROR(-FV(BB$954,BB963,BB113/BB963)-BB113,0)+(SUM($N113:BA113)+SUM($N1079:BA1079))*BB$954*BB963)*($F1079=5)</f>
        <v>0</v>
      </c>
      <c r="BC1079" s="234">
        <f>(IFERROR(-FV(BC$954,BC963,BC113/BC963)-BC113,0)+(SUM($N113:BB113)+SUM($N1079:BB1079))*BC$954*BC963)*($F1079=5)</f>
        <v>0</v>
      </c>
      <c r="BD1079" s="234">
        <f>(IFERROR(-FV(BD$954,BD963,BD113/BD963)-BD113,0)+(SUM($N113:BC113)+SUM($N1079:BC1079))*BD$954*BD963)*($F1079=5)</f>
        <v>0</v>
      </c>
      <c r="BE1079" s="234">
        <f>(IFERROR(-FV(BE$954,BE963,BE113/BE963)-BE113,0)+(SUM($N113:BD113)+SUM($N1079:BD1079))*BE$954*BE963)*($F1079=5)</f>
        <v>0</v>
      </c>
      <c r="BF1079" s="234">
        <f>(IFERROR(-FV(BF$954,BF963,BF113/BF963)-BF113,0)+(SUM($N113:BE113)+SUM($N1079:BE1079))*BF$954*BF963)*($F1079=5)</f>
        <v>0</v>
      </c>
      <c r="BG1079" s="234">
        <f>(IFERROR(-FV(BG$954,BG963,BG113/BG963)-BG113,0)+(SUM($N113:BF113)+SUM($N1079:BF1079))*BG$954*BG963)*($F1079=5)</f>
        <v>0</v>
      </c>
      <c r="BH1079" s="234">
        <f>(IFERROR(-FV(BH$954,BH963,BH113/BH963)-BH113,0)+(SUM($N113:BG113)+SUM($N1079:BG1079))*BH$954*BH963)*($F1079=5)</f>
        <v>0</v>
      </c>
      <c r="BI1079" s="234">
        <f>(IFERROR(-FV(BI$954,BI963,BI113/BI963)-BI113,0)+(SUM($N113:BH113)+SUM($N1079:BH1079))*BI$954*BI963)*($F1079=5)</f>
        <v>0</v>
      </c>
      <c r="BJ1079" s="234">
        <f>(IFERROR(-FV(BJ$954,BJ963,BJ113/BJ963)-BJ113,0)+(SUM($N113:BI113)+SUM($N1079:BI1079))*BJ$954*BJ963)*($F1079=5)</f>
        <v>0</v>
      </c>
      <c r="BK1079" s="234">
        <f>(IFERROR(-FV(BK$954,BK963,BK113/BK963)-BK113,0)+(SUM($N113:BJ113)+SUM($N1079:BJ1079))*BK$954*BK963)*($F1079=5)</f>
        <v>0</v>
      </c>
      <c r="BL1079" s="234">
        <f>(IFERROR(-FV(BL$954,BL963,BL113/BL963)-BL113,0)+(SUM($N113:BK113)+SUM($N1079:BK1079))*BL$954*BL963)*($F1079=5)</f>
        <v>0</v>
      </c>
      <c r="BM1079" s="234">
        <f>(IFERROR(-FV(BM$954,BM963,BM113/BM963)-BM113,0)+(SUM($N113:BL113)+SUM($N1079:BL1079))*BM$954*BM963)*($F1079=5)</f>
        <v>0</v>
      </c>
    </row>
    <row r="1080" spans="3:65" outlineLevel="1" x14ac:dyDescent="0.2">
      <c r="C1080" s="188">
        <f t="shared" si="784"/>
        <v>6</v>
      </c>
      <c r="D1080" s="166" t="str">
        <f t="shared" si="785"/>
        <v/>
      </c>
      <c r="E1080" s="211" t="str">
        <f t="shared" si="783"/>
        <v>Operating Expense</v>
      </c>
      <c r="F1080" s="183">
        <f t="shared" si="783"/>
        <v>2</v>
      </c>
      <c r="G1080" s="183"/>
      <c r="H1080" s="222"/>
      <c r="K1080" s="202">
        <f t="shared" si="786"/>
        <v>0</v>
      </c>
      <c r="L1080" s="203">
        <f t="shared" si="787"/>
        <v>0</v>
      </c>
      <c r="O1080" s="234">
        <f>(IFERROR(-FV(O$954,O964,O114/O964)-O114,0)+(SUM($N114:N114)+SUM($N1080:N1080))*O$954*O964)*($F1080=5)</f>
        <v>0</v>
      </c>
      <c r="P1080" s="234">
        <f>(IFERROR(-FV(P$954,P964,P114/P964)-P114,0)+(SUM($N114:O114)+SUM($N1080:O1080))*P$954*P964)*($F1080=5)</f>
        <v>0</v>
      </c>
      <c r="Q1080" s="234">
        <f>(IFERROR(-FV(Q$954,Q964,Q114/Q964)-Q114,0)+(SUM($N114:P114)+SUM($N1080:P1080))*Q$954*Q964)*($F1080=5)</f>
        <v>0</v>
      </c>
      <c r="R1080" s="234">
        <f>(IFERROR(-FV(R$954,R964,R114/R964)-R114,0)+(SUM($N114:Q114)+SUM($N1080:Q1080))*R$954*R964)*($F1080=5)</f>
        <v>0</v>
      </c>
      <c r="S1080" s="234">
        <f>(IFERROR(-FV(S$954,S964,S114/S964)-S114,0)+(SUM($N114:R114)+SUM($N1080:R1080))*S$954*S964)*($F1080=5)</f>
        <v>0</v>
      </c>
      <c r="T1080" s="234">
        <f>(IFERROR(-FV(T$954,T964,T114/T964)-T114,0)+(SUM($N114:S114)+SUM($N1080:S1080))*T$954*T964)*($F1080=5)</f>
        <v>0</v>
      </c>
      <c r="U1080" s="234">
        <f>(IFERROR(-FV(U$954,U964,U114/U964)-U114,0)+(SUM($N114:T114)+SUM($N1080:T1080))*U$954*U964)*($F1080=5)</f>
        <v>0</v>
      </c>
      <c r="V1080" s="234">
        <f>(IFERROR(-FV(V$954,V964,V114/V964)-V114,0)+(SUM($N114:U114)+SUM($N1080:U1080))*V$954*V964)*($F1080=5)</f>
        <v>0</v>
      </c>
      <c r="W1080" s="234">
        <f>(IFERROR(-FV(W$954,W964,W114/W964)-W114,0)+(SUM($N114:V114)+SUM($N1080:V1080))*W$954*W964)*($F1080=5)</f>
        <v>0</v>
      </c>
      <c r="X1080" s="234">
        <f>(IFERROR(-FV(X$954,X964,X114/X964)-X114,0)+(SUM($N114:W114)+SUM($N1080:W1080))*X$954*X964)*($F1080=5)</f>
        <v>0</v>
      </c>
      <c r="Y1080" s="234">
        <f>(IFERROR(-FV(Y$954,Y964,Y114/Y964)-Y114,0)+(SUM($N114:X114)+SUM($N1080:X1080))*Y$954*Y964)*($F1080=5)</f>
        <v>0</v>
      </c>
      <c r="Z1080" s="234">
        <f>(IFERROR(-FV(Z$954,Z964,Z114/Z964)-Z114,0)+(SUM($N114:Y114)+SUM($N1080:Y1080))*Z$954*Z964)*($F1080=5)</f>
        <v>0</v>
      </c>
      <c r="AA1080" s="234">
        <f>(IFERROR(-FV(AA$954,AA964,AA114/AA964)-AA114,0)+(SUM($N114:Z114)+SUM($N1080:Z1080))*AA$954*AA964)*($F1080=5)</f>
        <v>0</v>
      </c>
      <c r="AB1080" s="234">
        <f>(IFERROR(-FV(AB$954,AB964,AB114/AB964)-AB114,0)+(SUM($N114:AA114)+SUM($N1080:AA1080))*AB$954*AB964)*($F1080=5)</f>
        <v>0</v>
      </c>
      <c r="AC1080" s="234">
        <f>(IFERROR(-FV(AC$954,AC964,AC114/AC964)-AC114,0)+(SUM($N114:AB114)+SUM($N1080:AB1080))*AC$954*AC964)*($F1080=5)</f>
        <v>0</v>
      </c>
      <c r="AD1080" s="234">
        <f>(IFERROR(-FV(AD$954,AD964,AD114/AD964)-AD114,0)+(SUM($N114:AC114)+SUM($N1080:AC1080))*AD$954*AD964)*($F1080=5)</f>
        <v>0</v>
      </c>
      <c r="AE1080" s="234">
        <f>(IFERROR(-FV(AE$954,AE964,AE114/AE964)-AE114,0)+(SUM($N114:AD114)+SUM($N1080:AD1080))*AE$954*AE964)*($F1080=5)</f>
        <v>0</v>
      </c>
      <c r="AF1080" s="234">
        <f>(IFERROR(-FV(AF$954,AF964,AF114/AF964)-AF114,0)+(SUM($N114:AE114)+SUM($N1080:AE1080))*AF$954*AF964)*($F1080=5)</f>
        <v>0</v>
      </c>
      <c r="AG1080" s="234">
        <f>(IFERROR(-FV(AG$954,AG964,AG114/AG964)-AG114,0)+(SUM($N114:AF114)+SUM($N1080:AF1080))*AG$954*AG964)*($F1080=5)</f>
        <v>0</v>
      </c>
      <c r="AH1080" s="234">
        <f>(IFERROR(-FV(AH$954,AH964,AH114/AH964)-AH114,0)+(SUM($N114:AG114)+SUM($N1080:AG1080))*AH$954*AH964)*($F1080=5)</f>
        <v>0</v>
      </c>
      <c r="AI1080" s="234">
        <f>(IFERROR(-FV(AI$954,AI964,AI114/AI964)-AI114,0)+(SUM($N114:AH114)+SUM($N1080:AH1080))*AI$954*AI964)*($F1080=5)</f>
        <v>0</v>
      </c>
      <c r="AJ1080" s="234">
        <f>(IFERROR(-FV(AJ$954,AJ964,AJ114/AJ964)-AJ114,0)+(SUM($N114:AI114)+SUM($N1080:AI1080))*AJ$954*AJ964)*($F1080=5)</f>
        <v>0</v>
      </c>
      <c r="AK1080" s="234">
        <f>(IFERROR(-FV(AK$954,AK964,AK114/AK964)-AK114,0)+(SUM($N114:AJ114)+SUM($N1080:AJ1080))*AK$954*AK964)*($F1080=5)</f>
        <v>0</v>
      </c>
      <c r="AL1080" s="234">
        <f>(IFERROR(-FV(AL$954,AL964,AL114/AL964)-AL114,0)+(SUM($N114:AK114)+SUM($N1080:AK1080))*AL$954*AL964)*($F1080=5)</f>
        <v>0</v>
      </c>
      <c r="AM1080" s="234">
        <f>(IFERROR(-FV(AM$954,AM964,AM114/AM964)-AM114,0)+(SUM($N114:AL114)+SUM($N1080:AL1080))*AM$954*AM964)*($F1080=5)</f>
        <v>0</v>
      </c>
      <c r="AN1080" s="234">
        <f>(IFERROR(-FV(AN$954,AN964,AN114/AN964)-AN114,0)+(SUM($N114:AM114)+SUM($N1080:AM1080))*AN$954*AN964)*($F1080=5)</f>
        <v>0</v>
      </c>
      <c r="AO1080" s="234">
        <f>(IFERROR(-FV(AO$954,AO964,AO114/AO964)-AO114,0)+(SUM($N114:AN114)+SUM($N1080:AN1080))*AO$954*AO964)*($F1080=5)</f>
        <v>0</v>
      </c>
      <c r="AP1080" s="234">
        <f>(IFERROR(-FV(AP$954,AP964,AP114/AP964)-AP114,0)+(SUM($N114:AO114)+SUM($N1080:AO1080))*AP$954*AP964)*($F1080=5)</f>
        <v>0</v>
      </c>
      <c r="AQ1080" s="234">
        <f>(IFERROR(-FV(AQ$954,AQ964,AQ114/AQ964)-AQ114,0)+(SUM($N114:AP114)+SUM($N1080:AP1080))*AQ$954*AQ964)*($F1080=5)</f>
        <v>0</v>
      </c>
      <c r="AR1080" s="234">
        <f>(IFERROR(-FV(AR$954,AR964,AR114/AR964)-AR114,0)+(SUM($N114:AQ114)+SUM($N1080:AQ1080))*AR$954*AR964)*($F1080=5)</f>
        <v>0</v>
      </c>
      <c r="AS1080" s="234">
        <f>(IFERROR(-FV(AS$954,AS964,AS114/AS964)-AS114,0)+(SUM($N114:AR114)+SUM($N1080:AR1080))*AS$954*AS964)*($F1080=5)</f>
        <v>0</v>
      </c>
      <c r="AT1080" s="234">
        <f>(IFERROR(-FV(AT$954,AT964,AT114/AT964)-AT114,0)+(SUM($N114:AS114)+SUM($N1080:AS1080))*AT$954*AT964)*($F1080=5)</f>
        <v>0</v>
      </c>
      <c r="AU1080" s="234">
        <f>(IFERROR(-FV(AU$954,AU964,AU114/AU964)-AU114,0)+(SUM($N114:AT114)+SUM($N1080:AT1080))*AU$954*AU964)*($F1080=5)</f>
        <v>0</v>
      </c>
      <c r="AV1080" s="234">
        <f>(IFERROR(-FV(AV$954,AV964,AV114/AV964)-AV114,0)+(SUM($N114:AU114)+SUM($N1080:AU1080))*AV$954*AV964)*($F1080=5)</f>
        <v>0</v>
      </c>
      <c r="AW1080" s="234">
        <f>(IFERROR(-FV(AW$954,AW964,AW114/AW964)-AW114,0)+(SUM($N114:AV114)+SUM($N1080:AV1080))*AW$954*AW964)*($F1080=5)</f>
        <v>0</v>
      </c>
      <c r="AX1080" s="234">
        <f>(IFERROR(-FV(AX$954,AX964,AX114/AX964)-AX114,0)+(SUM($N114:AW114)+SUM($N1080:AW1080))*AX$954*AX964)*($F1080=5)</f>
        <v>0</v>
      </c>
      <c r="AY1080" s="234">
        <f>(IFERROR(-FV(AY$954,AY964,AY114/AY964)-AY114,0)+(SUM($N114:AX114)+SUM($N1080:AX1080))*AY$954*AY964)*($F1080=5)</f>
        <v>0</v>
      </c>
      <c r="AZ1080" s="234">
        <f>(IFERROR(-FV(AZ$954,AZ964,AZ114/AZ964)-AZ114,0)+(SUM($N114:AY114)+SUM($N1080:AY1080))*AZ$954*AZ964)*($F1080=5)</f>
        <v>0</v>
      </c>
      <c r="BA1080" s="234">
        <f>(IFERROR(-FV(BA$954,BA964,BA114/BA964)-BA114,0)+(SUM($N114:AZ114)+SUM($N1080:AZ1080))*BA$954*BA964)*($F1080=5)</f>
        <v>0</v>
      </c>
      <c r="BB1080" s="234">
        <f>(IFERROR(-FV(BB$954,BB964,BB114/BB964)-BB114,0)+(SUM($N114:BA114)+SUM($N1080:BA1080))*BB$954*BB964)*($F1080=5)</f>
        <v>0</v>
      </c>
      <c r="BC1080" s="234">
        <f>(IFERROR(-FV(BC$954,BC964,BC114/BC964)-BC114,0)+(SUM($N114:BB114)+SUM($N1080:BB1080))*BC$954*BC964)*($F1080=5)</f>
        <v>0</v>
      </c>
      <c r="BD1080" s="234">
        <f>(IFERROR(-FV(BD$954,BD964,BD114/BD964)-BD114,0)+(SUM($N114:BC114)+SUM($N1080:BC1080))*BD$954*BD964)*($F1080=5)</f>
        <v>0</v>
      </c>
      <c r="BE1080" s="234">
        <f>(IFERROR(-FV(BE$954,BE964,BE114/BE964)-BE114,0)+(SUM($N114:BD114)+SUM($N1080:BD1080))*BE$954*BE964)*($F1080=5)</f>
        <v>0</v>
      </c>
      <c r="BF1080" s="234">
        <f>(IFERROR(-FV(BF$954,BF964,BF114/BF964)-BF114,0)+(SUM($N114:BE114)+SUM($N1080:BE1080))*BF$954*BF964)*($F1080=5)</f>
        <v>0</v>
      </c>
      <c r="BG1080" s="234">
        <f>(IFERROR(-FV(BG$954,BG964,BG114/BG964)-BG114,0)+(SUM($N114:BF114)+SUM($N1080:BF1080))*BG$954*BG964)*($F1080=5)</f>
        <v>0</v>
      </c>
      <c r="BH1080" s="234">
        <f>(IFERROR(-FV(BH$954,BH964,BH114/BH964)-BH114,0)+(SUM($N114:BG114)+SUM($N1080:BG1080))*BH$954*BH964)*($F1080=5)</f>
        <v>0</v>
      </c>
      <c r="BI1080" s="234">
        <f>(IFERROR(-FV(BI$954,BI964,BI114/BI964)-BI114,0)+(SUM($N114:BH114)+SUM($N1080:BH1080))*BI$954*BI964)*($F1080=5)</f>
        <v>0</v>
      </c>
      <c r="BJ1080" s="234">
        <f>(IFERROR(-FV(BJ$954,BJ964,BJ114/BJ964)-BJ114,0)+(SUM($N114:BI114)+SUM($N1080:BI1080))*BJ$954*BJ964)*($F1080=5)</f>
        <v>0</v>
      </c>
      <c r="BK1080" s="234">
        <f>(IFERROR(-FV(BK$954,BK964,BK114/BK964)-BK114,0)+(SUM($N114:BJ114)+SUM($N1080:BJ1080))*BK$954*BK964)*($F1080=5)</f>
        <v>0</v>
      </c>
      <c r="BL1080" s="234">
        <f>(IFERROR(-FV(BL$954,BL964,BL114/BL964)-BL114,0)+(SUM($N114:BK114)+SUM($N1080:BK1080))*BL$954*BL964)*($F1080=5)</f>
        <v>0</v>
      </c>
      <c r="BM1080" s="234">
        <f>(IFERROR(-FV(BM$954,BM964,BM114/BM964)-BM114,0)+(SUM($N114:BL114)+SUM($N1080:BL1080))*BM$954*BM964)*($F1080=5)</f>
        <v>0</v>
      </c>
    </row>
    <row r="1081" spans="3:65" outlineLevel="1" x14ac:dyDescent="0.2">
      <c r="C1081" s="188">
        <f t="shared" si="784"/>
        <v>7</v>
      </c>
      <c r="D1081" s="166" t="str">
        <f t="shared" si="785"/>
        <v xml:space="preserve">Alt 1 - TRANSMISSION LINE  </v>
      </c>
      <c r="E1081" s="211" t="str">
        <f t="shared" si="783"/>
        <v>CWIP Capital</v>
      </c>
      <c r="F1081" s="183">
        <f t="shared" si="783"/>
        <v>6</v>
      </c>
      <c r="G1081" s="183"/>
      <c r="H1081" s="222"/>
      <c r="K1081" s="202">
        <f t="shared" si="786"/>
        <v>0</v>
      </c>
      <c r="L1081" s="203">
        <f t="shared" si="787"/>
        <v>0</v>
      </c>
      <c r="O1081" s="234">
        <f>(IFERROR(-FV(O$954,O965,O115/O965)-O115,0)+(SUM($N115:N115)+SUM($N1081:N1081))*O$954*O965)*($F1081=5)</f>
        <v>0</v>
      </c>
      <c r="P1081" s="234">
        <f>(IFERROR(-FV(P$954,P965,P115/P965)-P115,0)+(SUM($N115:O115)+SUM($N1081:O1081))*P$954*P965)*($F1081=5)</f>
        <v>0</v>
      </c>
      <c r="Q1081" s="234">
        <f>(IFERROR(-FV(Q$954,Q965,Q115/Q965)-Q115,0)+(SUM($N115:P115)+SUM($N1081:P1081))*Q$954*Q965)*($F1081=5)</f>
        <v>0</v>
      </c>
      <c r="R1081" s="234">
        <f>(IFERROR(-FV(R$954,R965,R115/R965)-R115,0)+(SUM($N115:Q115)+SUM($N1081:Q1081))*R$954*R965)*($F1081=5)</f>
        <v>0</v>
      </c>
      <c r="S1081" s="234">
        <f>(IFERROR(-FV(S$954,S965,S115/S965)-S115,0)+(SUM($N115:R115)+SUM($N1081:R1081))*S$954*S965)*($F1081=5)</f>
        <v>0</v>
      </c>
      <c r="T1081" s="234">
        <f>(IFERROR(-FV(T$954,T965,T115/T965)-T115,0)+(SUM($N115:S115)+SUM($N1081:S1081))*T$954*T965)*($F1081=5)</f>
        <v>0</v>
      </c>
      <c r="U1081" s="234">
        <f>(IFERROR(-FV(U$954,U965,U115/U965)-U115,0)+(SUM($N115:T115)+SUM($N1081:T1081))*U$954*U965)*($F1081=5)</f>
        <v>0</v>
      </c>
      <c r="V1081" s="234">
        <f>(IFERROR(-FV(V$954,V965,V115/V965)-V115,0)+(SUM($N115:U115)+SUM($N1081:U1081))*V$954*V965)*($F1081=5)</f>
        <v>0</v>
      </c>
      <c r="W1081" s="234">
        <f>(IFERROR(-FV(W$954,W965,W115/W965)-W115,0)+(SUM($N115:V115)+SUM($N1081:V1081))*W$954*W965)*($F1081=5)</f>
        <v>0</v>
      </c>
      <c r="X1081" s="234">
        <f>(IFERROR(-FV(X$954,X965,X115/X965)-X115,0)+(SUM($N115:W115)+SUM($N1081:W1081))*X$954*X965)*($F1081=5)</f>
        <v>0</v>
      </c>
      <c r="Y1081" s="234">
        <f>(IFERROR(-FV(Y$954,Y965,Y115/Y965)-Y115,0)+(SUM($N115:X115)+SUM($N1081:X1081))*Y$954*Y965)*($F1081=5)</f>
        <v>0</v>
      </c>
      <c r="Z1081" s="234">
        <f>(IFERROR(-FV(Z$954,Z965,Z115/Z965)-Z115,0)+(SUM($N115:Y115)+SUM($N1081:Y1081))*Z$954*Z965)*($F1081=5)</f>
        <v>0</v>
      </c>
      <c r="AA1081" s="234">
        <f>(IFERROR(-FV(AA$954,AA965,AA115/AA965)-AA115,0)+(SUM($N115:Z115)+SUM($N1081:Z1081))*AA$954*AA965)*($F1081=5)</f>
        <v>0</v>
      </c>
      <c r="AB1081" s="234">
        <f>(IFERROR(-FV(AB$954,AB965,AB115/AB965)-AB115,0)+(SUM($N115:AA115)+SUM($N1081:AA1081))*AB$954*AB965)*($F1081=5)</f>
        <v>0</v>
      </c>
      <c r="AC1081" s="234">
        <f>(IFERROR(-FV(AC$954,AC965,AC115/AC965)-AC115,0)+(SUM($N115:AB115)+SUM($N1081:AB1081))*AC$954*AC965)*($F1081=5)</f>
        <v>0</v>
      </c>
      <c r="AD1081" s="234">
        <f>(IFERROR(-FV(AD$954,AD965,AD115/AD965)-AD115,0)+(SUM($N115:AC115)+SUM($N1081:AC1081))*AD$954*AD965)*($F1081=5)</f>
        <v>0</v>
      </c>
      <c r="AE1081" s="234">
        <f>(IFERROR(-FV(AE$954,AE965,AE115/AE965)-AE115,0)+(SUM($N115:AD115)+SUM($N1081:AD1081))*AE$954*AE965)*($F1081=5)</f>
        <v>0</v>
      </c>
      <c r="AF1081" s="234">
        <f>(IFERROR(-FV(AF$954,AF965,AF115/AF965)-AF115,0)+(SUM($N115:AE115)+SUM($N1081:AE1081))*AF$954*AF965)*($F1081=5)</f>
        <v>0</v>
      </c>
      <c r="AG1081" s="234">
        <f>(IFERROR(-FV(AG$954,AG965,AG115/AG965)-AG115,0)+(SUM($N115:AF115)+SUM($N1081:AF1081))*AG$954*AG965)*($F1081=5)</f>
        <v>0</v>
      </c>
      <c r="AH1081" s="234">
        <f>(IFERROR(-FV(AH$954,AH965,AH115/AH965)-AH115,0)+(SUM($N115:AG115)+SUM($N1081:AG1081))*AH$954*AH965)*($F1081=5)</f>
        <v>0</v>
      </c>
      <c r="AI1081" s="234">
        <f>(IFERROR(-FV(AI$954,AI965,AI115/AI965)-AI115,0)+(SUM($N115:AH115)+SUM($N1081:AH1081))*AI$954*AI965)*($F1081=5)</f>
        <v>0</v>
      </c>
      <c r="AJ1081" s="234">
        <f>(IFERROR(-FV(AJ$954,AJ965,AJ115/AJ965)-AJ115,0)+(SUM($N115:AI115)+SUM($N1081:AI1081))*AJ$954*AJ965)*($F1081=5)</f>
        <v>0</v>
      </c>
      <c r="AK1081" s="234">
        <f>(IFERROR(-FV(AK$954,AK965,AK115/AK965)-AK115,0)+(SUM($N115:AJ115)+SUM($N1081:AJ1081))*AK$954*AK965)*($F1081=5)</f>
        <v>0</v>
      </c>
      <c r="AL1081" s="234">
        <f>(IFERROR(-FV(AL$954,AL965,AL115/AL965)-AL115,0)+(SUM($N115:AK115)+SUM($N1081:AK1081))*AL$954*AL965)*($F1081=5)</f>
        <v>0</v>
      </c>
      <c r="AM1081" s="234">
        <f>(IFERROR(-FV(AM$954,AM965,AM115/AM965)-AM115,0)+(SUM($N115:AL115)+SUM($N1081:AL1081))*AM$954*AM965)*($F1081=5)</f>
        <v>0</v>
      </c>
      <c r="AN1081" s="234">
        <f>(IFERROR(-FV(AN$954,AN965,AN115/AN965)-AN115,0)+(SUM($N115:AM115)+SUM($N1081:AM1081))*AN$954*AN965)*($F1081=5)</f>
        <v>0</v>
      </c>
      <c r="AO1081" s="234">
        <f>(IFERROR(-FV(AO$954,AO965,AO115/AO965)-AO115,0)+(SUM($N115:AN115)+SUM($N1081:AN1081))*AO$954*AO965)*($F1081=5)</f>
        <v>0</v>
      </c>
      <c r="AP1081" s="234">
        <f>(IFERROR(-FV(AP$954,AP965,AP115/AP965)-AP115,0)+(SUM($N115:AO115)+SUM($N1081:AO1081))*AP$954*AP965)*($F1081=5)</f>
        <v>0</v>
      </c>
      <c r="AQ1081" s="234">
        <f>(IFERROR(-FV(AQ$954,AQ965,AQ115/AQ965)-AQ115,0)+(SUM($N115:AP115)+SUM($N1081:AP1081))*AQ$954*AQ965)*($F1081=5)</f>
        <v>0</v>
      </c>
      <c r="AR1081" s="234">
        <f>(IFERROR(-FV(AR$954,AR965,AR115/AR965)-AR115,0)+(SUM($N115:AQ115)+SUM($N1081:AQ1081))*AR$954*AR965)*($F1081=5)</f>
        <v>0</v>
      </c>
      <c r="AS1081" s="234">
        <f>(IFERROR(-FV(AS$954,AS965,AS115/AS965)-AS115,0)+(SUM($N115:AR115)+SUM($N1081:AR1081))*AS$954*AS965)*($F1081=5)</f>
        <v>0</v>
      </c>
      <c r="AT1081" s="234">
        <f>(IFERROR(-FV(AT$954,AT965,AT115/AT965)-AT115,0)+(SUM($N115:AS115)+SUM($N1081:AS1081))*AT$954*AT965)*($F1081=5)</f>
        <v>0</v>
      </c>
      <c r="AU1081" s="234">
        <f>(IFERROR(-FV(AU$954,AU965,AU115/AU965)-AU115,0)+(SUM($N115:AT115)+SUM($N1081:AT1081))*AU$954*AU965)*($F1081=5)</f>
        <v>0</v>
      </c>
      <c r="AV1081" s="234">
        <f>(IFERROR(-FV(AV$954,AV965,AV115/AV965)-AV115,0)+(SUM($N115:AU115)+SUM($N1081:AU1081))*AV$954*AV965)*($F1081=5)</f>
        <v>0</v>
      </c>
      <c r="AW1081" s="234">
        <f>(IFERROR(-FV(AW$954,AW965,AW115/AW965)-AW115,0)+(SUM($N115:AV115)+SUM($N1081:AV1081))*AW$954*AW965)*($F1081=5)</f>
        <v>0</v>
      </c>
      <c r="AX1081" s="234">
        <f>(IFERROR(-FV(AX$954,AX965,AX115/AX965)-AX115,0)+(SUM($N115:AW115)+SUM($N1081:AW1081))*AX$954*AX965)*($F1081=5)</f>
        <v>0</v>
      </c>
      <c r="AY1081" s="234">
        <f>(IFERROR(-FV(AY$954,AY965,AY115/AY965)-AY115,0)+(SUM($N115:AX115)+SUM($N1081:AX1081))*AY$954*AY965)*($F1081=5)</f>
        <v>0</v>
      </c>
      <c r="AZ1081" s="234">
        <f>(IFERROR(-FV(AZ$954,AZ965,AZ115/AZ965)-AZ115,0)+(SUM($N115:AY115)+SUM($N1081:AY1081))*AZ$954*AZ965)*($F1081=5)</f>
        <v>0</v>
      </c>
      <c r="BA1081" s="234">
        <f>(IFERROR(-FV(BA$954,BA965,BA115/BA965)-BA115,0)+(SUM($N115:AZ115)+SUM($N1081:AZ1081))*BA$954*BA965)*($F1081=5)</f>
        <v>0</v>
      </c>
      <c r="BB1081" s="234">
        <f>(IFERROR(-FV(BB$954,BB965,BB115/BB965)-BB115,0)+(SUM($N115:BA115)+SUM($N1081:BA1081))*BB$954*BB965)*($F1081=5)</f>
        <v>0</v>
      </c>
      <c r="BC1081" s="234">
        <f>(IFERROR(-FV(BC$954,BC965,BC115/BC965)-BC115,0)+(SUM($N115:BB115)+SUM($N1081:BB1081))*BC$954*BC965)*($F1081=5)</f>
        <v>0</v>
      </c>
      <c r="BD1081" s="234">
        <f>(IFERROR(-FV(BD$954,BD965,BD115/BD965)-BD115,0)+(SUM($N115:BC115)+SUM($N1081:BC1081))*BD$954*BD965)*($F1081=5)</f>
        <v>0</v>
      </c>
      <c r="BE1081" s="234">
        <f>(IFERROR(-FV(BE$954,BE965,BE115/BE965)-BE115,0)+(SUM($N115:BD115)+SUM($N1081:BD1081))*BE$954*BE965)*($F1081=5)</f>
        <v>0</v>
      </c>
      <c r="BF1081" s="234">
        <f>(IFERROR(-FV(BF$954,BF965,BF115/BF965)-BF115,0)+(SUM($N115:BE115)+SUM($N1081:BE1081))*BF$954*BF965)*($F1081=5)</f>
        <v>0</v>
      </c>
      <c r="BG1081" s="234">
        <f>(IFERROR(-FV(BG$954,BG965,BG115/BG965)-BG115,0)+(SUM($N115:BF115)+SUM($N1081:BF1081))*BG$954*BG965)*($F1081=5)</f>
        <v>0</v>
      </c>
      <c r="BH1081" s="234">
        <f>(IFERROR(-FV(BH$954,BH965,BH115/BH965)-BH115,0)+(SUM($N115:BG115)+SUM($N1081:BG1081))*BH$954*BH965)*($F1081=5)</f>
        <v>0</v>
      </c>
      <c r="BI1081" s="234">
        <f>(IFERROR(-FV(BI$954,BI965,BI115/BI965)-BI115,0)+(SUM($N115:BH115)+SUM($N1081:BH1081))*BI$954*BI965)*($F1081=5)</f>
        <v>0</v>
      </c>
      <c r="BJ1081" s="234">
        <f>(IFERROR(-FV(BJ$954,BJ965,BJ115/BJ965)-BJ115,0)+(SUM($N115:BI115)+SUM($N1081:BI1081))*BJ$954*BJ965)*($F1081=5)</f>
        <v>0</v>
      </c>
      <c r="BK1081" s="234">
        <f>(IFERROR(-FV(BK$954,BK965,BK115/BK965)-BK115,0)+(SUM($N115:BJ115)+SUM($N1081:BJ1081))*BK$954*BK965)*($F1081=5)</f>
        <v>0</v>
      </c>
      <c r="BL1081" s="234">
        <f>(IFERROR(-FV(BL$954,BL965,BL115/BL965)-BL115,0)+(SUM($N115:BK115)+SUM($N1081:BK1081))*BL$954*BL965)*($F1081=5)</f>
        <v>0</v>
      </c>
      <c r="BM1081" s="234">
        <f>(IFERROR(-FV(BM$954,BM965,BM115/BM965)-BM115,0)+(SUM($N115:BL115)+SUM($N1081:BL1081))*BM$954*BM965)*($F1081=5)</f>
        <v>0</v>
      </c>
    </row>
    <row r="1082" spans="3:65" outlineLevel="1" x14ac:dyDescent="0.2">
      <c r="C1082" s="188">
        <f t="shared" si="784"/>
        <v>8</v>
      </c>
      <c r="D1082" s="166" t="str">
        <f t="shared" si="785"/>
        <v xml:space="preserve">Alt 1 - TRANSMISSION SUBSTATION  </v>
      </c>
      <c r="E1082" s="211" t="str">
        <f t="shared" si="783"/>
        <v>CWIP Capital</v>
      </c>
      <c r="F1082" s="183">
        <f t="shared" si="783"/>
        <v>6</v>
      </c>
      <c r="G1082" s="183"/>
      <c r="H1082" s="222"/>
      <c r="K1082" s="202">
        <f t="shared" si="786"/>
        <v>0</v>
      </c>
      <c r="L1082" s="203">
        <f t="shared" si="787"/>
        <v>0</v>
      </c>
      <c r="O1082" s="234">
        <f>(IFERROR(-FV(O$954,O966,O116/O966)-O116,0)+(SUM($N116:N116)+SUM($N1082:N1082))*O$954*O966)*($F1082=5)</f>
        <v>0</v>
      </c>
      <c r="P1082" s="234">
        <f>(IFERROR(-FV(P$954,P966,P116/P966)-P116,0)+(SUM($N116:O116)+SUM($N1082:O1082))*P$954*P966)*($F1082=5)</f>
        <v>0</v>
      </c>
      <c r="Q1082" s="234">
        <f>(IFERROR(-FV(Q$954,Q966,Q116/Q966)-Q116,0)+(SUM($N116:P116)+SUM($N1082:P1082))*Q$954*Q966)*($F1082=5)</f>
        <v>0</v>
      </c>
      <c r="R1082" s="234">
        <f>(IFERROR(-FV(R$954,R966,R116/R966)-R116,0)+(SUM($N116:Q116)+SUM($N1082:Q1082))*R$954*R966)*($F1082=5)</f>
        <v>0</v>
      </c>
      <c r="S1082" s="234">
        <f>(IFERROR(-FV(S$954,S966,S116/S966)-S116,0)+(SUM($N116:R116)+SUM($N1082:R1082))*S$954*S966)*($F1082=5)</f>
        <v>0</v>
      </c>
      <c r="T1082" s="234">
        <f>(IFERROR(-FV(T$954,T966,T116/T966)-T116,0)+(SUM($N116:S116)+SUM($N1082:S1082))*T$954*T966)*($F1082=5)</f>
        <v>0</v>
      </c>
      <c r="U1082" s="234">
        <f>(IFERROR(-FV(U$954,U966,U116/U966)-U116,0)+(SUM($N116:T116)+SUM($N1082:T1082))*U$954*U966)*($F1082=5)</f>
        <v>0</v>
      </c>
      <c r="V1082" s="234">
        <f>(IFERROR(-FV(V$954,V966,V116/V966)-V116,0)+(SUM($N116:U116)+SUM($N1082:U1082))*V$954*V966)*($F1082=5)</f>
        <v>0</v>
      </c>
      <c r="W1082" s="234">
        <f>(IFERROR(-FV(W$954,W966,W116/W966)-W116,0)+(SUM($N116:V116)+SUM($N1082:V1082))*W$954*W966)*($F1082=5)</f>
        <v>0</v>
      </c>
      <c r="X1082" s="234">
        <f>(IFERROR(-FV(X$954,X966,X116/X966)-X116,0)+(SUM($N116:W116)+SUM($N1082:W1082))*X$954*X966)*($F1082=5)</f>
        <v>0</v>
      </c>
      <c r="Y1082" s="234">
        <f>(IFERROR(-FV(Y$954,Y966,Y116/Y966)-Y116,0)+(SUM($N116:X116)+SUM($N1082:X1082))*Y$954*Y966)*($F1082=5)</f>
        <v>0</v>
      </c>
      <c r="Z1082" s="234">
        <f>(IFERROR(-FV(Z$954,Z966,Z116/Z966)-Z116,0)+(SUM($N116:Y116)+SUM($N1082:Y1082))*Z$954*Z966)*($F1082=5)</f>
        <v>0</v>
      </c>
      <c r="AA1082" s="234">
        <f>(IFERROR(-FV(AA$954,AA966,AA116/AA966)-AA116,0)+(SUM($N116:Z116)+SUM($N1082:Z1082))*AA$954*AA966)*($F1082=5)</f>
        <v>0</v>
      </c>
      <c r="AB1082" s="234">
        <f>(IFERROR(-FV(AB$954,AB966,AB116/AB966)-AB116,0)+(SUM($N116:AA116)+SUM($N1082:AA1082))*AB$954*AB966)*($F1082=5)</f>
        <v>0</v>
      </c>
      <c r="AC1082" s="234">
        <f>(IFERROR(-FV(AC$954,AC966,AC116/AC966)-AC116,0)+(SUM($N116:AB116)+SUM($N1082:AB1082))*AC$954*AC966)*($F1082=5)</f>
        <v>0</v>
      </c>
      <c r="AD1082" s="234">
        <f>(IFERROR(-FV(AD$954,AD966,AD116/AD966)-AD116,0)+(SUM($N116:AC116)+SUM($N1082:AC1082))*AD$954*AD966)*($F1082=5)</f>
        <v>0</v>
      </c>
      <c r="AE1082" s="234">
        <f>(IFERROR(-FV(AE$954,AE966,AE116/AE966)-AE116,0)+(SUM($N116:AD116)+SUM($N1082:AD1082))*AE$954*AE966)*($F1082=5)</f>
        <v>0</v>
      </c>
      <c r="AF1082" s="234">
        <f>(IFERROR(-FV(AF$954,AF966,AF116/AF966)-AF116,0)+(SUM($N116:AE116)+SUM($N1082:AE1082))*AF$954*AF966)*($F1082=5)</f>
        <v>0</v>
      </c>
      <c r="AG1082" s="234">
        <f>(IFERROR(-FV(AG$954,AG966,AG116/AG966)-AG116,0)+(SUM($N116:AF116)+SUM($N1082:AF1082))*AG$954*AG966)*($F1082=5)</f>
        <v>0</v>
      </c>
      <c r="AH1082" s="234">
        <f>(IFERROR(-FV(AH$954,AH966,AH116/AH966)-AH116,0)+(SUM($N116:AG116)+SUM($N1082:AG1082))*AH$954*AH966)*($F1082=5)</f>
        <v>0</v>
      </c>
      <c r="AI1082" s="234">
        <f>(IFERROR(-FV(AI$954,AI966,AI116/AI966)-AI116,0)+(SUM($N116:AH116)+SUM($N1082:AH1082))*AI$954*AI966)*($F1082=5)</f>
        <v>0</v>
      </c>
      <c r="AJ1082" s="234">
        <f>(IFERROR(-FV(AJ$954,AJ966,AJ116/AJ966)-AJ116,0)+(SUM($N116:AI116)+SUM($N1082:AI1082))*AJ$954*AJ966)*($F1082=5)</f>
        <v>0</v>
      </c>
      <c r="AK1082" s="234">
        <f>(IFERROR(-FV(AK$954,AK966,AK116/AK966)-AK116,0)+(SUM($N116:AJ116)+SUM($N1082:AJ1082))*AK$954*AK966)*($F1082=5)</f>
        <v>0</v>
      </c>
      <c r="AL1082" s="234">
        <f>(IFERROR(-FV(AL$954,AL966,AL116/AL966)-AL116,0)+(SUM($N116:AK116)+SUM($N1082:AK1082))*AL$954*AL966)*($F1082=5)</f>
        <v>0</v>
      </c>
      <c r="AM1082" s="234">
        <f>(IFERROR(-FV(AM$954,AM966,AM116/AM966)-AM116,0)+(SUM($N116:AL116)+SUM($N1082:AL1082))*AM$954*AM966)*($F1082=5)</f>
        <v>0</v>
      </c>
      <c r="AN1082" s="234">
        <f>(IFERROR(-FV(AN$954,AN966,AN116/AN966)-AN116,0)+(SUM($N116:AM116)+SUM($N1082:AM1082))*AN$954*AN966)*($F1082=5)</f>
        <v>0</v>
      </c>
      <c r="AO1082" s="234">
        <f>(IFERROR(-FV(AO$954,AO966,AO116/AO966)-AO116,0)+(SUM($N116:AN116)+SUM($N1082:AN1082))*AO$954*AO966)*($F1082=5)</f>
        <v>0</v>
      </c>
      <c r="AP1082" s="234">
        <f>(IFERROR(-FV(AP$954,AP966,AP116/AP966)-AP116,0)+(SUM($N116:AO116)+SUM($N1082:AO1082))*AP$954*AP966)*($F1082=5)</f>
        <v>0</v>
      </c>
      <c r="AQ1082" s="234">
        <f>(IFERROR(-FV(AQ$954,AQ966,AQ116/AQ966)-AQ116,0)+(SUM($N116:AP116)+SUM($N1082:AP1082))*AQ$954*AQ966)*($F1082=5)</f>
        <v>0</v>
      </c>
      <c r="AR1082" s="234">
        <f>(IFERROR(-FV(AR$954,AR966,AR116/AR966)-AR116,0)+(SUM($N116:AQ116)+SUM($N1082:AQ1082))*AR$954*AR966)*($F1082=5)</f>
        <v>0</v>
      </c>
      <c r="AS1082" s="234">
        <f>(IFERROR(-FV(AS$954,AS966,AS116/AS966)-AS116,0)+(SUM($N116:AR116)+SUM($N1082:AR1082))*AS$954*AS966)*($F1082=5)</f>
        <v>0</v>
      </c>
      <c r="AT1082" s="234">
        <f>(IFERROR(-FV(AT$954,AT966,AT116/AT966)-AT116,0)+(SUM($N116:AS116)+SUM($N1082:AS1082))*AT$954*AT966)*($F1082=5)</f>
        <v>0</v>
      </c>
      <c r="AU1082" s="234">
        <f>(IFERROR(-FV(AU$954,AU966,AU116/AU966)-AU116,0)+(SUM($N116:AT116)+SUM($N1082:AT1082))*AU$954*AU966)*($F1082=5)</f>
        <v>0</v>
      </c>
      <c r="AV1082" s="234">
        <f>(IFERROR(-FV(AV$954,AV966,AV116/AV966)-AV116,0)+(SUM($N116:AU116)+SUM($N1082:AU1082))*AV$954*AV966)*($F1082=5)</f>
        <v>0</v>
      </c>
      <c r="AW1082" s="234">
        <f>(IFERROR(-FV(AW$954,AW966,AW116/AW966)-AW116,0)+(SUM($N116:AV116)+SUM($N1082:AV1082))*AW$954*AW966)*($F1082=5)</f>
        <v>0</v>
      </c>
      <c r="AX1082" s="234">
        <f>(IFERROR(-FV(AX$954,AX966,AX116/AX966)-AX116,0)+(SUM($N116:AW116)+SUM($N1082:AW1082))*AX$954*AX966)*($F1082=5)</f>
        <v>0</v>
      </c>
      <c r="AY1082" s="234">
        <f>(IFERROR(-FV(AY$954,AY966,AY116/AY966)-AY116,0)+(SUM($N116:AX116)+SUM($N1082:AX1082))*AY$954*AY966)*($F1082=5)</f>
        <v>0</v>
      </c>
      <c r="AZ1082" s="234">
        <f>(IFERROR(-FV(AZ$954,AZ966,AZ116/AZ966)-AZ116,0)+(SUM($N116:AY116)+SUM($N1082:AY1082))*AZ$954*AZ966)*($F1082=5)</f>
        <v>0</v>
      </c>
      <c r="BA1082" s="234">
        <f>(IFERROR(-FV(BA$954,BA966,BA116/BA966)-BA116,0)+(SUM($N116:AZ116)+SUM($N1082:AZ1082))*BA$954*BA966)*($F1082=5)</f>
        <v>0</v>
      </c>
      <c r="BB1082" s="234">
        <f>(IFERROR(-FV(BB$954,BB966,BB116/BB966)-BB116,0)+(SUM($N116:BA116)+SUM($N1082:BA1082))*BB$954*BB966)*($F1082=5)</f>
        <v>0</v>
      </c>
      <c r="BC1082" s="234">
        <f>(IFERROR(-FV(BC$954,BC966,BC116/BC966)-BC116,0)+(SUM($N116:BB116)+SUM($N1082:BB1082))*BC$954*BC966)*($F1082=5)</f>
        <v>0</v>
      </c>
      <c r="BD1082" s="234">
        <f>(IFERROR(-FV(BD$954,BD966,BD116/BD966)-BD116,0)+(SUM($N116:BC116)+SUM($N1082:BC1082))*BD$954*BD966)*($F1082=5)</f>
        <v>0</v>
      </c>
      <c r="BE1082" s="234">
        <f>(IFERROR(-FV(BE$954,BE966,BE116/BE966)-BE116,0)+(SUM($N116:BD116)+SUM($N1082:BD1082))*BE$954*BE966)*($F1082=5)</f>
        <v>0</v>
      </c>
      <c r="BF1082" s="234">
        <f>(IFERROR(-FV(BF$954,BF966,BF116/BF966)-BF116,0)+(SUM($N116:BE116)+SUM($N1082:BE1082))*BF$954*BF966)*($F1082=5)</f>
        <v>0</v>
      </c>
      <c r="BG1082" s="234">
        <f>(IFERROR(-FV(BG$954,BG966,BG116/BG966)-BG116,0)+(SUM($N116:BF116)+SUM($N1082:BF1082))*BG$954*BG966)*($F1082=5)</f>
        <v>0</v>
      </c>
      <c r="BH1082" s="234">
        <f>(IFERROR(-FV(BH$954,BH966,BH116/BH966)-BH116,0)+(SUM($N116:BG116)+SUM($N1082:BG1082))*BH$954*BH966)*($F1082=5)</f>
        <v>0</v>
      </c>
      <c r="BI1082" s="234">
        <f>(IFERROR(-FV(BI$954,BI966,BI116/BI966)-BI116,0)+(SUM($N116:BH116)+SUM($N1082:BH1082))*BI$954*BI966)*($F1082=5)</f>
        <v>0</v>
      </c>
      <c r="BJ1082" s="234">
        <f>(IFERROR(-FV(BJ$954,BJ966,BJ116/BJ966)-BJ116,0)+(SUM($N116:BI116)+SUM($N1082:BI1082))*BJ$954*BJ966)*($F1082=5)</f>
        <v>0</v>
      </c>
      <c r="BK1082" s="234">
        <f>(IFERROR(-FV(BK$954,BK966,BK116/BK966)-BK116,0)+(SUM($N116:BJ116)+SUM($N1082:BJ1082))*BK$954*BK966)*($F1082=5)</f>
        <v>0</v>
      </c>
      <c r="BL1082" s="234">
        <f>(IFERROR(-FV(BL$954,BL966,BL116/BL966)-BL116,0)+(SUM($N116:BK116)+SUM($N1082:BK1082))*BL$954*BL966)*($F1082=5)</f>
        <v>0</v>
      </c>
      <c r="BM1082" s="234">
        <f>(IFERROR(-FV(BM$954,BM966,BM116/BM966)-BM116,0)+(SUM($N116:BL116)+SUM($N1082:BL1082))*BM$954*BM966)*($F1082=5)</f>
        <v>0</v>
      </c>
    </row>
    <row r="1083" spans="3:65" outlineLevel="1" x14ac:dyDescent="0.2">
      <c r="C1083" s="188">
        <f t="shared" si="784"/>
        <v>9</v>
      </c>
      <c r="D1083" s="166" t="str">
        <f t="shared" si="785"/>
        <v xml:space="preserve">Alt 1 - DISTRIBUTION SUBSTATION  </v>
      </c>
      <c r="E1083" s="211" t="str">
        <f t="shared" si="783"/>
        <v>CWIP Capital</v>
      </c>
      <c r="F1083" s="183">
        <f t="shared" si="783"/>
        <v>6</v>
      </c>
      <c r="G1083" s="183"/>
      <c r="H1083" s="222"/>
      <c r="K1083" s="202">
        <f t="shared" si="786"/>
        <v>0</v>
      </c>
      <c r="L1083" s="203">
        <f t="shared" si="787"/>
        <v>0</v>
      </c>
      <c r="O1083" s="234">
        <f>(IFERROR(-FV(O$954,O967,O117/O967)-O117,0)+(SUM($N117:N117)+SUM($N1083:N1083))*O$954*O967)*($F1083=5)</f>
        <v>0</v>
      </c>
      <c r="P1083" s="234">
        <f>(IFERROR(-FV(P$954,P967,P117/P967)-P117,0)+(SUM($N117:O117)+SUM($N1083:O1083))*P$954*P967)*($F1083=5)</f>
        <v>0</v>
      </c>
      <c r="Q1083" s="234">
        <f>(IFERROR(-FV(Q$954,Q967,Q117/Q967)-Q117,0)+(SUM($N117:P117)+SUM($N1083:P1083))*Q$954*Q967)*($F1083=5)</f>
        <v>0</v>
      </c>
      <c r="R1083" s="234">
        <f>(IFERROR(-FV(R$954,R967,R117/R967)-R117,0)+(SUM($N117:Q117)+SUM($N1083:Q1083))*R$954*R967)*($F1083=5)</f>
        <v>0</v>
      </c>
      <c r="S1083" s="234">
        <f>(IFERROR(-FV(S$954,S967,S117/S967)-S117,0)+(SUM($N117:R117)+SUM($N1083:R1083))*S$954*S967)*($F1083=5)</f>
        <v>0</v>
      </c>
      <c r="T1083" s="234">
        <f>(IFERROR(-FV(T$954,T967,T117/T967)-T117,0)+(SUM($N117:S117)+SUM($N1083:S1083))*T$954*T967)*($F1083=5)</f>
        <v>0</v>
      </c>
      <c r="U1083" s="234">
        <f>(IFERROR(-FV(U$954,U967,U117/U967)-U117,0)+(SUM($N117:T117)+SUM($N1083:T1083))*U$954*U967)*($F1083=5)</f>
        <v>0</v>
      </c>
      <c r="V1083" s="234">
        <f>(IFERROR(-FV(V$954,V967,V117/V967)-V117,0)+(SUM($N117:U117)+SUM($N1083:U1083))*V$954*V967)*($F1083=5)</f>
        <v>0</v>
      </c>
      <c r="W1083" s="234">
        <f>(IFERROR(-FV(W$954,W967,W117/W967)-W117,0)+(SUM($N117:V117)+SUM($N1083:V1083))*W$954*W967)*($F1083=5)</f>
        <v>0</v>
      </c>
      <c r="X1083" s="234">
        <f>(IFERROR(-FV(X$954,X967,X117/X967)-X117,0)+(SUM($N117:W117)+SUM($N1083:W1083))*X$954*X967)*($F1083=5)</f>
        <v>0</v>
      </c>
      <c r="Y1083" s="234">
        <f>(IFERROR(-FV(Y$954,Y967,Y117/Y967)-Y117,0)+(SUM($N117:X117)+SUM($N1083:X1083))*Y$954*Y967)*($F1083=5)</f>
        <v>0</v>
      </c>
      <c r="Z1083" s="234">
        <f>(IFERROR(-FV(Z$954,Z967,Z117/Z967)-Z117,0)+(SUM($N117:Y117)+SUM($N1083:Y1083))*Z$954*Z967)*($F1083=5)</f>
        <v>0</v>
      </c>
      <c r="AA1083" s="234">
        <f>(IFERROR(-FV(AA$954,AA967,AA117/AA967)-AA117,0)+(SUM($N117:Z117)+SUM($N1083:Z1083))*AA$954*AA967)*($F1083=5)</f>
        <v>0</v>
      </c>
      <c r="AB1083" s="234">
        <f>(IFERROR(-FV(AB$954,AB967,AB117/AB967)-AB117,0)+(SUM($N117:AA117)+SUM($N1083:AA1083))*AB$954*AB967)*($F1083=5)</f>
        <v>0</v>
      </c>
      <c r="AC1083" s="234">
        <f>(IFERROR(-FV(AC$954,AC967,AC117/AC967)-AC117,0)+(SUM($N117:AB117)+SUM($N1083:AB1083))*AC$954*AC967)*($F1083=5)</f>
        <v>0</v>
      </c>
      <c r="AD1083" s="234">
        <f>(IFERROR(-FV(AD$954,AD967,AD117/AD967)-AD117,0)+(SUM($N117:AC117)+SUM($N1083:AC1083))*AD$954*AD967)*($F1083=5)</f>
        <v>0</v>
      </c>
      <c r="AE1083" s="234">
        <f>(IFERROR(-FV(AE$954,AE967,AE117/AE967)-AE117,0)+(SUM($N117:AD117)+SUM($N1083:AD1083))*AE$954*AE967)*($F1083=5)</f>
        <v>0</v>
      </c>
      <c r="AF1083" s="234">
        <f>(IFERROR(-FV(AF$954,AF967,AF117/AF967)-AF117,0)+(SUM($N117:AE117)+SUM($N1083:AE1083))*AF$954*AF967)*($F1083=5)</f>
        <v>0</v>
      </c>
      <c r="AG1083" s="234">
        <f>(IFERROR(-FV(AG$954,AG967,AG117/AG967)-AG117,0)+(SUM($N117:AF117)+SUM($N1083:AF1083))*AG$954*AG967)*($F1083=5)</f>
        <v>0</v>
      </c>
      <c r="AH1083" s="234">
        <f>(IFERROR(-FV(AH$954,AH967,AH117/AH967)-AH117,0)+(SUM($N117:AG117)+SUM($N1083:AG1083))*AH$954*AH967)*($F1083=5)</f>
        <v>0</v>
      </c>
      <c r="AI1083" s="234">
        <f>(IFERROR(-FV(AI$954,AI967,AI117/AI967)-AI117,0)+(SUM($N117:AH117)+SUM($N1083:AH1083))*AI$954*AI967)*($F1083=5)</f>
        <v>0</v>
      </c>
      <c r="AJ1083" s="234">
        <f>(IFERROR(-FV(AJ$954,AJ967,AJ117/AJ967)-AJ117,0)+(SUM($N117:AI117)+SUM($N1083:AI1083))*AJ$954*AJ967)*($F1083=5)</f>
        <v>0</v>
      </c>
      <c r="AK1083" s="234">
        <f>(IFERROR(-FV(AK$954,AK967,AK117/AK967)-AK117,0)+(SUM($N117:AJ117)+SUM($N1083:AJ1083))*AK$954*AK967)*($F1083=5)</f>
        <v>0</v>
      </c>
      <c r="AL1083" s="234">
        <f>(IFERROR(-FV(AL$954,AL967,AL117/AL967)-AL117,0)+(SUM($N117:AK117)+SUM($N1083:AK1083))*AL$954*AL967)*($F1083=5)</f>
        <v>0</v>
      </c>
      <c r="AM1083" s="234">
        <f>(IFERROR(-FV(AM$954,AM967,AM117/AM967)-AM117,0)+(SUM($N117:AL117)+SUM($N1083:AL1083))*AM$954*AM967)*($F1083=5)</f>
        <v>0</v>
      </c>
      <c r="AN1083" s="234">
        <f>(IFERROR(-FV(AN$954,AN967,AN117/AN967)-AN117,0)+(SUM($N117:AM117)+SUM($N1083:AM1083))*AN$954*AN967)*($F1083=5)</f>
        <v>0</v>
      </c>
      <c r="AO1083" s="234">
        <f>(IFERROR(-FV(AO$954,AO967,AO117/AO967)-AO117,0)+(SUM($N117:AN117)+SUM($N1083:AN1083))*AO$954*AO967)*($F1083=5)</f>
        <v>0</v>
      </c>
      <c r="AP1083" s="234">
        <f>(IFERROR(-FV(AP$954,AP967,AP117/AP967)-AP117,0)+(SUM($N117:AO117)+SUM($N1083:AO1083))*AP$954*AP967)*($F1083=5)</f>
        <v>0</v>
      </c>
      <c r="AQ1083" s="234">
        <f>(IFERROR(-FV(AQ$954,AQ967,AQ117/AQ967)-AQ117,0)+(SUM($N117:AP117)+SUM($N1083:AP1083))*AQ$954*AQ967)*($F1083=5)</f>
        <v>0</v>
      </c>
      <c r="AR1083" s="234">
        <f>(IFERROR(-FV(AR$954,AR967,AR117/AR967)-AR117,0)+(SUM($N117:AQ117)+SUM($N1083:AQ1083))*AR$954*AR967)*($F1083=5)</f>
        <v>0</v>
      </c>
      <c r="AS1083" s="234">
        <f>(IFERROR(-FV(AS$954,AS967,AS117/AS967)-AS117,0)+(SUM($N117:AR117)+SUM($N1083:AR1083))*AS$954*AS967)*($F1083=5)</f>
        <v>0</v>
      </c>
      <c r="AT1083" s="234">
        <f>(IFERROR(-FV(AT$954,AT967,AT117/AT967)-AT117,0)+(SUM($N117:AS117)+SUM($N1083:AS1083))*AT$954*AT967)*($F1083=5)</f>
        <v>0</v>
      </c>
      <c r="AU1083" s="234">
        <f>(IFERROR(-FV(AU$954,AU967,AU117/AU967)-AU117,0)+(SUM($N117:AT117)+SUM($N1083:AT1083))*AU$954*AU967)*($F1083=5)</f>
        <v>0</v>
      </c>
      <c r="AV1083" s="234">
        <f>(IFERROR(-FV(AV$954,AV967,AV117/AV967)-AV117,0)+(SUM($N117:AU117)+SUM($N1083:AU1083))*AV$954*AV967)*($F1083=5)</f>
        <v>0</v>
      </c>
      <c r="AW1083" s="234">
        <f>(IFERROR(-FV(AW$954,AW967,AW117/AW967)-AW117,0)+(SUM($N117:AV117)+SUM($N1083:AV1083))*AW$954*AW967)*($F1083=5)</f>
        <v>0</v>
      </c>
      <c r="AX1083" s="234">
        <f>(IFERROR(-FV(AX$954,AX967,AX117/AX967)-AX117,0)+(SUM($N117:AW117)+SUM($N1083:AW1083))*AX$954*AX967)*($F1083=5)</f>
        <v>0</v>
      </c>
      <c r="AY1083" s="234">
        <f>(IFERROR(-FV(AY$954,AY967,AY117/AY967)-AY117,0)+(SUM($N117:AX117)+SUM($N1083:AX1083))*AY$954*AY967)*($F1083=5)</f>
        <v>0</v>
      </c>
      <c r="AZ1083" s="234">
        <f>(IFERROR(-FV(AZ$954,AZ967,AZ117/AZ967)-AZ117,0)+(SUM($N117:AY117)+SUM($N1083:AY1083))*AZ$954*AZ967)*($F1083=5)</f>
        <v>0</v>
      </c>
      <c r="BA1083" s="234">
        <f>(IFERROR(-FV(BA$954,BA967,BA117/BA967)-BA117,0)+(SUM($N117:AZ117)+SUM($N1083:AZ1083))*BA$954*BA967)*($F1083=5)</f>
        <v>0</v>
      </c>
      <c r="BB1083" s="234">
        <f>(IFERROR(-FV(BB$954,BB967,BB117/BB967)-BB117,0)+(SUM($N117:BA117)+SUM($N1083:BA1083))*BB$954*BB967)*($F1083=5)</f>
        <v>0</v>
      </c>
      <c r="BC1083" s="234">
        <f>(IFERROR(-FV(BC$954,BC967,BC117/BC967)-BC117,0)+(SUM($N117:BB117)+SUM($N1083:BB1083))*BC$954*BC967)*($F1083=5)</f>
        <v>0</v>
      </c>
      <c r="BD1083" s="234">
        <f>(IFERROR(-FV(BD$954,BD967,BD117/BD967)-BD117,0)+(SUM($N117:BC117)+SUM($N1083:BC1083))*BD$954*BD967)*($F1083=5)</f>
        <v>0</v>
      </c>
      <c r="BE1083" s="234">
        <f>(IFERROR(-FV(BE$954,BE967,BE117/BE967)-BE117,0)+(SUM($N117:BD117)+SUM($N1083:BD1083))*BE$954*BE967)*($F1083=5)</f>
        <v>0</v>
      </c>
      <c r="BF1083" s="234">
        <f>(IFERROR(-FV(BF$954,BF967,BF117/BF967)-BF117,0)+(SUM($N117:BE117)+SUM($N1083:BE1083))*BF$954*BF967)*($F1083=5)</f>
        <v>0</v>
      </c>
      <c r="BG1083" s="234">
        <f>(IFERROR(-FV(BG$954,BG967,BG117/BG967)-BG117,0)+(SUM($N117:BF117)+SUM($N1083:BF1083))*BG$954*BG967)*($F1083=5)</f>
        <v>0</v>
      </c>
      <c r="BH1083" s="234">
        <f>(IFERROR(-FV(BH$954,BH967,BH117/BH967)-BH117,0)+(SUM($N117:BG117)+SUM($N1083:BG1083))*BH$954*BH967)*($F1083=5)</f>
        <v>0</v>
      </c>
      <c r="BI1083" s="234">
        <f>(IFERROR(-FV(BI$954,BI967,BI117/BI967)-BI117,0)+(SUM($N117:BH117)+SUM($N1083:BH1083))*BI$954*BI967)*($F1083=5)</f>
        <v>0</v>
      </c>
      <c r="BJ1083" s="234">
        <f>(IFERROR(-FV(BJ$954,BJ967,BJ117/BJ967)-BJ117,0)+(SUM($N117:BI117)+SUM($N1083:BI1083))*BJ$954*BJ967)*($F1083=5)</f>
        <v>0</v>
      </c>
      <c r="BK1083" s="234">
        <f>(IFERROR(-FV(BK$954,BK967,BK117/BK967)-BK117,0)+(SUM($N117:BJ117)+SUM($N1083:BJ1083))*BK$954*BK967)*($F1083=5)</f>
        <v>0</v>
      </c>
      <c r="BL1083" s="234">
        <f>(IFERROR(-FV(BL$954,BL967,BL117/BL967)-BL117,0)+(SUM($N117:BK117)+SUM($N1083:BK1083))*BL$954*BL967)*($F1083=5)</f>
        <v>0</v>
      </c>
      <c r="BM1083" s="234">
        <f>(IFERROR(-FV(BM$954,BM967,BM117/BM967)-BM117,0)+(SUM($N117:BL117)+SUM($N1083:BL1083))*BM$954*BM967)*($F1083=5)</f>
        <v>0</v>
      </c>
    </row>
    <row r="1084" spans="3:65" outlineLevel="1" x14ac:dyDescent="0.2">
      <c r="C1084" s="188">
        <f t="shared" si="784"/>
        <v>10</v>
      </c>
      <c r="D1084" s="166" t="str">
        <f t="shared" si="785"/>
        <v/>
      </c>
      <c r="E1084" s="211" t="str">
        <f t="shared" si="783"/>
        <v>Operating Expense</v>
      </c>
      <c r="F1084" s="183">
        <f t="shared" si="783"/>
        <v>2</v>
      </c>
      <c r="G1084" s="183"/>
      <c r="H1084" s="222"/>
      <c r="K1084" s="202">
        <f t="shared" si="786"/>
        <v>0</v>
      </c>
      <c r="L1084" s="203">
        <f t="shared" si="787"/>
        <v>0</v>
      </c>
      <c r="O1084" s="234">
        <f>(IFERROR(-FV(O$954,O968,O118/O968)-O118,0)+(SUM($N118:N118)+SUM($N1084:N1084))*O$954*O968)*($F1084=5)</f>
        <v>0</v>
      </c>
      <c r="P1084" s="234">
        <f>(IFERROR(-FV(P$954,P968,P118/P968)-P118,0)+(SUM($N118:O118)+SUM($N1084:O1084))*P$954*P968)*($F1084=5)</f>
        <v>0</v>
      </c>
      <c r="Q1084" s="234">
        <f>(IFERROR(-FV(Q$954,Q968,Q118/Q968)-Q118,0)+(SUM($N118:P118)+SUM($N1084:P1084))*Q$954*Q968)*($F1084=5)</f>
        <v>0</v>
      </c>
      <c r="R1084" s="234">
        <f>(IFERROR(-FV(R$954,R968,R118/R968)-R118,0)+(SUM($N118:Q118)+SUM($N1084:Q1084))*R$954*R968)*($F1084=5)</f>
        <v>0</v>
      </c>
      <c r="S1084" s="234">
        <f>(IFERROR(-FV(S$954,S968,S118/S968)-S118,0)+(SUM($N118:R118)+SUM($N1084:R1084))*S$954*S968)*($F1084=5)</f>
        <v>0</v>
      </c>
      <c r="T1084" s="234">
        <f>(IFERROR(-FV(T$954,T968,T118/T968)-T118,0)+(SUM($N118:S118)+SUM($N1084:S1084))*T$954*T968)*($F1084=5)</f>
        <v>0</v>
      </c>
      <c r="U1084" s="234">
        <f>(IFERROR(-FV(U$954,U968,U118/U968)-U118,0)+(SUM($N118:T118)+SUM($N1084:T1084))*U$954*U968)*($F1084=5)</f>
        <v>0</v>
      </c>
      <c r="V1084" s="234">
        <f>(IFERROR(-FV(V$954,V968,V118/V968)-V118,0)+(SUM($N118:U118)+SUM($N1084:U1084))*V$954*V968)*($F1084=5)</f>
        <v>0</v>
      </c>
      <c r="W1084" s="234">
        <f>(IFERROR(-FV(W$954,W968,W118/W968)-W118,0)+(SUM($N118:V118)+SUM($N1084:V1084))*W$954*W968)*($F1084=5)</f>
        <v>0</v>
      </c>
      <c r="X1084" s="234">
        <f>(IFERROR(-FV(X$954,X968,X118/X968)-X118,0)+(SUM($N118:W118)+SUM($N1084:W1084))*X$954*X968)*($F1084=5)</f>
        <v>0</v>
      </c>
      <c r="Y1084" s="234">
        <f>(IFERROR(-FV(Y$954,Y968,Y118/Y968)-Y118,0)+(SUM($N118:X118)+SUM($N1084:X1084))*Y$954*Y968)*($F1084=5)</f>
        <v>0</v>
      </c>
      <c r="Z1084" s="234">
        <f>(IFERROR(-FV(Z$954,Z968,Z118/Z968)-Z118,0)+(SUM($N118:Y118)+SUM($N1084:Y1084))*Z$954*Z968)*($F1084=5)</f>
        <v>0</v>
      </c>
      <c r="AA1084" s="234">
        <f>(IFERROR(-FV(AA$954,AA968,AA118/AA968)-AA118,0)+(SUM($N118:Z118)+SUM($N1084:Z1084))*AA$954*AA968)*($F1084=5)</f>
        <v>0</v>
      </c>
      <c r="AB1084" s="234">
        <f>(IFERROR(-FV(AB$954,AB968,AB118/AB968)-AB118,0)+(SUM($N118:AA118)+SUM($N1084:AA1084))*AB$954*AB968)*($F1084=5)</f>
        <v>0</v>
      </c>
      <c r="AC1084" s="234">
        <f>(IFERROR(-FV(AC$954,AC968,AC118/AC968)-AC118,0)+(SUM($N118:AB118)+SUM($N1084:AB1084))*AC$954*AC968)*($F1084=5)</f>
        <v>0</v>
      </c>
      <c r="AD1084" s="234">
        <f>(IFERROR(-FV(AD$954,AD968,AD118/AD968)-AD118,0)+(SUM($N118:AC118)+SUM($N1084:AC1084))*AD$954*AD968)*($F1084=5)</f>
        <v>0</v>
      </c>
      <c r="AE1084" s="234">
        <f>(IFERROR(-FV(AE$954,AE968,AE118/AE968)-AE118,0)+(SUM($N118:AD118)+SUM($N1084:AD1084))*AE$954*AE968)*($F1084=5)</f>
        <v>0</v>
      </c>
      <c r="AF1084" s="234">
        <f>(IFERROR(-FV(AF$954,AF968,AF118/AF968)-AF118,0)+(SUM($N118:AE118)+SUM($N1084:AE1084))*AF$954*AF968)*($F1084=5)</f>
        <v>0</v>
      </c>
      <c r="AG1084" s="234">
        <f>(IFERROR(-FV(AG$954,AG968,AG118/AG968)-AG118,0)+(SUM($N118:AF118)+SUM($N1084:AF1084))*AG$954*AG968)*($F1084=5)</f>
        <v>0</v>
      </c>
      <c r="AH1084" s="234">
        <f>(IFERROR(-FV(AH$954,AH968,AH118/AH968)-AH118,0)+(SUM($N118:AG118)+SUM($N1084:AG1084))*AH$954*AH968)*($F1084=5)</f>
        <v>0</v>
      </c>
      <c r="AI1084" s="234">
        <f>(IFERROR(-FV(AI$954,AI968,AI118/AI968)-AI118,0)+(SUM($N118:AH118)+SUM($N1084:AH1084))*AI$954*AI968)*($F1084=5)</f>
        <v>0</v>
      </c>
      <c r="AJ1084" s="234">
        <f>(IFERROR(-FV(AJ$954,AJ968,AJ118/AJ968)-AJ118,0)+(SUM($N118:AI118)+SUM($N1084:AI1084))*AJ$954*AJ968)*($F1084=5)</f>
        <v>0</v>
      </c>
      <c r="AK1084" s="234">
        <f>(IFERROR(-FV(AK$954,AK968,AK118/AK968)-AK118,0)+(SUM($N118:AJ118)+SUM($N1084:AJ1084))*AK$954*AK968)*($F1084=5)</f>
        <v>0</v>
      </c>
      <c r="AL1084" s="234">
        <f>(IFERROR(-FV(AL$954,AL968,AL118/AL968)-AL118,0)+(SUM($N118:AK118)+SUM($N1084:AK1084))*AL$954*AL968)*($F1084=5)</f>
        <v>0</v>
      </c>
      <c r="AM1084" s="234">
        <f>(IFERROR(-FV(AM$954,AM968,AM118/AM968)-AM118,0)+(SUM($N118:AL118)+SUM($N1084:AL1084))*AM$954*AM968)*($F1084=5)</f>
        <v>0</v>
      </c>
      <c r="AN1084" s="234">
        <f>(IFERROR(-FV(AN$954,AN968,AN118/AN968)-AN118,0)+(SUM($N118:AM118)+SUM($N1084:AM1084))*AN$954*AN968)*($F1084=5)</f>
        <v>0</v>
      </c>
      <c r="AO1084" s="234">
        <f>(IFERROR(-FV(AO$954,AO968,AO118/AO968)-AO118,0)+(SUM($N118:AN118)+SUM($N1084:AN1084))*AO$954*AO968)*($F1084=5)</f>
        <v>0</v>
      </c>
      <c r="AP1084" s="234">
        <f>(IFERROR(-FV(AP$954,AP968,AP118/AP968)-AP118,0)+(SUM($N118:AO118)+SUM($N1084:AO1084))*AP$954*AP968)*($F1084=5)</f>
        <v>0</v>
      </c>
      <c r="AQ1084" s="234">
        <f>(IFERROR(-FV(AQ$954,AQ968,AQ118/AQ968)-AQ118,0)+(SUM($N118:AP118)+SUM($N1084:AP1084))*AQ$954*AQ968)*($F1084=5)</f>
        <v>0</v>
      </c>
      <c r="AR1084" s="234">
        <f>(IFERROR(-FV(AR$954,AR968,AR118/AR968)-AR118,0)+(SUM($N118:AQ118)+SUM($N1084:AQ1084))*AR$954*AR968)*($F1084=5)</f>
        <v>0</v>
      </c>
      <c r="AS1084" s="234">
        <f>(IFERROR(-FV(AS$954,AS968,AS118/AS968)-AS118,0)+(SUM($N118:AR118)+SUM($N1084:AR1084))*AS$954*AS968)*($F1084=5)</f>
        <v>0</v>
      </c>
      <c r="AT1084" s="234">
        <f>(IFERROR(-FV(AT$954,AT968,AT118/AT968)-AT118,0)+(SUM($N118:AS118)+SUM($N1084:AS1084))*AT$954*AT968)*($F1084=5)</f>
        <v>0</v>
      </c>
      <c r="AU1084" s="234">
        <f>(IFERROR(-FV(AU$954,AU968,AU118/AU968)-AU118,0)+(SUM($N118:AT118)+SUM($N1084:AT1084))*AU$954*AU968)*($F1084=5)</f>
        <v>0</v>
      </c>
      <c r="AV1084" s="234">
        <f>(IFERROR(-FV(AV$954,AV968,AV118/AV968)-AV118,0)+(SUM($N118:AU118)+SUM($N1084:AU1084))*AV$954*AV968)*($F1084=5)</f>
        <v>0</v>
      </c>
      <c r="AW1084" s="234">
        <f>(IFERROR(-FV(AW$954,AW968,AW118/AW968)-AW118,0)+(SUM($N118:AV118)+SUM($N1084:AV1084))*AW$954*AW968)*($F1084=5)</f>
        <v>0</v>
      </c>
      <c r="AX1084" s="234">
        <f>(IFERROR(-FV(AX$954,AX968,AX118/AX968)-AX118,0)+(SUM($N118:AW118)+SUM($N1084:AW1084))*AX$954*AX968)*($F1084=5)</f>
        <v>0</v>
      </c>
      <c r="AY1084" s="234">
        <f>(IFERROR(-FV(AY$954,AY968,AY118/AY968)-AY118,0)+(SUM($N118:AX118)+SUM($N1084:AX1084))*AY$954*AY968)*($F1084=5)</f>
        <v>0</v>
      </c>
      <c r="AZ1084" s="234">
        <f>(IFERROR(-FV(AZ$954,AZ968,AZ118/AZ968)-AZ118,0)+(SUM($N118:AY118)+SUM($N1084:AY1084))*AZ$954*AZ968)*($F1084=5)</f>
        <v>0</v>
      </c>
      <c r="BA1084" s="234">
        <f>(IFERROR(-FV(BA$954,BA968,BA118/BA968)-BA118,0)+(SUM($N118:AZ118)+SUM($N1084:AZ1084))*BA$954*BA968)*($F1084=5)</f>
        <v>0</v>
      </c>
      <c r="BB1084" s="234">
        <f>(IFERROR(-FV(BB$954,BB968,BB118/BB968)-BB118,0)+(SUM($N118:BA118)+SUM($N1084:BA1084))*BB$954*BB968)*($F1084=5)</f>
        <v>0</v>
      </c>
      <c r="BC1084" s="234">
        <f>(IFERROR(-FV(BC$954,BC968,BC118/BC968)-BC118,0)+(SUM($N118:BB118)+SUM($N1084:BB1084))*BC$954*BC968)*($F1084=5)</f>
        <v>0</v>
      </c>
      <c r="BD1084" s="234">
        <f>(IFERROR(-FV(BD$954,BD968,BD118/BD968)-BD118,0)+(SUM($N118:BC118)+SUM($N1084:BC1084))*BD$954*BD968)*($F1084=5)</f>
        <v>0</v>
      </c>
      <c r="BE1084" s="234">
        <f>(IFERROR(-FV(BE$954,BE968,BE118/BE968)-BE118,0)+(SUM($N118:BD118)+SUM($N1084:BD1084))*BE$954*BE968)*($F1084=5)</f>
        <v>0</v>
      </c>
      <c r="BF1084" s="234">
        <f>(IFERROR(-FV(BF$954,BF968,BF118/BF968)-BF118,0)+(SUM($N118:BE118)+SUM($N1084:BE1084))*BF$954*BF968)*($F1084=5)</f>
        <v>0</v>
      </c>
      <c r="BG1084" s="234">
        <f>(IFERROR(-FV(BG$954,BG968,BG118/BG968)-BG118,0)+(SUM($N118:BF118)+SUM($N1084:BF1084))*BG$954*BG968)*($F1084=5)</f>
        <v>0</v>
      </c>
      <c r="BH1084" s="234">
        <f>(IFERROR(-FV(BH$954,BH968,BH118/BH968)-BH118,0)+(SUM($N118:BG118)+SUM($N1084:BG1084))*BH$954*BH968)*($F1084=5)</f>
        <v>0</v>
      </c>
      <c r="BI1084" s="234">
        <f>(IFERROR(-FV(BI$954,BI968,BI118/BI968)-BI118,0)+(SUM($N118:BH118)+SUM($N1084:BH1084))*BI$954*BI968)*($F1084=5)</f>
        <v>0</v>
      </c>
      <c r="BJ1084" s="234">
        <f>(IFERROR(-FV(BJ$954,BJ968,BJ118/BJ968)-BJ118,0)+(SUM($N118:BI118)+SUM($N1084:BI1084))*BJ$954*BJ968)*($F1084=5)</f>
        <v>0</v>
      </c>
      <c r="BK1084" s="234">
        <f>(IFERROR(-FV(BK$954,BK968,BK118/BK968)-BK118,0)+(SUM($N118:BJ118)+SUM($N1084:BJ1084))*BK$954*BK968)*($F1084=5)</f>
        <v>0</v>
      </c>
      <c r="BL1084" s="234">
        <f>(IFERROR(-FV(BL$954,BL968,BL118/BL968)-BL118,0)+(SUM($N118:BK118)+SUM($N1084:BK1084))*BL$954*BL968)*($F1084=5)</f>
        <v>0</v>
      </c>
      <c r="BM1084" s="234">
        <f>(IFERROR(-FV(BM$954,BM968,BM118/BM968)-BM118,0)+(SUM($N118:BL118)+SUM($N1084:BL1084))*BM$954*BM968)*($F1084=5)</f>
        <v>0</v>
      </c>
    </row>
    <row r="1085" spans="3:65" outlineLevel="1" x14ac:dyDescent="0.2">
      <c r="C1085" s="188">
        <f t="shared" si="784"/>
        <v>11</v>
      </c>
      <c r="D1085" s="166" t="str">
        <f t="shared" si="785"/>
        <v/>
      </c>
      <c r="E1085" s="211" t="str">
        <f t="shared" si="783"/>
        <v>Operating Expense</v>
      </c>
      <c r="F1085" s="183">
        <f t="shared" si="783"/>
        <v>2</v>
      </c>
      <c r="G1085" s="183"/>
      <c r="H1085" s="222"/>
      <c r="K1085" s="202">
        <f t="shared" si="786"/>
        <v>0</v>
      </c>
      <c r="L1085" s="203">
        <f t="shared" si="787"/>
        <v>0</v>
      </c>
      <c r="O1085" s="234">
        <f>(IFERROR(-FV(O$954,O969,O119/O969)-O119,0)+(SUM($N119:N119)+SUM($N1085:N1085))*O$954*O969)*($F1085=5)</f>
        <v>0</v>
      </c>
      <c r="P1085" s="234">
        <f>(IFERROR(-FV(P$954,P969,P119/P969)-P119,0)+(SUM($N119:O119)+SUM($N1085:O1085))*P$954*P969)*($F1085=5)</f>
        <v>0</v>
      </c>
      <c r="Q1085" s="234">
        <f>(IFERROR(-FV(Q$954,Q969,Q119/Q969)-Q119,0)+(SUM($N119:P119)+SUM($N1085:P1085))*Q$954*Q969)*($F1085=5)</f>
        <v>0</v>
      </c>
      <c r="R1085" s="234">
        <f>(IFERROR(-FV(R$954,R969,R119/R969)-R119,0)+(SUM($N119:Q119)+SUM($N1085:Q1085))*R$954*R969)*($F1085=5)</f>
        <v>0</v>
      </c>
      <c r="S1085" s="234">
        <f>(IFERROR(-FV(S$954,S969,S119/S969)-S119,0)+(SUM($N119:R119)+SUM($N1085:R1085))*S$954*S969)*($F1085=5)</f>
        <v>0</v>
      </c>
      <c r="T1085" s="234">
        <f>(IFERROR(-FV(T$954,T969,T119/T969)-T119,0)+(SUM($N119:S119)+SUM($N1085:S1085))*T$954*T969)*($F1085=5)</f>
        <v>0</v>
      </c>
      <c r="U1085" s="234">
        <f>(IFERROR(-FV(U$954,U969,U119/U969)-U119,0)+(SUM($N119:T119)+SUM($N1085:T1085))*U$954*U969)*($F1085=5)</f>
        <v>0</v>
      </c>
      <c r="V1085" s="234">
        <f>(IFERROR(-FV(V$954,V969,V119/V969)-V119,0)+(SUM($N119:U119)+SUM($N1085:U1085))*V$954*V969)*($F1085=5)</f>
        <v>0</v>
      </c>
      <c r="W1085" s="234">
        <f>(IFERROR(-FV(W$954,W969,W119/W969)-W119,0)+(SUM($N119:V119)+SUM($N1085:V1085))*W$954*W969)*($F1085=5)</f>
        <v>0</v>
      </c>
      <c r="X1085" s="234">
        <f>(IFERROR(-FV(X$954,X969,X119/X969)-X119,0)+(SUM($N119:W119)+SUM($N1085:W1085))*X$954*X969)*($F1085=5)</f>
        <v>0</v>
      </c>
      <c r="Y1085" s="234">
        <f>(IFERROR(-FV(Y$954,Y969,Y119/Y969)-Y119,0)+(SUM($N119:X119)+SUM($N1085:X1085))*Y$954*Y969)*($F1085=5)</f>
        <v>0</v>
      </c>
      <c r="Z1085" s="234">
        <f>(IFERROR(-FV(Z$954,Z969,Z119/Z969)-Z119,0)+(SUM($N119:Y119)+SUM($N1085:Y1085))*Z$954*Z969)*($F1085=5)</f>
        <v>0</v>
      </c>
      <c r="AA1085" s="234">
        <f>(IFERROR(-FV(AA$954,AA969,AA119/AA969)-AA119,0)+(SUM($N119:Z119)+SUM($N1085:Z1085))*AA$954*AA969)*($F1085=5)</f>
        <v>0</v>
      </c>
      <c r="AB1085" s="234">
        <f>(IFERROR(-FV(AB$954,AB969,AB119/AB969)-AB119,0)+(SUM($N119:AA119)+SUM($N1085:AA1085))*AB$954*AB969)*($F1085=5)</f>
        <v>0</v>
      </c>
      <c r="AC1085" s="234">
        <f>(IFERROR(-FV(AC$954,AC969,AC119/AC969)-AC119,0)+(SUM($N119:AB119)+SUM($N1085:AB1085))*AC$954*AC969)*($F1085=5)</f>
        <v>0</v>
      </c>
      <c r="AD1085" s="234">
        <f>(IFERROR(-FV(AD$954,AD969,AD119/AD969)-AD119,0)+(SUM($N119:AC119)+SUM($N1085:AC1085))*AD$954*AD969)*($F1085=5)</f>
        <v>0</v>
      </c>
      <c r="AE1085" s="234">
        <f>(IFERROR(-FV(AE$954,AE969,AE119/AE969)-AE119,0)+(SUM($N119:AD119)+SUM($N1085:AD1085))*AE$954*AE969)*($F1085=5)</f>
        <v>0</v>
      </c>
      <c r="AF1085" s="234">
        <f>(IFERROR(-FV(AF$954,AF969,AF119/AF969)-AF119,0)+(SUM($N119:AE119)+SUM($N1085:AE1085))*AF$954*AF969)*($F1085=5)</f>
        <v>0</v>
      </c>
      <c r="AG1085" s="234">
        <f>(IFERROR(-FV(AG$954,AG969,AG119/AG969)-AG119,0)+(SUM($N119:AF119)+SUM($N1085:AF1085))*AG$954*AG969)*($F1085=5)</f>
        <v>0</v>
      </c>
      <c r="AH1085" s="234">
        <f>(IFERROR(-FV(AH$954,AH969,AH119/AH969)-AH119,0)+(SUM($N119:AG119)+SUM($N1085:AG1085))*AH$954*AH969)*($F1085=5)</f>
        <v>0</v>
      </c>
      <c r="AI1085" s="234">
        <f>(IFERROR(-FV(AI$954,AI969,AI119/AI969)-AI119,0)+(SUM($N119:AH119)+SUM($N1085:AH1085))*AI$954*AI969)*($F1085=5)</f>
        <v>0</v>
      </c>
      <c r="AJ1085" s="234">
        <f>(IFERROR(-FV(AJ$954,AJ969,AJ119/AJ969)-AJ119,0)+(SUM($N119:AI119)+SUM($N1085:AI1085))*AJ$954*AJ969)*($F1085=5)</f>
        <v>0</v>
      </c>
      <c r="AK1085" s="234">
        <f>(IFERROR(-FV(AK$954,AK969,AK119/AK969)-AK119,0)+(SUM($N119:AJ119)+SUM($N1085:AJ1085))*AK$954*AK969)*($F1085=5)</f>
        <v>0</v>
      </c>
      <c r="AL1085" s="234">
        <f>(IFERROR(-FV(AL$954,AL969,AL119/AL969)-AL119,0)+(SUM($N119:AK119)+SUM($N1085:AK1085))*AL$954*AL969)*($F1085=5)</f>
        <v>0</v>
      </c>
      <c r="AM1085" s="234">
        <f>(IFERROR(-FV(AM$954,AM969,AM119/AM969)-AM119,0)+(SUM($N119:AL119)+SUM($N1085:AL1085))*AM$954*AM969)*($F1085=5)</f>
        <v>0</v>
      </c>
      <c r="AN1085" s="234">
        <f>(IFERROR(-FV(AN$954,AN969,AN119/AN969)-AN119,0)+(SUM($N119:AM119)+SUM($N1085:AM1085))*AN$954*AN969)*($F1085=5)</f>
        <v>0</v>
      </c>
      <c r="AO1085" s="234">
        <f>(IFERROR(-FV(AO$954,AO969,AO119/AO969)-AO119,0)+(SUM($N119:AN119)+SUM($N1085:AN1085))*AO$954*AO969)*($F1085=5)</f>
        <v>0</v>
      </c>
      <c r="AP1085" s="234">
        <f>(IFERROR(-FV(AP$954,AP969,AP119/AP969)-AP119,0)+(SUM($N119:AO119)+SUM($N1085:AO1085))*AP$954*AP969)*($F1085=5)</f>
        <v>0</v>
      </c>
      <c r="AQ1085" s="234">
        <f>(IFERROR(-FV(AQ$954,AQ969,AQ119/AQ969)-AQ119,0)+(SUM($N119:AP119)+SUM($N1085:AP1085))*AQ$954*AQ969)*($F1085=5)</f>
        <v>0</v>
      </c>
      <c r="AR1085" s="234">
        <f>(IFERROR(-FV(AR$954,AR969,AR119/AR969)-AR119,0)+(SUM($N119:AQ119)+SUM($N1085:AQ1085))*AR$954*AR969)*($F1085=5)</f>
        <v>0</v>
      </c>
      <c r="AS1085" s="234">
        <f>(IFERROR(-FV(AS$954,AS969,AS119/AS969)-AS119,0)+(SUM($N119:AR119)+SUM($N1085:AR1085))*AS$954*AS969)*($F1085=5)</f>
        <v>0</v>
      </c>
      <c r="AT1085" s="234">
        <f>(IFERROR(-FV(AT$954,AT969,AT119/AT969)-AT119,0)+(SUM($N119:AS119)+SUM($N1085:AS1085))*AT$954*AT969)*($F1085=5)</f>
        <v>0</v>
      </c>
      <c r="AU1085" s="234">
        <f>(IFERROR(-FV(AU$954,AU969,AU119/AU969)-AU119,0)+(SUM($N119:AT119)+SUM($N1085:AT1085))*AU$954*AU969)*($F1085=5)</f>
        <v>0</v>
      </c>
      <c r="AV1085" s="234">
        <f>(IFERROR(-FV(AV$954,AV969,AV119/AV969)-AV119,0)+(SUM($N119:AU119)+SUM($N1085:AU1085))*AV$954*AV969)*($F1085=5)</f>
        <v>0</v>
      </c>
      <c r="AW1085" s="234">
        <f>(IFERROR(-FV(AW$954,AW969,AW119/AW969)-AW119,0)+(SUM($N119:AV119)+SUM($N1085:AV1085))*AW$954*AW969)*($F1085=5)</f>
        <v>0</v>
      </c>
      <c r="AX1085" s="234">
        <f>(IFERROR(-FV(AX$954,AX969,AX119/AX969)-AX119,0)+(SUM($N119:AW119)+SUM($N1085:AW1085))*AX$954*AX969)*($F1085=5)</f>
        <v>0</v>
      </c>
      <c r="AY1085" s="234">
        <f>(IFERROR(-FV(AY$954,AY969,AY119/AY969)-AY119,0)+(SUM($N119:AX119)+SUM($N1085:AX1085))*AY$954*AY969)*($F1085=5)</f>
        <v>0</v>
      </c>
      <c r="AZ1085" s="234">
        <f>(IFERROR(-FV(AZ$954,AZ969,AZ119/AZ969)-AZ119,0)+(SUM($N119:AY119)+SUM($N1085:AY1085))*AZ$954*AZ969)*($F1085=5)</f>
        <v>0</v>
      </c>
      <c r="BA1085" s="234">
        <f>(IFERROR(-FV(BA$954,BA969,BA119/BA969)-BA119,0)+(SUM($N119:AZ119)+SUM($N1085:AZ1085))*BA$954*BA969)*($F1085=5)</f>
        <v>0</v>
      </c>
      <c r="BB1085" s="234">
        <f>(IFERROR(-FV(BB$954,BB969,BB119/BB969)-BB119,0)+(SUM($N119:BA119)+SUM($N1085:BA1085))*BB$954*BB969)*($F1085=5)</f>
        <v>0</v>
      </c>
      <c r="BC1085" s="234">
        <f>(IFERROR(-FV(BC$954,BC969,BC119/BC969)-BC119,0)+(SUM($N119:BB119)+SUM($N1085:BB1085))*BC$954*BC969)*($F1085=5)</f>
        <v>0</v>
      </c>
      <c r="BD1085" s="234">
        <f>(IFERROR(-FV(BD$954,BD969,BD119/BD969)-BD119,0)+(SUM($N119:BC119)+SUM($N1085:BC1085))*BD$954*BD969)*($F1085=5)</f>
        <v>0</v>
      </c>
      <c r="BE1085" s="234">
        <f>(IFERROR(-FV(BE$954,BE969,BE119/BE969)-BE119,0)+(SUM($N119:BD119)+SUM($N1085:BD1085))*BE$954*BE969)*($F1085=5)</f>
        <v>0</v>
      </c>
      <c r="BF1085" s="234">
        <f>(IFERROR(-FV(BF$954,BF969,BF119/BF969)-BF119,0)+(SUM($N119:BE119)+SUM($N1085:BE1085))*BF$954*BF969)*($F1085=5)</f>
        <v>0</v>
      </c>
      <c r="BG1085" s="234">
        <f>(IFERROR(-FV(BG$954,BG969,BG119/BG969)-BG119,0)+(SUM($N119:BF119)+SUM($N1085:BF1085))*BG$954*BG969)*($F1085=5)</f>
        <v>0</v>
      </c>
      <c r="BH1085" s="234">
        <f>(IFERROR(-FV(BH$954,BH969,BH119/BH969)-BH119,0)+(SUM($N119:BG119)+SUM($N1085:BG1085))*BH$954*BH969)*($F1085=5)</f>
        <v>0</v>
      </c>
      <c r="BI1085" s="234">
        <f>(IFERROR(-FV(BI$954,BI969,BI119/BI969)-BI119,0)+(SUM($N119:BH119)+SUM($N1085:BH1085))*BI$954*BI969)*($F1085=5)</f>
        <v>0</v>
      </c>
      <c r="BJ1085" s="234">
        <f>(IFERROR(-FV(BJ$954,BJ969,BJ119/BJ969)-BJ119,0)+(SUM($N119:BI119)+SUM($N1085:BI1085))*BJ$954*BJ969)*($F1085=5)</f>
        <v>0</v>
      </c>
      <c r="BK1085" s="234">
        <f>(IFERROR(-FV(BK$954,BK969,BK119/BK969)-BK119,0)+(SUM($N119:BJ119)+SUM($N1085:BJ1085))*BK$954*BK969)*($F1085=5)</f>
        <v>0</v>
      </c>
      <c r="BL1085" s="234">
        <f>(IFERROR(-FV(BL$954,BL969,BL119/BL969)-BL119,0)+(SUM($N119:BK119)+SUM($N1085:BK1085))*BL$954*BL969)*($F1085=5)</f>
        <v>0</v>
      </c>
      <c r="BM1085" s="234">
        <f>(IFERROR(-FV(BM$954,BM969,BM119/BM969)-BM119,0)+(SUM($N119:BL119)+SUM($N1085:BL1085))*BM$954*BM969)*($F1085=5)</f>
        <v>0</v>
      </c>
    </row>
    <row r="1086" spans="3:65" outlineLevel="1" x14ac:dyDescent="0.2">
      <c r="C1086" s="188">
        <f t="shared" si="784"/>
        <v>12</v>
      </c>
      <c r="D1086" s="166" t="str">
        <f t="shared" si="785"/>
        <v/>
      </c>
      <c r="E1086" s="211" t="str">
        <f t="shared" si="783"/>
        <v>Operating Expense</v>
      </c>
      <c r="F1086" s="183">
        <f t="shared" si="783"/>
        <v>2</v>
      </c>
      <c r="G1086" s="183"/>
      <c r="H1086" s="222"/>
      <c r="K1086" s="202">
        <f t="shared" si="786"/>
        <v>0</v>
      </c>
      <c r="L1086" s="203">
        <f t="shared" si="787"/>
        <v>0</v>
      </c>
      <c r="O1086" s="234">
        <f>(IFERROR(-FV(O$954,O970,O120/O970)-O120,0)+(SUM($N120:N120)+SUM($N1086:N1086))*O$954*O970)*($F1086=5)</f>
        <v>0</v>
      </c>
      <c r="P1086" s="234">
        <f>(IFERROR(-FV(P$954,P970,P120/P970)-P120,0)+(SUM($N120:O120)+SUM($N1086:O1086))*P$954*P970)*($F1086=5)</f>
        <v>0</v>
      </c>
      <c r="Q1086" s="234">
        <f>(IFERROR(-FV(Q$954,Q970,Q120/Q970)-Q120,0)+(SUM($N120:P120)+SUM($N1086:P1086))*Q$954*Q970)*($F1086=5)</f>
        <v>0</v>
      </c>
      <c r="R1086" s="234">
        <f>(IFERROR(-FV(R$954,R970,R120/R970)-R120,0)+(SUM($N120:Q120)+SUM($N1086:Q1086))*R$954*R970)*($F1086=5)</f>
        <v>0</v>
      </c>
      <c r="S1086" s="234">
        <f>(IFERROR(-FV(S$954,S970,S120/S970)-S120,0)+(SUM($N120:R120)+SUM($N1086:R1086))*S$954*S970)*($F1086=5)</f>
        <v>0</v>
      </c>
      <c r="T1086" s="234">
        <f>(IFERROR(-FV(T$954,T970,T120/T970)-T120,0)+(SUM($N120:S120)+SUM($N1086:S1086))*T$954*T970)*($F1086=5)</f>
        <v>0</v>
      </c>
      <c r="U1086" s="234">
        <f>(IFERROR(-FV(U$954,U970,U120/U970)-U120,0)+(SUM($N120:T120)+SUM($N1086:T1086))*U$954*U970)*($F1086=5)</f>
        <v>0</v>
      </c>
      <c r="V1086" s="234">
        <f>(IFERROR(-FV(V$954,V970,V120/V970)-V120,0)+(SUM($N120:U120)+SUM($N1086:U1086))*V$954*V970)*($F1086=5)</f>
        <v>0</v>
      </c>
      <c r="W1086" s="234">
        <f>(IFERROR(-FV(W$954,W970,W120/W970)-W120,0)+(SUM($N120:V120)+SUM($N1086:V1086))*W$954*W970)*($F1086=5)</f>
        <v>0</v>
      </c>
      <c r="X1086" s="234">
        <f>(IFERROR(-FV(X$954,X970,X120/X970)-X120,0)+(SUM($N120:W120)+SUM($N1086:W1086))*X$954*X970)*($F1086=5)</f>
        <v>0</v>
      </c>
      <c r="Y1086" s="234">
        <f>(IFERROR(-FV(Y$954,Y970,Y120/Y970)-Y120,0)+(SUM($N120:X120)+SUM($N1086:X1086))*Y$954*Y970)*($F1086=5)</f>
        <v>0</v>
      </c>
      <c r="Z1086" s="234">
        <f>(IFERROR(-FV(Z$954,Z970,Z120/Z970)-Z120,0)+(SUM($N120:Y120)+SUM($N1086:Y1086))*Z$954*Z970)*($F1086=5)</f>
        <v>0</v>
      </c>
      <c r="AA1086" s="234">
        <f>(IFERROR(-FV(AA$954,AA970,AA120/AA970)-AA120,0)+(SUM($N120:Z120)+SUM($N1086:Z1086))*AA$954*AA970)*($F1086=5)</f>
        <v>0</v>
      </c>
      <c r="AB1086" s="234">
        <f>(IFERROR(-FV(AB$954,AB970,AB120/AB970)-AB120,0)+(SUM($N120:AA120)+SUM($N1086:AA1086))*AB$954*AB970)*($F1086=5)</f>
        <v>0</v>
      </c>
      <c r="AC1086" s="234">
        <f>(IFERROR(-FV(AC$954,AC970,AC120/AC970)-AC120,0)+(SUM($N120:AB120)+SUM($N1086:AB1086))*AC$954*AC970)*($F1086=5)</f>
        <v>0</v>
      </c>
      <c r="AD1086" s="234">
        <f>(IFERROR(-FV(AD$954,AD970,AD120/AD970)-AD120,0)+(SUM($N120:AC120)+SUM($N1086:AC1086))*AD$954*AD970)*($F1086=5)</f>
        <v>0</v>
      </c>
      <c r="AE1086" s="234">
        <f>(IFERROR(-FV(AE$954,AE970,AE120/AE970)-AE120,0)+(SUM($N120:AD120)+SUM($N1086:AD1086))*AE$954*AE970)*($F1086=5)</f>
        <v>0</v>
      </c>
      <c r="AF1086" s="234">
        <f>(IFERROR(-FV(AF$954,AF970,AF120/AF970)-AF120,0)+(SUM($N120:AE120)+SUM($N1086:AE1086))*AF$954*AF970)*($F1086=5)</f>
        <v>0</v>
      </c>
      <c r="AG1086" s="234">
        <f>(IFERROR(-FV(AG$954,AG970,AG120/AG970)-AG120,0)+(SUM($N120:AF120)+SUM($N1086:AF1086))*AG$954*AG970)*($F1086=5)</f>
        <v>0</v>
      </c>
      <c r="AH1086" s="234">
        <f>(IFERROR(-FV(AH$954,AH970,AH120/AH970)-AH120,0)+(SUM($N120:AG120)+SUM($N1086:AG1086))*AH$954*AH970)*($F1086=5)</f>
        <v>0</v>
      </c>
      <c r="AI1086" s="234">
        <f>(IFERROR(-FV(AI$954,AI970,AI120/AI970)-AI120,0)+(SUM($N120:AH120)+SUM($N1086:AH1086))*AI$954*AI970)*($F1086=5)</f>
        <v>0</v>
      </c>
      <c r="AJ1086" s="234">
        <f>(IFERROR(-FV(AJ$954,AJ970,AJ120/AJ970)-AJ120,0)+(SUM($N120:AI120)+SUM($N1086:AI1086))*AJ$954*AJ970)*($F1086=5)</f>
        <v>0</v>
      </c>
      <c r="AK1086" s="234">
        <f>(IFERROR(-FV(AK$954,AK970,AK120/AK970)-AK120,0)+(SUM($N120:AJ120)+SUM($N1086:AJ1086))*AK$954*AK970)*($F1086=5)</f>
        <v>0</v>
      </c>
      <c r="AL1086" s="234">
        <f>(IFERROR(-FV(AL$954,AL970,AL120/AL970)-AL120,0)+(SUM($N120:AK120)+SUM($N1086:AK1086))*AL$954*AL970)*($F1086=5)</f>
        <v>0</v>
      </c>
      <c r="AM1086" s="234">
        <f>(IFERROR(-FV(AM$954,AM970,AM120/AM970)-AM120,0)+(SUM($N120:AL120)+SUM($N1086:AL1086))*AM$954*AM970)*($F1086=5)</f>
        <v>0</v>
      </c>
      <c r="AN1086" s="234">
        <f>(IFERROR(-FV(AN$954,AN970,AN120/AN970)-AN120,0)+(SUM($N120:AM120)+SUM($N1086:AM1086))*AN$954*AN970)*($F1086=5)</f>
        <v>0</v>
      </c>
      <c r="AO1086" s="234">
        <f>(IFERROR(-FV(AO$954,AO970,AO120/AO970)-AO120,0)+(SUM($N120:AN120)+SUM($N1086:AN1086))*AO$954*AO970)*($F1086=5)</f>
        <v>0</v>
      </c>
      <c r="AP1086" s="234">
        <f>(IFERROR(-FV(AP$954,AP970,AP120/AP970)-AP120,0)+(SUM($N120:AO120)+SUM($N1086:AO1086))*AP$954*AP970)*($F1086=5)</f>
        <v>0</v>
      </c>
      <c r="AQ1086" s="234">
        <f>(IFERROR(-FV(AQ$954,AQ970,AQ120/AQ970)-AQ120,0)+(SUM($N120:AP120)+SUM($N1086:AP1086))*AQ$954*AQ970)*($F1086=5)</f>
        <v>0</v>
      </c>
      <c r="AR1086" s="234">
        <f>(IFERROR(-FV(AR$954,AR970,AR120/AR970)-AR120,0)+(SUM($N120:AQ120)+SUM($N1086:AQ1086))*AR$954*AR970)*($F1086=5)</f>
        <v>0</v>
      </c>
      <c r="AS1086" s="234">
        <f>(IFERROR(-FV(AS$954,AS970,AS120/AS970)-AS120,0)+(SUM($N120:AR120)+SUM($N1086:AR1086))*AS$954*AS970)*($F1086=5)</f>
        <v>0</v>
      </c>
      <c r="AT1086" s="234">
        <f>(IFERROR(-FV(AT$954,AT970,AT120/AT970)-AT120,0)+(SUM($N120:AS120)+SUM($N1086:AS1086))*AT$954*AT970)*($F1086=5)</f>
        <v>0</v>
      </c>
      <c r="AU1086" s="234">
        <f>(IFERROR(-FV(AU$954,AU970,AU120/AU970)-AU120,0)+(SUM($N120:AT120)+SUM($N1086:AT1086))*AU$954*AU970)*($F1086=5)</f>
        <v>0</v>
      </c>
      <c r="AV1086" s="234">
        <f>(IFERROR(-FV(AV$954,AV970,AV120/AV970)-AV120,0)+(SUM($N120:AU120)+SUM($N1086:AU1086))*AV$954*AV970)*($F1086=5)</f>
        <v>0</v>
      </c>
      <c r="AW1086" s="234">
        <f>(IFERROR(-FV(AW$954,AW970,AW120/AW970)-AW120,0)+(SUM($N120:AV120)+SUM($N1086:AV1086))*AW$954*AW970)*($F1086=5)</f>
        <v>0</v>
      </c>
      <c r="AX1086" s="234">
        <f>(IFERROR(-FV(AX$954,AX970,AX120/AX970)-AX120,0)+(SUM($N120:AW120)+SUM($N1086:AW1086))*AX$954*AX970)*($F1086=5)</f>
        <v>0</v>
      </c>
      <c r="AY1086" s="234">
        <f>(IFERROR(-FV(AY$954,AY970,AY120/AY970)-AY120,0)+(SUM($N120:AX120)+SUM($N1086:AX1086))*AY$954*AY970)*($F1086=5)</f>
        <v>0</v>
      </c>
      <c r="AZ1086" s="234">
        <f>(IFERROR(-FV(AZ$954,AZ970,AZ120/AZ970)-AZ120,0)+(SUM($N120:AY120)+SUM($N1086:AY1086))*AZ$954*AZ970)*($F1086=5)</f>
        <v>0</v>
      </c>
      <c r="BA1086" s="234">
        <f>(IFERROR(-FV(BA$954,BA970,BA120/BA970)-BA120,0)+(SUM($N120:AZ120)+SUM($N1086:AZ1086))*BA$954*BA970)*($F1086=5)</f>
        <v>0</v>
      </c>
      <c r="BB1086" s="234">
        <f>(IFERROR(-FV(BB$954,BB970,BB120/BB970)-BB120,0)+(SUM($N120:BA120)+SUM($N1086:BA1086))*BB$954*BB970)*($F1086=5)</f>
        <v>0</v>
      </c>
      <c r="BC1086" s="234">
        <f>(IFERROR(-FV(BC$954,BC970,BC120/BC970)-BC120,0)+(SUM($N120:BB120)+SUM($N1086:BB1086))*BC$954*BC970)*($F1086=5)</f>
        <v>0</v>
      </c>
      <c r="BD1086" s="234">
        <f>(IFERROR(-FV(BD$954,BD970,BD120/BD970)-BD120,0)+(SUM($N120:BC120)+SUM($N1086:BC1086))*BD$954*BD970)*($F1086=5)</f>
        <v>0</v>
      </c>
      <c r="BE1086" s="234">
        <f>(IFERROR(-FV(BE$954,BE970,BE120/BE970)-BE120,0)+(SUM($N120:BD120)+SUM($N1086:BD1086))*BE$954*BE970)*($F1086=5)</f>
        <v>0</v>
      </c>
      <c r="BF1086" s="234">
        <f>(IFERROR(-FV(BF$954,BF970,BF120/BF970)-BF120,0)+(SUM($N120:BE120)+SUM($N1086:BE1086))*BF$954*BF970)*($F1086=5)</f>
        <v>0</v>
      </c>
      <c r="BG1086" s="234">
        <f>(IFERROR(-FV(BG$954,BG970,BG120/BG970)-BG120,0)+(SUM($N120:BF120)+SUM($N1086:BF1086))*BG$954*BG970)*($F1086=5)</f>
        <v>0</v>
      </c>
      <c r="BH1086" s="234">
        <f>(IFERROR(-FV(BH$954,BH970,BH120/BH970)-BH120,0)+(SUM($N120:BG120)+SUM($N1086:BG1086))*BH$954*BH970)*($F1086=5)</f>
        <v>0</v>
      </c>
      <c r="BI1086" s="234">
        <f>(IFERROR(-FV(BI$954,BI970,BI120/BI970)-BI120,0)+(SUM($N120:BH120)+SUM($N1086:BH1086))*BI$954*BI970)*($F1086=5)</f>
        <v>0</v>
      </c>
      <c r="BJ1086" s="234">
        <f>(IFERROR(-FV(BJ$954,BJ970,BJ120/BJ970)-BJ120,0)+(SUM($N120:BI120)+SUM($N1086:BI1086))*BJ$954*BJ970)*($F1086=5)</f>
        <v>0</v>
      </c>
      <c r="BK1086" s="234">
        <f>(IFERROR(-FV(BK$954,BK970,BK120/BK970)-BK120,0)+(SUM($N120:BJ120)+SUM($N1086:BJ1086))*BK$954*BK970)*($F1086=5)</f>
        <v>0</v>
      </c>
      <c r="BL1086" s="234">
        <f>(IFERROR(-FV(BL$954,BL970,BL120/BL970)-BL120,0)+(SUM($N120:BK120)+SUM($N1086:BK1086))*BL$954*BL970)*($F1086=5)</f>
        <v>0</v>
      </c>
      <c r="BM1086" s="234">
        <f>(IFERROR(-FV(BM$954,BM970,BM120/BM970)-BM120,0)+(SUM($N120:BL120)+SUM($N1086:BL1086))*BM$954*BM970)*($F1086=5)</f>
        <v>0</v>
      </c>
    </row>
    <row r="1087" spans="3:65" outlineLevel="1" x14ac:dyDescent="0.2">
      <c r="C1087" s="188">
        <f t="shared" si="784"/>
        <v>13</v>
      </c>
      <c r="D1087" s="166" t="str">
        <f t="shared" si="785"/>
        <v xml:space="preserve">Alt 2 - TRANSMISSION LINE  </v>
      </c>
      <c r="E1087" s="211" t="str">
        <f t="shared" si="783"/>
        <v>CWIP Capital</v>
      </c>
      <c r="F1087" s="183">
        <f t="shared" si="783"/>
        <v>6</v>
      </c>
      <c r="G1087" s="183"/>
      <c r="H1087" s="222"/>
      <c r="K1087" s="202">
        <f t="shared" si="786"/>
        <v>0</v>
      </c>
      <c r="L1087" s="203">
        <f t="shared" si="787"/>
        <v>0</v>
      </c>
      <c r="O1087" s="234">
        <f>(IFERROR(-FV(O$954,O971,O121/O971)-O121,0)+(SUM($N121:N121)+SUM($N1087:N1087))*O$954*O971)*($F1087=5)</f>
        <v>0</v>
      </c>
      <c r="P1087" s="234">
        <f>(IFERROR(-FV(P$954,P971,P121/P971)-P121,0)+(SUM($N121:O121)+SUM($N1087:O1087))*P$954*P971)*($F1087=5)</f>
        <v>0</v>
      </c>
      <c r="Q1087" s="234">
        <f>(IFERROR(-FV(Q$954,Q971,Q121/Q971)-Q121,0)+(SUM($N121:P121)+SUM($N1087:P1087))*Q$954*Q971)*($F1087=5)</f>
        <v>0</v>
      </c>
      <c r="R1087" s="234">
        <f>(IFERROR(-FV(R$954,R971,R121/R971)-R121,0)+(SUM($N121:Q121)+SUM($N1087:Q1087))*R$954*R971)*($F1087=5)</f>
        <v>0</v>
      </c>
      <c r="S1087" s="234">
        <f>(IFERROR(-FV(S$954,S971,S121/S971)-S121,0)+(SUM($N121:R121)+SUM($N1087:R1087))*S$954*S971)*($F1087=5)</f>
        <v>0</v>
      </c>
      <c r="T1087" s="234">
        <f>(IFERROR(-FV(T$954,T971,T121/T971)-T121,0)+(SUM($N121:S121)+SUM($N1087:S1087))*T$954*T971)*($F1087=5)</f>
        <v>0</v>
      </c>
      <c r="U1087" s="234">
        <f>(IFERROR(-FV(U$954,U971,U121/U971)-U121,0)+(SUM($N121:T121)+SUM($N1087:T1087))*U$954*U971)*($F1087=5)</f>
        <v>0</v>
      </c>
      <c r="V1087" s="234">
        <f>(IFERROR(-FV(V$954,V971,V121/V971)-V121,0)+(SUM($N121:U121)+SUM($N1087:U1087))*V$954*V971)*($F1087=5)</f>
        <v>0</v>
      </c>
      <c r="W1087" s="234">
        <f>(IFERROR(-FV(W$954,W971,W121/W971)-W121,0)+(SUM($N121:V121)+SUM($N1087:V1087))*W$954*W971)*($F1087=5)</f>
        <v>0</v>
      </c>
      <c r="X1087" s="234">
        <f>(IFERROR(-FV(X$954,X971,X121/X971)-X121,0)+(SUM($N121:W121)+SUM($N1087:W1087))*X$954*X971)*($F1087=5)</f>
        <v>0</v>
      </c>
      <c r="Y1087" s="234">
        <f>(IFERROR(-FV(Y$954,Y971,Y121/Y971)-Y121,0)+(SUM($N121:X121)+SUM($N1087:X1087))*Y$954*Y971)*($F1087=5)</f>
        <v>0</v>
      </c>
      <c r="Z1087" s="234">
        <f>(IFERROR(-FV(Z$954,Z971,Z121/Z971)-Z121,0)+(SUM($N121:Y121)+SUM($N1087:Y1087))*Z$954*Z971)*($F1087=5)</f>
        <v>0</v>
      </c>
      <c r="AA1087" s="234">
        <f>(IFERROR(-FV(AA$954,AA971,AA121/AA971)-AA121,0)+(SUM($N121:Z121)+SUM($N1087:Z1087))*AA$954*AA971)*($F1087=5)</f>
        <v>0</v>
      </c>
      <c r="AB1087" s="234">
        <f>(IFERROR(-FV(AB$954,AB971,AB121/AB971)-AB121,0)+(SUM($N121:AA121)+SUM($N1087:AA1087))*AB$954*AB971)*($F1087=5)</f>
        <v>0</v>
      </c>
      <c r="AC1087" s="234">
        <f>(IFERROR(-FV(AC$954,AC971,AC121/AC971)-AC121,0)+(SUM($N121:AB121)+SUM($N1087:AB1087))*AC$954*AC971)*($F1087=5)</f>
        <v>0</v>
      </c>
      <c r="AD1087" s="234">
        <f>(IFERROR(-FV(AD$954,AD971,AD121/AD971)-AD121,0)+(SUM($N121:AC121)+SUM($N1087:AC1087))*AD$954*AD971)*($F1087=5)</f>
        <v>0</v>
      </c>
      <c r="AE1087" s="234">
        <f>(IFERROR(-FV(AE$954,AE971,AE121/AE971)-AE121,0)+(SUM($N121:AD121)+SUM($N1087:AD1087))*AE$954*AE971)*($F1087=5)</f>
        <v>0</v>
      </c>
      <c r="AF1087" s="234">
        <f>(IFERROR(-FV(AF$954,AF971,AF121/AF971)-AF121,0)+(SUM($N121:AE121)+SUM($N1087:AE1087))*AF$954*AF971)*($F1087=5)</f>
        <v>0</v>
      </c>
      <c r="AG1087" s="234">
        <f>(IFERROR(-FV(AG$954,AG971,AG121/AG971)-AG121,0)+(SUM($N121:AF121)+SUM($N1087:AF1087))*AG$954*AG971)*($F1087=5)</f>
        <v>0</v>
      </c>
      <c r="AH1087" s="234">
        <f>(IFERROR(-FV(AH$954,AH971,AH121/AH971)-AH121,0)+(SUM($N121:AG121)+SUM($N1087:AG1087))*AH$954*AH971)*($F1087=5)</f>
        <v>0</v>
      </c>
      <c r="AI1087" s="234">
        <f>(IFERROR(-FV(AI$954,AI971,AI121/AI971)-AI121,0)+(SUM($N121:AH121)+SUM($N1087:AH1087))*AI$954*AI971)*($F1087=5)</f>
        <v>0</v>
      </c>
      <c r="AJ1087" s="234">
        <f>(IFERROR(-FV(AJ$954,AJ971,AJ121/AJ971)-AJ121,0)+(SUM($N121:AI121)+SUM($N1087:AI1087))*AJ$954*AJ971)*($F1087=5)</f>
        <v>0</v>
      </c>
      <c r="AK1087" s="234">
        <f>(IFERROR(-FV(AK$954,AK971,AK121/AK971)-AK121,0)+(SUM($N121:AJ121)+SUM($N1087:AJ1087))*AK$954*AK971)*($F1087=5)</f>
        <v>0</v>
      </c>
      <c r="AL1087" s="234">
        <f>(IFERROR(-FV(AL$954,AL971,AL121/AL971)-AL121,0)+(SUM($N121:AK121)+SUM($N1087:AK1087))*AL$954*AL971)*($F1087=5)</f>
        <v>0</v>
      </c>
      <c r="AM1087" s="234">
        <f>(IFERROR(-FV(AM$954,AM971,AM121/AM971)-AM121,0)+(SUM($N121:AL121)+SUM($N1087:AL1087))*AM$954*AM971)*($F1087=5)</f>
        <v>0</v>
      </c>
      <c r="AN1087" s="234">
        <f>(IFERROR(-FV(AN$954,AN971,AN121/AN971)-AN121,0)+(SUM($N121:AM121)+SUM($N1087:AM1087))*AN$954*AN971)*($F1087=5)</f>
        <v>0</v>
      </c>
      <c r="AO1087" s="234">
        <f>(IFERROR(-FV(AO$954,AO971,AO121/AO971)-AO121,0)+(SUM($N121:AN121)+SUM($N1087:AN1087))*AO$954*AO971)*($F1087=5)</f>
        <v>0</v>
      </c>
      <c r="AP1087" s="234">
        <f>(IFERROR(-FV(AP$954,AP971,AP121/AP971)-AP121,0)+(SUM($N121:AO121)+SUM($N1087:AO1087))*AP$954*AP971)*($F1087=5)</f>
        <v>0</v>
      </c>
      <c r="AQ1087" s="234">
        <f>(IFERROR(-FV(AQ$954,AQ971,AQ121/AQ971)-AQ121,0)+(SUM($N121:AP121)+SUM($N1087:AP1087))*AQ$954*AQ971)*($F1087=5)</f>
        <v>0</v>
      </c>
      <c r="AR1087" s="234">
        <f>(IFERROR(-FV(AR$954,AR971,AR121/AR971)-AR121,0)+(SUM($N121:AQ121)+SUM($N1087:AQ1087))*AR$954*AR971)*($F1087=5)</f>
        <v>0</v>
      </c>
      <c r="AS1087" s="234">
        <f>(IFERROR(-FV(AS$954,AS971,AS121/AS971)-AS121,0)+(SUM($N121:AR121)+SUM($N1087:AR1087))*AS$954*AS971)*($F1087=5)</f>
        <v>0</v>
      </c>
      <c r="AT1087" s="234">
        <f>(IFERROR(-FV(AT$954,AT971,AT121/AT971)-AT121,0)+(SUM($N121:AS121)+SUM($N1087:AS1087))*AT$954*AT971)*($F1087=5)</f>
        <v>0</v>
      </c>
      <c r="AU1087" s="234">
        <f>(IFERROR(-FV(AU$954,AU971,AU121/AU971)-AU121,0)+(SUM($N121:AT121)+SUM($N1087:AT1087))*AU$954*AU971)*($F1087=5)</f>
        <v>0</v>
      </c>
      <c r="AV1087" s="234">
        <f>(IFERROR(-FV(AV$954,AV971,AV121/AV971)-AV121,0)+(SUM($N121:AU121)+SUM($N1087:AU1087))*AV$954*AV971)*($F1087=5)</f>
        <v>0</v>
      </c>
      <c r="AW1087" s="234">
        <f>(IFERROR(-FV(AW$954,AW971,AW121/AW971)-AW121,0)+(SUM($N121:AV121)+SUM($N1087:AV1087))*AW$954*AW971)*($F1087=5)</f>
        <v>0</v>
      </c>
      <c r="AX1087" s="234">
        <f>(IFERROR(-FV(AX$954,AX971,AX121/AX971)-AX121,0)+(SUM($N121:AW121)+SUM($N1087:AW1087))*AX$954*AX971)*($F1087=5)</f>
        <v>0</v>
      </c>
      <c r="AY1087" s="234">
        <f>(IFERROR(-FV(AY$954,AY971,AY121/AY971)-AY121,0)+(SUM($N121:AX121)+SUM($N1087:AX1087))*AY$954*AY971)*($F1087=5)</f>
        <v>0</v>
      </c>
      <c r="AZ1087" s="234">
        <f>(IFERROR(-FV(AZ$954,AZ971,AZ121/AZ971)-AZ121,0)+(SUM($N121:AY121)+SUM($N1087:AY1087))*AZ$954*AZ971)*($F1087=5)</f>
        <v>0</v>
      </c>
      <c r="BA1087" s="234">
        <f>(IFERROR(-FV(BA$954,BA971,BA121/BA971)-BA121,0)+(SUM($N121:AZ121)+SUM($N1087:AZ1087))*BA$954*BA971)*($F1087=5)</f>
        <v>0</v>
      </c>
      <c r="BB1087" s="234">
        <f>(IFERROR(-FV(BB$954,BB971,BB121/BB971)-BB121,0)+(SUM($N121:BA121)+SUM($N1087:BA1087))*BB$954*BB971)*($F1087=5)</f>
        <v>0</v>
      </c>
      <c r="BC1087" s="234">
        <f>(IFERROR(-FV(BC$954,BC971,BC121/BC971)-BC121,0)+(SUM($N121:BB121)+SUM($N1087:BB1087))*BC$954*BC971)*($F1087=5)</f>
        <v>0</v>
      </c>
      <c r="BD1087" s="234">
        <f>(IFERROR(-FV(BD$954,BD971,BD121/BD971)-BD121,0)+(SUM($N121:BC121)+SUM($N1087:BC1087))*BD$954*BD971)*($F1087=5)</f>
        <v>0</v>
      </c>
      <c r="BE1087" s="234">
        <f>(IFERROR(-FV(BE$954,BE971,BE121/BE971)-BE121,0)+(SUM($N121:BD121)+SUM($N1087:BD1087))*BE$954*BE971)*($F1087=5)</f>
        <v>0</v>
      </c>
      <c r="BF1087" s="234">
        <f>(IFERROR(-FV(BF$954,BF971,BF121/BF971)-BF121,0)+(SUM($N121:BE121)+SUM($N1087:BE1087))*BF$954*BF971)*($F1087=5)</f>
        <v>0</v>
      </c>
      <c r="BG1087" s="234">
        <f>(IFERROR(-FV(BG$954,BG971,BG121/BG971)-BG121,0)+(SUM($N121:BF121)+SUM($N1087:BF1087))*BG$954*BG971)*($F1087=5)</f>
        <v>0</v>
      </c>
      <c r="BH1087" s="234">
        <f>(IFERROR(-FV(BH$954,BH971,BH121/BH971)-BH121,0)+(SUM($N121:BG121)+SUM($N1087:BG1087))*BH$954*BH971)*($F1087=5)</f>
        <v>0</v>
      </c>
      <c r="BI1087" s="234">
        <f>(IFERROR(-FV(BI$954,BI971,BI121/BI971)-BI121,0)+(SUM($N121:BH121)+SUM($N1087:BH1087))*BI$954*BI971)*($F1087=5)</f>
        <v>0</v>
      </c>
      <c r="BJ1087" s="234">
        <f>(IFERROR(-FV(BJ$954,BJ971,BJ121/BJ971)-BJ121,0)+(SUM($N121:BI121)+SUM($N1087:BI1087))*BJ$954*BJ971)*($F1087=5)</f>
        <v>0</v>
      </c>
      <c r="BK1087" s="234">
        <f>(IFERROR(-FV(BK$954,BK971,BK121/BK971)-BK121,0)+(SUM($N121:BJ121)+SUM($N1087:BJ1087))*BK$954*BK971)*($F1087=5)</f>
        <v>0</v>
      </c>
      <c r="BL1087" s="234">
        <f>(IFERROR(-FV(BL$954,BL971,BL121/BL971)-BL121,0)+(SUM($N121:BK121)+SUM($N1087:BK1087))*BL$954*BL971)*($F1087=5)</f>
        <v>0</v>
      </c>
      <c r="BM1087" s="234">
        <f>(IFERROR(-FV(BM$954,BM971,BM121/BM971)-BM121,0)+(SUM($N121:BL121)+SUM($N1087:BL1087))*BM$954*BM971)*($F1087=5)</f>
        <v>0</v>
      </c>
    </row>
    <row r="1088" spans="3:65" outlineLevel="1" x14ac:dyDescent="0.2">
      <c r="C1088" s="188">
        <f t="shared" si="784"/>
        <v>14</v>
      </c>
      <c r="D1088" s="166" t="str">
        <f t="shared" si="785"/>
        <v xml:space="preserve">Alt 2 - TRANSMISSION SUBSTATION  </v>
      </c>
      <c r="E1088" s="211" t="str">
        <f t="shared" si="783"/>
        <v>CWIP Capital</v>
      </c>
      <c r="F1088" s="183">
        <f t="shared" si="783"/>
        <v>6</v>
      </c>
      <c r="G1088" s="183"/>
      <c r="H1088" s="222"/>
      <c r="K1088" s="202">
        <f t="shared" si="786"/>
        <v>0</v>
      </c>
      <c r="L1088" s="203">
        <f t="shared" si="787"/>
        <v>0</v>
      </c>
      <c r="O1088" s="234">
        <f>(IFERROR(-FV(O$954,O972,O122/O972)-O122,0)+(SUM($N122:N122)+SUM($N1088:N1088))*O$954*O972)*($F1088=5)</f>
        <v>0</v>
      </c>
      <c r="P1088" s="234">
        <f>(IFERROR(-FV(P$954,P972,P122/P972)-P122,0)+(SUM($N122:O122)+SUM($N1088:O1088))*P$954*P972)*($F1088=5)</f>
        <v>0</v>
      </c>
      <c r="Q1088" s="234">
        <f>(IFERROR(-FV(Q$954,Q972,Q122/Q972)-Q122,0)+(SUM($N122:P122)+SUM($N1088:P1088))*Q$954*Q972)*($F1088=5)</f>
        <v>0</v>
      </c>
      <c r="R1088" s="234">
        <f>(IFERROR(-FV(R$954,R972,R122/R972)-R122,0)+(SUM($N122:Q122)+SUM($N1088:Q1088))*R$954*R972)*($F1088=5)</f>
        <v>0</v>
      </c>
      <c r="S1088" s="234">
        <f>(IFERROR(-FV(S$954,S972,S122/S972)-S122,0)+(SUM($N122:R122)+SUM($N1088:R1088))*S$954*S972)*($F1088=5)</f>
        <v>0</v>
      </c>
      <c r="T1088" s="234">
        <f>(IFERROR(-FV(T$954,T972,T122/T972)-T122,0)+(SUM($N122:S122)+SUM($N1088:S1088))*T$954*T972)*($F1088=5)</f>
        <v>0</v>
      </c>
      <c r="U1088" s="234">
        <f>(IFERROR(-FV(U$954,U972,U122/U972)-U122,0)+(SUM($N122:T122)+SUM($N1088:T1088))*U$954*U972)*($F1088=5)</f>
        <v>0</v>
      </c>
      <c r="V1088" s="234">
        <f>(IFERROR(-FV(V$954,V972,V122/V972)-V122,0)+(SUM($N122:U122)+SUM($N1088:U1088))*V$954*V972)*($F1088=5)</f>
        <v>0</v>
      </c>
      <c r="W1088" s="234">
        <f>(IFERROR(-FV(W$954,W972,W122/W972)-W122,0)+(SUM($N122:V122)+SUM($N1088:V1088))*W$954*W972)*($F1088=5)</f>
        <v>0</v>
      </c>
      <c r="X1088" s="234">
        <f>(IFERROR(-FV(X$954,X972,X122/X972)-X122,0)+(SUM($N122:W122)+SUM($N1088:W1088))*X$954*X972)*($F1088=5)</f>
        <v>0</v>
      </c>
      <c r="Y1088" s="234">
        <f>(IFERROR(-FV(Y$954,Y972,Y122/Y972)-Y122,0)+(SUM($N122:X122)+SUM($N1088:X1088))*Y$954*Y972)*($F1088=5)</f>
        <v>0</v>
      </c>
      <c r="Z1088" s="234">
        <f>(IFERROR(-FV(Z$954,Z972,Z122/Z972)-Z122,0)+(SUM($N122:Y122)+SUM($N1088:Y1088))*Z$954*Z972)*($F1088=5)</f>
        <v>0</v>
      </c>
      <c r="AA1088" s="234">
        <f>(IFERROR(-FV(AA$954,AA972,AA122/AA972)-AA122,0)+(SUM($N122:Z122)+SUM($N1088:Z1088))*AA$954*AA972)*($F1088=5)</f>
        <v>0</v>
      </c>
      <c r="AB1088" s="234">
        <f>(IFERROR(-FV(AB$954,AB972,AB122/AB972)-AB122,0)+(SUM($N122:AA122)+SUM($N1088:AA1088))*AB$954*AB972)*($F1088=5)</f>
        <v>0</v>
      </c>
      <c r="AC1088" s="234">
        <f>(IFERROR(-FV(AC$954,AC972,AC122/AC972)-AC122,0)+(SUM($N122:AB122)+SUM($N1088:AB1088))*AC$954*AC972)*($F1088=5)</f>
        <v>0</v>
      </c>
      <c r="AD1088" s="234">
        <f>(IFERROR(-FV(AD$954,AD972,AD122/AD972)-AD122,0)+(SUM($N122:AC122)+SUM($N1088:AC1088))*AD$954*AD972)*($F1088=5)</f>
        <v>0</v>
      </c>
      <c r="AE1088" s="234">
        <f>(IFERROR(-FV(AE$954,AE972,AE122/AE972)-AE122,0)+(SUM($N122:AD122)+SUM($N1088:AD1088))*AE$954*AE972)*($F1088=5)</f>
        <v>0</v>
      </c>
      <c r="AF1088" s="234">
        <f>(IFERROR(-FV(AF$954,AF972,AF122/AF972)-AF122,0)+(SUM($N122:AE122)+SUM($N1088:AE1088))*AF$954*AF972)*($F1088=5)</f>
        <v>0</v>
      </c>
      <c r="AG1088" s="234">
        <f>(IFERROR(-FV(AG$954,AG972,AG122/AG972)-AG122,0)+(SUM($N122:AF122)+SUM($N1088:AF1088))*AG$954*AG972)*($F1088=5)</f>
        <v>0</v>
      </c>
      <c r="AH1088" s="234">
        <f>(IFERROR(-FV(AH$954,AH972,AH122/AH972)-AH122,0)+(SUM($N122:AG122)+SUM($N1088:AG1088))*AH$954*AH972)*($F1088=5)</f>
        <v>0</v>
      </c>
      <c r="AI1088" s="234">
        <f>(IFERROR(-FV(AI$954,AI972,AI122/AI972)-AI122,0)+(SUM($N122:AH122)+SUM($N1088:AH1088))*AI$954*AI972)*($F1088=5)</f>
        <v>0</v>
      </c>
      <c r="AJ1088" s="234">
        <f>(IFERROR(-FV(AJ$954,AJ972,AJ122/AJ972)-AJ122,0)+(SUM($N122:AI122)+SUM($N1088:AI1088))*AJ$954*AJ972)*($F1088=5)</f>
        <v>0</v>
      </c>
      <c r="AK1088" s="234">
        <f>(IFERROR(-FV(AK$954,AK972,AK122/AK972)-AK122,0)+(SUM($N122:AJ122)+SUM($N1088:AJ1088))*AK$954*AK972)*($F1088=5)</f>
        <v>0</v>
      </c>
      <c r="AL1088" s="234">
        <f>(IFERROR(-FV(AL$954,AL972,AL122/AL972)-AL122,0)+(SUM($N122:AK122)+SUM($N1088:AK1088))*AL$954*AL972)*($F1088=5)</f>
        <v>0</v>
      </c>
      <c r="AM1088" s="234">
        <f>(IFERROR(-FV(AM$954,AM972,AM122/AM972)-AM122,0)+(SUM($N122:AL122)+SUM($N1088:AL1088))*AM$954*AM972)*($F1088=5)</f>
        <v>0</v>
      </c>
      <c r="AN1088" s="234">
        <f>(IFERROR(-FV(AN$954,AN972,AN122/AN972)-AN122,0)+(SUM($N122:AM122)+SUM($N1088:AM1088))*AN$954*AN972)*($F1088=5)</f>
        <v>0</v>
      </c>
      <c r="AO1088" s="234">
        <f>(IFERROR(-FV(AO$954,AO972,AO122/AO972)-AO122,0)+(SUM($N122:AN122)+SUM($N1088:AN1088))*AO$954*AO972)*($F1088=5)</f>
        <v>0</v>
      </c>
      <c r="AP1088" s="234">
        <f>(IFERROR(-FV(AP$954,AP972,AP122/AP972)-AP122,0)+(SUM($N122:AO122)+SUM($N1088:AO1088))*AP$954*AP972)*($F1088=5)</f>
        <v>0</v>
      </c>
      <c r="AQ1088" s="234">
        <f>(IFERROR(-FV(AQ$954,AQ972,AQ122/AQ972)-AQ122,0)+(SUM($N122:AP122)+SUM($N1088:AP1088))*AQ$954*AQ972)*($F1088=5)</f>
        <v>0</v>
      </c>
      <c r="AR1088" s="234">
        <f>(IFERROR(-FV(AR$954,AR972,AR122/AR972)-AR122,0)+(SUM($N122:AQ122)+SUM($N1088:AQ1088))*AR$954*AR972)*($F1088=5)</f>
        <v>0</v>
      </c>
      <c r="AS1088" s="234">
        <f>(IFERROR(-FV(AS$954,AS972,AS122/AS972)-AS122,0)+(SUM($N122:AR122)+SUM($N1088:AR1088))*AS$954*AS972)*($F1088=5)</f>
        <v>0</v>
      </c>
      <c r="AT1088" s="234">
        <f>(IFERROR(-FV(AT$954,AT972,AT122/AT972)-AT122,0)+(SUM($N122:AS122)+SUM($N1088:AS1088))*AT$954*AT972)*($F1088=5)</f>
        <v>0</v>
      </c>
      <c r="AU1088" s="234">
        <f>(IFERROR(-FV(AU$954,AU972,AU122/AU972)-AU122,0)+(SUM($N122:AT122)+SUM($N1088:AT1088))*AU$954*AU972)*($F1088=5)</f>
        <v>0</v>
      </c>
      <c r="AV1088" s="234">
        <f>(IFERROR(-FV(AV$954,AV972,AV122/AV972)-AV122,0)+(SUM($N122:AU122)+SUM($N1088:AU1088))*AV$954*AV972)*($F1088=5)</f>
        <v>0</v>
      </c>
      <c r="AW1088" s="234">
        <f>(IFERROR(-FV(AW$954,AW972,AW122/AW972)-AW122,0)+(SUM($N122:AV122)+SUM($N1088:AV1088))*AW$954*AW972)*($F1088=5)</f>
        <v>0</v>
      </c>
      <c r="AX1088" s="234">
        <f>(IFERROR(-FV(AX$954,AX972,AX122/AX972)-AX122,0)+(SUM($N122:AW122)+SUM($N1088:AW1088))*AX$954*AX972)*($F1088=5)</f>
        <v>0</v>
      </c>
      <c r="AY1088" s="234">
        <f>(IFERROR(-FV(AY$954,AY972,AY122/AY972)-AY122,0)+(SUM($N122:AX122)+SUM($N1088:AX1088))*AY$954*AY972)*($F1088=5)</f>
        <v>0</v>
      </c>
      <c r="AZ1088" s="234">
        <f>(IFERROR(-FV(AZ$954,AZ972,AZ122/AZ972)-AZ122,0)+(SUM($N122:AY122)+SUM($N1088:AY1088))*AZ$954*AZ972)*($F1088=5)</f>
        <v>0</v>
      </c>
      <c r="BA1088" s="234">
        <f>(IFERROR(-FV(BA$954,BA972,BA122/BA972)-BA122,0)+(SUM($N122:AZ122)+SUM($N1088:AZ1088))*BA$954*BA972)*($F1088=5)</f>
        <v>0</v>
      </c>
      <c r="BB1088" s="234">
        <f>(IFERROR(-FV(BB$954,BB972,BB122/BB972)-BB122,0)+(SUM($N122:BA122)+SUM($N1088:BA1088))*BB$954*BB972)*($F1088=5)</f>
        <v>0</v>
      </c>
      <c r="BC1088" s="234">
        <f>(IFERROR(-FV(BC$954,BC972,BC122/BC972)-BC122,0)+(SUM($N122:BB122)+SUM($N1088:BB1088))*BC$954*BC972)*($F1088=5)</f>
        <v>0</v>
      </c>
      <c r="BD1088" s="234">
        <f>(IFERROR(-FV(BD$954,BD972,BD122/BD972)-BD122,0)+(SUM($N122:BC122)+SUM($N1088:BC1088))*BD$954*BD972)*($F1088=5)</f>
        <v>0</v>
      </c>
      <c r="BE1088" s="234">
        <f>(IFERROR(-FV(BE$954,BE972,BE122/BE972)-BE122,0)+(SUM($N122:BD122)+SUM($N1088:BD1088))*BE$954*BE972)*($F1088=5)</f>
        <v>0</v>
      </c>
      <c r="BF1088" s="234">
        <f>(IFERROR(-FV(BF$954,BF972,BF122/BF972)-BF122,0)+(SUM($N122:BE122)+SUM($N1088:BE1088))*BF$954*BF972)*($F1088=5)</f>
        <v>0</v>
      </c>
      <c r="BG1088" s="234">
        <f>(IFERROR(-FV(BG$954,BG972,BG122/BG972)-BG122,0)+(SUM($N122:BF122)+SUM($N1088:BF1088))*BG$954*BG972)*($F1088=5)</f>
        <v>0</v>
      </c>
      <c r="BH1088" s="234">
        <f>(IFERROR(-FV(BH$954,BH972,BH122/BH972)-BH122,0)+(SUM($N122:BG122)+SUM($N1088:BG1088))*BH$954*BH972)*($F1088=5)</f>
        <v>0</v>
      </c>
      <c r="BI1088" s="234">
        <f>(IFERROR(-FV(BI$954,BI972,BI122/BI972)-BI122,0)+(SUM($N122:BH122)+SUM($N1088:BH1088))*BI$954*BI972)*($F1088=5)</f>
        <v>0</v>
      </c>
      <c r="BJ1088" s="234">
        <f>(IFERROR(-FV(BJ$954,BJ972,BJ122/BJ972)-BJ122,0)+(SUM($N122:BI122)+SUM($N1088:BI1088))*BJ$954*BJ972)*($F1088=5)</f>
        <v>0</v>
      </c>
      <c r="BK1088" s="234">
        <f>(IFERROR(-FV(BK$954,BK972,BK122/BK972)-BK122,0)+(SUM($N122:BJ122)+SUM($N1088:BJ1088))*BK$954*BK972)*($F1088=5)</f>
        <v>0</v>
      </c>
      <c r="BL1088" s="234">
        <f>(IFERROR(-FV(BL$954,BL972,BL122/BL972)-BL122,0)+(SUM($N122:BK122)+SUM($N1088:BK1088))*BL$954*BL972)*($F1088=5)</f>
        <v>0</v>
      </c>
      <c r="BM1088" s="234">
        <f>(IFERROR(-FV(BM$954,BM972,BM122/BM972)-BM122,0)+(SUM($N122:BL122)+SUM($N1088:BL1088))*BM$954*BM972)*($F1088=5)</f>
        <v>0</v>
      </c>
    </row>
    <row r="1089" spans="3:65" outlineLevel="1" x14ac:dyDescent="0.2">
      <c r="C1089" s="188">
        <f t="shared" si="784"/>
        <v>15</v>
      </c>
      <c r="D1089" s="166" t="str">
        <f t="shared" si="785"/>
        <v xml:space="preserve">Alt 2 - DISTRIBUTION SUBSTATION  </v>
      </c>
      <c r="E1089" s="211" t="str">
        <f t="shared" si="783"/>
        <v>CWIP Capital</v>
      </c>
      <c r="F1089" s="183">
        <f t="shared" si="783"/>
        <v>6</v>
      </c>
      <c r="G1089" s="183"/>
      <c r="H1089" s="222"/>
      <c r="K1089" s="202">
        <f t="shared" si="786"/>
        <v>0</v>
      </c>
      <c r="L1089" s="203">
        <f t="shared" si="787"/>
        <v>0</v>
      </c>
      <c r="O1089" s="234">
        <f>(IFERROR(-FV(O$954,O973,O123/O973)-O123,0)+(SUM($N123:N123)+SUM($N1089:N1089))*O$954*O973)*($F1089=5)</f>
        <v>0</v>
      </c>
      <c r="P1089" s="234">
        <f>(IFERROR(-FV(P$954,P973,P123/P973)-P123,0)+(SUM($N123:O123)+SUM($N1089:O1089))*P$954*P973)*($F1089=5)</f>
        <v>0</v>
      </c>
      <c r="Q1089" s="234">
        <f>(IFERROR(-FV(Q$954,Q973,Q123/Q973)-Q123,0)+(SUM($N123:P123)+SUM($N1089:P1089))*Q$954*Q973)*($F1089=5)</f>
        <v>0</v>
      </c>
      <c r="R1089" s="234">
        <f>(IFERROR(-FV(R$954,R973,R123/R973)-R123,0)+(SUM($N123:Q123)+SUM($N1089:Q1089))*R$954*R973)*($F1089=5)</f>
        <v>0</v>
      </c>
      <c r="S1089" s="234">
        <f>(IFERROR(-FV(S$954,S973,S123/S973)-S123,0)+(SUM($N123:R123)+SUM($N1089:R1089))*S$954*S973)*($F1089=5)</f>
        <v>0</v>
      </c>
      <c r="T1089" s="234">
        <f>(IFERROR(-FV(T$954,T973,T123/T973)-T123,0)+(SUM($N123:S123)+SUM($N1089:S1089))*T$954*T973)*($F1089=5)</f>
        <v>0</v>
      </c>
      <c r="U1089" s="234">
        <f>(IFERROR(-FV(U$954,U973,U123/U973)-U123,0)+(SUM($N123:T123)+SUM($N1089:T1089))*U$954*U973)*($F1089=5)</f>
        <v>0</v>
      </c>
      <c r="V1089" s="234">
        <f>(IFERROR(-FV(V$954,V973,V123/V973)-V123,0)+(SUM($N123:U123)+SUM($N1089:U1089))*V$954*V973)*($F1089=5)</f>
        <v>0</v>
      </c>
      <c r="W1089" s="234">
        <f>(IFERROR(-FV(W$954,W973,W123/W973)-W123,0)+(SUM($N123:V123)+SUM($N1089:V1089))*W$954*W973)*($F1089=5)</f>
        <v>0</v>
      </c>
      <c r="X1089" s="234">
        <f>(IFERROR(-FV(X$954,X973,X123/X973)-X123,0)+(SUM($N123:W123)+SUM($N1089:W1089))*X$954*X973)*($F1089=5)</f>
        <v>0</v>
      </c>
      <c r="Y1089" s="234">
        <f>(IFERROR(-FV(Y$954,Y973,Y123/Y973)-Y123,0)+(SUM($N123:X123)+SUM($N1089:X1089))*Y$954*Y973)*($F1089=5)</f>
        <v>0</v>
      </c>
      <c r="Z1089" s="234">
        <f>(IFERROR(-FV(Z$954,Z973,Z123/Z973)-Z123,0)+(SUM($N123:Y123)+SUM($N1089:Y1089))*Z$954*Z973)*($F1089=5)</f>
        <v>0</v>
      </c>
      <c r="AA1089" s="234">
        <f>(IFERROR(-FV(AA$954,AA973,AA123/AA973)-AA123,0)+(SUM($N123:Z123)+SUM($N1089:Z1089))*AA$954*AA973)*($F1089=5)</f>
        <v>0</v>
      </c>
      <c r="AB1089" s="234">
        <f>(IFERROR(-FV(AB$954,AB973,AB123/AB973)-AB123,0)+(SUM($N123:AA123)+SUM($N1089:AA1089))*AB$954*AB973)*($F1089=5)</f>
        <v>0</v>
      </c>
      <c r="AC1089" s="234">
        <f>(IFERROR(-FV(AC$954,AC973,AC123/AC973)-AC123,0)+(SUM($N123:AB123)+SUM($N1089:AB1089))*AC$954*AC973)*($F1089=5)</f>
        <v>0</v>
      </c>
      <c r="AD1089" s="234">
        <f>(IFERROR(-FV(AD$954,AD973,AD123/AD973)-AD123,0)+(SUM($N123:AC123)+SUM($N1089:AC1089))*AD$954*AD973)*($F1089=5)</f>
        <v>0</v>
      </c>
      <c r="AE1089" s="234">
        <f>(IFERROR(-FV(AE$954,AE973,AE123/AE973)-AE123,0)+(SUM($N123:AD123)+SUM($N1089:AD1089))*AE$954*AE973)*($F1089=5)</f>
        <v>0</v>
      </c>
      <c r="AF1089" s="234">
        <f>(IFERROR(-FV(AF$954,AF973,AF123/AF973)-AF123,0)+(SUM($N123:AE123)+SUM($N1089:AE1089))*AF$954*AF973)*($F1089=5)</f>
        <v>0</v>
      </c>
      <c r="AG1089" s="234">
        <f>(IFERROR(-FV(AG$954,AG973,AG123/AG973)-AG123,0)+(SUM($N123:AF123)+SUM($N1089:AF1089))*AG$954*AG973)*($F1089=5)</f>
        <v>0</v>
      </c>
      <c r="AH1089" s="234">
        <f>(IFERROR(-FV(AH$954,AH973,AH123/AH973)-AH123,0)+(SUM($N123:AG123)+SUM($N1089:AG1089))*AH$954*AH973)*($F1089=5)</f>
        <v>0</v>
      </c>
      <c r="AI1089" s="234">
        <f>(IFERROR(-FV(AI$954,AI973,AI123/AI973)-AI123,0)+(SUM($N123:AH123)+SUM($N1089:AH1089))*AI$954*AI973)*($F1089=5)</f>
        <v>0</v>
      </c>
      <c r="AJ1089" s="234">
        <f>(IFERROR(-FV(AJ$954,AJ973,AJ123/AJ973)-AJ123,0)+(SUM($N123:AI123)+SUM($N1089:AI1089))*AJ$954*AJ973)*($F1089=5)</f>
        <v>0</v>
      </c>
      <c r="AK1089" s="234">
        <f>(IFERROR(-FV(AK$954,AK973,AK123/AK973)-AK123,0)+(SUM($N123:AJ123)+SUM($N1089:AJ1089))*AK$954*AK973)*($F1089=5)</f>
        <v>0</v>
      </c>
      <c r="AL1089" s="234">
        <f>(IFERROR(-FV(AL$954,AL973,AL123/AL973)-AL123,0)+(SUM($N123:AK123)+SUM($N1089:AK1089))*AL$954*AL973)*($F1089=5)</f>
        <v>0</v>
      </c>
      <c r="AM1089" s="234">
        <f>(IFERROR(-FV(AM$954,AM973,AM123/AM973)-AM123,0)+(SUM($N123:AL123)+SUM($N1089:AL1089))*AM$954*AM973)*($F1089=5)</f>
        <v>0</v>
      </c>
      <c r="AN1089" s="234">
        <f>(IFERROR(-FV(AN$954,AN973,AN123/AN973)-AN123,0)+(SUM($N123:AM123)+SUM($N1089:AM1089))*AN$954*AN973)*($F1089=5)</f>
        <v>0</v>
      </c>
      <c r="AO1089" s="234">
        <f>(IFERROR(-FV(AO$954,AO973,AO123/AO973)-AO123,0)+(SUM($N123:AN123)+SUM($N1089:AN1089))*AO$954*AO973)*($F1089=5)</f>
        <v>0</v>
      </c>
      <c r="AP1089" s="234">
        <f>(IFERROR(-FV(AP$954,AP973,AP123/AP973)-AP123,0)+(SUM($N123:AO123)+SUM($N1089:AO1089))*AP$954*AP973)*($F1089=5)</f>
        <v>0</v>
      </c>
      <c r="AQ1089" s="234">
        <f>(IFERROR(-FV(AQ$954,AQ973,AQ123/AQ973)-AQ123,0)+(SUM($N123:AP123)+SUM($N1089:AP1089))*AQ$954*AQ973)*($F1089=5)</f>
        <v>0</v>
      </c>
      <c r="AR1089" s="234">
        <f>(IFERROR(-FV(AR$954,AR973,AR123/AR973)-AR123,0)+(SUM($N123:AQ123)+SUM($N1089:AQ1089))*AR$954*AR973)*($F1089=5)</f>
        <v>0</v>
      </c>
      <c r="AS1089" s="234">
        <f>(IFERROR(-FV(AS$954,AS973,AS123/AS973)-AS123,0)+(SUM($N123:AR123)+SUM($N1089:AR1089))*AS$954*AS973)*($F1089=5)</f>
        <v>0</v>
      </c>
      <c r="AT1089" s="234">
        <f>(IFERROR(-FV(AT$954,AT973,AT123/AT973)-AT123,0)+(SUM($N123:AS123)+SUM($N1089:AS1089))*AT$954*AT973)*($F1089=5)</f>
        <v>0</v>
      </c>
      <c r="AU1089" s="234">
        <f>(IFERROR(-FV(AU$954,AU973,AU123/AU973)-AU123,0)+(SUM($N123:AT123)+SUM($N1089:AT1089))*AU$954*AU973)*($F1089=5)</f>
        <v>0</v>
      </c>
      <c r="AV1089" s="234">
        <f>(IFERROR(-FV(AV$954,AV973,AV123/AV973)-AV123,0)+(SUM($N123:AU123)+SUM($N1089:AU1089))*AV$954*AV973)*($F1089=5)</f>
        <v>0</v>
      </c>
      <c r="AW1089" s="234">
        <f>(IFERROR(-FV(AW$954,AW973,AW123/AW973)-AW123,0)+(SUM($N123:AV123)+SUM($N1089:AV1089))*AW$954*AW973)*($F1089=5)</f>
        <v>0</v>
      </c>
      <c r="AX1089" s="234">
        <f>(IFERROR(-FV(AX$954,AX973,AX123/AX973)-AX123,0)+(SUM($N123:AW123)+SUM($N1089:AW1089))*AX$954*AX973)*($F1089=5)</f>
        <v>0</v>
      </c>
      <c r="AY1089" s="234">
        <f>(IFERROR(-FV(AY$954,AY973,AY123/AY973)-AY123,0)+(SUM($N123:AX123)+SUM($N1089:AX1089))*AY$954*AY973)*($F1089=5)</f>
        <v>0</v>
      </c>
      <c r="AZ1089" s="234">
        <f>(IFERROR(-FV(AZ$954,AZ973,AZ123/AZ973)-AZ123,0)+(SUM($N123:AY123)+SUM($N1089:AY1089))*AZ$954*AZ973)*($F1089=5)</f>
        <v>0</v>
      </c>
      <c r="BA1089" s="234">
        <f>(IFERROR(-FV(BA$954,BA973,BA123/BA973)-BA123,0)+(SUM($N123:AZ123)+SUM($N1089:AZ1089))*BA$954*BA973)*($F1089=5)</f>
        <v>0</v>
      </c>
      <c r="BB1089" s="234">
        <f>(IFERROR(-FV(BB$954,BB973,BB123/BB973)-BB123,0)+(SUM($N123:BA123)+SUM($N1089:BA1089))*BB$954*BB973)*($F1089=5)</f>
        <v>0</v>
      </c>
      <c r="BC1089" s="234">
        <f>(IFERROR(-FV(BC$954,BC973,BC123/BC973)-BC123,0)+(SUM($N123:BB123)+SUM($N1089:BB1089))*BC$954*BC973)*($F1089=5)</f>
        <v>0</v>
      </c>
      <c r="BD1089" s="234">
        <f>(IFERROR(-FV(BD$954,BD973,BD123/BD973)-BD123,0)+(SUM($N123:BC123)+SUM($N1089:BC1089))*BD$954*BD973)*($F1089=5)</f>
        <v>0</v>
      </c>
      <c r="BE1089" s="234">
        <f>(IFERROR(-FV(BE$954,BE973,BE123/BE973)-BE123,0)+(SUM($N123:BD123)+SUM($N1089:BD1089))*BE$954*BE973)*($F1089=5)</f>
        <v>0</v>
      </c>
      <c r="BF1089" s="234">
        <f>(IFERROR(-FV(BF$954,BF973,BF123/BF973)-BF123,0)+(SUM($N123:BE123)+SUM($N1089:BE1089))*BF$954*BF973)*($F1089=5)</f>
        <v>0</v>
      </c>
      <c r="BG1089" s="234">
        <f>(IFERROR(-FV(BG$954,BG973,BG123/BG973)-BG123,0)+(SUM($N123:BF123)+SUM($N1089:BF1089))*BG$954*BG973)*($F1089=5)</f>
        <v>0</v>
      </c>
      <c r="BH1089" s="234">
        <f>(IFERROR(-FV(BH$954,BH973,BH123/BH973)-BH123,0)+(SUM($N123:BG123)+SUM($N1089:BG1089))*BH$954*BH973)*($F1089=5)</f>
        <v>0</v>
      </c>
      <c r="BI1089" s="234">
        <f>(IFERROR(-FV(BI$954,BI973,BI123/BI973)-BI123,0)+(SUM($N123:BH123)+SUM($N1089:BH1089))*BI$954*BI973)*($F1089=5)</f>
        <v>0</v>
      </c>
      <c r="BJ1089" s="234">
        <f>(IFERROR(-FV(BJ$954,BJ973,BJ123/BJ973)-BJ123,0)+(SUM($N123:BI123)+SUM($N1089:BI1089))*BJ$954*BJ973)*($F1089=5)</f>
        <v>0</v>
      </c>
      <c r="BK1089" s="234">
        <f>(IFERROR(-FV(BK$954,BK973,BK123/BK973)-BK123,0)+(SUM($N123:BJ123)+SUM($N1089:BJ1089))*BK$954*BK973)*($F1089=5)</f>
        <v>0</v>
      </c>
      <c r="BL1089" s="234">
        <f>(IFERROR(-FV(BL$954,BL973,BL123/BL973)-BL123,0)+(SUM($N123:BK123)+SUM($N1089:BK1089))*BL$954*BL973)*($F1089=5)</f>
        <v>0</v>
      </c>
      <c r="BM1089" s="234">
        <f>(IFERROR(-FV(BM$954,BM973,BM123/BM973)-BM123,0)+(SUM($N123:BL123)+SUM($N1089:BL1089))*BM$954*BM973)*($F1089=5)</f>
        <v>0</v>
      </c>
    </row>
    <row r="1090" spans="3:65" outlineLevel="1" x14ac:dyDescent="0.2">
      <c r="C1090" s="188">
        <f t="shared" si="784"/>
        <v>16</v>
      </c>
      <c r="D1090" s="166" t="str">
        <f t="shared" si="785"/>
        <v>item 16</v>
      </c>
      <c r="E1090" s="211" t="str">
        <f t="shared" si="783"/>
        <v>Operating Expense</v>
      </c>
      <c r="F1090" s="183">
        <f t="shared" si="783"/>
        <v>2</v>
      </c>
      <c r="G1090" s="183"/>
      <c r="H1090" s="222"/>
      <c r="K1090" s="202">
        <f t="shared" si="786"/>
        <v>0</v>
      </c>
      <c r="L1090" s="203">
        <f t="shared" si="787"/>
        <v>0</v>
      </c>
      <c r="O1090" s="234">
        <f>(IFERROR(-FV(O$954,O974,O124/O974)-O124,0)+(SUM($N124:N124)+SUM($N1090:N1090))*O$954*O974)*($F1090=5)</f>
        <v>0</v>
      </c>
      <c r="P1090" s="234">
        <f>(IFERROR(-FV(P$954,P974,P124/P974)-P124,0)+(SUM($N124:O124)+SUM($N1090:O1090))*P$954*P974)*($F1090=5)</f>
        <v>0</v>
      </c>
      <c r="Q1090" s="234">
        <f>(IFERROR(-FV(Q$954,Q974,Q124/Q974)-Q124,0)+(SUM($N124:P124)+SUM($N1090:P1090))*Q$954*Q974)*($F1090=5)</f>
        <v>0</v>
      </c>
      <c r="R1090" s="234">
        <f>(IFERROR(-FV(R$954,R974,R124/R974)-R124,0)+(SUM($N124:Q124)+SUM($N1090:Q1090))*R$954*R974)*($F1090=5)</f>
        <v>0</v>
      </c>
      <c r="S1090" s="234">
        <f>(IFERROR(-FV(S$954,S974,S124/S974)-S124,0)+(SUM($N124:R124)+SUM($N1090:R1090))*S$954*S974)*($F1090=5)</f>
        <v>0</v>
      </c>
      <c r="T1090" s="234">
        <f>(IFERROR(-FV(T$954,T974,T124/T974)-T124,0)+(SUM($N124:S124)+SUM($N1090:S1090))*T$954*T974)*($F1090=5)</f>
        <v>0</v>
      </c>
      <c r="U1090" s="234">
        <f>(IFERROR(-FV(U$954,U974,U124/U974)-U124,0)+(SUM($N124:T124)+SUM($N1090:T1090))*U$954*U974)*($F1090=5)</f>
        <v>0</v>
      </c>
      <c r="V1090" s="234">
        <f>(IFERROR(-FV(V$954,V974,V124/V974)-V124,0)+(SUM($N124:U124)+SUM($N1090:U1090))*V$954*V974)*($F1090=5)</f>
        <v>0</v>
      </c>
      <c r="W1090" s="234">
        <f>(IFERROR(-FV(W$954,W974,W124/W974)-W124,0)+(SUM($N124:V124)+SUM($N1090:V1090))*W$954*W974)*($F1090=5)</f>
        <v>0</v>
      </c>
      <c r="X1090" s="234">
        <f>(IFERROR(-FV(X$954,X974,X124/X974)-X124,0)+(SUM($N124:W124)+SUM($N1090:W1090))*X$954*X974)*($F1090=5)</f>
        <v>0</v>
      </c>
      <c r="Y1090" s="234">
        <f>(IFERROR(-FV(Y$954,Y974,Y124/Y974)-Y124,0)+(SUM($N124:X124)+SUM($N1090:X1090))*Y$954*Y974)*($F1090=5)</f>
        <v>0</v>
      </c>
      <c r="Z1090" s="234">
        <f>(IFERROR(-FV(Z$954,Z974,Z124/Z974)-Z124,0)+(SUM($N124:Y124)+SUM($N1090:Y1090))*Z$954*Z974)*($F1090=5)</f>
        <v>0</v>
      </c>
      <c r="AA1090" s="234">
        <f>(IFERROR(-FV(AA$954,AA974,AA124/AA974)-AA124,0)+(SUM($N124:Z124)+SUM($N1090:Z1090))*AA$954*AA974)*($F1090=5)</f>
        <v>0</v>
      </c>
      <c r="AB1090" s="234">
        <f>(IFERROR(-FV(AB$954,AB974,AB124/AB974)-AB124,0)+(SUM($N124:AA124)+SUM($N1090:AA1090))*AB$954*AB974)*($F1090=5)</f>
        <v>0</v>
      </c>
      <c r="AC1090" s="234">
        <f>(IFERROR(-FV(AC$954,AC974,AC124/AC974)-AC124,0)+(SUM($N124:AB124)+SUM($N1090:AB1090))*AC$954*AC974)*($F1090=5)</f>
        <v>0</v>
      </c>
      <c r="AD1090" s="234">
        <f>(IFERROR(-FV(AD$954,AD974,AD124/AD974)-AD124,0)+(SUM($N124:AC124)+SUM($N1090:AC1090))*AD$954*AD974)*($F1090=5)</f>
        <v>0</v>
      </c>
      <c r="AE1090" s="234">
        <f>(IFERROR(-FV(AE$954,AE974,AE124/AE974)-AE124,0)+(SUM($N124:AD124)+SUM($N1090:AD1090))*AE$954*AE974)*($F1090=5)</f>
        <v>0</v>
      </c>
      <c r="AF1090" s="234">
        <f>(IFERROR(-FV(AF$954,AF974,AF124/AF974)-AF124,0)+(SUM($N124:AE124)+SUM($N1090:AE1090))*AF$954*AF974)*($F1090=5)</f>
        <v>0</v>
      </c>
      <c r="AG1090" s="234">
        <f>(IFERROR(-FV(AG$954,AG974,AG124/AG974)-AG124,0)+(SUM($N124:AF124)+SUM($N1090:AF1090))*AG$954*AG974)*($F1090=5)</f>
        <v>0</v>
      </c>
      <c r="AH1090" s="234">
        <f>(IFERROR(-FV(AH$954,AH974,AH124/AH974)-AH124,0)+(SUM($N124:AG124)+SUM($N1090:AG1090))*AH$954*AH974)*($F1090=5)</f>
        <v>0</v>
      </c>
      <c r="AI1090" s="234">
        <f>(IFERROR(-FV(AI$954,AI974,AI124/AI974)-AI124,0)+(SUM($N124:AH124)+SUM($N1090:AH1090))*AI$954*AI974)*($F1090=5)</f>
        <v>0</v>
      </c>
      <c r="AJ1090" s="234">
        <f>(IFERROR(-FV(AJ$954,AJ974,AJ124/AJ974)-AJ124,0)+(SUM($N124:AI124)+SUM($N1090:AI1090))*AJ$954*AJ974)*($F1090=5)</f>
        <v>0</v>
      </c>
      <c r="AK1090" s="234">
        <f>(IFERROR(-FV(AK$954,AK974,AK124/AK974)-AK124,0)+(SUM($N124:AJ124)+SUM($N1090:AJ1090))*AK$954*AK974)*($F1090=5)</f>
        <v>0</v>
      </c>
      <c r="AL1090" s="234">
        <f>(IFERROR(-FV(AL$954,AL974,AL124/AL974)-AL124,0)+(SUM($N124:AK124)+SUM($N1090:AK1090))*AL$954*AL974)*($F1090=5)</f>
        <v>0</v>
      </c>
      <c r="AM1090" s="234">
        <f>(IFERROR(-FV(AM$954,AM974,AM124/AM974)-AM124,0)+(SUM($N124:AL124)+SUM($N1090:AL1090))*AM$954*AM974)*($F1090=5)</f>
        <v>0</v>
      </c>
      <c r="AN1090" s="234">
        <f>(IFERROR(-FV(AN$954,AN974,AN124/AN974)-AN124,0)+(SUM($N124:AM124)+SUM($N1090:AM1090))*AN$954*AN974)*($F1090=5)</f>
        <v>0</v>
      </c>
      <c r="AO1090" s="234">
        <f>(IFERROR(-FV(AO$954,AO974,AO124/AO974)-AO124,0)+(SUM($N124:AN124)+SUM($N1090:AN1090))*AO$954*AO974)*($F1090=5)</f>
        <v>0</v>
      </c>
      <c r="AP1090" s="234">
        <f>(IFERROR(-FV(AP$954,AP974,AP124/AP974)-AP124,0)+(SUM($N124:AO124)+SUM($N1090:AO1090))*AP$954*AP974)*($F1090=5)</f>
        <v>0</v>
      </c>
      <c r="AQ1090" s="234">
        <f>(IFERROR(-FV(AQ$954,AQ974,AQ124/AQ974)-AQ124,0)+(SUM($N124:AP124)+SUM($N1090:AP1090))*AQ$954*AQ974)*($F1090=5)</f>
        <v>0</v>
      </c>
      <c r="AR1090" s="234">
        <f>(IFERROR(-FV(AR$954,AR974,AR124/AR974)-AR124,0)+(SUM($N124:AQ124)+SUM($N1090:AQ1090))*AR$954*AR974)*($F1090=5)</f>
        <v>0</v>
      </c>
      <c r="AS1090" s="234">
        <f>(IFERROR(-FV(AS$954,AS974,AS124/AS974)-AS124,0)+(SUM($N124:AR124)+SUM($N1090:AR1090))*AS$954*AS974)*($F1090=5)</f>
        <v>0</v>
      </c>
      <c r="AT1090" s="234">
        <f>(IFERROR(-FV(AT$954,AT974,AT124/AT974)-AT124,0)+(SUM($N124:AS124)+SUM($N1090:AS1090))*AT$954*AT974)*($F1090=5)</f>
        <v>0</v>
      </c>
      <c r="AU1090" s="234">
        <f>(IFERROR(-FV(AU$954,AU974,AU124/AU974)-AU124,0)+(SUM($N124:AT124)+SUM($N1090:AT1090))*AU$954*AU974)*($F1090=5)</f>
        <v>0</v>
      </c>
      <c r="AV1090" s="234">
        <f>(IFERROR(-FV(AV$954,AV974,AV124/AV974)-AV124,0)+(SUM($N124:AU124)+SUM($N1090:AU1090))*AV$954*AV974)*($F1090=5)</f>
        <v>0</v>
      </c>
      <c r="AW1090" s="234">
        <f>(IFERROR(-FV(AW$954,AW974,AW124/AW974)-AW124,0)+(SUM($N124:AV124)+SUM($N1090:AV1090))*AW$954*AW974)*($F1090=5)</f>
        <v>0</v>
      </c>
      <c r="AX1090" s="234">
        <f>(IFERROR(-FV(AX$954,AX974,AX124/AX974)-AX124,0)+(SUM($N124:AW124)+SUM($N1090:AW1090))*AX$954*AX974)*($F1090=5)</f>
        <v>0</v>
      </c>
      <c r="AY1090" s="234">
        <f>(IFERROR(-FV(AY$954,AY974,AY124/AY974)-AY124,0)+(SUM($N124:AX124)+SUM($N1090:AX1090))*AY$954*AY974)*($F1090=5)</f>
        <v>0</v>
      </c>
      <c r="AZ1090" s="234">
        <f>(IFERROR(-FV(AZ$954,AZ974,AZ124/AZ974)-AZ124,0)+(SUM($N124:AY124)+SUM($N1090:AY1090))*AZ$954*AZ974)*($F1090=5)</f>
        <v>0</v>
      </c>
      <c r="BA1090" s="234">
        <f>(IFERROR(-FV(BA$954,BA974,BA124/BA974)-BA124,0)+(SUM($N124:AZ124)+SUM($N1090:AZ1090))*BA$954*BA974)*($F1090=5)</f>
        <v>0</v>
      </c>
      <c r="BB1090" s="234">
        <f>(IFERROR(-FV(BB$954,BB974,BB124/BB974)-BB124,0)+(SUM($N124:BA124)+SUM($N1090:BA1090))*BB$954*BB974)*($F1090=5)</f>
        <v>0</v>
      </c>
      <c r="BC1090" s="234">
        <f>(IFERROR(-FV(BC$954,BC974,BC124/BC974)-BC124,0)+(SUM($N124:BB124)+SUM($N1090:BB1090))*BC$954*BC974)*($F1090=5)</f>
        <v>0</v>
      </c>
      <c r="BD1090" s="234">
        <f>(IFERROR(-FV(BD$954,BD974,BD124/BD974)-BD124,0)+(SUM($N124:BC124)+SUM($N1090:BC1090))*BD$954*BD974)*($F1090=5)</f>
        <v>0</v>
      </c>
      <c r="BE1090" s="234">
        <f>(IFERROR(-FV(BE$954,BE974,BE124/BE974)-BE124,0)+(SUM($N124:BD124)+SUM($N1090:BD1090))*BE$954*BE974)*($F1090=5)</f>
        <v>0</v>
      </c>
      <c r="BF1090" s="234">
        <f>(IFERROR(-FV(BF$954,BF974,BF124/BF974)-BF124,0)+(SUM($N124:BE124)+SUM($N1090:BE1090))*BF$954*BF974)*($F1090=5)</f>
        <v>0</v>
      </c>
      <c r="BG1090" s="234">
        <f>(IFERROR(-FV(BG$954,BG974,BG124/BG974)-BG124,0)+(SUM($N124:BF124)+SUM($N1090:BF1090))*BG$954*BG974)*($F1090=5)</f>
        <v>0</v>
      </c>
      <c r="BH1090" s="234">
        <f>(IFERROR(-FV(BH$954,BH974,BH124/BH974)-BH124,0)+(SUM($N124:BG124)+SUM($N1090:BG1090))*BH$954*BH974)*($F1090=5)</f>
        <v>0</v>
      </c>
      <c r="BI1090" s="234">
        <f>(IFERROR(-FV(BI$954,BI974,BI124/BI974)-BI124,0)+(SUM($N124:BH124)+SUM($N1090:BH1090))*BI$954*BI974)*($F1090=5)</f>
        <v>0</v>
      </c>
      <c r="BJ1090" s="234">
        <f>(IFERROR(-FV(BJ$954,BJ974,BJ124/BJ974)-BJ124,0)+(SUM($N124:BI124)+SUM($N1090:BI1090))*BJ$954*BJ974)*($F1090=5)</f>
        <v>0</v>
      </c>
      <c r="BK1090" s="234">
        <f>(IFERROR(-FV(BK$954,BK974,BK124/BK974)-BK124,0)+(SUM($N124:BJ124)+SUM($N1090:BJ1090))*BK$954*BK974)*($F1090=5)</f>
        <v>0</v>
      </c>
      <c r="BL1090" s="234">
        <f>(IFERROR(-FV(BL$954,BL974,BL124/BL974)-BL124,0)+(SUM($N124:BK124)+SUM($N1090:BK1090))*BL$954*BL974)*($F1090=5)</f>
        <v>0</v>
      </c>
      <c r="BM1090" s="234">
        <f>(IFERROR(-FV(BM$954,BM974,BM124/BM974)-BM124,0)+(SUM($N124:BL124)+SUM($N1090:BL1090))*BM$954*BM974)*($F1090=5)</f>
        <v>0</v>
      </c>
    </row>
    <row r="1091" spans="3:65" outlineLevel="1" x14ac:dyDescent="0.2">
      <c r="C1091" s="188">
        <f t="shared" si="784"/>
        <v>17</v>
      </c>
      <c r="D1091" s="166" t="str">
        <f t="shared" si="785"/>
        <v>item 17</v>
      </c>
      <c r="E1091" s="211" t="str">
        <f t="shared" si="783"/>
        <v>Operating Expense</v>
      </c>
      <c r="F1091" s="183">
        <f t="shared" si="783"/>
        <v>2</v>
      </c>
      <c r="G1091" s="183"/>
      <c r="H1091" s="222"/>
      <c r="K1091" s="202">
        <f t="shared" si="786"/>
        <v>0</v>
      </c>
      <c r="L1091" s="203">
        <f t="shared" si="787"/>
        <v>0</v>
      </c>
      <c r="O1091" s="234">
        <f>(IFERROR(-FV(O$954,O975,O125/O975)-O125,0)+(SUM($N125:N125)+SUM($N1091:N1091))*O$954*O975)*($F1091=5)</f>
        <v>0</v>
      </c>
      <c r="P1091" s="234">
        <f>(IFERROR(-FV(P$954,P975,P125/P975)-P125,0)+(SUM($N125:O125)+SUM($N1091:O1091))*P$954*P975)*($F1091=5)</f>
        <v>0</v>
      </c>
      <c r="Q1091" s="234">
        <f>(IFERROR(-FV(Q$954,Q975,Q125/Q975)-Q125,0)+(SUM($N125:P125)+SUM($N1091:P1091))*Q$954*Q975)*($F1091=5)</f>
        <v>0</v>
      </c>
      <c r="R1091" s="234">
        <f>(IFERROR(-FV(R$954,R975,R125/R975)-R125,0)+(SUM($N125:Q125)+SUM($N1091:Q1091))*R$954*R975)*($F1091=5)</f>
        <v>0</v>
      </c>
      <c r="S1091" s="234">
        <f>(IFERROR(-FV(S$954,S975,S125/S975)-S125,0)+(SUM($N125:R125)+SUM($N1091:R1091))*S$954*S975)*($F1091=5)</f>
        <v>0</v>
      </c>
      <c r="T1091" s="234">
        <f>(IFERROR(-FV(T$954,T975,T125/T975)-T125,0)+(SUM($N125:S125)+SUM($N1091:S1091))*T$954*T975)*($F1091=5)</f>
        <v>0</v>
      </c>
      <c r="U1091" s="234">
        <f>(IFERROR(-FV(U$954,U975,U125/U975)-U125,0)+(SUM($N125:T125)+SUM($N1091:T1091))*U$954*U975)*($F1091=5)</f>
        <v>0</v>
      </c>
      <c r="V1091" s="234">
        <f>(IFERROR(-FV(V$954,V975,V125/V975)-V125,0)+(SUM($N125:U125)+SUM($N1091:U1091))*V$954*V975)*($F1091=5)</f>
        <v>0</v>
      </c>
      <c r="W1091" s="234">
        <f>(IFERROR(-FV(W$954,W975,W125/W975)-W125,0)+(SUM($N125:V125)+SUM($N1091:V1091))*W$954*W975)*($F1091=5)</f>
        <v>0</v>
      </c>
      <c r="X1091" s="234">
        <f>(IFERROR(-FV(X$954,X975,X125/X975)-X125,0)+(SUM($N125:W125)+SUM($N1091:W1091))*X$954*X975)*($F1091=5)</f>
        <v>0</v>
      </c>
      <c r="Y1091" s="234">
        <f>(IFERROR(-FV(Y$954,Y975,Y125/Y975)-Y125,0)+(SUM($N125:X125)+SUM($N1091:X1091))*Y$954*Y975)*($F1091=5)</f>
        <v>0</v>
      </c>
      <c r="Z1091" s="234">
        <f>(IFERROR(-FV(Z$954,Z975,Z125/Z975)-Z125,0)+(SUM($N125:Y125)+SUM($N1091:Y1091))*Z$954*Z975)*($F1091=5)</f>
        <v>0</v>
      </c>
      <c r="AA1091" s="234">
        <f>(IFERROR(-FV(AA$954,AA975,AA125/AA975)-AA125,0)+(SUM($N125:Z125)+SUM($N1091:Z1091))*AA$954*AA975)*($F1091=5)</f>
        <v>0</v>
      </c>
      <c r="AB1091" s="234">
        <f>(IFERROR(-FV(AB$954,AB975,AB125/AB975)-AB125,0)+(SUM($N125:AA125)+SUM($N1091:AA1091))*AB$954*AB975)*($F1091=5)</f>
        <v>0</v>
      </c>
      <c r="AC1091" s="234">
        <f>(IFERROR(-FV(AC$954,AC975,AC125/AC975)-AC125,0)+(SUM($N125:AB125)+SUM($N1091:AB1091))*AC$954*AC975)*($F1091=5)</f>
        <v>0</v>
      </c>
      <c r="AD1091" s="234">
        <f>(IFERROR(-FV(AD$954,AD975,AD125/AD975)-AD125,0)+(SUM($N125:AC125)+SUM($N1091:AC1091))*AD$954*AD975)*($F1091=5)</f>
        <v>0</v>
      </c>
      <c r="AE1091" s="234">
        <f>(IFERROR(-FV(AE$954,AE975,AE125/AE975)-AE125,0)+(SUM($N125:AD125)+SUM($N1091:AD1091))*AE$954*AE975)*($F1091=5)</f>
        <v>0</v>
      </c>
      <c r="AF1091" s="234">
        <f>(IFERROR(-FV(AF$954,AF975,AF125/AF975)-AF125,0)+(SUM($N125:AE125)+SUM($N1091:AE1091))*AF$954*AF975)*($F1091=5)</f>
        <v>0</v>
      </c>
      <c r="AG1091" s="234">
        <f>(IFERROR(-FV(AG$954,AG975,AG125/AG975)-AG125,0)+(SUM($N125:AF125)+SUM($N1091:AF1091))*AG$954*AG975)*($F1091=5)</f>
        <v>0</v>
      </c>
      <c r="AH1091" s="234">
        <f>(IFERROR(-FV(AH$954,AH975,AH125/AH975)-AH125,0)+(SUM($N125:AG125)+SUM($N1091:AG1091))*AH$954*AH975)*($F1091=5)</f>
        <v>0</v>
      </c>
      <c r="AI1091" s="234">
        <f>(IFERROR(-FV(AI$954,AI975,AI125/AI975)-AI125,0)+(SUM($N125:AH125)+SUM($N1091:AH1091))*AI$954*AI975)*($F1091=5)</f>
        <v>0</v>
      </c>
      <c r="AJ1091" s="234">
        <f>(IFERROR(-FV(AJ$954,AJ975,AJ125/AJ975)-AJ125,0)+(SUM($N125:AI125)+SUM($N1091:AI1091))*AJ$954*AJ975)*($F1091=5)</f>
        <v>0</v>
      </c>
      <c r="AK1091" s="234">
        <f>(IFERROR(-FV(AK$954,AK975,AK125/AK975)-AK125,0)+(SUM($N125:AJ125)+SUM($N1091:AJ1091))*AK$954*AK975)*($F1091=5)</f>
        <v>0</v>
      </c>
      <c r="AL1091" s="234">
        <f>(IFERROR(-FV(AL$954,AL975,AL125/AL975)-AL125,0)+(SUM($N125:AK125)+SUM($N1091:AK1091))*AL$954*AL975)*($F1091=5)</f>
        <v>0</v>
      </c>
      <c r="AM1091" s="234">
        <f>(IFERROR(-FV(AM$954,AM975,AM125/AM975)-AM125,0)+(SUM($N125:AL125)+SUM($N1091:AL1091))*AM$954*AM975)*($F1091=5)</f>
        <v>0</v>
      </c>
      <c r="AN1091" s="234">
        <f>(IFERROR(-FV(AN$954,AN975,AN125/AN975)-AN125,0)+(SUM($N125:AM125)+SUM($N1091:AM1091))*AN$954*AN975)*($F1091=5)</f>
        <v>0</v>
      </c>
      <c r="AO1091" s="234">
        <f>(IFERROR(-FV(AO$954,AO975,AO125/AO975)-AO125,0)+(SUM($N125:AN125)+SUM($N1091:AN1091))*AO$954*AO975)*($F1091=5)</f>
        <v>0</v>
      </c>
      <c r="AP1091" s="234">
        <f>(IFERROR(-FV(AP$954,AP975,AP125/AP975)-AP125,0)+(SUM($N125:AO125)+SUM($N1091:AO1091))*AP$954*AP975)*($F1091=5)</f>
        <v>0</v>
      </c>
      <c r="AQ1091" s="234">
        <f>(IFERROR(-FV(AQ$954,AQ975,AQ125/AQ975)-AQ125,0)+(SUM($N125:AP125)+SUM($N1091:AP1091))*AQ$954*AQ975)*($F1091=5)</f>
        <v>0</v>
      </c>
      <c r="AR1091" s="234">
        <f>(IFERROR(-FV(AR$954,AR975,AR125/AR975)-AR125,0)+(SUM($N125:AQ125)+SUM($N1091:AQ1091))*AR$954*AR975)*($F1091=5)</f>
        <v>0</v>
      </c>
      <c r="AS1091" s="234">
        <f>(IFERROR(-FV(AS$954,AS975,AS125/AS975)-AS125,0)+(SUM($N125:AR125)+SUM($N1091:AR1091))*AS$954*AS975)*($F1091=5)</f>
        <v>0</v>
      </c>
      <c r="AT1091" s="234">
        <f>(IFERROR(-FV(AT$954,AT975,AT125/AT975)-AT125,0)+(SUM($N125:AS125)+SUM($N1091:AS1091))*AT$954*AT975)*($F1091=5)</f>
        <v>0</v>
      </c>
      <c r="AU1091" s="234">
        <f>(IFERROR(-FV(AU$954,AU975,AU125/AU975)-AU125,0)+(SUM($N125:AT125)+SUM($N1091:AT1091))*AU$954*AU975)*($F1091=5)</f>
        <v>0</v>
      </c>
      <c r="AV1091" s="234">
        <f>(IFERROR(-FV(AV$954,AV975,AV125/AV975)-AV125,0)+(SUM($N125:AU125)+SUM($N1091:AU1091))*AV$954*AV975)*($F1091=5)</f>
        <v>0</v>
      </c>
      <c r="AW1091" s="234">
        <f>(IFERROR(-FV(AW$954,AW975,AW125/AW975)-AW125,0)+(SUM($N125:AV125)+SUM($N1091:AV1091))*AW$954*AW975)*($F1091=5)</f>
        <v>0</v>
      </c>
      <c r="AX1091" s="234">
        <f>(IFERROR(-FV(AX$954,AX975,AX125/AX975)-AX125,0)+(SUM($N125:AW125)+SUM($N1091:AW1091))*AX$954*AX975)*($F1091=5)</f>
        <v>0</v>
      </c>
      <c r="AY1091" s="234">
        <f>(IFERROR(-FV(AY$954,AY975,AY125/AY975)-AY125,0)+(SUM($N125:AX125)+SUM($N1091:AX1091))*AY$954*AY975)*($F1091=5)</f>
        <v>0</v>
      </c>
      <c r="AZ1091" s="234">
        <f>(IFERROR(-FV(AZ$954,AZ975,AZ125/AZ975)-AZ125,0)+(SUM($N125:AY125)+SUM($N1091:AY1091))*AZ$954*AZ975)*($F1091=5)</f>
        <v>0</v>
      </c>
      <c r="BA1091" s="234">
        <f>(IFERROR(-FV(BA$954,BA975,BA125/BA975)-BA125,0)+(SUM($N125:AZ125)+SUM($N1091:AZ1091))*BA$954*BA975)*($F1091=5)</f>
        <v>0</v>
      </c>
      <c r="BB1091" s="234">
        <f>(IFERROR(-FV(BB$954,BB975,BB125/BB975)-BB125,0)+(SUM($N125:BA125)+SUM($N1091:BA1091))*BB$954*BB975)*($F1091=5)</f>
        <v>0</v>
      </c>
      <c r="BC1091" s="234">
        <f>(IFERROR(-FV(BC$954,BC975,BC125/BC975)-BC125,0)+(SUM($N125:BB125)+SUM($N1091:BB1091))*BC$954*BC975)*($F1091=5)</f>
        <v>0</v>
      </c>
      <c r="BD1091" s="234">
        <f>(IFERROR(-FV(BD$954,BD975,BD125/BD975)-BD125,0)+(SUM($N125:BC125)+SUM($N1091:BC1091))*BD$954*BD975)*($F1091=5)</f>
        <v>0</v>
      </c>
      <c r="BE1091" s="234">
        <f>(IFERROR(-FV(BE$954,BE975,BE125/BE975)-BE125,0)+(SUM($N125:BD125)+SUM($N1091:BD1091))*BE$954*BE975)*($F1091=5)</f>
        <v>0</v>
      </c>
      <c r="BF1091" s="234">
        <f>(IFERROR(-FV(BF$954,BF975,BF125/BF975)-BF125,0)+(SUM($N125:BE125)+SUM($N1091:BE1091))*BF$954*BF975)*($F1091=5)</f>
        <v>0</v>
      </c>
      <c r="BG1091" s="234">
        <f>(IFERROR(-FV(BG$954,BG975,BG125/BG975)-BG125,0)+(SUM($N125:BF125)+SUM($N1091:BF1091))*BG$954*BG975)*($F1091=5)</f>
        <v>0</v>
      </c>
      <c r="BH1091" s="234">
        <f>(IFERROR(-FV(BH$954,BH975,BH125/BH975)-BH125,0)+(SUM($N125:BG125)+SUM($N1091:BG1091))*BH$954*BH975)*($F1091=5)</f>
        <v>0</v>
      </c>
      <c r="BI1091" s="234">
        <f>(IFERROR(-FV(BI$954,BI975,BI125/BI975)-BI125,0)+(SUM($N125:BH125)+SUM($N1091:BH1091))*BI$954*BI975)*($F1091=5)</f>
        <v>0</v>
      </c>
      <c r="BJ1091" s="234">
        <f>(IFERROR(-FV(BJ$954,BJ975,BJ125/BJ975)-BJ125,0)+(SUM($N125:BI125)+SUM($N1091:BI1091))*BJ$954*BJ975)*($F1091=5)</f>
        <v>0</v>
      </c>
      <c r="BK1091" s="234">
        <f>(IFERROR(-FV(BK$954,BK975,BK125/BK975)-BK125,0)+(SUM($N125:BJ125)+SUM($N1091:BJ1091))*BK$954*BK975)*($F1091=5)</f>
        <v>0</v>
      </c>
      <c r="BL1091" s="234">
        <f>(IFERROR(-FV(BL$954,BL975,BL125/BL975)-BL125,0)+(SUM($N125:BK125)+SUM($N1091:BK1091))*BL$954*BL975)*($F1091=5)</f>
        <v>0</v>
      </c>
      <c r="BM1091" s="234">
        <f>(IFERROR(-FV(BM$954,BM975,BM125/BM975)-BM125,0)+(SUM($N125:BL125)+SUM($N1091:BL1091))*BM$954*BM975)*($F1091=5)</f>
        <v>0</v>
      </c>
    </row>
    <row r="1092" spans="3:65" outlineLevel="1" x14ac:dyDescent="0.2">
      <c r="C1092" s="188">
        <f t="shared" si="784"/>
        <v>18</v>
      </c>
      <c r="D1092" s="166" t="str">
        <f t="shared" si="785"/>
        <v>item 18</v>
      </c>
      <c r="E1092" s="211" t="str">
        <f t="shared" si="783"/>
        <v>Operating Expense</v>
      </c>
      <c r="F1092" s="183">
        <f t="shared" si="783"/>
        <v>2</v>
      </c>
      <c r="G1092" s="183"/>
      <c r="H1092" s="222"/>
      <c r="K1092" s="202">
        <f t="shared" si="786"/>
        <v>0</v>
      </c>
      <c r="L1092" s="203">
        <f t="shared" si="787"/>
        <v>0</v>
      </c>
      <c r="O1092" s="234">
        <f>(IFERROR(-FV(O$954,O976,O126/O976)-O126,0)+(SUM($N126:N126)+SUM($N1092:N1092))*O$954*O976)*($F1092=5)</f>
        <v>0</v>
      </c>
      <c r="P1092" s="234">
        <f>(IFERROR(-FV(P$954,P976,P126/P976)-P126,0)+(SUM($N126:O126)+SUM($N1092:O1092))*P$954*P976)*($F1092=5)</f>
        <v>0</v>
      </c>
      <c r="Q1092" s="234">
        <f>(IFERROR(-FV(Q$954,Q976,Q126/Q976)-Q126,0)+(SUM($N126:P126)+SUM($N1092:P1092))*Q$954*Q976)*($F1092=5)</f>
        <v>0</v>
      </c>
      <c r="R1092" s="234">
        <f>(IFERROR(-FV(R$954,R976,R126/R976)-R126,0)+(SUM($N126:Q126)+SUM($N1092:Q1092))*R$954*R976)*($F1092=5)</f>
        <v>0</v>
      </c>
      <c r="S1092" s="234">
        <f>(IFERROR(-FV(S$954,S976,S126/S976)-S126,0)+(SUM($N126:R126)+SUM($N1092:R1092))*S$954*S976)*($F1092=5)</f>
        <v>0</v>
      </c>
      <c r="T1092" s="234">
        <f>(IFERROR(-FV(T$954,T976,T126/T976)-T126,0)+(SUM($N126:S126)+SUM($N1092:S1092))*T$954*T976)*($F1092=5)</f>
        <v>0</v>
      </c>
      <c r="U1092" s="234">
        <f>(IFERROR(-FV(U$954,U976,U126/U976)-U126,0)+(SUM($N126:T126)+SUM($N1092:T1092))*U$954*U976)*($F1092=5)</f>
        <v>0</v>
      </c>
      <c r="V1092" s="234">
        <f>(IFERROR(-FV(V$954,V976,V126/V976)-V126,0)+(SUM($N126:U126)+SUM($N1092:U1092))*V$954*V976)*($F1092=5)</f>
        <v>0</v>
      </c>
      <c r="W1092" s="234">
        <f>(IFERROR(-FV(W$954,W976,W126/W976)-W126,0)+(SUM($N126:V126)+SUM($N1092:V1092))*W$954*W976)*($F1092=5)</f>
        <v>0</v>
      </c>
      <c r="X1092" s="234">
        <f>(IFERROR(-FV(X$954,X976,X126/X976)-X126,0)+(SUM($N126:W126)+SUM($N1092:W1092))*X$954*X976)*($F1092=5)</f>
        <v>0</v>
      </c>
      <c r="Y1092" s="234">
        <f>(IFERROR(-FV(Y$954,Y976,Y126/Y976)-Y126,0)+(SUM($N126:X126)+SUM($N1092:X1092))*Y$954*Y976)*($F1092=5)</f>
        <v>0</v>
      </c>
      <c r="Z1092" s="234">
        <f>(IFERROR(-FV(Z$954,Z976,Z126/Z976)-Z126,0)+(SUM($N126:Y126)+SUM($N1092:Y1092))*Z$954*Z976)*($F1092=5)</f>
        <v>0</v>
      </c>
      <c r="AA1092" s="234">
        <f>(IFERROR(-FV(AA$954,AA976,AA126/AA976)-AA126,0)+(SUM($N126:Z126)+SUM($N1092:Z1092))*AA$954*AA976)*($F1092=5)</f>
        <v>0</v>
      </c>
      <c r="AB1092" s="234">
        <f>(IFERROR(-FV(AB$954,AB976,AB126/AB976)-AB126,0)+(SUM($N126:AA126)+SUM($N1092:AA1092))*AB$954*AB976)*($F1092=5)</f>
        <v>0</v>
      </c>
      <c r="AC1092" s="234">
        <f>(IFERROR(-FV(AC$954,AC976,AC126/AC976)-AC126,0)+(SUM($N126:AB126)+SUM($N1092:AB1092))*AC$954*AC976)*($F1092=5)</f>
        <v>0</v>
      </c>
      <c r="AD1092" s="234">
        <f>(IFERROR(-FV(AD$954,AD976,AD126/AD976)-AD126,0)+(SUM($N126:AC126)+SUM($N1092:AC1092))*AD$954*AD976)*($F1092=5)</f>
        <v>0</v>
      </c>
      <c r="AE1092" s="234">
        <f>(IFERROR(-FV(AE$954,AE976,AE126/AE976)-AE126,0)+(SUM($N126:AD126)+SUM($N1092:AD1092))*AE$954*AE976)*($F1092=5)</f>
        <v>0</v>
      </c>
      <c r="AF1092" s="234">
        <f>(IFERROR(-FV(AF$954,AF976,AF126/AF976)-AF126,0)+(SUM($N126:AE126)+SUM($N1092:AE1092))*AF$954*AF976)*($F1092=5)</f>
        <v>0</v>
      </c>
      <c r="AG1092" s="234">
        <f>(IFERROR(-FV(AG$954,AG976,AG126/AG976)-AG126,0)+(SUM($N126:AF126)+SUM($N1092:AF1092))*AG$954*AG976)*($F1092=5)</f>
        <v>0</v>
      </c>
      <c r="AH1092" s="234">
        <f>(IFERROR(-FV(AH$954,AH976,AH126/AH976)-AH126,0)+(SUM($N126:AG126)+SUM($N1092:AG1092))*AH$954*AH976)*($F1092=5)</f>
        <v>0</v>
      </c>
      <c r="AI1092" s="234">
        <f>(IFERROR(-FV(AI$954,AI976,AI126/AI976)-AI126,0)+(SUM($N126:AH126)+SUM($N1092:AH1092))*AI$954*AI976)*($F1092=5)</f>
        <v>0</v>
      </c>
      <c r="AJ1092" s="234">
        <f>(IFERROR(-FV(AJ$954,AJ976,AJ126/AJ976)-AJ126,0)+(SUM($N126:AI126)+SUM($N1092:AI1092))*AJ$954*AJ976)*($F1092=5)</f>
        <v>0</v>
      </c>
      <c r="AK1092" s="234">
        <f>(IFERROR(-FV(AK$954,AK976,AK126/AK976)-AK126,0)+(SUM($N126:AJ126)+SUM($N1092:AJ1092))*AK$954*AK976)*($F1092=5)</f>
        <v>0</v>
      </c>
      <c r="AL1092" s="234">
        <f>(IFERROR(-FV(AL$954,AL976,AL126/AL976)-AL126,0)+(SUM($N126:AK126)+SUM($N1092:AK1092))*AL$954*AL976)*($F1092=5)</f>
        <v>0</v>
      </c>
      <c r="AM1092" s="234">
        <f>(IFERROR(-FV(AM$954,AM976,AM126/AM976)-AM126,0)+(SUM($N126:AL126)+SUM($N1092:AL1092))*AM$954*AM976)*($F1092=5)</f>
        <v>0</v>
      </c>
      <c r="AN1092" s="234">
        <f>(IFERROR(-FV(AN$954,AN976,AN126/AN976)-AN126,0)+(SUM($N126:AM126)+SUM($N1092:AM1092))*AN$954*AN976)*($F1092=5)</f>
        <v>0</v>
      </c>
      <c r="AO1092" s="234">
        <f>(IFERROR(-FV(AO$954,AO976,AO126/AO976)-AO126,0)+(SUM($N126:AN126)+SUM($N1092:AN1092))*AO$954*AO976)*($F1092=5)</f>
        <v>0</v>
      </c>
      <c r="AP1092" s="234">
        <f>(IFERROR(-FV(AP$954,AP976,AP126/AP976)-AP126,0)+(SUM($N126:AO126)+SUM($N1092:AO1092))*AP$954*AP976)*($F1092=5)</f>
        <v>0</v>
      </c>
      <c r="AQ1092" s="234">
        <f>(IFERROR(-FV(AQ$954,AQ976,AQ126/AQ976)-AQ126,0)+(SUM($N126:AP126)+SUM($N1092:AP1092))*AQ$954*AQ976)*($F1092=5)</f>
        <v>0</v>
      </c>
      <c r="AR1092" s="234">
        <f>(IFERROR(-FV(AR$954,AR976,AR126/AR976)-AR126,0)+(SUM($N126:AQ126)+SUM($N1092:AQ1092))*AR$954*AR976)*($F1092=5)</f>
        <v>0</v>
      </c>
      <c r="AS1092" s="234">
        <f>(IFERROR(-FV(AS$954,AS976,AS126/AS976)-AS126,0)+(SUM($N126:AR126)+SUM($N1092:AR1092))*AS$954*AS976)*($F1092=5)</f>
        <v>0</v>
      </c>
      <c r="AT1092" s="234">
        <f>(IFERROR(-FV(AT$954,AT976,AT126/AT976)-AT126,0)+(SUM($N126:AS126)+SUM($N1092:AS1092))*AT$954*AT976)*($F1092=5)</f>
        <v>0</v>
      </c>
      <c r="AU1092" s="234">
        <f>(IFERROR(-FV(AU$954,AU976,AU126/AU976)-AU126,0)+(SUM($N126:AT126)+SUM($N1092:AT1092))*AU$954*AU976)*($F1092=5)</f>
        <v>0</v>
      </c>
      <c r="AV1092" s="234">
        <f>(IFERROR(-FV(AV$954,AV976,AV126/AV976)-AV126,0)+(SUM($N126:AU126)+SUM($N1092:AU1092))*AV$954*AV976)*($F1092=5)</f>
        <v>0</v>
      </c>
      <c r="AW1092" s="234">
        <f>(IFERROR(-FV(AW$954,AW976,AW126/AW976)-AW126,0)+(SUM($N126:AV126)+SUM($N1092:AV1092))*AW$954*AW976)*($F1092=5)</f>
        <v>0</v>
      </c>
      <c r="AX1092" s="234">
        <f>(IFERROR(-FV(AX$954,AX976,AX126/AX976)-AX126,0)+(SUM($N126:AW126)+SUM($N1092:AW1092))*AX$954*AX976)*($F1092=5)</f>
        <v>0</v>
      </c>
      <c r="AY1092" s="234">
        <f>(IFERROR(-FV(AY$954,AY976,AY126/AY976)-AY126,0)+(SUM($N126:AX126)+SUM($N1092:AX1092))*AY$954*AY976)*($F1092=5)</f>
        <v>0</v>
      </c>
      <c r="AZ1092" s="234">
        <f>(IFERROR(-FV(AZ$954,AZ976,AZ126/AZ976)-AZ126,0)+(SUM($N126:AY126)+SUM($N1092:AY1092))*AZ$954*AZ976)*($F1092=5)</f>
        <v>0</v>
      </c>
      <c r="BA1092" s="234">
        <f>(IFERROR(-FV(BA$954,BA976,BA126/BA976)-BA126,0)+(SUM($N126:AZ126)+SUM($N1092:AZ1092))*BA$954*BA976)*($F1092=5)</f>
        <v>0</v>
      </c>
      <c r="BB1092" s="234">
        <f>(IFERROR(-FV(BB$954,BB976,BB126/BB976)-BB126,0)+(SUM($N126:BA126)+SUM($N1092:BA1092))*BB$954*BB976)*($F1092=5)</f>
        <v>0</v>
      </c>
      <c r="BC1092" s="234">
        <f>(IFERROR(-FV(BC$954,BC976,BC126/BC976)-BC126,0)+(SUM($N126:BB126)+SUM($N1092:BB1092))*BC$954*BC976)*($F1092=5)</f>
        <v>0</v>
      </c>
      <c r="BD1092" s="234">
        <f>(IFERROR(-FV(BD$954,BD976,BD126/BD976)-BD126,0)+(SUM($N126:BC126)+SUM($N1092:BC1092))*BD$954*BD976)*($F1092=5)</f>
        <v>0</v>
      </c>
      <c r="BE1092" s="234">
        <f>(IFERROR(-FV(BE$954,BE976,BE126/BE976)-BE126,0)+(SUM($N126:BD126)+SUM($N1092:BD1092))*BE$954*BE976)*($F1092=5)</f>
        <v>0</v>
      </c>
      <c r="BF1092" s="234">
        <f>(IFERROR(-FV(BF$954,BF976,BF126/BF976)-BF126,0)+(SUM($N126:BE126)+SUM($N1092:BE1092))*BF$954*BF976)*($F1092=5)</f>
        <v>0</v>
      </c>
      <c r="BG1092" s="234">
        <f>(IFERROR(-FV(BG$954,BG976,BG126/BG976)-BG126,0)+(SUM($N126:BF126)+SUM($N1092:BF1092))*BG$954*BG976)*($F1092=5)</f>
        <v>0</v>
      </c>
      <c r="BH1092" s="234">
        <f>(IFERROR(-FV(BH$954,BH976,BH126/BH976)-BH126,0)+(SUM($N126:BG126)+SUM($N1092:BG1092))*BH$954*BH976)*($F1092=5)</f>
        <v>0</v>
      </c>
      <c r="BI1092" s="234">
        <f>(IFERROR(-FV(BI$954,BI976,BI126/BI976)-BI126,0)+(SUM($N126:BH126)+SUM($N1092:BH1092))*BI$954*BI976)*($F1092=5)</f>
        <v>0</v>
      </c>
      <c r="BJ1092" s="234">
        <f>(IFERROR(-FV(BJ$954,BJ976,BJ126/BJ976)-BJ126,0)+(SUM($N126:BI126)+SUM($N1092:BI1092))*BJ$954*BJ976)*($F1092=5)</f>
        <v>0</v>
      </c>
      <c r="BK1092" s="234">
        <f>(IFERROR(-FV(BK$954,BK976,BK126/BK976)-BK126,0)+(SUM($N126:BJ126)+SUM($N1092:BJ1092))*BK$954*BK976)*($F1092=5)</f>
        <v>0</v>
      </c>
      <c r="BL1092" s="234">
        <f>(IFERROR(-FV(BL$954,BL976,BL126/BL976)-BL126,0)+(SUM($N126:BK126)+SUM($N1092:BK1092))*BL$954*BL976)*($F1092=5)</f>
        <v>0</v>
      </c>
      <c r="BM1092" s="234">
        <f>(IFERROR(-FV(BM$954,BM976,BM126/BM976)-BM126,0)+(SUM($N126:BL126)+SUM($N1092:BL1092))*BM$954*BM976)*($F1092=5)</f>
        <v>0</v>
      </c>
    </row>
    <row r="1093" spans="3:65" outlineLevel="1" x14ac:dyDescent="0.2">
      <c r="C1093" s="188">
        <f t="shared" si="784"/>
        <v>19</v>
      </c>
      <c r="D1093" s="166" t="str">
        <f t="shared" si="785"/>
        <v>item 19</v>
      </c>
      <c r="E1093" s="211" t="str">
        <f t="shared" si="783"/>
        <v>Operating Expense</v>
      </c>
      <c r="F1093" s="183">
        <f t="shared" si="783"/>
        <v>2</v>
      </c>
      <c r="G1093" s="183"/>
      <c r="H1093" s="222"/>
      <c r="K1093" s="202">
        <f t="shared" si="786"/>
        <v>0</v>
      </c>
      <c r="L1093" s="203">
        <f t="shared" si="787"/>
        <v>0</v>
      </c>
      <c r="O1093" s="234">
        <f>(IFERROR(-FV(O$954,O977,O127/O977)-O127,0)+(SUM($N127:N127)+SUM($N1093:N1093))*O$954*O977)*($F1093=5)</f>
        <v>0</v>
      </c>
      <c r="P1093" s="234">
        <f>(IFERROR(-FV(P$954,P977,P127/P977)-P127,0)+(SUM($N127:O127)+SUM($N1093:O1093))*P$954*P977)*($F1093=5)</f>
        <v>0</v>
      </c>
      <c r="Q1093" s="234">
        <f>(IFERROR(-FV(Q$954,Q977,Q127/Q977)-Q127,0)+(SUM($N127:P127)+SUM($N1093:P1093))*Q$954*Q977)*($F1093=5)</f>
        <v>0</v>
      </c>
      <c r="R1093" s="234">
        <f>(IFERROR(-FV(R$954,R977,R127/R977)-R127,0)+(SUM($N127:Q127)+SUM($N1093:Q1093))*R$954*R977)*($F1093=5)</f>
        <v>0</v>
      </c>
      <c r="S1093" s="234">
        <f>(IFERROR(-FV(S$954,S977,S127/S977)-S127,0)+(SUM($N127:R127)+SUM($N1093:R1093))*S$954*S977)*($F1093=5)</f>
        <v>0</v>
      </c>
      <c r="T1093" s="234">
        <f>(IFERROR(-FV(T$954,T977,T127/T977)-T127,0)+(SUM($N127:S127)+SUM($N1093:S1093))*T$954*T977)*($F1093=5)</f>
        <v>0</v>
      </c>
      <c r="U1093" s="234">
        <f>(IFERROR(-FV(U$954,U977,U127/U977)-U127,0)+(SUM($N127:T127)+SUM($N1093:T1093))*U$954*U977)*($F1093=5)</f>
        <v>0</v>
      </c>
      <c r="V1093" s="234">
        <f>(IFERROR(-FV(V$954,V977,V127/V977)-V127,0)+(SUM($N127:U127)+SUM($N1093:U1093))*V$954*V977)*($F1093=5)</f>
        <v>0</v>
      </c>
      <c r="W1093" s="234">
        <f>(IFERROR(-FV(W$954,W977,W127/W977)-W127,0)+(SUM($N127:V127)+SUM($N1093:V1093))*W$954*W977)*($F1093=5)</f>
        <v>0</v>
      </c>
      <c r="X1093" s="234">
        <f>(IFERROR(-FV(X$954,X977,X127/X977)-X127,0)+(SUM($N127:W127)+SUM($N1093:W1093))*X$954*X977)*($F1093=5)</f>
        <v>0</v>
      </c>
      <c r="Y1093" s="234">
        <f>(IFERROR(-FV(Y$954,Y977,Y127/Y977)-Y127,0)+(SUM($N127:X127)+SUM($N1093:X1093))*Y$954*Y977)*($F1093=5)</f>
        <v>0</v>
      </c>
      <c r="Z1093" s="234">
        <f>(IFERROR(-FV(Z$954,Z977,Z127/Z977)-Z127,0)+(SUM($N127:Y127)+SUM($N1093:Y1093))*Z$954*Z977)*($F1093=5)</f>
        <v>0</v>
      </c>
      <c r="AA1093" s="234">
        <f>(IFERROR(-FV(AA$954,AA977,AA127/AA977)-AA127,0)+(SUM($N127:Z127)+SUM($N1093:Z1093))*AA$954*AA977)*($F1093=5)</f>
        <v>0</v>
      </c>
      <c r="AB1093" s="234">
        <f>(IFERROR(-FV(AB$954,AB977,AB127/AB977)-AB127,0)+(SUM($N127:AA127)+SUM($N1093:AA1093))*AB$954*AB977)*($F1093=5)</f>
        <v>0</v>
      </c>
      <c r="AC1093" s="234">
        <f>(IFERROR(-FV(AC$954,AC977,AC127/AC977)-AC127,0)+(SUM($N127:AB127)+SUM($N1093:AB1093))*AC$954*AC977)*($F1093=5)</f>
        <v>0</v>
      </c>
      <c r="AD1093" s="234">
        <f>(IFERROR(-FV(AD$954,AD977,AD127/AD977)-AD127,0)+(SUM($N127:AC127)+SUM($N1093:AC1093))*AD$954*AD977)*($F1093=5)</f>
        <v>0</v>
      </c>
      <c r="AE1093" s="234">
        <f>(IFERROR(-FV(AE$954,AE977,AE127/AE977)-AE127,0)+(SUM($N127:AD127)+SUM($N1093:AD1093))*AE$954*AE977)*($F1093=5)</f>
        <v>0</v>
      </c>
      <c r="AF1093" s="234">
        <f>(IFERROR(-FV(AF$954,AF977,AF127/AF977)-AF127,0)+(SUM($N127:AE127)+SUM($N1093:AE1093))*AF$954*AF977)*($F1093=5)</f>
        <v>0</v>
      </c>
      <c r="AG1093" s="234">
        <f>(IFERROR(-FV(AG$954,AG977,AG127/AG977)-AG127,0)+(SUM($N127:AF127)+SUM($N1093:AF1093))*AG$954*AG977)*($F1093=5)</f>
        <v>0</v>
      </c>
      <c r="AH1093" s="234">
        <f>(IFERROR(-FV(AH$954,AH977,AH127/AH977)-AH127,0)+(SUM($N127:AG127)+SUM($N1093:AG1093))*AH$954*AH977)*($F1093=5)</f>
        <v>0</v>
      </c>
      <c r="AI1093" s="234">
        <f>(IFERROR(-FV(AI$954,AI977,AI127/AI977)-AI127,0)+(SUM($N127:AH127)+SUM($N1093:AH1093))*AI$954*AI977)*($F1093=5)</f>
        <v>0</v>
      </c>
      <c r="AJ1093" s="234">
        <f>(IFERROR(-FV(AJ$954,AJ977,AJ127/AJ977)-AJ127,0)+(SUM($N127:AI127)+SUM($N1093:AI1093))*AJ$954*AJ977)*($F1093=5)</f>
        <v>0</v>
      </c>
      <c r="AK1093" s="234">
        <f>(IFERROR(-FV(AK$954,AK977,AK127/AK977)-AK127,0)+(SUM($N127:AJ127)+SUM($N1093:AJ1093))*AK$954*AK977)*($F1093=5)</f>
        <v>0</v>
      </c>
      <c r="AL1093" s="234">
        <f>(IFERROR(-FV(AL$954,AL977,AL127/AL977)-AL127,0)+(SUM($N127:AK127)+SUM($N1093:AK1093))*AL$954*AL977)*($F1093=5)</f>
        <v>0</v>
      </c>
      <c r="AM1093" s="234">
        <f>(IFERROR(-FV(AM$954,AM977,AM127/AM977)-AM127,0)+(SUM($N127:AL127)+SUM($N1093:AL1093))*AM$954*AM977)*($F1093=5)</f>
        <v>0</v>
      </c>
      <c r="AN1093" s="234">
        <f>(IFERROR(-FV(AN$954,AN977,AN127/AN977)-AN127,0)+(SUM($N127:AM127)+SUM($N1093:AM1093))*AN$954*AN977)*($F1093=5)</f>
        <v>0</v>
      </c>
      <c r="AO1093" s="234">
        <f>(IFERROR(-FV(AO$954,AO977,AO127/AO977)-AO127,0)+(SUM($N127:AN127)+SUM($N1093:AN1093))*AO$954*AO977)*($F1093=5)</f>
        <v>0</v>
      </c>
      <c r="AP1093" s="234">
        <f>(IFERROR(-FV(AP$954,AP977,AP127/AP977)-AP127,0)+(SUM($N127:AO127)+SUM($N1093:AO1093))*AP$954*AP977)*($F1093=5)</f>
        <v>0</v>
      </c>
      <c r="AQ1093" s="234">
        <f>(IFERROR(-FV(AQ$954,AQ977,AQ127/AQ977)-AQ127,0)+(SUM($N127:AP127)+SUM($N1093:AP1093))*AQ$954*AQ977)*($F1093=5)</f>
        <v>0</v>
      </c>
      <c r="AR1093" s="234">
        <f>(IFERROR(-FV(AR$954,AR977,AR127/AR977)-AR127,0)+(SUM($N127:AQ127)+SUM($N1093:AQ1093))*AR$954*AR977)*($F1093=5)</f>
        <v>0</v>
      </c>
      <c r="AS1093" s="234">
        <f>(IFERROR(-FV(AS$954,AS977,AS127/AS977)-AS127,0)+(SUM($N127:AR127)+SUM($N1093:AR1093))*AS$954*AS977)*($F1093=5)</f>
        <v>0</v>
      </c>
      <c r="AT1093" s="234">
        <f>(IFERROR(-FV(AT$954,AT977,AT127/AT977)-AT127,0)+(SUM($N127:AS127)+SUM($N1093:AS1093))*AT$954*AT977)*($F1093=5)</f>
        <v>0</v>
      </c>
      <c r="AU1093" s="234">
        <f>(IFERROR(-FV(AU$954,AU977,AU127/AU977)-AU127,0)+(SUM($N127:AT127)+SUM($N1093:AT1093))*AU$954*AU977)*($F1093=5)</f>
        <v>0</v>
      </c>
      <c r="AV1093" s="234">
        <f>(IFERROR(-FV(AV$954,AV977,AV127/AV977)-AV127,0)+(SUM($N127:AU127)+SUM($N1093:AU1093))*AV$954*AV977)*($F1093=5)</f>
        <v>0</v>
      </c>
      <c r="AW1093" s="234">
        <f>(IFERROR(-FV(AW$954,AW977,AW127/AW977)-AW127,0)+(SUM($N127:AV127)+SUM($N1093:AV1093))*AW$954*AW977)*($F1093=5)</f>
        <v>0</v>
      </c>
      <c r="AX1093" s="234">
        <f>(IFERROR(-FV(AX$954,AX977,AX127/AX977)-AX127,0)+(SUM($N127:AW127)+SUM($N1093:AW1093))*AX$954*AX977)*($F1093=5)</f>
        <v>0</v>
      </c>
      <c r="AY1093" s="234">
        <f>(IFERROR(-FV(AY$954,AY977,AY127/AY977)-AY127,0)+(SUM($N127:AX127)+SUM($N1093:AX1093))*AY$954*AY977)*($F1093=5)</f>
        <v>0</v>
      </c>
      <c r="AZ1093" s="234">
        <f>(IFERROR(-FV(AZ$954,AZ977,AZ127/AZ977)-AZ127,0)+(SUM($N127:AY127)+SUM($N1093:AY1093))*AZ$954*AZ977)*($F1093=5)</f>
        <v>0</v>
      </c>
      <c r="BA1093" s="234">
        <f>(IFERROR(-FV(BA$954,BA977,BA127/BA977)-BA127,0)+(SUM($N127:AZ127)+SUM($N1093:AZ1093))*BA$954*BA977)*($F1093=5)</f>
        <v>0</v>
      </c>
      <c r="BB1093" s="234">
        <f>(IFERROR(-FV(BB$954,BB977,BB127/BB977)-BB127,0)+(SUM($N127:BA127)+SUM($N1093:BA1093))*BB$954*BB977)*($F1093=5)</f>
        <v>0</v>
      </c>
      <c r="BC1093" s="234">
        <f>(IFERROR(-FV(BC$954,BC977,BC127/BC977)-BC127,0)+(SUM($N127:BB127)+SUM($N1093:BB1093))*BC$954*BC977)*($F1093=5)</f>
        <v>0</v>
      </c>
      <c r="BD1093" s="234">
        <f>(IFERROR(-FV(BD$954,BD977,BD127/BD977)-BD127,0)+(SUM($N127:BC127)+SUM($N1093:BC1093))*BD$954*BD977)*($F1093=5)</f>
        <v>0</v>
      </c>
      <c r="BE1093" s="234">
        <f>(IFERROR(-FV(BE$954,BE977,BE127/BE977)-BE127,0)+(SUM($N127:BD127)+SUM($N1093:BD1093))*BE$954*BE977)*($F1093=5)</f>
        <v>0</v>
      </c>
      <c r="BF1093" s="234">
        <f>(IFERROR(-FV(BF$954,BF977,BF127/BF977)-BF127,0)+(SUM($N127:BE127)+SUM($N1093:BE1093))*BF$954*BF977)*($F1093=5)</f>
        <v>0</v>
      </c>
      <c r="BG1093" s="234">
        <f>(IFERROR(-FV(BG$954,BG977,BG127/BG977)-BG127,0)+(SUM($N127:BF127)+SUM($N1093:BF1093))*BG$954*BG977)*($F1093=5)</f>
        <v>0</v>
      </c>
      <c r="BH1093" s="234">
        <f>(IFERROR(-FV(BH$954,BH977,BH127/BH977)-BH127,0)+(SUM($N127:BG127)+SUM($N1093:BG1093))*BH$954*BH977)*($F1093=5)</f>
        <v>0</v>
      </c>
      <c r="BI1093" s="234">
        <f>(IFERROR(-FV(BI$954,BI977,BI127/BI977)-BI127,0)+(SUM($N127:BH127)+SUM($N1093:BH1093))*BI$954*BI977)*($F1093=5)</f>
        <v>0</v>
      </c>
      <c r="BJ1093" s="234">
        <f>(IFERROR(-FV(BJ$954,BJ977,BJ127/BJ977)-BJ127,0)+(SUM($N127:BI127)+SUM($N1093:BI1093))*BJ$954*BJ977)*($F1093=5)</f>
        <v>0</v>
      </c>
      <c r="BK1093" s="234">
        <f>(IFERROR(-FV(BK$954,BK977,BK127/BK977)-BK127,0)+(SUM($N127:BJ127)+SUM($N1093:BJ1093))*BK$954*BK977)*($F1093=5)</f>
        <v>0</v>
      </c>
      <c r="BL1093" s="234">
        <f>(IFERROR(-FV(BL$954,BL977,BL127/BL977)-BL127,0)+(SUM($N127:BK127)+SUM($N1093:BK1093))*BL$954*BL977)*($F1093=5)</f>
        <v>0</v>
      </c>
      <c r="BM1093" s="234">
        <f>(IFERROR(-FV(BM$954,BM977,BM127/BM977)-BM127,0)+(SUM($N127:BL127)+SUM($N1093:BL1093))*BM$954*BM977)*($F1093=5)</f>
        <v>0</v>
      </c>
    </row>
    <row r="1094" spans="3:65" outlineLevel="1" x14ac:dyDescent="0.2">
      <c r="C1094" s="188">
        <f t="shared" si="784"/>
        <v>20</v>
      </c>
      <c r="D1094" s="166" t="str">
        <f t="shared" si="785"/>
        <v>item 20</v>
      </c>
      <c r="E1094" s="211" t="str">
        <f t="shared" si="783"/>
        <v>Operating Expense</v>
      </c>
      <c r="F1094" s="183">
        <f t="shared" si="783"/>
        <v>2</v>
      </c>
      <c r="G1094" s="183"/>
      <c r="H1094" s="222"/>
      <c r="K1094" s="202">
        <f t="shared" si="786"/>
        <v>0</v>
      </c>
      <c r="L1094" s="203">
        <f t="shared" si="787"/>
        <v>0</v>
      </c>
      <c r="O1094" s="234">
        <f>(IFERROR(-FV(O$954,O978,O128/O978)-O128,0)+(SUM($N128:N128)+SUM($N1094:N1094))*O$954*O978)*($F1094=5)</f>
        <v>0</v>
      </c>
      <c r="P1094" s="234">
        <f>(IFERROR(-FV(P$954,P978,P128/P978)-P128,0)+(SUM($N128:O128)+SUM($N1094:O1094))*P$954*P978)*($F1094=5)</f>
        <v>0</v>
      </c>
      <c r="Q1094" s="234">
        <f>(IFERROR(-FV(Q$954,Q978,Q128/Q978)-Q128,0)+(SUM($N128:P128)+SUM($N1094:P1094))*Q$954*Q978)*($F1094=5)</f>
        <v>0</v>
      </c>
      <c r="R1094" s="234">
        <f>(IFERROR(-FV(R$954,R978,R128/R978)-R128,0)+(SUM($N128:Q128)+SUM($N1094:Q1094))*R$954*R978)*($F1094=5)</f>
        <v>0</v>
      </c>
      <c r="S1094" s="234">
        <f>(IFERROR(-FV(S$954,S978,S128/S978)-S128,0)+(SUM($N128:R128)+SUM($N1094:R1094))*S$954*S978)*($F1094=5)</f>
        <v>0</v>
      </c>
      <c r="T1094" s="234">
        <f>(IFERROR(-FV(T$954,T978,T128/T978)-T128,0)+(SUM($N128:S128)+SUM($N1094:S1094))*T$954*T978)*($F1094=5)</f>
        <v>0</v>
      </c>
      <c r="U1094" s="234">
        <f>(IFERROR(-FV(U$954,U978,U128/U978)-U128,0)+(SUM($N128:T128)+SUM($N1094:T1094))*U$954*U978)*($F1094=5)</f>
        <v>0</v>
      </c>
      <c r="V1094" s="234">
        <f>(IFERROR(-FV(V$954,V978,V128/V978)-V128,0)+(SUM($N128:U128)+SUM($N1094:U1094))*V$954*V978)*($F1094=5)</f>
        <v>0</v>
      </c>
      <c r="W1094" s="234">
        <f>(IFERROR(-FV(W$954,W978,W128/W978)-W128,0)+(SUM($N128:V128)+SUM($N1094:V1094))*W$954*W978)*($F1094=5)</f>
        <v>0</v>
      </c>
      <c r="X1094" s="234">
        <f>(IFERROR(-FV(X$954,X978,X128/X978)-X128,0)+(SUM($N128:W128)+SUM($N1094:W1094))*X$954*X978)*($F1094=5)</f>
        <v>0</v>
      </c>
      <c r="Y1094" s="234">
        <f>(IFERROR(-FV(Y$954,Y978,Y128/Y978)-Y128,0)+(SUM($N128:X128)+SUM($N1094:X1094))*Y$954*Y978)*($F1094=5)</f>
        <v>0</v>
      </c>
      <c r="Z1094" s="234">
        <f>(IFERROR(-FV(Z$954,Z978,Z128/Z978)-Z128,0)+(SUM($N128:Y128)+SUM($N1094:Y1094))*Z$954*Z978)*($F1094=5)</f>
        <v>0</v>
      </c>
      <c r="AA1094" s="234">
        <f>(IFERROR(-FV(AA$954,AA978,AA128/AA978)-AA128,0)+(SUM($N128:Z128)+SUM($N1094:Z1094))*AA$954*AA978)*($F1094=5)</f>
        <v>0</v>
      </c>
      <c r="AB1094" s="234">
        <f>(IFERROR(-FV(AB$954,AB978,AB128/AB978)-AB128,0)+(SUM($N128:AA128)+SUM($N1094:AA1094))*AB$954*AB978)*($F1094=5)</f>
        <v>0</v>
      </c>
      <c r="AC1094" s="234">
        <f>(IFERROR(-FV(AC$954,AC978,AC128/AC978)-AC128,0)+(SUM($N128:AB128)+SUM($N1094:AB1094))*AC$954*AC978)*($F1094=5)</f>
        <v>0</v>
      </c>
      <c r="AD1094" s="234">
        <f>(IFERROR(-FV(AD$954,AD978,AD128/AD978)-AD128,0)+(SUM($N128:AC128)+SUM($N1094:AC1094))*AD$954*AD978)*($F1094=5)</f>
        <v>0</v>
      </c>
      <c r="AE1094" s="234">
        <f>(IFERROR(-FV(AE$954,AE978,AE128/AE978)-AE128,0)+(SUM($N128:AD128)+SUM($N1094:AD1094))*AE$954*AE978)*($F1094=5)</f>
        <v>0</v>
      </c>
      <c r="AF1094" s="234">
        <f>(IFERROR(-FV(AF$954,AF978,AF128/AF978)-AF128,0)+(SUM($N128:AE128)+SUM($N1094:AE1094))*AF$954*AF978)*($F1094=5)</f>
        <v>0</v>
      </c>
      <c r="AG1094" s="234">
        <f>(IFERROR(-FV(AG$954,AG978,AG128/AG978)-AG128,0)+(SUM($N128:AF128)+SUM($N1094:AF1094))*AG$954*AG978)*($F1094=5)</f>
        <v>0</v>
      </c>
      <c r="AH1094" s="234">
        <f>(IFERROR(-FV(AH$954,AH978,AH128/AH978)-AH128,0)+(SUM($N128:AG128)+SUM($N1094:AG1094))*AH$954*AH978)*($F1094=5)</f>
        <v>0</v>
      </c>
      <c r="AI1094" s="234">
        <f>(IFERROR(-FV(AI$954,AI978,AI128/AI978)-AI128,0)+(SUM($N128:AH128)+SUM($N1094:AH1094))*AI$954*AI978)*($F1094=5)</f>
        <v>0</v>
      </c>
      <c r="AJ1094" s="234">
        <f>(IFERROR(-FV(AJ$954,AJ978,AJ128/AJ978)-AJ128,0)+(SUM($N128:AI128)+SUM($N1094:AI1094))*AJ$954*AJ978)*($F1094=5)</f>
        <v>0</v>
      </c>
      <c r="AK1094" s="234">
        <f>(IFERROR(-FV(AK$954,AK978,AK128/AK978)-AK128,0)+(SUM($N128:AJ128)+SUM($N1094:AJ1094))*AK$954*AK978)*($F1094=5)</f>
        <v>0</v>
      </c>
      <c r="AL1094" s="234">
        <f>(IFERROR(-FV(AL$954,AL978,AL128/AL978)-AL128,0)+(SUM($N128:AK128)+SUM($N1094:AK1094))*AL$954*AL978)*($F1094=5)</f>
        <v>0</v>
      </c>
      <c r="AM1094" s="234">
        <f>(IFERROR(-FV(AM$954,AM978,AM128/AM978)-AM128,0)+(SUM($N128:AL128)+SUM($N1094:AL1094))*AM$954*AM978)*($F1094=5)</f>
        <v>0</v>
      </c>
      <c r="AN1094" s="234">
        <f>(IFERROR(-FV(AN$954,AN978,AN128/AN978)-AN128,0)+(SUM($N128:AM128)+SUM($N1094:AM1094))*AN$954*AN978)*($F1094=5)</f>
        <v>0</v>
      </c>
      <c r="AO1094" s="234">
        <f>(IFERROR(-FV(AO$954,AO978,AO128/AO978)-AO128,0)+(SUM($N128:AN128)+SUM($N1094:AN1094))*AO$954*AO978)*($F1094=5)</f>
        <v>0</v>
      </c>
      <c r="AP1094" s="234">
        <f>(IFERROR(-FV(AP$954,AP978,AP128/AP978)-AP128,0)+(SUM($N128:AO128)+SUM($N1094:AO1094))*AP$954*AP978)*($F1094=5)</f>
        <v>0</v>
      </c>
      <c r="AQ1094" s="234">
        <f>(IFERROR(-FV(AQ$954,AQ978,AQ128/AQ978)-AQ128,0)+(SUM($N128:AP128)+SUM($N1094:AP1094))*AQ$954*AQ978)*($F1094=5)</f>
        <v>0</v>
      </c>
      <c r="AR1094" s="234">
        <f>(IFERROR(-FV(AR$954,AR978,AR128/AR978)-AR128,0)+(SUM($N128:AQ128)+SUM($N1094:AQ1094))*AR$954*AR978)*($F1094=5)</f>
        <v>0</v>
      </c>
      <c r="AS1094" s="234">
        <f>(IFERROR(-FV(AS$954,AS978,AS128/AS978)-AS128,0)+(SUM($N128:AR128)+SUM($N1094:AR1094))*AS$954*AS978)*($F1094=5)</f>
        <v>0</v>
      </c>
      <c r="AT1094" s="234">
        <f>(IFERROR(-FV(AT$954,AT978,AT128/AT978)-AT128,0)+(SUM($N128:AS128)+SUM($N1094:AS1094))*AT$954*AT978)*($F1094=5)</f>
        <v>0</v>
      </c>
      <c r="AU1094" s="234">
        <f>(IFERROR(-FV(AU$954,AU978,AU128/AU978)-AU128,0)+(SUM($N128:AT128)+SUM($N1094:AT1094))*AU$954*AU978)*($F1094=5)</f>
        <v>0</v>
      </c>
      <c r="AV1094" s="234">
        <f>(IFERROR(-FV(AV$954,AV978,AV128/AV978)-AV128,0)+(SUM($N128:AU128)+SUM($N1094:AU1094))*AV$954*AV978)*($F1094=5)</f>
        <v>0</v>
      </c>
      <c r="AW1094" s="234">
        <f>(IFERROR(-FV(AW$954,AW978,AW128/AW978)-AW128,0)+(SUM($N128:AV128)+SUM($N1094:AV1094))*AW$954*AW978)*($F1094=5)</f>
        <v>0</v>
      </c>
      <c r="AX1094" s="234">
        <f>(IFERROR(-FV(AX$954,AX978,AX128/AX978)-AX128,0)+(SUM($N128:AW128)+SUM($N1094:AW1094))*AX$954*AX978)*($F1094=5)</f>
        <v>0</v>
      </c>
      <c r="AY1094" s="234">
        <f>(IFERROR(-FV(AY$954,AY978,AY128/AY978)-AY128,0)+(SUM($N128:AX128)+SUM($N1094:AX1094))*AY$954*AY978)*($F1094=5)</f>
        <v>0</v>
      </c>
      <c r="AZ1094" s="234">
        <f>(IFERROR(-FV(AZ$954,AZ978,AZ128/AZ978)-AZ128,0)+(SUM($N128:AY128)+SUM($N1094:AY1094))*AZ$954*AZ978)*($F1094=5)</f>
        <v>0</v>
      </c>
      <c r="BA1094" s="234">
        <f>(IFERROR(-FV(BA$954,BA978,BA128/BA978)-BA128,0)+(SUM($N128:AZ128)+SUM($N1094:AZ1094))*BA$954*BA978)*($F1094=5)</f>
        <v>0</v>
      </c>
      <c r="BB1094" s="234">
        <f>(IFERROR(-FV(BB$954,BB978,BB128/BB978)-BB128,0)+(SUM($N128:BA128)+SUM($N1094:BA1094))*BB$954*BB978)*($F1094=5)</f>
        <v>0</v>
      </c>
      <c r="BC1094" s="234">
        <f>(IFERROR(-FV(BC$954,BC978,BC128/BC978)-BC128,0)+(SUM($N128:BB128)+SUM($N1094:BB1094))*BC$954*BC978)*($F1094=5)</f>
        <v>0</v>
      </c>
      <c r="BD1094" s="234">
        <f>(IFERROR(-FV(BD$954,BD978,BD128/BD978)-BD128,0)+(SUM($N128:BC128)+SUM($N1094:BC1094))*BD$954*BD978)*($F1094=5)</f>
        <v>0</v>
      </c>
      <c r="BE1094" s="234">
        <f>(IFERROR(-FV(BE$954,BE978,BE128/BE978)-BE128,0)+(SUM($N128:BD128)+SUM($N1094:BD1094))*BE$954*BE978)*($F1094=5)</f>
        <v>0</v>
      </c>
      <c r="BF1094" s="234">
        <f>(IFERROR(-FV(BF$954,BF978,BF128/BF978)-BF128,0)+(SUM($N128:BE128)+SUM($N1094:BE1094))*BF$954*BF978)*($F1094=5)</f>
        <v>0</v>
      </c>
      <c r="BG1094" s="234">
        <f>(IFERROR(-FV(BG$954,BG978,BG128/BG978)-BG128,0)+(SUM($N128:BF128)+SUM($N1094:BF1094))*BG$954*BG978)*($F1094=5)</f>
        <v>0</v>
      </c>
      <c r="BH1094" s="234">
        <f>(IFERROR(-FV(BH$954,BH978,BH128/BH978)-BH128,0)+(SUM($N128:BG128)+SUM($N1094:BG1094))*BH$954*BH978)*($F1094=5)</f>
        <v>0</v>
      </c>
      <c r="BI1094" s="234">
        <f>(IFERROR(-FV(BI$954,BI978,BI128/BI978)-BI128,0)+(SUM($N128:BH128)+SUM($N1094:BH1094))*BI$954*BI978)*($F1094=5)</f>
        <v>0</v>
      </c>
      <c r="BJ1094" s="234">
        <f>(IFERROR(-FV(BJ$954,BJ978,BJ128/BJ978)-BJ128,0)+(SUM($N128:BI128)+SUM($N1094:BI1094))*BJ$954*BJ978)*($F1094=5)</f>
        <v>0</v>
      </c>
      <c r="BK1094" s="234">
        <f>(IFERROR(-FV(BK$954,BK978,BK128/BK978)-BK128,0)+(SUM($N128:BJ128)+SUM($N1094:BJ1094))*BK$954*BK978)*($F1094=5)</f>
        <v>0</v>
      </c>
      <c r="BL1094" s="234">
        <f>(IFERROR(-FV(BL$954,BL978,BL128/BL978)-BL128,0)+(SUM($N128:BK128)+SUM($N1094:BK1094))*BL$954*BL978)*($F1094=5)</f>
        <v>0</v>
      </c>
      <c r="BM1094" s="234">
        <f>(IFERROR(-FV(BM$954,BM978,BM128/BM978)-BM128,0)+(SUM($N128:BL128)+SUM($N1094:BL1094))*BM$954*BM978)*($F1094=5)</f>
        <v>0</v>
      </c>
    </row>
    <row r="1095" spans="3:65" outlineLevel="1" x14ac:dyDescent="0.2">
      <c r="C1095" s="188">
        <f t="shared" si="784"/>
        <v>21</v>
      </c>
      <c r="D1095" s="166" t="str">
        <f t="shared" si="785"/>
        <v>item 21</v>
      </c>
      <c r="E1095" s="211" t="str">
        <f t="shared" si="783"/>
        <v>Operating Expense</v>
      </c>
      <c r="F1095" s="183">
        <f t="shared" si="783"/>
        <v>2</v>
      </c>
      <c r="G1095" s="183"/>
      <c r="H1095" s="222"/>
      <c r="K1095" s="202">
        <f t="shared" si="786"/>
        <v>0</v>
      </c>
      <c r="L1095" s="203">
        <f t="shared" si="787"/>
        <v>0</v>
      </c>
      <c r="O1095" s="234">
        <f>(IFERROR(-FV(O$954,O979,O129/O979)-O129,0)+(SUM($N129:N129)+SUM($N1095:N1095))*O$954*O979)*($F1095=5)</f>
        <v>0</v>
      </c>
      <c r="P1095" s="234">
        <f>(IFERROR(-FV(P$954,P979,P129/P979)-P129,0)+(SUM($N129:O129)+SUM($N1095:O1095))*P$954*P979)*($F1095=5)</f>
        <v>0</v>
      </c>
      <c r="Q1095" s="234">
        <f>(IFERROR(-FV(Q$954,Q979,Q129/Q979)-Q129,0)+(SUM($N129:P129)+SUM($N1095:P1095))*Q$954*Q979)*($F1095=5)</f>
        <v>0</v>
      </c>
      <c r="R1095" s="234">
        <f>(IFERROR(-FV(R$954,R979,R129/R979)-R129,0)+(SUM($N129:Q129)+SUM($N1095:Q1095))*R$954*R979)*($F1095=5)</f>
        <v>0</v>
      </c>
      <c r="S1095" s="234">
        <f>(IFERROR(-FV(S$954,S979,S129/S979)-S129,0)+(SUM($N129:R129)+SUM($N1095:R1095))*S$954*S979)*($F1095=5)</f>
        <v>0</v>
      </c>
      <c r="T1095" s="234">
        <f>(IFERROR(-FV(T$954,T979,T129/T979)-T129,0)+(SUM($N129:S129)+SUM($N1095:S1095))*T$954*T979)*($F1095=5)</f>
        <v>0</v>
      </c>
      <c r="U1095" s="234">
        <f>(IFERROR(-FV(U$954,U979,U129/U979)-U129,0)+(SUM($N129:T129)+SUM($N1095:T1095))*U$954*U979)*($F1095=5)</f>
        <v>0</v>
      </c>
      <c r="V1095" s="234">
        <f>(IFERROR(-FV(V$954,V979,V129/V979)-V129,0)+(SUM($N129:U129)+SUM($N1095:U1095))*V$954*V979)*($F1095=5)</f>
        <v>0</v>
      </c>
      <c r="W1095" s="234">
        <f>(IFERROR(-FV(W$954,W979,W129/W979)-W129,0)+(SUM($N129:V129)+SUM($N1095:V1095))*W$954*W979)*($F1095=5)</f>
        <v>0</v>
      </c>
      <c r="X1095" s="234">
        <f>(IFERROR(-FV(X$954,X979,X129/X979)-X129,0)+(SUM($N129:W129)+SUM($N1095:W1095))*X$954*X979)*($F1095=5)</f>
        <v>0</v>
      </c>
      <c r="Y1095" s="234">
        <f>(IFERROR(-FV(Y$954,Y979,Y129/Y979)-Y129,0)+(SUM($N129:X129)+SUM($N1095:X1095))*Y$954*Y979)*($F1095=5)</f>
        <v>0</v>
      </c>
      <c r="Z1095" s="234">
        <f>(IFERROR(-FV(Z$954,Z979,Z129/Z979)-Z129,0)+(SUM($N129:Y129)+SUM($N1095:Y1095))*Z$954*Z979)*($F1095=5)</f>
        <v>0</v>
      </c>
      <c r="AA1095" s="234">
        <f>(IFERROR(-FV(AA$954,AA979,AA129/AA979)-AA129,0)+(SUM($N129:Z129)+SUM($N1095:Z1095))*AA$954*AA979)*($F1095=5)</f>
        <v>0</v>
      </c>
      <c r="AB1095" s="234">
        <f>(IFERROR(-FV(AB$954,AB979,AB129/AB979)-AB129,0)+(SUM($N129:AA129)+SUM($N1095:AA1095))*AB$954*AB979)*($F1095=5)</f>
        <v>0</v>
      </c>
      <c r="AC1095" s="234">
        <f>(IFERROR(-FV(AC$954,AC979,AC129/AC979)-AC129,0)+(SUM($N129:AB129)+SUM($N1095:AB1095))*AC$954*AC979)*($F1095=5)</f>
        <v>0</v>
      </c>
      <c r="AD1095" s="234">
        <f>(IFERROR(-FV(AD$954,AD979,AD129/AD979)-AD129,0)+(SUM($N129:AC129)+SUM($N1095:AC1095))*AD$954*AD979)*($F1095=5)</f>
        <v>0</v>
      </c>
      <c r="AE1095" s="234">
        <f>(IFERROR(-FV(AE$954,AE979,AE129/AE979)-AE129,0)+(SUM($N129:AD129)+SUM($N1095:AD1095))*AE$954*AE979)*($F1095=5)</f>
        <v>0</v>
      </c>
      <c r="AF1095" s="234">
        <f>(IFERROR(-FV(AF$954,AF979,AF129/AF979)-AF129,0)+(SUM($N129:AE129)+SUM($N1095:AE1095))*AF$954*AF979)*($F1095=5)</f>
        <v>0</v>
      </c>
      <c r="AG1095" s="234">
        <f>(IFERROR(-FV(AG$954,AG979,AG129/AG979)-AG129,0)+(SUM($N129:AF129)+SUM($N1095:AF1095))*AG$954*AG979)*($F1095=5)</f>
        <v>0</v>
      </c>
      <c r="AH1095" s="234">
        <f>(IFERROR(-FV(AH$954,AH979,AH129/AH979)-AH129,0)+(SUM($N129:AG129)+SUM($N1095:AG1095))*AH$954*AH979)*($F1095=5)</f>
        <v>0</v>
      </c>
      <c r="AI1095" s="234">
        <f>(IFERROR(-FV(AI$954,AI979,AI129/AI979)-AI129,0)+(SUM($N129:AH129)+SUM($N1095:AH1095))*AI$954*AI979)*($F1095=5)</f>
        <v>0</v>
      </c>
      <c r="AJ1095" s="234">
        <f>(IFERROR(-FV(AJ$954,AJ979,AJ129/AJ979)-AJ129,0)+(SUM($N129:AI129)+SUM($N1095:AI1095))*AJ$954*AJ979)*($F1095=5)</f>
        <v>0</v>
      </c>
      <c r="AK1095" s="234">
        <f>(IFERROR(-FV(AK$954,AK979,AK129/AK979)-AK129,0)+(SUM($N129:AJ129)+SUM($N1095:AJ1095))*AK$954*AK979)*($F1095=5)</f>
        <v>0</v>
      </c>
      <c r="AL1095" s="234">
        <f>(IFERROR(-FV(AL$954,AL979,AL129/AL979)-AL129,0)+(SUM($N129:AK129)+SUM($N1095:AK1095))*AL$954*AL979)*($F1095=5)</f>
        <v>0</v>
      </c>
      <c r="AM1095" s="234">
        <f>(IFERROR(-FV(AM$954,AM979,AM129/AM979)-AM129,0)+(SUM($N129:AL129)+SUM($N1095:AL1095))*AM$954*AM979)*($F1095=5)</f>
        <v>0</v>
      </c>
      <c r="AN1095" s="234">
        <f>(IFERROR(-FV(AN$954,AN979,AN129/AN979)-AN129,0)+(SUM($N129:AM129)+SUM($N1095:AM1095))*AN$954*AN979)*($F1095=5)</f>
        <v>0</v>
      </c>
      <c r="AO1095" s="234">
        <f>(IFERROR(-FV(AO$954,AO979,AO129/AO979)-AO129,0)+(SUM($N129:AN129)+SUM($N1095:AN1095))*AO$954*AO979)*($F1095=5)</f>
        <v>0</v>
      </c>
      <c r="AP1095" s="234">
        <f>(IFERROR(-FV(AP$954,AP979,AP129/AP979)-AP129,0)+(SUM($N129:AO129)+SUM($N1095:AO1095))*AP$954*AP979)*($F1095=5)</f>
        <v>0</v>
      </c>
      <c r="AQ1095" s="234">
        <f>(IFERROR(-FV(AQ$954,AQ979,AQ129/AQ979)-AQ129,0)+(SUM($N129:AP129)+SUM($N1095:AP1095))*AQ$954*AQ979)*($F1095=5)</f>
        <v>0</v>
      </c>
      <c r="AR1095" s="234">
        <f>(IFERROR(-FV(AR$954,AR979,AR129/AR979)-AR129,0)+(SUM($N129:AQ129)+SUM($N1095:AQ1095))*AR$954*AR979)*($F1095=5)</f>
        <v>0</v>
      </c>
      <c r="AS1095" s="234">
        <f>(IFERROR(-FV(AS$954,AS979,AS129/AS979)-AS129,0)+(SUM($N129:AR129)+SUM($N1095:AR1095))*AS$954*AS979)*($F1095=5)</f>
        <v>0</v>
      </c>
      <c r="AT1095" s="234">
        <f>(IFERROR(-FV(AT$954,AT979,AT129/AT979)-AT129,0)+(SUM($N129:AS129)+SUM($N1095:AS1095))*AT$954*AT979)*($F1095=5)</f>
        <v>0</v>
      </c>
      <c r="AU1095" s="234">
        <f>(IFERROR(-FV(AU$954,AU979,AU129/AU979)-AU129,0)+(SUM($N129:AT129)+SUM($N1095:AT1095))*AU$954*AU979)*($F1095=5)</f>
        <v>0</v>
      </c>
      <c r="AV1095" s="234">
        <f>(IFERROR(-FV(AV$954,AV979,AV129/AV979)-AV129,0)+(SUM($N129:AU129)+SUM($N1095:AU1095))*AV$954*AV979)*($F1095=5)</f>
        <v>0</v>
      </c>
      <c r="AW1095" s="234">
        <f>(IFERROR(-FV(AW$954,AW979,AW129/AW979)-AW129,0)+(SUM($N129:AV129)+SUM($N1095:AV1095))*AW$954*AW979)*($F1095=5)</f>
        <v>0</v>
      </c>
      <c r="AX1095" s="234">
        <f>(IFERROR(-FV(AX$954,AX979,AX129/AX979)-AX129,0)+(SUM($N129:AW129)+SUM($N1095:AW1095))*AX$954*AX979)*($F1095=5)</f>
        <v>0</v>
      </c>
      <c r="AY1095" s="234">
        <f>(IFERROR(-FV(AY$954,AY979,AY129/AY979)-AY129,0)+(SUM($N129:AX129)+SUM($N1095:AX1095))*AY$954*AY979)*($F1095=5)</f>
        <v>0</v>
      </c>
      <c r="AZ1095" s="234">
        <f>(IFERROR(-FV(AZ$954,AZ979,AZ129/AZ979)-AZ129,0)+(SUM($N129:AY129)+SUM($N1095:AY1095))*AZ$954*AZ979)*($F1095=5)</f>
        <v>0</v>
      </c>
      <c r="BA1095" s="234">
        <f>(IFERROR(-FV(BA$954,BA979,BA129/BA979)-BA129,0)+(SUM($N129:AZ129)+SUM($N1095:AZ1095))*BA$954*BA979)*($F1095=5)</f>
        <v>0</v>
      </c>
      <c r="BB1095" s="234">
        <f>(IFERROR(-FV(BB$954,BB979,BB129/BB979)-BB129,0)+(SUM($N129:BA129)+SUM($N1095:BA1095))*BB$954*BB979)*($F1095=5)</f>
        <v>0</v>
      </c>
      <c r="BC1095" s="234">
        <f>(IFERROR(-FV(BC$954,BC979,BC129/BC979)-BC129,0)+(SUM($N129:BB129)+SUM($N1095:BB1095))*BC$954*BC979)*($F1095=5)</f>
        <v>0</v>
      </c>
      <c r="BD1095" s="234">
        <f>(IFERROR(-FV(BD$954,BD979,BD129/BD979)-BD129,0)+(SUM($N129:BC129)+SUM($N1095:BC1095))*BD$954*BD979)*($F1095=5)</f>
        <v>0</v>
      </c>
      <c r="BE1095" s="234">
        <f>(IFERROR(-FV(BE$954,BE979,BE129/BE979)-BE129,0)+(SUM($N129:BD129)+SUM($N1095:BD1095))*BE$954*BE979)*($F1095=5)</f>
        <v>0</v>
      </c>
      <c r="BF1095" s="234">
        <f>(IFERROR(-FV(BF$954,BF979,BF129/BF979)-BF129,0)+(SUM($N129:BE129)+SUM($N1095:BE1095))*BF$954*BF979)*($F1095=5)</f>
        <v>0</v>
      </c>
      <c r="BG1095" s="234">
        <f>(IFERROR(-FV(BG$954,BG979,BG129/BG979)-BG129,0)+(SUM($N129:BF129)+SUM($N1095:BF1095))*BG$954*BG979)*($F1095=5)</f>
        <v>0</v>
      </c>
      <c r="BH1095" s="234">
        <f>(IFERROR(-FV(BH$954,BH979,BH129/BH979)-BH129,0)+(SUM($N129:BG129)+SUM($N1095:BG1095))*BH$954*BH979)*($F1095=5)</f>
        <v>0</v>
      </c>
      <c r="BI1095" s="234">
        <f>(IFERROR(-FV(BI$954,BI979,BI129/BI979)-BI129,0)+(SUM($N129:BH129)+SUM($N1095:BH1095))*BI$954*BI979)*($F1095=5)</f>
        <v>0</v>
      </c>
      <c r="BJ1095" s="234">
        <f>(IFERROR(-FV(BJ$954,BJ979,BJ129/BJ979)-BJ129,0)+(SUM($N129:BI129)+SUM($N1095:BI1095))*BJ$954*BJ979)*($F1095=5)</f>
        <v>0</v>
      </c>
      <c r="BK1095" s="234">
        <f>(IFERROR(-FV(BK$954,BK979,BK129/BK979)-BK129,0)+(SUM($N129:BJ129)+SUM($N1095:BJ1095))*BK$954*BK979)*($F1095=5)</f>
        <v>0</v>
      </c>
      <c r="BL1095" s="234">
        <f>(IFERROR(-FV(BL$954,BL979,BL129/BL979)-BL129,0)+(SUM($N129:BK129)+SUM($N1095:BK1095))*BL$954*BL979)*($F1095=5)</f>
        <v>0</v>
      </c>
      <c r="BM1095" s="234">
        <f>(IFERROR(-FV(BM$954,BM979,BM129/BM979)-BM129,0)+(SUM($N129:BL129)+SUM($N1095:BL1095))*BM$954*BM979)*($F1095=5)</f>
        <v>0</v>
      </c>
    </row>
    <row r="1096" spans="3:65" outlineLevel="1" x14ac:dyDescent="0.2">
      <c r="C1096" s="188">
        <f t="shared" si="784"/>
        <v>22</v>
      </c>
      <c r="D1096" s="166" t="str">
        <f t="shared" si="785"/>
        <v>item 22</v>
      </c>
      <c r="E1096" s="211" t="str">
        <f t="shared" si="783"/>
        <v>Operating Expense</v>
      </c>
      <c r="F1096" s="183">
        <f t="shared" si="783"/>
        <v>2</v>
      </c>
      <c r="G1096" s="183"/>
      <c r="H1096" s="222"/>
      <c r="K1096" s="202">
        <f t="shared" si="786"/>
        <v>0</v>
      </c>
      <c r="L1096" s="203">
        <f t="shared" si="787"/>
        <v>0</v>
      </c>
      <c r="O1096" s="234">
        <f>(IFERROR(-FV(O$954,O980,O130/O980)-O130,0)+(SUM($N130:N130)+SUM($N1096:N1096))*O$954*O980)*($F1096=5)</f>
        <v>0</v>
      </c>
      <c r="P1096" s="234">
        <f>(IFERROR(-FV(P$954,P980,P130/P980)-P130,0)+(SUM($N130:O130)+SUM($N1096:O1096))*P$954*P980)*($F1096=5)</f>
        <v>0</v>
      </c>
      <c r="Q1096" s="234">
        <f>(IFERROR(-FV(Q$954,Q980,Q130/Q980)-Q130,0)+(SUM($N130:P130)+SUM($N1096:P1096))*Q$954*Q980)*($F1096=5)</f>
        <v>0</v>
      </c>
      <c r="R1096" s="234">
        <f>(IFERROR(-FV(R$954,R980,R130/R980)-R130,0)+(SUM($N130:Q130)+SUM($N1096:Q1096))*R$954*R980)*($F1096=5)</f>
        <v>0</v>
      </c>
      <c r="S1096" s="234">
        <f>(IFERROR(-FV(S$954,S980,S130/S980)-S130,0)+(SUM($N130:R130)+SUM($N1096:R1096))*S$954*S980)*($F1096=5)</f>
        <v>0</v>
      </c>
      <c r="T1096" s="234">
        <f>(IFERROR(-FV(T$954,T980,T130/T980)-T130,0)+(SUM($N130:S130)+SUM($N1096:S1096))*T$954*T980)*($F1096=5)</f>
        <v>0</v>
      </c>
      <c r="U1096" s="234">
        <f>(IFERROR(-FV(U$954,U980,U130/U980)-U130,0)+(SUM($N130:T130)+SUM($N1096:T1096))*U$954*U980)*($F1096=5)</f>
        <v>0</v>
      </c>
      <c r="V1096" s="234">
        <f>(IFERROR(-FV(V$954,V980,V130/V980)-V130,0)+(SUM($N130:U130)+SUM($N1096:U1096))*V$954*V980)*($F1096=5)</f>
        <v>0</v>
      </c>
      <c r="W1096" s="234">
        <f>(IFERROR(-FV(W$954,W980,W130/W980)-W130,0)+(SUM($N130:V130)+SUM($N1096:V1096))*W$954*W980)*($F1096=5)</f>
        <v>0</v>
      </c>
      <c r="X1096" s="234">
        <f>(IFERROR(-FV(X$954,X980,X130/X980)-X130,0)+(SUM($N130:W130)+SUM($N1096:W1096))*X$954*X980)*($F1096=5)</f>
        <v>0</v>
      </c>
      <c r="Y1096" s="234">
        <f>(IFERROR(-FV(Y$954,Y980,Y130/Y980)-Y130,0)+(SUM($N130:X130)+SUM($N1096:X1096))*Y$954*Y980)*($F1096=5)</f>
        <v>0</v>
      </c>
      <c r="Z1096" s="234">
        <f>(IFERROR(-FV(Z$954,Z980,Z130/Z980)-Z130,0)+(SUM($N130:Y130)+SUM($N1096:Y1096))*Z$954*Z980)*($F1096=5)</f>
        <v>0</v>
      </c>
      <c r="AA1096" s="234">
        <f>(IFERROR(-FV(AA$954,AA980,AA130/AA980)-AA130,0)+(SUM($N130:Z130)+SUM($N1096:Z1096))*AA$954*AA980)*($F1096=5)</f>
        <v>0</v>
      </c>
      <c r="AB1096" s="234">
        <f>(IFERROR(-FV(AB$954,AB980,AB130/AB980)-AB130,0)+(SUM($N130:AA130)+SUM($N1096:AA1096))*AB$954*AB980)*($F1096=5)</f>
        <v>0</v>
      </c>
      <c r="AC1096" s="234">
        <f>(IFERROR(-FV(AC$954,AC980,AC130/AC980)-AC130,0)+(SUM($N130:AB130)+SUM($N1096:AB1096))*AC$954*AC980)*($F1096=5)</f>
        <v>0</v>
      </c>
      <c r="AD1096" s="234">
        <f>(IFERROR(-FV(AD$954,AD980,AD130/AD980)-AD130,0)+(SUM($N130:AC130)+SUM($N1096:AC1096))*AD$954*AD980)*($F1096=5)</f>
        <v>0</v>
      </c>
      <c r="AE1096" s="234">
        <f>(IFERROR(-FV(AE$954,AE980,AE130/AE980)-AE130,0)+(SUM($N130:AD130)+SUM($N1096:AD1096))*AE$954*AE980)*($F1096=5)</f>
        <v>0</v>
      </c>
      <c r="AF1096" s="234">
        <f>(IFERROR(-FV(AF$954,AF980,AF130/AF980)-AF130,0)+(SUM($N130:AE130)+SUM($N1096:AE1096))*AF$954*AF980)*($F1096=5)</f>
        <v>0</v>
      </c>
      <c r="AG1096" s="234">
        <f>(IFERROR(-FV(AG$954,AG980,AG130/AG980)-AG130,0)+(SUM($N130:AF130)+SUM($N1096:AF1096))*AG$954*AG980)*($F1096=5)</f>
        <v>0</v>
      </c>
      <c r="AH1096" s="234">
        <f>(IFERROR(-FV(AH$954,AH980,AH130/AH980)-AH130,0)+(SUM($N130:AG130)+SUM($N1096:AG1096))*AH$954*AH980)*($F1096=5)</f>
        <v>0</v>
      </c>
      <c r="AI1096" s="234">
        <f>(IFERROR(-FV(AI$954,AI980,AI130/AI980)-AI130,0)+(SUM($N130:AH130)+SUM($N1096:AH1096))*AI$954*AI980)*($F1096=5)</f>
        <v>0</v>
      </c>
      <c r="AJ1096" s="234">
        <f>(IFERROR(-FV(AJ$954,AJ980,AJ130/AJ980)-AJ130,0)+(SUM($N130:AI130)+SUM($N1096:AI1096))*AJ$954*AJ980)*($F1096=5)</f>
        <v>0</v>
      </c>
      <c r="AK1096" s="234">
        <f>(IFERROR(-FV(AK$954,AK980,AK130/AK980)-AK130,0)+(SUM($N130:AJ130)+SUM($N1096:AJ1096))*AK$954*AK980)*($F1096=5)</f>
        <v>0</v>
      </c>
      <c r="AL1096" s="234">
        <f>(IFERROR(-FV(AL$954,AL980,AL130/AL980)-AL130,0)+(SUM($N130:AK130)+SUM($N1096:AK1096))*AL$954*AL980)*($F1096=5)</f>
        <v>0</v>
      </c>
      <c r="AM1096" s="234">
        <f>(IFERROR(-FV(AM$954,AM980,AM130/AM980)-AM130,0)+(SUM($N130:AL130)+SUM($N1096:AL1096))*AM$954*AM980)*($F1096=5)</f>
        <v>0</v>
      </c>
      <c r="AN1096" s="234">
        <f>(IFERROR(-FV(AN$954,AN980,AN130/AN980)-AN130,0)+(SUM($N130:AM130)+SUM($N1096:AM1096))*AN$954*AN980)*($F1096=5)</f>
        <v>0</v>
      </c>
      <c r="AO1096" s="234">
        <f>(IFERROR(-FV(AO$954,AO980,AO130/AO980)-AO130,0)+(SUM($N130:AN130)+SUM($N1096:AN1096))*AO$954*AO980)*($F1096=5)</f>
        <v>0</v>
      </c>
      <c r="AP1096" s="234">
        <f>(IFERROR(-FV(AP$954,AP980,AP130/AP980)-AP130,0)+(SUM($N130:AO130)+SUM($N1096:AO1096))*AP$954*AP980)*($F1096=5)</f>
        <v>0</v>
      </c>
      <c r="AQ1096" s="234">
        <f>(IFERROR(-FV(AQ$954,AQ980,AQ130/AQ980)-AQ130,0)+(SUM($N130:AP130)+SUM($N1096:AP1096))*AQ$954*AQ980)*($F1096=5)</f>
        <v>0</v>
      </c>
      <c r="AR1096" s="234">
        <f>(IFERROR(-FV(AR$954,AR980,AR130/AR980)-AR130,0)+(SUM($N130:AQ130)+SUM($N1096:AQ1096))*AR$954*AR980)*($F1096=5)</f>
        <v>0</v>
      </c>
      <c r="AS1096" s="234">
        <f>(IFERROR(-FV(AS$954,AS980,AS130/AS980)-AS130,0)+(SUM($N130:AR130)+SUM($N1096:AR1096))*AS$954*AS980)*($F1096=5)</f>
        <v>0</v>
      </c>
      <c r="AT1096" s="234">
        <f>(IFERROR(-FV(AT$954,AT980,AT130/AT980)-AT130,0)+(SUM($N130:AS130)+SUM($N1096:AS1096))*AT$954*AT980)*($F1096=5)</f>
        <v>0</v>
      </c>
      <c r="AU1096" s="234">
        <f>(IFERROR(-FV(AU$954,AU980,AU130/AU980)-AU130,0)+(SUM($N130:AT130)+SUM($N1096:AT1096))*AU$954*AU980)*($F1096=5)</f>
        <v>0</v>
      </c>
      <c r="AV1096" s="234">
        <f>(IFERROR(-FV(AV$954,AV980,AV130/AV980)-AV130,0)+(SUM($N130:AU130)+SUM($N1096:AU1096))*AV$954*AV980)*($F1096=5)</f>
        <v>0</v>
      </c>
      <c r="AW1096" s="234">
        <f>(IFERROR(-FV(AW$954,AW980,AW130/AW980)-AW130,0)+(SUM($N130:AV130)+SUM($N1096:AV1096))*AW$954*AW980)*($F1096=5)</f>
        <v>0</v>
      </c>
      <c r="AX1096" s="234">
        <f>(IFERROR(-FV(AX$954,AX980,AX130/AX980)-AX130,0)+(SUM($N130:AW130)+SUM($N1096:AW1096))*AX$954*AX980)*($F1096=5)</f>
        <v>0</v>
      </c>
      <c r="AY1096" s="234">
        <f>(IFERROR(-FV(AY$954,AY980,AY130/AY980)-AY130,0)+(SUM($N130:AX130)+SUM($N1096:AX1096))*AY$954*AY980)*($F1096=5)</f>
        <v>0</v>
      </c>
      <c r="AZ1096" s="234">
        <f>(IFERROR(-FV(AZ$954,AZ980,AZ130/AZ980)-AZ130,0)+(SUM($N130:AY130)+SUM($N1096:AY1096))*AZ$954*AZ980)*($F1096=5)</f>
        <v>0</v>
      </c>
      <c r="BA1096" s="234">
        <f>(IFERROR(-FV(BA$954,BA980,BA130/BA980)-BA130,0)+(SUM($N130:AZ130)+SUM($N1096:AZ1096))*BA$954*BA980)*($F1096=5)</f>
        <v>0</v>
      </c>
      <c r="BB1096" s="234">
        <f>(IFERROR(-FV(BB$954,BB980,BB130/BB980)-BB130,0)+(SUM($N130:BA130)+SUM($N1096:BA1096))*BB$954*BB980)*($F1096=5)</f>
        <v>0</v>
      </c>
      <c r="BC1096" s="234">
        <f>(IFERROR(-FV(BC$954,BC980,BC130/BC980)-BC130,0)+(SUM($N130:BB130)+SUM($N1096:BB1096))*BC$954*BC980)*($F1096=5)</f>
        <v>0</v>
      </c>
      <c r="BD1096" s="234">
        <f>(IFERROR(-FV(BD$954,BD980,BD130/BD980)-BD130,0)+(SUM($N130:BC130)+SUM($N1096:BC1096))*BD$954*BD980)*($F1096=5)</f>
        <v>0</v>
      </c>
      <c r="BE1096" s="234">
        <f>(IFERROR(-FV(BE$954,BE980,BE130/BE980)-BE130,0)+(SUM($N130:BD130)+SUM($N1096:BD1096))*BE$954*BE980)*($F1096=5)</f>
        <v>0</v>
      </c>
      <c r="BF1096" s="234">
        <f>(IFERROR(-FV(BF$954,BF980,BF130/BF980)-BF130,0)+(SUM($N130:BE130)+SUM($N1096:BE1096))*BF$954*BF980)*($F1096=5)</f>
        <v>0</v>
      </c>
      <c r="BG1096" s="234">
        <f>(IFERROR(-FV(BG$954,BG980,BG130/BG980)-BG130,0)+(SUM($N130:BF130)+SUM($N1096:BF1096))*BG$954*BG980)*($F1096=5)</f>
        <v>0</v>
      </c>
      <c r="BH1096" s="234">
        <f>(IFERROR(-FV(BH$954,BH980,BH130/BH980)-BH130,0)+(SUM($N130:BG130)+SUM($N1096:BG1096))*BH$954*BH980)*($F1096=5)</f>
        <v>0</v>
      </c>
      <c r="BI1096" s="234">
        <f>(IFERROR(-FV(BI$954,BI980,BI130/BI980)-BI130,0)+(SUM($N130:BH130)+SUM($N1096:BH1096))*BI$954*BI980)*($F1096=5)</f>
        <v>0</v>
      </c>
      <c r="BJ1096" s="234">
        <f>(IFERROR(-FV(BJ$954,BJ980,BJ130/BJ980)-BJ130,0)+(SUM($N130:BI130)+SUM($N1096:BI1096))*BJ$954*BJ980)*($F1096=5)</f>
        <v>0</v>
      </c>
      <c r="BK1096" s="234">
        <f>(IFERROR(-FV(BK$954,BK980,BK130/BK980)-BK130,0)+(SUM($N130:BJ130)+SUM($N1096:BJ1096))*BK$954*BK980)*($F1096=5)</f>
        <v>0</v>
      </c>
      <c r="BL1096" s="234">
        <f>(IFERROR(-FV(BL$954,BL980,BL130/BL980)-BL130,0)+(SUM($N130:BK130)+SUM($N1096:BK1096))*BL$954*BL980)*($F1096=5)</f>
        <v>0</v>
      </c>
      <c r="BM1096" s="234">
        <f>(IFERROR(-FV(BM$954,BM980,BM130/BM980)-BM130,0)+(SUM($N130:BL130)+SUM($N1096:BL1096))*BM$954*BM980)*($F1096=5)</f>
        <v>0</v>
      </c>
    </row>
    <row r="1097" spans="3:65" outlineLevel="1" x14ac:dyDescent="0.2">
      <c r="C1097" s="188">
        <f t="shared" si="784"/>
        <v>23</v>
      </c>
      <c r="D1097" s="166" t="str">
        <f t="shared" si="785"/>
        <v>item 23</v>
      </c>
      <c r="E1097" s="211" t="str">
        <f t="shared" si="783"/>
        <v>Operating Expense</v>
      </c>
      <c r="F1097" s="183">
        <f t="shared" si="783"/>
        <v>2</v>
      </c>
      <c r="G1097" s="183"/>
      <c r="H1097" s="222"/>
      <c r="K1097" s="202">
        <f t="shared" si="786"/>
        <v>0</v>
      </c>
      <c r="L1097" s="203">
        <f t="shared" si="787"/>
        <v>0</v>
      </c>
      <c r="O1097" s="234">
        <f>(IFERROR(-FV(O$954,O981,O131/O981)-O131,0)+(SUM($N131:N131)+SUM($N1097:N1097))*O$954*O981)*($F1097=5)</f>
        <v>0</v>
      </c>
      <c r="P1097" s="234">
        <f>(IFERROR(-FV(P$954,P981,P131/P981)-P131,0)+(SUM($N131:O131)+SUM($N1097:O1097))*P$954*P981)*($F1097=5)</f>
        <v>0</v>
      </c>
      <c r="Q1097" s="234">
        <f>(IFERROR(-FV(Q$954,Q981,Q131/Q981)-Q131,0)+(SUM($N131:P131)+SUM($N1097:P1097))*Q$954*Q981)*($F1097=5)</f>
        <v>0</v>
      </c>
      <c r="R1097" s="234">
        <f>(IFERROR(-FV(R$954,R981,R131/R981)-R131,0)+(SUM($N131:Q131)+SUM($N1097:Q1097))*R$954*R981)*($F1097=5)</f>
        <v>0</v>
      </c>
      <c r="S1097" s="234">
        <f>(IFERROR(-FV(S$954,S981,S131/S981)-S131,0)+(SUM($N131:R131)+SUM($N1097:R1097))*S$954*S981)*($F1097=5)</f>
        <v>0</v>
      </c>
      <c r="T1097" s="234">
        <f>(IFERROR(-FV(T$954,T981,T131/T981)-T131,0)+(SUM($N131:S131)+SUM($N1097:S1097))*T$954*T981)*($F1097=5)</f>
        <v>0</v>
      </c>
      <c r="U1097" s="234">
        <f>(IFERROR(-FV(U$954,U981,U131/U981)-U131,0)+(SUM($N131:T131)+SUM($N1097:T1097))*U$954*U981)*($F1097=5)</f>
        <v>0</v>
      </c>
      <c r="V1097" s="234">
        <f>(IFERROR(-FV(V$954,V981,V131/V981)-V131,0)+(SUM($N131:U131)+SUM($N1097:U1097))*V$954*V981)*($F1097=5)</f>
        <v>0</v>
      </c>
      <c r="W1097" s="234">
        <f>(IFERROR(-FV(W$954,W981,W131/W981)-W131,0)+(SUM($N131:V131)+SUM($N1097:V1097))*W$954*W981)*($F1097=5)</f>
        <v>0</v>
      </c>
      <c r="X1097" s="234">
        <f>(IFERROR(-FV(X$954,X981,X131/X981)-X131,0)+(SUM($N131:W131)+SUM($N1097:W1097))*X$954*X981)*($F1097=5)</f>
        <v>0</v>
      </c>
      <c r="Y1097" s="234">
        <f>(IFERROR(-FV(Y$954,Y981,Y131/Y981)-Y131,0)+(SUM($N131:X131)+SUM($N1097:X1097))*Y$954*Y981)*($F1097=5)</f>
        <v>0</v>
      </c>
      <c r="Z1097" s="234">
        <f>(IFERROR(-FV(Z$954,Z981,Z131/Z981)-Z131,0)+(SUM($N131:Y131)+SUM($N1097:Y1097))*Z$954*Z981)*($F1097=5)</f>
        <v>0</v>
      </c>
      <c r="AA1097" s="234">
        <f>(IFERROR(-FV(AA$954,AA981,AA131/AA981)-AA131,0)+(SUM($N131:Z131)+SUM($N1097:Z1097))*AA$954*AA981)*($F1097=5)</f>
        <v>0</v>
      </c>
      <c r="AB1097" s="234">
        <f>(IFERROR(-FV(AB$954,AB981,AB131/AB981)-AB131,0)+(SUM($N131:AA131)+SUM($N1097:AA1097))*AB$954*AB981)*($F1097=5)</f>
        <v>0</v>
      </c>
      <c r="AC1097" s="234">
        <f>(IFERROR(-FV(AC$954,AC981,AC131/AC981)-AC131,0)+(SUM($N131:AB131)+SUM($N1097:AB1097))*AC$954*AC981)*($F1097=5)</f>
        <v>0</v>
      </c>
      <c r="AD1097" s="234">
        <f>(IFERROR(-FV(AD$954,AD981,AD131/AD981)-AD131,0)+(SUM($N131:AC131)+SUM($N1097:AC1097))*AD$954*AD981)*($F1097=5)</f>
        <v>0</v>
      </c>
      <c r="AE1097" s="234">
        <f>(IFERROR(-FV(AE$954,AE981,AE131/AE981)-AE131,0)+(SUM($N131:AD131)+SUM($N1097:AD1097))*AE$954*AE981)*($F1097=5)</f>
        <v>0</v>
      </c>
      <c r="AF1097" s="234">
        <f>(IFERROR(-FV(AF$954,AF981,AF131/AF981)-AF131,0)+(SUM($N131:AE131)+SUM($N1097:AE1097))*AF$954*AF981)*($F1097=5)</f>
        <v>0</v>
      </c>
      <c r="AG1097" s="234">
        <f>(IFERROR(-FV(AG$954,AG981,AG131/AG981)-AG131,0)+(SUM($N131:AF131)+SUM($N1097:AF1097))*AG$954*AG981)*($F1097=5)</f>
        <v>0</v>
      </c>
      <c r="AH1097" s="234">
        <f>(IFERROR(-FV(AH$954,AH981,AH131/AH981)-AH131,0)+(SUM($N131:AG131)+SUM($N1097:AG1097))*AH$954*AH981)*($F1097=5)</f>
        <v>0</v>
      </c>
      <c r="AI1097" s="234">
        <f>(IFERROR(-FV(AI$954,AI981,AI131/AI981)-AI131,0)+(SUM($N131:AH131)+SUM($N1097:AH1097))*AI$954*AI981)*($F1097=5)</f>
        <v>0</v>
      </c>
      <c r="AJ1097" s="234">
        <f>(IFERROR(-FV(AJ$954,AJ981,AJ131/AJ981)-AJ131,0)+(SUM($N131:AI131)+SUM($N1097:AI1097))*AJ$954*AJ981)*($F1097=5)</f>
        <v>0</v>
      </c>
      <c r="AK1097" s="234">
        <f>(IFERROR(-FV(AK$954,AK981,AK131/AK981)-AK131,0)+(SUM($N131:AJ131)+SUM($N1097:AJ1097))*AK$954*AK981)*($F1097=5)</f>
        <v>0</v>
      </c>
      <c r="AL1097" s="234">
        <f>(IFERROR(-FV(AL$954,AL981,AL131/AL981)-AL131,0)+(SUM($N131:AK131)+SUM($N1097:AK1097))*AL$954*AL981)*($F1097=5)</f>
        <v>0</v>
      </c>
      <c r="AM1097" s="234">
        <f>(IFERROR(-FV(AM$954,AM981,AM131/AM981)-AM131,0)+(SUM($N131:AL131)+SUM($N1097:AL1097))*AM$954*AM981)*($F1097=5)</f>
        <v>0</v>
      </c>
      <c r="AN1097" s="234">
        <f>(IFERROR(-FV(AN$954,AN981,AN131/AN981)-AN131,0)+(SUM($N131:AM131)+SUM($N1097:AM1097))*AN$954*AN981)*($F1097=5)</f>
        <v>0</v>
      </c>
      <c r="AO1097" s="234">
        <f>(IFERROR(-FV(AO$954,AO981,AO131/AO981)-AO131,0)+(SUM($N131:AN131)+SUM($N1097:AN1097))*AO$954*AO981)*($F1097=5)</f>
        <v>0</v>
      </c>
      <c r="AP1097" s="234">
        <f>(IFERROR(-FV(AP$954,AP981,AP131/AP981)-AP131,0)+(SUM($N131:AO131)+SUM($N1097:AO1097))*AP$954*AP981)*($F1097=5)</f>
        <v>0</v>
      </c>
      <c r="AQ1097" s="234">
        <f>(IFERROR(-FV(AQ$954,AQ981,AQ131/AQ981)-AQ131,0)+(SUM($N131:AP131)+SUM($N1097:AP1097))*AQ$954*AQ981)*($F1097=5)</f>
        <v>0</v>
      </c>
      <c r="AR1097" s="234">
        <f>(IFERROR(-FV(AR$954,AR981,AR131/AR981)-AR131,0)+(SUM($N131:AQ131)+SUM($N1097:AQ1097))*AR$954*AR981)*($F1097=5)</f>
        <v>0</v>
      </c>
      <c r="AS1097" s="234">
        <f>(IFERROR(-FV(AS$954,AS981,AS131/AS981)-AS131,0)+(SUM($N131:AR131)+SUM($N1097:AR1097))*AS$954*AS981)*($F1097=5)</f>
        <v>0</v>
      </c>
      <c r="AT1097" s="234">
        <f>(IFERROR(-FV(AT$954,AT981,AT131/AT981)-AT131,0)+(SUM($N131:AS131)+SUM($N1097:AS1097))*AT$954*AT981)*($F1097=5)</f>
        <v>0</v>
      </c>
      <c r="AU1097" s="234">
        <f>(IFERROR(-FV(AU$954,AU981,AU131/AU981)-AU131,0)+(SUM($N131:AT131)+SUM($N1097:AT1097))*AU$954*AU981)*($F1097=5)</f>
        <v>0</v>
      </c>
      <c r="AV1097" s="234">
        <f>(IFERROR(-FV(AV$954,AV981,AV131/AV981)-AV131,0)+(SUM($N131:AU131)+SUM($N1097:AU1097))*AV$954*AV981)*($F1097=5)</f>
        <v>0</v>
      </c>
      <c r="AW1097" s="234">
        <f>(IFERROR(-FV(AW$954,AW981,AW131/AW981)-AW131,0)+(SUM($N131:AV131)+SUM($N1097:AV1097))*AW$954*AW981)*($F1097=5)</f>
        <v>0</v>
      </c>
      <c r="AX1097" s="234">
        <f>(IFERROR(-FV(AX$954,AX981,AX131/AX981)-AX131,0)+(SUM($N131:AW131)+SUM($N1097:AW1097))*AX$954*AX981)*($F1097=5)</f>
        <v>0</v>
      </c>
      <c r="AY1097" s="234">
        <f>(IFERROR(-FV(AY$954,AY981,AY131/AY981)-AY131,0)+(SUM($N131:AX131)+SUM($N1097:AX1097))*AY$954*AY981)*($F1097=5)</f>
        <v>0</v>
      </c>
      <c r="AZ1097" s="234">
        <f>(IFERROR(-FV(AZ$954,AZ981,AZ131/AZ981)-AZ131,0)+(SUM($N131:AY131)+SUM($N1097:AY1097))*AZ$954*AZ981)*($F1097=5)</f>
        <v>0</v>
      </c>
      <c r="BA1097" s="234">
        <f>(IFERROR(-FV(BA$954,BA981,BA131/BA981)-BA131,0)+(SUM($N131:AZ131)+SUM($N1097:AZ1097))*BA$954*BA981)*($F1097=5)</f>
        <v>0</v>
      </c>
      <c r="BB1097" s="234">
        <f>(IFERROR(-FV(BB$954,BB981,BB131/BB981)-BB131,0)+(SUM($N131:BA131)+SUM($N1097:BA1097))*BB$954*BB981)*($F1097=5)</f>
        <v>0</v>
      </c>
      <c r="BC1097" s="234">
        <f>(IFERROR(-FV(BC$954,BC981,BC131/BC981)-BC131,0)+(SUM($N131:BB131)+SUM($N1097:BB1097))*BC$954*BC981)*($F1097=5)</f>
        <v>0</v>
      </c>
      <c r="BD1097" s="234">
        <f>(IFERROR(-FV(BD$954,BD981,BD131/BD981)-BD131,0)+(SUM($N131:BC131)+SUM($N1097:BC1097))*BD$954*BD981)*($F1097=5)</f>
        <v>0</v>
      </c>
      <c r="BE1097" s="234">
        <f>(IFERROR(-FV(BE$954,BE981,BE131/BE981)-BE131,0)+(SUM($N131:BD131)+SUM($N1097:BD1097))*BE$954*BE981)*($F1097=5)</f>
        <v>0</v>
      </c>
      <c r="BF1097" s="234">
        <f>(IFERROR(-FV(BF$954,BF981,BF131/BF981)-BF131,0)+(SUM($N131:BE131)+SUM($N1097:BE1097))*BF$954*BF981)*($F1097=5)</f>
        <v>0</v>
      </c>
      <c r="BG1097" s="234">
        <f>(IFERROR(-FV(BG$954,BG981,BG131/BG981)-BG131,0)+(SUM($N131:BF131)+SUM($N1097:BF1097))*BG$954*BG981)*($F1097=5)</f>
        <v>0</v>
      </c>
      <c r="BH1097" s="234">
        <f>(IFERROR(-FV(BH$954,BH981,BH131/BH981)-BH131,0)+(SUM($N131:BG131)+SUM($N1097:BG1097))*BH$954*BH981)*($F1097=5)</f>
        <v>0</v>
      </c>
      <c r="BI1097" s="234">
        <f>(IFERROR(-FV(BI$954,BI981,BI131/BI981)-BI131,0)+(SUM($N131:BH131)+SUM($N1097:BH1097))*BI$954*BI981)*($F1097=5)</f>
        <v>0</v>
      </c>
      <c r="BJ1097" s="234">
        <f>(IFERROR(-FV(BJ$954,BJ981,BJ131/BJ981)-BJ131,0)+(SUM($N131:BI131)+SUM($N1097:BI1097))*BJ$954*BJ981)*($F1097=5)</f>
        <v>0</v>
      </c>
      <c r="BK1097" s="234">
        <f>(IFERROR(-FV(BK$954,BK981,BK131/BK981)-BK131,0)+(SUM($N131:BJ131)+SUM($N1097:BJ1097))*BK$954*BK981)*($F1097=5)</f>
        <v>0</v>
      </c>
      <c r="BL1097" s="234">
        <f>(IFERROR(-FV(BL$954,BL981,BL131/BL981)-BL131,0)+(SUM($N131:BK131)+SUM($N1097:BK1097))*BL$954*BL981)*($F1097=5)</f>
        <v>0</v>
      </c>
      <c r="BM1097" s="234">
        <f>(IFERROR(-FV(BM$954,BM981,BM131/BM981)-BM131,0)+(SUM($N131:BL131)+SUM($N1097:BL1097))*BM$954*BM981)*($F1097=5)</f>
        <v>0</v>
      </c>
    </row>
    <row r="1098" spans="3:65" outlineLevel="1" x14ac:dyDescent="0.2">
      <c r="C1098" s="188">
        <f t="shared" si="784"/>
        <v>24</v>
      </c>
      <c r="D1098" s="166" t="str">
        <f t="shared" si="785"/>
        <v>item 24</v>
      </c>
      <c r="E1098" s="211" t="str">
        <f t="shared" si="783"/>
        <v>Operating Expense</v>
      </c>
      <c r="F1098" s="183">
        <f t="shared" si="783"/>
        <v>2</v>
      </c>
      <c r="G1098" s="183"/>
      <c r="H1098" s="222"/>
      <c r="K1098" s="202">
        <f t="shared" si="786"/>
        <v>0</v>
      </c>
      <c r="L1098" s="203">
        <f t="shared" si="787"/>
        <v>0</v>
      </c>
      <c r="O1098" s="234">
        <f>(IFERROR(-FV(O$954,O982,O132/O982)-O132,0)+(SUM($N132:N132)+SUM($N1098:N1098))*O$954*O982)*($F1098=5)</f>
        <v>0</v>
      </c>
      <c r="P1098" s="234">
        <f>(IFERROR(-FV(P$954,P982,P132/P982)-P132,0)+(SUM($N132:O132)+SUM($N1098:O1098))*P$954*P982)*($F1098=5)</f>
        <v>0</v>
      </c>
      <c r="Q1098" s="234">
        <f>(IFERROR(-FV(Q$954,Q982,Q132/Q982)-Q132,0)+(SUM($N132:P132)+SUM($N1098:P1098))*Q$954*Q982)*($F1098=5)</f>
        <v>0</v>
      </c>
      <c r="R1098" s="234">
        <f>(IFERROR(-FV(R$954,R982,R132/R982)-R132,0)+(SUM($N132:Q132)+SUM($N1098:Q1098))*R$954*R982)*($F1098=5)</f>
        <v>0</v>
      </c>
      <c r="S1098" s="234">
        <f>(IFERROR(-FV(S$954,S982,S132/S982)-S132,0)+(SUM($N132:R132)+SUM($N1098:R1098))*S$954*S982)*($F1098=5)</f>
        <v>0</v>
      </c>
      <c r="T1098" s="234">
        <f>(IFERROR(-FV(T$954,T982,T132/T982)-T132,0)+(SUM($N132:S132)+SUM($N1098:S1098))*T$954*T982)*($F1098=5)</f>
        <v>0</v>
      </c>
      <c r="U1098" s="234">
        <f>(IFERROR(-FV(U$954,U982,U132/U982)-U132,0)+(SUM($N132:T132)+SUM($N1098:T1098))*U$954*U982)*($F1098=5)</f>
        <v>0</v>
      </c>
      <c r="V1098" s="234">
        <f>(IFERROR(-FV(V$954,V982,V132/V982)-V132,0)+(SUM($N132:U132)+SUM($N1098:U1098))*V$954*V982)*($F1098=5)</f>
        <v>0</v>
      </c>
      <c r="W1098" s="234">
        <f>(IFERROR(-FV(W$954,W982,W132/W982)-W132,0)+(SUM($N132:V132)+SUM($N1098:V1098))*W$954*W982)*($F1098=5)</f>
        <v>0</v>
      </c>
      <c r="X1098" s="234">
        <f>(IFERROR(-FV(X$954,X982,X132/X982)-X132,0)+(SUM($N132:W132)+SUM($N1098:W1098))*X$954*X982)*($F1098=5)</f>
        <v>0</v>
      </c>
      <c r="Y1098" s="234">
        <f>(IFERROR(-FV(Y$954,Y982,Y132/Y982)-Y132,0)+(SUM($N132:X132)+SUM($N1098:X1098))*Y$954*Y982)*($F1098=5)</f>
        <v>0</v>
      </c>
      <c r="Z1098" s="234">
        <f>(IFERROR(-FV(Z$954,Z982,Z132/Z982)-Z132,0)+(SUM($N132:Y132)+SUM($N1098:Y1098))*Z$954*Z982)*($F1098=5)</f>
        <v>0</v>
      </c>
      <c r="AA1098" s="234">
        <f>(IFERROR(-FV(AA$954,AA982,AA132/AA982)-AA132,0)+(SUM($N132:Z132)+SUM($N1098:Z1098))*AA$954*AA982)*($F1098=5)</f>
        <v>0</v>
      </c>
      <c r="AB1098" s="234">
        <f>(IFERROR(-FV(AB$954,AB982,AB132/AB982)-AB132,0)+(SUM($N132:AA132)+SUM($N1098:AA1098))*AB$954*AB982)*($F1098=5)</f>
        <v>0</v>
      </c>
      <c r="AC1098" s="234">
        <f>(IFERROR(-FV(AC$954,AC982,AC132/AC982)-AC132,0)+(SUM($N132:AB132)+SUM($N1098:AB1098))*AC$954*AC982)*($F1098=5)</f>
        <v>0</v>
      </c>
      <c r="AD1098" s="234">
        <f>(IFERROR(-FV(AD$954,AD982,AD132/AD982)-AD132,0)+(SUM($N132:AC132)+SUM($N1098:AC1098))*AD$954*AD982)*($F1098=5)</f>
        <v>0</v>
      </c>
      <c r="AE1098" s="234">
        <f>(IFERROR(-FV(AE$954,AE982,AE132/AE982)-AE132,0)+(SUM($N132:AD132)+SUM($N1098:AD1098))*AE$954*AE982)*($F1098=5)</f>
        <v>0</v>
      </c>
      <c r="AF1098" s="234">
        <f>(IFERROR(-FV(AF$954,AF982,AF132/AF982)-AF132,0)+(SUM($N132:AE132)+SUM($N1098:AE1098))*AF$954*AF982)*($F1098=5)</f>
        <v>0</v>
      </c>
      <c r="AG1098" s="234">
        <f>(IFERROR(-FV(AG$954,AG982,AG132/AG982)-AG132,0)+(SUM($N132:AF132)+SUM($N1098:AF1098))*AG$954*AG982)*($F1098=5)</f>
        <v>0</v>
      </c>
      <c r="AH1098" s="234">
        <f>(IFERROR(-FV(AH$954,AH982,AH132/AH982)-AH132,0)+(SUM($N132:AG132)+SUM($N1098:AG1098))*AH$954*AH982)*($F1098=5)</f>
        <v>0</v>
      </c>
      <c r="AI1098" s="234">
        <f>(IFERROR(-FV(AI$954,AI982,AI132/AI982)-AI132,0)+(SUM($N132:AH132)+SUM($N1098:AH1098))*AI$954*AI982)*($F1098=5)</f>
        <v>0</v>
      </c>
      <c r="AJ1098" s="234">
        <f>(IFERROR(-FV(AJ$954,AJ982,AJ132/AJ982)-AJ132,0)+(SUM($N132:AI132)+SUM($N1098:AI1098))*AJ$954*AJ982)*($F1098=5)</f>
        <v>0</v>
      </c>
      <c r="AK1098" s="234">
        <f>(IFERROR(-FV(AK$954,AK982,AK132/AK982)-AK132,0)+(SUM($N132:AJ132)+SUM($N1098:AJ1098))*AK$954*AK982)*($F1098=5)</f>
        <v>0</v>
      </c>
      <c r="AL1098" s="234">
        <f>(IFERROR(-FV(AL$954,AL982,AL132/AL982)-AL132,0)+(SUM($N132:AK132)+SUM($N1098:AK1098))*AL$954*AL982)*($F1098=5)</f>
        <v>0</v>
      </c>
      <c r="AM1098" s="234">
        <f>(IFERROR(-FV(AM$954,AM982,AM132/AM982)-AM132,0)+(SUM($N132:AL132)+SUM($N1098:AL1098))*AM$954*AM982)*($F1098=5)</f>
        <v>0</v>
      </c>
      <c r="AN1098" s="234">
        <f>(IFERROR(-FV(AN$954,AN982,AN132/AN982)-AN132,0)+(SUM($N132:AM132)+SUM($N1098:AM1098))*AN$954*AN982)*($F1098=5)</f>
        <v>0</v>
      </c>
      <c r="AO1098" s="234">
        <f>(IFERROR(-FV(AO$954,AO982,AO132/AO982)-AO132,0)+(SUM($N132:AN132)+SUM($N1098:AN1098))*AO$954*AO982)*($F1098=5)</f>
        <v>0</v>
      </c>
      <c r="AP1098" s="234">
        <f>(IFERROR(-FV(AP$954,AP982,AP132/AP982)-AP132,0)+(SUM($N132:AO132)+SUM($N1098:AO1098))*AP$954*AP982)*($F1098=5)</f>
        <v>0</v>
      </c>
      <c r="AQ1098" s="234">
        <f>(IFERROR(-FV(AQ$954,AQ982,AQ132/AQ982)-AQ132,0)+(SUM($N132:AP132)+SUM($N1098:AP1098))*AQ$954*AQ982)*($F1098=5)</f>
        <v>0</v>
      </c>
      <c r="AR1098" s="234">
        <f>(IFERROR(-FV(AR$954,AR982,AR132/AR982)-AR132,0)+(SUM($N132:AQ132)+SUM($N1098:AQ1098))*AR$954*AR982)*($F1098=5)</f>
        <v>0</v>
      </c>
      <c r="AS1098" s="234">
        <f>(IFERROR(-FV(AS$954,AS982,AS132/AS982)-AS132,0)+(SUM($N132:AR132)+SUM($N1098:AR1098))*AS$954*AS982)*($F1098=5)</f>
        <v>0</v>
      </c>
      <c r="AT1098" s="234">
        <f>(IFERROR(-FV(AT$954,AT982,AT132/AT982)-AT132,0)+(SUM($N132:AS132)+SUM($N1098:AS1098))*AT$954*AT982)*($F1098=5)</f>
        <v>0</v>
      </c>
      <c r="AU1098" s="234">
        <f>(IFERROR(-FV(AU$954,AU982,AU132/AU982)-AU132,0)+(SUM($N132:AT132)+SUM($N1098:AT1098))*AU$954*AU982)*($F1098=5)</f>
        <v>0</v>
      </c>
      <c r="AV1098" s="234">
        <f>(IFERROR(-FV(AV$954,AV982,AV132/AV982)-AV132,0)+(SUM($N132:AU132)+SUM($N1098:AU1098))*AV$954*AV982)*($F1098=5)</f>
        <v>0</v>
      </c>
      <c r="AW1098" s="234">
        <f>(IFERROR(-FV(AW$954,AW982,AW132/AW982)-AW132,0)+(SUM($N132:AV132)+SUM($N1098:AV1098))*AW$954*AW982)*($F1098=5)</f>
        <v>0</v>
      </c>
      <c r="AX1098" s="234">
        <f>(IFERROR(-FV(AX$954,AX982,AX132/AX982)-AX132,0)+(SUM($N132:AW132)+SUM($N1098:AW1098))*AX$954*AX982)*($F1098=5)</f>
        <v>0</v>
      </c>
      <c r="AY1098" s="234">
        <f>(IFERROR(-FV(AY$954,AY982,AY132/AY982)-AY132,0)+(SUM($N132:AX132)+SUM($N1098:AX1098))*AY$954*AY982)*($F1098=5)</f>
        <v>0</v>
      </c>
      <c r="AZ1098" s="234">
        <f>(IFERROR(-FV(AZ$954,AZ982,AZ132/AZ982)-AZ132,0)+(SUM($N132:AY132)+SUM($N1098:AY1098))*AZ$954*AZ982)*($F1098=5)</f>
        <v>0</v>
      </c>
      <c r="BA1098" s="234">
        <f>(IFERROR(-FV(BA$954,BA982,BA132/BA982)-BA132,0)+(SUM($N132:AZ132)+SUM($N1098:AZ1098))*BA$954*BA982)*($F1098=5)</f>
        <v>0</v>
      </c>
      <c r="BB1098" s="234">
        <f>(IFERROR(-FV(BB$954,BB982,BB132/BB982)-BB132,0)+(SUM($N132:BA132)+SUM($N1098:BA1098))*BB$954*BB982)*($F1098=5)</f>
        <v>0</v>
      </c>
      <c r="BC1098" s="234">
        <f>(IFERROR(-FV(BC$954,BC982,BC132/BC982)-BC132,0)+(SUM($N132:BB132)+SUM($N1098:BB1098))*BC$954*BC982)*($F1098=5)</f>
        <v>0</v>
      </c>
      <c r="BD1098" s="234">
        <f>(IFERROR(-FV(BD$954,BD982,BD132/BD982)-BD132,0)+(SUM($N132:BC132)+SUM($N1098:BC1098))*BD$954*BD982)*($F1098=5)</f>
        <v>0</v>
      </c>
      <c r="BE1098" s="234">
        <f>(IFERROR(-FV(BE$954,BE982,BE132/BE982)-BE132,0)+(SUM($N132:BD132)+SUM($N1098:BD1098))*BE$954*BE982)*($F1098=5)</f>
        <v>0</v>
      </c>
      <c r="BF1098" s="234">
        <f>(IFERROR(-FV(BF$954,BF982,BF132/BF982)-BF132,0)+(SUM($N132:BE132)+SUM($N1098:BE1098))*BF$954*BF982)*($F1098=5)</f>
        <v>0</v>
      </c>
      <c r="BG1098" s="234">
        <f>(IFERROR(-FV(BG$954,BG982,BG132/BG982)-BG132,0)+(SUM($N132:BF132)+SUM($N1098:BF1098))*BG$954*BG982)*($F1098=5)</f>
        <v>0</v>
      </c>
      <c r="BH1098" s="234">
        <f>(IFERROR(-FV(BH$954,BH982,BH132/BH982)-BH132,0)+(SUM($N132:BG132)+SUM($N1098:BG1098))*BH$954*BH982)*($F1098=5)</f>
        <v>0</v>
      </c>
      <c r="BI1098" s="234">
        <f>(IFERROR(-FV(BI$954,BI982,BI132/BI982)-BI132,0)+(SUM($N132:BH132)+SUM($N1098:BH1098))*BI$954*BI982)*($F1098=5)</f>
        <v>0</v>
      </c>
      <c r="BJ1098" s="234">
        <f>(IFERROR(-FV(BJ$954,BJ982,BJ132/BJ982)-BJ132,0)+(SUM($N132:BI132)+SUM($N1098:BI1098))*BJ$954*BJ982)*($F1098=5)</f>
        <v>0</v>
      </c>
      <c r="BK1098" s="234">
        <f>(IFERROR(-FV(BK$954,BK982,BK132/BK982)-BK132,0)+(SUM($N132:BJ132)+SUM($N1098:BJ1098))*BK$954*BK982)*($F1098=5)</f>
        <v>0</v>
      </c>
      <c r="BL1098" s="234">
        <f>(IFERROR(-FV(BL$954,BL982,BL132/BL982)-BL132,0)+(SUM($N132:BK132)+SUM($N1098:BK1098))*BL$954*BL982)*($F1098=5)</f>
        <v>0</v>
      </c>
      <c r="BM1098" s="234">
        <f>(IFERROR(-FV(BM$954,BM982,BM132/BM982)-BM132,0)+(SUM($N132:BL132)+SUM($N1098:BL1098))*BM$954*BM982)*($F1098=5)</f>
        <v>0</v>
      </c>
    </row>
    <row r="1099" spans="3:65" outlineLevel="1" x14ac:dyDescent="0.2">
      <c r="C1099" s="188">
        <f t="shared" si="784"/>
        <v>25</v>
      </c>
      <c r="D1099" s="166" t="str">
        <f t="shared" si="785"/>
        <v>item 25</v>
      </c>
      <c r="E1099" s="211" t="str">
        <f t="shared" si="783"/>
        <v>Operating Expense</v>
      </c>
      <c r="F1099" s="183">
        <f t="shared" si="783"/>
        <v>2</v>
      </c>
      <c r="G1099" s="183"/>
      <c r="H1099" s="222"/>
      <c r="K1099" s="205">
        <f t="shared" si="786"/>
        <v>0</v>
      </c>
      <c r="L1099" s="206">
        <f t="shared" si="787"/>
        <v>0</v>
      </c>
      <c r="O1099" s="234">
        <f>(IFERROR(-FV(O$954,O983,O133/O983)-O133,0)+(SUM($N133:N133)+SUM($N1099:N1099))*O$954*O983)*($F1099=5)</f>
        <v>0</v>
      </c>
      <c r="P1099" s="234">
        <f>(IFERROR(-FV(P$954,P983,P133/P983)-P133,0)+(SUM($N133:O133)+SUM($N1099:O1099))*P$954*P983)*($F1099=5)</f>
        <v>0</v>
      </c>
      <c r="Q1099" s="234">
        <f>(IFERROR(-FV(Q$954,Q983,Q133/Q983)-Q133,0)+(SUM($N133:P133)+SUM($N1099:P1099))*Q$954*Q983)*($F1099=5)</f>
        <v>0</v>
      </c>
      <c r="R1099" s="234">
        <f>(IFERROR(-FV(R$954,R983,R133/R983)-R133,0)+(SUM($N133:Q133)+SUM($N1099:Q1099))*R$954*R983)*($F1099=5)</f>
        <v>0</v>
      </c>
      <c r="S1099" s="234">
        <f>(IFERROR(-FV(S$954,S983,S133/S983)-S133,0)+(SUM($N133:R133)+SUM($N1099:R1099))*S$954*S983)*($F1099=5)</f>
        <v>0</v>
      </c>
      <c r="T1099" s="234">
        <f>(IFERROR(-FV(T$954,T983,T133/T983)-T133,0)+(SUM($N133:S133)+SUM($N1099:S1099))*T$954*T983)*($F1099=5)</f>
        <v>0</v>
      </c>
      <c r="U1099" s="234">
        <f>(IFERROR(-FV(U$954,U983,U133/U983)-U133,0)+(SUM($N133:T133)+SUM($N1099:T1099))*U$954*U983)*($F1099=5)</f>
        <v>0</v>
      </c>
      <c r="V1099" s="234">
        <f>(IFERROR(-FV(V$954,V983,V133/V983)-V133,0)+(SUM($N133:U133)+SUM($N1099:U1099))*V$954*V983)*($F1099=5)</f>
        <v>0</v>
      </c>
      <c r="W1099" s="234">
        <f>(IFERROR(-FV(W$954,W983,W133/W983)-W133,0)+(SUM($N133:V133)+SUM($N1099:V1099))*W$954*W983)*($F1099=5)</f>
        <v>0</v>
      </c>
      <c r="X1099" s="234">
        <f>(IFERROR(-FV(X$954,X983,X133/X983)-X133,0)+(SUM($N133:W133)+SUM($N1099:W1099))*X$954*X983)*($F1099=5)</f>
        <v>0</v>
      </c>
      <c r="Y1099" s="234">
        <f>(IFERROR(-FV(Y$954,Y983,Y133/Y983)-Y133,0)+(SUM($N133:X133)+SUM($N1099:X1099))*Y$954*Y983)*($F1099=5)</f>
        <v>0</v>
      </c>
      <c r="Z1099" s="234">
        <f>(IFERROR(-FV(Z$954,Z983,Z133/Z983)-Z133,0)+(SUM($N133:Y133)+SUM($N1099:Y1099))*Z$954*Z983)*($F1099=5)</f>
        <v>0</v>
      </c>
      <c r="AA1099" s="234">
        <f>(IFERROR(-FV(AA$954,AA983,AA133/AA983)-AA133,0)+(SUM($N133:Z133)+SUM($N1099:Z1099))*AA$954*AA983)*($F1099=5)</f>
        <v>0</v>
      </c>
      <c r="AB1099" s="234">
        <f>(IFERROR(-FV(AB$954,AB983,AB133/AB983)-AB133,0)+(SUM($N133:AA133)+SUM($N1099:AA1099))*AB$954*AB983)*($F1099=5)</f>
        <v>0</v>
      </c>
      <c r="AC1099" s="234">
        <f>(IFERROR(-FV(AC$954,AC983,AC133/AC983)-AC133,0)+(SUM($N133:AB133)+SUM($N1099:AB1099))*AC$954*AC983)*($F1099=5)</f>
        <v>0</v>
      </c>
      <c r="AD1099" s="234">
        <f>(IFERROR(-FV(AD$954,AD983,AD133/AD983)-AD133,0)+(SUM($N133:AC133)+SUM($N1099:AC1099))*AD$954*AD983)*($F1099=5)</f>
        <v>0</v>
      </c>
      <c r="AE1099" s="234">
        <f>(IFERROR(-FV(AE$954,AE983,AE133/AE983)-AE133,0)+(SUM($N133:AD133)+SUM($N1099:AD1099))*AE$954*AE983)*($F1099=5)</f>
        <v>0</v>
      </c>
      <c r="AF1099" s="234">
        <f>(IFERROR(-FV(AF$954,AF983,AF133/AF983)-AF133,0)+(SUM($N133:AE133)+SUM($N1099:AE1099))*AF$954*AF983)*($F1099=5)</f>
        <v>0</v>
      </c>
      <c r="AG1099" s="234">
        <f>(IFERROR(-FV(AG$954,AG983,AG133/AG983)-AG133,0)+(SUM($N133:AF133)+SUM($N1099:AF1099))*AG$954*AG983)*($F1099=5)</f>
        <v>0</v>
      </c>
      <c r="AH1099" s="234">
        <f>(IFERROR(-FV(AH$954,AH983,AH133/AH983)-AH133,0)+(SUM($N133:AG133)+SUM($N1099:AG1099))*AH$954*AH983)*($F1099=5)</f>
        <v>0</v>
      </c>
      <c r="AI1099" s="234">
        <f>(IFERROR(-FV(AI$954,AI983,AI133/AI983)-AI133,0)+(SUM($N133:AH133)+SUM($N1099:AH1099))*AI$954*AI983)*($F1099=5)</f>
        <v>0</v>
      </c>
      <c r="AJ1099" s="234">
        <f>(IFERROR(-FV(AJ$954,AJ983,AJ133/AJ983)-AJ133,0)+(SUM($N133:AI133)+SUM($N1099:AI1099))*AJ$954*AJ983)*($F1099=5)</f>
        <v>0</v>
      </c>
      <c r="AK1099" s="234">
        <f>(IFERROR(-FV(AK$954,AK983,AK133/AK983)-AK133,0)+(SUM($N133:AJ133)+SUM($N1099:AJ1099))*AK$954*AK983)*($F1099=5)</f>
        <v>0</v>
      </c>
      <c r="AL1099" s="234">
        <f>(IFERROR(-FV(AL$954,AL983,AL133/AL983)-AL133,0)+(SUM($N133:AK133)+SUM($N1099:AK1099))*AL$954*AL983)*($F1099=5)</f>
        <v>0</v>
      </c>
      <c r="AM1099" s="234">
        <f>(IFERROR(-FV(AM$954,AM983,AM133/AM983)-AM133,0)+(SUM($N133:AL133)+SUM($N1099:AL1099))*AM$954*AM983)*($F1099=5)</f>
        <v>0</v>
      </c>
      <c r="AN1099" s="234">
        <f>(IFERROR(-FV(AN$954,AN983,AN133/AN983)-AN133,0)+(SUM($N133:AM133)+SUM($N1099:AM1099))*AN$954*AN983)*($F1099=5)</f>
        <v>0</v>
      </c>
      <c r="AO1099" s="234">
        <f>(IFERROR(-FV(AO$954,AO983,AO133/AO983)-AO133,0)+(SUM($N133:AN133)+SUM($N1099:AN1099))*AO$954*AO983)*($F1099=5)</f>
        <v>0</v>
      </c>
      <c r="AP1099" s="234">
        <f>(IFERROR(-FV(AP$954,AP983,AP133/AP983)-AP133,0)+(SUM($N133:AO133)+SUM($N1099:AO1099))*AP$954*AP983)*($F1099=5)</f>
        <v>0</v>
      </c>
      <c r="AQ1099" s="234">
        <f>(IFERROR(-FV(AQ$954,AQ983,AQ133/AQ983)-AQ133,0)+(SUM($N133:AP133)+SUM($N1099:AP1099))*AQ$954*AQ983)*($F1099=5)</f>
        <v>0</v>
      </c>
      <c r="AR1099" s="234">
        <f>(IFERROR(-FV(AR$954,AR983,AR133/AR983)-AR133,0)+(SUM($N133:AQ133)+SUM($N1099:AQ1099))*AR$954*AR983)*($F1099=5)</f>
        <v>0</v>
      </c>
      <c r="AS1099" s="234">
        <f>(IFERROR(-FV(AS$954,AS983,AS133/AS983)-AS133,0)+(SUM($N133:AR133)+SUM($N1099:AR1099))*AS$954*AS983)*($F1099=5)</f>
        <v>0</v>
      </c>
      <c r="AT1099" s="234">
        <f>(IFERROR(-FV(AT$954,AT983,AT133/AT983)-AT133,0)+(SUM($N133:AS133)+SUM($N1099:AS1099))*AT$954*AT983)*($F1099=5)</f>
        <v>0</v>
      </c>
      <c r="AU1099" s="234">
        <f>(IFERROR(-FV(AU$954,AU983,AU133/AU983)-AU133,0)+(SUM($N133:AT133)+SUM($N1099:AT1099))*AU$954*AU983)*($F1099=5)</f>
        <v>0</v>
      </c>
      <c r="AV1099" s="234">
        <f>(IFERROR(-FV(AV$954,AV983,AV133/AV983)-AV133,0)+(SUM($N133:AU133)+SUM($N1099:AU1099))*AV$954*AV983)*($F1099=5)</f>
        <v>0</v>
      </c>
      <c r="AW1099" s="234">
        <f>(IFERROR(-FV(AW$954,AW983,AW133/AW983)-AW133,0)+(SUM($N133:AV133)+SUM($N1099:AV1099))*AW$954*AW983)*($F1099=5)</f>
        <v>0</v>
      </c>
      <c r="AX1099" s="234">
        <f>(IFERROR(-FV(AX$954,AX983,AX133/AX983)-AX133,0)+(SUM($N133:AW133)+SUM($N1099:AW1099))*AX$954*AX983)*($F1099=5)</f>
        <v>0</v>
      </c>
      <c r="AY1099" s="234">
        <f>(IFERROR(-FV(AY$954,AY983,AY133/AY983)-AY133,0)+(SUM($N133:AX133)+SUM($N1099:AX1099))*AY$954*AY983)*($F1099=5)</f>
        <v>0</v>
      </c>
      <c r="AZ1099" s="234">
        <f>(IFERROR(-FV(AZ$954,AZ983,AZ133/AZ983)-AZ133,0)+(SUM($N133:AY133)+SUM($N1099:AY1099))*AZ$954*AZ983)*($F1099=5)</f>
        <v>0</v>
      </c>
      <c r="BA1099" s="234">
        <f>(IFERROR(-FV(BA$954,BA983,BA133/BA983)-BA133,0)+(SUM($N133:AZ133)+SUM($N1099:AZ1099))*BA$954*BA983)*($F1099=5)</f>
        <v>0</v>
      </c>
      <c r="BB1099" s="234">
        <f>(IFERROR(-FV(BB$954,BB983,BB133/BB983)-BB133,0)+(SUM($N133:BA133)+SUM($N1099:BA1099))*BB$954*BB983)*($F1099=5)</f>
        <v>0</v>
      </c>
      <c r="BC1099" s="234">
        <f>(IFERROR(-FV(BC$954,BC983,BC133/BC983)-BC133,0)+(SUM($N133:BB133)+SUM($N1099:BB1099))*BC$954*BC983)*($F1099=5)</f>
        <v>0</v>
      </c>
      <c r="BD1099" s="234">
        <f>(IFERROR(-FV(BD$954,BD983,BD133/BD983)-BD133,0)+(SUM($N133:BC133)+SUM($N1099:BC1099))*BD$954*BD983)*($F1099=5)</f>
        <v>0</v>
      </c>
      <c r="BE1099" s="234">
        <f>(IFERROR(-FV(BE$954,BE983,BE133/BE983)-BE133,0)+(SUM($N133:BD133)+SUM($N1099:BD1099))*BE$954*BE983)*($F1099=5)</f>
        <v>0</v>
      </c>
      <c r="BF1099" s="234">
        <f>(IFERROR(-FV(BF$954,BF983,BF133/BF983)-BF133,0)+(SUM($N133:BE133)+SUM($N1099:BE1099))*BF$954*BF983)*($F1099=5)</f>
        <v>0</v>
      </c>
      <c r="BG1099" s="234">
        <f>(IFERROR(-FV(BG$954,BG983,BG133/BG983)-BG133,0)+(SUM($N133:BF133)+SUM($N1099:BF1099))*BG$954*BG983)*($F1099=5)</f>
        <v>0</v>
      </c>
      <c r="BH1099" s="234">
        <f>(IFERROR(-FV(BH$954,BH983,BH133/BH983)-BH133,0)+(SUM($N133:BG133)+SUM($N1099:BG1099))*BH$954*BH983)*($F1099=5)</f>
        <v>0</v>
      </c>
      <c r="BI1099" s="234">
        <f>(IFERROR(-FV(BI$954,BI983,BI133/BI983)-BI133,0)+(SUM($N133:BH133)+SUM($N1099:BH1099))*BI$954*BI983)*($F1099=5)</f>
        <v>0</v>
      </c>
      <c r="BJ1099" s="234">
        <f>(IFERROR(-FV(BJ$954,BJ983,BJ133/BJ983)-BJ133,0)+(SUM($N133:BI133)+SUM($N1099:BI1099))*BJ$954*BJ983)*($F1099=5)</f>
        <v>0</v>
      </c>
      <c r="BK1099" s="234">
        <f>(IFERROR(-FV(BK$954,BK983,BK133/BK983)-BK133,0)+(SUM($N133:BJ133)+SUM($N1099:BJ1099))*BK$954*BK983)*($F1099=5)</f>
        <v>0</v>
      </c>
      <c r="BL1099" s="234">
        <f>(IFERROR(-FV(BL$954,BL983,BL133/BL983)-BL133,0)+(SUM($N133:BK133)+SUM($N1099:BK1099))*BL$954*BL983)*($F1099=5)</f>
        <v>0</v>
      </c>
      <c r="BM1099" s="234">
        <f>(IFERROR(-FV(BM$954,BM983,BM133/BM983)-BM133,0)+(SUM($N133:BL133)+SUM($N1099:BL1099))*BM$954*BM983)*($F1099=5)</f>
        <v>0</v>
      </c>
    </row>
    <row r="1100" spans="3:65" outlineLevel="1" x14ac:dyDescent="0.2">
      <c r="D1100" s="194"/>
      <c r="K1100" s="207"/>
      <c r="L1100" s="208"/>
      <c r="O1100" s="209"/>
      <c r="P1100" s="209"/>
      <c r="Q1100" s="209"/>
      <c r="R1100" s="209"/>
      <c r="S1100" s="209"/>
      <c r="T1100" s="209"/>
      <c r="U1100" s="209"/>
      <c r="V1100" s="209"/>
      <c r="W1100" s="209"/>
      <c r="X1100" s="209"/>
      <c r="Y1100" s="209"/>
      <c r="Z1100" s="209"/>
      <c r="AA1100" s="209"/>
      <c r="AB1100" s="209"/>
      <c r="AC1100" s="209"/>
      <c r="AD1100" s="209"/>
      <c r="AE1100" s="209"/>
      <c r="AF1100" s="209"/>
      <c r="AG1100" s="209"/>
      <c r="AH1100" s="209"/>
      <c r="AI1100" s="209"/>
      <c r="AJ1100" s="209"/>
      <c r="AK1100" s="209"/>
      <c r="AL1100" s="209"/>
      <c r="AM1100" s="209"/>
      <c r="AN1100" s="209"/>
      <c r="AO1100" s="209"/>
      <c r="AP1100" s="209"/>
      <c r="AQ1100" s="209"/>
      <c r="AR1100" s="209"/>
      <c r="AS1100" s="209"/>
      <c r="AT1100" s="209"/>
      <c r="AU1100" s="209"/>
      <c r="AV1100" s="209"/>
      <c r="AW1100" s="209"/>
      <c r="AX1100" s="209"/>
      <c r="AY1100" s="209"/>
      <c r="AZ1100" s="209"/>
      <c r="BA1100" s="209"/>
      <c r="BB1100" s="209"/>
      <c r="BC1100" s="209"/>
      <c r="BD1100" s="209"/>
      <c r="BE1100" s="209"/>
      <c r="BF1100" s="209"/>
      <c r="BG1100" s="209"/>
      <c r="BH1100" s="209"/>
      <c r="BI1100" s="209"/>
      <c r="BJ1100" s="209"/>
      <c r="BK1100" s="209"/>
      <c r="BL1100" s="209"/>
      <c r="BM1100" s="209"/>
    </row>
    <row r="1101" spans="3:65" s="189" customFormat="1" outlineLevel="1" x14ac:dyDescent="0.2">
      <c r="D1101" s="195"/>
      <c r="F1101" s="196"/>
      <c r="G1101" s="196"/>
    </row>
    <row r="1102" spans="3:65" s="189" customFormat="1" outlineLevel="1" x14ac:dyDescent="0.2">
      <c r="D1102" s="195"/>
      <c r="F1102" s="196"/>
      <c r="G1102" s="196"/>
    </row>
    <row r="1103" spans="3:65" outlineLevel="1" x14ac:dyDescent="0.2">
      <c r="D1103" s="186" t="s">
        <v>193</v>
      </c>
      <c r="E1103" s="181"/>
      <c r="F1103" s="155"/>
      <c r="G1103" s="155"/>
      <c r="H1103" s="216"/>
      <c r="K1103" s="184"/>
      <c r="L1103" s="184"/>
      <c r="M1103" s="184"/>
      <c r="O1103" s="184"/>
      <c r="P1103" s="184"/>
      <c r="Q1103" s="184"/>
      <c r="R1103" s="184"/>
      <c r="S1103" s="184"/>
      <c r="T1103" s="184"/>
      <c r="U1103" s="184"/>
      <c r="V1103" s="184"/>
      <c r="W1103" s="184"/>
      <c r="X1103" s="184"/>
      <c r="Y1103" s="184"/>
      <c r="Z1103" s="184"/>
      <c r="AA1103" s="184"/>
      <c r="AB1103" s="184"/>
      <c r="AC1103" s="184"/>
      <c r="AD1103" s="184"/>
      <c r="AE1103" s="184"/>
      <c r="AF1103" s="184"/>
      <c r="AG1103" s="184"/>
      <c r="AH1103" s="184"/>
      <c r="AI1103" s="184"/>
      <c r="AJ1103" s="184"/>
      <c r="AK1103" s="184"/>
      <c r="AL1103" s="184"/>
      <c r="AM1103" s="184"/>
      <c r="AN1103" s="184"/>
      <c r="AO1103" s="184"/>
      <c r="AP1103" s="184"/>
      <c r="AQ1103" s="184"/>
      <c r="AR1103" s="184"/>
      <c r="AS1103" s="184"/>
      <c r="AT1103" s="184"/>
      <c r="AU1103" s="184"/>
      <c r="AV1103" s="184"/>
      <c r="AW1103" s="184"/>
      <c r="AX1103" s="184"/>
      <c r="AY1103" s="184"/>
      <c r="AZ1103" s="184"/>
      <c r="BA1103" s="184"/>
      <c r="BB1103" s="184"/>
      <c r="BC1103" s="184"/>
      <c r="BD1103" s="184"/>
      <c r="BE1103" s="184"/>
      <c r="BF1103" s="184"/>
      <c r="BG1103" s="184"/>
      <c r="BH1103" s="184"/>
      <c r="BI1103" s="184"/>
      <c r="BJ1103" s="184"/>
      <c r="BK1103" s="184"/>
      <c r="BL1103" s="184"/>
      <c r="BM1103" s="184"/>
    </row>
    <row r="1104" spans="3:65" outlineLevel="1" x14ac:dyDescent="0.2">
      <c r="C1104" s="188">
        <f>C1103+1</f>
        <v>1</v>
      </c>
      <c r="D1104" s="166" t="str">
        <f>INDEX(D$51:D$75,$C1104,1)</f>
        <v xml:space="preserve">TRANSMISSION LINE  </v>
      </c>
      <c r="E1104" s="211" t="str">
        <f t="shared" ref="E1104:F1128" si="788">INDEX(E$51:E$75,$C1104,1)</f>
        <v>CWIP Capital</v>
      </c>
      <c r="F1104" s="183">
        <f t="shared" si="788"/>
        <v>6</v>
      </c>
      <c r="G1104" s="183"/>
      <c r="H1104" s="261">
        <f t="shared" ref="H1104:H1128" si="789">L1046</f>
        <v>0</v>
      </c>
      <c r="I1104" s="262">
        <f>I959</f>
        <v>45992</v>
      </c>
      <c r="K1104" s="202">
        <f>SUMPRODUCT(O1104:BM1104,$O$11:$BM$11)</f>
        <v>0</v>
      </c>
      <c r="L1104" s="203">
        <f>SUM(O1104:BM1104)</f>
        <v>0</v>
      </c>
      <c r="O1104" s="234">
        <f t="shared" ref="O1104:O1120" si="790">IF(O$9=YEAR($I1104),$H1104,0)</f>
        <v>0</v>
      </c>
      <c r="P1104" s="234">
        <f t="shared" ref="P1104:AE1119" si="791">IF(P$9=YEAR($I1104),$H1104,0)</f>
        <v>0</v>
      </c>
      <c r="Q1104" s="234">
        <f t="shared" si="791"/>
        <v>0</v>
      </c>
      <c r="R1104" s="234">
        <f t="shared" si="791"/>
        <v>0</v>
      </c>
      <c r="S1104" s="234">
        <f t="shared" si="791"/>
        <v>0</v>
      </c>
      <c r="T1104" s="234">
        <f t="shared" si="791"/>
        <v>0</v>
      </c>
      <c r="U1104" s="234">
        <f t="shared" si="791"/>
        <v>0</v>
      </c>
      <c r="V1104" s="234">
        <f t="shared" si="791"/>
        <v>0</v>
      </c>
      <c r="W1104" s="234">
        <f t="shared" si="791"/>
        <v>0</v>
      </c>
      <c r="X1104" s="234">
        <f t="shared" si="791"/>
        <v>0</v>
      </c>
      <c r="Y1104" s="234">
        <f t="shared" si="791"/>
        <v>0</v>
      </c>
      <c r="Z1104" s="234">
        <f t="shared" si="791"/>
        <v>0</v>
      </c>
      <c r="AA1104" s="234">
        <f t="shared" si="791"/>
        <v>0</v>
      </c>
      <c r="AB1104" s="234">
        <f t="shared" si="791"/>
        <v>0</v>
      </c>
      <c r="AC1104" s="234">
        <f t="shared" si="791"/>
        <v>0</v>
      </c>
      <c r="AD1104" s="234">
        <f t="shared" si="791"/>
        <v>0</v>
      </c>
      <c r="AE1104" s="234">
        <f t="shared" si="791"/>
        <v>0</v>
      </c>
      <c r="AF1104" s="234">
        <f t="shared" ref="AF1104:AU1119" si="792">IF(AF$9=YEAR($I1104),$H1104,0)</f>
        <v>0</v>
      </c>
      <c r="AG1104" s="234">
        <f t="shared" si="792"/>
        <v>0</v>
      </c>
      <c r="AH1104" s="234">
        <f t="shared" si="792"/>
        <v>0</v>
      </c>
      <c r="AI1104" s="234">
        <f t="shared" si="792"/>
        <v>0</v>
      </c>
      <c r="AJ1104" s="234">
        <f t="shared" si="792"/>
        <v>0</v>
      </c>
      <c r="AK1104" s="234">
        <f t="shared" si="792"/>
        <v>0</v>
      </c>
      <c r="AL1104" s="234">
        <f t="shared" si="792"/>
        <v>0</v>
      </c>
      <c r="AM1104" s="234">
        <f t="shared" si="792"/>
        <v>0</v>
      </c>
      <c r="AN1104" s="234">
        <f t="shared" si="792"/>
        <v>0</v>
      </c>
      <c r="AO1104" s="234">
        <f t="shared" si="792"/>
        <v>0</v>
      </c>
      <c r="AP1104" s="234">
        <f t="shared" si="792"/>
        <v>0</v>
      </c>
      <c r="AQ1104" s="234">
        <f t="shared" si="792"/>
        <v>0</v>
      </c>
      <c r="AR1104" s="234">
        <f t="shared" si="792"/>
        <v>0</v>
      </c>
      <c r="AS1104" s="234">
        <f t="shared" si="792"/>
        <v>0</v>
      </c>
      <c r="AT1104" s="234">
        <f t="shared" si="792"/>
        <v>0</v>
      </c>
      <c r="AU1104" s="234">
        <f t="shared" si="792"/>
        <v>0</v>
      </c>
      <c r="AV1104" s="234">
        <f t="shared" ref="AV1104:BK1119" si="793">IF(AV$9=YEAR($I1104),$H1104,0)</f>
        <v>0</v>
      </c>
      <c r="AW1104" s="234">
        <f t="shared" si="793"/>
        <v>0</v>
      </c>
      <c r="AX1104" s="234">
        <f t="shared" si="793"/>
        <v>0</v>
      </c>
      <c r="AY1104" s="234">
        <f t="shared" si="793"/>
        <v>0</v>
      </c>
      <c r="AZ1104" s="234">
        <f t="shared" si="793"/>
        <v>0</v>
      </c>
      <c r="BA1104" s="234">
        <f t="shared" si="793"/>
        <v>0</v>
      </c>
      <c r="BB1104" s="234">
        <f t="shared" si="793"/>
        <v>0</v>
      </c>
      <c r="BC1104" s="234">
        <f t="shared" si="793"/>
        <v>0</v>
      </c>
      <c r="BD1104" s="234">
        <f t="shared" si="793"/>
        <v>0</v>
      </c>
      <c r="BE1104" s="234">
        <f t="shared" si="793"/>
        <v>0</v>
      </c>
      <c r="BF1104" s="234">
        <f t="shared" si="793"/>
        <v>0</v>
      </c>
      <c r="BG1104" s="234">
        <f t="shared" si="793"/>
        <v>0</v>
      </c>
      <c r="BH1104" s="234">
        <f t="shared" si="793"/>
        <v>0</v>
      </c>
      <c r="BI1104" s="234">
        <f t="shared" si="793"/>
        <v>0</v>
      </c>
      <c r="BJ1104" s="234">
        <f t="shared" si="793"/>
        <v>0</v>
      </c>
      <c r="BK1104" s="234">
        <f t="shared" si="793"/>
        <v>0</v>
      </c>
      <c r="BL1104" s="234">
        <f t="shared" ref="BL1104:BM1128" si="794">IF(BL$9=YEAR($I1104),$H1104,0)</f>
        <v>0</v>
      </c>
      <c r="BM1104" s="234">
        <f t="shared" si="794"/>
        <v>0</v>
      </c>
    </row>
    <row r="1105" spans="3:65" outlineLevel="1" x14ac:dyDescent="0.2">
      <c r="C1105" s="188">
        <f t="shared" ref="C1105:C1128" si="795">C1104+1</f>
        <v>2</v>
      </c>
      <c r="D1105" s="166" t="str">
        <f t="shared" ref="D1105:D1128" si="796">INDEX(D$51:D$75,$C1105,1)</f>
        <v xml:space="preserve">TRANSMISSION SUBSTATION  </v>
      </c>
      <c r="E1105" s="211" t="str">
        <f t="shared" si="788"/>
        <v>CWIP Capital</v>
      </c>
      <c r="F1105" s="183">
        <f t="shared" si="788"/>
        <v>6</v>
      </c>
      <c r="G1105" s="183"/>
      <c r="H1105" s="261">
        <f t="shared" si="789"/>
        <v>0</v>
      </c>
      <c r="I1105" s="262">
        <f t="shared" ref="I1105:I1128" si="797">I960</f>
        <v>45992</v>
      </c>
      <c r="K1105" s="202">
        <f t="shared" ref="K1105:K1128" si="798">SUMPRODUCT(O1105:BM1105,$O$11:$BM$11)</f>
        <v>0</v>
      </c>
      <c r="L1105" s="203">
        <f t="shared" ref="L1105:L1128" si="799">SUM(O1105:BM1105)</f>
        <v>0</v>
      </c>
      <c r="O1105" s="234">
        <f t="shared" si="790"/>
        <v>0</v>
      </c>
      <c r="P1105" s="234">
        <f t="shared" si="791"/>
        <v>0</v>
      </c>
      <c r="Q1105" s="234">
        <f t="shared" si="791"/>
        <v>0</v>
      </c>
      <c r="R1105" s="234">
        <f t="shared" si="791"/>
        <v>0</v>
      </c>
      <c r="S1105" s="234">
        <f t="shared" si="791"/>
        <v>0</v>
      </c>
      <c r="T1105" s="234">
        <f t="shared" si="791"/>
        <v>0</v>
      </c>
      <c r="U1105" s="234">
        <f t="shared" si="791"/>
        <v>0</v>
      </c>
      <c r="V1105" s="234">
        <f t="shared" si="791"/>
        <v>0</v>
      </c>
      <c r="W1105" s="234">
        <f t="shared" si="791"/>
        <v>0</v>
      </c>
      <c r="X1105" s="234">
        <f t="shared" si="791"/>
        <v>0</v>
      </c>
      <c r="Y1105" s="234">
        <f t="shared" si="791"/>
        <v>0</v>
      </c>
      <c r="Z1105" s="234">
        <f t="shared" si="791"/>
        <v>0</v>
      </c>
      <c r="AA1105" s="234">
        <f t="shared" si="791"/>
        <v>0</v>
      </c>
      <c r="AB1105" s="234">
        <f t="shared" si="791"/>
        <v>0</v>
      </c>
      <c r="AC1105" s="234">
        <f t="shared" si="791"/>
        <v>0</v>
      </c>
      <c r="AD1105" s="234">
        <f t="shared" si="791"/>
        <v>0</v>
      </c>
      <c r="AE1105" s="234">
        <f t="shared" si="791"/>
        <v>0</v>
      </c>
      <c r="AF1105" s="234">
        <f t="shared" si="792"/>
        <v>0</v>
      </c>
      <c r="AG1105" s="234">
        <f t="shared" si="792"/>
        <v>0</v>
      </c>
      <c r="AH1105" s="234">
        <f t="shared" si="792"/>
        <v>0</v>
      </c>
      <c r="AI1105" s="234">
        <f t="shared" si="792"/>
        <v>0</v>
      </c>
      <c r="AJ1105" s="234">
        <f t="shared" si="792"/>
        <v>0</v>
      </c>
      <c r="AK1105" s="234">
        <f t="shared" si="792"/>
        <v>0</v>
      </c>
      <c r="AL1105" s="234">
        <f t="shared" si="792"/>
        <v>0</v>
      </c>
      <c r="AM1105" s="234">
        <f t="shared" si="792"/>
        <v>0</v>
      </c>
      <c r="AN1105" s="234">
        <f t="shared" si="792"/>
        <v>0</v>
      </c>
      <c r="AO1105" s="234">
        <f t="shared" si="792"/>
        <v>0</v>
      </c>
      <c r="AP1105" s="234">
        <f t="shared" si="792"/>
        <v>0</v>
      </c>
      <c r="AQ1105" s="234">
        <f t="shared" si="792"/>
        <v>0</v>
      </c>
      <c r="AR1105" s="234">
        <f t="shared" si="792"/>
        <v>0</v>
      </c>
      <c r="AS1105" s="234">
        <f t="shared" si="792"/>
        <v>0</v>
      </c>
      <c r="AT1105" s="234">
        <f t="shared" si="792"/>
        <v>0</v>
      </c>
      <c r="AU1105" s="234">
        <f t="shared" si="792"/>
        <v>0</v>
      </c>
      <c r="AV1105" s="234">
        <f t="shared" si="793"/>
        <v>0</v>
      </c>
      <c r="AW1105" s="234">
        <f t="shared" si="793"/>
        <v>0</v>
      </c>
      <c r="AX1105" s="234">
        <f t="shared" si="793"/>
        <v>0</v>
      </c>
      <c r="AY1105" s="234">
        <f t="shared" si="793"/>
        <v>0</v>
      </c>
      <c r="AZ1105" s="234">
        <f t="shared" si="793"/>
        <v>0</v>
      </c>
      <c r="BA1105" s="234">
        <f t="shared" si="793"/>
        <v>0</v>
      </c>
      <c r="BB1105" s="234">
        <f t="shared" si="793"/>
        <v>0</v>
      </c>
      <c r="BC1105" s="234">
        <f t="shared" si="793"/>
        <v>0</v>
      </c>
      <c r="BD1105" s="234">
        <f t="shared" si="793"/>
        <v>0</v>
      </c>
      <c r="BE1105" s="234">
        <f t="shared" si="793"/>
        <v>0</v>
      </c>
      <c r="BF1105" s="234">
        <f t="shared" si="793"/>
        <v>0</v>
      </c>
      <c r="BG1105" s="234">
        <f t="shared" si="793"/>
        <v>0</v>
      </c>
      <c r="BH1105" s="234">
        <f t="shared" si="793"/>
        <v>0</v>
      </c>
      <c r="BI1105" s="234">
        <f t="shared" si="793"/>
        <v>0</v>
      </c>
      <c r="BJ1105" s="234">
        <f t="shared" si="793"/>
        <v>0</v>
      </c>
      <c r="BK1105" s="234">
        <f t="shared" si="793"/>
        <v>0</v>
      </c>
      <c r="BL1105" s="234">
        <f t="shared" si="794"/>
        <v>0</v>
      </c>
      <c r="BM1105" s="234">
        <f t="shared" si="794"/>
        <v>0</v>
      </c>
    </row>
    <row r="1106" spans="3:65" outlineLevel="1" x14ac:dyDescent="0.2">
      <c r="C1106" s="188">
        <f t="shared" si="795"/>
        <v>3</v>
      </c>
      <c r="D1106" s="166" t="str">
        <f t="shared" si="796"/>
        <v xml:space="preserve">DISTRIBUTION SUBSTATION  </v>
      </c>
      <c r="E1106" s="211" t="str">
        <f t="shared" si="788"/>
        <v>CWIP Capital</v>
      </c>
      <c r="F1106" s="183">
        <f t="shared" si="788"/>
        <v>6</v>
      </c>
      <c r="G1106" s="183"/>
      <c r="H1106" s="261">
        <f t="shared" si="789"/>
        <v>0</v>
      </c>
      <c r="I1106" s="262">
        <f t="shared" si="797"/>
        <v>45992</v>
      </c>
      <c r="K1106" s="202">
        <f t="shared" si="798"/>
        <v>0</v>
      </c>
      <c r="L1106" s="203">
        <f t="shared" si="799"/>
        <v>0</v>
      </c>
      <c r="O1106" s="234">
        <f t="shared" si="790"/>
        <v>0</v>
      </c>
      <c r="P1106" s="234">
        <f t="shared" si="791"/>
        <v>0</v>
      </c>
      <c r="Q1106" s="234">
        <f t="shared" si="791"/>
        <v>0</v>
      </c>
      <c r="R1106" s="234">
        <f t="shared" si="791"/>
        <v>0</v>
      </c>
      <c r="S1106" s="234">
        <f t="shared" si="791"/>
        <v>0</v>
      </c>
      <c r="T1106" s="234">
        <f t="shared" si="791"/>
        <v>0</v>
      </c>
      <c r="U1106" s="234">
        <f t="shared" si="791"/>
        <v>0</v>
      </c>
      <c r="V1106" s="234">
        <f t="shared" si="791"/>
        <v>0</v>
      </c>
      <c r="W1106" s="234">
        <f t="shared" si="791"/>
        <v>0</v>
      </c>
      <c r="X1106" s="234">
        <f t="shared" si="791"/>
        <v>0</v>
      </c>
      <c r="Y1106" s="234">
        <f t="shared" si="791"/>
        <v>0</v>
      </c>
      <c r="Z1106" s="234">
        <f t="shared" si="791"/>
        <v>0</v>
      </c>
      <c r="AA1106" s="234">
        <f t="shared" si="791"/>
        <v>0</v>
      </c>
      <c r="AB1106" s="234">
        <f t="shared" si="791"/>
        <v>0</v>
      </c>
      <c r="AC1106" s="234">
        <f t="shared" si="791"/>
        <v>0</v>
      </c>
      <c r="AD1106" s="234">
        <f t="shared" si="791"/>
        <v>0</v>
      </c>
      <c r="AE1106" s="234">
        <f t="shared" si="791"/>
        <v>0</v>
      </c>
      <c r="AF1106" s="234">
        <f t="shared" si="792"/>
        <v>0</v>
      </c>
      <c r="AG1106" s="234">
        <f t="shared" si="792"/>
        <v>0</v>
      </c>
      <c r="AH1106" s="234">
        <f t="shared" si="792"/>
        <v>0</v>
      </c>
      <c r="AI1106" s="234">
        <f t="shared" si="792"/>
        <v>0</v>
      </c>
      <c r="AJ1106" s="234">
        <f t="shared" si="792"/>
        <v>0</v>
      </c>
      <c r="AK1106" s="234">
        <f t="shared" si="792"/>
        <v>0</v>
      </c>
      <c r="AL1106" s="234">
        <f t="shared" si="792"/>
        <v>0</v>
      </c>
      <c r="AM1106" s="234">
        <f t="shared" si="792"/>
        <v>0</v>
      </c>
      <c r="AN1106" s="234">
        <f t="shared" si="792"/>
        <v>0</v>
      </c>
      <c r="AO1106" s="234">
        <f t="shared" si="792"/>
        <v>0</v>
      </c>
      <c r="AP1106" s="234">
        <f t="shared" si="792"/>
        <v>0</v>
      </c>
      <c r="AQ1106" s="234">
        <f t="shared" si="792"/>
        <v>0</v>
      </c>
      <c r="AR1106" s="234">
        <f t="shared" si="792"/>
        <v>0</v>
      </c>
      <c r="AS1106" s="234">
        <f t="shared" si="792"/>
        <v>0</v>
      </c>
      <c r="AT1106" s="234">
        <f t="shared" si="792"/>
        <v>0</v>
      </c>
      <c r="AU1106" s="234">
        <f t="shared" si="792"/>
        <v>0</v>
      </c>
      <c r="AV1106" s="234">
        <f t="shared" si="793"/>
        <v>0</v>
      </c>
      <c r="AW1106" s="234">
        <f t="shared" si="793"/>
        <v>0</v>
      </c>
      <c r="AX1106" s="234">
        <f t="shared" si="793"/>
        <v>0</v>
      </c>
      <c r="AY1106" s="234">
        <f t="shared" si="793"/>
        <v>0</v>
      </c>
      <c r="AZ1106" s="234">
        <f t="shared" si="793"/>
        <v>0</v>
      </c>
      <c r="BA1106" s="234">
        <f t="shared" si="793"/>
        <v>0</v>
      </c>
      <c r="BB1106" s="234">
        <f t="shared" si="793"/>
        <v>0</v>
      </c>
      <c r="BC1106" s="234">
        <f t="shared" si="793"/>
        <v>0</v>
      </c>
      <c r="BD1106" s="234">
        <f t="shared" si="793"/>
        <v>0</v>
      </c>
      <c r="BE1106" s="234">
        <f t="shared" si="793"/>
        <v>0</v>
      </c>
      <c r="BF1106" s="234">
        <f t="shared" si="793"/>
        <v>0</v>
      </c>
      <c r="BG1106" s="234">
        <f t="shared" si="793"/>
        <v>0</v>
      </c>
      <c r="BH1106" s="234">
        <f t="shared" si="793"/>
        <v>0</v>
      </c>
      <c r="BI1106" s="234">
        <f t="shared" si="793"/>
        <v>0</v>
      </c>
      <c r="BJ1106" s="234">
        <f t="shared" si="793"/>
        <v>0</v>
      </c>
      <c r="BK1106" s="234">
        <f t="shared" si="793"/>
        <v>0</v>
      </c>
      <c r="BL1106" s="234">
        <f t="shared" si="794"/>
        <v>0</v>
      </c>
      <c r="BM1106" s="234">
        <f t="shared" si="794"/>
        <v>0</v>
      </c>
    </row>
    <row r="1107" spans="3:65" outlineLevel="1" x14ac:dyDescent="0.2">
      <c r="C1107" s="188">
        <f t="shared" si="795"/>
        <v>4</v>
      </c>
      <c r="D1107" s="166" t="str">
        <f t="shared" si="796"/>
        <v/>
      </c>
      <c r="E1107" s="211" t="str">
        <f t="shared" si="788"/>
        <v>Operating Expense</v>
      </c>
      <c r="F1107" s="183">
        <f t="shared" si="788"/>
        <v>2</v>
      </c>
      <c r="G1107" s="183"/>
      <c r="H1107" s="261">
        <f t="shared" si="789"/>
        <v>0</v>
      </c>
      <c r="I1107" s="262">
        <f t="shared" si="797"/>
        <v>45992</v>
      </c>
      <c r="K1107" s="202">
        <f t="shared" si="798"/>
        <v>0</v>
      </c>
      <c r="L1107" s="203">
        <f t="shared" si="799"/>
        <v>0</v>
      </c>
      <c r="O1107" s="234">
        <f t="shared" si="790"/>
        <v>0</v>
      </c>
      <c r="P1107" s="234">
        <f t="shared" si="791"/>
        <v>0</v>
      </c>
      <c r="Q1107" s="234">
        <f t="shared" si="791"/>
        <v>0</v>
      </c>
      <c r="R1107" s="234">
        <f t="shared" si="791"/>
        <v>0</v>
      </c>
      <c r="S1107" s="234">
        <f t="shared" si="791"/>
        <v>0</v>
      </c>
      <c r="T1107" s="234">
        <f t="shared" si="791"/>
        <v>0</v>
      </c>
      <c r="U1107" s="234">
        <f t="shared" si="791"/>
        <v>0</v>
      </c>
      <c r="V1107" s="234">
        <f t="shared" si="791"/>
        <v>0</v>
      </c>
      <c r="W1107" s="234">
        <f t="shared" si="791"/>
        <v>0</v>
      </c>
      <c r="X1107" s="234">
        <f t="shared" si="791"/>
        <v>0</v>
      </c>
      <c r="Y1107" s="234">
        <f t="shared" si="791"/>
        <v>0</v>
      </c>
      <c r="Z1107" s="234">
        <f t="shared" si="791"/>
        <v>0</v>
      </c>
      <c r="AA1107" s="234">
        <f t="shared" si="791"/>
        <v>0</v>
      </c>
      <c r="AB1107" s="234">
        <f t="shared" si="791"/>
        <v>0</v>
      </c>
      <c r="AC1107" s="234">
        <f t="shared" si="791"/>
        <v>0</v>
      </c>
      <c r="AD1107" s="234">
        <f t="shared" si="791"/>
        <v>0</v>
      </c>
      <c r="AE1107" s="234">
        <f t="shared" si="791"/>
        <v>0</v>
      </c>
      <c r="AF1107" s="234">
        <f t="shared" si="792"/>
        <v>0</v>
      </c>
      <c r="AG1107" s="234">
        <f t="shared" si="792"/>
        <v>0</v>
      </c>
      <c r="AH1107" s="234">
        <f t="shared" si="792"/>
        <v>0</v>
      </c>
      <c r="AI1107" s="234">
        <f t="shared" si="792"/>
        <v>0</v>
      </c>
      <c r="AJ1107" s="234">
        <f t="shared" si="792"/>
        <v>0</v>
      </c>
      <c r="AK1107" s="234">
        <f t="shared" si="792"/>
        <v>0</v>
      </c>
      <c r="AL1107" s="234">
        <f t="shared" si="792"/>
        <v>0</v>
      </c>
      <c r="AM1107" s="234">
        <f t="shared" si="792"/>
        <v>0</v>
      </c>
      <c r="AN1107" s="234">
        <f t="shared" si="792"/>
        <v>0</v>
      </c>
      <c r="AO1107" s="234">
        <f t="shared" si="792"/>
        <v>0</v>
      </c>
      <c r="AP1107" s="234">
        <f t="shared" si="792"/>
        <v>0</v>
      </c>
      <c r="AQ1107" s="234">
        <f t="shared" si="792"/>
        <v>0</v>
      </c>
      <c r="AR1107" s="234">
        <f t="shared" si="792"/>
        <v>0</v>
      </c>
      <c r="AS1107" s="234">
        <f t="shared" si="792"/>
        <v>0</v>
      </c>
      <c r="AT1107" s="234">
        <f t="shared" si="792"/>
        <v>0</v>
      </c>
      <c r="AU1107" s="234">
        <f t="shared" si="792"/>
        <v>0</v>
      </c>
      <c r="AV1107" s="234">
        <f t="shared" si="793"/>
        <v>0</v>
      </c>
      <c r="AW1107" s="234">
        <f t="shared" si="793"/>
        <v>0</v>
      </c>
      <c r="AX1107" s="234">
        <f t="shared" si="793"/>
        <v>0</v>
      </c>
      <c r="AY1107" s="234">
        <f t="shared" si="793"/>
        <v>0</v>
      </c>
      <c r="AZ1107" s="234">
        <f t="shared" si="793"/>
        <v>0</v>
      </c>
      <c r="BA1107" s="234">
        <f t="shared" si="793"/>
        <v>0</v>
      </c>
      <c r="BB1107" s="234">
        <f t="shared" si="793"/>
        <v>0</v>
      </c>
      <c r="BC1107" s="234">
        <f t="shared" si="793"/>
        <v>0</v>
      </c>
      <c r="BD1107" s="234">
        <f t="shared" si="793"/>
        <v>0</v>
      </c>
      <c r="BE1107" s="234">
        <f t="shared" si="793"/>
        <v>0</v>
      </c>
      <c r="BF1107" s="234">
        <f t="shared" si="793"/>
        <v>0</v>
      </c>
      <c r="BG1107" s="234">
        <f t="shared" si="793"/>
        <v>0</v>
      </c>
      <c r="BH1107" s="234">
        <f t="shared" si="793"/>
        <v>0</v>
      </c>
      <c r="BI1107" s="234">
        <f t="shared" si="793"/>
        <v>0</v>
      </c>
      <c r="BJ1107" s="234">
        <f t="shared" si="793"/>
        <v>0</v>
      </c>
      <c r="BK1107" s="234">
        <f t="shared" si="793"/>
        <v>0</v>
      </c>
      <c r="BL1107" s="234">
        <f t="shared" si="794"/>
        <v>0</v>
      </c>
      <c r="BM1107" s="234">
        <f t="shared" si="794"/>
        <v>0</v>
      </c>
    </row>
    <row r="1108" spans="3:65" outlineLevel="1" x14ac:dyDescent="0.2">
      <c r="C1108" s="188">
        <f t="shared" si="795"/>
        <v>5</v>
      </c>
      <c r="D1108" s="166" t="str">
        <f t="shared" si="796"/>
        <v/>
      </c>
      <c r="E1108" s="211" t="str">
        <f t="shared" si="788"/>
        <v>Operating Expense</v>
      </c>
      <c r="F1108" s="183">
        <f t="shared" si="788"/>
        <v>2</v>
      </c>
      <c r="G1108" s="183"/>
      <c r="H1108" s="261">
        <f t="shared" si="789"/>
        <v>0</v>
      </c>
      <c r="I1108" s="262">
        <f t="shared" si="797"/>
        <v>44562</v>
      </c>
      <c r="K1108" s="202">
        <f t="shared" si="798"/>
        <v>0</v>
      </c>
      <c r="L1108" s="203">
        <f t="shared" si="799"/>
        <v>0</v>
      </c>
      <c r="O1108" s="234">
        <f t="shared" si="790"/>
        <v>0</v>
      </c>
      <c r="P1108" s="234">
        <f t="shared" si="791"/>
        <v>0</v>
      </c>
      <c r="Q1108" s="234">
        <f t="shared" si="791"/>
        <v>0</v>
      </c>
      <c r="R1108" s="234">
        <f t="shared" si="791"/>
        <v>0</v>
      </c>
      <c r="S1108" s="234">
        <f t="shared" si="791"/>
        <v>0</v>
      </c>
      <c r="T1108" s="234">
        <f t="shared" si="791"/>
        <v>0</v>
      </c>
      <c r="U1108" s="234">
        <f t="shared" si="791"/>
        <v>0</v>
      </c>
      <c r="V1108" s="234">
        <f t="shared" si="791"/>
        <v>0</v>
      </c>
      <c r="W1108" s="234">
        <f t="shared" si="791"/>
        <v>0</v>
      </c>
      <c r="X1108" s="234">
        <f t="shared" si="791"/>
        <v>0</v>
      </c>
      <c r="Y1108" s="234">
        <f t="shared" si="791"/>
        <v>0</v>
      </c>
      <c r="Z1108" s="234">
        <f t="shared" si="791"/>
        <v>0</v>
      </c>
      <c r="AA1108" s="234">
        <f t="shared" si="791"/>
        <v>0</v>
      </c>
      <c r="AB1108" s="234">
        <f t="shared" si="791"/>
        <v>0</v>
      </c>
      <c r="AC1108" s="234">
        <f t="shared" si="791"/>
        <v>0</v>
      </c>
      <c r="AD1108" s="234">
        <f t="shared" si="791"/>
        <v>0</v>
      </c>
      <c r="AE1108" s="234">
        <f t="shared" si="791"/>
        <v>0</v>
      </c>
      <c r="AF1108" s="234">
        <f t="shared" si="792"/>
        <v>0</v>
      </c>
      <c r="AG1108" s="234">
        <f t="shared" si="792"/>
        <v>0</v>
      </c>
      <c r="AH1108" s="234">
        <f t="shared" si="792"/>
        <v>0</v>
      </c>
      <c r="AI1108" s="234">
        <f t="shared" si="792"/>
        <v>0</v>
      </c>
      <c r="AJ1108" s="234">
        <f t="shared" si="792"/>
        <v>0</v>
      </c>
      <c r="AK1108" s="234">
        <f t="shared" si="792"/>
        <v>0</v>
      </c>
      <c r="AL1108" s="234">
        <f t="shared" si="792"/>
        <v>0</v>
      </c>
      <c r="AM1108" s="234">
        <f t="shared" si="792"/>
        <v>0</v>
      </c>
      <c r="AN1108" s="234">
        <f t="shared" si="792"/>
        <v>0</v>
      </c>
      <c r="AO1108" s="234">
        <f t="shared" si="792"/>
        <v>0</v>
      </c>
      <c r="AP1108" s="234">
        <f t="shared" si="792"/>
        <v>0</v>
      </c>
      <c r="AQ1108" s="234">
        <f t="shared" si="792"/>
        <v>0</v>
      </c>
      <c r="AR1108" s="234">
        <f t="shared" si="792"/>
        <v>0</v>
      </c>
      <c r="AS1108" s="234">
        <f t="shared" si="792"/>
        <v>0</v>
      </c>
      <c r="AT1108" s="234">
        <f t="shared" si="792"/>
        <v>0</v>
      </c>
      <c r="AU1108" s="234">
        <f t="shared" si="792"/>
        <v>0</v>
      </c>
      <c r="AV1108" s="234">
        <f t="shared" si="793"/>
        <v>0</v>
      </c>
      <c r="AW1108" s="234">
        <f t="shared" si="793"/>
        <v>0</v>
      </c>
      <c r="AX1108" s="234">
        <f t="shared" si="793"/>
        <v>0</v>
      </c>
      <c r="AY1108" s="234">
        <f t="shared" si="793"/>
        <v>0</v>
      </c>
      <c r="AZ1108" s="234">
        <f t="shared" si="793"/>
        <v>0</v>
      </c>
      <c r="BA1108" s="234">
        <f t="shared" si="793"/>
        <v>0</v>
      </c>
      <c r="BB1108" s="234">
        <f t="shared" si="793"/>
        <v>0</v>
      </c>
      <c r="BC1108" s="234">
        <f t="shared" si="793"/>
        <v>0</v>
      </c>
      <c r="BD1108" s="234">
        <f t="shared" si="793"/>
        <v>0</v>
      </c>
      <c r="BE1108" s="234">
        <f t="shared" si="793"/>
        <v>0</v>
      </c>
      <c r="BF1108" s="234">
        <f t="shared" si="793"/>
        <v>0</v>
      </c>
      <c r="BG1108" s="234">
        <f t="shared" si="793"/>
        <v>0</v>
      </c>
      <c r="BH1108" s="234">
        <f t="shared" si="793"/>
        <v>0</v>
      </c>
      <c r="BI1108" s="234">
        <f t="shared" si="793"/>
        <v>0</v>
      </c>
      <c r="BJ1108" s="234">
        <f t="shared" si="793"/>
        <v>0</v>
      </c>
      <c r="BK1108" s="234">
        <f t="shared" si="793"/>
        <v>0</v>
      </c>
      <c r="BL1108" s="234">
        <f t="shared" si="794"/>
        <v>0</v>
      </c>
      <c r="BM1108" s="234">
        <f t="shared" si="794"/>
        <v>0</v>
      </c>
    </row>
    <row r="1109" spans="3:65" outlineLevel="1" x14ac:dyDescent="0.2">
      <c r="C1109" s="188">
        <f t="shared" si="795"/>
        <v>6</v>
      </c>
      <c r="D1109" s="166" t="str">
        <f t="shared" si="796"/>
        <v/>
      </c>
      <c r="E1109" s="211" t="str">
        <f t="shared" si="788"/>
        <v>Operating Expense</v>
      </c>
      <c r="F1109" s="183">
        <f t="shared" si="788"/>
        <v>2</v>
      </c>
      <c r="G1109" s="183"/>
      <c r="H1109" s="261">
        <f t="shared" si="789"/>
        <v>0</v>
      </c>
      <c r="I1109" s="262">
        <f t="shared" si="797"/>
        <v>44562</v>
      </c>
      <c r="K1109" s="202">
        <f t="shared" si="798"/>
        <v>0</v>
      </c>
      <c r="L1109" s="203">
        <f t="shared" si="799"/>
        <v>0</v>
      </c>
      <c r="O1109" s="234">
        <f t="shared" si="790"/>
        <v>0</v>
      </c>
      <c r="P1109" s="234">
        <f t="shared" si="791"/>
        <v>0</v>
      </c>
      <c r="Q1109" s="234">
        <f t="shared" si="791"/>
        <v>0</v>
      </c>
      <c r="R1109" s="234">
        <f t="shared" si="791"/>
        <v>0</v>
      </c>
      <c r="S1109" s="234">
        <f t="shared" si="791"/>
        <v>0</v>
      </c>
      <c r="T1109" s="234">
        <f t="shared" si="791"/>
        <v>0</v>
      </c>
      <c r="U1109" s="234">
        <f t="shared" si="791"/>
        <v>0</v>
      </c>
      <c r="V1109" s="234">
        <f t="shared" si="791"/>
        <v>0</v>
      </c>
      <c r="W1109" s="234">
        <f t="shared" si="791"/>
        <v>0</v>
      </c>
      <c r="X1109" s="234">
        <f t="shared" si="791"/>
        <v>0</v>
      </c>
      <c r="Y1109" s="234">
        <f t="shared" si="791"/>
        <v>0</v>
      </c>
      <c r="Z1109" s="234">
        <f t="shared" si="791"/>
        <v>0</v>
      </c>
      <c r="AA1109" s="234">
        <f t="shared" si="791"/>
        <v>0</v>
      </c>
      <c r="AB1109" s="234">
        <f t="shared" si="791"/>
        <v>0</v>
      </c>
      <c r="AC1109" s="234">
        <f t="shared" si="791"/>
        <v>0</v>
      </c>
      <c r="AD1109" s="234">
        <f t="shared" si="791"/>
        <v>0</v>
      </c>
      <c r="AE1109" s="234">
        <f t="shared" si="791"/>
        <v>0</v>
      </c>
      <c r="AF1109" s="234">
        <f t="shared" si="792"/>
        <v>0</v>
      </c>
      <c r="AG1109" s="234">
        <f t="shared" si="792"/>
        <v>0</v>
      </c>
      <c r="AH1109" s="234">
        <f t="shared" si="792"/>
        <v>0</v>
      </c>
      <c r="AI1109" s="234">
        <f t="shared" si="792"/>
        <v>0</v>
      </c>
      <c r="AJ1109" s="234">
        <f t="shared" si="792"/>
        <v>0</v>
      </c>
      <c r="AK1109" s="234">
        <f t="shared" si="792"/>
        <v>0</v>
      </c>
      <c r="AL1109" s="234">
        <f t="shared" si="792"/>
        <v>0</v>
      </c>
      <c r="AM1109" s="234">
        <f t="shared" si="792"/>
        <v>0</v>
      </c>
      <c r="AN1109" s="234">
        <f t="shared" si="792"/>
        <v>0</v>
      </c>
      <c r="AO1109" s="234">
        <f t="shared" si="792"/>
        <v>0</v>
      </c>
      <c r="AP1109" s="234">
        <f t="shared" si="792"/>
        <v>0</v>
      </c>
      <c r="AQ1109" s="234">
        <f t="shared" si="792"/>
        <v>0</v>
      </c>
      <c r="AR1109" s="234">
        <f t="shared" si="792"/>
        <v>0</v>
      </c>
      <c r="AS1109" s="234">
        <f t="shared" si="792"/>
        <v>0</v>
      </c>
      <c r="AT1109" s="234">
        <f t="shared" si="792"/>
        <v>0</v>
      </c>
      <c r="AU1109" s="234">
        <f t="shared" si="792"/>
        <v>0</v>
      </c>
      <c r="AV1109" s="234">
        <f t="shared" si="793"/>
        <v>0</v>
      </c>
      <c r="AW1109" s="234">
        <f t="shared" si="793"/>
        <v>0</v>
      </c>
      <c r="AX1109" s="234">
        <f t="shared" si="793"/>
        <v>0</v>
      </c>
      <c r="AY1109" s="234">
        <f t="shared" si="793"/>
        <v>0</v>
      </c>
      <c r="AZ1109" s="234">
        <f t="shared" si="793"/>
        <v>0</v>
      </c>
      <c r="BA1109" s="234">
        <f t="shared" si="793"/>
        <v>0</v>
      </c>
      <c r="BB1109" s="234">
        <f t="shared" si="793"/>
        <v>0</v>
      </c>
      <c r="BC1109" s="234">
        <f t="shared" si="793"/>
        <v>0</v>
      </c>
      <c r="BD1109" s="234">
        <f t="shared" si="793"/>
        <v>0</v>
      </c>
      <c r="BE1109" s="234">
        <f t="shared" si="793"/>
        <v>0</v>
      </c>
      <c r="BF1109" s="234">
        <f t="shared" si="793"/>
        <v>0</v>
      </c>
      <c r="BG1109" s="234">
        <f t="shared" si="793"/>
        <v>0</v>
      </c>
      <c r="BH1109" s="234">
        <f t="shared" si="793"/>
        <v>0</v>
      </c>
      <c r="BI1109" s="234">
        <f t="shared" si="793"/>
        <v>0</v>
      </c>
      <c r="BJ1109" s="234">
        <f t="shared" si="793"/>
        <v>0</v>
      </c>
      <c r="BK1109" s="234">
        <f t="shared" si="793"/>
        <v>0</v>
      </c>
      <c r="BL1109" s="234">
        <f t="shared" si="794"/>
        <v>0</v>
      </c>
      <c r="BM1109" s="234">
        <f t="shared" si="794"/>
        <v>0</v>
      </c>
    </row>
    <row r="1110" spans="3:65" outlineLevel="1" x14ac:dyDescent="0.2">
      <c r="C1110" s="188">
        <f t="shared" si="795"/>
        <v>7</v>
      </c>
      <c r="D1110" s="166" t="str">
        <f t="shared" si="796"/>
        <v xml:space="preserve">Alt 1 - TRANSMISSION LINE  </v>
      </c>
      <c r="E1110" s="211" t="str">
        <f t="shared" si="788"/>
        <v>CWIP Capital</v>
      </c>
      <c r="F1110" s="183">
        <f t="shared" si="788"/>
        <v>6</v>
      </c>
      <c r="G1110" s="183"/>
      <c r="H1110" s="261">
        <f t="shared" si="789"/>
        <v>0</v>
      </c>
      <c r="I1110" s="262">
        <f t="shared" si="797"/>
        <v>45992</v>
      </c>
      <c r="K1110" s="202">
        <f t="shared" si="798"/>
        <v>0</v>
      </c>
      <c r="L1110" s="203">
        <f t="shared" si="799"/>
        <v>0</v>
      </c>
      <c r="O1110" s="234">
        <f t="shared" si="790"/>
        <v>0</v>
      </c>
      <c r="P1110" s="234">
        <f t="shared" si="791"/>
        <v>0</v>
      </c>
      <c r="Q1110" s="234">
        <f t="shared" si="791"/>
        <v>0</v>
      </c>
      <c r="R1110" s="234">
        <f t="shared" si="791"/>
        <v>0</v>
      </c>
      <c r="S1110" s="234">
        <f t="shared" si="791"/>
        <v>0</v>
      </c>
      <c r="T1110" s="234">
        <f t="shared" si="791"/>
        <v>0</v>
      </c>
      <c r="U1110" s="234">
        <f t="shared" si="791"/>
        <v>0</v>
      </c>
      <c r="V1110" s="234">
        <f t="shared" si="791"/>
        <v>0</v>
      </c>
      <c r="W1110" s="234">
        <f t="shared" si="791"/>
        <v>0</v>
      </c>
      <c r="X1110" s="234">
        <f t="shared" si="791"/>
        <v>0</v>
      </c>
      <c r="Y1110" s="234">
        <f t="shared" si="791"/>
        <v>0</v>
      </c>
      <c r="Z1110" s="234">
        <f t="shared" si="791"/>
        <v>0</v>
      </c>
      <c r="AA1110" s="234">
        <f t="shared" si="791"/>
        <v>0</v>
      </c>
      <c r="AB1110" s="234">
        <f t="shared" si="791"/>
        <v>0</v>
      </c>
      <c r="AC1110" s="234">
        <f t="shared" si="791"/>
        <v>0</v>
      </c>
      <c r="AD1110" s="234">
        <f t="shared" si="791"/>
        <v>0</v>
      </c>
      <c r="AE1110" s="234">
        <f t="shared" si="791"/>
        <v>0</v>
      </c>
      <c r="AF1110" s="234">
        <f t="shared" si="792"/>
        <v>0</v>
      </c>
      <c r="AG1110" s="234">
        <f t="shared" si="792"/>
        <v>0</v>
      </c>
      <c r="AH1110" s="234">
        <f t="shared" si="792"/>
        <v>0</v>
      </c>
      <c r="AI1110" s="234">
        <f t="shared" si="792"/>
        <v>0</v>
      </c>
      <c r="AJ1110" s="234">
        <f t="shared" si="792"/>
        <v>0</v>
      </c>
      <c r="AK1110" s="234">
        <f t="shared" si="792"/>
        <v>0</v>
      </c>
      <c r="AL1110" s="234">
        <f t="shared" si="792"/>
        <v>0</v>
      </c>
      <c r="AM1110" s="234">
        <f t="shared" si="792"/>
        <v>0</v>
      </c>
      <c r="AN1110" s="234">
        <f t="shared" si="792"/>
        <v>0</v>
      </c>
      <c r="AO1110" s="234">
        <f t="shared" si="792"/>
        <v>0</v>
      </c>
      <c r="AP1110" s="234">
        <f t="shared" si="792"/>
        <v>0</v>
      </c>
      <c r="AQ1110" s="234">
        <f t="shared" si="792"/>
        <v>0</v>
      </c>
      <c r="AR1110" s="234">
        <f t="shared" si="792"/>
        <v>0</v>
      </c>
      <c r="AS1110" s="234">
        <f t="shared" si="792"/>
        <v>0</v>
      </c>
      <c r="AT1110" s="234">
        <f t="shared" si="792"/>
        <v>0</v>
      </c>
      <c r="AU1110" s="234">
        <f t="shared" si="792"/>
        <v>0</v>
      </c>
      <c r="AV1110" s="234">
        <f t="shared" si="793"/>
        <v>0</v>
      </c>
      <c r="AW1110" s="234">
        <f t="shared" si="793"/>
        <v>0</v>
      </c>
      <c r="AX1110" s="234">
        <f t="shared" si="793"/>
        <v>0</v>
      </c>
      <c r="AY1110" s="234">
        <f t="shared" si="793"/>
        <v>0</v>
      </c>
      <c r="AZ1110" s="234">
        <f t="shared" si="793"/>
        <v>0</v>
      </c>
      <c r="BA1110" s="234">
        <f t="shared" si="793"/>
        <v>0</v>
      </c>
      <c r="BB1110" s="234">
        <f t="shared" si="793"/>
        <v>0</v>
      </c>
      <c r="BC1110" s="234">
        <f t="shared" si="793"/>
        <v>0</v>
      </c>
      <c r="BD1110" s="234">
        <f t="shared" si="793"/>
        <v>0</v>
      </c>
      <c r="BE1110" s="234">
        <f t="shared" si="793"/>
        <v>0</v>
      </c>
      <c r="BF1110" s="234">
        <f t="shared" si="793"/>
        <v>0</v>
      </c>
      <c r="BG1110" s="234">
        <f t="shared" si="793"/>
        <v>0</v>
      </c>
      <c r="BH1110" s="234">
        <f t="shared" si="793"/>
        <v>0</v>
      </c>
      <c r="BI1110" s="234">
        <f t="shared" si="793"/>
        <v>0</v>
      </c>
      <c r="BJ1110" s="234">
        <f t="shared" si="793"/>
        <v>0</v>
      </c>
      <c r="BK1110" s="234">
        <f t="shared" si="793"/>
        <v>0</v>
      </c>
      <c r="BL1110" s="234">
        <f t="shared" si="794"/>
        <v>0</v>
      </c>
      <c r="BM1110" s="234">
        <f t="shared" si="794"/>
        <v>0</v>
      </c>
    </row>
    <row r="1111" spans="3:65" outlineLevel="1" x14ac:dyDescent="0.2">
      <c r="C1111" s="188">
        <f t="shared" si="795"/>
        <v>8</v>
      </c>
      <c r="D1111" s="166" t="str">
        <f t="shared" si="796"/>
        <v xml:space="preserve">Alt 1 - TRANSMISSION SUBSTATION  </v>
      </c>
      <c r="E1111" s="211" t="str">
        <f t="shared" si="788"/>
        <v>CWIP Capital</v>
      </c>
      <c r="F1111" s="183">
        <f t="shared" si="788"/>
        <v>6</v>
      </c>
      <c r="G1111" s="183"/>
      <c r="H1111" s="261">
        <f t="shared" si="789"/>
        <v>0</v>
      </c>
      <c r="I1111" s="262">
        <f t="shared" si="797"/>
        <v>45992</v>
      </c>
      <c r="K1111" s="202">
        <f t="shared" si="798"/>
        <v>0</v>
      </c>
      <c r="L1111" s="203">
        <f t="shared" si="799"/>
        <v>0</v>
      </c>
      <c r="O1111" s="234">
        <f t="shared" si="790"/>
        <v>0</v>
      </c>
      <c r="P1111" s="234">
        <f t="shared" si="791"/>
        <v>0</v>
      </c>
      <c r="Q1111" s="234">
        <f t="shared" si="791"/>
        <v>0</v>
      </c>
      <c r="R1111" s="234">
        <f t="shared" si="791"/>
        <v>0</v>
      </c>
      <c r="S1111" s="234">
        <f t="shared" si="791"/>
        <v>0</v>
      </c>
      <c r="T1111" s="234">
        <f t="shared" si="791"/>
        <v>0</v>
      </c>
      <c r="U1111" s="234">
        <f t="shared" si="791"/>
        <v>0</v>
      </c>
      <c r="V1111" s="234">
        <f t="shared" si="791"/>
        <v>0</v>
      </c>
      <c r="W1111" s="234">
        <f t="shared" si="791"/>
        <v>0</v>
      </c>
      <c r="X1111" s="234">
        <f t="shared" si="791"/>
        <v>0</v>
      </c>
      <c r="Y1111" s="234">
        <f t="shared" si="791"/>
        <v>0</v>
      </c>
      <c r="Z1111" s="234">
        <f t="shared" si="791"/>
        <v>0</v>
      </c>
      <c r="AA1111" s="234">
        <f t="shared" si="791"/>
        <v>0</v>
      </c>
      <c r="AB1111" s="234">
        <f t="shared" si="791"/>
        <v>0</v>
      </c>
      <c r="AC1111" s="234">
        <f t="shared" si="791"/>
        <v>0</v>
      </c>
      <c r="AD1111" s="234">
        <f t="shared" si="791"/>
        <v>0</v>
      </c>
      <c r="AE1111" s="234">
        <f t="shared" si="791"/>
        <v>0</v>
      </c>
      <c r="AF1111" s="234">
        <f t="shared" si="792"/>
        <v>0</v>
      </c>
      <c r="AG1111" s="234">
        <f t="shared" si="792"/>
        <v>0</v>
      </c>
      <c r="AH1111" s="234">
        <f t="shared" si="792"/>
        <v>0</v>
      </c>
      <c r="AI1111" s="234">
        <f t="shared" si="792"/>
        <v>0</v>
      </c>
      <c r="AJ1111" s="234">
        <f t="shared" si="792"/>
        <v>0</v>
      </c>
      <c r="AK1111" s="234">
        <f t="shared" si="792"/>
        <v>0</v>
      </c>
      <c r="AL1111" s="234">
        <f t="shared" si="792"/>
        <v>0</v>
      </c>
      <c r="AM1111" s="234">
        <f t="shared" si="792"/>
        <v>0</v>
      </c>
      <c r="AN1111" s="234">
        <f t="shared" si="792"/>
        <v>0</v>
      </c>
      <c r="AO1111" s="234">
        <f t="shared" si="792"/>
        <v>0</v>
      </c>
      <c r="AP1111" s="234">
        <f t="shared" si="792"/>
        <v>0</v>
      </c>
      <c r="AQ1111" s="234">
        <f t="shared" si="792"/>
        <v>0</v>
      </c>
      <c r="AR1111" s="234">
        <f t="shared" si="792"/>
        <v>0</v>
      </c>
      <c r="AS1111" s="234">
        <f t="shared" si="792"/>
        <v>0</v>
      </c>
      <c r="AT1111" s="234">
        <f t="shared" si="792"/>
        <v>0</v>
      </c>
      <c r="AU1111" s="234">
        <f t="shared" si="792"/>
        <v>0</v>
      </c>
      <c r="AV1111" s="234">
        <f t="shared" si="793"/>
        <v>0</v>
      </c>
      <c r="AW1111" s="234">
        <f t="shared" si="793"/>
        <v>0</v>
      </c>
      <c r="AX1111" s="234">
        <f t="shared" si="793"/>
        <v>0</v>
      </c>
      <c r="AY1111" s="234">
        <f t="shared" si="793"/>
        <v>0</v>
      </c>
      <c r="AZ1111" s="234">
        <f t="shared" si="793"/>
        <v>0</v>
      </c>
      <c r="BA1111" s="234">
        <f t="shared" si="793"/>
        <v>0</v>
      </c>
      <c r="BB1111" s="234">
        <f t="shared" si="793"/>
        <v>0</v>
      </c>
      <c r="BC1111" s="234">
        <f t="shared" si="793"/>
        <v>0</v>
      </c>
      <c r="BD1111" s="234">
        <f t="shared" si="793"/>
        <v>0</v>
      </c>
      <c r="BE1111" s="234">
        <f t="shared" si="793"/>
        <v>0</v>
      </c>
      <c r="BF1111" s="234">
        <f t="shared" si="793"/>
        <v>0</v>
      </c>
      <c r="BG1111" s="234">
        <f t="shared" si="793"/>
        <v>0</v>
      </c>
      <c r="BH1111" s="234">
        <f t="shared" si="793"/>
        <v>0</v>
      </c>
      <c r="BI1111" s="234">
        <f t="shared" si="793"/>
        <v>0</v>
      </c>
      <c r="BJ1111" s="234">
        <f t="shared" si="793"/>
        <v>0</v>
      </c>
      <c r="BK1111" s="234">
        <f t="shared" si="793"/>
        <v>0</v>
      </c>
      <c r="BL1111" s="234">
        <f t="shared" si="794"/>
        <v>0</v>
      </c>
      <c r="BM1111" s="234">
        <f t="shared" si="794"/>
        <v>0</v>
      </c>
    </row>
    <row r="1112" spans="3:65" outlineLevel="1" x14ac:dyDescent="0.2">
      <c r="C1112" s="188">
        <f t="shared" si="795"/>
        <v>9</v>
      </c>
      <c r="D1112" s="166" t="str">
        <f t="shared" si="796"/>
        <v xml:space="preserve">Alt 1 - DISTRIBUTION SUBSTATION  </v>
      </c>
      <c r="E1112" s="211" t="str">
        <f t="shared" si="788"/>
        <v>CWIP Capital</v>
      </c>
      <c r="F1112" s="183">
        <f t="shared" si="788"/>
        <v>6</v>
      </c>
      <c r="G1112" s="183"/>
      <c r="H1112" s="261">
        <f t="shared" si="789"/>
        <v>0</v>
      </c>
      <c r="I1112" s="262">
        <f t="shared" si="797"/>
        <v>45992</v>
      </c>
      <c r="K1112" s="202">
        <f t="shared" si="798"/>
        <v>0</v>
      </c>
      <c r="L1112" s="203">
        <f t="shared" si="799"/>
        <v>0</v>
      </c>
      <c r="O1112" s="234">
        <f t="shared" si="790"/>
        <v>0</v>
      </c>
      <c r="P1112" s="234">
        <f t="shared" si="791"/>
        <v>0</v>
      </c>
      <c r="Q1112" s="234">
        <f t="shared" si="791"/>
        <v>0</v>
      </c>
      <c r="R1112" s="234">
        <f t="shared" si="791"/>
        <v>0</v>
      </c>
      <c r="S1112" s="234">
        <f t="shared" si="791"/>
        <v>0</v>
      </c>
      <c r="T1112" s="234">
        <f t="shared" si="791"/>
        <v>0</v>
      </c>
      <c r="U1112" s="234">
        <f t="shared" si="791"/>
        <v>0</v>
      </c>
      <c r="V1112" s="234">
        <f t="shared" si="791"/>
        <v>0</v>
      </c>
      <c r="W1112" s="234">
        <f t="shared" si="791"/>
        <v>0</v>
      </c>
      <c r="X1112" s="234">
        <f t="shared" si="791"/>
        <v>0</v>
      </c>
      <c r="Y1112" s="234">
        <f t="shared" si="791"/>
        <v>0</v>
      </c>
      <c r="Z1112" s="234">
        <f t="shared" si="791"/>
        <v>0</v>
      </c>
      <c r="AA1112" s="234">
        <f t="shared" si="791"/>
        <v>0</v>
      </c>
      <c r="AB1112" s="234">
        <f t="shared" si="791"/>
        <v>0</v>
      </c>
      <c r="AC1112" s="234">
        <f t="shared" si="791"/>
        <v>0</v>
      </c>
      <c r="AD1112" s="234">
        <f t="shared" si="791"/>
        <v>0</v>
      </c>
      <c r="AE1112" s="234">
        <f t="shared" si="791"/>
        <v>0</v>
      </c>
      <c r="AF1112" s="234">
        <f t="shared" si="792"/>
        <v>0</v>
      </c>
      <c r="AG1112" s="234">
        <f t="shared" si="792"/>
        <v>0</v>
      </c>
      <c r="AH1112" s="234">
        <f t="shared" si="792"/>
        <v>0</v>
      </c>
      <c r="AI1112" s="234">
        <f t="shared" si="792"/>
        <v>0</v>
      </c>
      <c r="AJ1112" s="234">
        <f t="shared" si="792"/>
        <v>0</v>
      </c>
      <c r="AK1112" s="234">
        <f t="shared" si="792"/>
        <v>0</v>
      </c>
      <c r="AL1112" s="234">
        <f t="shared" si="792"/>
        <v>0</v>
      </c>
      <c r="AM1112" s="234">
        <f t="shared" si="792"/>
        <v>0</v>
      </c>
      <c r="AN1112" s="234">
        <f t="shared" si="792"/>
        <v>0</v>
      </c>
      <c r="AO1112" s="234">
        <f t="shared" si="792"/>
        <v>0</v>
      </c>
      <c r="AP1112" s="234">
        <f t="shared" si="792"/>
        <v>0</v>
      </c>
      <c r="AQ1112" s="234">
        <f t="shared" si="792"/>
        <v>0</v>
      </c>
      <c r="AR1112" s="234">
        <f t="shared" si="792"/>
        <v>0</v>
      </c>
      <c r="AS1112" s="234">
        <f t="shared" si="792"/>
        <v>0</v>
      </c>
      <c r="AT1112" s="234">
        <f t="shared" si="792"/>
        <v>0</v>
      </c>
      <c r="AU1112" s="234">
        <f t="shared" si="792"/>
        <v>0</v>
      </c>
      <c r="AV1112" s="234">
        <f t="shared" si="793"/>
        <v>0</v>
      </c>
      <c r="AW1112" s="234">
        <f t="shared" si="793"/>
        <v>0</v>
      </c>
      <c r="AX1112" s="234">
        <f t="shared" si="793"/>
        <v>0</v>
      </c>
      <c r="AY1112" s="234">
        <f t="shared" si="793"/>
        <v>0</v>
      </c>
      <c r="AZ1112" s="234">
        <f t="shared" si="793"/>
        <v>0</v>
      </c>
      <c r="BA1112" s="234">
        <f t="shared" si="793"/>
        <v>0</v>
      </c>
      <c r="BB1112" s="234">
        <f t="shared" si="793"/>
        <v>0</v>
      </c>
      <c r="BC1112" s="234">
        <f t="shared" si="793"/>
        <v>0</v>
      </c>
      <c r="BD1112" s="234">
        <f t="shared" si="793"/>
        <v>0</v>
      </c>
      <c r="BE1112" s="234">
        <f t="shared" si="793"/>
        <v>0</v>
      </c>
      <c r="BF1112" s="234">
        <f t="shared" si="793"/>
        <v>0</v>
      </c>
      <c r="BG1112" s="234">
        <f t="shared" si="793"/>
        <v>0</v>
      </c>
      <c r="BH1112" s="234">
        <f t="shared" si="793"/>
        <v>0</v>
      </c>
      <c r="BI1112" s="234">
        <f t="shared" si="793"/>
        <v>0</v>
      </c>
      <c r="BJ1112" s="234">
        <f t="shared" si="793"/>
        <v>0</v>
      </c>
      <c r="BK1112" s="234">
        <f t="shared" si="793"/>
        <v>0</v>
      </c>
      <c r="BL1112" s="234">
        <f t="shared" si="794"/>
        <v>0</v>
      </c>
      <c r="BM1112" s="234">
        <f t="shared" si="794"/>
        <v>0</v>
      </c>
    </row>
    <row r="1113" spans="3:65" outlineLevel="1" x14ac:dyDescent="0.2">
      <c r="C1113" s="188">
        <f t="shared" si="795"/>
        <v>10</v>
      </c>
      <c r="D1113" s="166" t="str">
        <f t="shared" si="796"/>
        <v/>
      </c>
      <c r="E1113" s="211" t="str">
        <f t="shared" si="788"/>
        <v>Operating Expense</v>
      </c>
      <c r="F1113" s="183">
        <f t="shared" si="788"/>
        <v>2</v>
      </c>
      <c r="G1113" s="183"/>
      <c r="H1113" s="261">
        <f t="shared" si="789"/>
        <v>0</v>
      </c>
      <c r="I1113" s="262">
        <f t="shared" si="797"/>
        <v>44562</v>
      </c>
      <c r="K1113" s="202">
        <f t="shared" si="798"/>
        <v>0</v>
      </c>
      <c r="L1113" s="203">
        <f t="shared" si="799"/>
        <v>0</v>
      </c>
      <c r="O1113" s="234">
        <f t="shared" si="790"/>
        <v>0</v>
      </c>
      <c r="P1113" s="234">
        <f t="shared" si="791"/>
        <v>0</v>
      </c>
      <c r="Q1113" s="234">
        <f t="shared" si="791"/>
        <v>0</v>
      </c>
      <c r="R1113" s="234">
        <f t="shared" si="791"/>
        <v>0</v>
      </c>
      <c r="S1113" s="234">
        <f t="shared" si="791"/>
        <v>0</v>
      </c>
      <c r="T1113" s="234">
        <f t="shared" si="791"/>
        <v>0</v>
      </c>
      <c r="U1113" s="234">
        <f t="shared" si="791"/>
        <v>0</v>
      </c>
      <c r="V1113" s="234">
        <f t="shared" si="791"/>
        <v>0</v>
      </c>
      <c r="W1113" s="234">
        <f t="shared" si="791"/>
        <v>0</v>
      </c>
      <c r="X1113" s="234">
        <f t="shared" si="791"/>
        <v>0</v>
      </c>
      <c r="Y1113" s="234">
        <f t="shared" si="791"/>
        <v>0</v>
      </c>
      <c r="Z1113" s="234">
        <f t="shared" si="791"/>
        <v>0</v>
      </c>
      <c r="AA1113" s="234">
        <f t="shared" si="791"/>
        <v>0</v>
      </c>
      <c r="AB1113" s="234">
        <f t="shared" si="791"/>
        <v>0</v>
      </c>
      <c r="AC1113" s="234">
        <f t="shared" si="791"/>
        <v>0</v>
      </c>
      <c r="AD1113" s="234">
        <f t="shared" si="791"/>
        <v>0</v>
      </c>
      <c r="AE1113" s="234">
        <f t="shared" si="791"/>
        <v>0</v>
      </c>
      <c r="AF1113" s="234">
        <f t="shared" si="792"/>
        <v>0</v>
      </c>
      <c r="AG1113" s="234">
        <f t="shared" si="792"/>
        <v>0</v>
      </c>
      <c r="AH1113" s="234">
        <f t="shared" si="792"/>
        <v>0</v>
      </c>
      <c r="AI1113" s="234">
        <f t="shared" si="792"/>
        <v>0</v>
      </c>
      <c r="AJ1113" s="234">
        <f t="shared" si="792"/>
        <v>0</v>
      </c>
      <c r="AK1113" s="234">
        <f t="shared" si="792"/>
        <v>0</v>
      </c>
      <c r="AL1113" s="234">
        <f t="shared" si="792"/>
        <v>0</v>
      </c>
      <c r="AM1113" s="234">
        <f t="shared" si="792"/>
        <v>0</v>
      </c>
      <c r="AN1113" s="234">
        <f t="shared" si="792"/>
        <v>0</v>
      </c>
      <c r="AO1113" s="234">
        <f t="shared" si="792"/>
        <v>0</v>
      </c>
      <c r="AP1113" s="234">
        <f t="shared" si="792"/>
        <v>0</v>
      </c>
      <c r="AQ1113" s="234">
        <f t="shared" si="792"/>
        <v>0</v>
      </c>
      <c r="AR1113" s="234">
        <f t="shared" si="792"/>
        <v>0</v>
      </c>
      <c r="AS1113" s="234">
        <f t="shared" si="792"/>
        <v>0</v>
      </c>
      <c r="AT1113" s="234">
        <f t="shared" si="792"/>
        <v>0</v>
      </c>
      <c r="AU1113" s="234">
        <f t="shared" si="792"/>
        <v>0</v>
      </c>
      <c r="AV1113" s="234">
        <f t="shared" si="793"/>
        <v>0</v>
      </c>
      <c r="AW1113" s="234">
        <f t="shared" si="793"/>
        <v>0</v>
      </c>
      <c r="AX1113" s="234">
        <f t="shared" si="793"/>
        <v>0</v>
      </c>
      <c r="AY1113" s="234">
        <f t="shared" si="793"/>
        <v>0</v>
      </c>
      <c r="AZ1113" s="234">
        <f t="shared" si="793"/>
        <v>0</v>
      </c>
      <c r="BA1113" s="234">
        <f t="shared" si="793"/>
        <v>0</v>
      </c>
      <c r="BB1113" s="234">
        <f t="shared" si="793"/>
        <v>0</v>
      </c>
      <c r="BC1113" s="234">
        <f t="shared" si="793"/>
        <v>0</v>
      </c>
      <c r="BD1113" s="234">
        <f t="shared" si="793"/>
        <v>0</v>
      </c>
      <c r="BE1113" s="234">
        <f t="shared" si="793"/>
        <v>0</v>
      </c>
      <c r="BF1113" s="234">
        <f t="shared" si="793"/>
        <v>0</v>
      </c>
      <c r="BG1113" s="234">
        <f t="shared" si="793"/>
        <v>0</v>
      </c>
      <c r="BH1113" s="234">
        <f t="shared" si="793"/>
        <v>0</v>
      </c>
      <c r="BI1113" s="234">
        <f t="shared" si="793"/>
        <v>0</v>
      </c>
      <c r="BJ1113" s="234">
        <f t="shared" si="793"/>
        <v>0</v>
      </c>
      <c r="BK1113" s="234">
        <f t="shared" si="793"/>
        <v>0</v>
      </c>
      <c r="BL1113" s="234">
        <f t="shared" si="794"/>
        <v>0</v>
      </c>
      <c r="BM1113" s="234">
        <f t="shared" si="794"/>
        <v>0</v>
      </c>
    </row>
    <row r="1114" spans="3:65" outlineLevel="1" x14ac:dyDescent="0.2">
      <c r="C1114" s="188">
        <f t="shared" si="795"/>
        <v>11</v>
      </c>
      <c r="D1114" s="166" t="str">
        <f t="shared" si="796"/>
        <v/>
      </c>
      <c r="E1114" s="211" t="str">
        <f t="shared" si="788"/>
        <v>Operating Expense</v>
      </c>
      <c r="F1114" s="183">
        <f t="shared" si="788"/>
        <v>2</v>
      </c>
      <c r="G1114" s="183"/>
      <c r="H1114" s="261">
        <f t="shared" si="789"/>
        <v>0</v>
      </c>
      <c r="I1114" s="262">
        <f t="shared" si="797"/>
        <v>44562</v>
      </c>
      <c r="K1114" s="202">
        <f t="shared" si="798"/>
        <v>0</v>
      </c>
      <c r="L1114" s="203">
        <f t="shared" si="799"/>
        <v>0</v>
      </c>
      <c r="O1114" s="234">
        <f t="shared" si="790"/>
        <v>0</v>
      </c>
      <c r="P1114" s="234">
        <f t="shared" si="791"/>
        <v>0</v>
      </c>
      <c r="Q1114" s="234">
        <f t="shared" si="791"/>
        <v>0</v>
      </c>
      <c r="R1114" s="234">
        <f t="shared" si="791"/>
        <v>0</v>
      </c>
      <c r="S1114" s="234">
        <f t="shared" si="791"/>
        <v>0</v>
      </c>
      <c r="T1114" s="234">
        <f t="shared" si="791"/>
        <v>0</v>
      </c>
      <c r="U1114" s="234">
        <f t="shared" si="791"/>
        <v>0</v>
      </c>
      <c r="V1114" s="234">
        <f t="shared" si="791"/>
        <v>0</v>
      </c>
      <c r="W1114" s="234">
        <f t="shared" si="791"/>
        <v>0</v>
      </c>
      <c r="X1114" s="234">
        <f t="shared" si="791"/>
        <v>0</v>
      </c>
      <c r="Y1114" s="234">
        <f t="shared" si="791"/>
        <v>0</v>
      </c>
      <c r="Z1114" s="234">
        <f t="shared" si="791"/>
        <v>0</v>
      </c>
      <c r="AA1114" s="234">
        <f t="shared" si="791"/>
        <v>0</v>
      </c>
      <c r="AB1114" s="234">
        <f t="shared" si="791"/>
        <v>0</v>
      </c>
      <c r="AC1114" s="234">
        <f t="shared" si="791"/>
        <v>0</v>
      </c>
      <c r="AD1114" s="234">
        <f t="shared" si="791"/>
        <v>0</v>
      </c>
      <c r="AE1114" s="234">
        <f t="shared" si="791"/>
        <v>0</v>
      </c>
      <c r="AF1114" s="234">
        <f t="shared" si="792"/>
        <v>0</v>
      </c>
      <c r="AG1114" s="234">
        <f t="shared" si="792"/>
        <v>0</v>
      </c>
      <c r="AH1114" s="234">
        <f t="shared" si="792"/>
        <v>0</v>
      </c>
      <c r="AI1114" s="234">
        <f t="shared" si="792"/>
        <v>0</v>
      </c>
      <c r="AJ1114" s="234">
        <f t="shared" si="792"/>
        <v>0</v>
      </c>
      <c r="AK1114" s="234">
        <f t="shared" si="792"/>
        <v>0</v>
      </c>
      <c r="AL1114" s="234">
        <f t="shared" si="792"/>
        <v>0</v>
      </c>
      <c r="AM1114" s="234">
        <f t="shared" si="792"/>
        <v>0</v>
      </c>
      <c r="AN1114" s="234">
        <f t="shared" si="792"/>
        <v>0</v>
      </c>
      <c r="AO1114" s="234">
        <f t="shared" si="792"/>
        <v>0</v>
      </c>
      <c r="AP1114" s="234">
        <f t="shared" si="792"/>
        <v>0</v>
      </c>
      <c r="AQ1114" s="234">
        <f t="shared" si="792"/>
        <v>0</v>
      </c>
      <c r="AR1114" s="234">
        <f t="shared" si="792"/>
        <v>0</v>
      </c>
      <c r="AS1114" s="234">
        <f t="shared" si="792"/>
        <v>0</v>
      </c>
      <c r="AT1114" s="234">
        <f t="shared" si="792"/>
        <v>0</v>
      </c>
      <c r="AU1114" s="234">
        <f t="shared" si="792"/>
        <v>0</v>
      </c>
      <c r="AV1114" s="234">
        <f t="shared" si="793"/>
        <v>0</v>
      </c>
      <c r="AW1114" s="234">
        <f t="shared" si="793"/>
        <v>0</v>
      </c>
      <c r="AX1114" s="234">
        <f t="shared" si="793"/>
        <v>0</v>
      </c>
      <c r="AY1114" s="234">
        <f t="shared" si="793"/>
        <v>0</v>
      </c>
      <c r="AZ1114" s="234">
        <f t="shared" si="793"/>
        <v>0</v>
      </c>
      <c r="BA1114" s="234">
        <f t="shared" si="793"/>
        <v>0</v>
      </c>
      <c r="BB1114" s="234">
        <f t="shared" si="793"/>
        <v>0</v>
      </c>
      <c r="BC1114" s="234">
        <f t="shared" si="793"/>
        <v>0</v>
      </c>
      <c r="BD1114" s="234">
        <f t="shared" si="793"/>
        <v>0</v>
      </c>
      <c r="BE1114" s="234">
        <f t="shared" si="793"/>
        <v>0</v>
      </c>
      <c r="BF1114" s="234">
        <f t="shared" si="793"/>
        <v>0</v>
      </c>
      <c r="BG1114" s="234">
        <f t="shared" si="793"/>
        <v>0</v>
      </c>
      <c r="BH1114" s="234">
        <f t="shared" si="793"/>
        <v>0</v>
      </c>
      <c r="BI1114" s="234">
        <f t="shared" si="793"/>
        <v>0</v>
      </c>
      <c r="BJ1114" s="234">
        <f t="shared" si="793"/>
        <v>0</v>
      </c>
      <c r="BK1114" s="234">
        <f t="shared" si="793"/>
        <v>0</v>
      </c>
      <c r="BL1114" s="234">
        <f t="shared" si="794"/>
        <v>0</v>
      </c>
      <c r="BM1114" s="234">
        <f t="shared" si="794"/>
        <v>0</v>
      </c>
    </row>
    <row r="1115" spans="3:65" outlineLevel="1" x14ac:dyDescent="0.2">
      <c r="C1115" s="188">
        <f t="shared" si="795"/>
        <v>12</v>
      </c>
      <c r="D1115" s="166" t="str">
        <f t="shared" si="796"/>
        <v/>
      </c>
      <c r="E1115" s="211" t="str">
        <f t="shared" si="788"/>
        <v>Operating Expense</v>
      </c>
      <c r="F1115" s="183">
        <f t="shared" si="788"/>
        <v>2</v>
      </c>
      <c r="G1115" s="183"/>
      <c r="H1115" s="261">
        <f t="shared" si="789"/>
        <v>0</v>
      </c>
      <c r="I1115" s="262">
        <f t="shared" si="797"/>
        <v>44562</v>
      </c>
      <c r="K1115" s="202">
        <f t="shared" si="798"/>
        <v>0</v>
      </c>
      <c r="L1115" s="203">
        <f t="shared" si="799"/>
        <v>0</v>
      </c>
      <c r="O1115" s="234">
        <f t="shared" si="790"/>
        <v>0</v>
      </c>
      <c r="P1115" s="234">
        <f t="shared" si="791"/>
        <v>0</v>
      </c>
      <c r="Q1115" s="234">
        <f t="shared" si="791"/>
        <v>0</v>
      </c>
      <c r="R1115" s="234">
        <f t="shared" si="791"/>
        <v>0</v>
      </c>
      <c r="S1115" s="234">
        <f t="shared" si="791"/>
        <v>0</v>
      </c>
      <c r="T1115" s="234">
        <f t="shared" si="791"/>
        <v>0</v>
      </c>
      <c r="U1115" s="234">
        <f t="shared" si="791"/>
        <v>0</v>
      </c>
      <c r="V1115" s="234">
        <f t="shared" si="791"/>
        <v>0</v>
      </c>
      <c r="W1115" s="234">
        <f t="shared" si="791"/>
        <v>0</v>
      </c>
      <c r="X1115" s="234">
        <f t="shared" si="791"/>
        <v>0</v>
      </c>
      <c r="Y1115" s="234">
        <f t="shared" si="791"/>
        <v>0</v>
      </c>
      <c r="Z1115" s="234">
        <f t="shared" si="791"/>
        <v>0</v>
      </c>
      <c r="AA1115" s="234">
        <f t="shared" si="791"/>
        <v>0</v>
      </c>
      <c r="AB1115" s="234">
        <f t="shared" si="791"/>
        <v>0</v>
      </c>
      <c r="AC1115" s="234">
        <f t="shared" si="791"/>
        <v>0</v>
      </c>
      <c r="AD1115" s="234">
        <f t="shared" si="791"/>
        <v>0</v>
      </c>
      <c r="AE1115" s="234">
        <f t="shared" si="791"/>
        <v>0</v>
      </c>
      <c r="AF1115" s="234">
        <f t="shared" si="792"/>
        <v>0</v>
      </c>
      <c r="AG1115" s="234">
        <f t="shared" si="792"/>
        <v>0</v>
      </c>
      <c r="AH1115" s="234">
        <f t="shared" si="792"/>
        <v>0</v>
      </c>
      <c r="AI1115" s="234">
        <f t="shared" si="792"/>
        <v>0</v>
      </c>
      <c r="AJ1115" s="234">
        <f t="shared" si="792"/>
        <v>0</v>
      </c>
      <c r="AK1115" s="234">
        <f t="shared" si="792"/>
        <v>0</v>
      </c>
      <c r="AL1115" s="234">
        <f t="shared" si="792"/>
        <v>0</v>
      </c>
      <c r="AM1115" s="234">
        <f t="shared" si="792"/>
        <v>0</v>
      </c>
      <c r="AN1115" s="234">
        <f t="shared" si="792"/>
        <v>0</v>
      </c>
      <c r="AO1115" s="234">
        <f t="shared" si="792"/>
        <v>0</v>
      </c>
      <c r="AP1115" s="234">
        <f t="shared" si="792"/>
        <v>0</v>
      </c>
      <c r="AQ1115" s="234">
        <f t="shared" si="792"/>
        <v>0</v>
      </c>
      <c r="AR1115" s="234">
        <f t="shared" si="792"/>
        <v>0</v>
      </c>
      <c r="AS1115" s="234">
        <f t="shared" si="792"/>
        <v>0</v>
      </c>
      <c r="AT1115" s="234">
        <f t="shared" si="792"/>
        <v>0</v>
      </c>
      <c r="AU1115" s="234">
        <f t="shared" si="792"/>
        <v>0</v>
      </c>
      <c r="AV1115" s="234">
        <f t="shared" si="793"/>
        <v>0</v>
      </c>
      <c r="AW1115" s="234">
        <f t="shared" si="793"/>
        <v>0</v>
      </c>
      <c r="AX1115" s="234">
        <f t="shared" si="793"/>
        <v>0</v>
      </c>
      <c r="AY1115" s="234">
        <f t="shared" si="793"/>
        <v>0</v>
      </c>
      <c r="AZ1115" s="234">
        <f t="shared" si="793"/>
        <v>0</v>
      </c>
      <c r="BA1115" s="234">
        <f t="shared" si="793"/>
        <v>0</v>
      </c>
      <c r="BB1115" s="234">
        <f t="shared" si="793"/>
        <v>0</v>
      </c>
      <c r="BC1115" s="234">
        <f t="shared" si="793"/>
        <v>0</v>
      </c>
      <c r="BD1115" s="234">
        <f t="shared" si="793"/>
        <v>0</v>
      </c>
      <c r="BE1115" s="234">
        <f t="shared" si="793"/>
        <v>0</v>
      </c>
      <c r="BF1115" s="234">
        <f t="shared" si="793"/>
        <v>0</v>
      </c>
      <c r="BG1115" s="234">
        <f t="shared" si="793"/>
        <v>0</v>
      </c>
      <c r="BH1115" s="234">
        <f t="shared" si="793"/>
        <v>0</v>
      </c>
      <c r="BI1115" s="234">
        <f t="shared" si="793"/>
        <v>0</v>
      </c>
      <c r="BJ1115" s="234">
        <f t="shared" si="793"/>
        <v>0</v>
      </c>
      <c r="BK1115" s="234">
        <f t="shared" si="793"/>
        <v>0</v>
      </c>
      <c r="BL1115" s="234">
        <f t="shared" si="794"/>
        <v>0</v>
      </c>
      <c r="BM1115" s="234">
        <f t="shared" si="794"/>
        <v>0</v>
      </c>
    </row>
    <row r="1116" spans="3:65" outlineLevel="1" x14ac:dyDescent="0.2">
      <c r="C1116" s="188">
        <f t="shared" si="795"/>
        <v>13</v>
      </c>
      <c r="D1116" s="166" t="str">
        <f t="shared" si="796"/>
        <v xml:space="preserve">Alt 2 - TRANSMISSION LINE  </v>
      </c>
      <c r="E1116" s="211" t="str">
        <f t="shared" si="788"/>
        <v>CWIP Capital</v>
      </c>
      <c r="F1116" s="183">
        <f t="shared" si="788"/>
        <v>6</v>
      </c>
      <c r="G1116" s="183"/>
      <c r="H1116" s="261">
        <f t="shared" si="789"/>
        <v>0</v>
      </c>
      <c r="I1116" s="262">
        <f t="shared" si="797"/>
        <v>45992</v>
      </c>
      <c r="K1116" s="202">
        <f t="shared" si="798"/>
        <v>0</v>
      </c>
      <c r="L1116" s="203">
        <f t="shared" si="799"/>
        <v>0</v>
      </c>
      <c r="O1116" s="234">
        <f t="shared" si="790"/>
        <v>0</v>
      </c>
      <c r="P1116" s="234">
        <f t="shared" si="791"/>
        <v>0</v>
      </c>
      <c r="Q1116" s="234">
        <f t="shared" si="791"/>
        <v>0</v>
      </c>
      <c r="R1116" s="234">
        <f t="shared" si="791"/>
        <v>0</v>
      </c>
      <c r="S1116" s="234">
        <f t="shared" si="791"/>
        <v>0</v>
      </c>
      <c r="T1116" s="234">
        <f t="shared" si="791"/>
        <v>0</v>
      </c>
      <c r="U1116" s="234">
        <f t="shared" si="791"/>
        <v>0</v>
      </c>
      <c r="V1116" s="234">
        <f t="shared" si="791"/>
        <v>0</v>
      </c>
      <c r="W1116" s="234">
        <f t="shared" si="791"/>
        <v>0</v>
      </c>
      <c r="X1116" s="234">
        <f t="shared" si="791"/>
        <v>0</v>
      </c>
      <c r="Y1116" s="234">
        <f t="shared" si="791"/>
        <v>0</v>
      </c>
      <c r="Z1116" s="234">
        <f t="shared" si="791"/>
        <v>0</v>
      </c>
      <c r="AA1116" s="234">
        <f t="shared" si="791"/>
        <v>0</v>
      </c>
      <c r="AB1116" s="234">
        <f t="shared" si="791"/>
        <v>0</v>
      </c>
      <c r="AC1116" s="234">
        <f t="shared" si="791"/>
        <v>0</v>
      </c>
      <c r="AD1116" s="234">
        <f t="shared" si="791"/>
        <v>0</v>
      </c>
      <c r="AE1116" s="234">
        <f t="shared" si="791"/>
        <v>0</v>
      </c>
      <c r="AF1116" s="234">
        <f t="shared" si="792"/>
        <v>0</v>
      </c>
      <c r="AG1116" s="234">
        <f t="shared" si="792"/>
        <v>0</v>
      </c>
      <c r="AH1116" s="234">
        <f t="shared" si="792"/>
        <v>0</v>
      </c>
      <c r="AI1116" s="234">
        <f t="shared" si="792"/>
        <v>0</v>
      </c>
      <c r="AJ1116" s="234">
        <f t="shared" si="792"/>
        <v>0</v>
      </c>
      <c r="AK1116" s="234">
        <f t="shared" si="792"/>
        <v>0</v>
      </c>
      <c r="AL1116" s="234">
        <f t="shared" si="792"/>
        <v>0</v>
      </c>
      <c r="AM1116" s="234">
        <f t="shared" si="792"/>
        <v>0</v>
      </c>
      <c r="AN1116" s="234">
        <f t="shared" si="792"/>
        <v>0</v>
      </c>
      <c r="AO1116" s="234">
        <f t="shared" si="792"/>
        <v>0</v>
      </c>
      <c r="AP1116" s="234">
        <f t="shared" si="792"/>
        <v>0</v>
      </c>
      <c r="AQ1116" s="234">
        <f t="shared" si="792"/>
        <v>0</v>
      </c>
      <c r="AR1116" s="234">
        <f t="shared" si="792"/>
        <v>0</v>
      </c>
      <c r="AS1116" s="234">
        <f t="shared" si="792"/>
        <v>0</v>
      </c>
      <c r="AT1116" s="234">
        <f t="shared" si="792"/>
        <v>0</v>
      </c>
      <c r="AU1116" s="234">
        <f t="shared" si="792"/>
        <v>0</v>
      </c>
      <c r="AV1116" s="234">
        <f t="shared" si="793"/>
        <v>0</v>
      </c>
      <c r="AW1116" s="234">
        <f t="shared" si="793"/>
        <v>0</v>
      </c>
      <c r="AX1116" s="234">
        <f t="shared" si="793"/>
        <v>0</v>
      </c>
      <c r="AY1116" s="234">
        <f t="shared" si="793"/>
        <v>0</v>
      </c>
      <c r="AZ1116" s="234">
        <f t="shared" si="793"/>
        <v>0</v>
      </c>
      <c r="BA1116" s="234">
        <f t="shared" si="793"/>
        <v>0</v>
      </c>
      <c r="BB1116" s="234">
        <f t="shared" si="793"/>
        <v>0</v>
      </c>
      <c r="BC1116" s="234">
        <f t="shared" si="793"/>
        <v>0</v>
      </c>
      <c r="BD1116" s="234">
        <f t="shared" si="793"/>
        <v>0</v>
      </c>
      <c r="BE1116" s="234">
        <f t="shared" si="793"/>
        <v>0</v>
      </c>
      <c r="BF1116" s="234">
        <f t="shared" si="793"/>
        <v>0</v>
      </c>
      <c r="BG1116" s="234">
        <f t="shared" si="793"/>
        <v>0</v>
      </c>
      <c r="BH1116" s="234">
        <f t="shared" si="793"/>
        <v>0</v>
      </c>
      <c r="BI1116" s="234">
        <f t="shared" si="793"/>
        <v>0</v>
      </c>
      <c r="BJ1116" s="234">
        <f t="shared" si="793"/>
        <v>0</v>
      </c>
      <c r="BK1116" s="234">
        <f t="shared" si="793"/>
        <v>0</v>
      </c>
      <c r="BL1116" s="234">
        <f t="shared" si="794"/>
        <v>0</v>
      </c>
      <c r="BM1116" s="234">
        <f t="shared" si="794"/>
        <v>0</v>
      </c>
    </row>
    <row r="1117" spans="3:65" outlineLevel="1" x14ac:dyDescent="0.2">
      <c r="C1117" s="188">
        <f t="shared" si="795"/>
        <v>14</v>
      </c>
      <c r="D1117" s="166" t="str">
        <f t="shared" si="796"/>
        <v xml:space="preserve">Alt 2 - TRANSMISSION SUBSTATION  </v>
      </c>
      <c r="E1117" s="211" t="str">
        <f t="shared" si="788"/>
        <v>CWIP Capital</v>
      </c>
      <c r="F1117" s="183">
        <f t="shared" si="788"/>
        <v>6</v>
      </c>
      <c r="G1117" s="183"/>
      <c r="H1117" s="261">
        <f t="shared" si="789"/>
        <v>0</v>
      </c>
      <c r="I1117" s="262">
        <f t="shared" si="797"/>
        <v>45992</v>
      </c>
      <c r="K1117" s="202">
        <f t="shared" si="798"/>
        <v>0</v>
      </c>
      <c r="L1117" s="203">
        <f t="shared" si="799"/>
        <v>0</v>
      </c>
      <c r="O1117" s="234">
        <f t="shared" si="790"/>
        <v>0</v>
      </c>
      <c r="P1117" s="234">
        <f t="shared" si="791"/>
        <v>0</v>
      </c>
      <c r="Q1117" s="234">
        <f t="shared" si="791"/>
        <v>0</v>
      </c>
      <c r="R1117" s="234">
        <f t="shared" si="791"/>
        <v>0</v>
      </c>
      <c r="S1117" s="234">
        <f t="shared" si="791"/>
        <v>0</v>
      </c>
      <c r="T1117" s="234">
        <f t="shared" si="791"/>
        <v>0</v>
      </c>
      <c r="U1117" s="234">
        <f t="shared" si="791"/>
        <v>0</v>
      </c>
      <c r="V1117" s="234">
        <f t="shared" si="791"/>
        <v>0</v>
      </c>
      <c r="W1117" s="234">
        <f t="shared" si="791"/>
        <v>0</v>
      </c>
      <c r="X1117" s="234">
        <f t="shared" si="791"/>
        <v>0</v>
      </c>
      <c r="Y1117" s="234">
        <f t="shared" si="791"/>
        <v>0</v>
      </c>
      <c r="Z1117" s="234">
        <f t="shared" si="791"/>
        <v>0</v>
      </c>
      <c r="AA1117" s="234">
        <f t="shared" si="791"/>
        <v>0</v>
      </c>
      <c r="AB1117" s="234">
        <f t="shared" si="791"/>
        <v>0</v>
      </c>
      <c r="AC1117" s="234">
        <f t="shared" si="791"/>
        <v>0</v>
      </c>
      <c r="AD1117" s="234">
        <f t="shared" si="791"/>
        <v>0</v>
      </c>
      <c r="AE1117" s="234">
        <f t="shared" si="791"/>
        <v>0</v>
      </c>
      <c r="AF1117" s="234">
        <f t="shared" si="792"/>
        <v>0</v>
      </c>
      <c r="AG1117" s="234">
        <f t="shared" si="792"/>
        <v>0</v>
      </c>
      <c r="AH1117" s="234">
        <f t="shared" si="792"/>
        <v>0</v>
      </c>
      <c r="AI1117" s="234">
        <f t="shared" si="792"/>
        <v>0</v>
      </c>
      <c r="AJ1117" s="234">
        <f t="shared" si="792"/>
        <v>0</v>
      </c>
      <c r="AK1117" s="234">
        <f t="shared" si="792"/>
        <v>0</v>
      </c>
      <c r="AL1117" s="234">
        <f t="shared" si="792"/>
        <v>0</v>
      </c>
      <c r="AM1117" s="234">
        <f t="shared" si="792"/>
        <v>0</v>
      </c>
      <c r="AN1117" s="234">
        <f t="shared" si="792"/>
        <v>0</v>
      </c>
      <c r="AO1117" s="234">
        <f t="shared" si="792"/>
        <v>0</v>
      </c>
      <c r="AP1117" s="234">
        <f t="shared" si="792"/>
        <v>0</v>
      </c>
      <c r="AQ1117" s="234">
        <f t="shared" si="792"/>
        <v>0</v>
      </c>
      <c r="AR1117" s="234">
        <f t="shared" si="792"/>
        <v>0</v>
      </c>
      <c r="AS1117" s="234">
        <f t="shared" si="792"/>
        <v>0</v>
      </c>
      <c r="AT1117" s="234">
        <f t="shared" si="792"/>
        <v>0</v>
      </c>
      <c r="AU1117" s="234">
        <f t="shared" si="792"/>
        <v>0</v>
      </c>
      <c r="AV1117" s="234">
        <f t="shared" si="793"/>
        <v>0</v>
      </c>
      <c r="AW1117" s="234">
        <f t="shared" si="793"/>
        <v>0</v>
      </c>
      <c r="AX1117" s="234">
        <f t="shared" si="793"/>
        <v>0</v>
      </c>
      <c r="AY1117" s="234">
        <f t="shared" si="793"/>
        <v>0</v>
      </c>
      <c r="AZ1117" s="234">
        <f t="shared" si="793"/>
        <v>0</v>
      </c>
      <c r="BA1117" s="234">
        <f t="shared" si="793"/>
        <v>0</v>
      </c>
      <c r="BB1117" s="234">
        <f t="shared" si="793"/>
        <v>0</v>
      </c>
      <c r="BC1117" s="234">
        <f t="shared" si="793"/>
        <v>0</v>
      </c>
      <c r="BD1117" s="234">
        <f t="shared" si="793"/>
        <v>0</v>
      </c>
      <c r="BE1117" s="234">
        <f t="shared" si="793"/>
        <v>0</v>
      </c>
      <c r="BF1117" s="234">
        <f t="shared" si="793"/>
        <v>0</v>
      </c>
      <c r="BG1117" s="234">
        <f t="shared" si="793"/>
        <v>0</v>
      </c>
      <c r="BH1117" s="234">
        <f t="shared" si="793"/>
        <v>0</v>
      </c>
      <c r="BI1117" s="234">
        <f t="shared" si="793"/>
        <v>0</v>
      </c>
      <c r="BJ1117" s="234">
        <f t="shared" si="793"/>
        <v>0</v>
      </c>
      <c r="BK1117" s="234">
        <f t="shared" si="793"/>
        <v>0</v>
      </c>
      <c r="BL1117" s="234">
        <f t="shared" si="794"/>
        <v>0</v>
      </c>
      <c r="BM1117" s="234">
        <f t="shared" si="794"/>
        <v>0</v>
      </c>
    </row>
    <row r="1118" spans="3:65" outlineLevel="1" x14ac:dyDescent="0.2">
      <c r="C1118" s="188">
        <f t="shared" si="795"/>
        <v>15</v>
      </c>
      <c r="D1118" s="166" t="str">
        <f t="shared" si="796"/>
        <v xml:space="preserve">Alt 2 - DISTRIBUTION SUBSTATION  </v>
      </c>
      <c r="E1118" s="211" t="str">
        <f t="shared" si="788"/>
        <v>CWIP Capital</v>
      </c>
      <c r="F1118" s="183">
        <f t="shared" si="788"/>
        <v>6</v>
      </c>
      <c r="G1118" s="183"/>
      <c r="H1118" s="261">
        <f t="shared" si="789"/>
        <v>0</v>
      </c>
      <c r="I1118" s="262">
        <f t="shared" si="797"/>
        <v>45992</v>
      </c>
      <c r="K1118" s="202">
        <f t="shared" si="798"/>
        <v>0</v>
      </c>
      <c r="L1118" s="203">
        <f t="shared" si="799"/>
        <v>0</v>
      </c>
      <c r="O1118" s="234">
        <f t="shared" si="790"/>
        <v>0</v>
      </c>
      <c r="P1118" s="234">
        <f t="shared" si="791"/>
        <v>0</v>
      </c>
      <c r="Q1118" s="234">
        <f t="shared" si="791"/>
        <v>0</v>
      </c>
      <c r="R1118" s="234">
        <f t="shared" si="791"/>
        <v>0</v>
      </c>
      <c r="S1118" s="234">
        <f t="shared" si="791"/>
        <v>0</v>
      </c>
      <c r="T1118" s="234">
        <f t="shared" si="791"/>
        <v>0</v>
      </c>
      <c r="U1118" s="234">
        <f t="shared" si="791"/>
        <v>0</v>
      </c>
      <c r="V1118" s="234">
        <f t="shared" si="791"/>
        <v>0</v>
      </c>
      <c r="W1118" s="234">
        <f t="shared" si="791"/>
        <v>0</v>
      </c>
      <c r="X1118" s="234">
        <f t="shared" si="791"/>
        <v>0</v>
      </c>
      <c r="Y1118" s="234">
        <f t="shared" si="791"/>
        <v>0</v>
      </c>
      <c r="Z1118" s="234">
        <f t="shared" si="791"/>
        <v>0</v>
      </c>
      <c r="AA1118" s="234">
        <f t="shared" si="791"/>
        <v>0</v>
      </c>
      <c r="AB1118" s="234">
        <f t="shared" si="791"/>
        <v>0</v>
      </c>
      <c r="AC1118" s="234">
        <f t="shared" si="791"/>
        <v>0</v>
      </c>
      <c r="AD1118" s="234">
        <f t="shared" si="791"/>
        <v>0</v>
      </c>
      <c r="AE1118" s="234">
        <f t="shared" si="791"/>
        <v>0</v>
      </c>
      <c r="AF1118" s="234">
        <f t="shared" si="792"/>
        <v>0</v>
      </c>
      <c r="AG1118" s="234">
        <f t="shared" si="792"/>
        <v>0</v>
      </c>
      <c r="AH1118" s="234">
        <f t="shared" si="792"/>
        <v>0</v>
      </c>
      <c r="AI1118" s="234">
        <f t="shared" si="792"/>
        <v>0</v>
      </c>
      <c r="AJ1118" s="234">
        <f t="shared" si="792"/>
        <v>0</v>
      </c>
      <c r="AK1118" s="234">
        <f t="shared" si="792"/>
        <v>0</v>
      </c>
      <c r="AL1118" s="234">
        <f t="shared" si="792"/>
        <v>0</v>
      </c>
      <c r="AM1118" s="234">
        <f t="shared" si="792"/>
        <v>0</v>
      </c>
      <c r="AN1118" s="234">
        <f t="shared" si="792"/>
        <v>0</v>
      </c>
      <c r="AO1118" s="234">
        <f t="shared" si="792"/>
        <v>0</v>
      </c>
      <c r="AP1118" s="234">
        <f t="shared" si="792"/>
        <v>0</v>
      </c>
      <c r="AQ1118" s="234">
        <f t="shared" si="792"/>
        <v>0</v>
      </c>
      <c r="AR1118" s="234">
        <f t="shared" si="792"/>
        <v>0</v>
      </c>
      <c r="AS1118" s="234">
        <f t="shared" si="792"/>
        <v>0</v>
      </c>
      <c r="AT1118" s="234">
        <f t="shared" si="792"/>
        <v>0</v>
      </c>
      <c r="AU1118" s="234">
        <f t="shared" si="792"/>
        <v>0</v>
      </c>
      <c r="AV1118" s="234">
        <f t="shared" si="793"/>
        <v>0</v>
      </c>
      <c r="AW1118" s="234">
        <f t="shared" si="793"/>
        <v>0</v>
      </c>
      <c r="AX1118" s="234">
        <f t="shared" si="793"/>
        <v>0</v>
      </c>
      <c r="AY1118" s="234">
        <f t="shared" si="793"/>
        <v>0</v>
      </c>
      <c r="AZ1118" s="234">
        <f t="shared" si="793"/>
        <v>0</v>
      </c>
      <c r="BA1118" s="234">
        <f t="shared" si="793"/>
        <v>0</v>
      </c>
      <c r="BB1118" s="234">
        <f t="shared" si="793"/>
        <v>0</v>
      </c>
      <c r="BC1118" s="234">
        <f t="shared" si="793"/>
        <v>0</v>
      </c>
      <c r="BD1118" s="234">
        <f t="shared" si="793"/>
        <v>0</v>
      </c>
      <c r="BE1118" s="234">
        <f t="shared" si="793"/>
        <v>0</v>
      </c>
      <c r="BF1118" s="234">
        <f t="shared" si="793"/>
        <v>0</v>
      </c>
      <c r="BG1118" s="234">
        <f t="shared" si="793"/>
        <v>0</v>
      </c>
      <c r="BH1118" s="234">
        <f t="shared" si="793"/>
        <v>0</v>
      </c>
      <c r="BI1118" s="234">
        <f t="shared" si="793"/>
        <v>0</v>
      </c>
      <c r="BJ1118" s="234">
        <f t="shared" si="793"/>
        <v>0</v>
      </c>
      <c r="BK1118" s="234">
        <f t="shared" si="793"/>
        <v>0</v>
      </c>
      <c r="BL1118" s="234">
        <f t="shared" si="794"/>
        <v>0</v>
      </c>
      <c r="BM1118" s="234">
        <f t="shared" si="794"/>
        <v>0</v>
      </c>
    </row>
    <row r="1119" spans="3:65" outlineLevel="1" x14ac:dyDescent="0.2">
      <c r="C1119" s="188">
        <f t="shared" si="795"/>
        <v>16</v>
      </c>
      <c r="D1119" s="166" t="str">
        <f t="shared" si="796"/>
        <v>item 16</v>
      </c>
      <c r="E1119" s="211" t="str">
        <f t="shared" si="788"/>
        <v>Operating Expense</v>
      </c>
      <c r="F1119" s="183">
        <f t="shared" si="788"/>
        <v>2</v>
      </c>
      <c r="G1119" s="183"/>
      <c r="H1119" s="261">
        <f t="shared" si="789"/>
        <v>0</v>
      </c>
      <c r="I1119" s="262">
        <f t="shared" si="797"/>
        <v>44562</v>
      </c>
      <c r="K1119" s="202">
        <f t="shared" si="798"/>
        <v>0</v>
      </c>
      <c r="L1119" s="203">
        <f t="shared" si="799"/>
        <v>0</v>
      </c>
      <c r="O1119" s="234">
        <f t="shared" si="790"/>
        <v>0</v>
      </c>
      <c r="P1119" s="234">
        <f t="shared" si="791"/>
        <v>0</v>
      </c>
      <c r="Q1119" s="234">
        <f t="shared" si="791"/>
        <v>0</v>
      </c>
      <c r="R1119" s="234">
        <f t="shared" si="791"/>
        <v>0</v>
      </c>
      <c r="S1119" s="234">
        <f t="shared" si="791"/>
        <v>0</v>
      </c>
      <c r="T1119" s="234">
        <f t="shared" si="791"/>
        <v>0</v>
      </c>
      <c r="U1119" s="234">
        <f t="shared" si="791"/>
        <v>0</v>
      </c>
      <c r="V1119" s="234">
        <f t="shared" si="791"/>
        <v>0</v>
      </c>
      <c r="W1119" s="234">
        <f t="shared" si="791"/>
        <v>0</v>
      </c>
      <c r="X1119" s="234">
        <f t="shared" si="791"/>
        <v>0</v>
      </c>
      <c r="Y1119" s="234">
        <f t="shared" si="791"/>
        <v>0</v>
      </c>
      <c r="Z1119" s="234">
        <f t="shared" si="791"/>
        <v>0</v>
      </c>
      <c r="AA1119" s="234">
        <f t="shared" si="791"/>
        <v>0</v>
      </c>
      <c r="AB1119" s="234">
        <f t="shared" si="791"/>
        <v>0</v>
      </c>
      <c r="AC1119" s="234">
        <f t="shared" si="791"/>
        <v>0</v>
      </c>
      <c r="AD1119" s="234">
        <f t="shared" si="791"/>
        <v>0</v>
      </c>
      <c r="AE1119" s="234">
        <f t="shared" ref="AE1119:AT1128" si="800">IF(AE$9=YEAR($I1119),$H1119,0)</f>
        <v>0</v>
      </c>
      <c r="AF1119" s="234">
        <f t="shared" si="792"/>
        <v>0</v>
      </c>
      <c r="AG1119" s="234">
        <f t="shared" si="792"/>
        <v>0</v>
      </c>
      <c r="AH1119" s="234">
        <f t="shared" si="792"/>
        <v>0</v>
      </c>
      <c r="AI1119" s="234">
        <f t="shared" si="792"/>
        <v>0</v>
      </c>
      <c r="AJ1119" s="234">
        <f t="shared" si="792"/>
        <v>0</v>
      </c>
      <c r="AK1119" s="234">
        <f t="shared" si="792"/>
        <v>0</v>
      </c>
      <c r="AL1119" s="234">
        <f t="shared" si="792"/>
        <v>0</v>
      </c>
      <c r="AM1119" s="234">
        <f t="shared" si="792"/>
        <v>0</v>
      </c>
      <c r="AN1119" s="234">
        <f t="shared" si="792"/>
        <v>0</v>
      </c>
      <c r="AO1119" s="234">
        <f t="shared" si="792"/>
        <v>0</v>
      </c>
      <c r="AP1119" s="234">
        <f t="shared" si="792"/>
        <v>0</v>
      </c>
      <c r="AQ1119" s="234">
        <f t="shared" si="792"/>
        <v>0</v>
      </c>
      <c r="AR1119" s="234">
        <f t="shared" si="792"/>
        <v>0</v>
      </c>
      <c r="AS1119" s="234">
        <f t="shared" si="792"/>
        <v>0</v>
      </c>
      <c r="AT1119" s="234">
        <f t="shared" si="792"/>
        <v>0</v>
      </c>
      <c r="AU1119" s="234">
        <f t="shared" ref="AU1119:BJ1128" si="801">IF(AU$9=YEAR($I1119),$H1119,0)</f>
        <v>0</v>
      </c>
      <c r="AV1119" s="234">
        <f t="shared" si="793"/>
        <v>0</v>
      </c>
      <c r="AW1119" s="234">
        <f t="shared" si="793"/>
        <v>0</v>
      </c>
      <c r="AX1119" s="234">
        <f t="shared" si="793"/>
        <v>0</v>
      </c>
      <c r="AY1119" s="234">
        <f t="shared" si="793"/>
        <v>0</v>
      </c>
      <c r="AZ1119" s="234">
        <f t="shared" si="793"/>
        <v>0</v>
      </c>
      <c r="BA1119" s="234">
        <f t="shared" si="793"/>
        <v>0</v>
      </c>
      <c r="BB1119" s="234">
        <f t="shared" si="793"/>
        <v>0</v>
      </c>
      <c r="BC1119" s="234">
        <f t="shared" si="793"/>
        <v>0</v>
      </c>
      <c r="BD1119" s="234">
        <f t="shared" si="793"/>
        <v>0</v>
      </c>
      <c r="BE1119" s="234">
        <f t="shared" si="793"/>
        <v>0</v>
      </c>
      <c r="BF1119" s="234">
        <f t="shared" si="793"/>
        <v>0</v>
      </c>
      <c r="BG1119" s="234">
        <f t="shared" si="793"/>
        <v>0</v>
      </c>
      <c r="BH1119" s="234">
        <f t="shared" si="793"/>
        <v>0</v>
      </c>
      <c r="BI1119" s="234">
        <f t="shared" si="793"/>
        <v>0</v>
      </c>
      <c r="BJ1119" s="234">
        <f t="shared" si="793"/>
        <v>0</v>
      </c>
      <c r="BK1119" s="234">
        <f t="shared" ref="BK1119:BK1128" si="802">IF(BK$9=YEAR($I1119),$H1119,0)</f>
        <v>0</v>
      </c>
      <c r="BL1119" s="234">
        <f t="shared" si="794"/>
        <v>0</v>
      </c>
      <c r="BM1119" s="234">
        <f t="shared" si="794"/>
        <v>0</v>
      </c>
    </row>
    <row r="1120" spans="3:65" outlineLevel="1" x14ac:dyDescent="0.2">
      <c r="C1120" s="188">
        <f t="shared" si="795"/>
        <v>17</v>
      </c>
      <c r="D1120" s="166" t="str">
        <f t="shared" si="796"/>
        <v>item 17</v>
      </c>
      <c r="E1120" s="211" t="str">
        <f t="shared" si="788"/>
        <v>Operating Expense</v>
      </c>
      <c r="F1120" s="183">
        <f t="shared" si="788"/>
        <v>2</v>
      </c>
      <c r="G1120" s="183"/>
      <c r="H1120" s="261">
        <f t="shared" si="789"/>
        <v>0</v>
      </c>
      <c r="I1120" s="262">
        <f t="shared" si="797"/>
        <v>44562</v>
      </c>
      <c r="K1120" s="202">
        <f t="shared" si="798"/>
        <v>0</v>
      </c>
      <c r="L1120" s="203">
        <f t="shared" si="799"/>
        <v>0</v>
      </c>
      <c r="O1120" s="234">
        <f t="shared" si="790"/>
        <v>0</v>
      </c>
      <c r="P1120" s="234">
        <f t="shared" ref="P1120:AD1120" si="803">IF(P$9=YEAR($I1120),$H1120,0)</f>
        <v>0</v>
      </c>
      <c r="Q1120" s="234">
        <f t="shared" si="803"/>
        <v>0</v>
      </c>
      <c r="R1120" s="234">
        <f t="shared" si="803"/>
        <v>0</v>
      </c>
      <c r="S1120" s="234">
        <f t="shared" si="803"/>
        <v>0</v>
      </c>
      <c r="T1120" s="234">
        <f t="shared" si="803"/>
        <v>0</v>
      </c>
      <c r="U1120" s="234">
        <f t="shared" si="803"/>
        <v>0</v>
      </c>
      <c r="V1120" s="234">
        <f t="shared" si="803"/>
        <v>0</v>
      </c>
      <c r="W1120" s="234">
        <f t="shared" si="803"/>
        <v>0</v>
      </c>
      <c r="X1120" s="234">
        <f t="shared" si="803"/>
        <v>0</v>
      </c>
      <c r="Y1120" s="234">
        <f t="shared" si="803"/>
        <v>0</v>
      </c>
      <c r="Z1120" s="234">
        <f t="shared" si="803"/>
        <v>0</v>
      </c>
      <c r="AA1120" s="234">
        <f t="shared" si="803"/>
        <v>0</v>
      </c>
      <c r="AB1120" s="234">
        <f t="shared" si="803"/>
        <v>0</v>
      </c>
      <c r="AC1120" s="234">
        <f t="shared" si="803"/>
        <v>0</v>
      </c>
      <c r="AD1120" s="234">
        <f t="shared" si="803"/>
        <v>0</v>
      </c>
      <c r="AE1120" s="234">
        <f t="shared" si="800"/>
        <v>0</v>
      </c>
      <c r="AF1120" s="234">
        <f t="shared" si="800"/>
        <v>0</v>
      </c>
      <c r="AG1120" s="234">
        <f t="shared" si="800"/>
        <v>0</v>
      </c>
      <c r="AH1120" s="234">
        <f t="shared" si="800"/>
        <v>0</v>
      </c>
      <c r="AI1120" s="234">
        <f t="shared" si="800"/>
        <v>0</v>
      </c>
      <c r="AJ1120" s="234">
        <f t="shared" si="800"/>
        <v>0</v>
      </c>
      <c r="AK1120" s="234">
        <f t="shared" si="800"/>
        <v>0</v>
      </c>
      <c r="AL1120" s="234">
        <f t="shared" si="800"/>
        <v>0</v>
      </c>
      <c r="AM1120" s="234">
        <f t="shared" si="800"/>
        <v>0</v>
      </c>
      <c r="AN1120" s="234">
        <f t="shared" si="800"/>
        <v>0</v>
      </c>
      <c r="AO1120" s="234">
        <f t="shared" si="800"/>
        <v>0</v>
      </c>
      <c r="AP1120" s="234">
        <f t="shared" si="800"/>
        <v>0</v>
      </c>
      <c r="AQ1120" s="234">
        <f t="shared" si="800"/>
        <v>0</v>
      </c>
      <c r="AR1120" s="234">
        <f t="shared" si="800"/>
        <v>0</v>
      </c>
      <c r="AS1120" s="234">
        <f t="shared" si="800"/>
        <v>0</v>
      </c>
      <c r="AT1120" s="234">
        <f t="shared" si="800"/>
        <v>0</v>
      </c>
      <c r="AU1120" s="234">
        <f t="shared" si="801"/>
        <v>0</v>
      </c>
      <c r="AV1120" s="234">
        <f t="shared" si="801"/>
        <v>0</v>
      </c>
      <c r="AW1120" s="234">
        <f t="shared" si="801"/>
        <v>0</v>
      </c>
      <c r="AX1120" s="234">
        <f t="shared" si="801"/>
        <v>0</v>
      </c>
      <c r="AY1120" s="234">
        <f t="shared" si="801"/>
        <v>0</v>
      </c>
      <c r="AZ1120" s="234">
        <f t="shared" si="801"/>
        <v>0</v>
      </c>
      <c r="BA1120" s="234">
        <f t="shared" si="801"/>
        <v>0</v>
      </c>
      <c r="BB1120" s="234">
        <f t="shared" si="801"/>
        <v>0</v>
      </c>
      <c r="BC1120" s="234">
        <f t="shared" si="801"/>
        <v>0</v>
      </c>
      <c r="BD1120" s="234">
        <f t="shared" si="801"/>
        <v>0</v>
      </c>
      <c r="BE1120" s="234">
        <f t="shared" si="801"/>
        <v>0</v>
      </c>
      <c r="BF1120" s="234">
        <f t="shared" si="801"/>
        <v>0</v>
      </c>
      <c r="BG1120" s="234">
        <f t="shared" si="801"/>
        <v>0</v>
      </c>
      <c r="BH1120" s="234">
        <f t="shared" si="801"/>
        <v>0</v>
      </c>
      <c r="BI1120" s="234">
        <f t="shared" si="801"/>
        <v>0</v>
      </c>
      <c r="BJ1120" s="234">
        <f t="shared" si="801"/>
        <v>0</v>
      </c>
      <c r="BK1120" s="234">
        <f t="shared" si="802"/>
        <v>0</v>
      </c>
      <c r="BL1120" s="234">
        <f t="shared" si="794"/>
        <v>0</v>
      </c>
      <c r="BM1120" s="234">
        <f t="shared" si="794"/>
        <v>0</v>
      </c>
    </row>
    <row r="1121" spans="3:65" outlineLevel="1" x14ac:dyDescent="0.2">
      <c r="C1121" s="188">
        <f t="shared" si="795"/>
        <v>18</v>
      </c>
      <c r="D1121" s="166" t="str">
        <f t="shared" si="796"/>
        <v>item 18</v>
      </c>
      <c r="E1121" s="211" t="str">
        <f t="shared" si="788"/>
        <v>Operating Expense</v>
      </c>
      <c r="F1121" s="183">
        <f t="shared" si="788"/>
        <v>2</v>
      </c>
      <c r="G1121" s="183"/>
      <c r="H1121" s="261">
        <f t="shared" si="789"/>
        <v>0</v>
      </c>
      <c r="I1121" s="262">
        <f t="shared" si="797"/>
        <v>44562</v>
      </c>
      <c r="K1121" s="202">
        <f t="shared" si="798"/>
        <v>0</v>
      </c>
      <c r="L1121" s="203">
        <f t="shared" si="799"/>
        <v>0</v>
      </c>
      <c r="O1121" s="234">
        <f t="shared" ref="O1121:AD1128" si="804">IF(O$9=YEAR($I1121),$H1121,0)</f>
        <v>0</v>
      </c>
      <c r="P1121" s="234">
        <f t="shared" si="804"/>
        <v>0</v>
      </c>
      <c r="Q1121" s="234">
        <f t="shared" si="804"/>
        <v>0</v>
      </c>
      <c r="R1121" s="234">
        <f t="shared" si="804"/>
        <v>0</v>
      </c>
      <c r="S1121" s="234">
        <f t="shared" si="804"/>
        <v>0</v>
      </c>
      <c r="T1121" s="234">
        <f t="shared" si="804"/>
        <v>0</v>
      </c>
      <c r="U1121" s="234">
        <f t="shared" si="804"/>
        <v>0</v>
      </c>
      <c r="V1121" s="234">
        <f t="shared" si="804"/>
        <v>0</v>
      </c>
      <c r="W1121" s="234">
        <f t="shared" si="804"/>
        <v>0</v>
      </c>
      <c r="X1121" s="234">
        <f t="shared" si="804"/>
        <v>0</v>
      </c>
      <c r="Y1121" s="234">
        <f t="shared" si="804"/>
        <v>0</v>
      </c>
      <c r="Z1121" s="234">
        <f t="shared" si="804"/>
        <v>0</v>
      </c>
      <c r="AA1121" s="234">
        <f t="shared" si="804"/>
        <v>0</v>
      </c>
      <c r="AB1121" s="234">
        <f t="shared" si="804"/>
        <v>0</v>
      </c>
      <c r="AC1121" s="234">
        <f t="shared" si="804"/>
        <v>0</v>
      </c>
      <c r="AD1121" s="234">
        <f t="shared" si="804"/>
        <v>0</v>
      </c>
      <c r="AE1121" s="234">
        <f t="shared" si="800"/>
        <v>0</v>
      </c>
      <c r="AF1121" s="234">
        <f t="shared" si="800"/>
        <v>0</v>
      </c>
      <c r="AG1121" s="234">
        <f t="shared" si="800"/>
        <v>0</v>
      </c>
      <c r="AH1121" s="234">
        <f t="shared" si="800"/>
        <v>0</v>
      </c>
      <c r="AI1121" s="234">
        <f t="shared" si="800"/>
        <v>0</v>
      </c>
      <c r="AJ1121" s="234">
        <f t="shared" si="800"/>
        <v>0</v>
      </c>
      <c r="AK1121" s="234">
        <f t="shared" si="800"/>
        <v>0</v>
      </c>
      <c r="AL1121" s="234">
        <f t="shared" si="800"/>
        <v>0</v>
      </c>
      <c r="AM1121" s="234">
        <f t="shared" si="800"/>
        <v>0</v>
      </c>
      <c r="AN1121" s="234">
        <f t="shared" si="800"/>
        <v>0</v>
      </c>
      <c r="AO1121" s="234">
        <f t="shared" si="800"/>
        <v>0</v>
      </c>
      <c r="AP1121" s="234">
        <f t="shared" si="800"/>
        <v>0</v>
      </c>
      <c r="AQ1121" s="234">
        <f t="shared" si="800"/>
        <v>0</v>
      </c>
      <c r="AR1121" s="234">
        <f t="shared" si="800"/>
        <v>0</v>
      </c>
      <c r="AS1121" s="234">
        <f t="shared" si="800"/>
        <v>0</v>
      </c>
      <c r="AT1121" s="234">
        <f t="shared" si="800"/>
        <v>0</v>
      </c>
      <c r="AU1121" s="234">
        <f t="shared" si="801"/>
        <v>0</v>
      </c>
      <c r="AV1121" s="234">
        <f t="shared" si="801"/>
        <v>0</v>
      </c>
      <c r="AW1121" s="234">
        <f t="shared" si="801"/>
        <v>0</v>
      </c>
      <c r="AX1121" s="234">
        <f t="shared" si="801"/>
        <v>0</v>
      </c>
      <c r="AY1121" s="234">
        <f t="shared" si="801"/>
        <v>0</v>
      </c>
      <c r="AZ1121" s="234">
        <f t="shared" si="801"/>
        <v>0</v>
      </c>
      <c r="BA1121" s="234">
        <f t="shared" si="801"/>
        <v>0</v>
      </c>
      <c r="BB1121" s="234">
        <f t="shared" si="801"/>
        <v>0</v>
      </c>
      <c r="BC1121" s="234">
        <f t="shared" si="801"/>
        <v>0</v>
      </c>
      <c r="BD1121" s="234">
        <f t="shared" si="801"/>
        <v>0</v>
      </c>
      <c r="BE1121" s="234">
        <f t="shared" si="801"/>
        <v>0</v>
      </c>
      <c r="BF1121" s="234">
        <f t="shared" si="801"/>
        <v>0</v>
      </c>
      <c r="BG1121" s="234">
        <f t="shared" si="801"/>
        <v>0</v>
      </c>
      <c r="BH1121" s="234">
        <f t="shared" si="801"/>
        <v>0</v>
      </c>
      <c r="BI1121" s="234">
        <f t="shared" si="801"/>
        <v>0</v>
      </c>
      <c r="BJ1121" s="234">
        <f t="shared" si="801"/>
        <v>0</v>
      </c>
      <c r="BK1121" s="234">
        <f t="shared" si="802"/>
        <v>0</v>
      </c>
      <c r="BL1121" s="234">
        <f t="shared" si="794"/>
        <v>0</v>
      </c>
      <c r="BM1121" s="234">
        <f t="shared" si="794"/>
        <v>0</v>
      </c>
    </row>
    <row r="1122" spans="3:65" outlineLevel="1" x14ac:dyDescent="0.2">
      <c r="C1122" s="188">
        <f t="shared" si="795"/>
        <v>19</v>
      </c>
      <c r="D1122" s="166" t="str">
        <f t="shared" si="796"/>
        <v>item 19</v>
      </c>
      <c r="E1122" s="211" t="str">
        <f t="shared" si="788"/>
        <v>Operating Expense</v>
      </c>
      <c r="F1122" s="183">
        <f t="shared" si="788"/>
        <v>2</v>
      </c>
      <c r="G1122" s="183"/>
      <c r="H1122" s="261">
        <f t="shared" si="789"/>
        <v>0</v>
      </c>
      <c r="I1122" s="262">
        <f t="shared" si="797"/>
        <v>44562</v>
      </c>
      <c r="K1122" s="202">
        <f t="shared" si="798"/>
        <v>0</v>
      </c>
      <c r="L1122" s="203">
        <f t="shared" si="799"/>
        <v>0</v>
      </c>
      <c r="O1122" s="234">
        <f t="shared" si="804"/>
        <v>0</v>
      </c>
      <c r="P1122" s="234">
        <f t="shared" si="804"/>
        <v>0</v>
      </c>
      <c r="Q1122" s="234">
        <f t="shared" si="804"/>
        <v>0</v>
      </c>
      <c r="R1122" s="234">
        <f t="shared" si="804"/>
        <v>0</v>
      </c>
      <c r="S1122" s="234">
        <f t="shared" si="804"/>
        <v>0</v>
      </c>
      <c r="T1122" s="234">
        <f t="shared" si="804"/>
        <v>0</v>
      </c>
      <c r="U1122" s="234">
        <f t="shared" si="804"/>
        <v>0</v>
      </c>
      <c r="V1122" s="234">
        <f t="shared" si="804"/>
        <v>0</v>
      </c>
      <c r="W1122" s="234">
        <f t="shared" si="804"/>
        <v>0</v>
      </c>
      <c r="X1122" s="234">
        <f t="shared" si="804"/>
        <v>0</v>
      </c>
      <c r="Y1122" s="234">
        <f t="shared" si="804"/>
        <v>0</v>
      </c>
      <c r="Z1122" s="234">
        <f t="shared" si="804"/>
        <v>0</v>
      </c>
      <c r="AA1122" s="234">
        <f t="shared" si="804"/>
        <v>0</v>
      </c>
      <c r="AB1122" s="234">
        <f t="shared" si="804"/>
        <v>0</v>
      </c>
      <c r="AC1122" s="234">
        <f t="shared" si="804"/>
        <v>0</v>
      </c>
      <c r="AD1122" s="234">
        <f t="shared" si="804"/>
        <v>0</v>
      </c>
      <c r="AE1122" s="234">
        <f t="shared" si="800"/>
        <v>0</v>
      </c>
      <c r="AF1122" s="234">
        <f t="shared" si="800"/>
        <v>0</v>
      </c>
      <c r="AG1122" s="234">
        <f t="shared" si="800"/>
        <v>0</v>
      </c>
      <c r="AH1122" s="234">
        <f t="shared" si="800"/>
        <v>0</v>
      </c>
      <c r="AI1122" s="234">
        <f t="shared" si="800"/>
        <v>0</v>
      </c>
      <c r="AJ1122" s="234">
        <f t="shared" si="800"/>
        <v>0</v>
      </c>
      <c r="AK1122" s="234">
        <f t="shared" si="800"/>
        <v>0</v>
      </c>
      <c r="AL1122" s="234">
        <f t="shared" si="800"/>
        <v>0</v>
      </c>
      <c r="AM1122" s="234">
        <f t="shared" si="800"/>
        <v>0</v>
      </c>
      <c r="AN1122" s="234">
        <f t="shared" si="800"/>
        <v>0</v>
      </c>
      <c r="AO1122" s="234">
        <f t="shared" si="800"/>
        <v>0</v>
      </c>
      <c r="AP1122" s="234">
        <f t="shared" si="800"/>
        <v>0</v>
      </c>
      <c r="AQ1122" s="234">
        <f t="shared" si="800"/>
        <v>0</v>
      </c>
      <c r="AR1122" s="234">
        <f t="shared" si="800"/>
        <v>0</v>
      </c>
      <c r="AS1122" s="234">
        <f t="shared" si="800"/>
        <v>0</v>
      </c>
      <c r="AT1122" s="234">
        <f t="shared" si="800"/>
        <v>0</v>
      </c>
      <c r="AU1122" s="234">
        <f t="shared" si="801"/>
        <v>0</v>
      </c>
      <c r="AV1122" s="234">
        <f t="shared" si="801"/>
        <v>0</v>
      </c>
      <c r="AW1122" s="234">
        <f t="shared" si="801"/>
        <v>0</v>
      </c>
      <c r="AX1122" s="234">
        <f t="shared" si="801"/>
        <v>0</v>
      </c>
      <c r="AY1122" s="234">
        <f t="shared" si="801"/>
        <v>0</v>
      </c>
      <c r="AZ1122" s="234">
        <f t="shared" si="801"/>
        <v>0</v>
      </c>
      <c r="BA1122" s="234">
        <f t="shared" si="801"/>
        <v>0</v>
      </c>
      <c r="BB1122" s="234">
        <f t="shared" si="801"/>
        <v>0</v>
      </c>
      <c r="BC1122" s="234">
        <f t="shared" si="801"/>
        <v>0</v>
      </c>
      <c r="BD1122" s="234">
        <f t="shared" si="801"/>
        <v>0</v>
      </c>
      <c r="BE1122" s="234">
        <f t="shared" si="801"/>
        <v>0</v>
      </c>
      <c r="BF1122" s="234">
        <f t="shared" si="801"/>
        <v>0</v>
      </c>
      <c r="BG1122" s="234">
        <f t="shared" si="801"/>
        <v>0</v>
      </c>
      <c r="BH1122" s="234">
        <f t="shared" si="801"/>
        <v>0</v>
      </c>
      <c r="BI1122" s="234">
        <f t="shared" si="801"/>
        <v>0</v>
      </c>
      <c r="BJ1122" s="234">
        <f t="shared" si="801"/>
        <v>0</v>
      </c>
      <c r="BK1122" s="234">
        <f t="shared" si="802"/>
        <v>0</v>
      </c>
      <c r="BL1122" s="234">
        <f t="shared" si="794"/>
        <v>0</v>
      </c>
      <c r="BM1122" s="234">
        <f t="shared" si="794"/>
        <v>0</v>
      </c>
    </row>
    <row r="1123" spans="3:65" outlineLevel="1" x14ac:dyDescent="0.2">
      <c r="C1123" s="188">
        <f t="shared" si="795"/>
        <v>20</v>
      </c>
      <c r="D1123" s="166" t="str">
        <f t="shared" si="796"/>
        <v>item 20</v>
      </c>
      <c r="E1123" s="211" t="str">
        <f t="shared" si="788"/>
        <v>Operating Expense</v>
      </c>
      <c r="F1123" s="183">
        <f t="shared" si="788"/>
        <v>2</v>
      </c>
      <c r="G1123" s="183"/>
      <c r="H1123" s="261">
        <f t="shared" si="789"/>
        <v>0</v>
      </c>
      <c r="I1123" s="262">
        <f t="shared" si="797"/>
        <v>44562</v>
      </c>
      <c r="K1123" s="202">
        <f t="shared" si="798"/>
        <v>0</v>
      </c>
      <c r="L1123" s="203">
        <f t="shared" si="799"/>
        <v>0</v>
      </c>
      <c r="O1123" s="234">
        <f t="shared" si="804"/>
        <v>0</v>
      </c>
      <c r="P1123" s="234">
        <f t="shared" si="804"/>
        <v>0</v>
      </c>
      <c r="Q1123" s="234">
        <f t="shared" si="804"/>
        <v>0</v>
      </c>
      <c r="R1123" s="234">
        <f t="shared" si="804"/>
        <v>0</v>
      </c>
      <c r="S1123" s="234">
        <f t="shared" si="804"/>
        <v>0</v>
      </c>
      <c r="T1123" s="234">
        <f t="shared" si="804"/>
        <v>0</v>
      </c>
      <c r="U1123" s="234">
        <f t="shared" si="804"/>
        <v>0</v>
      </c>
      <c r="V1123" s="234">
        <f t="shared" si="804"/>
        <v>0</v>
      </c>
      <c r="W1123" s="234">
        <f t="shared" si="804"/>
        <v>0</v>
      </c>
      <c r="X1123" s="234">
        <f t="shared" si="804"/>
        <v>0</v>
      </c>
      <c r="Y1123" s="234">
        <f t="shared" si="804"/>
        <v>0</v>
      </c>
      <c r="Z1123" s="234">
        <f t="shared" si="804"/>
        <v>0</v>
      </c>
      <c r="AA1123" s="234">
        <f t="shared" si="804"/>
        <v>0</v>
      </c>
      <c r="AB1123" s="234">
        <f t="shared" si="804"/>
        <v>0</v>
      </c>
      <c r="AC1123" s="234">
        <f t="shared" si="804"/>
        <v>0</v>
      </c>
      <c r="AD1123" s="234">
        <f t="shared" si="804"/>
        <v>0</v>
      </c>
      <c r="AE1123" s="234">
        <f t="shared" si="800"/>
        <v>0</v>
      </c>
      <c r="AF1123" s="234">
        <f t="shared" si="800"/>
        <v>0</v>
      </c>
      <c r="AG1123" s="234">
        <f t="shared" si="800"/>
        <v>0</v>
      </c>
      <c r="AH1123" s="234">
        <f t="shared" si="800"/>
        <v>0</v>
      </c>
      <c r="AI1123" s="234">
        <f t="shared" si="800"/>
        <v>0</v>
      </c>
      <c r="AJ1123" s="234">
        <f t="shared" si="800"/>
        <v>0</v>
      </c>
      <c r="AK1123" s="234">
        <f t="shared" si="800"/>
        <v>0</v>
      </c>
      <c r="AL1123" s="234">
        <f t="shared" si="800"/>
        <v>0</v>
      </c>
      <c r="AM1123" s="234">
        <f t="shared" si="800"/>
        <v>0</v>
      </c>
      <c r="AN1123" s="234">
        <f t="shared" si="800"/>
        <v>0</v>
      </c>
      <c r="AO1123" s="234">
        <f t="shared" si="800"/>
        <v>0</v>
      </c>
      <c r="AP1123" s="234">
        <f t="shared" si="800"/>
        <v>0</v>
      </c>
      <c r="AQ1123" s="234">
        <f t="shared" si="800"/>
        <v>0</v>
      </c>
      <c r="AR1123" s="234">
        <f t="shared" si="800"/>
        <v>0</v>
      </c>
      <c r="AS1123" s="234">
        <f t="shared" si="800"/>
        <v>0</v>
      </c>
      <c r="AT1123" s="234">
        <f t="shared" si="800"/>
        <v>0</v>
      </c>
      <c r="AU1123" s="234">
        <f t="shared" si="801"/>
        <v>0</v>
      </c>
      <c r="AV1123" s="234">
        <f t="shared" si="801"/>
        <v>0</v>
      </c>
      <c r="AW1123" s="234">
        <f t="shared" si="801"/>
        <v>0</v>
      </c>
      <c r="AX1123" s="234">
        <f t="shared" si="801"/>
        <v>0</v>
      </c>
      <c r="AY1123" s="234">
        <f t="shared" si="801"/>
        <v>0</v>
      </c>
      <c r="AZ1123" s="234">
        <f t="shared" si="801"/>
        <v>0</v>
      </c>
      <c r="BA1123" s="234">
        <f t="shared" si="801"/>
        <v>0</v>
      </c>
      <c r="BB1123" s="234">
        <f t="shared" si="801"/>
        <v>0</v>
      </c>
      <c r="BC1123" s="234">
        <f t="shared" si="801"/>
        <v>0</v>
      </c>
      <c r="BD1123" s="234">
        <f t="shared" si="801"/>
        <v>0</v>
      </c>
      <c r="BE1123" s="234">
        <f t="shared" si="801"/>
        <v>0</v>
      </c>
      <c r="BF1123" s="234">
        <f t="shared" si="801"/>
        <v>0</v>
      </c>
      <c r="BG1123" s="234">
        <f t="shared" si="801"/>
        <v>0</v>
      </c>
      <c r="BH1123" s="234">
        <f t="shared" si="801"/>
        <v>0</v>
      </c>
      <c r="BI1123" s="234">
        <f t="shared" si="801"/>
        <v>0</v>
      </c>
      <c r="BJ1123" s="234">
        <f t="shared" si="801"/>
        <v>0</v>
      </c>
      <c r="BK1123" s="234">
        <f t="shared" si="802"/>
        <v>0</v>
      </c>
      <c r="BL1123" s="234">
        <f t="shared" si="794"/>
        <v>0</v>
      </c>
      <c r="BM1123" s="234">
        <f t="shared" si="794"/>
        <v>0</v>
      </c>
    </row>
    <row r="1124" spans="3:65" outlineLevel="1" x14ac:dyDescent="0.2">
      <c r="C1124" s="188">
        <f t="shared" si="795"/>
        <v>21</v>
      </c>
      <c r="D1124" s="166" t="str">
        <f t="shared" si="796"/>
        <v>item 21</v>
      </c>
      <c r="E1124" s="211" t="str">
        <f t="shared" si="788"/>
        <v>Operating Expense</v>
      </c>
      <c r="F1124" s="183">
        <f t="shared" si="788"/>
        <v>2</v>
      </c>
      <c r="G1124" s="183"/>
      <c r="H1124" s="261">
        <f t="shared" si="789"/>
        <v>0</v>
      </c>
      <c r="I1124" s="262">
        <f t="shared" si="797"/>
        <v>44562</v>
      </c>
      <c r="K1124" s="202">
        <f t="shared" si="798"/>
        <v>0</v>
      </c>
      <c r="L1124" s="203">
        <f t="shared" si="799"/>
        <v>0</v>
      </c>
      <c r="O1124" s="234">
        <f t="shared" si="804"/>
        <v>0</v>
      </c>
      <c r="P1124" s="234">
        <f t="shared" si="804"/>
        <v>0</v>
      </c>
      <c r="Q1124" s="234">
        <f t="shared" si="804"/>
        <v>0</v>
      </c>
      <c r="R1124" s="234">
        <f t="shared" si="804"/>
        <v>0</v>
      </c>
      <c r="S1124" s="234">
        <f t="shared" si="804"/>
        <v>0</v>
      </c>
      <c r="T1124" s="234">
        <f t="shared" si="804"/>
        <v>0</v>
      </c>
      <c r="U1124" s="234">
        <f t="shared" si="804"/>
        <v>0</v>
      </c>
      <c r="V1124" s="234">
        <f t="shared" si="804"/>
        <v>0</v>
      </c>
      <c r="W1124" s="234">
        <f t="shared" si="804"/>
        <v>0</v>
      </c>
      <c r="X1124" s="234">
        <f t="shared" si="804"/>
        <v>0</v>
      </c>
      <c r="Y1124" s="234">
        <f t="shared" si="804"/>
        <v>0</v>
      </c>
      <c r="Z1124" s="234">
        <f t="shared" si="804"/>
        <v>0</v>
      </c>
      <c r="AA1124" s="234">
        <f t="shared" si="804"/>
        <v>0</v>
      </c>
      <c r="AB1124" s="234">
        <f t="shared" si="804"/>
        <v>0</v>
      </c>
      <c r="AC1124" s="234">
        <f t="shared" si="804"/>
        <v>0</v>
      </c>
      <c r="AD1124" s="234">
        <f t="shared" si="804"/>
        <v>0</v>
      </c>
      <c r="AE1124" s="234">
        <f t="shared" si="800"/>
        <v>0</v>
      </c>
      <c r="AF1124" s="234">
        <f t="shared" si="800"/>
        <v>0</v>
      </c>
      <c r="AG1124" s="234">
        <f t="shared" si="800"/>
        <v>0</v>
      </c>
      <c r="AH1124" s="234">
        <f t="shared" si="800"/>
        <v>0</v>
      </c>
      <c r="AI1124" s="234">
        <f t="shared" si="800"/>
        <v>0</v>
      </c>
      <c r="AJ1124" s="234">
        <f t="shared" si="800"/>
        <v>0</v>
      </c>
      <c r="AK1124" s="234">
        <f t="shared" si="800"/>
        <v>0</v>
      </c>
      <c r="AL1124" s="234">
        <f t="shared" si="800"/>
        <v>0</v>
      </c>
      <c r="AM1124" s="234">
        <f t="shared" si="800"/>
        <v>0</v>
      </c>
      <c r="AN1124" s="234">
        <f t="shared" si="800"/>
        <v>0</v>
      </c>
      <c r="AO1124" s="234">
        <f t="shared" si="800"/>
        <v>0</v>
      </c>
      <c r="AP1124" s="234">
        <f t="shared" si="800"/>
        <v>0</v>
      </c>
      <c r="AQ1124" s="234">
        <f t="shared" si="800"/>
        <v>0</v>
      </c>
      <c r="AR1124" s="234">
        <f t="shared" si="800"/>
        <v>0</v>
      </c>
      <c r="AS1124" s="234">
        <f t="shared" si="800"/>
        <v>0</v>
      </c>
      <c r="AT1124" s="234">
        <f t="shared" si="800"/>
        <v>0</v>
      </c>
      <c r="AU1124" s="234">
        <f t="shared" si="801"/>
        <v>0</v>
      </c>
      <c r="AV1124" s="234">
        <f t="shared" si="801"/>
        <v>0</v>
      </c>
      <c r="AW1124" s="234">
        <f t="shared" si="801"/>
        <v>0</v>
      </c>
      <c r="AX1124" s="234">
        <f t="shared" si="801"/>
        <v>0</v>
      </c>
      <c r="AY1124" s="234">
        <f t="shared" si="801"/>
        <v>0</v>
      </c>
      <c r="AZ1124" s="234">
        <f t="shared" si="801"/>
        <v>0</v>
      </c>
      <c r="BA1124" s="234">
        <f t="shared" si="801"/>
        <v>0</v>
      </c>
      <c r="BB1124" s="234">
        <f t="shared" si="801"/>
        <v>0</v>
      </c>
      <c r="BC1124" s="234">
        <f t="shared" si="801"/>
        <v>0</v>
      </c>
      <c r="BD1124" s="234">
        <f t="shared" si="801"/>
        <v>0</v>
      </c>
      <c r="BE1124" s="234">
        <f t="shared" si="801"/>
        <v>0</v>
      </c>
      <c r="BF1124" s="234">
        <f t="shared" si="801"/>
        <v>0</v>
      </c>
      <c r="BG1124" s="234">
        <f t="shared" si="801"/>
        <v>0</v>
      </c>
      <c r="BH1124" s="234">
        <f t="shared" si="801"/>
        <v>0</v>
      </c>
      <c r="BI1124" s="234">
        <f t="shared" si="801"/>
        <v>0</v>
      </c>
      <c r="BJ1124" s="234">
        <f t="shared" si="801"/>
        <v>0</v>
      </c>
      <c r="BK1124" s="234">
        <f t="shared" si="802"/>
        <v>0</v>
      </c>
      <c r="BL1124" s="234">
        <f t="shared" si="794"/>
        <v>0</v>
      </c>
      <c r="BM1124" s="234">
        <f t="shared" si="794"/>
        <v>0</v>
      </c>
    </row>
    <row r="1125" spans="3:65" outlineLevel="1" x14ac:dyDescent="0.2">
      <c r="C1125" s="188">
        <f t="shared" si="795"/>
        <v>22</v>
      </c>
      <c r="D1125" s="166" t="str">
        <f t="shared" si="796"/>
        <v>item 22</v>
      </c>
      <c r="E1125" s="211" t="str">
        <f t="shared" si="788"/>
        <v>Operating Expense</v>
      </c>
      <c r="F1125" s="183">
        <f t="shared" si="788"/>
        <v>2</v>
      </c>
      <c r="G1125" s="183"/>
      <c r="H1125" s="261">
        <f t="shared" si="789"/>
        <v>0</v>
      </c>
      <c r="I1125" s="262">
        <f t="shared" si="797"/>
        <v>44562</v>
      </c>
      <c r="K1125" s="202">
        <f t="shared" si="798"/>
        <v>0</v>
      </c>
      <c r="L1125" s="203">
        <f t="shared" si="799"/>
        <v>0</v>
      </c>
      <c r="O1125" s="234">
        <f t="shared" si="804"/>
        <v>0</v>
      </c>
      <c r="P1125" s="234">
        <f t="shared" si="804"/>
        <v>0</v>
      </c>
      <c r="Q1125" s="234">
        <f t="shared" si="804"/>
        <v>0</v>
      </c>
      <c r="R1125" s="234">
        <f t="shared" si="804"/>
        <v>0</v>
      </c>
      <c r="S1125" s="234">
        <f t="shared" si="804"/>
        <v>0</v>
      </c>
      <c r="T1125" s="234">
        <f t="shared" si="804"/>
        <v>0</v>
      </c>
      <c r="U1125" s="234">
        <f t="shared" si="804"/>
        <v>0</v>
      </c>
      <c r="V1125" s="234">
        <f t="shared" si="804"/>
        <v>0</v>
      </c>
      <c r="W1125" s="234">
        <f t="shared" si="804"/>
        <v>0</v>
      </c>
      <c r="X1125" s="234">
        <f t="shared" si="804"/>
        <v>0</v>
      </c>
      <c r="Y1125" s="234">
        <f t="shared" si="804"/>
        <v>0</v>
      </c>
      <c r="Z1125" s="234">
        <f t="shared" si="804"/>
        <v>0</v>
      </c>
      <c r="AA1125" s="234">
        <f t="shared" si="804"/>
        <v>0</v>
      </c>
      <c r="AB1125" s="234">
        <f t="shared" si="804"/>
        <v>0</v>
      </c>
      <c r="AC1125" s="234">
        <f t="shared" si="804"/>
        <v>0</v>
      </c>
      <c r="AD1125" s="234">
        <f t="shared" si="804"/>
        <v>0</v>
      </c>
      <c r="AE1125" s="234">
        <f t="shared" si="800"/>
        <v>0</v>
      </c>
      <c r="AF1125" s="234">
        <f t="shared" si="800"/>
        <v>0</v>
      </c>
      <c r="AG1125" s="234">
        <f t="shared" si="800"/>
        <v>0</v>
      </c>
      <c r="AH1125" s="234">
        <f t="shared" si="800"/>
        <v>0</v>
      </c>
      <c r="AI1125" s="234">
        <f t="shared" si="800"/>
        <v>0</v>
      </c>
      <c r="AJ1125" s="234">
        <f t="shared" si="800"/>
        <v>0</v>
      </c>
      <c r="AK1125" s="234">
        <f t="shared" si="800"/>
        <v>0</v>
      </c>
      <c r="AL1125" s="234">
        <f t="shared" si="800"/>
        <v>0</v>
      </c>
      <c r="AM1125" s="234">
        <f t="shared" si="800"/>
        <v>0</v>
      </c>
      <c r="AN1125" s="234">
        <f t="shared" si="800"/>
        <v>0</v>
      </c>
      <c r="AO1125" s="234">
        <f t="shared" si="800"/>
        <v>0</v>
      </c>
      <c r="AP1125" s="234">
        <f t="shared" si="800"/>
        <v>0</v>
      </c>
      <c r="AQ1125" s="234">
        <f t="shared" si="800"/>
        <v>0</v>
      </c>
      <c r="AR1125" s="234">
        <f t="shared" si="800"/>
        <v>0</v>
      </c>
      <c r="AS1125" s="234">
        <f t="shared" si="800"/>
        <v>0</v>
      </c>
      <c r="AT1125" s="234">
        <f t="shared" si="800"/>
        <v>0</v>
      </c>
      <c r="AU1125" s="234">
        <f t="shared" si="801"/>
        <v>0</v>
      </c>
      <c r="AV1125" s="234">
        <f t="shared" si="801"/>
        <v>0</v>
      </c>
      <c r="AW1125" s="234">
        <f t="shared" si="801"/>
        <v>0</v>
      </c>
      <c r="AX1125" s="234">
        <f t="shared" si="801"/>
        <v>0</v>
      </c>
      <c r="AY1125" s="234">
        <f t="shared" si="801"/>
        <v>0</v>
      </c>
      <c r="AZ1125" s="234">
        <f t="shared" si="801"/>
        <v>0</v>
      </c>
      <c r="BA1125" s="234">
        <f t="shared" si="801"/>
        <v>0</v>
      </c>
      <c r="BB1125" s="234">
        <f t="shared" si="801"/>
        <v>0</v>
      </c>
      <c r="BC1125" s="234">
        <f t="shared" si="801"/>
        <v>0</v>
      </c>
      <c r="BD1125" s="234">
        <f t="shared" si="801"/>
        <v>0</v>
      </c>
      <c r="BE1125" s="234">
        <f t="shared" si="801"/>
        <v>0</v>
      </c>
      <c r="BF1125" s="234">
        <f t="shared" si="801"/>
        <v>0</v>
      </c>
      <c r="BG1125" s="234">
        <f t="shared" si="801"/>
        <v>0</v>
      </c>
      <c r="BH1125" s="234">
        <f t="shared" si="801"/>
        <v>0</v>
      </c>
      <c r="BI1125" s="234">
        <f t="shared" si="801"/>
        <v>0</v>
      </c>
      <c r="BJ1125" s="234">
        <f t="shared" si="801"/>
        <v>0</v>
      </c>
      <c r="BK1125" s="234">
        <f t="shared" si="802"/>
        <v>0</v>
      </c>
      <c r="BL1125" s="234">
        <f t="shared" si="794"/>
        <v>0</v>
      </c>
      <c r="BM1125" s="234">
        <f t="shared" si="794"/>
        <v>0</v>
      </c>
    </row>
    <row r="1126" spans="3:65" outlineLevel="1" x14ac:dyDescent="0.2">
      <c r="C1126" s="188">
        <f t="shared" si="795"/>
        <v>23</v>
      </c>
      <c r="D1126" s="166" t="str">
        <f t="shared" si="796"/>
        <v>item 23</v>
      </c>
      <c r="E1126" s="211" t="str">
        <f t="shared" si="788"/>
        <v>Operating Expense</v>
      </c>
      <c r="F1126" s="183">
        <f t="shared" si="788"/>
        <v>2</v>
      </c>
      <c r="G1126" s="183"/>
      <c r="H1126" s="261">
        <f t="shared" si="789"/>
        <v>0</v>
      </c>
      <c r="I1126" s="262">
        <f t="shared" si="797"/>
        <v>44562</v>
      </c>
      <c r="K1126" s="202">
        <f t="shared" si="798"/>
        <v>0</v>
      </c>
      <c r="L1126" s="203">
        <f t="shared" si="799"/>
        <v>0</v>
      </c>
      <c r="O1126" s="234">
        <f t="shared" si="804"/>
        <v>0</v>
      </c>
      <c r="P1126" s="234">
        <f t="shared" si="804"/>
        <v>0</v>
      </c>
      <c r="Q1126" s="234">
        <f t="shared" si="804"/>
        <v>0</v>
      </c>
      <c r="R1126" s="234">
        <f t="shared" si="804"/>
        <v>0</v>
      </c>
      <c r="S1126" s="234">
        <f t="shared" si="804"/>
        <v>0</v>
      </c>
      <c r="T1126" s="234">
        <f t="shared" si="804"/>
        <v>0</v>
      </c>
      <c r="U1126" s="234">
        <f t="shared" si="804"/>
        <v>0</v>
      </c>
      <c r="V1126" s="234">
        <f t="shared" si="804"/>
        <v>0</v>
      </c>
      <c r="W1126" s="234">
        <f t="shared" si="804"/>
        <v>0</v>
      </c>
      <c r="X1126" s="234">
        <f t="shared" si="804"/>
        <v>0</v>
      </c>
      <c r="Y1126" s="234">
        <f t="shared" si="804"/>
        <v>0</v>
      </c>
      <c r="Z1126" s="234">
        <f t="shared" si="804"/>
        <v>0</v>
      </c>
      <c r="AA1126" s="234">
        <f t="shared" si="804"/>
        <v>0</v>
      </c>
      <c r="AB1126" s="234">
        <f t="shared" si="804"/>
        <v>0</v>
      </c>
      <c r="AC1126" s="234">
        <f t="shared" si="804"/>
        <v>0</v>
      </c>
      <c r="AD1126" s="234">
        <f t="shared" si="804"/>
        <v>0</v>
      </c>
      <c r="AE1126" s="234">
        <f t="shared" si="800"/>
        <v>0</v>
      </c>
      <c r="AF1126" s="234">
        <f t="shared" si="800"/>
        <v>0</v>
      </c>
      <c r="AG1126" s="234">
        <f t="shared" si="800"/>
        <v>0</v>
      </c>
      <c r="AH1126" s="234">
        <f t="shared" si="800"/>
        <v>0</v>
      </c>
      <c r="AI1126" s="234">
        <f t="shared" si="800"/>
        <v>0</v>
      </c>
      <c r="AJ1126" s="234">
        <f t="shared" si="800"/>
        <v>0</v>
      </c>
      <c r="AK1126" s="234">
        <f t="shared" si="800"/>
        <v>0</v>
      </c>
      <c r="AL1126" s="234">
        <f t="shared" si="800"/>
        <v>0</v>
      </c>
      <c r="AM1126" s="234">
        <f t="shared" si="800"/>
        <v>0</v>
      </c>
      <c r="AN1126" s="234">
        <f t="shared" si="800"/>
        <v>0</v>
      </c>
      <c r="AO1126" s="234">
        <f t="shared" si="800"/>
        <v>0</v>
      </c>
      <c r="AP1126" s="234">
        <f t="shared" si="800"/>
        <v>0</v>
      </c>
      <c r="AQ1126" s="234">
        <f t="shared" si="800"/>
        <v>0</v>
      </c>
      <c r="AR1126" s="234">
        <f t="shared" si="800"/>
        <v>0</v>
      </c>
      <c r="AS1126" s="234">
        <f t="shared" si="800"/>
        <v>0</v>
      </c>
      <c r="AT1126" s="234">
        <f t="shared" si="800"/>
        <v>0</v>
      </c>
      <c r="AU1126" s="234">
        <f t="shared" si="801"/>
        <v>0</v>
      </c>
      <c r="AV1126" s="234">
        <f t="shared" si="801"/>
        <v>0</v>
      </c>
      <c r="AW1126" s="234">
        <f t="shared" si="801"/>
        <v>0</v>
      </c>
      <c r="AX1126" s="234">
        <f t="shared" si="801"/>
        <v>0</v>
      </c>
      <c r="AY1126" s="234">
        <f t="shared" si="801"/>
        <v>0</v>
      </c>
      <c r="AZ1126" s="234">
        <f t="shared" si="801"/>
        <v>0</v>
      </c>
      <c r="BA1126" s="234">
        <f t="shared" si="801"/>
        <v>0</v>
      </c>
      <c r="BB1126" s="234">
        <f t="shared" si="801"/>
        <v>0</v>
      </c>
      <c r="BC1126" s="234">
        <f t="shared" si="801"/>
        <v>0</v>
      </c>
      <c r="BD1126" s="234">
        <f t="shared" si="801"/>
        <v>0</v>
      </c>
      <c r="BE1126" s="234">
        <f t="shared" si="801"/>
        <v>0</v>
      </c>
      <c r="BF1126" s="234">
        <f t="shared" si="801"/>
        <v>0</v>
      </c>
      <c r="BG1126" s="234">
        <f t="shared" si="801"/>
        <v>0</v>
      </c>
      <c r="BH1126" s="234">
        <f t="shared" si="801"/>
        <v>0</v>
      </c>
      <c r="BI1126" s="234">
        <f t="shared" si="801"/>
        <v>0</v>
      </c>
      <c r="BJ1126" s="234">
        <f t="shared" si="801"/>
        <v>0</v>
      </c>
      <c r="BK1126" s="234">
        <f t="shared" si="802"/>
        <v>0</v>
      </c>
      <c r="BL1126" s="234">
        <f t="shared" si="794"/>
        <v>0</v>
      </c>
      <c r="BM1126" s="234">
        <f t="shared" si="794"/>
        <v>0</v>
      </c>
    </row>
    <row r="1127" spans="3:65" outlineLevel="1" x14ac:dyDescent="0.2">
      <c r="C1127" s="188">
        <f t="shared" si="795"/>
        <v>24</v>
      </c>
      <c r="D1127" s="166" t="str">
        <f t="shared" si="796"/>
        <v>item 24</v>
      </c>
      <c r="E1127" s="211" t="str">
        <f t="shared" si="788"/>
        <v>Operating Expense</v>
      </c>
      <c r="F1127" s="183">
        <f t="shared" si="788"/>
        <v>2</v>
      </c>
      <c r="G1127" s="183"/>
      <c r="H1127" s="261">
        <f t="shared" si="789"/>
        <v>0</v>
      </c>
      <c r="I1127" s="262">
        <f t="shared" si="797"/>
        <v>44562</v>
      </c>
      <c r="K1127" s="202">
        <f t="shared" si="798"/>
        <v>0</v>
      </c>
      <c r="L1127" s="203">
        <f t="shared" si="799"/>
        <v>0</v>
      </c>
      <c r="O1127" s="234">
        <f t="shared" si="804"/>
        <v>0</v>
      </c>
      <c r="P1127" s="234">
        <f t="shared" si="804"/>
        <v>0</v>
      </c>
      <c r="Q1127" s="234">
        <f t="shared" si="804"/>
        <v>0</v>
      </c>
      <c r="R1127" s="234">
        <f t="shared" si="804"/>
        <v>0</v>
      </c>
      <c r="S1127" s="234">
        <f t="shared" si="804"/>
        <v>0</v>
      </c>
      <c r="T1127" s="234">
        <f t="shared" si="804"/>
        <v>0</v>
      </c>
      <c r="U1127" s="234">
        <f t="shared" si="804"/>
        <v>0</v>
      </c>
      <c r="V1127" s="234">
        <f t="shared" si="804"/>
        <v>0</v>
      </c>
      <c r="W1127" s="234">
        <f t="shared" si="804"/>
        <v>0</v>
      </c>
      <c r="X1127" s="234">
        <f t="shared" si="804"/>
        <v>0</v>
      </c>
      <c r="Y1127" s="234">
        <f t="shared" si="804"/>
        <v>0</v>
      </c>
      <c r="Z1127" s="234">
        <f t="shared" si="804"/>
        <v>0</v>
      </c>
      <c r="AA1127" s="234">
        <f t="shared" si="804"/>
        <v>0</v>
      </c>
      <c r="AB1127" s="234">
        <f t="shared" si="804"/>
        <v>0</v>
      </c>
      <c r="AC1127" s="234">
        <f t="shared" si="804"/>
        <v>0</v>
      </c>
      <c r="AD1127" s="234">
        <f t="shared" si="804"/>
        <v>0</v>
      </c>
      <c r="AE1127" s="234">
        <f t="shared" si="800"/>
        <v>0</v>
      </c>
      <c r="AF1127" s="234">
        <f t="shared" si="800"/>
        <v>0</v>
      </c>
      <c r="AG1127" s="234">
        <f t="shared" si="800"/>
        <v>0</v>
      </c>
      <c r="AH1127" s="234">
        <f t="shared" si="800"/>
        <v>0</v>
      </c>
      <c r="AI1127" s="234">
        <f t="shared" si="800"/>
        <v>0</v>
      </c>
      <c r="AJ1127" s="234">
        <f t="shared" si="800"/>
        <v>0</v>
      </c>
      <c r="AK1127" s="234">
        <f t="shared" si="800"/>
        <v>0</v>
      </c>
      <c r="AL1127" s="234">
        <f t="shared" si="800"/>
        <v>0</v>
      </c>
      <c r="AM1127" s="234">
        <f t="shared" si="800"/>
        <v>0</v>
      </c>
      <c r="AN1127" s="234">
        <f t="shared" si="800"/>
        <v>0</v>
      </c>
      <c r="AO1127" s="234">
        <f t="shared" si="800"/>
        <v>0</v>
      </c>
      <c r="AP1127" s="234">
        <f t="shared" si="800"/>
        <v>0</v>
      </c>
      <c r="AQ1127" s="234">
        <f t="shared" si="800"/>
        <v>0</v>
      </c>
      <c r="AR1127" s="234">
        <f t="shared" si="800"/>
        <v>0</v>
      </c>
      <c r="AS1127" s="234">
        <f t="shared" si="800"/>
        <v>0</v>
      </c>
      <c r="AT1127" s="234">
        <f t="shared" si="800"/>
        <v>0</v>
      </c>
      <c r="AU1127" s="234">
        <f t="shared" si="801"/>
        <v>0</v>
      </c>
      <c r="AV1127" s="234">
        <f t="shared" si="801"/>
        <v>0</v>
      </c>
      <c r="AW1127" s="234">
        <f t="shared" si="801"/>
        <v>0</v>
      </c>
      <c r="AX1127" s="234">
        <f t="shared" si="801"/>
        <v>0</v>
      </c>
      <c r="AY1127" s="234">
        <f t="shared" si="801"/>
        <v>0</v>
      </c>
      <c r="AZ1127" s="234">
        <f t="shared" si="801"/>
        <v>0</v>
      </c>
      <c r="BA1127" s="234">
        <f t="shared" si="801"/>
        <v>0</v>
      </c>
      <c r="BB1127" s="234">
        <f t="shared" si="801"/>
        <v>0</v>
      </c>
      <c r="BC1127" s="234">
        <f t="shared" si="801"/>
        <v>0</v>
      </c>
      <c r="BD1127" s="234">
        <f t="shared" si="801"/>
        <v>0</v>
      </c>
      <c r="BE1127" s="234">
        <f t="shared" si="801"/>
        <v>0</v>
      </c>
      <c r="BF1127" s="234">
        <f t="shared" si="801"/>
        <v>0</v>
      </c>
      <c r="BG1127" s="234">
        <f t="shared" si="801"/>
        <v>0</v>
      </c>
      <c r="BH1127" s="234">
        <f t="shared" si="801"/>
        <v>0</v>
      </c>
      <c r="BI1127" s="234">
        <f t="shared" si="801"/>
        <v>0</v>
      </c>
      <c r="BJ1127" s="234">
        <f t="shared" si="801"/>
        <v>0</v>
      </c>
      <c r="BK1127" s="234">
        <f t="shared" si="802"/>
        <v>0</v>
      </c>
      <c r="BL1127" s="234">
        <f t="shared" si="794"/>
        <v>0</v>
      </c>
      <c r="BM1127" s="234">
        <f t="shared" si="794"/>
        <v>0</v>
      </c>
    </row>
    <row r="1128" spans="3:65" outlineLevel="1" x14ac:dyDescent="0.2">
      <c r="C1128" s="188">
        <f t="shared" si="795"/>
        <v>25</v>
      </c>
      <c r="D1128" s="166" t="str">
        <f t="shared" si="796"/>
        <v>item 25</v>
      </c>
      <c r="E1128" s="211" t="str">
        <f t="shared" si="788"/>
        <v>Operating Expense</v>
      </c>
      <c r="F1128" s="183">
        <f t="shared" si="788"/>
        <v>2</v>
      </c>
      <c r="G1128" s="183"/>
      <c r="H1128" s="261">
        <f t="shared" si="789"/>
        <v>0</v>
      </c>
      <c r="I1128" s="262">
        <f t="shared" si="797"/>
        <v>44562</v>
      </c>
      <c r="K1128" s="205">
        <f t="shared" si="798"/>
        <v>0</v>
      </c>
      <c r="L1128" s="206">
        <f t="shared" si="799"/>
        <v>0</v>
      </c>
      <c r="O1128" s="234">
        <f t="shared" si="804"/>
        <v>0</v>
      </c>
      <c r="P1128" s="234">
        <f t="shared" si="804"/>
        <v>0</v>
      </c>
      <c r="Q1128" s="234">
        <f t="shared" si="804"/>
        <v>0</v>
      </c>
      <c r="R1128" s="234">
        <f t="shared" si="804"/>
        <v>0</v>
      </c>
      <c r="S1128" s="234">
        <f t="shared" si="804"/>
        <v>0</v>
      </c>
      <c r="T1128" s="234">
        <f t="shared" si="804"/>
        <v>0</v>
      </c>
      <c r="U1128" s="234">
        <f t="shared" si="804"/>
        <v>0</v>
      </c>
      <c r="V1128" s="234">
        <f t="shared" si="804"/>
        <v>0</v>
      </c>
      <c r="W1128" s="234">
        <f t="shared" si="804"/>
        <v>0</v>
      </c>
      <c r="X1128" s="234">
        <f t="shared" si="804"/>
        <v>0</v>
      </c>
      <c r="Y1128" s="234">
        <f t="shared" si="804"/>
        <v>0</v>
      </c>
      <c r="Z1128" s="234">
        <f t="shared" si="804"/>
        <v>0</v>
      </c>
      <c r="AA1128" s="234">
        <f t="shared" si="804"/>
        <v>0</v>
      </c>
      <c r="AB1128" s="234">
        <f t="shared" si="804"/>
        <v>0</v>
      </c>
      <c r="AC1128" s="234">
        <f t="shared" si="804"/>
        <v>0</v>
      </c>
      <c r="AD1128" s="234">
        <f t="shared" si="804"/>
        <v>0</v>
      </c>
      <c r="AE1128" s="234">
        <f t="shared" si="800"/>
        <v>0</v>
      </c>
      <c r="AF1128" s="234">
        <f t="shared" si="800"/>
        <v>0</v>
      </c>
      <c r="AG1128" s="234">
        <f t="shared" si="800"/>
        <v>0</v>
      </c>
      <c r="AH1128" s="234">
        <f t="shared" si="800"/>
        <v>0</v>
      </c>
      <c r="AI1128" s="234">
        <f t="shared" si="800"/>
        <v>0</v>
      </c>
      <c r="AJ1128" s="234">
        <f t="shared" si="800"/>
        <v>0</v>
      </c>
      <c r="AK1128" s="234">
        <f t="shared" si="800"/>
        <v>0</v>
      </c>
      <c r="AL1128" s="234">
        <f t="shared" si="800"/>
        <v>0</v>
      </c>
      <c r="AM1128" s="234">
        <f t="shared" si="800"/>
        <v>0</v>
      </c>
      <c r="AN1128" s="234">
        <f t="shared" si="800"/>
        <v>0</v>
      </c>
      <c r="AO1128" s="234">
        <f t="shared" si="800"/>
        <v>0</v>
      </c>
      <c r="AP1128" s="234">
        <f t="shared" si="800"/>
        <v>0</v>
      </c>
      <c r="AQ1128" s="234">
        <f t="shared" si="800"/>
        <v>0</v>
      </c>
      <c r="AR1128" s="234">
        <f t="shared" si="800"/>
        <v>0</v>
      </c>
      <c r="AS1128" s="234">
        <f t="shared" si="800"/>
        <v>0</v>
      </c>
      <c r="AT1128" s="234">
        <f t="shared" si="800"/>
        <v>0</v>
      </c>
      <c r="AU1128" s="234">
        <f t="shared" si="801"/>
        <v>0</v>
      </c>
      <c r="AV1128" s="234">
        <f t="shared" si="801"/>
        <v>0</v>
      </c>
      <c r="AW1128" s="234">
        <f t="shared" si="801"/>
        <v>0</v>
      </c>
      <c r="AX1128" s="234">
        <f t="shared" si="801"/>
        <v>0</v>
      </c>
      <c r="AY1128" s="234">
        <f t="shared" si="801"/>
        <v>0</v>
      </c>
      <c r="AZ1128" s="234">
        <f t="shared" si="801"/>
        <v>0</v>
      </c>
      <c r="BA1128" s="234">
        <f t="shared" si="801"/>
        <v>0</v>
      </c>
      <c r="BB1128" s="234">
        <f t="shared" si="801"/>
        <v>0</v>
      </c>
      <c r="BC1128" s="234">
        <f t="shared" si="801"/>
        <v>0</v>
      </c>
      <c r="BD1128" s="234">
        <f t="shared" si="801"/>
        <v>0</v>
      </c>
      <c r="BE1128" s="234">
        <f t="shared" si="801"/>
        <v>0</v>
      </c>
      <c r="BF1128" s="234">
        <f t="shared" si="801"/>
        <v>0</v>
      </c>
      <c r="BG1128" s="234">
        <f t="shared" si="801"/>
        <v>0</v>
      </c>
      <c r="BH1128" s="234">
        <f t="shared" si="801"/>
        <v>0</v>
      </c>
      <c r="BI1128" s="234">
        <f t="shared" si="801"/>
        <v>0</v>
      </c>
      <c r="BJ1128" s="234">
        <f t="shared" si="801"/>
        <v>0</v>
      </c>
      <c r="BK1128" s="234">
        <f t="shared" si="802"/>
        <v>0</v>
      </c>
      <c r="BL1128" s="234">
        <f t="shared" si="794"/>
        <v>0</v>
      </c>
      <c r="BM1128" s="234">
        <f t="shared" si="794"/>
        <v>0</v>
      </c>
    </row>
    <row r="1129" spans="3:65" outlineLevel="1" x14ac:dyDescent="0.2">
      <c r="D1129" s="194"/>
      <c r="K1129" s="207"/>
      <c r="L1129" s="208"/>
      <c r="O1129" s="209"/>
      <c r="P1129" s="209"/>
      <c r="Q1129" s="209"/>
      <c r="R1129" s="209"/>
      <c r="S1129" s="209"/>
      <c r="T1129" s="209"/>
      <c r="U1129" s="209"/>
      <c r="V1129" s="209"/>
      <c r="W1129" s="209"/>
      <c r="X1129" s="209"/>
      <c r="Y1129" s="209"/>
      <c r="Z1129" s="209"/>
      <c r="AA1129" s="209"/>
      <c r="AB1129" s="209"/>
      <c r="AC1129" s="209"/>
      <c r="AD1129" s="209"/>
      <c r="AE1129" s="209"/>
      <c r="AF1129" s="209"/>
      <c r="AG1129" s="209"/>
      <c r="AH1129" s="209"/>
      <c r="AI1129" s="209"/>
      <c r="AJ1129" s="209"/>
      <c r="AK1129" s="209"/>
      <c r="AL1129" s="209"/>
      <c r="AM1129" s="209"/>
      <c r="AN1129" s="209"/>
      <c r="AO1129" s="209"/>
      <c r="AP1129" s="209"/>
      <c r="AQ1129" s="209"/>
      <c r="AR1129" s="209"/>
      <c r="AS1129" s="209"/>
      <c r="AT1129" s="209"/>
      <c r="AU1129" s="209"/>
      <c r="AV1129" s="209"/>
      <c r="AW1129" s="209"/>
      <c r="AX1129" s="209"/>
      <c r="AY1129" s="209"/>
      <c r="AZ1129" s="209"/>
      <c r="BA1129" s="209"/>
      <c r="BB1129" s="209"/>
      <c r="BC1129" s="209"/>
      <c r="BD1129" s="209"/>
      <c r="BE1129" s="209"/>
      <c r="BF1129" s="209"/>
      <c r="BG1129" s="209"/>
      <c r="BH1129" s="209"/>
      <c r="BI1129" s="209"/>
      <c r="BJ1129" s="209"/>
      <c r="BK1129" s="209"/>
      <c r="BL1129" s="209"/>
      <c r="BM1129" s="209"/>
    </row>
    <row r="1130" spans="3:65" s="189" customFormat="1" outlineLevel="1" x14ac:dyDescent="0.2">
      <c r="D1130" s="195"/>
      <c r="F1130" s="196"/>
      <c r="G1130" s="196"/>
    </row>
    <row r="1131" spans="3:65" s="189" customFormat="1" outlineLevel="1" x14ac:dyDescent="0.2">
      <c r="D1131" s="195"/>
      <c r="F1131" s="196"/>
      <c r="G1131" s="196"/>
    </row>
    <row r="1132" spans="3:65" outlineLevel="1" x14ac:dyDescent="0.2">
      <c r="D1132" s="186" t="s">
        <v>194</v>
      </c>
      <c r="E1132" s="181"/>
      <c r="F1132" s="155"/>
      <c r="G1132" s="155"/>
      <c r="H1132" s="216"/>
      <c r="K1132" s="184"/>
      <c r="L1132" s="184"/>
      <c r="M1132" s="184"/>
      <c r="O1132" s="184"/>
      <c r="P1132" s="184"/>
      <c r="Q1132" s="184"/>
      <c r="R1132" s="184"/>
      <c r="S1132" s="184"/>
      <c r="T1132" s="184"/>
      <c r="U1132" s="184"/>
      <c r="V1132" s="184"/>
      <c r="W1132" s="184"/>
      <c r="X1132" s="184"/>
      <c r="Y1132" s="184"/>
      <c r="Z1132" s="184"/>
      <c r="AA1132" s="184"/>
      <c r="AB1132" s="184"/>
      <c r="AC1132" s="184"/>
      <c r="AD1132" s="184"/>
      <c r="AE1132" s="184"/>
      <c r="AF1132" s="184"/>
      <c r="AG1132" s="184"/>
      <c r="AH1132" s="184"/>
      <c r="AI1132" s="184"/>
      <c r="AJ1132" s="184"/>
      <c r="AK1132" s="184"/>
      <c r="AL1132" s="184"/>
      <c r="AM1132" s="184"/>
      <c r="AN1132" s="184"/>
      <c r="AO1132" s="184"/>
      <c r="AP1132" s="184"/>
      <c r="AQ1132" s="184"/>
      <c r="AR1132" s="184"/>
      <c r="AS1132" s="184"/>
      <c r="AT1132" s="184"/>
      <c r="AU1132" s="184"/>
      <c r="AV1132" s="184"/>
      <c r="AW1132" s="184"/>
      <c r="AX1132" s="184"/>
      <c r="AY1132" s="184"/>
      <c r="AZ1132" s="184"/>
      <c r="BA1132" s="184"/>
      <c r="BB1132" s="184"/>
      <c r="BC1132" s="184"/>
      <c r="BD1132" s="184"/>
      <c r="BE1132" s="184"/>
      <c r="BF1132" s="184"/>
      <c r="BG1132" s="184"/>
      <c r="BH1132" s="184"/>
      <c r="BI1132" s="184"/>
      <c r="BJ1132" s="184"/>
      <c r="BK1132" s="184"/>
      <c r="BL1132" s="184"/>
      <c r="BM1132" s="184"/>
    </row>
    <row r="1133" spans="3:65" outlineLevel="1" x14ac:dyDescent="0.2">
      <c r="C1133" s="188">
        <f>C1132+1</f>
        <v>1</v>
      </c>
      <c r="D1133" s="166" t="str">
        <f>INDEX(D$51:D$75,$C1133,1)</f>
        <v xml:space="preserve">TRANSMISSION LINE  </v>
      </c>
      <c r="E1133" s="211" t="str">
        <f t="shared" ref="E1133:F1157" si="805">INDEX(E$51:E$75,$C1133,1)</f>
        <v>CWIP Capital</v>
      </c>
      <c r="F1133" s="183">
        <f t="shared" si="805"/>
        <v>6</v>
      </c>
      <c r="G1133" s="183"/>
      <c r="H1133" s="222"/>
      <c r="K1133" s="202">
        <f ca="1">SUMPRODUCT(O1133:BM1133,$O$11:$BM$11)</f>
        <v>0</v>
      </c>
      <c r="L1133" s="203">
        <f ca="1">SUM(O1133:BM1133)</f>
        <v>0</v>
      </c>
      <c r="O1133" s="221">
        <f ca="1">SUMPRODUCT($O1104:O1104,N(OFFSET($O199:O199,0,MAX(COLUMN($O199:O199))-COLUMN($O199:O199),1,1)))</f>
        <v>0</v>
      </c>
      <c r="P1133" s="221">
        <f ca="1">SUMPRODUCT($O1104:P1104,N(OFFSET($O199:P199,0,MAX(COLUMN($O199:P199))-COLUMN($O199:P199),1,1)))</f>
        <v>0</v>
      </c>
      <c r="Q1133" s="221">
        <f ca="1">SUMPRODUCT($O1104:Q1104,N(OFFSET($O199:Q199,0,MAX(COLUMN($O199:Q199))-COLUMN($O199:Q199),1,1)))</f>
        <v>0</v>
      </c>
      <c r="R1133" s="221">
        <f ca="1">SUMPRODUCT($O1104:R1104,N(OFFSET($O199:R199,0,MAX(COLUMN($O199:R199))-COLUMN($O199:R199),1,1)))</f>
        <v>0</v>
      </c>
      <c r="S1133" s="221">
        <f ca="1">SUMPRODUCT($O1104:S1104,N(OFFSET($O199:S199,0,MAX(COLUMN($O199:S199))-COLUMN($O199:S199),1,1)))</f>
        <v>0</v>
      </c>
      <c r="T1133" s="221">
        <f ca="1">SUMPRODUCT($O1104:T1104,N(OFFSET($O199:T199,0,MAX(COLUMN($O199:T199))-COLUMN($O199:T199),1,1)))</f>
        <v>0</v>
      </c>
      <c r="U1133" s="221">
        <f ca="1">SUMPRODUCT($O1104:U1104,N(OFFSET($O199:U199,0,MAX(COLUMN($O199:U199))-COLUMN($O199:U199),1,1)))</f>
        <v>0</v>
      </c>
      <c r="V1133" s="221">
        <f ca="1">SUMPRODUCT($O1104:V1104,N(OFFSET($O199:V199,0,MAX(COLUMN($O199:V199))-COLUMN($O199:V199),1,1)))</f>
        <v>0</v>
      </c>
      <c r="W1133" s="221">
        <f ca="1">SUMPRODUCT($O1104:W1104,N(OFFSET($O199:W199,0,MAX(COLUMN($O199:W199))-COLUMN($O199:W199),1,1)))</f>
        <v>0</v>
      </c>
      <c r="X1133" s="221">
        <f ca="1">SUMPRODUCT($O1104:X1104,N(OFFSET($O199:X199,0,MAX(COLUMN($O199:X199))-COLUMN($O199:X199),1,1)))</f>
        <v>0</v>
      </c>
      <c r="Y1133" s="221">
        <f ca="1">SUMPRODUCT($O1104:Y1104,N(OFFSET($O199:Y199,0,MAX(COLUMN($O199:Y199))-COLUMN($O199:Y199),1,1)))</f>
        <v>0</v>
      </c>
      <c r="Z1133" s="221">
        <f ca="1">SUMPRODUCT($O1104:Z1104,N(OFFSET($O199:Z199,0,MAX(COLUMN($O199:Z199))-COLUMN($O199:Z199),1,1)))</f>
        <v>0</v>
      </c>
      <c r="AA1133" s="221">
        <f ca="1">SUMPRODUCT($O1104:AA1104,N(OFFSET($O199:AA199,0,MAX(COLUMN($O199:AA199))-COLUMN($O199:AA199),1,1)))</f>
        <v>0</v>
      </c>
      <c r="AB1133" s="221">
        <f ca="1">SUMPRODUCT($O1104:AB1104,N(OFFSET($O199:AB199,0,MAX(COLUMN($O199:AB199))-COLUMN($O199:AB199),1,1)))</f>
        <v>0</v>
      </c>
      <c r="AC1133" s="221">
        <f ca="1">SUMPRODUCT($O1104:AC1104,N(OFFSET($O199:AC199,0,MAX(COLUMN($O199:AC199))-COLUMN($O199:AC199),1,1)))</f>
        <v>0</v>
      </c>
      <c r="AD1133" s="221">
        <f ca="1">SUMPRODUCT($O1104:AD1104,N(OFFSET($O199:AD199,0,MAX(COLUMN($O199:AD199))-COLUMN($O199:AD199),1,1)))</f>
        <v>0</v>
      </c>
      <c r="AE1133" s="221">
        <f ca="1">SUMPRODUCT($O1104:AE1104,N(OFFSET($O199:AE199,0,MAX(COLUMN($O199:AE199))-COLUMN($O199:AE199),1,1)))</f>
        <v>0</v>
      </c>
      <c r="AF1133" s="221">
        <f ca="1">SUMPRODUCT($O1104:AF1104,N(OFFSET($O199:AF199,0,MAX(COLUMN($O199:AF199))-COLUMN($O199:AF199),1,1)))</f>
        <v>0</v>
      </c>
      <c r="AG1133" s="221">
        <f ca="1">SUMPRODUCT($O1104:AG1104,N(OFFSET($O199:AG199,0,MAX(COLUMN($O199:AG199))-COLUMN($O199:AG199),1,1)))</f>
        <v>0</v>
      </c>
      <c r="AH1133" s="221">
        <f ca="1">SUMPRODUCT($O1104:AH1104,N(OFFSET($O199:AH199,0,MAX(COLUMN($O199:AH199))-COLUMN($O199:AH199),1,1)))</f>
        <v>0</v>
      </c>
      <c r="AI1133" s="221">
        <f ca="1">SUMPRODUCT($O1104:AI1104,N(OFFSET($O199:AI199,0,MAX(COLUMN($O199:AI199))-COLUMN($O199:AI199),1,1)))</f>
        <v>0</v>
      </c>
      <c r="AJ1133" s="221">
        <f ca="1">SUMPRODUCT($O1104:AJ1104,N(OFFSET($O199:AJ199,0,MAX(COLUMN($O199:AJ199))-COLUMN($O199:AJ199),1,1)))</f>
        <v>0</v>
      </c>
      <c r="AK1133" s="221">
        <f ca="1">SUMPRODUCT($O1104:AK1104,N(OFFSET($O199:AK199,0,MAX(COLUMN($O199:AK199))-COLUMN($O199:AK199),1,1)))</f>
        <v>0</v>
      </c>
      <c r="AL1133" s="221">
        <f ca="1">SUMPRODUCT($O1104:AL1104,N(OFFSET($O199:AL199,0,MAX(COLUMN($O199:AL199))-COLUMN($O199:AL199),1,1)))</f>
        <v>0</v>
      </c>
      <c r="AM1133" s="221">
        <f ca="1">SUMPRODUCT($O1104:AM1104,N(OFFSET($O199:AM199,0,MAX(COLUMN($O199:AM199))-COLUMN($O199:AM199),1,1)))</f>
        <v>0</v>
      </c>
      <c r="AN1133" s="221">
        <f ca="1">SUMPRODUCT($O1104:AN1104,N(OFFSET($O199:AN199,0,MAX(COLUMN($O199:AN199))-COLUMN($O199:AN199),1,1)))</f>
        <v>0</v>
      </c>
      <c r="AO1133" s="221">
        <f ca="1">SUMPRODUCT($O1104:AO1104,N(OFFSET($O199:AO199,0,MAX(COLUMN($O199:AO199))-COLUMN($O199:AO199),1,1)))</f>
        <v>0</v>
      </c>
      <c r="AP1133" s="221">
        <f ca="1">SUMPRODUCT($O1104:AP1104,N(OFFSET($O199:AP199,0,MAX(COLUMN($O199:AP199))-COLUMN($O199:AP199),1,1)))</f>
        <v>0</v>
      </c>
      <c r="AQ1133" s="221">
        <f ca="1">SUMPRODUCT($O1104:AQ1104,N(OFFSET($O199:AQ199,0,MAX(COLUMN($O199:AQ199))-COLUMN($O199:AQ199),1,1)))</f>
        <v>0</v>
      </c>
      <c r="AR1133" s="221">
        <f ca="1">SUMPRODUCT($O1104:AR1104,N(OFFSET($O199:AR199,0,MAX(COLUMN($O199:AR199))-COLUMN($O199:AR199),1,1)))</f>
        <v>0</v>
      </c>
      <c r="AS1133" s="221">
        <f ca="1">SUMPRODUCT($O1104:AS1104,N(OFFSET($O199:AS199,0,MAX(COLUMN($O199:AS199))-COLUMN($O199:AS199),1,1)))</f>
        <v>0</v>
      </c>
      <c r="AT1133" s="221">
        <f ca="1">SUMPRODUCT($O1104:AT1104,N(OFFSET($O199:AT199,0,MAX(COLUMN($O199:AT199))-COLUMN($O199:AT199),1,1)))</f>
        <v>0</v>
      </c>
      <c r="AU1133" s="221">
        <f ca="1">SUMPRODUCT($O1104:AU1104,N(OFFSET($O199:AU199,0,MAX(COLUMN($O199:AU199))-COLUMN($O199:AU199),1,1)))</f>
        <v>0</v>
      </c>
      <c r="AV1133" s="221">
        <f ca="1">SUMPRODUCT($O1104:AV1104,N(OFFSET($O199:AV199,0,MAX(COLUMN($O199:AV199))-COLUMN($O199:AV199),1,1)))</f>
        <v>0</v>
      </c>
      <c r="AW1133" s="221">
        <f ca="1">SUMPRODUCT($O1104:AW1104,N(OFFSET($O199:AW199,0,MAX(COLUMN($O199:AW199))-COLUMN($O199:AW199),1,1)))</f>
        <v>0</v>
      </c>
      <c r="AX1133" s="221">
        <f ca="1">SUMPRODUCT($O1104:AX1104,N(OFFSET($O199:AX199,0,MAX(COLUMN($O199:AX199))-COLUMN($O199:AX199),1,1)))</f>
        <v>0</v>
      </c>
      <c r="AY1133" s="221">
        <f ca="1">SUMPRODUCT($O1104:AY1104,N(OFFSET($O199:AY199,0,MAX(COLUMN($O199:AY199))-COLUMN($O199:AY199),1,1)))</f>
        <v>0</v>
      </c>
      <c r="AZ1133" s="221">
        <f ca="1">SUMPRODUCT($O1104:AZ1104,N(OFFSET($O199:AZ199,0,MAX(COLUMN($O199:AZ199))-COLUMN($O199:AZ199),1,1)))</f>
        <v>0</v>
      </c>
      <c r="BA1133" s="221">
        <f ca="1">SUMPRODUCT($O1104:BA1104,N(OFFSET($O199:BA199,0,MAX(COLUMN($O199:BA199))-COLUMN($O199:BA199),1,1)))</f>
        <v>0</v>
      </c>
      <c r="BB1133" s="221">
        <f ca="1">SUMPRODUCT($O1104:BB1104,N(OFFSET($O199:BB199,0,MAX(COLUMN($O199:BB199))-COLUMN($O199:BB199),1,1)))</f>
        <v>0</v>
      </c>
      <c r="BC1133" s="221">
        <f ca="1">SUMPRODUCT($O1104:BC1104,N(OFFSET($O199:BC199,0,MAX(COLUMN($O199:BC199))-COLUMN($O199:BC199),1,1)))</f>
        <v>0</v>
      </c>
      <c r="BD1133" s="221">
        <f ca="1">SUMPRODUCT($O1104:BD1104,N(OFFSET($O199:BD199,0,MAX(COLUMN($O199:BD199))-COLUMN($O199:BD199),1,1)))</f>
        <v>0</v>
      </c>
      <c r="BE1133" s="221">
        <f ca="1">SUMPRODUCT($O1104:BE1104,N(OFFSET($O199:BE199,0,MAX(COLUMN($O199:BE199))-COLUMN($O199:BE199),1,1)))</f>
        <v>0</v>
      </c>
      <c r="BF1133" s="221">
        <f ca="1">SUMPRODUCT($O1104:BF1104,N(OFFSET($O199:BF199,0,MAX(COLUMN($O199:BF199))-COLUMN($O199:BF199),1,1)))</f>
        <v>0</v>
      </c>
      <c r="BG1133" s="221">
        <f ca="1">SUMPRODUCT($O1104:BG1104,N(OFFSET($O199:BG199,0,MAX(COLUMN($O199:BG199))-COLUMN($O199:BG199),1,1)))</f>
        <v>0</v>
      </c>
      <c r="BH1133" s="221">
        <f ca="1">SUMPRODUCT($O1104:BH1104,N(OFFSET($O199:BH199,0,MAX(COLUMN($O199:BH199))-COLUMN($O199:BH199),1,1)))</f>
        <v>0</v>
      </c>
      <c r="BI1133" s="221">
        <f ca="1">SUMPRODUCT($O1104:BI1104,N(OFFSET($O199:BI199,0,MAX(COLUMN($O199:BI199))-COLUMN($O199:BI199),1,1)))</f>
        <v>0</v>
      </c>
      <c r="BJ1133" s="221">
        <f ca="1">SUMPRODUCT($O1104:BJ1104,N(OFFSET($O199:BJ199,0,MAX(COLUMN($O199:BJ199))-COLUMN($O199:BJ199),1,1)))</f>
        <v>0</v>
      </c>
      <c r="BK1133" s="221">
        <f ca="1">SUMPRODUCT($O1104:BK1104,N(OFFSET($O199:BK199,0,MAX(COLUMN($O199:BK199))-COLUMN($O199:BK199),1,1)))</f>
        <v>0</v>
      </c>
      <c r="BL1133" s="221">
        <f ca="1">SUMPRODUCT($O1104:BL1104,N(OFFSET($O199:BL199,0,MAX(COLUMN($O199:BL199))-COLUMN($O199:BL199),1,1)))</f>
        <v>0</v>
      </c>
      <c r="BM1133" s="221">
        <f ca="1">SUMPRODUCT($O1104:BM1104,N(OFFSET($O199:BM199,0,MAX(COLUMN($O199:BM199))-COLUMN($O199:BM199),1,1)))</f>
        <v>0</v>
      </c>
    </row>
    <row r="1134" spans="3:65" outlineLevel="1" x14ac:dyDescent="0.2">
      <c r="C1134" s="188">
        <f t="shared" ref="C1134:C1157" si="806">C1133+1</f>
        <v>2</v>
      </c>
      <c r="D1134" s="166" t="str">
        <f t="shared" ref="D1134:D1157" si="807">INDEX(D$51:D$75,$C1134,1)</f>
        <v xml:space="preserve">TRANSMISSION SUBSTATION  </v>
      </c>
      <c r="E1134" s="211" t="str">
        <f t="shared" si="805"/>
        <v>CWIP Capital</v>
      </c>
      <c r="F1134" s="183">
        <f t="shared" si="805"/>
        <v>6</v>
      </c>
      <c r="G1134" s="183"/>
      <c r="H1134" s="222"/>
      <c r="K1134" s="202">
        <f t="shared" ref="K1134:K1157" ca="1" si="808">SUMPRODUCT(O1134:BM1134,$O$11:$BM$11)</f>
        <v>0</v>
      </c>
      <c r="L1134" s="203">
        <f t="shared" ref="L1134:L1157" ca="1" si="809">SUM(O1134:BM1134)</f>
        <v>0</v>
      </c>
      <c r="O1134" s="221">
        <f ca="1">SUMPRODUCT($O1105:O1105,N(OFFSET($O200:O200,0,MAX(COLUMN($O200:O200))-COLUMN($O200:O200),1,1)))</f>
        <v>0</v>
      </c>
      <c r="P1134" s="221">
        <f ca="1">SUMPRODUCT($O1105:P1105,N(OFFSET($O200:P200,0,MAX(COLUMN($O200:P200))-COLUMN($O200:P200),1,1)))</f>
        <v>0</v>
      </c>
      <c r="Q1134" s="221">
        <f ca="1">SUMPRODUCT($O1105:Q1105,N(OFFSET($O200:Q200,0,MAX(COLUMN($O200:Q200))-COLUMN($O200:Q200),1,1)))</f>
        <v>0</v>
      </c>
      <c r="R1134" s="221">
        <f ca="1">SUMPRODUCT($O1105:R1105,N(OFFSET($O200:R200,0,MAX(COLUMN($O200:R200))-COLUMN($O200:R200),1,1)))</f>
        <v>0</v>
      </c>
      <c r="S1134" s="221">
        <f ca="1">SUMPRODUCT($O1105:S1105,N(OFFSET($O200:S200,0,MAX(COLUMN($O200:S200))-COLUMN($O200:S200),1,1)))</f>
        <v>0</v>
      </c>
      <c r="T1134" s="221">
        <f ca="1">SUMPRODUCT($O1105:T1105,N(OFFSET($O200:T200,0,MAX(COLUMN($O200:T200))-COLUMN($O200:T200),1,1)))</f>
        <v>0</v>
      </c>
      <c r="U1134" s="221">
        <f ca="1">SUMPRODUCT($O1105:U1105,N(OFFSET($O200:U200,0,MAX(COLUMN($O200:U200))-COLUMN($O200:U200),1,1)))</f>
        <v>0</v>
      </c>
      <c r="V1134" s="221">
        <f ca="1">SUMPRODUCT($O1105:V1105,N(OFFSET($O200:V200,0,MAX(COLUMN($O200:V200))-COLUMN($O200:V200),1,1)))</f>
        <v>0</v>
      </c>
      <c r="W1134" s="221">
        <f ca="1">SUMPRODUCT($O1105:W1105,N(OFFSET($O200:W200,0,MAX(COLUMN($O200:W200))-COLUMN($O200:W200),1,1)))</f>
        <v>0</v>
      </c>
      <c r="X1134" s="221">
        <f ca="1">SUMPRODUCT($O1105:X1105,N(OFFSET($O200:X200,0,MAX(COLUMN($O200:X200))-COLUMN($O200:X200),1,1)))</f>
        <v>0</v>
      </c>
      <c r="Y1134" s="221">
        <f ca="1">SUMPRODUCT($O1105:Y1105,N(OFFSET($O200:Y200,0,MAX(COLUMN($O200:Y200))-COLUMN($O200:Y200),1,1)))</f>
        <v>0</v>
      </c>
      <c r="Z1134" s="221">
        <f ca="1">SUMPRODUCT($O1105:Z1105,N(OFFSET($O200:Z200,0,MAX(COLUMN($O200:Z200))-COLUMN($O200:Z200),1,1)))</f>
        <v>0</v>
      </c>
      <c r="AA1134" s="221">
        <f ca="1">SUMPRODUCT($O1105:AA1105,N(OFFSET($O200:AA200,0,MAX(COLUMN($O200:AA200))-COLUMN($O200:AA200),1,1)))</f>
        <v>0</v>
      </c>
      <c r="AB1134" s="221">
        <f ca="1">SUMPRODUCT($O1105:AB1105,N(OFFSET($O200:AB200,0,MAX(COLUMN($O200:AB200))-COLUMN($O200:AB200),1,1)))</f>
        <v>0</v>
      </c>
      <c r="AC1134" s="221">
        <f ca="1">SUMPRODUCT($O1105:AC1105,N(OFFSET($O200:AC200,0,MAX(COLUMN($O200:AC200))-COLUMN($O200:AC200),1,1)))</f>
        <v>0</v>
      </c>
      <c r="AD1134" s="221">
        <f ca="1">SUMPRODUCT($O1105:AD1105,N(OFFSET($O200:AD200,0,MAX(COLUMN($O200:AD200))-COLUMN($O200:AD200),1,1)))</f>
        <v>0</v>
      </c>
      <c r="AE1134" s="221">
        <f ca="1">SUMPRODUCT($O1105:AE1105,N(OFFSET($O200:AE200,0,MAX(COLUMN($O200:AE200))-COLUMN($O200:AE200),1,1)))</f>
        <v>0</v>
      </c>
      <c r="AF1134" s="221">
        <f ca="1">SUMPRODUCT($O1105:AF1105,N(OFFSET($O200:AF200,0,MAX(COLUMN($O200:AF200))-COLUMN($O200:AF200),1,1)))</f>
        <v>0</v>
      </c>
      <c r="AG1134" s="221">
        <f ca="1">SUMPRODUCT($O1105:AG1105,N(OFFSET($O200:AG200,0,MAX(COLUMN($O200:AG200))-COLUMN($O200:AG200),1,1)))</f>
        <v>0</v>
      </c>
      <c r="AH1134" s="221">
        <f ca="1">SUMPRODUCT($O1105:AH1105,N(OFFSET($O200:AH200,0,MAX(COLUMN($O200:AH200))-COLUMN($O200:AH200),1,1)))</f>
        <v>0</v>
      </c>
      <c r="AI1134" s="221">
        <f ca="1">SUMPRODUCT($O1105:AI1105,N(OFFSET($O200:AI200,0,MAX(COLUMN($O200:AI200))-COLUMN($O200:AI200),1,1)))</f>
        <v>0</v>
      </c>
      <c r="AJ1134" s="221">
        <f ca="1">SUMPRODUCT($O1105:AJ1105,N(OFFSET($O200:AJ200,0,MAX(COLUMN($O200:AJ200))-COLUMN($O200:AJ200),1,1)))</f>
        <v>0</v>
      </c>
      <c r="AK1134" s="221">
        <f ca="1">SUMPRODUCT($O1105:AK1105,N(OFFSET($O200:AK200,0,MAX(COLUMN($O200:AK200))-COLUMN($O200:AK200),1,1)))</f>
        <v>0</v>
      </c>
      <c r="AL1134" s="221">
        <f ca="1">SUMPRODUCT($O1105:AL1105,N(OFFSET($O200:AL200,0,MAX(COLUMN($O200:AL200))-COLUMN($O200:AL200),1,1)))</f>
        <v>0</v>
      </c>
      <c r="AM1134" s="221">
        <f ca="1">SUMPRODUCT($O1105:AM1105,N(OFFSET($O200:AM200,0,MAX(COLUMN($O200:AM200))-COLUMN($O200:AM200),1,1)))</f>
        <v>0</v>
      </c>
      <c r="AN1134" s="221">
        <f ca="1">SUMPRODUCT($O1105:AN1105,N(OFFSET($O200:AN200,0,MAX(COLUMN($O200:AN200))-COLUMN($O200:AN200),1,1)))</f>
        <v>0</v>
      </c>
      <c r="AO1134" s="221">
        <f ca="1">SUMPRODUCT($O1105:AO1105,N(OFFSET($O200:AO200,0,MAX(COLUMN($O200:AO200))-COLUMN($O200:AO200),1,1)))</f>
        <v>0</v>
      </c>
      <c r="AP1134" s="221">
        <f ca="1">SUMPRODUCT($O1105:AP1105,N(OFFSET($O200:AP200,0,MAX(COLUMN($O200:AP200))-COLUMN($O200:AP200),1,1)))</f>
        <v>0</v>
      </c>
      <c r="AQ1134" s="221">
        <f ca="1">SUMPRODUCT($O1105:AQ1105,N(OFFSET($O200:AQ200,0,MAX(COLUMN($O200:AQ200))-COLUMN($O200:AQ200),1,1)))</f>
        <v>0</v>
      </c>
      <c r="AR1134" s="221">
        <f ca="1">SUMPRODUCT($O1105:AR1105,N(OFFSET($O200:AR200,0,MAX(COLUMN($O200:AR200))-COLUMN($O200:AR200),1,1)))</f>
        <v>0</v>
      </c>
      <c r="AS1134" s="221">
        <f ca="1">SUMPRODUCT($O1105:AS1105,N(OFFSET($O200:AS200,0,MAX(COLUMN($O200:AS200))-COLUMN($O200:AS200),1,1)))</f>
        <v>0</v>
      </c>
      <c r="AT1134" s="221">
        <f ca="1">SUMPRODUCT($O1105:AT1105,N(OFFSET($O200:AT200,0,MAX(COLUMN($O200:AT200))-COLUMN($O200:AT200),1,1)))</f>
        <v>0</v>
      </c>
      <c r="AU1134" s="221">
        <f ca="1">SUMPRODUCT($O1105:AU1105,N(OFFSET($O200:AU200,0,MAX(COLUMN($O200:AU200))-COLUMN($O200:AU200),1,1)))</f>
        <v>0</v>
      </c>
      <c r="AV1134" s="221">
        <f ca="1">SUMPRODUCT($O1105:AV1105,N(OFFSET($O200:AV200,0,MAX(COLUMN($O200:AV200))-COLUMN($O200:AV200),1,1)))</f>
        <v>0</v>
      </c>
      <c r="AW1134" s="221">
        <f ca="1">SUMPRODUCT($O1105:AW1105,N(OFFSET($O200:AW200,0,MAX(COLUMN($O200:AW200))-COLUMN($O200:AW200),1,1)))</f>
        <v>0</v>
      </c>
      <c r="AX1134" s="221">
        <f ca="1">SUMPRODUCT($O1105:AX1105,N(OFFSET($O200:AX200,0,MAX(COLUMN($O200:AX200))-COLUMN($O200:AX200),1,1)))</f>
        <v>0</v>
      </c>
      <c r="AY1134" s="221">
        <f ca="1">SUMPRODUCT($O1105:AY1105,N(OFFSET($O200:AY200,0,MAX(COLUMN($O200:AY200))-COLUMN($O200:AY200),1,1)))</f>
        <v>0</v>
      </c>
      <c r="AZ1134" s="221">
        <f ca="1">SUMPRODUCT($O1105:AZ1105,N(OFFSET($O200:AZ200,0,MAX(COLUMN($O200:AZ200))-COLUMN($O200:AZ200),1,1)))</f>
        <v>0</v>
      </c>
      <c r="BA1134" s="221">
        <f ca="1">SUMPRODUCT($O1105:BA1105,N(OFFSET($O200:BA200,0,MAX(COLUMN($O200:BA200))-COLUMN($O200:BA200),1,1)))</f>
        <v>0</v>
      </c>
      <c r="BB1134" s="221">
        <f ca="1">SUMPRODUCT($O1105:BB1105,N(OFFSET($O200:BB200,0,MAX(COLUMN($O200:BB200))-COLUMN($O200:BB200),1,1)))</f>
        <v>0</v>
      </c>
      <c r="BC1134" s="221">
        <f ca="1">SUMPRODUCT($O1105:BC1105,N(OFFSET($O200:BC200,0,MAX(COLUMN($O200:BC200))-COLUMN($O200:BC200),1,1)))</f>
        <v>0</v>
      </c>
      <c r="BD1134" s="221">
        <f ca="1">SUMPRODUCT($O1105:BD1105,N(OFFSET($O200:BD200,0,MAX(COLUMN($O200:BD200))-COLUMN($O200:BD200),1,1)))</f>
        <v>0</v>
      </c>
      <c r="BE1134" s="221">
        <f ca="1">SUMPRODUCT($O1105:BE1105,N(OFFSET($O200:BE200,0,MAX(COLUMN($O200:BE200))-COLUMN($O200:BE200),1,1)))</f>
        <v>0</v>
      </c>
      <c r="BF1134" s="221">
        <f ca="1">SUMPRODUCT($O1105:BF1105,N(OFFSET($O200:BF200,0,MAX(COLUMN($O200:BF200))-COLUMN($O200:BF200),1,1)))</f>
        <v>0</v>
      </c>
      <c r="BG1134" s="221">
        <f ca="1">SUMPRODUCT($O1105:BG1105,N(OFFSET($O200:BG200,0,MAX(COLUMN($O200:BG200))-COLUMN($O200:BG200),1,1)))</f>
        <v>0</v>
      </c>
      <c r="BH1134" s="221">
        <f ca="1">SUMPRODUCT($O1105:BH1105,N(OFFSET($O200:BH200,0,MAX(COLUMN($O200:BH200))-COLUMN($O200:BH200),1,1)))</f>
        <v>0</v>
      </c>
      <c r="BI1134" s="221">
        <f ca="1">SUMPRODUCT($O1105:BI1105,N(OFFSET($O200:BI200,0,MAX(COLUMN($O200:BI200))-COLUMN($O200:BI200),1,1)))</f>
        <v>0</v>
      </c>
      <c r="BJ1134" s="221">
        <f ca="1">SUMPRODUCT($O1105:BJ1105,N(OFFSET($O200:BJ200,0,MAX(COLUMN($O200:BJ200))-COLUMN($O200:BJ200),1,1)))</f>
        <v>0</v>
      </c>
      <c r="BK1134" s="221">
        <f ca="1">SUMPRODUCT($O1105:BK1105,N(OFFSET($O200:BK200,0,MAX(COLUMN($O200:BK200))-COLUMN($O200:BK200),1,1)))</f>
        <v>0</v>
      </c>
      <c r="BL1134" s="221">
        <f ca="1">SUMPRODUCT($O1105:BL1105,N(OFFSET($O200:BL200,0,MAX(COLUMN($O200:BL200))-COLUMN($O200:BL200),1,1)))</f>
        <v>0</v>
      </c>
      <c r="BM1134" s="221">
        <f ca="1">SUMPRODUCT($O1105:BM1105,N(OFFSET($O200:BM200,0,MAX(COLUMN($O200:BM200))-COLUMN($O200:BM200),1,1)))</f>
        <v>0</v>
      </c>
    </row>
    <row r="1135" spans="3:65" outlineLevel="1" x14ac:dyDescent="0.2">
      <c r="C1135" s="188">
        <f t="shared" si="806"/>
        <v>3</v>
      </c>
      <c r="D1135" s="166" t="str">
        <f t="shared" si="807"/>
        <v xml:space="preserve">DISTRIBUTION SUBSTATION  </v>
      </c>
      <c r="E1135" s="211" t="str">
        <f t="shared" si="805"/>
        <v>CWIP Capital</v>
      </c>
      <c r="F1135" s="183">
        <f t="shared" si="805"/>
        <v>6</v>
      </c>
      <c r="G1135" s="183"/>
      <c r="H1135" s="222"/>
      <c r="K1135" s="202">
        <f t="shared" ca="1" si="808"/>
        <v>0</v>
      </c>
      <c r="L1135" s="203">
        <f t="shared" ca="1" si="809"/>
        <v>0</v>
      </c>
      <c r="O1135" s="221">
        <f ca="1">SUMPRODUCT($O1106:O1106,N(OFFSET($O201:O201,0,MAX(COLUMN($O201:O201))-COLUMN($O201:O201),1,1)))</f>
        <v>0</v>
      </c>
      <c r="P1135" s="221">
        <f ca="1">SUMPRODUCT($O1106:P1106,N(OFFSET($O201:P201,0,MAX(COLUMN($O201:P201))-COLUMN($O201:P201),1,1)))</f>
        <v>0</v>
      </c>
      <c r="Q1135" s="221">
        <f ca="1">SUMPRODUCT($O1106:Q1106,N(OFFSET($O201:Q201,0,MAX(COLUMN($O201:Q201))-COLUMN($O201:Q201),1,1)))</f>
        <v>0</v>
      </c>
      <c r="R1135" s="221">
        <f ca="1">SUMPRODUCT($O1106:R1106,N(OFFSET($O201:R201,0,MAX(COLUMN($O201:R201))-COLUMN($O201:R201),1,1)))</f>
        <v>0</v>
      </c>
      <c r="S1135" s="221">
        <f ca="1">SUMPRODUCT($O1106:S1106,N(OFFSET($O201:S201,0,MAX(COLUMN($O201:S201))-COLUMN($O201:S201),1,1)))</f>
        <v>0</v>
      </c>
      <c r="T1135" s="221">
        <f ca="1">SUMPRODUCT($O1106:T1106,N(OFFSET($O201:T201,0,MAX(COLUMN($O201:T201))-COLUMN($O201:T201),1,1)))</f>
        <v>0</v>
      </c>
      <c r="U1135" s="221">
        <f ca="1">SUMPRODUCT($O1106:U1106,N(OFFSET($O201:U201,0,MAX(COLUMN($O201:U201))-COLUMN($O201:U201),1,1)))</f>
        <v>0</v>
      </c>
      <c r="V1135" s="221">
        <f ca="1">SUMPRODUCT($O1106:V1106,N(OFFSET($O201:V201,0,MAX(COLUMN($O201:V201))-COLUMN($O201:V201),1,1)))</f>
        <v>0</v>
      </c>
      <c r="W1135" s="221">
        <f ca="1">SUMPRODUCT($O1106:W1106,N(OFFSET($O201:W201,0,MAX(COLUMN($O201:W201))-COLUMN($O201:W201),1,1)))</f>
        <v>0</v>
      </c>
      <c r="X1135" s="221">
        <f ca="1">SUMPRODUCT($O1106:X1106,N(OFFSET($O201:X201,0,MAX(COLUMN($O201:X201))-COLUMN($O201:X201),1,1)))</f>
        <v>0</v>
      </c>
      <c r="Y1135" s="221">
        <f ca="1">SUMPRODUCT($O1106:Y1106,N(OFFSET($O201:Y201,0,MAX(COLUMN($O201:Y201))-COLUMN($O201:Y201),1,1)))</f>
        <v>0</v>
      </c>
      <c r="Z1135" s="221">
        <f ca="1">SUMPRODUCT($O1106:Z1106,N(OFFSET($O201:Z201,0,MAX(COLUMN($O201:Z201))-COLUMN($O201:Z201),1,1)))</f>
        <v>0</v>
      </c>
      <c r="AA1135" s="221">
        <f ca="1">SUMPRODUCT($O1106:AA1106,N(OFFSET($O201:AA201,0,MAX(COLUMN($O201:AA201))-COLUMN($O201:AA201),1,1)))</f>
        <v>0</v>
      </c>
      <c r="AB1135" s="221">
        <f ca="1">SUMPRODUCT($O1106:AB1106,N(OFFSET($O201:AB201,0,MAX(COLUMN($O201:AB201))-COLUMN($O201:AB201),1,1)))</f>
        <v>0</v>
      </c>
      <c r="AC1135" s="221">
        <f ca="1">SUMPRODUCT($O1106:AC1106,N(OFFSET($O201:AC201,0,MAX(COLUMN($O201:AC201))-COLUMN($O201:AC201),1,1)))</f>
        <v>0</v>
      </c>
      <c r="AD1135" s="221">
        <f ca="1">SUMPRODUCT($O1106:AD1106,N(OFFSET($O201:AD201,0,MAX(COLUMN($O201:AD201))-COLUMN($O201:AD201),1,1)))</f>
        <v>0</v>
      </c>
      <c r="AE1135" s="221">
        <f ca="1">SUMPRODUCT($O1106:AE1106,N(OFFSET($O201:AE201,0,MAX(COLUMN($O201:AE201))-COLUMN($O201:AE201),1,1)))</f>
        <v>0</v>
      </c>
      <c r="AF1135" s="221">
        <f ca="1">SUMPRODUCT($O1106:AF1106,N(OFFSET($O201:AF201,0,MAX(COLUMN($O201:AF201))-COLUMN($O201:AF201),1,1)))</f>
        <v>0</v>
      </c>
      <c r="AG1135" s="221">
        <f ca="1">SUMPRODUCT($O1106:AG1106,N(OFFSET($O201:AG201,0,MAX(COLUMN($O201:AG201))-COLUMN($O201:AG201),1,1)))</f>
        <v>0</v>
      </c>
      <c r="AH1135" s="221">
        <f ca="1">SUMPRODUCT($O1106:AH1106,N(OFFSET($O201:AH201,0,MAX(COLUMN($O201:AH201))-COLUMN($O201:AH201),1,1)))</f>
        <v>0</v>
      </c>
      <c r="AI1135" s="221">
        <f ca="1">SUMPRODUCT($O1106:AI1106,N(OFFSET($O201:AI201,0,MAX(COLUMN($O201:AI201))-COLUMN($O201:AI201),1,1)))</f>
        <v>0</v>
      </c>
      <c r="AJ1135" s="221">
        <f ca="1">SUMPRODUCT($O1106:AJ1106,N(OFFSET($O201:AJ201,0,MAX(COLUMN($O201:AJ201))-COLUMN($O201:AJ201),1,1)))</f>
        <v>0</v>
      </c>
      <c r="AK1135" s="221">
        <f ca="1">SUMPRODUCT($O1106:AK1106,N(OFFSET($O201:AK201,0,MAX(COLUMN($O201:AK201))-COLUMN($O201:AK201),1,1)))</f>
        <v>0</v>
      </c>
      <c r="AL1135" s="221">
        <f ca="1">SUMPRODUCT($O1106:AL1106,N(OFFSET($O201:AL201,0,MAX(COLUMN($O201:AL201))-COLUMN($O201:AL201),1,1)))</f>
        <v>0</v>
      </c>
      <c r="AM1135" s="221">
        <f ca="1">SUMPRODUCT($O1106:AM1106,N(OFFSET($O201:AM201,0,MAX(COLUMN($O201:AM201))-COLUMN($O201:AM201),1,1)))</f>
        <v>0</v>
      </c>
      <c r="AN1135" s="221">
        <f ca="1">SUMPRODUCT($O1106:AN1106,N(OFFSET($O201:AN201,0,MAX(COLUMN($O201:AN201))-COLUMN($O201:AN201),1,1)))</f>
        <v>0</v>
      </c>
      <c r="AO1135" s="221">
        <f ca="1">SUMPRODUCT($O1106:AO1106,N(OFFSET($O201:AO201,0,MAX(COLUMN($O201:AO201))-COLUMN($O201:AO201),1,1)))</f>
        <v>0</v>
      </c>
      <c r="AP1135" s="221">
        <f ca="1">SUMPRODUCT($O1106:AP1106,N(OFFSET($O201:AP201,0,MAX(COLUMN($O201:AP201))-COLUMN($O201:AP201),1,1)))</f>
        <v>0</v>
      </c>
      <c r="AQ1135" s="221">
        <f ca="1">SUMPRODUCT($O1106:AQ1106,N(OFFSET($O201:AQ201,0,MAX(COLUMN($O201:AQ201))-COLUMN($O201:AQ201),1,1)))</f>
        <v>0</v>
      </c>
      <c r="AR1135" s="221">
        <f ca="1">SUMPRODUCT($O1106:AR1106,N(OFFSET($O201:AR201,0,MAX(COLUMN($O201:AR201))-COLUMN($O201:AR201),1,1)))</f>
        <v>0</v>
      </c>
      <c r="AS1135" s="221">
        <f ca="1">SUMPRODUCT($O1106:AS1106,N(OFFSET($O201:AS201,0,MAX(COLUMN($O201:AS201))-COLUMN($O201:AS201),1,1)))</f>
        <v>0</v>
      </c>
      <c r="AT1135" s="221">
        <f ca="1">SUMPRODUCT($O1106:AT1106,N(OFFSET($O201:AT201,0,MAX(COLUMN($O201:AT201))-COLUMN($O201:AT201),1,1)))</f>
        <v>0</v>
      </c>
      <c r="AU1135" s="221">
        <f ca="1">SUMPRODUCT($O1106:AU1106,N(OFFSET($O201:AU201,0,MAX(COLUMN($O201:AU201))-COLUMN($O201:AU201),1,1)))</f>
        <v>0</v>
      </c>
      <c r="AV1135" s="221">
        <f ca="1">SUMPRODUCT($O1106:AV1106,N(OFFSET($O201:AV201,0,MAX(COLUMN($O201:AV201))-COLUMN($O201:AV201),1,1)))</f>
        <v>0</v>
      </c>
      <c r="AW1135" s="221">
        <f ca="1">SUMPRODUCT($O1106:AW1106,N(OFFSET($O201:AW201,0,MAX(COLUMN($O201:AW201))-COLUMN($O201:AW201),1,1)))</f>
        <v>0</v>
      </c>
      <c r="AX1135" s="221">
        <f ca="1">SUMPRODUCT($O1106:AX1106,N(OFFSET($O201:AX201,0,MAX(COLUMN($O201:AX201))-COLUMN($O201:AX201),1,1)))</f>
        <v>0</v>
      </c>
      <c r="AY1135" s="221">
        <f ca="1">SUMPRODUCT($O1106:AY1106,N(OFFSET($O201:AY201,0,MAX(COLUMN($O201:AY201))-COLUMN($O201:AY201),1,1)))</f>
        <v>0</v>
      </c>
      <c r="AZ1135" s="221">
        <f ca="1">SUMPRODUCT($O1106:AZ1106,N(OFFSET($O201:AZ201,0,MAX(COLUMN($O201:AZ201))-COLUMN($O201:AZ201),1,1)))</f>
        <v>0</v>
      </c>
      <c r="BA1135" s="221">
        <f ca="1">SUMPRODUCT($O1106:BA1106,N(OFFSET($O201:BA201,0,MAX(COLUMN($O201:BA201))-COLUMN($O201:BA201),1,1)))</f>
        <v>0</v>
      </c>
      <c r="BB1135" s="221">
        <f ca="1">SUMPRODUCT($O1106:BB1106,N(OFFSET($O201:BB201,0,MAX(COLUMN($O201:BB201))-COLUMN($O201:BB201),1,1)))</f>
        <v>0</v>
      </c>
      <c r="BC1135" s="221">
        <f ca="1">SUMPRODUCT($O1106:BC1106,N(OFFSET($O201:BC201,0,MAX(COLUMN($O201:BC201))-COLUMN($O201:BC201),1,1)))</f>
        <v>0</v>
      </c>
      <c r="BD1135" s="221">
        <f ca="1">SUMPRODUCT($O1106:BD1106,N(OFFSET($O201:BD201,0,MAX(COLUMN($O201:BD201))-COLUMN($O201:BD201),1,1)))</f>
        <v>0</v>
      </c>
      <c r="BE1135" s="221">
        <f ca="1">SUMPRODUCT($O1106:BE1106,N(OFFSET($O201:BE201,0,MAX(COLUMN($O201:BE201))-COLUMN($O201:BE201),1,1)))</f>
        <v>0</v>
      </c>
      <c r="BF1135" s="221">
        <f ca="1">SUMPRODUCT($O1106:BF1106,N(OFFSET($O201:BF201,0,MAX(COLUMN($O201:BF201))-COLUMN($O201:BF201),1,1)))</f>
        <v>0</v>
      </c>
      <c r="BG1135" s="221">
        <f ca="1">SUMPRODUCT($O1106:BG1106,N(OFFSET($O201:BG201,0,MAX(COLUMN($O201:BG201))-COLUMN($O201:BG201),1,1)))</f>
        <v>0</v>
      </c>
      <c r="BH1135" s="221">
        <f ca="1">SUMPRODUCT($O1106:BH1106,N(OFFSET($O201:BH201,0,MAX(COLUMN($O201:BH201))-COLUMN($O201:BH201),1,1)))</f>
        <v>0</v>
      </c>
      <c r="BI1135" s="221">
        <f ca="1">SUMPRODUCT($O1106:BI1106,N(OFFSET($O201:BI201,0,MAX(COLUMN($O201:BI201))-COLUMN($O201:BI201),1,1)))</f>
        <v>0</v>
      </c>
      <c r="BJ1135" s="221">
        <f ca="1">SUMPRODUCT($O1106:BJ1106,N(OFFSET($O201:BJ201,0,MAX(COLUMN($O201:BJ201))-COLUMN($O201:BJ201),1,1)))</f>
        <v>0</v>
      </c>
      <c r="BK1135" s="221">
        <f ca="1">SUMPRODUCT($O1106:BK1106,N(OFFSET($O201:BK201,0,MAX(COLUMN($O201:BK201))-COLUMN($O201:BK201),1,1)))</f>
        <v>0</v>
      </c>
      <c r="BL1135" s="221">
        <f ca="1">SUMPRODUCT($O1106:BL1106,N(OFFSET($O201:BL201,0,MAX(COLUMN($O201:BL201))-COLUMN($O201:BL201),1,1)))</f>
        <v>0</v>
      </c>
      <c r="BM1135" s="221">
        <f ca="1">SUMPRODUCT($O1106:BM1106,N(OFFSET($O201:BM201,0,MAX(COLUMN($O201:BM201))-COLUMN($O201:BM201),1,1)))</f>
        <v>0</v>
      </c>
    </row>
    <row r="1136" spans="3:65" outlineLevel="1" x14ac:dyDescent="0.2">
      <c r="C1136" s="188">
        <f t="shared" si="806"/>
        <v>4</v>
      </c>
      <c r="D1136" s="166" t="str">
        <f t="shared" si="807"/>
        <v/>
      </c>
      <c r="E1136" s="211" t="str">
        <f t="shared" si="805"/>
        <v>Operating Expense</v>
      </c>
      <c r="F1136" s="183">
        <f t="shared" si="805"/>
        <v>2</v>
      </c>
      <c r="G1136" s="183"/>
      <c r="H1136" s="222"/>
      <c r="K1136" s="202">
        <f t="shared" ca="1" si="808"/>
        <v>0</v>
      </c>
      <c r="L1136" s="203">
        <f t="shared" ca="1" si="809"/>
        <v>0</v>
      </c>
      <c r="O1136" s="221">
        <f ca="1">SUMPRODUCT($O1107:O1107,N(OFFSET($O202:O202,0,MAX(COLUMN($O202:O202))-COLUMN($O202:O202),1,1)))</f>
        <v>0</v>
      </c>
      <c r="P1136" s="221">
        <f ca="1">SUMPRODUCT($O1107:P1107,N(OFFSET($O202:P202,0,MAX(COLUMN($O202:P202))-COLUMN($O202:P202),1,1)))</f>
        <v>0</v>
      </c>
      <c r="Q1136" s="221">
        <f ca="1">SUMPRODUCT($O1107:Q1107,N(OFFSET($O202:Q202,0,MAX(COLUMN($O202:Q202))-COLUMN($O202:Q202),1,1)))</f>
        <v>0</v>
      </c>
      <c r="R1136" s="221">
        <f ca="1">SUMPRODUCT($O1107:R1107,N(OFFSET($O202:R202,0,MAX(COLUMN($O202:R202))-COLUMN($O202:R202),1,1)))</f>
        <v>0</v>
      </c>
      <c r="S1136" s="221">
        <f ca="1">SUMPRODUCT($O1107:S1107,N(OFFSET($O202:S202,0,MAX(COLUMN($O202:S202))-COLUMN($O202:S202),1,1)))</f>
        <v>0</v>
      </c>
      <c r="T1136" s="221">
        <f ca="1">SUMPRODUCT($O1107:T1107,N(OFFSET($O202:T202,0,MAX(COLUMN($O202:T202))-COLUMN($O202:T202),1,1)))</f>
        <v>0</v>
      </c>
      <c r="U1136" s="221">
        <f ca="1">SUMPRODUCT($O1107:U1107,N(OFFSET($O202:U202,0,MAX(COLUMN($O202:U202))-COLUMN($O202:U202),1,1)))</f>
        <v>0</v>
      </c>
      <c r="V1136" s="221">
        <f ca="1">SUMPRODUCT($O1107:V1107,N(OFFSET($O202:V202,0,MAX(COLUMN($O202:V202))-COLUMN($O202:V202),1,1)))</f>
        <v>0</v>
      </c>
      <c r="W1136" s="221">
        <f ca="1">SUMPRODUCT($O1107:W1107,N(OFFSET($O202:W202,0,MAX(COLUMN($O202:W202))-COLUMN($O202:W202),1,1)))</f>
        <v>0</v>
      </c>
      <c r="X1136" s="221">
        <f ca="1">SUMPRODUCT($O1107:X1107,N(OFFSET($O202:X202,0,MAX(COLUMN($O202:X202))-COLUMN($O202:X202),1,1)))</f>
        <v>0</v>
      </c>
      <c r="Y1136" s="221">
        <f ca="1">SUMPRODUCT($O1107:Y1107,N(OFFSET($O202:Y202,0,MAX(COLUMN($O202:Y202))-COLUMN($O202:Y202),1,1)))</f>
        <v>0</v>
      </c>
      <c r="Z1136" s="221">
        <f ca="1">SUMPRODUCT($O1107:Z1107,N(OFFSET($O202:Z202,0,MAX(COLUMN($O202:Z202))-COLUMN($O202:Z202),1,1)))</f>
        <v>0</v>
      </c>
      <c r="AA1136" s="221">
        <f ca="1">SUMPRODUCT($O1107:AA1107,N(OFFSET($O202:AA202,0,MAX(COLUMN($O202:AA202))-COLUMN($O202:AA202),1,1)))</f>
        <v>0</v>
      </c>
      <c r="AB1136" s="221">
        <f ca="1">SUMPRODUCT($O1107:AB1107,N(OFFSET($O202:AB202,0,MAX(COLUMN($O202:AB202))-COLUMN($O202:AB202),1,1)))</f>
        <v>0</v>
      </c>
      <c r="AC1136" s="221">
        <f ca="1">SUMPRODUCT($O1107:AC1107,N(OFFSET($O202:AC202,0,MAX(COLUMN($O202:AC202))-COLUMN($O202:AC202),1,1)))</f>
        <v>0</v>
      </c>
      <c r="AD1136" s="221">
        <f ca="1">SUMPRODUCT($O1107:AD1107,N(OFFSET($O202:AD202,0,MAX(COLUMN($O202:AD202))-COLUMN($O202:AD202),1,1)))</f>
        <v>0</v>
      </c>
      <c r="AE1136" s="221">
        <f ca="1">SUMPRODUCT($O1107:AE1107,N(OFFSET($O202:AE202,0,MAX(COLUMN($O202:AE202))-COLUMN($O202:AE202),1,1)))</f>
        <v>0</v>
      </c>
      <c r="AF1136" s="221">
        <f ca="1">SUMPRODUCT($O1107:AF1107,N(OFFSET($O202:AF202,0,MAX(COLUMN($O202:AF202))-COLUMN($O202:AF202),1,1)))</f>
        <v>0</v>
      </c>
      <c r="AG1136" s="221">
        <f ca="1">SUMPRODUCT($O1107:AG1107,N(OFFSET($O202:AG202,0,MAX(COLUMN($O202:AG202))-COLUMN($O202:AG202),1,1)))</f>
        <v>0</v>
      </c>
      <c r="AH1136" s="221">
        <f ca="1">SUMPRODUCT($O1107:AH1107,N(OFFSET($O202:AH202,0,MAX(COLUMN($O202:AH202))-COLUMN($O202:AH202),1,1)))</f>
        <v>0</v>
      </c>
      <c r="AI1136" s="221">
        <f ca="1">SUMPRODUCT($O1107:AI1107,N(OFFSET($O202:AI202,0,MAX(COLUMN($O202:AI202))-COLUMN($O202:AI202),1,1)))</f>
        <v>0</v>
      </c>
      <c r="AJ1136" s="221">
        <f ca="1">SUMPRODUCT($O1107:AJ1107,N(OFFSET($O202:AJ202,0,MAX(COLUMN($O202:AJ202))-COLUMN($O202:AJ202),1,1)))</f>
        <v>0</v>
      </c>
      <c r="AK1136" s="221">
        <f ca="1">SUMPRODUCT($O1107:AK1107,N(OFFSET($O202:AK202,0,MAX(COLUMN($O202:AK202))-COLUMN($O202:AK202),1,1)))</f>
        <v>0</v>
      </c>
      <c r="AL1136" s="221">
        <f ca="1">SUMPRODUCT($O1107:AL1107,N(OFFSET($O202:AL202,0,MAX(COLUMN($O202:AL202))-COLUMN($O202:AL202),1,1)))</f>
        <v>0</v>
      </c>
      <c r="AM1136" s="221">
        <f ca="1">SUMPRODUCT($O1107:AM1107,N(OFFSET($O202:AM202,0,MAX(COLUMN($O202:AM202))-COLUMN($O202:AM202),1,1)))</f>
        <v>0</v>
      </c>
      <c r="AN1136" s="221">
        <f ca="1">SUMPRODUCT($O1107:AN1107,N(OFFSET($O202:AN202,0,MAX(COLUMN($O202:AN202))-COLUMN($O202:AN202),1,1)))</f>
        <v>0</v>
      </c>
      <c r="AO1136" s="221">
        <f ca="1">SUMPRODUCT($O1107:AO1107,N(OFFSET($O202:AO202,0,MAX(COLUMN($O202:AO202))-COLUMN($O202:AO202),1,1)))</f>
        <v>0</v>
      </c>
      <c r="AP1136" s="221">
        <f ca="1">SUMPRODUCT($O1107:AP1107,N(OFFSET($O202:AP202,0,MAX(COLUMN($O202:AP202))-COLUMN($O202:AP202),1,1)))</f>
        <v>0</v>
      </c>
      <c r="AQ1136" s="221">
        <f ca="1">SUMPRODUCT($O1107:AQ1107,N(OFFSET($O202:AQ202,0,MAX(COLUMN($O202:AQ202))-COLUMN($O202:AQ202),1,1)))</f>
        <v>0</v>
      </c>
      <c r="AR1136" s="221">
        <f ca="1">SUMPRODUCT($O1107:AR1107,N(OFFSET($O202:AR202,0,MAX(COLUMN($O202:AR202))-COLUMN($O202:AR202),1,1)))</f>
        <v>0</v>
      </c>
      <c r="AS1136" s="221">
        <f ca="1">SUMPRODUCT($O1107:AS1107,N(OFFSET($O202:AS202,0,MAX(COLUMN($O202:AS202))-COLUMN($O202:AS202),1,1)))</f>
        <v>0</v>
      </c>
      <c r="AT1136" s="221">
        <f ca="1">SUMPRODUCT($O1107:AT1107,N(OFFSET($O202:AT202,0,MAX(COLUMN($O202:AT202))-COLUMN($O202:AT202),1,1)))</f>
        <v>0</v>
      </c>
      <c r="AU1136" s="221">
        <f ca="1">SUMPRODUCT($O1107:AU1107,N(OFFSET($O202:AU202,0,MAX(COLUMN($O202:AU202))-COLUMN($O202:AU202),1,1)))</f>
        <v>0</v>
      </c>
      <c r="AV1136" s="221">
        <f ca="1">SUMPRODUCT($O1107:AV1107,N(OFFSET($O202:AV202,0,MAX(COLUMN($O202:AV202))-COLUMN($O202:AV202),1,1)))</f>
        <v>0</v>
      </c>
      <c r="AW1136" s="221">
        <f ca="1">SUMPRODUCT($O1107:AW1107,N(OFFSET($O202:AW202,0,MAX(COLUMN($O202:AW202))-COLUMN($O202:AW202),1,1)))</f>
        <v>0</v>
      </c>
      <c r="AX1136" s="221">
        <f ca="1">SUMPRODUCT($O1107:AX1107,N(OFFSET($O202:AX202,0,MAX(COLUMN($O202:AX202))-COLUMN($O202:AX202),1,1)))</f>
        <v>0</v>
      </c>
      <c r="AY1136" s="221">
        <f ca="1">SUMPRODUCT($O1107:AY1107,N(OFFSET($O202:AY202,0,MAX(COLUMN($O202:AY202))-COLUMN($O202:AY202),1,1)))</f>
        <v>0</v>
      </c>
      <c r="AZ1136" s="221">
        <f ca="1">SUMPRODUCT($O1107:AZ1107,N(OFFSET($O202:AZ202,0,MAX(COLUMN($O202:AZ202))-COLUMN($O202:AZ202),1,1)))</f>
        <v>0</v>
      </c>
      <c r="BA1136" s="221">
        <f ca="1">SUMPRODUCT($O1107:BA1107,N(OFFSET($O202:BA202,0,MAX(COLUMN($O202:BA202))-COLUMN($O202:BA202),1,1)))</f>
        <v>0</v>
      </c>
      <c r="BB1136" s="221">
        <f ca="1">SUMPRODUCT($O1107:BB1107,N(OFFSET($O202:BB202,0,MAX(COLUMN($O202:BB202))-COLUMN($O202:BB202),1,1)))</f>
        <v>0</v>
      </c>
      <c r="BC1136" s="221">
        <f ca="1">SUMPRODUCT($O1107:BC1107,N(OFFSET($O202:BC202,0,MAX(COLUMN($O202:BC202))-COLUMN($O202:BC202),1,1)))</f>
        <v>0</v>
      </c>
      <c r="BD1136" s="221">
        <f ca="1">SUMPRODUCT($O1107:BD1107,N(OFFSET($O202:BD202,0,MAX(COLUMN($O202:BD202))-COLUMN($O202:BD202),1,1)))</f>
        <v>0</v>
      </c>
      <c r="BE1136" s="221">
        <f ca="1">SUMPRODUCT($O1107:BE1107,N(OFFSET($O202:BE202,0,MAX(COLUMN($O202:BE202))-COLUMN($O202:BE202),1,1)))</f>
        <v>0</v>
      </c>
      <c r="BF1136" s="221">
        <f ca="1">SUMPRODUCT($O1107:BF1107,N(OFFSET($O202:BF202,0,MAX(COLUMN($O202:BF202))-COLUMN($O202:BF202),1,1)))</f>
        <v>0</v>
      </c>
      <c r="BG1136" s="221">
        <f ca="1">SUMPRODUCT($O1107:BG1107,N(OFFSET($O202:BG202,0,MAX(COLUMN($O202:BG202))-COLUMN($O202:BG202),1,1)))</f>
        <v>0</v>
      </c>
      <c r="BH1136" s="221">
        <f ca="1">SUMPRODUCT($O1107:BH1107,N(OFFSET($O202:BH202,0,MAX(COLUMN($O202:BH202))-COLUMN($O202:BH202),1,1)))</f>
        <v>0</v>
      </c>
      <c r="BI1136" s="221">
        <f ca="1">SUMPRODUCT($O1107:BI1107,N(OFFSET($O202:BI202,0,MAX(COLUMN($O202:BI202))-COLUMN($O202:BI202),1,1)))</f>
        <v>0</v>
      </c>
      <c r="BJ1136" s="221">
        <f ca="1">SUMPRODUCT($O1107:BJ1107,N(OFFSET($O202:BJ202,0,MAX(COLUMN($O202:BJ202))-COLUMN($O202:BJ202),1,1)))</f>
        <v>0</v>
      </c>
      <c r="BK1136" s="221">
        <f ca="1">SUMPRODUCT($O1107:BK1107,N(OFFSET($O202:BK202,0,MAX(COLUMN($O202:BK202))-COLUMN($O202:BK202),1,1)))</f>
        <v>0</v>
      </c>
      <c r="BL1136" s="221">
        <f ca="1">SUMPRODUCT($O1107:BL1107,N(OFFSET($O202:BL202,0,MAX(COLUMN($O202:BL202))-COLUMN($O202:BL202),1,1)))</f>
        <v>0</v>
      </c>
      <c r="BM1136" s="221">
        <f ca="1">SUMPRODUCT($O1107:BM1107,N(OFFSET($O202:BM202,0,MAX(COLUMN($O202:BM202))-COLUMN($O202:BM202),1,1)))</f>
        <v>0</v>
      </c>
    </row>
    <row r="1137" spans="3:65" outlineLevel="1" x14ac:dyDescent="0.2">
      <c r="C1137" s="188">
        <f t="shared" si="806"/>
        <v>5</v>
      </c>
      <c r="D1137" s="166" t="str">
        <f t="shared" si="807"/>
        <v/>
      </c>
      <c r="E1137" s="211" t="str">
        <f t="shared" si="805"/>
        <v>Operating Expense</v>
      </c>
      <c r="F1137" s="183">
        <f t="shared" si="805"/>
        <v>2</v>
      </c>
      <c r="G1137" s="183"/>
      <c r="H1137" s="222"/>
      <c r="K1137" s="202">
        <f t="shared" ca="1" si="808"/>
        <v>0</v>
      </c>
      <c r="L1137" s="203">
        <f t="shared" ca="1" si="809"/>
        <v>0</v>
      </c>
      <c r="O1137" s="221">
        <f ca="1">SUMPRODUCT($O1108:O1108,N(OFFSET($O203:O203,0,MAX(COLUMN($O203:O203))-COLUMN($O203:O203),1,1)))</f>
        <v>0</v>
      </c>
      <c r="P1137" s="221">
        <f ca="1">SUMPRODUCT($O1108:P1108,N(OFFSET($O203:P203,0,MAX(COLUMN($O203:P203))-COLUMN($O203:P203),1,1)))</f>
        <v>0</v>
      </c>
      <c r="Q1137" s="221">
        <f ca="1">SUMPRODUCT($O1108:Q1108,N(OFFSET($O203:Q203,0,MAX(COLUMN($O203:Q203))-COLUMN($O203:Q203),1,1)))</f>
        <v>0</v>
      </c>
      <c r="R1137" s="221">
        <f ca="1">SUMPRODUCT($O1108:R1108,N(OFFSET($O203:R203,0,MAX(COLUMN($O203:R203))-COLUMN($O203:R203),1,1)))</f>
        <v>0</v>
      </c>
      <c r="S1137" s="221">
        <f ca="1">SUMPRODUCT($O1108:S1108,N(OFFSET($O203:S203,0,MAX(COLUMN($O203:S203))-COLUMN($O203:S203),1,1)))</f>
        <v>0</v>
      </c>
      <c r="T1137" s="221">
        <f ca="1">SUMPRODUCT($O1108:T1108,N(OFFSET($O203:T203,0,MAX(COLUMN($O203:T203))-COLUMN($O203:T203),1,1)))</f>
        <v>0</v>
      </c>
      <c r="U1137" s="221">
        <f ca="1">SUMPRODUCT($O1108:U1108,N(OFFSET($O203:U203,0,MAX(COLUMN($O203:U203))-COLUMN($O203:U203),1,1)))</f>
        <v>0</v>
      </c>
      <c r="V1137" s="221">
        <f ca="1">SUMPRODUCT($O1108:V1108,N(OFFSET($O203:V203,0,MAX(COLUMN($O203:V203))-COLUMN($O203:V203),1,1)))</f>
        <v>0</v>
      </c>
      <c r="W1137" s="221">
        <f ca="1">SUMPRODUCT($O1108:W1108,N(OFFSET($O203:W203,0,MAX(COLUMN($O203:W203))-COLUMN($O203:W203),1,1)))</f>
        <v>0</v>
      </c>
      <c r="X1137" s="221">
        <f ca="1">SUMPRODUCT($O1108:X1108,N(OFFSET($O203:X203,0,MAX(COLUMN($O203:X203))-COLUMN($O203:X203),1,1)))</f>
        <v>0</v>
      </c>
      <c r="Y1137" s="221">
        <f ca="1">SUMPRODUCT($O1108:Y1108,N(OFFSET($O203:Y203,0,MAX(COLUMN($O203:Y203))-COLUMN($O203:Y203),1,1)))</f>
        <v>0</v>
      </c>
      <c r="Z1137" s="221">
        <f ca="1">SUMPRODUCT($O1108:Z1108,N(OFFSET($O203:Z203,0,MAX(COLUMN($O203:Z203))-COLUMN($O203:Z203),1,1)))</f>
        <v>0</v>
      </c>
      <c r="AA1137" s="221">
        <f ca="1">SUMPRODUCT($O1108:AA1108,N(OFFSET($O203:AA203,0,MAX(COLUMN($O203:AA203))-COLUMN($O203:AA203),1,1)))</f>
        <v>0</v>
      </c>
      <c r="AB1137" s="221">
        <f ca="1">SUMPRODUCT($O1108:AB1108,N(OFFSET($O203:AB203,0,MAX(COLUMN($O203:AB203))-COLUMN($O203:AB203),1,1)))</f>
        <v>0</v>
      </c>
      <c r="AC1137" s="221">
        <f ca="1">SUMPRODUCT($O1108:AC1108,N(OFFSET($O203:AC203,0,MAX(COLUMN($O203:AC203))-COLUMN($O203:AC203),1,1)))</f>
        <v>0</v>
      </c>
      <c r="AD1137" s="221">
        <f ca="1">SUMPRODUCT($O1108:AD1108,N(OFFSET($O203:AD203,0,MAX(COLUMN($O203:AD203))-COLUMN($O203:AD203),1,1)))</f>
        <v>0</v>
      </c>
      <c r="AE1137" s="221">
        <f ca="1">SUMPRODUCT($O1108:AE1108,N(OFFSET($O203:AE203,0,MAX(COLUMN($O203:AE203))-COLUMN($O203:AE203),1,1)))</f>
        <v>0</v>
      </c>
      <c r="AF1137" s="221">
        <f ca="1">SUMPRODUCT($O1108:AF1108,N(OFFSET($O203:AF203,0,MAX(COLUMN($O203:AF203))-COLUMN($O203:AF203),1,1)))</f>
        <v>0</v>
      </c>
      <c r="AG1137" s="221">
        <f ca="1">SUMPRODUCT($O1108:AG1108,N(OFFSET($O203:AG203,0,MAX(COLUMN($O203:AG203))-COLUMN($O203:AG203),1,1)))</f>
        <v>0</v>
      </c>
      <c r="AH1137" s="221">
        <f ca="1">SUMPRODUCT($O1108:AH1108,N(OFFSET($O203:AH203,0,MAX(COLUMN($O203:AH203))-COLUMN($O203:AH203),1,1)))</f>
        <v>0</v>
      </c>
      <c r="AI1137" s="221">
        <f ca="1">SUMPRODUCT($O1108:AI1108,N(OFFSET($O203:AI203,0,MAX(COLUMN($O203:AI203))-COLUMN($O203:AI203),1,1)))</f>
        <v>0</v>
      </c>
      <c r="AJ1137" s="221">
        <f ca="1">SUMPRODUCT($O1108:AJ1108,N(OFFSET($O203:AJ203,0,MAX(COLUMN($O203:AJ203))-COLUMN($O203:AJ203),1,1)))</f>
        <v>0</v>
      </c>
      <c r="AK1137" s="221">
        <f ca="1">SUMPRODUCT($O1108:AK1108,N(OFFSET($O203:AK203,0,MAX(COLUMN($O203:AK203))-COLUMN($O203:AK203),1,1)))</f>
        <v>0</v>
      </c>
      <c r="AL1137" s="221">
        <f ca="1">SUMPRODUCT($O1108:AL1108,N(OFFSET($O203:AL203,0,MAX(COLUMN($O203:AL203))-COLUMN($O203:AL203),1,1)))</f>
        <v>0</v>
      </c>
      <c r="AM1137" s="221">
        <f ca="1">SUMPRODUCT($O1108:AM1108,N(OFFSET($O203:AM203,0,MAX(COLUMN($O203:AM203))-COLUMN($O203:AM203),1,1)))</f>
        <v>0</v>
      </c>
      <c r="AN1137" s="221">
        <f ca="1">SUMPRODUCT($O1108:AN1108,N(OFFSET($O203:AN203,0,MAX(COLUMN($O203:AN203))-COLUMN($O203:AN203),1,1)))</f>
        <v>0</v>
      </c>
      <c r="AO1137" s="221">
        <f ca="1">SUMPRODUCT($O1108:AO1108,N(OFFSET($O203:AO203,0,MAX(COLUMN($O203:AO203))-COLUMN($O203:AO203),1,1)))</f>
        <v>0</v>
      </c>
      <c r="AP1137" s="221">
        <f ca="1">SUMPRODUCT($O1108:AP1108,N(OFFSET($O203:AP203,0,MAX(COLUMN($O203:AP203))-COLUMN($O203:AP203),1,1)))</f>
        <v>0</v>
      </c>
      <c r="AQ1137" s="221">
        <f ca="1">SUMPRODUCT($O1108:AQ1108,N(OFFSET($O203:AQ203,0,MAX(COLUMN($O203:AQ203))-COLUMN($O203:AQ203),1,1)))</f>
        <v>0</v>
      </c>
      <c r="AR1137" s="221">
        <f ca="1">SUMPRODUCT($O1108:AR1108,N(OFFSET($O203:AR203,0,MAX(COLUMN($O203:AR203))-COLUMN($O203:AR203),1,1)))</f>
        <v>0</v>
      </c>
      <c r="AS1137" s="221">
        <f ca="1">SUMPRODUCT($O1108:AS1108,N(OFFSET($O203:AS203,0,MAX(COLUMN($O203:AS203))-COLUMN($O203:AS203),1,1)))</f>
        <v>0</v>
      </c>
      <c r="AT1137" s="221">
        <f ca="1">SUMPRODUCT($O1108:AT1108,N(OFFSET($O203:AT203,0,MAX(COLUMN($O203:AT203))-COLUMN($O203:AT203),1,1)))</f>
        <v>0</v>
      </c>
      <c r="AU1137" s="221">
        <f ca="1">SUMPRODUCT($O1108:AU1108,N(OFFSET($O203:AU203,0,MAX(COLUMN($O203:AU203))-COLUMN($O203:AU203),1,1)))</f>
        <v>0</v>
      </c>
      <c r="AV1137" s="221">
        <f ca="1">SUMPRODUCT($O1108:AV1108,N(OFFSET($O203:AV203,0,MAX(COLUMN($O203:AV203))-COLUMN($O203:AV203),1,1)))</f>
        <v>0</v>
      </c>
      <c r="AW1137" s="221">
        <f ca="1">SUMPRODUCT($O1108:AW1108,N(OFFSET($O203:AW203,0,MAX(COLUMN($O203:AW203))-COLUMN($O203:AW203),1,1)))</f>
        <v>0</v>
      </c>
      <c r="AX1137" s="221">
        <f ca="1">SUMPRODUCT($O1108:AX1108,N(OFFSET($O203:AX203,0,MAX(COLUMN($O203:AX203))-COLUMN($O203:AX203),1,1)))</f>
        <v>0</v>
      </c>
      <c r="AY1137" s="221">
        <f ca="1">SUMPRODUCT($O1108:AY1108,N(OFFSET($O203:AY203,0,MAX(COLUMN($O203:AY203))-COLUMN($O203:AY203),1,1)))</f>
        <v>0</v>
      </c>
      <c r="AZ1137" s="221">
        <f ca="1">SUMPRODUCT($O1108:AZ1108,N(OFFSET($O203:AZ203,0,MAX(COLUMN($O203:AZ203))-COLUMN($O203:AZ203),1,1)))</f>
        <v>0</v>
      </c>
      <c r="BA1137" s="221">
        <f ca="1">SUMPRODUCT($O1108:BA1108,N(OFFSET($O203:BA203,0,MAX(COLUMN($O203:BA203))-COLUMN($O203:BA203),1,1)))</f>
        <v>0</v>
      </c>
      <c r="BB1137" s="221">
        <f ca="1">SUMPRODUCT($O1108:BB1108,N(OFFSET($O203:BB203,0,MAX(COLUMN($O203:BB203))-COLUMN($O203:BB203),1,1)))</f>
        <v>0</v>
      </c>
      <c r="BC1137" s="221">
        <f ca="1">SUMPRODUCT($O1108:BC1108,N(OFFSET($O203:BC203,0,MAX(COLUMN($O203:BC203))-COLUMN($O203:BC203),1,1)))</f>
        <v>0</v>
      </c>
      <c r="BD1137" s="221">
        <f ca="1">SUMPRODUCT($O1108:BD1108,N(OFFSET($O203:BD203,0,MAX(COLUMN($O203:BD203))-COLUMN($O203:BD203),1,1)))</f>
        <v>0</v>
      </c>
      <c r="BE1137" s="221">
        <f ca="1">SUMPRODUCT($O1108:BE1108,N(OFFSET($O203:BE203,0,MAX(COLUMN($O203:BE203))-COLUMN($O203:BE203),1,1)))</f>
        <v>0</v>
      </c>
      <c r="BF1137" s="221">
        <f ca="1">SUMPRODUCT($O1108:BF1108,N(OFFSET($O203:BF203,0,MAX(COLUMN($O203:BF203))-COLUMN($O203:BF203),1,1)))</f>
        <v>0</v>
      </c>
      <c r="BG1137" s="221">
        <f ca="1">SUMPRODUCT($O1108:BG1108,N(OFFSET($O203:BG203,0,MAX(COLUMN($O203:BG203))-COLUMN($O203:BG203),1,1)))</f>
        <v>0</v>
      </c>
      <c r="BH1137" s="221">
        <f ca="1">SUMPRODUCT($O1108:BH1108,N(OFFSET($O203:BH203,0,MAX(COLUMN($O203:BH203))-COLUMN($O203:BH203),1,1)))</f>
        <v>0</v>
      </c>
      <c r="BI1137" s="221">
        <f ca="1">SUMPRODUCT($O1108:BI1108,N(OFFSET($O203:BI203,0,MAX(COLUMN($O203:BI203))-COLUMN($O203:BI203),1,1)))</f>
        <v>0</v>
      </c>
      <c r="BJ1137" s="221">
        <f ca="1">SUMPRODUCT($O1108:BJ1108,N(OFFSET($O203:BJ203,0,MAX(COLUMN($O203:BJ203))-COLUMN($O203:BJ203),1,1)))</f>
        <v>0</v>
      </c>
      <c r="BK1137" s="221">
        <f ca="1">SUMPRODUCT($O1108:BK1108,N(OFFSET($O203:BK203,0,MAX(COLUMN($O203:BK203))-COLUMN($O203:BK203),1,1)))</f>
        <v>0</v>
      </c>
      <c r="BL1137" s="221">
        <f ca="1">SUMPRODUCT($O1108:BL1108,N(OFFSET($O203:BL203,0,MAX(COLUMN($O203:BL203))-COLUMN($O203:BL203),1,1)))</f>
        <v>0</v>
      </c>
      <c r="BM1137" s="221">
        <f ca="1">SUMPRODUCT($O1108:BM1108,N(OFFSET($O203:BM203,0,MAX(COLUMN($O203:BM203))-COLUMN($O203:BM203),1,1)))</f>
        <v>0</v>
      </c>
    </row>
    <row r="1138" spans="3:65" outlineLevel="1" x14ac:dyDescent="0.2">
      <c r="C1138" s="188">
        <f t="shared" si="806"/>
        <v>6</v>
      </c>
      <c r="D1138" s="166" t="str">
        <f t="shared" si="807"/>
        <v/>
      </c>
      <c r="E1138" s="211" t="str">
        <f t="shared" si="805"/>
        <v>Operating Expense</v>
      </c>
      <c r="F1138" s="183">
        <f t="shared" si="805"/>
        <v>2</v>
      </c>
      <c r="G1138" s="183"/>
      <c r="H1138" s="222"/>
      <c r="K1138" s="202">
        <f t="shared" ca="1" si="808"/>
        <v>0</v>
      </c>
      <c r="L1138" s="203">
        <f t="shared" ca="1" si="809"/>
        <v>0</v>
      </c>
      <c r="O1138" s="221">
        <f ca="1">SUMPRODUCT($O1109:O1109,N(OFFSET($O204:O204,0,MAX(COLUMN($O204:O204))-COLUMN($O204:O204),1,1)))</f>
        <v>0</v>
      </c>
      <c r="P1138" s="221">
        <f ca="1">SUMPRODUCT($O1109:P1109,N(OFFSET($O204:P204,0,MAX(COLUMN($O204:P204))-COLUMN($O204:P204),1,1)))</f>
        <v>0</v>
      </c>
      <c r="Q1138" s="221">
        <f ca="1">SUMPRODUCT($O1109:Q1109,N(OFFSET($O204:Q204,0,MAX(COLUMN($O204:Q204))-COLUMN($O204:Q204),1,1)))</f>
        <v>0</v>
      </c>
      <c r="R1138" s="221">
        <f ca="1">SUMPRODUCT($O1109:R1109,N(OFFSET($O204:R204,0,MAX(COLUMN($O204:R204))-COLUMN($O204:R204),1,1)))</f>
        <v>0</v>
      </c>
      <c r="S1138" s="221">
        <f ca="1">SUMPRODUCT($O1109:S1109,N(OFFSET($O204:S204,0,MAX(COLUMN($O204:S204))-COLUMN($O204:S204),1,1)))</f>
        <v>0</v>
      </c>
      <c r="T1138" s="221">
        <f ca="1">SUMPRODUCT($O1109:T1109,N(OFFSET($O204:T204,0,MAX(COLUMN($O204:T204))-COLUMN($O204:T204),1,1)))</f>
        <v>0</v>
      </c>
      <c r="U1138" s="221">
        <f ca="1">SUMPRODUCT($O1109:U1109,N(OFFSET($O204:U204,0,MAX(COLUMN($O204:U204))-COLUMN($O204:U204),1,1)))</f>
        <v>0</v>
      </c>
      <c r="V1138" s="221">
        <f ca="1">SUMPRODUCT($O1109:V1109,N(OFFSET($O204:V204,0,MAX(COLUMN($O204:V204))-COLUMN($O204:V204),1,1)))</f>
        <v>0</v>
      </c>
      <c r="W1138" s="221">
        <f ca="1">SUMPRODUCT($O1109:W1109,N(OFFSET($O204:W204,0,MAX(COLUMN($O204:W204))-COLUMN($O204:W204),1,1)))</f>
        <v>0</v>
      </c>
      <c r="X1138" s="221">
        <f ca="1">SUMPRODUCT($O1109:X1109,N(OFFSET($O204:X204,0,MAX(COLUMN($O204:X204))-COLUMN($O204:X204),1,1)))</f>
        <v>0</v>
      </c>
      <c r="Y1138" s="221">
        <f ca="1">SUMPRODUCT($O1109:Y1109,N(OFFSET($O204:Y204,0,MAX(COLUMN($O204:Y204))-COLUMN($O204:Y204),1,1)))</f>
        <v>0</v>
      </c>
      <c r="Z1138" s="221">
        <f ca="1">SUMPRODUCT($O1109:Z1109,N(OFFSET($O204:Z204,0,MAX(COLUMN($O204:Z204))-COLUMN($O204:Z204),1,1)))</f>
        <v>0</v>
      </c>
      <c r="AA1138" s="221">
        <f ca="1">SUMPRODUCT($O1109:AA1109,N(OFFSET($O204:AA204,0,MAX(COLUMN($O204:AA204))-COLUMN($O204:AA204),1,1)))</f>
        <v>0</v>
      </c>
      <c r="AB1138" s="221">
        <f ca="1">SUMPRODUCT($O1109:AB1109,N(OFFSET($O204:AB204,0,MAX(COLUMN($O204:AB204))-COLUMN($O204:AB204),1,1)))</f>
        <v>0</v>
      </c>
      <c r="AC1138" s="221">
        <f ca="1">SUMPRODUCT($O1109:AC1109,N(OFFSET($O204:AC204,0,MAX(COLUMN($O204:AC204))-COLUMN($O204:AC204),1,1)))</f>
        <v>0</v>
      </c>
      <c r="AD1138" s="221">
        <f ca="1">SUMPRODUCT($O1109:AD1109,N(OFFSET($O204:AD204,0,MAX(COLUMN($O204:AD204))-COLUMN($O204:AD204),1,1)))</f>
        <v>0</v>
      </c>
      <c r="AE1138" s="221">
        <f ca="1">SUMPRODUCT($O1109:AE1109,N(OFFSET($O204:AE204,0,MAX(COLUMN($O204:AE204))-COLUMN($O204:AE204),1,1)))</f>
        <v>0</v>
      </c>
      <c r="AF1138" s="221">
        <f ca="1">SUMPRODUCT($O1109:AF1109,N(OFFSET($O204:AF204,0,MAX(COLUMN($O204:AF204))-COLUMN($O204:AF204),1,1)))</f>
        <v>0</v>
      </c>
      <c r="AG1138" s="221">
        <f ca="1">SUMPRODUCT($O1109:AG1109,N(OFFSET($O204:AG204,0,MAX(COLUMN($O204:AG204))-COLUMN($O204:AG204),1,1)))</f>
        <v>0</v>
      </c>
      <c r="AH1138" s="221">
        <f ca="1">SUMPRODUCT($O1109:AH1109,N(OFFSET($O204:AH204,0,MAX(COLUMN($O204:AH204))-COLUMN($O204:AH204),1,1)))</f>
        <v>0</v>
      </c>
      <c r="AI1138" s="221">
        <f ca="1">SUMPRODUCT($O1109:AI1109,N(OFFSET($O204:AI204,0,MAX(COLUMN($O204:AI204))-COLUMN($O204:AI204),1,1)))</f>
        <v>0</v>
      </c>
      <c r="AJ1138" s="221">
        <f ca="1">SUMPRODUCT($O1109:AJ1109,N(OFFSET($O204:AJ204,0,MAX(COLUMN($O204:AJ204))-COLUMN($O204:AJ204),1,1)))</f>
        <v>0</v>
      </c>
      <c r="AK1138" s="221">
        <f ca="1">SUMPRODUCT($O1109:AK1109,N(OFFSET($O204:AK204,0,MAX(COLUMN($O204:AK204))-COLUMN($O204:AK204),1,1)))</f>
        <v>0</v>
      </c>
      <c r="AL1138" s="221">
        <f ca="1">SUMPRODUCT($O1109:AL1109,N(OFFSET($O204:AL204,0,MAX(COLUMN($O204:AL204))-COLUMN($O204:AL204),1,1)))</f>
        <v>0</v>
      </c>
      <c r="AM1138" s="221">
        <f ca="1">SUMPRODUCT($O1109:AM1109,N(OFFSET($O204:AM204,0,MAX(COLUMN($O204:AM204))-COLUMN($O204:AM204),1,1)))</f>
        <v>0</v>
      </c>
      <c r="AN1138" s="221">
        <f ca="1">SUMPRODUCT($O1109:AN1109,N(OFFSET($O204:AN204,0,MAX(COLUMN($O204:AN204))-COLUMN($O204:AN204),1,1)))</f>
        <v>0</v>
      </c>
      <c r="AO1138" s="221">
        <f ca="1">SUMPRODUCT($O1109:AO1109,N(OFFSET($O204:AO204,0,MAX(COLUMN($O204:AO204))-COLUMN($O204:AO204),1,1)))</f>
        <v>0</v>
      </c>
      <c r="AP1138" s="221">
        <f ca="1">SUMPRODUCT($O1109:AP1109,N(OFFSET($O204:AP204,0,MAX(COLUMN($O204:AP204))-COLUMN($O204:AP204),1,1)))</f>
        <v>0</v>
      </c>
      <c r="AQ1138" s="221">
        <f ca="1">SUMPRODUCT($O1109:AQ1109,N(OFFSET($O204:AQ204,0,MAX(COLUMN($O204:AQ204))-COLUMN($O204:AQ204),1,1)))</f>
        <v>0</v>
      </c>
      <c r="AR1138" s="221">
        <f ca="1">SUMPRODUCT($O1109:AR1109,N(OFFSET($O204:AR204,0,MAX(COLUMN($O204:AR204))-COLUMN($O204:AR204),1,1)))</f>
        <v>0</v>
      </c>
      <c r="AS1138" s="221">
        <f ca="1">SUMPRODUCT($O1109:AS1109,N(OFFSET($O204:AS204,0,MAX(COLUMN($O204:AS204))-COLUMN($O204:AS204),1,1)))</f>
        <v>0</v>
      </c>
      <c r="AT1138" s="221">
        <f ca="1">SUMPRODUCT($O1109:AT1109,N(OFFSET($O204:AT204,0,MAX(COLUMN($O204:AT204))-COLUMN($O204:AT204),1,1)))</f>
        <v>0</v>
      </c>
      <c r="AU1138" s="221">
        <f ca="1">SUMPRODUCT($O1109:AU1109,N(OFFSET($O204:AU204,0,MAX(COLUMN($O204:AU204))-COLUMN($O204:AU204),1,1)))</f>
        <v>0</v>
      </c>
      <c r="AV1138" s="221">
        <f ca="1">SUMPRODUCT($O1109:AV1109,N(OFFSET($O204:AV204,0,MAX(COLUMN($O204:AV204))-COLUMN($O204:AV204),1,1)))</f>
        <v>0</v>
      </c>
      <c r="AW1138" s="221">
        <f ca="1">SUMPRODUCT($O1109:AW1109,N(OFFSET($O204:AW204,0,MAX(COLUMN($O204:AW204))-COLUMN($O204:AW204),1,1)))</f>
        <v>0</v>
      </c>
      <c r="AX1138" s="221">
        <f ca="1">SUMPRODUCT($O1109:AX1109,N(OFFSET($O204:AX204,0,MAX(COLUMN($O204:AX204))-COLUMN($O204:AX204),1,1)))</f>
        <v>0</v>
      </c>
      <c r="AY1138" s="221">
        <f ca="1">SUMPRODUCT($O1109:AY1109,N(OFFSET($O204:AY204,0,MAX(COLUMN($O204:AY204))-COLUMN($O204:AY204),1,1)))</f>
        <v>0</v>
      </c>
      <c r="AZ1138" s="221">
        <f ca="1">SUMPRODUCT($O1109:AZ1109,N(OFFSET($O204:AZ204,0,MAX(COLUMN($O204:AZ204))-COLUMN($O204:AZ204),1,1)))</f>
        <v>0</v>
      </c>
      <c r="BA1138" s="221">
        <f ca="1">SUMPRODUCT($O1109:BA1109,N(OFFSET($O204:BA204,0,MAX(COLUMN($O204:BA204))-COLUMN($O204:BA204),1,1)))</f>
        <v>0</v>
      </c>
      <c r="BB1138" s="221">
        <f ca="1">SUMPRODUCT($O1109:BB1109,N(OFFSET($O204:BB204,0,MAX(COLUMN($O204:BB204))-COLUMN($O204:BB204),1,1)))</f>
        <v>0</v>
      </c>
      <c r="BC1138" s="221">
        <f ca="1">SUMPRODUCT($O1109:BC1109,N(OFFSET($O204:BC204,0,MAX(COLUMN($O204:BC204))-COLUMN($O204:BC204),1,1)))</f>
        <v>0</v>
      </c>
      <c r="BD1138" s="221">
        <f ca="1">SUMPRODUCT($O1109:BD1109,N(OFFSET($O204:BD204,0,MAX(COLUMN($O204:BD204))-COLUMN($O204:BD204),1,1)))</f>
        <v>0</v>
      </c>
      <c r="BE1138" s="221">
        <f ca="1">SUMPRODUCT($O1109:BE1109,N(OFFSET($O204:BE204,0,MAX(COLUMN($O204:BE204))-COLUMN($O204:BE204),1,1)))</f>
        <v>0</v>
      </c>
      <c r="BF1138" s="221">
        <f ca="1">SUMPRODUCT($O1109:BF1109,N(OFFSET($O204:BF204,0,MAX(COLUMN($O204:BF204))-COLUMN($O204:BF204),1,1)))</f>
        <v>0</v>
      </c>
      <c r="BG1138" s="221">
        <f ca="1">SUMPRODUCT($O1109:BG1109,N(OFFSET($O204:BG204,0,MAX(COLUMN($O204:BG204))-COLUMN($O204:BG204),1,1)))</f>
        <v>0</v>
      </c>
      <c r="BH1138" s="221">
        <f ca="1">SUMPRODUCT($O1109:BH1109,N(OFFSET($O204:BH204,0,MAX(COLUMN($O204:BH204))-COLUMN($O204:BH204),1,1)))</f>
        <v>0</v>
      </c>
      <c r="BI1138" s="221">
        <f ca="1">SUMPRODUCT($O1109:BI1109,N(OFFSET($O204:BI204,0,MAX(COLUMN($O204:BI204))-COLUMN($O204:BI204),1,1)))</f>
        <v>0</v>
      </c>
      <c r="BJ1138" s="221">
        <f ca="1">SUMPRODUCT($O1109:BJ1109,N(OFFSET($O204:BJ204,0,MAX(COLUMN($O204:BJ204))-COLUMN($O204:BJ204),1,1)))</f>
        <v>0</v>
      </c>
      <c r="BK1138" s="221">
        <f ca="1">SUMPRODUCT($O1109:BK1109,N(OFFSET($O204:BK204,0,MAX(COLUMN($O204:BK204))-COLUMN($O204:BK204),1,1)))</f>
        <v>0</v>
      </c>
      <c r="BL1138" s="221">
        <f ca="1">SUMPRODUCT($O1109:BL1109,N(OFFSET($O204:BL204,0,MAX(COLUMN($O204:BL204))-COLUMN($O204:BL204),1,1)))</f>
        <v>0</v>
      </c>
      <c r="BM1138" s="221">
        <f ca="1">SUMPRODUCT($O1109:BM1109,N(OFFSET($O204:BM204,0,MAX(COLUMN($O204:BM204))-COLUMN($O204:BM204),1,1)))</f>
        <v>0</v>
      </c>
    </row>
    <row r="1139" spans="3:65" outlineLevel="1" x14ac:dyDescent="0.2">
      <c r="C1139" s="188">
        <f t="shared" si="806"/>
        <v>7</v>
      </c>
      <c r="D1139" s="166" t="str">
        <f t="shared" si="807"/>
        <v xml:space="preserve">Alt 1 - TRANSMISSION LINE  </v>
      </c>
      <c r="E1139" s="211" t="str">
        <f t="shared" si="805"/>
        <v>CWIP Capital</v>
      </c>
      <c r="F1139" s="183">
        <f t="shared" si="805"/>
        <v>6</v>
      </c>
      <c r="G1139" s="183"/>
      <c r="H1139" s="222"/>
      <c r="K1139" s="202">
        <f t="shared" ca="1" si="808"/>
        <v>0</v>
      </c>
      <c r="L1139" s="203">
        <f t="shared" ca="1" si="809"/>
        <v>0</v>
      </c>
      <c r="O1139" s="221">
        <f ca="1">SUMPRODUCT($O1110:O1110,N(OFFSET($O205:O205,0,MAX(COLUMN($O205:O205))-COLUMN($O205:O205),1,1)))</f>
        <v>0</v>
      </c>
      <c r="P1139" s="221">
        <f ca="1">SUMPRODUCT($O1110:P1110,N(OFFSET($O205:P205,0,MAX(COLUMN($O205:P205))-COLUMN($O205:P205),1,1)))</f>
        <v>0</v>
      </c>
      <c r="Q1139" s="221">
        <f ca="1">SUMPRODUCT($O1110:Q1110,N(OFFSET($O205:Q205,0,MAX(COLUMN($O205:Q205))-COLUMN($O205:Q205),1,1)))</f>
        <v>0</v>
      </c>
      <c r="R1139" s="221">
        <f ca="1">SUMPRODUCT($O1110:R1110,N(OFFSET($O205:R205,0,MAX(COLUMN($O205:R205))-COLUMN($O205:R205),1,1)))</f>
        <v>0</v>
      </c>
      <c r="S1139" s="221">
        <f ca="1">SUMPRODUCT($O1110:S1110,N(OFFSET($O205:S205,0,MAX(COLUMN($O205:S205))-COLUMN($O205:S205),1,1)))</f>
        <v>0</v>
      </c>
      <c r="T1139" s="221">
        <f ca="1">SUMPRODUCT($O1110:T1110,N(OFFSET($O205:T205,0,MAX(COLUMN($O205:T205))-COLUMN($O205:T205),1,1)))</f>
        <v>0</v>
      </c>
      <c r="U1139" s="221">
        <f ca="1">SUMPRODUCT($O1110:U1110,N(OFFSET($O205:U205,0,MAX(COLUMN($O205:U205))-COLUMN($O205:U205),1,1)))</f>
        <v>0</v>
      </c>
      <c r="V1139" s="221">
        <f ca="1">SUMPRODUCT($O1110:V1110,N(OFFSET($O205:V205,0,MAX(COLUMN($O205:V205))-COLUMN($O205:V205),1,1)))</f>
        <v>0</v>
      </c>
      <c r="W1139" s="221">
        <f ca="1">SUMPRODUCT($O1110:W1110,N(OFFSET($O205:W205,0,MAX(COLUMN($O205:W205))-COLUMN($O205:W205),1,1)))</f>
        <v>0</v>
      </c>
      <c r="X1139" s="221">
        <f ca="1">SUMPRODUCT($O1110:X1110,N(OFFSET($O205:X205,0,MAX(COLUMN($O205:X205))-COLUMN($O205:X205),1,1)))</f>
        <v>0</v>
      </c>
      <c r="Y1139" s="221">
        <f ca="1">SUMPRODUCT($O1110:Y1110,N(OFFSET($O205:Y205,0,MAX(COLUMN($O205:Y205))-COLUMN($O205:Y205),1,1)))</f>
        <v>0</v>
      </c>
      <c r="Z1139" s="221">
        <f ca="1">SUMPRODUCT($O1110:Z1110,N(OFFSET($O205:Z205,0,MAX(COLUMN($O205:Z205))-COLUMN($O205:Z205),1,1)))</f>
        <v>0</v>
      </c>
      <c r="AA1139" s="221">
        <f ca="1">SUMPRODUCT($O1110:AA1110,N(OFFSET($O205:AA205,0,MAX(COLUMN($O205:AA205))-COLUMN($O205:AA205),1,1)))</f>
        <v>0</v>
      </c>
      <c r="AB1139" s="221">
        <f ca="1">SUMPRODUCT($O1110:AB1110,N(OFFSET($O205:AB205,0,MAX(COLUMN($O205:AB205))-COLUMN($O205:AB205),1,1)))</f>
        <v>0</v>
      </c>
      <c r="AC1139" s="221">
        <f ca="1">SUMPRODUCT($O1110:AC1110,N(OFFSET($O205:AC205,0,MAX(COLUMN($O205:AC205))-COLUMN($O205:AC205),1,1)))</f>
        <v>0</v>
      </c>
      <c r="AD1139" s="221">
        <f ca="1">SUMPRODUCT($O1110:AD1110,N(OFFSET($O205:AD205,0,MAX(COLUMN($O205:AD205))-COLUMN($O205:AD205),1,1)))</f>
        <v>0</v>
      </c>
      <c r="AE1139" s="221">
        <f ca="1">SUMPRODUCT($O1110:AE1110,N(OFFSET($O205:AE205,0,MAX(COLUMN($O205:AE205))-COLUMN($O205:AE205),1,1)))</f>
        <v>0</v>
      </c>
      <c r="AF1139" s="221">
        <f ca="1">SUMPRODUCT($O1110:AF1110,N(OFFSET($O205:AF205,0,MAX(COLUMN($O205:AF205))-COLUMN($O205:AF205),1,1)))</f>
        <v>0</v>
      </c>
      <c r="AG1139" s="221">
        <f ca="1">SUMPRODUCT($O1110:AG1110,N(OFFSET($O205:AG205,0,MAX(COLUMN($O205:AG205))-COLUMN($O205:AG205),1,1)))</f>
        <v>0</v>
      </c>
      <c r="AH1139" s="221">
        <f ca="1">SUMPRODUCT($O1110:AH1110,N(OFFSET($O205:AH205,0,MAX(COLUMN($O205:AH205))-COLUMN($O205:AH205),1,1)))</f>
        <v>0</v>
      </c>
      <c r="AI1139" s="221">
        <f ca="1">SUMPRODUCT($O1110:AI1110,N(OFFSET($O205:AI205,0,MAX(COLUMN($O205:AI205))-COLUMN($O205:AI205),1,1)))</f>
        <v>0</v>
      </c>
      <c r="AJ1139" s="221">
        <f ca="1">SUMPRODUCT($O1110:AJ1110,N(OFFSET($O205:AJ205,0,MAX(COLUMN($O205:AJ205))-COLUMN($O205:AJ205),1,1)))</f>
        <v>0</v>
      </c>
      <c r="AK1139" s="221">
        <f ca="1">SUMPRODUCT($O1110:AK1110,N(OFFSET($O205:AK205,0,MAX(COLUMN($O205:AK205))-COLUMN($O205:AK205),1,1)))</f>
        <v>0</v>
      </c>
      <c r="AL1139" s="221">
        <f ca="1">SUMPRODUCT($O1110:AL1110,N(OFFSET($O205:AL205,0,MAX(COLUMN($O205:AL205))-COLUMN($O205:AL205),1,1)))</f>
        <v>0</v>
      </c>
      <c r="AM1139" s="221">
        <f ca="1">SUMPRODUCT($O1110:AM1110,N(OFFSET($O205:AM205,0,MAX(COLUMN($O205:AM205))-COLUMN($O205:AM205),1,1)))</f>
        <v>0</v>
      </c>
      <c r="AN1139" s="221">
        <f ca="1">SUMPRODUCT($O1110:AN1110,N(OFFSET($O205:AN205,0,MAX(COLUMN($O205:AN205))-COLUMN($O205:AN205),1,1)))</f>
        <v>0</v>
      </c>
      <c r="AO1139" s="221">
        <f ca="1">SUMPRODUCT($O1110:AO1110,N(OFFSET($O205:AO205,0,MAX(COLUMN($O205:AO205))-COLUMN($O205:AO205),1,1)))</f>
        <v>0</v>
      </c>
      <c r="AP1139" s="221">
        <f ca="1">SUMPRODUCT($O1110:AP1110,N(OFFSET($O205:AP205,0,MAX(COLUMN($O205:AP205))-COLUMN($O205:AP205),1,1)))</f>
        <v>0</v>
      </c>
      <c r="AQ1139" s="221">
        <f ca="1">SUMPRODUCT($O1110:AQ1110,N(OFFSET($O205:AQ205,0,MAX(COLUMN($O205:AQ205))-COLUMN($O205:AQ205),1,1)))</f>
        <v>0</v>
      </c>
      <c r="AR1139" s="221">
        <f ca="1">SUMPRODUCT($O1110:AR1110,N(OFFSET($O205:AR205,0,MAX(COLUMN($O205:AR205))-COLUMN($O205:AR205),1,1)))</f>
        <v>0</v>
      </c>
      <c r="AS1139" s="221">
        <f ca="1">SUMPRODUCT($O1110:AS1110,N(OFFSET($O205:AS205,0,MAX(COLUMN($O205:AS205))-COLUMN($O205:AS205),1,1)))</f>
        <v>0</v>
      </c>
      <c r="AT1139" s="221">
        <f ca="1">SUMPRODUCT($O1110:AT1110,N(OFFSET($O205:AT205,0,MAX(COLUMN($O205:AT205))-COLUMN($O205:AT205),1,1)))</f>
        <v>0</v>
      </c>
      <c r="AU1139" s="221">
        <f ca="1">SUMPRODUCT($O1110:AU1110,N(OFFSET($O205:AU205,0,MAX(COLUMN($O205:AU205))-COLUMN($O205:AU205),1,1)))</f>
        <v>0</v>
      </c>
      <c r="AV1139" s="221">
        <f ca="1">SUMPRODUCT($O1110:AV1110,N(OFFSET($O205:AV205,0,MAX(COLUMN($O205:AV205))-COLUMN($O205:AV205),1,1)))</f>
        <v>0</v>
      </c>
      <c r="AW1139" s="221">
        <f ca="1">SUMPRODUCT($O1110:AW1110,N(OFFSET($O205:AW205,0,MAX(COLUMN($O205:AW205))-COLUMN($O205:AW205),1,1)))</f>
        <v>0</v>
      </c>
      <c r="AX1139" s="221">
        <f ca="1">SUMPRODUCT($O1110:AX1110,N(OFFSET($O205:AX205,0,MAX(COLUMN($O205:AX205))-COLUMN($O205:AX205),1,1)))</f>
        <v>0</v>
      </c>
      <c r="AY1139" s="221">
        <f ca="1">SUMPRODUCT($O1110:AY1110,N(OFFSET($O205:AY205,0,MAX(COLUMN($O205:AY205))-COLUMN($O205:AY205),1,1)))</f>
        <v>0</v>
      </c>
      <c r="AZ1139" s="221">
        <f ca="1">SUMPRODUCT($O1110:AZ1110,N(OFFSET($O205:AZ205,0,MAX(COLUMN($O205:AZ205))-COLUMN($O205:AZ205),1,1)))</f>
        <v>0</v>
      </c>
      <c r="BA1139" s="221">
        <f ca="1">SUMPRODUCT($O1110:BA1110,N(OFFSET($O205:BA205,0,MAX(COLUMN($O205:BA205))-COLUMN($O205:BA205),1,1)))</f>
        <v>0</v>
      </c>
      <c r="BB1139" s="221">
        <f ca="1">SUMPRODUCT($O1110:BB1110,N(OFFSET($O205:BB205,0,MAX(COLUMN($O205:BB205))-COLUMN($O205:BB205),1,1)))</f>
        <v>0</v>
      </c>
      <c r="BC1139" s="221">
        <f ca="1">SUMPRODUCT($O1110:BC1110,N(OFFSET($O205:BC205,0,MAX(COLUMN($O205:BC205))-COLUMN($O205:BC205),1,1)))</f>
        <v>0</v>
      </c>
      <c r="BD1139" s="221">
        <f ca="1">SUMPRODUCT($O1110:BD1110,N(OFFSET($O205:BD205,0,MAX(COLUMN($O205:BD205))-COLUMN($O205:BD205),1,1)))</f>
        <v>0</v>
      </c>
      <c r="BE1139" s="221">
        <f ca="1">SUMPRODUCT($O1110:BE1110,N(OFFSET($O205:BE205,0,MAX(COLUMN($O205:BE205))-COLUMN($O205:BE205),1,1)))</f>
        <v>0</v>
      </c>
      <c r="BF1139" s="221">
        <f ca="1">SUMPRODUCT($O1110:BF1110,N(OFFSET($O205:BF205,0,MAX(COLUMN($O205:BF205))-COLUMN($O205:BF205),1,1)))</f>
        <v>0</v>
      </c>
      <c r="BG1139" s="221">
        <f ca="1">SUMPRODUCT($O1110:BG1110,N(OFFSET($O205:BG205,0,MAX(COLUMN($O205:BG205))-COLUMN($O205:BG205),1,1)))</f>
        <v>0</v>
      </c>
      <c r="BH1139" s="221">
        <f ca="1">SUMPRODUCT($O1110:BH1110,N(OFFSET($O205:BH205,0,MAX(COLUMN($O205:BH205))-COLUMN($O205:BH205),1,1)))</f>
        <v>0</v>
      </c>
      <c r="BI1139" s="221">
        <f ca="1">SUMPRODUCT($O1110:BI1110,N(OFFSET($O205:BI205,0,MAX(COLUMN($O205:BI205))-COLUMN($O205:BI205),1,1)))</f>
        <v>0</v>
      </c>
      <c r="BJ1139" s="221">
        <f ca="1">SUMPRODUCT($O1110:BJ1110,N(OFFSET($O205:BJ205,0,MAX(COLUMN($O205:BJ205))-COLUMN($O205:BJ205),1,1)))</f>
        <v>0</v>
      </c>
      <c r="BK1139" s="221">
        <f ca="1">SUMPRODUCT($O1110:BK1110,N(OFFSET($O205:BK205,0,MAX(COLUMN($O205:BK205))-COLUMN($O205:BK205),1,1)))</f>
        <v>0</v>
      </c>
      <c r="BL1139" s="221">
        <f ca="1">SUMPRODUCT($O1110:BL1110,N(OFFSET($O205:BL205,0,MAX(COLUMN($O205:BL205))-COLUMN($O205:BL205),1,1)))</f>
        <v>0</v>
      </c>
      <c r="BM1139" s="221">
        <f ca="1">SUMPRODUCT($O1110:BM1110,N(OFFSET($O205:BM205,0,MAX(COLUMN($O205:BM205))-COLUMN($O205:BM205),1,1)))</f>
        <v>0</v>
      </c>
    </row>
    <row r="1140" spans="3:65" outlineLevel="1" x14ac:dyDescent="0.2">
      <c r="C1140" s="188">
        <f t="shared" si="806"/>
        <v>8</v>
      </c>
      <c r="D1140" s="166" t="str">
        <f t="shared" si="807"/>
        <v xml:space="preserve">Alt 1 - TRANSMISSION SUBSTATION  </v>
      </c>
      <c r="E1140" s="211" t="str">
        <f t="shared" si="805"/>
        <v>CWIP Capital</v>
      </c>
      <c r="F1140" s="183">
        <f t="shared" si="805"/>
        <v>6</v>
      </c>
      <c r="G1140" s="183"/>
      <c r="H1140" s="222"/>
      <c r="K1140" s="202">
        <f t="shared" ca="1" si="808"/>
        <v>0</v>
      </c>
      <c r="L1140" s="203">
        <f t="shared" ca="1" si="809"/>
        <v>0</v>
      </c>
      <c r="O1140" s="221">
        <f ca="1">SUMPRODUCT($O1111:O1111,N(OFFSET($O206:O206,0,MAX(COLUMN($O206:O206))-COLUMN($O206:O206),1,1)))</f>
        <v>0</v>
      </c>
      <c r="P1140" s="221">
        <f ca="1">SUMPRODUCT($O1111:P1111,N(OFFSET($O206:P206,0,MAX(COLUMN($O206:P206))-COLUMN($O206:P206),1,1)))</f>
        <v>0</v>
      </c>
      <c r="Q1140" s="221">
        <f ca="1">SUMPRODUCT($O1111:Q1111,N(OFFSET($O206:Q206,0,MAX(COLUMN($O206:Q206))-COLUMN($O206:Q206),1,1)))</f>
        <v>0</v>
      </c>
      <c r="R1140" s="221">
        <f ca="1">SUMPRODUCT($O1111:R1111,N(OFFSET($O206:R206,0,MAX(COLUMN($O206:R206))-COLUMN($O206:R206),1,1)))</f>
        <v>0</v>
      </c>
      <c r="S1140" s="221">
        <f ca="1">SUMPRODUCT($O1111:S1111,N(OFFSET($O206:S206,0,MAX(COLUMN($O206:S206))-COLUMN($O206:S206),1,1)))</f>
        <v>0</v>
      </c>
      <c r="T1140" s="221">
        <f ca="1">SUMPRODUCT($O1111:T1111,N(OFFSET($O206:T206,0,MAX(COLUMN($O206:T206))-COLUMN($O206:T206),1,1)))</f>
        <v>0</v>
      </c>
      <c r="U1140" s="221">
        <f ca="1">SUMPRODUCT($O1111:U1111,N(OFFSET($O206:U206,0,MAX(COLUMN($O206:U206))-COLUMN($O206:U206),1,1)))</f>
        <v>0</v>
      </c>
      <c r="V1140" s="221">
        <f ca="1">SUMPRODUCT($O1111:V1111,N(OFFSET($O206:V206,0,MAX(COLUMN($O206:V206))-COLUMN($O206:V206),1,1)))</f>
        <v>0</v>
      </c>
      <c r="W1140" s="221">
        <f ca="1">SUMPRODUCT($O1111:W1111,N(OFFSET($O206:W206,0,MAX(COLUMN($O206:W206))-COLUMN($O206:W206),1,1)))</f>
        <v>0</v>
      </c>
      <c r="X1140" s="221">
        <f ca="1">SUMPRODUCT($O1111:X1111,N(OFFSET($O206:X206,0,MAX(COLUMN($O206:X206))-COLUMN($O206:X206),1,1)))</f>
        <v>0</v>
      </c>
      <c r="Y1140" s="221">
        <f ca="1">SUMPRODUCT($O1111:Y1111,N(OFFSET($O206:Y206,0,MAX(COLUMN($O206:Y206))-COLUMN($O206:Y206),1,1)))</f>
        <v>0</v>
      </c>
      <c r="Z1140" s="221">
        <f ca="1">SUMPRODUCT($O1111:Z1111,N(OFFSET($O206:Z206,0,MAX(COLUMN($O206:Z206))-COLUMN($O206:Z206),1,1)))</f>
        <v>0</v>
      </c>
      <c r="AA1140" s="221">
        <f ca="1">SUMPRODUCT($O1111:AA1111,N(OFFSET($O206:AA206,0,MAX(COLUMN($O206:AA206))-COLUMN($O206:AA206),1,1)))</f>
        <v>0</v>
      </c>
      <c r="AB1140" s="221">
        <f ca="1">SUMPRODUCT($O1111:AB1111,N(OFFSET($O206:AB206,0,MAX(COLUMN($O206:AB206))-COLUMN($O206:AB206),1,1)))</f>
        <v>0</v>
      </c>
      <c r="AC1140" s="221">
        <f ca="1">SUMPRODUCT($O1111:AC1111,N(OFFSET($O206:AC206,0,MAX(COLUMN($O206:AC206))-COLUMN($O206:AC206),1,1)))</f>
        <v>0</v>
      </c>
      <c r="AD1140" s="221">
        <f ca="1">SUMPRODUCT($O1111:AD1111,N(OFFSET($O206:AD206,0,MAX(COLUMN($O206:AD206))-COLUMN($O206:AD206),1,1)))</f>
        <v>0</v>
      </c>
      <c r="AE1140" s="221">
        <f ca="1">SUMPRODUCT($O1111:AE1111,N(OFFSET($O206:AE206,0,MAX(COLUMN($O206:AE206))-COLUMN($O206:AE206),1,1)))</f>
        <v>0</v>
      </c>
      <c r="AF1140" s="221">
        <f ca="1">SUMPRODUCT($O1111:AF1111,N(OFFSET($O206:AF206,0,MAX(COLUMN($O206:AF206))-COLUMN($O206:AF206),1,1)))</f>
        <v>0</v>
      </c>
      <c r="AG1140" s="221">
        <f ca="1">SUMPRODUCT($O1111:AG1111,N(OFFSET($O206:AG206,0,MAX(COLUMN($O206:AG206))-COLUMN($O206:AG206),1,1)))</f>
        <v>0</v>
      </c>
      <c r="AH1140" s="221">
        <f ca="1">SUMPRODUCT($O1111:AH1111,N(OFFSET($O206:AH206,0,MAX(COLUMN($O206:AH206))-COLUMN($O206:AH206),1,1)))</f>
        <v>0</v>
      </c>
      <c r="AI1140" s="221">
        <f ca="1">SUMPRODUCT($O1111:AI1111,N(OFFSET($O206:AI206,0,MAX(COLUMN($O206:AI206))-COLUMN($O206:AI206),1,1)))</f>
        <v>0</v>
      </c>
      <c r="AJ1140" s="221">
        <f ca="1">SUMPRODUCT($O1111:AJ1111,N(OFFSET($O206:AJ206,0,MAX(COLUMN($O206:AJ206))-COLUMN($O206:AJ206),1,1)))</f>
        <v>0</v>
      </c>
      <c r="AK1140" s="221">
        <f ca="1">SUMPRODUCT($O1111:AK1111,N(OFFSET($O206:AK206,0,MAX(COLUMN($O206:AK206))-COLUMN($O206:AK206),1,1)))</f>
        <v>0</v>
      </c>
      <c r="AL1140" s="221">
        <f ca="1">SUMPRODUCT($O1111:AL1111,N(OFFSET($O206:AL206,0,MAX(COLUMN($O206:AL206))-COLUMN($O206:AL206),1,1)))</f>
        <v>0</v>
      </c>
      <c r="AM1140" s="221">
        <f ca="1">SUMPRODUCT($O1111:AM1111,N(OFFSET($O206:AM206,0,MAX(COLUMN($O206:AM206))-COLUMN($O206:AM206),1,1)))</f>
        <v>0</v>
      </c>
      <c r="AN1140" s="221">
        <f ca="1">SUMPRODUCT($O1111:AN1111,N(OFFSET($O206:AN206,0,MAX(COLUMN($O206:AN206))-COLUMN($O206:AN206),1,1)))</f>
        <v>0</v>
      </c>
      <c r="AO1140" s="221">
        <f ca="1">SUMPRODUCT($O1111:AO1111,N(OFFSET($O206:AO206,0,MAX(COLUMN($O206:AO206))-COLUMN($O206:AO206),1,1)))</f>
        <v>0</v>
      </c>
      <c r="AP1140" s="221">
        <f ca="1">SUMPRODUCT($O1111:AP1111,N(OFFSET($O206:AP206,0,MAX(COLUMN($O206:AP206))-COLUMN($O206:AP206),1,1)))</f>
        <v>0</v>
      </c>
      <c r="AQ1140" s="221">
        <f ca="1">SUMPRODUCT($O1111:AQ1111,N(OFFSET($O206:AQ206,0,MAX(COLUMN($O206:AQ206))-COLUMN($O206:AQ206),1,1)))</f>
        <v>0</v>
      </c>
      <c r="AR1140" s="221">
        <f ca="1">SUMPRODUCT($O1111:AR1111,N(OFFSET($O206:AR206,0,MAX(COLUMN($O206:AR206))-COLUMN($O206:AR206),1,1)))</f>
        <v>0</v>
      </c>
      <c r="AS1140" s="221">
        <f ca="1">SUMPRODUCT($O1111:AS1111,N(OFFSET($O206:AS206,0,MAX(COLUMN($O206:AS206))-COLUMN($O206:AS206),1,1)))</f>
        <v>0</v>
      </c>
      <c r="AT1140" s="221">
        <f ca="1">SUMPRODUCT($O1111:AT1111,N(OFFSET($O206:AT206,0,MAX(COLUMN($O206:AT206))-COLUMN($O206:AT206),1,1)))</f>
        <v>0</v>
      </c>
      <c r="AU1140" s="221">
        <f ca="1">SUMPRODUCT($O1111:AU1111,N(OFFSET($O206:AU206,0,MAX(COLUMN($O206:AU206))-COLUMN($O206:AU206),1,1)))</f>
        <v>0</v>
      </c>
      <c r="AV1140" s="221">
        <f ca="1">SUMPRODUCT($O1111:AV1111,N(OFFSET($O206:AV206,0,MAX(COLUMN($O206:AV206))-COLUMN($O206:AV206),1,1)))</f>
        <v>0</v>
      </c>
      <c r="AW1140" s="221">
        <f ca="1">SUMPRODUCT($O1111:AW1111,N(OFFSET($O206:AW206,0,MAX(COLUMN($O206:AW206))-COLUMN($O206:AW206),1,1)))</f>
        <v>0</v>
      </c>
      <c r="AX1140" s="221">
        <f ca="1">SUMPRODUCT($O1111:AX1111,N(OFFSET($O206:AX206,0,MAX(COLUMN($O206:AX206))-COLUMN($O206:AX206),1,1)))</f>
        <v>0</v>
      </c>
      <c r="AY1140" s="221">
        <f ca="1">SUMPRODUCT($O1111:AY1111,N(OFFSET($O206:AY206,0,MAX(COLUMN($O206:AY206))-COLUMN($O206:AY206),1,1)))</f>
        <v>0</v>
      </c>
      <c r="AZ1140" s="221">
        <f ca="1">SUMPRODUCT($O1111:AZ1111,N(OFFSET($O206:AZ206,0,MAX(COLUMN($O206:AZ206))-COLUMN($O206:AZ206),1,1)))</f>
        <v>0</v>
      </c>
      <c r="BA1140" s="221">
        <f ca="1">SUMPRODUCT($O1111:BA1111,N(OFFSET($O206:BA206,0,MAX(COLUMN($O206:BA206))-COLUMN($O206:BA206),1,1)))</f>
        <v>0</v>
      </c>
      <c r="BB1140" s="221">
        <f ca="1">SUMPRODUCT($O1111:BB1111,N(OFFSET($O206:BB206,0,MAX(COLUMN($O206:BB206))-COLUMN($O206:BB206),1,1)))</f>
        <v>0</v>
      </c>
      <c r="BC1140" s="221">
        <f ca="1">SUMPRODUCT($O1111:BC1111,N(OFFSET($O206:BC206,0,MAX(COLUMN($O206:BC206))-COLUMN($O206:BC206),1,1)))</f>
        <v>0</v>
      </c>
      <c r="BD1140" s="221">
        <f ca="1">SUMPRODUCT($O1111:BD1111,N(OFFSET($O206:BD206,0,MAX(COLUMN($O206:BD206))-COLUMN($O206:BD206),1,1)))</f>
        <v>0</v>
      </c>
      <c r="BE1140" s="221">
        <f ca="1">SUMPRODUCT($O1111:BE1111,N(OFFSET($O206:BE206,0,MAX(COLUMN($O206:BE206))-COLUMN($O206:BE206),1,1)))</f>
        <v>0</v>
      </c>
      <c r="BF1140" s="221">
        <f ca="1">SUMPRODUCT($O1111:BF1111,N(OFFSET($O206:BF206,0,MAX(COLUMN($O206:BF206))-COLUMN($O206:BF206),1,1)))</f>
        <v>0</v>
      </c>
      <c r="BG1140" s="221">
        <f ca="1">SUMPRODUCT($O1111:BG1111,N(OFFSET($O206:BG206,0,MAX(COLUMN($O206:BG206))-COLUMN($O206:BG206),1,1)))</f>
        <v>0</v>
      </c>
      <c r="BH1140" s="221">
        <f ca="1">SUMPRODUCT($O1111:BH1111,N(OFFSET($O206:BH206,0,MAX(COLUMN($O206:BH206))-COLUMN($O206:BH206),1,1)))</f>
        <v>0</v>
      </c>
      <c r="BI1140" s="221">
        <f ca="1">SUMPRODUCT($O1111:BI1111,N(OFFSET($O206:BI206,0,MAX(COLUMN($O206:BI206))-COLUMN($O206:BI206),1,1)))</f>
        <v>0</v>
      </c>
      <c r="BJ1140" s="221">
        <f ca="1">SUMPRODUCT($O1111:BJ1111,N(OFFSET($O206:BJ206,0,MAX(COLUMN($O206:BJ206))-COLUMN($O206:BJ206),1,1)))</f>
        <v>0</v>
      </c>
      <c r="BK1140" s="221">
        <f ca="1">SUMPRODUCT($O1111:BK1111,N(OFFSET($O206:BK206,0,MAX(COLUMN($O206:BK206))-COLUMN($O206:BK206),1,1)))</f>
        <v>0</v>
      </c>
      <c r="BL1140" s="221">
        <f ca="1">SUMPRODUCT($O1111:BL1111,N(OFFSET($O206:BL206,0,MAX(COLUMN($O206:BL206))-COLUMN($O206:BL206),1,1)))</f>
        <v>0</v>
      </c>
      <c r="BM1140" s="221">
        <f ca="1">SUMPRODUCT($O1111:BM1111,N(OFFSET($O206:BM206,0,MAX(COLUMN($O206:BM206))-COLUMN($O206:BM206),1,1)))</f>
        <v>0</v>
      </c>
    </row>
    <row r="1141" spans="3:65" outlineLevel="1" x14ac:dyDescent="0.2">
      <c r="C1141" s="188">
        <f t="shared" si="806"/>
        <v>9</v>
      </c>
      <c r="D1141" s="166" t="str">
        <f t="shared" si="807"/>
        <v xml:space="preserve">Alt 1 - DISTRIBUTION SUBSTATION  </v>
      </c>
      <c r="E1141" s="211" t="str">
        <f t="shared" si="805"/>
        <v>CWIP Capital</v>
      </c>
      <c r="F1141" s="183">
        <f t="shared" si="805"/>
        <v>6</v>
      </c>
      <c r="G1141" s="183"/>
      <c r="H1141" s="222"/>
      <c r="K1141" s="202">
        <f t="shared" ca="1" si="808"/>
        <v>0</v>
      </c>
      <c r="L1141" s="203">
        <f t="shared" ca="1" si="809"/>
        <v>0</v>
      </c>
      <c r="O1141" s="221">
        <f ca="1">SUMPRODUCT($O1112:O1112,N(OFFSET($O207:O207,0,MAX(COLUMN($O207:O207))-COLUMN($O207:O207),1,1)))</f>
        <v>0</v>
      </c>
      <c r="P1141" s="221">
        <f ca="1">SUMPRODUCT($O1112:P1112,N(OFFSET($O207:P207,0,MAX(COLUMN($O207:P207))-COLUMN($O207:P207),1,1)))</f>
        <v>0</v>
      </c>
      <c r="Q1141" s="221">
        <f ca="1">SUMPRODUCT($O1112:Q1112,N(OFFSET($O207:Q207,0,MAX(COLUMN($O207:Q207))-COLUMN($O207:Q207),1,1)))</f>
        <v>0</v>
      </c>
      <c r="R1141" s="221">
        <f ca="1">SUMPRODUCT($O1112:R1112,N(OFFSET($O207:R207,0,MAX(COLUMN($O207:R207))-COLUMN($O207:R207),1,1)))</f>
        <v>0</v>
      </c>
      <c r="S1141" s="221">
        <f ca="1">SUMPRODUCT($O1112:S1112,N(OFFSET($O207:S207,0,MAX(COLUMN($O207:S207))-COLUMN($O207:S207),1,1)))</f>
        <v>0</v>
      </c>
      <c r="T1141" s="221">
        <f ca="1">SUMPRODUCT($O1112:T1112,N(OFFSET($O207:T207,0,MAX(COLUMN($O207:T207))-COLUMN($O207:T207),1,1)))</f>
        <v>0</v>
      </c>
      <c r="U1141" s="221">
        <f ca="1">SUMPRODUCT($O1112:U1112,N(OFFSET($O207:U207,0,MAX(COLUMN($O207:U207))-COLUMN($O207:U207),1,1)))</f>
        <v>0</v>
      </c>
      <c r="V1141" s="221">
        <f ca="1">SUMPRODUCT($O1112:V1112,N(OFFSET($O207:V207,0,MAX(COLUMN($O207:V207))-COLUMN($O207:V207),1,1)))</f>
        <v>0</v>
      </c>
      <c r="W1141" s="221">
        <f ca="1">SUMPRODUCT($O1112:W1112,N(OFFSET($O207:W207,0,MAX(COLUMN($O207:W207))-COLUMN($O207:W207),1,1)))</f>
        <v>0</v>
      </c>
      <c r="X1141" s="221">
        <f ca="1">SUMPRODUCT($O1112:X1112,N(OFFSET($O207:X207,0,MAX(COLUMN($O207:X207))-COLUMN($O207:X207),1,1)))</f>
        <v>0</v>
      </c>
      <c r="Y1141" s="221">
        <f ca="1">SUMPRODUCT($O1112:Y1112,N(OFFSET($O207:Y207,0,MAX(COLUMN($O207:Y207))-COLUMN($O207:Y207),1,1)))</f>
        <v>0</v>
      </c>
      <c r="Z1141" s="221">
        <f ca="1">SUMPRODUCT($O1112:Z1112,N(OFFSET($O207:Z207,0,MAX(COLUMN($O207:Z207))-COLUMN($O207:Z207),1,1)))</f>
        <v>0</v>
      </c>
      <c r="AA1141" s="221">
        <f ca="1">SUMPRODUCT($O1112:AA1112,N(OFFSET($O207:AA207,0,MAX(COLUMN($O207:AA207))-COLUMN($O207:AA207),1,1)))</f>
        <v>0</v>
      </c>
      <c r="AB1141" s="221">
        <f ca="1">SUMPRODUCT($O1112:AB1112,N(OFFSET($O207:AB207,0,MAX(COLUMN($O207:AB207))-COLUMN($O207:AB207),1,1)))</f>
        <v>0</v>
      </c>
      <c r="AC1141" s="221">
        <f ca="1">SUMPRODUCT($O1112:AC1112,N(OFFSET($O207:AC207,0,MAX(COLUMN($O207:AC207))-COLUMN($O207:AC207),1,1)))</f>
        <v>0</v>
      </c>
      <c r="AD1141" s="221">
        <f ca="1">SUMPRODUCT($O1112:AD1112,N(OFFSET($O207:AD207,0,MAX(COLUMN($O207:AD207))-COLUMN($O207:AD207),1,1)))</f>
        <v>0</v>
      </c>
      <c r="AE1141" s="221">
        <f ca="1">SUMPRODUCT($O1112:AE1112,N(OFFSET($O207:AE207,0,MAX(COLUMN($O207:AE207))-COLUMN($O207:AE207),1,1)))</f>
        <v>0</v>
      </c>
      <c r="AF1141" s="221">
        <f ca="1">SUMPRODUCT($O1112:AF1112,N(OFFSET($O207:AF207,0,MAX(COLUMN($O207:AF207))-COLUMN($O207:AF207),1,1)))</f>
        <v>0</v>
      </c>
      <c r="AG1141" s="221">
        <f ca="1">SUMPRODUCT($O1112:AG1112,N(OFFSET($O207:AG207,0,MAX(COLUMN($O207:AG207))-COLUMN($O207:AG207),1,1)))</f>
        <v>0</v>
      </c>
      <c r="AH1141" s="221">
        <f ca="1">SUMPRODUCT($O1112:AH1112,N(OFFSET($O207:AH207,0,MAX(COLUMN($O207:AH207))-COLUMN($O207:AH207),1,1)))</f>
        <v>0</v>
      </c>
      <c r="AI1141" s="221">
        <f ca="1">SUMPRODUCT($O1112:AI1112,N(OFFSET($O207:AI207,0,MAX(COLUMN($O207:AI207))-COLUMN($O207:AI207),1,1)))</f>
        <v>0</v>
      </c>
      <c r="AJ1141" s="221">
        <f ca="1">SUMPRODUCT($O1112:AJ1112,N(OFFSET($O207:AJ207,0,MAX(COLUMN($O207:AJ207))-COLUMN($O207:AJ207),1,1)))</f>
        <v>0</v>
      </c>
      <c r="AK1141" s="221">
        <f ca="1">SUMPRODUCT($O1112:AK1112,N(OFFSET($O207:AK207,0,MAX(COLUMN($O207:AK207))-COLUMN($O207:AK207),1,1)))</f>
        <v>0</v>
      </c>
      <c r="AL1141" s="221">
        <f ca="1">SUMPRODUCT($O1112:AL1112,N(OFFSET($O207:AL207,0,MAX(COLUMN($O207:AL207))-COLUMN($O207:AL207),1,1)))</f>
        <v>0</v>
      </c>
      <c r="AM1141" s="221">
        <f ca="1">SUMPRODUCT($O1112:AM1112,N(OFFSET($O207:AM207,0,MAX(COLUMN($O207:AM207))-COLUMN($O207:AM207),1,1)))</f>
        <v>0</v>
      </c>
      <c r="AN1141" s="221">
        <f ca="1">SUMPRODUCT($O1112:AN1112,N(OFFSET($O207:AN207,0,MAX(COLUMN($O207:AN207))-COLUMN($O207:AN207),1,1)))</f>
        <v>0</v>
      </c>
      <c r="AO1141" s="221">
        <f ca="1">SUMPRODUCT($O1112:AO1112,N(OFFSET($O207:AO207,0,MAX(COLUMN($O207:AO207))-COLUMN($O207:AO207),1,1)))</f>
        <v>0</v>
      </c>
      <c r="AP1141" s="221">
        <f ca="1">SUMPRODUCT($O1112:AP1112,N(OFFSET($O207:AP207,0,MAX(COLUMN($O207:AP207))-COLUMN($O207:AP207),1,1)))</f>
        <v>0</v>
      </c>
      <c r="AQ1141" s="221">
        <f ca="1">SUMPRODUCT($O1112:AQ1112,N(OFFSET($O207:AQ207,0,MAX(COLUMN($O207:AQ207))-COLUMN($O207:AQ207),1,1)))</f>
        <v>0</v>
      </c>
      <c r="AR1141" s="221">
        <f ca="1">SUMPRODUCT($O1112:AR1112,N(OFFSET($O207:AR207,0,MAX(COLUMN($O207:AR207))-COLUMN($O207:AR207),1,1)))</f>
        <v>0</v>
      </c>
      <c r="AS1141" s="221">
        <f ca="1">SUMPRODUCT($O1112:AS1112,N(OFFSET($O207:AS207,0,MAX(COLUMN($O207:AS207))-COLUMN($O207:AS207),1,1)))</f>
        <v>0</v>
      </c>
      <c r="AT1141" s="221">
        <f ca="1">SUMPRODUCT($O1112:AT1112,N(OFFSET($O207:AT207,0,MAX(COLUMN($O207:AT207))-COLUMN($O207:AT207),1,1)))</f>
        <v>0</v>
      </c>
      <c r="AU1141" s="221">
        <f ca="1">SUMPRODUCT($O1112:AU1112,N(OFFSET($O207:AU207,0,MAX(COLUMN($O207:AU207))-COLUMN($O207:AU207),1,1)))</f>
        <v>0</v>
      </c>
      <c r="AV1141" s="221">
        <f ca="1">SUMPRODUCT($O1112:AV1112,N(OFFSET($O207:AV207,0,MAX(COLUMN($O207:AV207))-COLUMN($O207:AV207),1,1)))</f>
        <v>0</v>
      </c>
      <c r="AW1141" s="221">
        <f ca="1">SUMPRODUCT($O1112:AW1112,N(OFFSET($O207:AW207,0,MAX(COLUMN($O207:AW207))-COLUMN($O207:AW207),1,1)))</f>
        <v>0</v>
      </c>
      <c r="AX1141" s="221">
        <f ca="1">SUMPRODUCT($O1112:AX1112,N(OFFSET($O207:AX207,0,MAX(COLUMN($O207:AX207))-COLUMN($O207:AX207),1,1)))</f>
        <v>0</v>
      </c>
      <c r="AY1141" s="221">
        <f ca="1">SUMPRODUCT($O1112:AY1112,N(OFFSET($O207:AY207,0,MAX(COLUMN($O207:AY207))-COLUMN($O207:AY207),1,1)))</f>
        <v>0</v>
      </c>
      <c r="AZ1141" s="221">
        <f ca="1">SUMPRODUCT($O1112:AZ1112,N(OFFSET($O207:AZ207,0,MAX(COLUMN($O207:AZ207))-COLUMN($O207:AZ207),1,1)))</f>
        <v>0</v>
      </c>
      <c r="BA1141" s="221">
        <f ca="1">SUMPRODUCT($O1112:BA1112,N(OFFSET($O207:BA207,0,MAX(COLUMN($O207:BA207))-COLUMN($O207:BA207),1,1)))</f>
        <v>0</v>
      </c>
      <c r="BB1141" s="221">
        <f ca="1">SUMPRODUCT($O1112:BB1112,N(OFFSET($O207:BB207,0,MAX(COLUMN($O207:BB207))-COLUMN($O207:BB207),1,1)))</f>
        <v>0</v>
      </c>
      <c r="BC1141" s="221">
        <f ca="1">SUMPRODUCT($O1112:BC1112,N(OFFSET($O207:BC207,0,MAX(COLUMN($O207:BC207))-COLUMN($O207:BC207),1,1)))</f>
        <v>0</v>
      </c>
      <c r="BD1141" s="221">
        <f ca="1">SUMPRODUCT($O1112:BD1112,N(OFFSET($O207:BD207,0,MAX(COLUMN($O207:BD207))-COLUMN($O207:BD207),1,1)))</f>
        <v>0</v>
      </c>
      <c r="BE1141" s="221">
        <f ca="1">SUMPRODUCT($O1112:BE1112,N(OFFSET($O207:BE207,0,MAX(COLUMN($O207:BE207))-COLUMN($O207:BE207),1,1)))</f>
        <v>0</v>
      </c>
      <c r="BF1141" s="221">
        <f ca="1">SUMPRODUCT($O1112:BF1112,N(OFFSET($O207:BF207,0,MAX(COLUMN($O207:BF207))-COLUMN($O207:BF207),1,1)))</f>
        <v>0</v>
      </c>
      <c r="BG1141" s="221">
        <f ca="1">SUMPRODUCT($O1112:BG1112,N(OFFSET($O207:BG207,0,MAX(COLUMN($O207:BG207))-COLUMN($O207:BG207),1,1)))</f>
        <v>0</v>
      </c>
      <c r="BH1141" s="221">
        <f ca="1">SUMPRODUCT($O1112:BH1112,N(OFFSET($O207:BH207,0,MAX(COLUMN($O207:BH207))-COLUMN($O207:BH207),1,1)))</f>
        <v>0</v>
      </c>
      <c r="BI1141" s="221">
        <f ca="1">SUMPRODUCT($O1112:BI1112,N(OFFSET($O207:BI207,0,MAX(COLUMN($O207:BI207))-COLUMN($O207:BI207),1,1)))</f>
        <v>0</v>
      </c>
      <c r="BJ1141" s="221">
        <f ca="1">SUMPRODUCT($O1112:BJ1112,N(OFFSET($O207:BJ207,0,MAX(COLUMN($O207:BJ207))-COLUMN($O207:BJ207),1,1)))</f>
        <v>0</v>
      </c>
      <c r="BK1141" s="221">
        <f ca="1">SUMPRODUCT($O1112:BK1112,N(OFFSET($O207:BK207,0,MAX(COLUMN($O207:BK207))-COLUMN($O207:BK207),1,1)))</f>
        <v>0</v>
      </c>
      <c r="BL1141" s="221">
        <f ca="1">SUMPRODUCT($O1112:BL1112,N(OFFSET($O207:BL207,0,MAX(COLUMN($O207:BL207))-COLUMN($O207:BL207),1,1)))</f>
        <v>0</v>
      </c>
      <c r="BM1141" s="221">
        <f ca="1">SUMPRODUCT($O1112:BM1112,N(OFFSET($O207:BM207,0,MAX(COLUMN($O207:BM207))-COLUMN($O207:BM207),1,1)))</f>
        <v>0</v>
      </c>
    </row>
    <row r="1142" spans="3:65" outlineLevel="1" x14ac:dyDescent="0.2">
      <c r="C1142" s="188">
        <f t="shared" si="806"/>
        <v>10</v>
      </c>
      <c r="D1142" s="166" t="str">
        <f t="shared" si="807"/>
        <v/>
      </c>
      <c r="E1142" s="211" t="str">
        <f t="shared" si="805"/>
        <v>Operating Expense</v>
      </c>
      <c r="F1142" s="183">
        <f t="shared" si="805"/>
        <v>2</v>
      </c>
      <c r="G1142" s="183"/>
      <c r="H1142" s="222"/>
      <c r="K1142" s="202">
        <f t="shared" ca="1" si="808"/>
        <v>0</v>
      </c>
      <c r="L1142" s="203">
        <f t="shared" ca="1" si="809"/>
        <v>0</v>
      </c>
      <c r="O1142" s="221">
        <f ca="1">SUMPRODUCT($O1113:O1113,N(OFFSET($O208:O208,0,MAX(COLUMN($O208:O208))-COLUMN($O208:O208),1,1)))</f>
        <v>0</v>
      </c>
      <c r="P1142" s="221">
        <f ca="1">SUMPRODUCT($O1113:P1113,N(OFFSET($O208:P208,0,MAX(COLUMN($O208:P208))-COLUMN($O208:P208),1,1)))</f>
        <v>0</v>
      </c>
      <c r="Q1142" s="221">
        <f ca="1">SUMPRODUCT($O1113:Q1113,N(OFFSET($O208:Q208,0,MAX(COLUMN($O208:Q208))-COLUMN($O208:Q208),1,1)))</f>
        <v>0</v>
      </c>
      <c r="R1142" s="221">
        <f ca="1">SUMPRODUCT($O1113:R1113,N(OFFSET($O208:R208,0,MAX(COLUMN($O208:R208))-COLUMN($O208:R208),1,1)))</f>
        <v>0</v>
      </c>
      <c r="S1142" s="221">
        <f ca="1">SUMPRODUCT($O1113:S1113,N(OFFSET($O208:S208,0,MAX(COLUMN($O208:S208))-COLUMN($O208:S208),1,1)))</f>
        <v>0</v>
      </c>
      <c r="T1142" s="221">
        <f ca="1">SUMPRODUCT($O1113:T1113,N(OFFSET($O208:T208,0,MAX(COLUMN($O208:T208))-COLUMN($O208:T208),1,1)))</f>
        <v>0</v>
      </c>
      <c r="U1142" s="221">
        <f ca="1">SUMPRODUCT($O1113:U1113,N(OFFSET($O208:U208,0,MAX(COLUMN($O208:U208))-COLUMN($O208:U208),1,1)))</f>
        <v>0</v>
      </c>
      <c r="V1142" s="221">
        <f ca="1">SUMPRODUCT($O1113:V1113,N(OFFSET($O208:V208,0,MAX(COLUMN($O208:V208))-COLUMN($O208:V208),1,1)))</f>
        <v>0</v>
      </c>
      <c r="W1142" s="221">
        <f ca="1">SUMPRODUCT($O1113:W1113,N(OFFSET($O208:W208,0,MAX(COLUMN($O208:W208))-COLUMN($O208:W208),1,1)))</f>
        <v>0</v>
      </c>
      <c r="X1142" s="221">
        <f ca="1">SUMPRODUCT($O1113:X1113,N(OFFSET($O208:X208,0,MAX(COLUMN($O208:X208))-COLUMN($O208:X208),1,1)))</f>
        <v>0</v>
      </c>
      <c r="Y1142" s="221">
        <f ca="1">SUMPRODUCT($O1113:Y1113,N(OFFSET($O208:Y208,0,MAX(COLUMN($O208:Y208))-COLUMN($O208:Y208),1,1)))</f>
        <v>0</v>
      </c>
      <c r="Z1142" s="221">
        <f ca="1">SUMPRODUCT($O1113:Z1113,N(OFFSET($O208:Z208,0,MAX(COLUMN($O208:Z208))-COLUMN($O208:Z208),1,1)))</f>
        <v>0</v>
      </c>
      <c r="AA1142" s="221">
        <f ca="1">SUMPRODUCT($O1113:AA1113,N(OFFSET($O208:AA208,0,MAX(COLUMN($O208:AA208))-COLUMN($O208:AA208),1,1)))</f>
        <v>0</v>
      </c>
      <c r="AB1142" s="221">
        <f ca="1">SUMPRODUCT($O1113:AB1113,N(OFFSET($O208:AB208,0,MAX(COLUMN($O208:AB208))-COLUMN($O208:AB208),1,1)))</f>
        <v>0</v>
      </c>
      <c r="AC1142" s="221">
        <f ca="1">SUMPRODUCT($O1113:AC1113,N(OFFSET($O208:AC208,0,MAX(COLUMN($O208:AC208))-COLUMN($O208:AC208),1,1)))</f>
        <v>0</v>
      </c>
      <c r="AD1142" s="221">
        <f ca="1">SUMPRODUCT($O1113:AD1113,N(OFFSET($O208:AD208,0,MAX(COLUMN($O208:AD208))-COLUMN($O208:AD208),1,1)))</f>
        <v>0</v>
      </c>
      <c r="AE1142" s="221">
        <f ca="1">SUMPRODUCT($O1113:AE1113,N(OFFSET($O208:AE208,0,MAX(COLUMN($O208:AE208))-COLUMN($O208:AE208),1,1)))</f>
        <v>0</v>
      </c>
      <c r="AF1142" s="221">
        <f ca="1">SUMPRODUCT($O1113:AF1113,N(OFFSET($O208:AF208,0,MAX(COLUMN($O208:AF208))-COLUMN($O208:AF208),1,1)))</f>
        <v>0</v>
      </c>
      <c r="AG1142" s="221">
        <f ca="1">SUMPRODUCT($O1113:AG1113,N(OFFSET($O208:AG208,0,MAX(COLUMN($O208:AG208))-COLUMN($O208:AG208),1,1)))</f>
        <v>0</v>
      </c>
      <c r="AH1142" s="221">
        <f ca="1">SUMPRODUCT($O1113:AH1113,N(OFFSET($O208:AH208,0,MAX(COLUMN($O208:AH208))-COLUMN($O208:AH208),1,1)))</f>
        <v>0</v>
      </c>
      <c r="AI1142" s="221">
        <f ca="1">SUMPRODUCT($O1113:AI1113,N(OFFSET($O208:AI208,0,MAX(COLUMN($O208:AI208))-COLUMN($O208:AI208),1,1)))</f>
        <v>0</v>
      </c>
      <c r="AJ1142" s="221">
        <f ca="1">SUMPRODUCT($O1113:AJ1113,N(OFFSET($O208:AJ208,0,MAX(COLUMN($O208:AJ208))-COLUMN($O208:AJ208),1,1)))</f>
        <v>0</v>
      </c>
      <c r="AK1142" s="221">
        <f ca="1">SUMPRODUCT($O1113:AK1113,N(OFFSET($O208:AK208,0,MAX(COLUMN($O208:AK208))-COLUMN($O208:AK208),1,1)))</f>
        <v>0</v>
      </c>
      <c r="AL1142" s="221">
        <f ca="1">SUMPRODUCT($O1113:AL1113,N(OFFSET($O208:AL208,0,MAX(COLUMN($O208:AL208))-COLUMN($O208:AL208),1,1)))</f>
        <v>0</v>
      </c>
      <c r="AM1142" s="221">
        <f ca="1">SUMPRODUCT($O1113:AM1113,N(OFFSET($O208:AM208,0,MAX(COLUMN($O208:AM208))-COLUMN($O208:AM208),1,1)))</f>
        <v>0</v>
      </c>
      <c r="AN1142" s="221">
        <f ca="1">SUMPRODUCT($O1113:AN1113,N(OFFSET($O208:AN208,0,MAX(COLUMN($O208:AN208))-COLUMN($O208:AN208),1,1)))</f>
        <v>0</v>
      </c>
      <c r="AO1142" s="221">
        <f ca="1">SUMPRODUCT($O1113:AO1113,N(OFFSET($O208:AO208,0,MAX(COLUMN($O208:AO208))-COLUMN($O208:AO208),1,1)))</f>
        <v>0</v>
      </c>
      <c r="AP1142" s="221">
        <f ca="1">SUMPRODUCT($O1113:AP1113,N(OFFSET($O208:AP208,0,MAX(COLUMN($O208:AP208))-COLUMN($O208:AP208),1,1)))</f>
        <v>0</v>
      </c>
      <c r="AQ1142" s="221">
        <f ca="1">SUMPRODUCT($O1113:AQ1113,N(OFFSET($O208:AQ208,0,MAX(COLUMN($O208:AQ208))-COLUMN($O208:AQ208),1,1)))</f>
        <v>0</v>
      </c>
      <c r="AR1142" s="221">
        <f ca="1">SUMPRODUCT($O1113:AR1113,N(OFFSET($O208:AR208,0,MAX(COLUMN($O208:AR208))-COLUMN($O208:AR208),1,1)))</f>
        <v>0</v>
      </c>
      <c r="AS1142" s="221">
        <f ca="1">SUMPRODUCT($O1113:AS1113,N(OFFSET($O208:AS208,0,MAX(COLUMN($O208:AS208))-COLUMN($O208:AS208),1,1)))</f>
        <v>0</v>
      </c>
      <c r="AT1142" s="221">
        <f ca="1">SUMPRODUCT($O1113:AT1113,N(OFFSET($O208:AT208,0,MAX(COLUMN($O208:AT208))-COLUMN($O208:AT208),1,1)))</f>
        <v>0</v>
      </c>
      <c r="AU1142" s="221">
        <f ca="1">SUMPRODUCT($O1113:AU1113,N(OFFSET($O208:AU208,0,MAX(COLUMN($O208:AU208))-COLUMN($O208:AU208),1,1)))</f>
        <v>0</v>
      </c>
      <c r="AV1142" s="221">
        <f ca="1">SUMPRODUCT($O1113:AV1113,N(OFFSET($O208:AV208,0,MAX(COLUMN($O208:AV208))-COLUMN($O208:AV208),1,1)))</f>
        <v>0</v>
      </c>
      <c r="AW1142" s="221">
        <f ca="1">SUMPRODUCT($O1113:AW1113,N(OFFSET($O208:AW208,0,MAX(COLUMN($O208:AW208))-COLUMN($O208:AW208),1,1)))</f>
        <v>0</v>
      </c>
      <c r="AX1142" s="221">
        <f ca="1">SUMPRODUCT($O1113:AX1113,N(OFFSET($O208:AX208,0,MAX(COLUMN($O208:AX208))-COLUMN($O208:AX208),1,1)))</f>
        <v>0</v>
      </c>
      <c r="AY1142" s="221">
        <f ca="1">SUMPRODUCT($O1113:AY1113,N(OFFSET($O208:AY208,0,MAX(COLUMN($O208:AY208))-COLUMN($O208:AY208),1,1)))</f>
        <v>0</v>
      </c>
      <c r="AZ1142" s="221">
        <f ca="1">SUMPRODUCT($O1113:AZ1113,N(OFFSET($O208:AZ208,0,MAX(COLUMN($O208:AZ208))-COLUMN($O208:AZ208),1,1)))</f>
        <v>0</v>
      </c>
      <c r="BA1142" s="221">
        <f ca="1">SUMPRODUCT($O1113:BA1113,N(OFFSET($O208:BA208,0,MAX(COLUMN($O208:BA208))-COLUMN($O208:BA208),1,1)))</f>
        <v>0</v>
      </c>
      <c r="BB1142" s="221">
        <f ca="1">SUMPRODUCT($O1113:BB1113,N(OFFSET($O208:BB208,0,MAX(COLUMN($O208:BB208))-COLUMN($O208:BB208),1,1)))</f>
        <v>0</v>
      </c>
      <c r="BC1142" s="221">
        <f ca="1">SUMPRODUCT($O1113:BC1113,N(OFFSET($O208:BC208,0,MAX(COLUMN($O208:BC208))-COLUMN($O208:BC208),1,1)))</f>
        <v>0</v>
      </c>
      <c r="BD1142" s="221">
        <f ca="1">SUMPRODUCT($O1113:BD1113,N(OFFSET($O208:BD208,0,MAX(COLUMN($O208:BD208))-COLUMN($O208:BD208),1,1)))</f>
        <v>0</v>
      </c>
      <c r="BE1142" s="221">
        <f ca="1">SUMPRODUCT($O1113:BE1113,N(OFFSET($O208:BE208,0,MAX(COLUMN($O208:BE208))-COLUMN($O208:BE208),1,1)))</f>
        <v>0</v>
      </c>
      <c r="BF1142" s="221">
        <f ca="1">SUMPRODUCT($O1113:BF1113,N(OFFSET($O208:BF208,0,MAX(COLUMN($O208:BF208))-COLUMN($O208:BF208),1,1)))</f>
        <v>0</v>
      </c>
      <c r="BG1142" s="221">
        <f ca="1">SUMPRODUCT($O1113:BG1113,N(OFFSET($O208:BG208,0,MAX(COLUMN($O208:BG208))-COLUMN($O208:BG208),1,1)))</f>
        <v>0</v>
      </c>
      <c r="BH1142" s="221">
        <f ca="1">SUMPRODUCT($O1113:BH1113,N(OFFSET($O208:BH208,0,MAX(COLUMN($O208:BH208))-COLUMN($O208:BH208),1,1)))</f>
        <v>0</v>
      </c>
      <c r="BI1142" s="221">
        <f ca="1">SUMPRODUCT($O1113:BI1113,N(OFFSET($O208:BI208,0,MAX(COLUMN($O208:BI208))-COLUMN($O208:BI208),1,1)))</f>
        <v>0</v>
      </c>
      <c r="BJ1142" s="221">
        <f ca="1">SUMPRODUCT($O1113:BJ1113,N(OFFSET($O208:BJ208,0,MAX(COLUMN($O208:BJ208))-COLUMN($O208:BJ208),1,1)))</f>
        <v>0</v>
      </c>
      <c r="BK1142" s="221">
        <f ca="1">SUMPRODUCT($O1113:BK1113,N(OFFSET($O208:BK208,0,MAX(COLUMN($O208:BK208))-COLUMN($O208:BK208),1,1)))</f>
        <v>0</v>
      </c>
      <c r="BL1142" s="221">
        <f ca="1">SUMPRODUCT($O1113:BL1113,N(OFFSET($O208:BL208,0,MAX(COLUMN($O208:BL208))-COLUMN($O208:BL208),1,1)))</f>
        <v>0</v>
      </c>
      <c r="BM1142" s="221">
        <f ca="1">SUMPRODUCT($O1113:BM1113,N(OFFSET($O208:BM208,0,MAX(COLUMN($O208:BM208))-COLUMN($O208:BM208),1,1)))</f>
        <v>0</v>
      </c>
    </row>
    <row r="1143" spans="3:65" outlineLevel="1" x14ac:dyDescent="0.2">
      <c r="C1143" s="188">
        <f t="shared" si="806"/>
        <v>11</v>
      </c>
      <c r="D1143" s="166" t="str">
        <f t="shared" si="807"/>
        <v/>
      </c>
      <c r="E1143" s="211" t="str">
        <f t="shared" si="805"/>
        <v>Operating Expense</v>
      </c>
      <c r="F1143" s="183">
        <f t="shared" si="805"/>
        <v>2</v>
      </c>
      <c r="G1143" s="183"/>
      <c r="H1143" s="222"/>
      <c r="K1143" s="202">
        <f t="shared" ca="1" si="808"/>
        <v>0</v>
      </c>
      <c r="L1143" s="203">
        <f t="shared" ca="1" si="809"/>
        <v>0</v>
      </c>
      <c r="O1143" s="221">
        <f ca="1">SUMPRODUCT($O1114:O1114,N(OFFSET($O209:O209,0,MAX(COLUMN($O209:O209))-COLUMN($O209:O209),1,1)))</f>
        <v>0</v>
      </c>
      <c r="P1143" s="221">
        <f ca="1">SUMPRODUCT($O1114:P1114,N(OFFSET($O209:P209,0,MAX(COLUMN($O209:P209))-COLUMN($O209:P209),1,1)))</f>
        <v>0</v>
      </c>
      <c r="Q1143" s="221">
        <f ca="1">SUMPRODUCT($O1114:Q1114,N(OFFSET($O209:Q209,0,MAX(COLUMN($O209:Q209))-COLUMN($O209:Q209),1,1)))</f>
        <v>0</v>
      </c>
      <c r="R1143" s="221">
        <f ca="1">SUMPRODUCT($O1114:R1114,N(OFFSET($O209:R209,0,MAX(COLUMN($O209:R209))-COLUMN($O209:R209),1,1)))</f>
        <v>0</v>
      </c>
      <c r="S1143" s="221">
        <f ca="1">SUMPRODUCT($O1114:S1114,N(OFFSET($O209:S209,0,MAX(COLUMN($O209:S209))-COLUMN($O209:S209),1,1)))</f>
        <v>0</v>
      </c>
      <c r="T1143" s="221">
        <f ca="1">SUMPRODUCT($O1114:T1114,N(OFFSET($O209:T209,0,MAX(COLUMN($O209:T209))-COLUMN($O209:T209),1,1)))</f>
        <v>0</v>
      </c>
      <c r="U1143" s="221">
        <f ca="1">SUMPRODUCT($O1114:U1114,N(OFFSET($O209:U209,0,MAX(COLUMN($O209:U209))-COLUMN($O209:U209),1,1)))</f>
        <v>0</v>
      </c>
      <c r="V1143" s="221">
        <f ca="1">SUMPRODUCT($O1114:V1114,N(OFFSET($O209:V209,0,MAX(COLUMN($O209:V209))-COLUMN($O209:V209),1,1)))</f>
        <v>0</v>
      </c>
      <c r="W1143" s="221">
        <f ca="1">SUMPRODUCT($O1114:W1114,N(OFFSET($O209:W209,0,MAX(COLUMN($O209:W209))-COLUMN($O209:W209),1,1)))</f>
        <v>0</v>
      </c>
      <c r="X1143" s="221">
        <f ca="1">SUMPRODUCT($O1114:X1114,N(OFFSET($O209:X209,0,MAX(COLUMN($O209:X209))-COLUMN($O209:X209),1,1)))</f>
        <v>0</v>
      </c>
      <c r="Y1143" s="221">
        <f ca="1">SUMPRODUCT($O1114:Y1114,N(OFFSET($O209:Y209,0,MAX(COLUMN($O209:Y209))-COLUMN($O209:Y209),1,1)))</f>
        <v>0</v>
      </c>
      <c r="Z1143" s="221">
        <f ca="1">SUMPRODUCT($O1114:Z1114,N(OFFSET($O209:Z209,0,MAX(COLUMN($O209:Z209))-COLUMN($O209:Z209),1,1)))</f>
        <v>0</v>
      </c>
      <c r="AA1143" s="221">
        <f ca="1">SUMPRODUCT($O1114:AA1114,N(OFFSET($O209:AA209,0,MAX(COLUMN($O209:AA209))-COLUMN($O209:AA209),1,1)))</f>
        <v>0</v>
      </c>
      <c r="AB1143" s="221">
        <f ca="1">SUMPRODUCT($O1114:AB1114,N(OFFSET($O209:AB209,0,MAX(COLUMN($O209:AB209))-COLUMN($O209:AB209),1,1)))</f>
        <v>0</v>
      </c>
      <c r="AC1143" s="221">
        <f ca="1">SUMPRODUCT($O1114:AC1114,N(OFFSET($O209:AC209,0,MAX(COLUMN($O209:AC209))-COLUMN($O209:AC209),1,1)))</f>
        <v>0</v>
      </c>
      <c r="AD1143" s="221">
        <f ca="1">SUMPRODUCT($O1114:AD1114,N(OFFSET($O209:AD209,0,MAX(COLUMN($O209:AD209))-COLUMN($O209:AD209),1,1)))</f>
        <v>0</v>
      </c>
      <c r="AE1143" s="221">
        <f ca="1">SUMPRODUCT($O1114:AE1114,N(OFFSET($O209:AE209,0,MAX(COLUMN($O209:AE209))-COLUMN($O209:AE209),1,1)))</f>
        <v>0</v>
      </c>
      <c r="AF1143" s="221">
        <f ca="1">SUMPRODUCT($O1114:AF1114,N(OFFSET($O209:AF209,0,MAX(COLUMN($O209:AF209))-COLUMN($O209:AF209),1,1)))</f>
        <v>0</v>
      </c>
      <c r="AG1143" s="221">
        <f ca="1">SUMPRODUCT($O1114:AG1114,N(OFFSET($O209:AG209,0,MAX(COLUMN($O209:AG209))-COLUMN($O209:AG209),1,1)))</f>
        <v>0</v>
      </c>
      <c r="AH1143" s="221">
        <f ca="1">SUMPRODUCT($O1114:AH1114,N(OFFSET($O209:AH209,0,MAX(COLUMN($O209:AH209))-COLUMN($O209:AH209),1,1)))</f>
        <v>0</v>
      </c>
      <c r="AI1143" s="221">
        <f ca="1">SUMPRODUCT($O1114:AI1114,N(OFFSET($O209:AI209,0,MAX(COLUMN($O209:AI209))-COLUMN($O209:AI209),1,1)))</f>
        <v>0</v>
      </c>
      <c r="AJ1143" s="221">
        <f ca="1">SUMPRODUCT($O1114:AJ1114,N(OFFSET($O209:AJ209,0,MAX(COLUMN($O209:AJ209))-COLUMN($O209:AJ209),1,1)))</f>
        <v>0</v>
      </c>
      <c r="AK1143" s="221">
        <f ca="1">SUMPRODUCT($O1114:AK1114,N(OFFSET($O209:AK209,0,MAX(COLUMN($O209:AK209))-COLUMN($O209:AK209),1,1)))</f>
        <v>0</v>
      </c>
      <c r="AL1143" s="221">
        <f ca="1">SUMPRODUCT($O1114:AL1114,N(OFFSET($O209:AL209,0,MAX(COLUMN($O209:AL209))-COLUMN($O209:AL209),1,1)))</f>
        <v>0</v>
      </c>
      <c r="AM1143" s="221">
        <f ca="1">SUMPRODUCT($O1114:AM1114,N(OFFSET($O209:AM209,0,MAX(COLUMN($O209:AM209))-COLUMN($O209:AM209),1,1)))</f>
        <v>0</v>
      </c>
      <c r="AN1143" s="221">
        <f ca="1">SUMPRODUCT($O1114:AN1114,N(OFFSET($O209:AN209,0,MAX(COLUMN($O209:AN209))-COLUMN($O209:AN209),1,1)))</f>
        <v>0</v>
      </c>
      <c r="AO1143" s="221">
        <f ca="1">SUMPRODUCT($O1114:AO1114,N(OFFSET($O209:AO209,0,MAX(COLUMN($O209:AO209))-COLUMN($O209:AO209),1,1)))</f>
        <v>0</v>
      </c>
      <c r="AP1143" s="221">
        <f ca="1">SUMPRODUCT($O1114:AP1114,N(OFFSET($O209:AP209,0,MAX(COLUMN($O209:AP209))-COLUMN($O209:AP209),1,1)))</f>
        <v>0</v>
      </c>
      <c r="AQ1143" s="221">
        <f ca="1">SUMPRODUCT($O1114:AQ1114,N(OFFSET($O209:AQ209,0,MAX(COLUMN($O209:AQ209))-COLUMN($O209:AQ209),1,1)))</f>
        <v>0</v>
      </c>
      <c r="AR1143" s="221">
        <f ca="1">SUMPRODUCT($O1114:AR1114,N(OFFSET($O209:AR209,0,MAX(COLUMN($O209:AR209))-COLUMN($O209:AR209),1,1)))</f>
        <v>0</v>
      </c>
      <c r="AS1143" s="221">
        <f ca="1">SUMPRODUCT($O1114:AS1114,N(OFFSET($O209:AS209,0,MAX(COLUMN($O209:AS209))-COLUMN($O209:AS209),1,1)))</f>
        <v>0</v>
      </c>
      <c r="AT1143" s="221">
        <f ca="1">SUMPRODUCT($O1114:AT1114,N(OFFSET($O209:AT209,0,MAX(COLUMN($O209:AT209))-COLUMN($O209:AT209),1,1)))</f>
        <v>0</v>
      </c>
      <c r="AU1143" s="221">
        <f ca="1">SUMPRODUCT($O1114:AU1114,N(OFFSET($O209:AU209,0,MAX(COLUMN($O209:AU209))-COLUMN($O209:AU209),1,1)))</f>
        <v>0</v>
      </c>
      <c r="AV1143" s="221">
        <f ca="1">SUMPRODUCT($O1114:AV1114,N(OFFSET($O209:AV209,0,MAX(COLUMN($O209:AV209))-COLUMN($O209:AV209),1,1)))</f>
        <v>0</v>
      </c>
      <c r="AW1143" s="221">
        <f ca="1">SUMPRODUCT($O1114:AW1114,N(OFFSET($O209:AW209,0,MAX(COLUMN($O209:AW209))-COLUMN($O209:AW209),1,1)))</f>
        <v>0</v>
      </c>
      <c r="AX1143" s="221">
        <f ca="1">SUMPRODUCT($O1114:AX1114,N(OFFSET($O209:AX209,0,MAX(COLUMN($O209:AX209))-COLUMN($O209:AX209),1,1)))</f>
        <v>0</v>
      </c>
      <c r="AY1143" s="221">
        <f ca="1">SUMPRODUCT($O1114:AY1114,N(OFFSET($O209:AY209,0,MAX(COLUMN($O209:AY209))-COLUMN($O209:AY209),1,1)))</f>
        <v>0</v>
      </c>
      <c r="AZ1143" s="221">
        <f ca="1">SUMPRODUCT($O1114:AZ1114,N(OFFSET($O209:AZ209,0,MAX(COLUMN($O209:AZ209))-COLUMN($O209:AZ209),1,1)))</f>
        <v>0</v>
      </c>
      <c r="BA1143" s="221">
        <f ca="1">SUMPRODUCT($O1114:BA1114,N(OFFSET($O209:BA209,0,MAX(COLUMN($O209:BA209))-COLUMN($O209:BA209),1,1)))</f>
        <v>0</v>
      </c>
      <c r="BB1143" s="221">
        <f ca="1">SUMPRODUCT($O1114:BB1114,N(OFFSET($O209:BB209,0,MAX(COLUMN($O209:BB209))-COLUMN($O209:BB209),1,1)))</f>
        <v>0</v>
      </c>
      <c r="BC1143" s="221">
        <f ca="1">SUMPRODUCT($O1114:BC1114,N(OFFSET($O209:BC209,0,MAX(COLUMN($O209:BC209))-COLUMN($O209:BC209),1,1)))</f>
        <v>0</v>
      </c>
      <c r="BD1143" s="221">
        <f ca="1">SUMPRODUCT($O1114:BD1114,N(OFFSET($O209:BD209,0,MAX(COLUMN($O209:BD209))-COLUMN($O209:BD209),1,1)))</f>
        <v>0</v>
      </c>
      <c r="BE1143" s="221">
        <f ca="1">SUMPRODUCT($O1114:BE1114,N(OFFSET($O209:BE209,0,MAX(COLUMN($O209:BE209))-COLUMN($O209:BE209),1,1)))</f>
        <v>0</v>
      </c>
      <c r="BF1143" s="221">
        <f ca="1">SUMPRODUCT($O1114:BF1114,N(OFFSET($O209:BF209,0,MAX(COLUMN($O209:BF209))-COLUMN($O209:BF209),1,1)))</f>
        <v>0</v>
      </c>
      <c r="BG1143" s="221">
        <f ca="1">SUMPRODUCT($O1114:BG1114,N(OFFSET($O209:BG209,0,MAX(COLUMN($O209:BG209))-COLUMN($O209:BG209),1,1)))</f>
        <v>0</v>
      </c>
      <c r="BH1143" s="221">
        <f ca="1">SUMPRODUCT($O1114:BH1114,N(OFFSET($O209:BH209,0,MAX(COLUMN($O209:BH209))-COLUMN($O209:BH209),1,1)))</f>
        <v>0</v>
      </c>
      <c r="BI1143" s="221">
        <f ca="1">SUMPRODUCT($O1114:BI1114,N(OFFSET($O209:BI209,0,MAX(COLUMN($O209:BI209))-COLUMN($O209:BI209),1,1)))</f>
        <v>0</v>
      </c>
      <c r="BJ1143" s="221">
        <f ca="1">SUMPRODUCT($O1114:BJ1114,N(OFFSET($O209:BJ209,0,MAX(COLUMN($O209:BJ209))-COLUMN($O209:BJ209),1,1)))</f>
        <v>0</v>
      </c>
      <c r="BK1143" s="221">
        <f ca="1">SUMPRODUCT($O1114:BK1114,N(OFFSET($O209:BK209,0,MAX(COLUMN($O209:BK209))-COLUMN($O209:BK209),1,1)))</f>
        <v>0</v>
      </c>
      <c r="BL1143" s="221">
        <f ca="1">SUMPRODUCT($O1114:BL1114,N(OFFSET($O209:BL209,0,MAX(COLUMN($O209:BL209))-COLUMN($O209:BL209),1,1)))</f>
        <v>0</v>
      </c>
      <c r="BM1143" s="221">
        <f ca="1">SUMPRODUCT($O1114:BM1114,N(OFFSET($O209:BM209,0,MAX(COLUMN($O209:BM209))-COLUMN($O209:BM209),1,1)))</f>
        <v>0</v>
      </c>
    </row>
    <row r="1144" spans="3:65" outlineLevel="1" x14ac:dyDescent="0.2">
      <c r="C1144" s="188">
        <f t="shared" si="806"/>
        <v>12</v>
      </c>
      <c r="D1144" s="166" t="str">
        <f t="shared" si="807"/>
        <v/>
      </c>
      <c r="E1144" s="211" t="str">
        <f t="shared" si="805"/>
        <v>Operating Expense</v>
      </c>
      <c r="F1144" s="183">
        <f t="shared" si="805"/>
        <v>2</v>
      </c>
      <c r="G1144" s="183"/>
      <c r="H1144" s="222"/>
      <c r="K1144" s="202">
        <f t="shared" ca="1" si="808"/>
        <v>0</v>
      </c>
      <c r="L1144" s="203">
        <f t="shared" ca="1" si="809"/>
        <v>0</v>
      </c>
      <c r="O1144" s="221">
        <f ca="1">SUMPRODUCT($O1115:O1115,N(OFFSET($O210:O210,0,MAX(COLUMN($O210:O210))-COLUMN($O210:O210),1,1)))</f>
        <v>0</v>
      </c>
      <c r="P1144" s="221">
        <f ca="1">SUMPRODUCT($O1115:P1115,N(OFFSET($O210:P210,0,MAX(COLUMN($O210:P210))-COLUMN($O210:P210),1,1)))</f>
        <v>0</v>
      </c>
      <c r="Q1144" s="221">
        <f ca="1">SUMPRODUCT($O1115:Q1115,N(OFFSET($O210:Q210,0,MAX(COLUMN($O210:Q210))-COLUMN($O210:Q210),1,1)))</f>
        <v>0</v>
      </c>
      <c r="R1144" s="221">
        <f ca="1">SUMPRODUCT($O1115:R1115,N(OFFSET($O210:R210,0,MAX(COLUMN($O210:R210))-COLUMN($O210:R210),1,1)))</f>
        <v>0</v>
      </c>
      <c r="S1144" s="221">
        <f ca="1">SUMPRODUCT($O1115:S1115,N(OFFSET($O210:S210,0,MAX(COLUMN($O210:S210))-COLUMN($O210:S210),1,1)))</f>
        <v>0</v>
      </c>
      <c r="T1144" s="221">
        <f ca="1">SUMPRODUCT($O1115:T1115,N(OFFSET($O210:T210,0,MAX(COLUMN($O210:T210))-COLUMN($O210:T210),1,1)))</f>
        <v>0</v>
      </c>
      <c r="U1144" s="221">
        <f ca="1">SUMPRODUCT($O1115:U1115,N(OFFSET($O210:U210,0,MAX(COLUMN($O210:U210))-COLUMN($O210:U210),1,1)))</f>
        <v>0</v>
      </c>
      <c r="V1144" s="221">
        <f ca="1">SUMPRODUCT($O1115:V1115,N(OFFSET($O210:V210,0,MAX(COLUMN($O210:V210))-COLUMN($O210:V210),1,1)))</f>
        <v>0</v>
      </c>
      <c r="W1144" s="221">
        <f ca="1">SUMPRODUCT($O1115:W1115,N(OFFSET($O210:W210,0,MAX(COLUMN($O210:W210))-COLUMN($O210:W210),1,1)))</f>
        <v>0</v>
      </c>
      <c r="X1144" s="221">
        <f ca="1">SUMPRODUCT($O1115:X1115,N(OFFSET($O210:X210,0,MAX(COLUMN($O210:X210))-COLUMN($O210:X210),1,1)))</f>
        <v>0</v>
      </c>
      <c r="Y1144" s="221">
        <f ca="1">SUMPRODUCT($O1115:Y1115,N(OFFSET($O210:Y210,0,MAX(COLUMN($O210:Y210))-COLUMN($O210:Y210),1,1)))</f>
        <v>0</v>
      </c>
      <c r="Z1144" s="221">
        <f ca="1">SUMPRODUCT($O1115:Z1115,N(OFFSET($O210:Z210,0,MAX(COLUMN($O210:Z210))-COLUMN($O210:Z210),1,1)))</f>
        <v>0</v>
      </c>
      <c r="AA1144" s="221">
        <f ca="1">SUMPRODUCT($O1115:AA1115,N(OFFSET($O210:AA210,0,MAX(COLUMN($O210:AA210))-COLUMN($O210:AA210),1,1)))</f>
        <v>0</v>
      </c>
      <c r="AB1144" s="221">
        <f ca="1">SUMPRODUCT($O1115:AB1115,N(OFFSET($O210:AB210,0,MAX(COLUMN($O210:AB210))-COLUMN($O210:AB210),1,1)))</f>
        <v>0</v>
      </c>
      <c r="AC1144" s="221">
        <f ca="1">SUMPRODUCT($O1115:AC1115,N(OFFSET($O210:AC210,0,MAX(COLUMN($O210:AC210))-COLUMN($O210:AC210),1,1)))</f>
        <v>0</v>
      </c>
      <c r="AD1144" s="221">
        <f ca="1">SUMPRODUCT($O1115:AD1115,N(OFFSET($O210:AD210,0,MAX(COLUMN($O210:AD210))-COLUMN($O210:AD210),1,1)))</f>
        <v>0</v>
      </c>
      <c r="AE1144" s="221">
        <f ca="1">SUMPRODUCT($O1115:AE1115,N(OFFSET($O210:AE210,0,MAX(COLUMN($O210:AE210))-COLUMN($O210:AE210),1,1)))</f>
        <v>0</v>
      </c>
      <c r="AF1144" s="221">
        <f ca="1">SUMPRODUCT($O1115:AF1115,N(OFFSET($O210:AF210,0,MAX(COLUMN($O210:AF210))-COLUMN($O210:AF210),1,1)))</f>
        <v>0</v>
      </c>
      <c r="AG1144" s="221">
        <f ca="1">SUMPRODUCT($O1115:AG1115,N(OFFSET($O210:AG210,0,MAX(COLUMN($O210:AG210))-COLUMN($O210:AG210),1,1)))</f>
        <v>0</v>
      </c>
      <c r="AH1144" s="221">
        <f ca="1">SUMPRODUCT($O1115:AH1115,N(OFFSET($O210:AH210,0,MAX(COLUMN($O210:AH210))-COLUMN($O210:AH210),1,1)))</f>
        <v>0</v>
      </c>
      <c r="AI1144" s="221">
        <f ca="1">SUMPRODUCT($O1115:AI1115,N(OFFSET($O210:AI210,0,MAX(COLUMN($O210:AI210))-COLUMN($O210:AI210),1,1)))</f>
        <v>0</v>
      </c>
      <c r="AJ1144" s="221">
        <f ca="1">SUMPRODUCT($O1115:AJ1115,N(OFFSET($O210:AJ210,0,MAX(COLUMN($O210:AJ210))-COLUMN($O210:AJ210),1,1)))</f>
        <v>0</v>
      </c>
      <c r="AK1144" s="221">
        <f ca="1">SUMPRODUCT($O1115:AK1115,N(OFFSET($O210:AK210,0,MAX(COLUMN($O210:AK210))-COLUMN($O210:AK210),1,1)))</f>
        <v>0</v>
      </c>
      <c r="AL1144" s="221">
        <f ca="1">SUMPRODUCT($O1115:AL1115,N(OFFSET($O210:AL210,0,MAX(COLUMN($O210:AL210))-COLUMN($O210:AL210),1,1)))</f>
        <v>0</v>
      </c>
      <c r="AM1144" s="221">
        <f ca="1">SUMPRODUCT($O1115:AM1115,N(OFFSET($O210:AM210,0,MAX(COLUMN($O210:AM210))-COLUMN($O210:AM210),1,1)))</f>
        <v>0</v>
      </c>
      <c r="AN1144" s="221">
        <f ca="1">SUMPRODUCT($O1115:AN1115,N(OFFSET($O210:AN210,0,MAX(COLUMN($O210:AN210))-COLUMN($O210:AN210),1,1)))</f>
        <v>0</v>
      </c>
      <c r="AO1144" s="221">
        <f ca="1">SUMPRODUCT($O1115:AO1115,N(OFFSET($O210:AO210,0,MAX(COLUMN($O210:AO210))-COLUMN($O210:AO210),1,1)))</f>
        <v>0</v>
      </c>
      <c r="AP1144" s="221">
        <f ca="1">SUMPRODUCT($O1115:AP1115,N(OFFSET($O210:AP210,0,MAX(COLUMN($O210:AP210))-COLUMN($O210:AP210),1,1)))</f>
        <v>0</v>
      </c>
      <c r="AQ1144" s="221">
        <f ca="1">SUMPRODUCT($O1115:AQ1115,N(OFFSET($O210:AQ210,0,MAX(COLUMN($O210:AQ210))-COLUMN($O210:AQ210),1,1)))</f>
        <v>0</v>
      </c>
      <c r="AR1144" s="221">
        <f ca="1">SUMPRODUCT($O1115:AR1115,N(OFFSET($O210:AR210,0,MAX(COLUMN($O210:AR210))-COLUMN($O210:AR210),1,1)))</f>
        <v>0</v>
      </c>
      <c r="AS1144" s="221">
        <f ca="1">SUMPRODUCT($O1115:AS1115,N(OFFSET($O210:AS210,0,MAX(COLUMN($O210:AS210))-COLUMN($O210:AS210),1,1)))</f>
        <v>0</v>
      </c>
      <c r="AT1144" s="221">
        <f ca="1">SUMPRODUCT($O1115:AT1115,N(OFFSET($O210:AT210,0,MAX(COLUMN($O210:AT210))-COLUMN($O210:AT210),1,1)))</f>
        <v>0</v>
      </c>
      <c r="AU1144" s="221">
        <f ca="1">SUMPRODUCT($O1115:AU1115,N(OFFSET($O210:AU210,0,MAX(COLUMN($O210:AU210))-COLUMN($O210:AU210),1,1)))</f>
        <v>0</v>
      </c>
      <c r="AV1144" s="221">
        <f ca="1">SUMPRODUCT($O1115:AV1115,N(OFFSET($O210:AV210,0,MAX(COLUMN($O210:AV210))-COLUMN($O210:AV210),1,1)))</f>
        <v>0</v>
      </c>
      <c r="AW1144" s="221">
        <f ca="1">SUMPRODUCT($O1115:AW1115,N(OFFSET($O210:AW210,0,MAX(COLUMN($O210:AW210))-COLUMN($O210:AW210),1,1)))</f>
        <v>0</v>
      </c>
      <c r="AX1144" s="221">
        <f ca="1">SUMPRODUCT($O1115:AX1115,N(OFFSET($O210:AX210,0,MAX(COLUMN($O210:AX210))-COLUMN($O210:AX210),1,1)))</f>
        <v>0</v>
      </c>
      <c r="AY1144" s="221">
        <f ca="1">SUMPRODUCT($O1115:AY1115,N(OFFSET($O210:AY210,0,MAX(COLUMN($O210:AY210))-COLUMN($O210:AY210),1,1)))</f>
        <v>0</v>
      </c>
      <c r="AZ1144" s="221">
        <f ca="1">SUMPRODUCT($O1115:AZ1115,N(OFFSET($O210:AZ210,0,MAX(COLUMN($O210:AZ210))-COLUMN($O210:AZ210),1,1)))</f>
        <v>0</v>
      </c>
      <c r="BA1144" s="221">
        <f ca="1">SUMPRODUCT($O1115:BA1115,N(OFFSET($O210:BA210,0,MAX(COLUMN($O210:BA210))-COLUMN($O210:BA210),1,1)))</f>
        <v>0</v>
      </c>
      <c r="BB1144" s="221">
        <f ca="1">SUMPRODUCT($O1115:BB1115,N(OFFSET($O210:BB210,0,MAX(COLUMN($O210:BB210))-COLUMN($O210:BB210),1,1)))</f>
        <v>0</v>
      </c>
      <c r="BC1144" s="221">
        <f ca="1">SUMPRODUCT($O1115:BC1115,N(OFFSET($O210:BC210,0,MAX(COLUMN($O210:BC210))-COLUMN($O210:BC210),1,1)))</f>
        <v>0</v>
      </c>
      <c r="BD1144" s="221">
        <f ca="1">SUMPRODUCT($O1115:BD1115,N(OFFSET($O210:BD210,0,MAX(COLUMN($O210:BD210))-COLUMN($O210:BD210),1,1)))</f>
        <v>0</v>
      </c>
      <c r="BE1144" s="221">
        <f ca="1">SUMPRODUCT($O1115:BE1115,N(OFFSET($O210:BE210,0,MAX(COLUMN($O210:BE210))-COLUMN($O210:BE210),1,1)))</f>
        <v>0</v>
      </c>
      <c r="BF1144" s="221">
        <f ca="1">SUMPRODUCT($O1115:BF1115,N(OFFSET($O210:BF210,0,MAX(COLUMN($O210:BF210))-COLUMN($O210:BF210),1,1)))</f>
        <v>0</v>
      </c>
      <c r="BG1144" s="221">
        <f ca="1">SUMPRODUCT($O1115:BG1115,N(OFFSET($O210:BG210,0,MAX(COLUMN($O210:BG210))-COLUMN($O210:BG210),1,1)))</f>
        <v>0</v>
      </c>
      <c r="BH1144" s="221">
        <f ca="1">SUMPRODUCT($O1115:BH1115,N(OFFSET($O210:BH210,0,MAX(COLUMN($O210:BH210))-COLUMN($O210:BH210),1,1)))</f>
        <v>0</v>
      </c>
      <c r="BI1144" s="221">
        <f ca="1">SUMPRODUCT($O1115:BI1115,N(OFFSET($O210:BI210,0,MAX(COLUMN($O210:BI210))-COLUMN($O210:BI210),1,1)))</f>
        <v>0</v>
      </c>
      <c r="BJ1144" s="221">
        <f ca="1">SUMPRODUCT($O1115:BJ1115,N(OFFSET($O210:BJ210,0,MAX(COLUMN($O210:BJ210))-COLUMN($O210:BJ210),1,1)))</f>
        <v>0</v>
      </c>
      <c r="BK1144" s="221">
        <f ca="1">SUMPRODUCT($O1115:BK1115,N(OFFSET($O210:BK210,0,MAX(COLUMN($O210:BK210))-COLUMN($O210:BK210),1,1)))</f>
        <v>0</v>
      </c>
      <c r="BL1144" s="221">
        <f ca="1">SUMPRODUCT($O1115:BL1115,N(OFFSET($O210:BL210,0,MAX(COLUMN($O210:BL210))-COLUMN($O210:BL210),1,1)))</f>
        <v>0</v>
      </c>
      <c r="BM1144" s="221">
        <f ca="1">SUMPRODUCT($O1115:BM1115,N(OFFSET($O210:BM210,0,MAX(COLUMN($O210:BM210))-COLUMN($O210:BM210),1,1)))</f>
        <v>0</v>
      </c>
    </row>
    <row r="1145" spans="3:65" outlineLevel="1" x14ac:dyDescent="0.2">
      <c r="C1145" s="188">
        <f t="shared" si="806"/>
        <v>13</v>
      </c>
      <c r="D1145" s="166" t="str">
        <f t="shared" si="807"/>
        <v xml:space="preserve">Alt 2 - TRANSMISSION LINE  </v>
      </c>
      <c r="E1145" s="211" t="str">
        <f t="shared" si="805"/>
        <v>CWIP Capital</v>
      </c>
      <c r="F1145" s="183">
        <f t="shared" si="805"/>
        <v>6</v>
      </c>
      <c r="G1145" s="183"/>
      <c r="H1145" s="222"/>
      <c r="K1145" s="202">
        <f t="shared" ca="1" si="808"/>
        <v>0</v>
      </c>
      <c r="L1145" s="203">
        <f t="shared" ca="1" si="809"/>
        <v>0</v>
      </c>
      <c r="O1145" s="221">
        <f ca="1">SUMPRODUCT($O1116:O1116,N(OFFSET($O211:O211,0,MAX(COLUMN($O211:O211))-COLUMN($O211:O211),1,1)))</f>
        <v>0</v>
      </c>
      <c r="P1145" s="221">
        <f ca="1">SUMPRODUCT($O1116:P1116,N(OFFSET($O211:P211,0,MAX(COLUMN($O211:P211))-COLUMN($O211:P211),1,1)))</f>
        <v>0</v>
      </c>
      <c r="Q1145" s="221">
        <f ca="1">SUMPRODUCT($O1116:Q1116,N(OFFSET($O211:Q211,0,MAX(COLUMN($O211:Q211))-COLUMN($O211:Q211),1,1)))</f>
        <v>0</v>
      </c>
      <c r="R1145" s="221">
        <f ca="1">SUMPRODUCT($O1116:R1116,N(OFFSET($O211:R211,0,MAX(COLUMN($O211:R211))-COLUMN($O211:R211),1,1)))</f>
        <v>0</v>
      </c>
      <c r="S1145" s="221">
        <f ca="1">SUMPRODUCT($O1116:S1116,N(OFFSET($O211:S211,0,MAX(COLUMN($O211:S211))-COLUMN($O211:S211),1,1)))</f>
        <v>0</v>
      </c>
      <c r="T1145" s="221">
        <f ca="1">SUMPRODUCT($O1116:T1116,N(OFFSET($O211:T211,0,MAX(COLUMN($O211:T211))-COLUMN($O211:T211),1,1)))</f>
        <v>0</v>
      </c>
      <c r="U1145" s="221">
        <f ca="1">SUMPRODUCT($O1116:U1116,N(OFFSET($O211:U211,0,MAX(COLUMN($O211:U211))-COLUMN($O211:U211),1,1)))</f>
        <v>0</v>
      </c>
      <c r="V1145" s="221">
        <f ca="1">SUMPRODUCT($O1116:V1116,N(OFFSET($O211:V211,0,MAX(COLUMN($O211:V211))-COLUMN($O211:V211),1,1)))</f>
        <v>0</v>
      </c>
      <c r="W1145" s="221">
        <f ca="1">SUMPRODUCT($O1116:W1116,N(OFFSET($O211:W211,0,MAX(COLUMN($O211:W211))-COLUMN($O211:W211),1,1)))</f>
        <v>0</v>
      </c>
      <c r="X1145" s="221">
        <f ca="1">SUMPRODUCT($O1116:X1116,N(OFFSET($O211:X211,0,MAX(COLUMN($O211:X211))-COLUMN($O211:X211),1,1)))</f>
        <v>0</v>
      </c>
      <c r="Y1145" s="221">
        <f ca="1">SUMPRODUCT($O1116:Y1116,N(OFFSET($O211:Y211,0,MAX(COLUMN($O211:Y211))-COLUMN($O211:Y211),1,1)))</f>
        <v>0</v>
      </c>
      <c r="Z1145" s="221">
        <f ca="1">SUMPRODUCT($O1116:Z1116,N(OFFSET($O211:Z211,0,MAX(COLUMN($O211:Z211))-COLUMN($O211:Z211),1,1)))</f>
        <v>0</v>
      </c>
      <c r="AA1145" s="221">
        <f ca="1">SUMPRODUCT($O1116:AA1116,N(OFFSET($O211:AA211,0,MAX(COLUMN($O211:AA211))-COLUMN($O211:AA211),1,1)))</f>
        <v>0</v>
      </c>
      <c r="AB1145" s="221">
        <f ca="1">SUMPRODUCT($O1116:AB1116,N(OFFSET($O211:AB211,0,MAX(COLUMN($O211:AB211))-COLUMN($O211:AB211),1,1)))</f>
        <v>0</v>
      </c>
      <c r="AC1145" s="221">
        <f ca="1">SUMPRODUCT($O1116:AC1116,N(OFFSET($O211:AC211,0,MAX(COLUMN($O211:AC211))-COLUMN($O211:AC211),1,1)))</f>
        <v>0</v>
      </c>
      <c r="AD1145" s="221">
        <f ca="1">SUMPRODUCT($O1116:AD1116,N(OFFSET($O211:AD211,0,MAX(COLUMN($O211:AD211))-COLUMN($O211:AD211),1,1)))</f>
        <v>0</v>
      </c>
      <c r="AE1145" s="221">
        <f ca="1">SUMPRODUCT($O1116:AE1116,N(OFFSET($O211:AE211,0,MAX(COLUMN($O211:AE211))-COLUMN($O211:AE211),1,1)))</f>
        <v>0</v>
      </c>
      <c r="AF1145" s="221">
        <f ca="1">SUMPRODUCT($O1116:AF1116,N(OFFSET($O211:AF211,0,MAX(COLUMN($O211:AF211))-COLUMN($O211:AF211),1,1)))</f>
        <v>0</v>
      </c>
      <c r="AG1145" s="221">
        <f ca="1">SUMPRODUCT($O1116:AG1116,N(OFFSET($O211:AG211,0,MAX(COLUMN($O211:AG211))-COLUMN($O211:AG211),1,1)))</f>
        <v>0</v>
      </c>
      <c r="AH1145" s="221">
        <f ca="1">SUMPRODUCT($O1116:AH1116,N(OFFSET($O211:AH211,0,MAX(COLUMN($O211:AH211))-COLUMN($O211:AH211),1,1)))</f>
        <v>0</v>
      </c>
      <c r="AI1145" s="221">
        <f ca="1">SUMPRODUCT($O1116:AI1116,N(OFFSET($O211:AI211,0,MAX(COLUMN($O211:AI211))-COLUMN($O211:AI211),1,1)))</f>
        <v>0</v>
      </c>
      <c r="AJ1145" s="221">
        <f ca="1">SUMPRODUCT($O1116:AJ1116,N(OFFSET($O211:AJ211,0,MAX(COLUMN($O211:AJ211))-COLUMN($O211:AJ211),1,1)))</f>
        <v>0</v>
      </c>
      <c r="AK1145" s="221">
        <f ca="1">SUMPRODUCT($O1116:AK1116,N(OFFSET($O211:AK211,0,MAX(COLUMN($O211:AK211))-COLUMN($O211:AK211),1,1)))</f>
        <v>0</v>
      </c>
      <c r="AL1145" s="221">
        <f ca="1">SUMPRODUCT($O1116:AL1116,N(OFFSET($O211:AL211,0,MAX(COLUMN($O211:AL211))-COLUMN($O211:AL211),1,1)))</f>
        <v>0</v>
      </c>
      <c r="AM1145" s="221">
        <f ca="1">SUMPRODUCT($O1116:AM1116,N(OFFSET($O211:AM211,0,MAX(COLUMN($O211:AM211))-COLUMN($O211:AM211),1,1)))</f>
        <v>0</v>
      </c>
      <c r="AN1145" s="221">
        <f ca="1">SUMPRODUCT($O1116:AN1116,N(OFFSET($O211:AN211,0,MAX(COLUMN($O211:AN211))-COLUMN($O211:AN211),1,1)))</f>
        <v>0</v>
      </c>
      <c r="AO1145" s="221">
        <f ca="1">SUMPRODUCT($O1116:AO1116,N(OFFSET($O211:AO211,0,MAX(COLUMN($O211:AO211))-COLUMN($O211:AO211),1,1)))</f>
        <v>0</v>
      </c>
      <c r="AP1145" s="221">
        <f ca="1">SUMPRODUCT($O1116:AP1116,N(OFFSET($O211:AP211,0,MAX(COLUMN($O211:AP211))-COLUMN($O211:AP211),1,1)))</f>
        <v>0</v>
      </c>
      <c r="AQ1145" s="221">
        <f ca="1">SUMPRODUCT($O1116:AQ1116,N(OFFSET($O211:AQ211,0,MAX(COLUMN($O211:AQ211))-COLUMN($O211:AQ211),1,1)))</f>
        <v>0</v>
      </c>
      <c r="AR1145" s="221">
        <f ca="1">SUMPRODUCT($O1116:AR1116,N(OFFSET($O211:AR211,0,MAX(COLUMN($O211:AR211))-COLUMN($O211:AR211),1,1)))</f>
        <v>0</v>
      </c>
      <c r="AS1145" s="221">
        <f ca="1">SUMPRODUCT($O1116:AS1116,N(OFFSET($O211:AS211,0,MAX(COLUMN($O211:AS211))-COLUMN($O211:AS211),1,1)))</f>
        <v>0</v>
      </c>
      <c r="AT1145" s="221">
        <f ca="1">SUMPRODUCT($O1116:AT1116,N(OFFSET($O211:AT211,0,MAX(COLUMN($O211:AT211))-COLUMN($O211:AT211),1,1)))</f>
        <v>0</v>
      </c>
      <c r="AU1145" s="221">
        <f ca="1">SUMPRODUCT($O1116:AU1116,N(OFFSET($O211:AU211,0,MAX(COLUMN($O211:AU211))-COLUMN($O211:AU211),1,1)))</f>
        <v>0</v>
      </c>
      <c r="AV1145" s="221">
        <f ca="1">SUMPRODUCT($O1116:AV1116,N(OFFSET($O211:AV211,0,MAX(COLUMN($O211:AV211))-COLUMN($O211:AV211),1,1)))</f>
        <v>0</v>
      </c>
      <c r="AW1145" s="221">
        <f ca="1">SUMPRODUCT($O1116:AW1116,N(OFFSET($O211:AW211,0,MAX(COLUMN($O211:AW211))-COLUMN($O211:AW211),1,1)))</f>
        <v>0</v>
      </c>
      <c r="AX1145" s="221">
        <f ca="1">SUMPRODUCT($O1116:AX1116,N(OFFSET($O211:AX211,0,MAX(COLUMN($O211:AX211))-COLUMN($O211:AX211),1,1)))</f>
        <v>0</v>
      </c>
      <c r="AY1145" s="221">
        <f ca="1">SUMPRODUCT($O1116:AY1116,N(OFFSET($O211:AY211,0,MAX(COLUMN($O211:AY211))-COLUMN($O211:AY211),1,1)))</f>
        <v>0</v>
      </c>
      <c r="AZ1145" s="221">
        <f ca="1">SUMPRODUCT($O1116:AZ1116,N(OFFSET($O211:AZ211,0,MAX(COLUMN($O211:AZ211))-COLUMN($O211:AZ211),1,1)))</f>
        <v>0</v>
      </c>
      <c r="BA1145" s="221">
        <f ca="1">SUMPRODUCT($O1116:BA1116,N(OFFSET($O211:BA211,0,MAX(COLUMN($O211:BA211))-COLUMN($O211:BA211),1,1)))</f>
        <v>0</v>
      </c>
      <c r="BB1145" s="221">
        <f ca="1">SUMPRODUCT($O1116:BB1116,N(OFFSET($O211:BB211,0,MAX(COLUMN($O211:BB211))-COLUMN($O211:BB211),1,1)))</f>
        <v>0</v>
      </c>
      <c r="BC1145" s="221">
        <f ca="1">SUMPRODUCT($O1116:BC1116,N(OFFSET($O211:BC211,0,MAX(COLUMN($O211:BC211))-COLUMN($O211:BC211),1,1)))</f>
        <v>0</v>
      </c>
      <c r="BD1145" s="221">
        <f ca="1">SUMPRODUCT($O1116:BD1116,N(OFFSET($O211:BD211,0,MAX(COLUMN($O211:BD211))-COLUMN($O211:BD211),1,1)))</f>
        <v>0</v>
      </c>
      <c r="BE1145" s="221">
        <f ca="1">SUMPRODUCT($O1116:BE1116,N(OFFSET($O211:BE211,0,MAX(COLUMN($O211:BE211))-COLUMN($O211:BE211),1,1)))</f>
        <v>0</v>
      </c>
      <c r="BF1145" s="221">
        <f ca="1">SUMPRODUCT($O1116:BF1116,N(OFFSET($O211:BF211,0,MAX(COLUMN($O211:BF211))-COLUMN($O211:BF211),1,1)))</f>
        <v>0</v>
      </c>
      <c r="BG1145" s="221">
        <f ca="1">SUMPRODUCT($O1116:BG1116,N(OFFSET($O211:BG211,0,MAX(COLUMN($O211:BG211))-COLUMN($O211:BG211),1,1)))</f>
        <v>0</v>
      </c>
      <c r="BH1145" s="221">
        <f ca="1">SUMPRODUCT($O1116:BH1116,N(OFFSET($O211:BH211,0,MAX(COLUMN($O211:BH211))-COLUMN($O211:BH211),1,1)))</f>
        <v>0</v>
      </c>
      <c r="BI1145" s="221">
        <f ca="1">SUMPRODUCT($O1116:BI1116,N(OFFSET($O211:BI211,0,MAX(COLUMN($O211:BI211))-COLUMN($O211:BI211),1,1)))</f>
        <v>0</v>
      </c>
      <c r="BJ1145" s="221">
        <f ca="1">SUMPRODUCT($O1116:BJ1116,N(OFFSET($O211:BJ211,0,MAX(COLUMN($O211:BJ211))-COLUMN($O211:BJ211),1,1)))</f>
        <v>0</v>
      </c>
      <c r="BK1145" s="221">
        <f ca="1">SUMPRODUCT($O1116:BK1116,N(OFFSET($O211:BK211,0,MAX(COLUMN($O211:BK211))-COLUMN($O211:BK211),1,1)))</f>
        <v>0</v>
      </c>
      <c r="BL1145" s="221">
        <f ca="1">SUMPRODUCT($O1116:BL1116,N(OFFSET($O211:BL211,0,MAX(COLUMN($O211:BL211))-COLUMN($O211:BL211),1,1)))</f>
        <v>0</v>
      </c>
      <c r="BM1145" s="221">
        <f ca="1">SUMPRODUCT($O1116:BM1116,N(OFFSET($O211:BM211,0,MAX(COLUMN($O211:BM211))-COLUMN($O211:BM211),1,1)))</f>
        <v>0</v>
      </c>
    </row>
    <row r="1146" spans="3:65" outlineLevel="1" x14ac:dyDescent="0.2">
      <c r="C1146" s="188">
        <f t="shared" si="806"/>
        <v>14</v>
      </c>
      <c r="D1146" s="166" t="str">
        <f t="shared" si="807"/>
        <v xml:space="preserve">Alt 2 - TRANSMISSION SUBSTATION  </v>
      </c>
      <c r="E1146" s="211" t="str">
        <f t="shared" si="805"/>
        <v>CWIP Capital</v>
      </c>
      <c r="F1146" s="183">
        <f t="shared" si="805"/>
        <v>6</v>
      </c>
      <c r="G1146" s="183"/>
      <c r="H1146" s="222"/>
      <c r="K1146" s="202">
        <f t="shared" ca="1" si="808"/>
        <v>0</v>
      </c>
      <c r="L1146" s="203">
        <f t="shared" ca="1" si="809"/>
        <v>0</v>
      </c>
      <c r="O1146" s="221">
        <f ca="1">SUMPRODUCT($O1117:O1117,N(OFFSET($O212:O212,0,MAX(COLUMN($O212:O212))-COLUMN($O212:O212),1,1)))</f>
        <v>0</v>
      </c>
      <c r="P1146" s="221">
        <f ca="1">SUMPRODUCT($O1117:P1117,N(OFFSET($O212:P212,0,MAX(COLUMN($O212:P212))-COLUMN($O212:P212),1,1)))</f>
        <v>0</v>
      </c>
      <c r="Q1146" s="221">
        <f ca="1">SUMPRODUCT($O1117:Q1117,N(OFFSET($O212:Q212,0,MAX(COLUMN($O212:Q212))-COLUMN($O212:Q212),1,1)))</f>
        <v>0</v>
      </c>
      <c r="R1146" s="221">
        <f ca="1">SUMPRODUCT($O1117:R1117,N(OFFSET($O212:R212,0,MAX(COLUMN($O212:R212))-COLUMN($O212:R212),1,1)))</f>
        <v>0</v>
      </c>
      <c r="S1146" s="221">
        <f ca="1">SUMPRODUCT($O1117:S1117,N(OFFSET($O212:S212,0,MAX(COLUMN($O212:S212))-COLUMN($O212:S212),1,1)))</f>
        <v>0</v>
      </c>
      <c r="T1146" s="221">
        <f ca="1">SUMPRODUCT($O1117:T1117,N(OFFSET($O212:T212,0,MAX(COLUMN($O212:T212))-COLUMN($O212:T212),1,1)))</f>
        <v>0</v>
      </c>
      <c r="U1146" s="221">
        <f ca="1">SUMPRODUCT($O1117:U1117,N(OFFSET($O212:U212,0,MAX(COLUMN($O212:U212))-COLUMN($O212:U212),1,1)))</f>
        <v>0</v>
      </c>
      <c r="V1146" s="221">
        <f ca="1">SUMPRODUCT($O1117:V1117,N(OFFSET($O212:V212,0,MAX(COLUMN($O212:V212))-COLUMN($O212:V212),1,1)))</f>
        <v>0</v>
      </c>
      <c r="W1146" s="221">
        <f ca="1">SUMPRODUCT($O1117:W1117,N(OFFSET($O212:W212,0,MAX(COLUMN($O212:W212))-COLUMN($O212:W212),1,1)))</f>
        <v>0</v>
      </c>
      <c r="X1146" s="221">
        <f ca="1">SUMPRODUCT($O1117:X1117,N(OFFSET($O212:X212,0,MAX(COLUMN($O212:X212))-COLUMN($O212:X212),1,1)))</f>
        <v>0</v>
      </c>
      <c r="Y1146" s="221">
        <f ca="1">SUMPRODUCT($O1117:Y1117,N(OFFSET($O212:Y212,0,MAX(COLUMN($O212:Y212))-COLUMN($O212:Y212),1,1)))</f>
        <v>0</v>
      </c>
      <c r="Z1146" s="221">
        <f ca="1">SUMPRODUCT($O1117:Z1117,N(OFFSET($O212:Z212,0,MAX(COLUMN($O212:Z212))-COLUMN($O212:Z212),1,1)))</f>
        <v>0</v>
      </c>
      <c r="AA1146" s="221">
        <f ca="1">SUMPRODUCT($O1117:AA1117,N(OFFSET($O212:AA212,0,MAX(COLUMN($O212:AA212))-COLUMN($O212:AA212),1,1)))</f>
        <v>0</v>
      </c>
      <c r="AB1146" s="221">
        <f ca="1">SUMPRODUCT($O1117:AB1117,N(OFFSET($O212:AB212,0,MAX(COLUMN($O212:AB212))-COLUMN($O212:AB212),1,1)))</f>
        <v>0</v>
      </c>
      <c r="AC1146" s="221">
        <f ca="1">SUMPRODUCT($O1117:AC1117,N(OFFSET($O212:AC212,0,MAX(COLUMN($O212:AC212))-COLUMN($O212:AC212),1,1)))</f>
        <v>0</v>
      </c>
      <c r="AD1146" s="221">
        <f ca="1">SUMPRODUCT($O1117:AD1117,N(OFFSET($O212:AD212,0,MAX(COLUMN($O212:AD212))-COLUMN($O212:AD212),1,1)))</f>
        <v>0</v>
      </c>
      <c r="AE1146" s="221">
        <f ca="1">SUMPRODUCT($O1117:AE1117,N(OFFSET($O212:AE212,0,MAX(COLUMN($O212:AE212))-COLUMN($O212:AE212),1,1)))</f>
        <v>0</v>
      </c>
      <c r="AF1146" s="221">
        <f ca="1">SUMPRODUCT($O1117:AF1117,N(OFFSET($O212:AF212,0,MAX(COLUMN($O212:AF212))-COLUMN($O212:AF212),1,1)))</f>
        <v>0</v>
      </c>
      <c r="AG1146" s="221">
        <f ca="1">SUMPRODUCT($O1117:AG1117,N(OFFSET($O212:AG212,0,MAX(COLUMN($O212:AG212))-COLUMN($O212:AG212),1,1)))</f>
        <v>0</v>
      </c>
      <c r="AH1146" s="221">
        <f ca="1">SUMPRODUCT($O1117:AH1117,N(OFFSET($O212:AH212,0,MAX(COLUMN($O212:AH212))-COLUMN($O212:AH212),1,1)))</f>
        <v>0</v>
      </c>
      <c r="AI1146" s="221">
        <f ca="1">SUMPRODUCT($O1117:AI1117,N(OFFSET($O212:AI212,0,MAX(COLUMN($O212:AI212))-COLUMN($O212:AI212),1,1)))</f>
        <v>0</v>
      </c>
      <c r="AJ1146" s="221">
        <f ca="1">SUMPRODUCT($O1117:AJ1117,N(OFFSET($O212:AJ212,0,MAX(COLUMN($O212:AJ212))-COLUMN($O212:AJ212),1,1)))</f>
        <v>0</v>
      </c>
      <c r="AK1146" s="221">
        <f ca="1">SUMPRODUCT($O1117:AK1117,N(OFFSET($O212:AK212,0,MAX(COLUMN($O212:AK212))-COLUMN($O212:AK212),1,1)))</f>
        <v>0</v>
      </c>
      <c r="AL1146" s="221">
        <f ca="1">SUMPRODUCT($O1117:AL1117,N(OFFSET($O212:AL212,0,MAX(COLUMN($O212:AL212))-COLUMN($O212:AL212),1,1)))</f>
        <v>0</v>
      </c>
      <c r="AM1146" s="221">
        <f ca="1">SUMPRODUCT($O1117:AM1117,N(OFFSET($O212:AM212,0,MAX(COLUMN($O212:AM212))-COLUMN($O212:AM212),1,1)))</f>
        <v>0</v>
      </c>
      <c r="AN1146" s="221">
        <f ca="1">SUMPRODUCT($O1117:AN1117,N(OFFSET($O212:AN212,0,MAX(COLUMN($O212:AN212))-COLUMN($O212:AN212),1,1)))</f>
        <v>0</v>
      </c>
      <c r="AO1146" s="221">
        <f ca="1">SUMPRODUCT($O1117:AO1117,N(OFFSET($O212:AO212,0,MAX(COLUMN($O212:AO212))-COLUMN($O212:AO212),1,1)))</f>
        <v>0</v>
      </c>
      <c r="AP1146" s="221">
        <f ca="1">SUMPRODUCT($O1117:AP1117,N(OFFSET($O212:AP212,0,MAX(COLUMN($O212:AP212))-COLUMN($O212:AP212),1,1)))</f>
        <v>0</v>
      </c>
      <c r="AQ1146" s="221">
        <f ca="1">SUMPRODUCT($O1117:AQ1117,N(OFFSET($O212:AQ212,0,MAX(COLUMN($O212:AQ212))-COLUMN($O212:AQ212),1,1)))</f>
        <v>0</v>
      </c>
      <c r="AR1146" s="221">
        <f ca="1">SUMPRODUCT($O1117:AR1117,N(OFFSET($O212:AR212,0,MAX(COLUMN($O212:AR212))-COLUMN($O212:AR212),1,1)))</f>
        <v>0</v>
      </c>
      <c r="AS1146" s="221">
        <f ca="1">SUMPRODUCT($O1117:AS1117,N(OFFSET($O212:AS212,0,MAX(COLUMN($O212:AS212))-COLUMN($O212:AS212),1,1)))</f>
        <v>0</v>
      </c>
      <c r="AT1146" s="221">
        <f ca="1">SUMPRODUCT($O1117:AT1117,N(OFFSET($O212:AT212,0,MAX(COLUMN($O212:AT212))-COLUMN($O212:AT212),1,1)))</f>
        <v>0</v>
      </c>
      <c r="AU1146" s="221">
        <f ca="1">SUMPRODUCT($O1117:AU1117,N(OFFSET($O212:AU212,0,MAX(COLUMN($O212:AU212))-COLUMN($O212:AU212),1,1)))</f>
        <v>0</v>
      </c>
      <c r="AV1146" s="221">
        <f ca="1">SUMPRODUCT($O1117:AV1117,N(OFFSET($O212:AV212,0,MAX(COLUMN($O212:AV212))-COLUMN($O212:AV212),1,1)))</f>
        <v>0</v>
      </c>
      <c r="AW1146" s="221">
        <f ca="1">SUMPRODUCT($O1117:AW1117,N(OFFSET($O212:AW212,0,MAX(COLUMN($O212:AW212))-COLUMN($O212:AW212),1,1)))</f>
        <v>0</v>
      </c>
      <c r="AX1146" s="221">
        <f ca="1">SUMPRODUCT($O1117:AX1117,N(OFFSET($O212:AX212,0,MAX(COLUMN($O212:AX212))-COLUMN($O212:AX212),1,1)))</f>
        <v>0</v>
      </c>
      <c r="AY1146" s="221">
        <f ca="1">SUMPRODUCT($O1117:AY1117,N(OFFSET($O212:AY212,0,MAX(COLUMN($O212:AY212))-COLUMN($O212:AY212),1,1)))</f>
        <v>0</v>
      </c>
      <c r="AZ1146" s="221">
        <f ca="1">SUMPRODUCT($O1117:AZ1117,N(OFFSET($O212:AZ212,0,MAX(COLUMN($O212:AZ212))-COLUMN($O212:AZ212),1,1)))</f>
        <v>0</v>
      </c>
      <c r="BA1146" s="221">
        <f ca="1">SUMPRODUCT($O1117:BA1117,N(OFFSET($O212:BA212,0,MAX(COLUMN($O212:BA212))-COLUMN($O212:BA212),1,1)))</f>
        <v>0</v>
      </c>
      <c r="BB1146" s="221">
        <f ca="1">SUMPRODUCT($O1117:BB1117,N(OFFSET($O212:BB212,0,MAX(COLUMN($O212:BB212))-COLUMN($O212:BB212),1,1)))</f>
        <v>0</v>
      </c>
      <c r="BC1146" s="221">
        <f ca="1">SUMPRODUCT($O1117:BC1117,N(OFFSET($O212:BC212,0,MAX(COLUMN($O212:BC212))-COLUMN($O212:BC212),1,1)))</f>
        <v>0</v>
      </c>
      <c r="BD1146" s="221">
        <f ca="1">SUMPRODUCT($O1117:BD1117,N(OFFSET($O212:BD212,0,MAX(COLUMN($O212:BD212))-COLUMN($O212:BD212),1,1)))</f>
        <v>0</v>
      </c>
      <c r="BE1146" s="221">
        <f ca="1">SUMPRODUCT($O1117:BE1117,N(OFFSET($O212:BE212,0,MAX(COLUMN($O212:BE212))-COLUMN($O212:BE212),1,1)))</f>
        <v>0</v>
      </c>
      <c r="BF1146" s="221">
        <f ca="1">SUMPRODUCT($O1117:BF1117,N(OFFSET($O212:BF212,0,MAX(COLUMN($O212:BF212))-COLUMN($O212:BF212),1,1)))</f>
        <v>0</v>
      </c>
      <c r="BG1146" s="221">
        <f ca="1">SUMPRODUCT($O1117:BG1117,N(OFFSET($O212:BG212,0,MAX(COLUMN($O212:BG212))-COLUMN($O212:BG212),1,1)))</f>
        <v>0</v>
      </c>
      <c r="BH1146" s="221">
        <f ca="1">SUMPRODUCT($O1117:BH1117,N(OFFSET($O212:BH212,0,MAX(COLUMN($O212:BH212))-COLUMN($O212:BH212),1,1)))</f>
        <v>0</v>
      </c>
      <c r="BI1146" s="221">
        <f ca="1">SUMPRODUCT($O1117:BI1117,N(OFFSET($O212:BI212,0,MAX(COLUMN($O212:BI212))-COLUMN($O212:BI212),1,1)))</f>
        <v>0</v>
      </c>
      <c r="BJ1146" s="221">
        <f ca="1">SUMPRODUCT($O1117:BJ1117,N(OFFSET($O212:BJ212,0,MAX(COLUMN($O212:BJ212))-COLUMN($O212:BJ212),1,1)))</f>
        <v>0</v>
      </c>
      <c r="BK1146" s="221">
        <f ca="1">SUMPRODUCT($O1117:BK1117,N(OFFSET($O212:BK212,0,MAX(COLUMN($O212:BK212))-COLUMN($O212:BK212),1,1)))</f>
        <v>0</v>
      </c>
      <c r="BL1146" s="221">
        <f ca="1">SUMPRODUCT($O1117:BL1117,N(OFFSET($O212:BL212,0,MAX(COLUMN($O212:BL212))-COLUMN($O212:BL212),1,1)))</f>
        <v>0</v>
      </c>
      <c r="BM1146" s="221">
        <f ca="1">SUMPRODUCT($O1117:BM1117,N(OFFSET($O212:BM212,0,MAX(COLUMN($O212:BM212))-COLUMN($O212:BM212),1,1)))</f>
        <v>0</v>
      </c>
    </row>
    <row r="1147" spans="3:65" outlineLevel="1" x14ac:dyDescent="0.2">
      <c r="C1147" s="188">
        <f t="shared" si="806"/>
        <v>15</v>
      </c>
      <c r="D1147" s="166" t="str">
        <f t="shared" si="807"/>
        <v xml:space="preserve">Alt 2 - DISTRIBUTION SUBSTATION  </v>
      </c>
      <c r="E1147" s="211" t="str">
        <f t="shared" si="805"/>
        <v>CWIP Capital</v>
      </c>
      <c r="F1147" s="183">
        <f t="shared" si="805"/>
        <v>6</v>
      </c>
      <c r="G1147" s="183"/>
      <c r="H1147" s="222"/>
      <c r="K1147" s="202">
        <f t="shared" ca="1" si="808"/>
        <v>0</v>
      </c>
      <c r="L1147" s="203">
        <f t="shared" ca="1" si="809"/>
        <v>0</v>
      </c>
      <c r="O1147" s="221">
        <f ca="1">SUMPRODUCT($O1118:O1118,N(OFFSET($O213:O213,0,MAX(COLUMN($O213:O213))-COLUMN($O213:O213),1,1)))</f>
        <v>0</v>
      </c>
      <c r="P1147" s="221">
        <f ca="1">SUMPRODUCT($O1118:P1118,N(OFFSET($O213:P213,0,MAX(COLUMN($O213:P213))-COLUMN($O213:P213),1,1)))</f>
        <v>0</v>
      </c>
      <c r="Q1147" s="221">
        <f ca="1">SUMPRODUCT($O1118:Q1118,N(OFFSET($O213:Q213,0,MAX(COLUMN($O213:Q213))-COLUMN($O213:Q213),1,1)))</f>
        <v>0</v>
      </c>
      <c r="R1147" s="221">
        <f ca="1">SUMPRODUCT($O1118:R1118,N(OFFSET($O213:R213,0,MAX(COLUMN($O213:R213))-COLUMN($O213:R213),1,1)))</f>
        <v>0</v>
      </c>
      <c r="S1147" s="221">
        <f ca="1">SUMPRODUCT($O1118:S1118,N(OFFSET($O213:S213,0,MAX(COLUMN($O213:S213))-COLUMN($O213:S213),1,1)))</f>
        <v>0</v>
      </c>
      <c r="T1147" s="221">
        <f ca="1">SUMPRODUCT($O1118:T1118,N(OFFSET($O213:T213,0,MAX(COLUMN($O213:T213))-COLUMN($O213:T213),1,1)))</f>
        <v>0</v>
      </c>
      <c r="U1147" s="221">
        <f ca="1">SUMPRODUCT($O1118:U1118,N(OFFSET($O213:U213,0,MAX(COLUMN($O213:U213))-COLUMN($O213:U213),1,1)))</f>
        <v>0</v>
      </c>
      <c r="V1147" s="221">
        <f ca="1">SUMPRODUCT($O1118:V1118,N(OFFSET($O213:V213,0,MAX(COLUMN($O213:V213))-COLUMN($O213:V213),1,1)))</f>
        <v>0</v>
      </c>
      <c r="W1147" s="221">
        <f ca="1">SUMPRODUCT($O1118:W1118,N(OFFSET($O213:W213,0,MAX(COLUMN($O213:W213))-COLUMN($O213:W213),1,1)))</f>
        <v>0</v>
      </c>
      <c r="X1147" s="221">
        <f ca="1">SUMPRODUCT($O1118:X1118,N(OFFSET($O213:X213,0,MAX(COLUMN($O213:X213))-COLUMN($O213:X213),1,1)))</f>
        <v>0</v>
      </c>
      <c r="Y1147" s="221">
        <f ca="1">SUMPRODUCT($O1118:Y1118,N(OFFSET($O213:Y213,0,MAX(COLUMN($O213:Y213))-COLUMN($O213:Y213),1,1)))</f>
        <v>0</v>
      </c>
      <c r="Z1147" s="221">
        <f ca="1">SUMPRODUCT($O1118:Z1118,N(OFFSET($O213:Z213,0,MAX(COLUMN($O213:Z213))-COLUMN($O213:Z213),1,1)))</f>
        <v>0</v>
      </c>
      <c r="AA1147" s="221">
        <f ca="1">SUMPRODUCT($O1118:AA1118,N(OFFSET($O213:AA213,0,MAX(COLUMN($O213:AA213))-COLUMN($O213:AA213),1,1)))</f>
        <v>0</v>
      </c>
      <c r="AB1147" s="221">
        <f ca="1">SUMPRODUCT($O1118:AB1118,N(OFFSET($O213:AB213,0,MAX(COLUMN($O213:AB213))-COLUMN($O213:AB213),1,1)))</f>
        <v>0</v>
      </c>
      <c r="AC1147" s="221">
        <f ca="1">SUMPRODUCT($O1118:AC1118,N(OFFSET($O213:AC213,0,MAX(COLUMN($O213:AC213))-COLUMN($O213:AC213),1,1)))</f>
        <v>0</v>
      </c>
      <c r="AD1147" s="221">
        <f ca="1">SUMPRODUCT($O1118:AD1118,N(OFFSET($O213:AD213,0,MAX(COLUMN($O213:AD213))-COLUMN($O213:AD213),1,1)))</f>
        <v>0</v>
      </c>
      <c r="AE1147" s="221">
        <f ca="1">SUMPRODUCT($O1118:AE1118,N(OFFSET($O213:AE213,0,MAX(COLUMN($O213:AE213))-COLUMN($O213:AE213),1,1)))</f>
        <v>0</v>
      </c>
      <c r="AF1147" s="221">
        <f ca="1">SUMPRODUCT($O1118:AF1118,N(OFFSET($O213:AF213,0,MAX(COLUMN($O213:AF213))-COLUMN($O213:AF213),1,1)))</f>
        <v>0</v>
      </c>
      <c r="AG1147" s="221">
        <f ca="1">SUMPRODUCT($O1118:AG1118,N(OFFSET($O213:AG213,0,MAX(COLUMN($O213:AG213))-COLUMN($O213:AG213),1,1)))</f>
        <v>0</v>
      </c>
      <c r="AH1147" s="221">
        <f ca="1">SUMPRODUCT($O1118:AH1118,N(OFFSET($O213:AH213,0,MAX(COLUMN($O213:AH213))-COLUMN($O213:AH213),1,1)))</f>
        <v>0</v>
      </c>
      <c r="AI1147" s="221">
        <f ca="1">SUMPRODUCT($O1118:AI1118,N(OFFSET($O213:AI213,0,MAX(COLUMN($O213:AI213))-COLUMN($O213:AI213),1,1)))</f>
        <v>0</v>
      </c>
      <c r="AJ1147" s="221">
        <f ca="1">SUMPRODUCT($O1118:AJ1118,N(OFFSET($O213:AJ213,0,MAX(COLUMN($O213:AJ213))-COLUMN($O213:AJ213),1,1)))</f>
        <v>0</v>
      </c>
      <c r="AK1147" s="221">
        <f ca="1">SUMPRODUCT($O1118:AK1118,N(OFFSET($O213:AK213,0,MAX(COLUMN($O213:AK213))-COLUMN($O213:AK213),1,1)))</f>
        <v>0</v>
      </c>
      <c r="AL1147" s="221">
        <f ca="1">SUMPRODUCT($O1118:AL1118,N(OFFSET($O213:AL213,0,MAX(COLUMN($O213:AL213))-COLUMN($O213:AL213),1,1)))</f>
        <v>0</v>
      </c>
      <c r="AM1147" s="221">
        <f ca="1">SUMPRODUCT($O1118:AM1118,N(OFFSET($O213:AM213,0,MAX(COLUMN($O213:AM213))-COLUMN($O213:AM213),1,1)))</f>
        <v>0</v>
      </c>
      <c r="AN1147" s="221">
        <f ca="1">SUMPRODUCT($O1118:AN1118,N(OFFSET($O213:AN213,0,MAX(COLUMN($O213:AN213))-COLUMN($O213:AN213),1,1)))</f>
        <v>0</v>
      </c>
      <c r="AO1147" s="221">
        <f ca="1">SUMPRODUCT($O1118:AO1118,N(OFFSET($O213:AO213,0,MAX(COLUMN($O213:AO213))-COLUMN($O213:AO213),1,1)))</f>
        <v>0</v>
      </c>
      <c r="AP1147" s="221">
        <f ca="1">SUMPRODUCT($O1118:AP1118,N(OFFSET($O213:AP213,0,MAX(COLUMN($O213:AP213))-COLUMN($O213:AP213),1,1)))</f>
        <v>0</v>
      </c>
      <c r="AQ1147" s="221">
        <f ca="1">SUMPRODUCT($O1118:AQ1118,N(OFFSET($O213:AQ213,0,MAX(COLUMN($O213:AQ213))-COLUMN($O213:AQ213),1,1)))</f>
        <v>0</v>
      </c>
      <c r="AR1147" s="221">
        <f ca="1">SUMPRODUCT($O1118:AR1118,N(OFFSET($O213:AR213,0,MAX(COLUMN($O213:AR213))-COLUMN($O213:AR213),1,1)))</f>
        <v>0</v>
      </c>
      <c r="AS1147" s="221">
        <f ca="1">SUMPRODUCT($O1118:AS1118,N(OFFSET($O213:AS213,0,MAX(COLUMN($O213:AS213))-COLUMN($O213:AS213),1,1)))</f>
        <v>0</v>
      </c>
      <c r="AT1147" s="221">
        <f ca="1">SUMPRODUCT($O1118:AT1118,N(OFFSET($O213:AT213,0,MAX(COLUMN($O213:AT213))-COLUMN($O213:AT213),1,1)))</f>
        <v>0</v>
      </c>
      <c r="AU1147" s="221">
        <f ca="1">SUMPRODUCT($O1118:AU1118,N(OFFSET($O213:AU213,0,MAX(COLUMN($O213:AU213))-COLUMN($O213:AU213),1,1)))</f>
        <v>0</v>
      </c>
      <c r="AV1147" s="221">
        <f ca="1">SUMPRODUCT($O1118:AV1118,N(OFFSET($O213:AV213,0,MAX(COLUMN($O213:AV213))-COLUMN($O213:AV213),1,1)))</f>
        <v>0</v>
      </c>
      <c r="AW1147" s="221">
        <f ca="1">SUMPRODUCT($O1118:AW1118,N(OFFSET($O213:AW213,0,MAX(COLUMN($O213:AW213))-COLUMN($O213:AW213),1,1)))</f>
        <v>0</v>
      </c>
      <c r="AX1147" s="221">
        <f ca="1">SUMPRODUCT($O1118:AX1118,N(OFFSET($O213:AX213,0,MAX(COLUMN($O213:AX213))-COLUMN($O213:AX213),1,1)))</f>
        <v>0</v>
      </c>
      <c r="AY1147" s="221">
        <f ca="1">SUMPRODUCT($O1118:AY1118,N(OFFSET($O213:AY213,0,MAX(COLUMN($O213:AY213))-COLUMN($O213:AY213),1,1)))</f>
        <v>0</v>
      </c>
      <c r="AZ1147" s="221">
        <f ca="1">SUMPRODUCT($O1118:AZ1118,N(OFFSET($O213:AZ213,0,MAX(COLUMN($O213:AZ213))-COLUMN($O213:AZ213),1,1)))</f>
        <v>0</v>
      </c>
      <c r="BA1147" s="221">
        <f ca="1">SUMPRODUCT($O1118:BA1118,N(OFFSET($O213:BA213,0,MAX(COLUMN($O213:BA213))-COLUMN($O213:BA213),1,1)))</f>
        <v>0</v>
      </c>
      <c r="BB1147" s="221">
        <f ca="1">SUMPRODUCT($O1118:BB1118,N(OFFSET($O213:BB213,0,MAX(COLUMN($O213:BB213))-COLUMN($O213:BB213),1,1)))</f>
        <v>0</v>
      </c>
      <c r="BC1147" s="221">
        <f ca="1">SUMPRODUCT($O1118:BC1118,N(OFFSET($O213:BC213,0,MAX(COLUMN($O213:BC213))-COLUMN($O213:BC213),1,1)))</f>
        <v>0</v>
      </c>
      <c r="BD1147" s="221">
        <f ca="1">SUMPRODUCT($O1118:BD1118,N(OFFSET($O213:BD213,0,MAX(COLUMN($O213:BD213))-COLUMN($O213:BD213),1,1)))</f>
        <v>0</v>
      </c>
      <c r="BE1147" s="221">
        <f ca="1">SUMPRODUCT($O1118:BE1118,N(OFFSET($O213:BE213,0,MAX(COLUMN($O213:BE213))-COLUMN($O213:BE213),1,1)))</f>
        <v>0</v>
      </c>
      <c r="BF1147" s="221">
        <f ca="1">SUMPRODUCT($O1118:BF1118,N(OFFSET($O213:BF213,0,MAX(COLUMN($O213:BF213))-COLUMN($O213:BF213),1,1)))</f>
        <v>0</v>
      </c>
      <c r="BG1147" s="221">
        <f ca="1">SUMPRODUCT($O1118:BG1118,N(OFFSET($O213:BG213,0,MAX(COLUMN($O213:BG213))-COLUMN($O213:BG213),1,1)))</f>
        <v>0</v>
      </c>
      <c r="BH1147" s="221">
        <f ca="1">SUMPRODUCT($O1118:BH1118,N(OFFSET($O213:BH213,0,MAX(COLUMN($O213:BH213))-COLUMN($O213:BH213),1,1)))</f>
        <v>0</v>
      </c>
      <c r="BI1147" s="221">
        <f ca="1">SUMPRODUCT($O1118:BI1118,N(OFFSET($O213:BI213,0,MAX(COLUMN($O213:BI213))-COLUMN($O213:BI213),1,1)))</f>
        <v>0</v>
      </c>
      <c r="BJ1147" s="221">
        <f ca="1">SUMPRODUCT($O1118:BJ1118,N(OFFSET($O213:BJ213,0,MAX(COLUMN($O213:BJ213))-COLUMN($O213:BJ213),1,1)))</f>
        <v>0</v>
      </c>
      <c r="BK1147" s="221">
        <f ca="1">SUMPRODUCT($O1118:BK1118,N(OFFSET($O213:BK213,0,MAX(COLUMN($O213:BK213))-COLUMN($O213:BK213),1,1)))</f>
        <v>0</v>
      </c>
      <c r="BL1147" s="221">
        <f ca="1">SUMPRODUCT($O1118:BL1118,N(OFFSET($O213:BL213,0,MAX(COLUMN($O213:BL213))-COLUMN($O213:BL213),1,1)))</f>
        <v>0</v>
      </c>
      <c r="BM1147" s="221">
        <f ca="1">SUMPRODUCT($O1118:BM1118,N(OFFSET($O213:BM213,0,MAX(COLUMN($O213:BM213))-COLUMN($O213:BM213),1,1)))</f>
        <v>0</v>
      </c>
    </row>
    <row r="1148" spans="3:65" outlineLevel="1" x14ac:dyDescent="0.2">
      <c r="C1148" s="188">
        <f t="shared" si="806"/>
        <v>16</v>
      </c>
      <c r="D1148" s="166" t="str">
        <f t="shared" si="807"/>
        <v>item 16</v>
      </c>
      <c r="E1148" s="211" t="str">
        <f t="shared" si="805"/>
        <v>Operating Expense</v>
      </c>
      <c r="F1148" s="183">
        <f t="shared" si="805"/>
        <v>2</v>
      </c>
      <c r="G1148" s="183"/>
      <c r="H1148" s="222"/>
      <c r="K1148" s="202">
        <f t="shared" ca="1" si="808"/>
        <v>0</v>
      </c>
      <c r="L1148" s="203">
        <f t="shared" ca="1" si="809"/>
        <v>0</v>
      </c>
      <c r="O1148" s="221">
        <f ca="1">SUMPRODUCT($O1119:O1119,N(OFFSET($O214:O214,0,MAX(COLUMN($O214:O214))-COLUMN($O214:O214),1,1)))</f>
        <v>0</v>
      </c>
      <c r="P1148" s="221">
        <f ca="1">SUMPRODUCT($O1119:P1119,N(OFFSET($O214:P214,0,MAX(COLUMN($O214:P214))-COLUMN($O214:P214),1,1)))</f>
        <v>0</v>
      </c>
      <c r="Q1148" s="221">
        <f ca="1">SUMPRODUCT($O1119:Q1119,N(OFFSET($O214:Q214,0,MAX(COLUMN($O214:Q214))-COLUMN($O214:Q214),1,1)))</f>
        <v>0</v>
      </c>
      <c r="R1148" s="221">
        <f ca="1">SUMPRODUCT($O1119:R1119,N(OFFSET($O214:R214,0,MAX(COLUMN($O214:R214))-COLUMN($O214:R214),1,1)))</f>
        <v>0</v>
      </c>
      <c r="S1148" s="221">
        <f ca="1">SUMPRODUCT($O1119:S1119,N(OFFSET($O214:S214,0,MAX(COLUMN($O214:S214))-COLUMN($O214:S214),1,1)))</f>
        <v>0</v>
      </c>
      <c r="T1148" s="221">
        <f ca="1">SUMPRODUCT($O1119:T1119,N(OFFSET($O214:T214,0,MAX(COLUMN($O214:T214))-COLUMN($O214:T214),1,1)))</f>
        <v>0</v>
      </c>
      <c r="U1148" s="221">
        <f ca="1">SUMPRODUCT($O1119:U1119,N(OFFSET($O214:U214,0,MAX(COLUMN($O214:U214))-COLUMN($O214:U214),1,1)))</f>
        <v>0</v>
      </c>
      <c r="V1148" s="221">
        <f ca="1">SUMPRODUCT($O1119:V1119,N(OFFSET($O214:V214,0,MAX(COLUMN($O214:V214))-COLUMN($O214:V214),1,1)))</f>
        <v>0</v>
      </c>
      <c r="W1148" s="221">
        <f ca="1">SUMPRODUCT($O1119:W1119,N(OFFSET($O214:W214,0,MAX(COLUMN($O214:W214))-COLUMN($O214:W214),1,1)))</f>
        <v>0</v>
      </c>
      <c r="X1148" s="221">
        <f ca="1">SUMPRODUCT($O1119:X1119,N(OFFSET($O214:X214,0,MAX(COLUMN($O214:X214))-COLUMN($O214:X214),1,1)))</f>
        <v>0</v>
      </c>
      <c r="Y1148" s="221">
        <f ca="1">SUMPRODUCT($O1119:Y1119,N(OFFSET($O214:Y214,0,MAX(COLUMN($O214:Y214))-COLUMN($O214:Y214),1,1)))</f>
        <v>0</v>
      </c>
      <c r="Z1148" s="221">
        <f ca="1">SUMPRODUCT($O1119:Z1119,N(OFFSET($O214:Z214,0,MAX(COLUMN($O214:Z214))-COLUMN($O214:Z214),1,1)))</f>
        <v>0</v>
      </c>
      <c r="AA1148" s="221">
        <f ca="1">SUMPRODUCT($O1119:AA1119,N(OFFSET($O214:AA214,0,MAX(COLUMN($O214:AA214))-COLUMN($O214:AA214),1,1)))</f>
        <v>0</v>
      </c>
      <c r="AB1148" s="221">
        <f ca="1">SUMPRODUCT($O1119:AB1119,N(OFFSET($O214:AB214,0,MAX(COLUMN($O214:AB214))-COLUMN($O214:AB214),1,1)))</f>
        <v>0</v>
      </c>
      <c r="AC1148" s="221">
        <f ca="1">SUMPRODUCT($O1119:AC1119,N(OFFSET($O214:AC214,0,MAX(COLUMN($O214:AC214))-COLUMN($O214:AC214),1,1)))</f>
        <v>0</v>
      </c>
      <c r="AD1148" s="221">
        <f ca="1">SUMPRODUCT($O1119:AD1119,N(OFFSET($O214:AD214,0,MAX(COLUMN($O214:AD214))-COLUMN($O214:AD214),1,1)))</f>
        <v>0</v>
      </c>
      <c r="AE1148" s="221">
        <f ca="1">SUMPRODUCT($O1119:AE1119,N(OFFSET($O214:AE214,0,MAX(COLUMN($O214:AE214))-COLUMN($O214:AE214),1,1)))</f>
        <v>0</v>
      </c>
      <c r="AF1148" s="221">
        <f ca="1">SUMPRODUCT($O1119:AF1119,N(OFFSET($O214:AF214,0,MAX(COLUMN($O214:AF214))-COLUMN($O214:AF214),1,1)))</f>
        <v>0</v>
      </c>
      <c r="AG1148" s="221">
        <f ca="1">SUMPRODUCT($O1119:AG1119,N(OFFSET($O214:AG214,0,MAX(COLUMN($O214:AG214))-COLUMN($O214:AG214),1,1)))</f>
        <v>0</v>
      </c>
      <c r="AH1148" s="221">
        <f ca="1">SUMPRODUCT($O1119:AH1119,N(OFFSET($O214:AH214,0,MAX(COLUMN($O214:AH214))-COLUMN($O214:AH214),1,1)))</f>
        <v>0</v>
      </c>
      <c r="AI1148" s="221">
        <f ca="1">SUMPRODUCT($O1119:AI1119,N(OFFSET($O214:AI214,0,MAX(COLUMN($O214:AI214))-COLUMN($O214:AI214),1,1)))</f>
        <v>0</v>
      </c>
      <c r="AJ1148" s="221">
        <f ca="1">SUMPRODUCT($O1119:AJ1119,N(OFFSET($O214:AJ214,0,MAX(COLUMN($O214:AJ214))-COLUMN($O214:AJ214),1,1)))</f>
        <v>0</v>
      </c>
      <c r="AK1148" s="221">
        <f ca="1">SUMPRODUCT($O1119:AK1119,N(OFFSET($O214:AK214,0,MAX(COLUMN($O214:AK214))-COLUMN($O214:AK214),1,1)))</f>
        <v>0</v>
      </c>
      <c r="AL1148" s="221">
        <f ca="1">SUMPRODUCT($O1119:AL1119,N(OFFSET($O214:AL214,0,MAX(COLUMN($O214:AL214))-COLUMN($O214:AL214),1,1)))</f>
        <v>0</v>
      </c>
      <c r="AM1148" s="221">
        <f ca="1">SUMPRODUCT($O1119:AM1119,N(OFFSET($O214:AM214,0,MAX(COLUMN($O214:AM214))-COLUMN($O214:AM214),1,1)))</f>
        <v>0</v>
      </c>
      <c r="AN1148" s="221">
        <f ca="1">SUMPRODUCT($O1119:AN1119,N(OFFSET($O214:AN214,0,MAX(COLUMN($O214:AN214))-COLUMN($O214:AN214),1,1)))</f>
        <v>0</v>
      </c>
      <c r="AO1148" s="221">
        <f ca="1">SUMPRODUCT($O1119:AO1119,N(OFFSET($O214:AO214,0,MAX(COLUMN($O214:AO214))-COLUMN($O214:AO214),1,1)))</f>
        <v>0</v>
      </c>
      <c r="AP1148" s="221">
        <f ca="1">SUMPRODUCT($O1119:AP1119,N(OFFSET($O214:AP214,0,MAX(COLUMN($O214:AP214))-COLUMN($O214:AP214),1,1)))</f>
        <v>0</v>
      </c>
      <c r="AQ1148" s="221">
        <f ca="1">SUMPRODUCT($O1119:AQ1119,N(OFFSET($O214:AQ214,0,MAX(COLUMN($O214:AQ214))-COLUMN($O214:AQ214),1,1)))</f>
        <v>0</v>
      </c>
      <c r="AR1148" s="221">
        <f ca="1">SUMPRODUCT($O1119:AR1119,N(OFFSET($O214:AR214,0,MAX(COLUMN($O214:AR214))-COLUMN($O214:AR214),1,1)))</f>
        <v>0</v>
      </c>
      <c r="AS1148" s="221">
        <f ca="1">SUMPRODUCT($O1119:AS1119,N(OFFSET($O214:AS214,0,MAX(COLUMN($O214:AS214))-COLUMN($O214:AS214),1,1)))</f>
        <v>0</v>
      </c>
      <c r="AT1148" s="221">
        <f ca="1">SUMPRODUCT($O1119:AT1119,N(OFFSET($O214:AT214,0,MAX(COLUMN($O214:AT214))-COLUMN($O214:AT214),1,1)))</f>
        <v>0</v>
      </c>
      <c r="AU1148" s="221">
        <f ca="1">SUMPRODUCT($O1119:AU1119,N(OFFSET($O214:AU214,0,MAX(COLUMN($O214:AU214))-COLUMN($O214:AU214),1,1)))</f>
        <v>0</v>
      </c>
      <c r="AV1148" s="221">
        <f ca="1">SUMPRODUCT($O1119:AV1119,N(OFFSET($O214:AV214,0,MAX(COLUMN($O214:AV214))-COLUMN($O214:AV214),1,1)))</f>
        <v>0</v>
      </c>
      <c r="AW1148" s="221">
        <f ca="1">SUMPRODUCT($O1119:AW1119,N(OFFSET($O214:AW214,0,MAX(COLUMN($O214:AW214))-COLUMN($O214:AW214),1,1)))</f>
        <v>0</v>
      </c>
      <c r="AX1148" s="221">
        <f ca="1">SUMPRODUCT($O1119:AX1119,N(OFFSET($O214:AX214,0,MAX(COLUMN($O214:AX214))-COLUMN($O214:AX214),1,1)))</f>
        <v>0</v>
      </c>
      <c r="AY1148" s="221">
        <f ca="1">SUMPRODUCT($O1119:AY1119,N(OFFSET($O214:AY214,0,MAX(COLUMN($O214:AY214))-COLUMN($O214:AY214),1,1)))</f>
        <v>0</v>
      </c>
      <c r="AZ1148" s="221">
        <f ca="1">SUMPRODUCT($O1119:AZ1119,N(OFFSET($O214:AZ214,0,MAX(COLUMN($O214:AZ214))-COLUMN($O214:AZ214),1,1)))</f>
        <v>0</v>
      </c>
      <c r="BA1148" s="221">
        <f ca="1">SUMPRODUCT($O1119:BA1119,N(OFFSET($O214:BA214,0,MAX(COLUMN($O214:BA214))-COLUMN($O214:BA214),1,1)))</f>
        <v>0</v>
      </c>
      <c r="BB1148" s="221">
        <f ca="1">SUMPRODUCT($O1119:BB1119,N(OFFSET($O214:BB214,0,MAX(COLUMN($O214:BB214))-COLUMN($O214:BB214),1,1)))</f>
        <v>0</v>
      </c>
      <c r="BC1148" s="221">
        <f ca="1">SUMPRODUCT($O1119:BC1119,N(OFFSET($O214:BC214,0,MAX(COLUMN($O214:BC214))-COLUMN($O214:BC214),1,1)))</f>
        <v>0</v>
      </c>
      <c r="BD1148" s="221">
        <f ca="1">SUMPRODUCT($O1119:BD1119,N(OFFSET($O214:BD214,0,MAX(COLUMN($O214:BD214))-COLUMN($O214:BD214),1,1)))</f>
        <v>0</v>
      </c>
      <c r="BE1148" s="221">
        <f ca="1">SUMPRODUCT($O1119:BE1119,N(OFFSET($O214:BE214,0,MAX(COLUMN($O214:BE214))-COLUMN($O214:BE214),1,1)))</f>
        <v>0</v>
      </c>
      <c r="BF1148" s="221">
        <f ca="1">SUMPRODUCT($O1119:BF1119,N(OFFSET($O214:BF214,0,MAX(COLUMN($O214:BF214))-COLUMN($O214:BF214),1,1)))</f>
        <v>0</v>
      </c>
      <c r="BG1148" s="221">
        <f ca="1">SUMPRODUCT($O1119:BG1119,N(OFFSET($O214:BG214,0,MAX(COLUMN($O214:BG214))-COLUMN($O214:BG214),1,1)))</f>
        <v>0</v>
      </c>
      <c r="BH1148" s="221">
        <f ca="1">SUMPRODUCT($O1119:BH1119,N(OFFSET($O214:BH214,0,MAX(COLUMN($O214:BH214))-COLUMN($O214:BH214),1,1)))</f>
        <v>0</v>
      </c>
      <c r="BI1148" s="221">
        <f ca="1">SUMPRODUCT($O1119:BI1119,N(OFFSET($O214:BI214,0,MAX(COLUMN($O214:BI214))-COLUMN($O214:BI214),1,1)))</f>
        <v>0</v>
      </c>
      <c r="BJ1148" s="221">
        <f ca="1">SUMPRODUCT($O1119:BJ1119,N(OFFSET($O214:BJ214,0,MAX(COLUMN($O214:BJ214))-COLUMN($O214:BJ214),1,1)))</f>
        <v>0</v>
      </c>
      <c r="BK1148" s="221">
        <f ca="1">SUMPRODUCT($O1119:BK1119,N(OFFSET($O214:BK214,0,MAX(COLUMN($O214:BK214))-COLUMN($O214:BK214),1,1)))</f>
        <v>0</v>
      </c>
      <c r="BL1148" s="221">
        <f ca="1">SUMPRODUCT($O1119:BL1119,N(OFFSET($O214:BL214,0,MAX(COLUMN($O214:BL214))-COLUMN($O214:BL214),1,1)))</f>
        <v>0</v>
      </c>
      <c r="BM1148" s="221">
        <f ca="1">SUMPRODUCT($O1119:BM1119,N(OFFSET($O214:BM214,0,MAX(COLUMN($O214:BM214))-COLUMN($O214:BM214),1,1)))</f>
        <v>0</v>
      </c>
    </row>
    <row r="1149" spans="3:65" outlineLevel="1" x14ac:dyDescent="0.2">
      <c r="C1149" s="188">
        <f t="shared" si="806"/>
        <v>17</v>
      </c>
      <c r="D1149" s="166" t="str">
        <f t="shared" si="807"/>
        <v>item 17</v>
      </c>
      <c r="E1149" s="211" t="str">
        <f t="shared" si="805"/>
        <v>Operating Expense</v>
      </c>
      <c r="F1149" s="183">
        <f t="shared" si="805"/>
        <v>2</v>
      </c>
      <c r="G1149" s="183"/>
      <c r="H1149" s="222"/>
      <c r="K1149" s="202">
        <f t="shared" ca="1" si="808"/>
        <v>0</v>
      </c>
      <c r="L1149" s="203">
        <f t="shared" ca="1" si="809"/>
        <v>0</v>
      </c>
      <c r="O1149" s="221">
        <f ca="1">SUMPRODUCT($O1120:O1120,N(OFFSET($O215:O215,0,MAX(COLUMN($O215:O215))-COLUMN($O215:O215),1,1)))</f>
        <v>0</v>
      </c>
      <c r="P1149" s="221">
        <f ca="1">SUMPRODUCT($O1120:P1120,N(OFFSET($O215:P215,0,MAX(COLUMN($O215:P215))-COLUMN($O215:P215),1,1)))</f>
        <v>0</v>
      </c>
      <c r="Q1149" s="221">
        <f ca="1">SUMPRODUCT($O1120:Q1120,N(OFFSET($O215:Q215,0,MAX(COLUMN($O215:Q215))-COLUMN($O215:Q215),1,1)))</f>
        <v>0</v>
      </c>
      <c r="R1149" s="221">
        <f ca="1">SUMPRODUCT($O1120:R1120,N(OFFSET($O215:R215,0,MAX(COLUMN($O215:R215))-COLUMN($O215:R215),1,1)))</f>
        <v>0</v>
      </c>
      <c r="S1149" s="221">
        <f ca="1">SUMPRODUCT($O1120:S1120,N(OFFSET($O215:S215,0,MAX(COLUMN($O215:S215))-COLUMN($O215:S215),1,1)))</f>
        <v>0</v>
      </c>
      <c r="T1149" s="221">
        <f ca="1">SUMPRODUCT($O1120:T1120,N(OFFSET($O215:T215,0,MAX(COLUMN($O215:T215))-COLUMN($O215:T215),1,1)))</f>
        <v>0</v>
      </c>
      <c r="U1149" s="221">
        <f ca="1">SUMPRODUCT($O1120:U1120,N(OFFSET($O215:U215,0,MAX(COLUMN($O215:U215))-COLUMN($O215:U215),1,1)))</f>
        <v>0</v>
      </c>
      <c r="V1149" s="221">
        <f ca="1">SUMPRODUCT($O1120:V1120,N(OFFSET($O215:V215,0,MAX(COLUMN($O215:V215))-COLUMN($O215:V215),1,1)))</f>
        <v>0</v>
      </c>
      <c r="W1149" s="221">
        <f ca="1">SUMPRODUCT($O1120:W1120,N(OFFSET($O215:W215,0,MAX(COLUMN($O215:W215))-COLUMN($O215:W215),1,1)))</f>
        <v>0</v>
      </c>
      <c r="X1149" s="221">
        <f ca="1">SUMPRODUCT($O1120:X1120,N(OFFSET($O215:X215,0,MAX(COLUMN($O215:X215))-COLUMN($O215:X215),1,1)))</f>
        <v>0</v>
      </c>
      <c r="Y1149" s="221">
        <f ca="1">SUMPRODUCT($O1120:Y1120,N(OFFSET($O215:Y215,0,MAX(COLUMN($O215:Y215))-COLUMN($O215:Y215),1,1)))</f>
        <v>0</v>
      </c>
      <c r="Z1149" s="221">
        <f ca="1">SUMPRODUCT($O1120:Z1120,N(OFFSET($O215:Z215,0,MAX(COLUMN($O215:Z215))-COLUMN($O215:Z215),1,1)))</f>
        <v>0</v>
      </c>
      <c r="AA1149" s="221">
        <f ca="1">SUMPRODUCT($O1120:AA1120,N(OFFSET($O215:AA215,0,MAX(COLUMN($O215:AA215))-COLUMN($O215:AA215),1,1)))</f>
        <v>0</v>
      </c>
      <c r="AB1149" s="221">
        <f ca="1">SUMPRODUCT($O1120:AB1120,N(OFFSET($O215:AB215,0,MAX(COLUMN($O215:AB215))-COLUMN($O215:AB215),1,1)))</f>
        <v>0</v>
      </c>
      <c r="AC1149" s="221">
        <f ca="1">SUMPRODUCT($O1120:AC1120,N(OFFSET($O215:AC215,0,MAX(COLUMN($O215:AC215))-COLUMN($O215:AC215),1,1)))</f>
        <v>0</v>
      </c>
      <c r="AD1149" s="221">
        <f ca="1">SUMPRODUCT($O1120:AD1120,N(OFFSET($O215:AD215,0,MAX(COLUMN($O215:AD215))-COLUMN($O215:AD215),1,1)))</f>
        <v>0</v>
      </c>
      <c r="AE1149" s="221">
        <f ca="1">SUMPRODUCT($O1120:AE1120,N(OFFSET($O215:AE215,0,MAX(COLUMN($O215:AE215))-COLUMN($O215:AE215),1,1)))</f>
        <v>0</v>
      </c>
      <c r="AF1149" s="221">
        <f ca="1">SUMPRODUCT($O1120:AF1120,N(OFFSET($O215:AF215,0,MAX(COLUMN($O215:AF215))-COLUMN($O215:AF215),1,1)))</f>
        <v>0</v>
      </c>
      <c r="AG1149" s="221">
        <f ca="1">SUMPRODUCT($O1120:AG1120,N(OFFSET($O215:AG215,0,MAX(COLUMN($O215:AG215))-COLUMN($O215:AG215),1,1)))</f>
        <v>0</v>
      </c>
      <c r="AH1149" s="221">
        <f ca="1">SUMPRODUCT($O1120:AH1120,N(OFFSET($O215:AH215,0,MAX(COLUMN($O215:AH215))-COLUMN($O215:AH215),1,1)))</f>
        <v>0</v>
      </c>
      <c r="AI1149" s="221">
        <f ca="1">SUMPRODUCT($O1120:AI1120,N(OFFSET($O215:AI215,0,MAX(COLUMN($O215:AI215))-COLUMN($O215:AI215),1,1)))</f>
        <v>0</v>
      </c>
      <c r="AJ1149" s="221">
        <f ca="1">SUMPRODUCT($O1120:AJ1120,N(OFFSET($O215:AJ215,0,MAX(COLUMN($O215:AJ215))-COLUMN($O215:AJ215),1,1)))</f>
        <v>0</v>
      </c>
      <c r="AK1149" s="221">
        <f ca="1">SUMPRODUCT($O1120:AK1120,N(OFFSET($O215:AK215,0,MAX(COLUMN($O215:AK215))-COLUMN($O215:AK215),1,1)))</f>
        <v>0</v>
      </c>
      <c r="AL1149" s="221">
        <f ca="1">SUMPRODUCT($O1120:AL1120,N(OFFSET($O215:AL215,0,MAX(COLUMN($O215:AL215))-COLUMN($O215:AL215),1,1)))</f>
        <v>0</v>
      </c>
      <c r="AM1149" s="221">
        <f ca="1">SUMPRODUCT($O1120:AM1120,N(OFFSET($O215:AM215,0,MAX(COLUMN($O215:AM215))-COLUMN($O215:AM215),1,1)))</f>
        <v>0</v>
      </c>
      <c r="AN1149" s="221">
        <f ca="1">SUMPRODUCT($O1120:AN1120,N(OFFSET($O215:AN215,0,MAX(COLUMN($O215:AN215))-COLUMN($O215:AN215),1,1)))</f>
        <v>0</v>
      </c>
      <c r="AO1149" s="221">
        <f ca="1">SUMPRODUCT($O1120:AO1120,N(OFFSET($O215:AO215,0,MAX(COLUMN($O215:AO215))-COLUMN($O215:AO215),1,1)))</f>
        <v>0</v>
      </c>
      <c r="AP1149" s="221">
        <f ca="1">SUMPRODUCT($O1120:AP1120,N(OFFSET($O215:AP215,0,MAX(COLUMN($O215:AP215))-COLUMN($O215:AP215),1,1)))</f>
        <v>0</v>
      </c>
      <c r="AQ1149" s="221">
        <f ca="1">SUMPRODUCT($O1120:AQ1120,N(OFFSET($O215:AQ215,0,MAX(COLUMN($O215:AQ215))-COLUMN($O215:AQ215),1,1)))</f>
        <v>0</v>
      </c>
      <c r="AR1149" s="221">
        <f ca="1">SUMPRODUCT($O1120:AR1120,N(OFFSET($O215:AR215,0,MAX(COLUMN($O215:AR215))-COLUMN($O215:AR215),1,1)))</f>
        <v>0</v>
      </c>
      <c r="AS1149" s="221">
        <f ca="1">SUMPRODUCT($O1120:AS1120,N(OFFSET($O215:AS215,0,MAX(COLUMN($O215:AS215))-COLUMN($O215:AS215),1,1)))</f>
        <v>0</v>
      </c>
      <c r="AT1149" s="221">
        <f ca="1">SUMPRODUCT($O1120:AT1120,N(OFFSET($O215:AT215,0,MAX(COLUMN($O215:AT215))-COLUMN($O215:AT215),1,1)))</f>
        <v>0</v>
      </c>
      <c r="AU1149" s="221">
        <f ca="1">SUMPRODUCT($O1120:AU1120,N(OFFSET($O215:AU215,0,MAX(COLUMN($O215:AU215))-COLUMN($O215:AU215),1,1)))</f>
        <v>0</v>
      </c>
      <c r="AV1149" s="221">
        <f ca="1">SUMPRODUCT($O1120:AV1120,N(OFFSET($O215:AV215,0,MAX(COLUMN($O215:AV215))-COLUMN($O215:AV215),1,1)))</f>
        <v>0</v>
      </c>
      <c r="AW1149" s="221">
        <f ca="1">SUMPRODUCT($O1120:AW1120,N(OFFSET($O215:AW215,0,MAX(COLUMN($O215:AW215))-COLUMN($O215:AW215),1,1)))</f>
        <v>0</v>
      </c>
      <c r="AX1149" s="221">
        <f ca="1">SUMPRODUCT($O1120:AX1120,N(OFFSET($O215:AX215,0,MAX(COLUMN($O215:AX215))-COLUMN($O215:AX215),1,1)))</f>
        <v>0</v>
      </c>
      <c r="AY1149" s="221">
        <f ca="1">SUMPRODUCT($O1120:AY1120,N(OFFSET($O215:AY215,0,MAX(COLUMN($O215:AY215))-COLUMN($O215:AY215),1,1)))</f>
        <v>0</v>
      </c>
      <c r="AZ1149" s="221">
        <f ca="1">SUMPRODUCT($O1120:AZ1120,N(OFFSET($O215:AZ215,0,MAX(COLUMN($O215:AZ215))-COLUMN($O215:AZ215),1,1)))</f>
        <v>0</v>
      </c>
      <c r="BA1149" s="221">
        <f ca="1">SUMPRODUCT($O1120:BA1120,N(OFFSET($O215:BA215,0,MAX(COLUMN($O215:BA215))-COLUMN($O215:BA215),1,1)))</f>
        <v>0</v>
      </c>
      <c r="BB1149" s="221">
        <f ca="1">SUMPRODUCT($O1120:BB1120,N(OFFSET($O215:BB215,0,MAX(COLUMN($O215:BB215))-COLUMN($O215:BB215),1,1)))</f>
        <v>0</v>
      </c>
      <c r="BC1149" s="221">
        <f ca="1">SUMPRODUCT($O1120:BC1120,N(OFFSET($O215:BC215,0,MAX(COLUMN($O215:BC215))-COLUMN($O215:BC215),1,1)))</f>
        <v>0</v>
      </c>
      <c r="BD1149" s="221">
        <f ca="1">SUMPRODUCT($O1120:BD1120,N(OFFSET($O215:BD215,0,MAX(COLUMN($O215:BD215))-COLUMN($O215:BD215),1,1)))</f>
        <v>0</v>
      </c>
      <c r="BE1149" s="221">
        <f ca="1">SUMPRODUCT($O1120:BE1120,N(OFFSET($O215:BE215,0,MAX(COLUMN($O215:BE215))-COLUMN($O215:BE215),1,1)))</f>
        <v>0</v>
      </c>
      <c r="BF1149" s="221">
        <f ca="1">SUMPRODUCT($O1120:BF1120,N(OFFSET($O215:BF215,0,MAX(COLUMN($O215:BF215))-COLUMN($O215:BF215),1,1)))</f>
        <v>0</v>
      </c>
      <c r="BG1149" s="221">
        <f ca="1">SUMPRODUCT($O1120:BG1120,N(OFFSET($O215:BG215,0,MAX(COLUMN($O215:BG215))-COLUMN($O215:BG215),1,1)))</f>
        <v>0</v>
      </c>
      <c r="BH1149" s="221">
        <f ca="1">SUMPRODUCT($O1120:BH1120,N(OFFSET($O215:BH215,0,MAX(COLUMN($O215:BH215))-COLUMN($O215:BH215),1,1)))</f>
        <v>0</v>
      </c>
      <c r="BI1149" s="221">
        <f ca="1">SUMPRODUCT($O1120:BI1120,N(OFFSET($O215:BI215,0,MAX(COLUMN($O215:BI215))-COLUMN($O215:BI215),1,1)))</f>
        <v>0</v>
      </c>
      <c r="BJ1149" s="221">
        <f ca="1">SUMPRODUCT($O1120:BJ1120,N(OFFSET($O215:BJ215,0,MAX(COLUMN($O215:BJ215))-COLUMN($O215:BJ215),1,1)))</f>
        <v>0</v>
      </c>
      <c r="BK1149" s="221">
        <f ca="1">SUMPRODUCT($O1120:BK1120,N(OFFSET($O215:BK215,0,MAX(COLUMN($O215:BK215))-COLUMN($O215:BK215),1,1)))</f>
        <v>0</v>
      </c>
      <c r="BL1149" s="221">
        <f ca="1">SUMPRODUCT($O1120:BL1120,N(OFFSET($O215:BL215,0,MAX(COLUMN($O215:BL215))-COLUMN($O215:BL215),1,1)))</f>
        <v>0</v>
      </c>
      <c r="BM1149" s="221">
        <f ca="1">SUMPRODUCT($O1120:BM1120,N(OFFSET($O215:BM215,0,MAX(COLUMN($O215:BM215))-COLUMN($O215:BM215),1,1)))</f>
        <v>0</v>
      </c>
    </row>
    <row r="1150" spans="3:65" outlineLevel="1" x14ac:dyDescent="0.2">
      <c r="C1150" s="188">
        <f t="shared" si="806"/>
        <v>18</v>
      </c>
      <c r="D1150" s="166" t="str">
        <f t="shared" si="807"/>
        <v>item 18</v>
      </c>
      <c r="E1150" s="211" t="str">
        <f t="shared" si="805"/>
        <v>Operating Expense</v>
      </c>
      <c r="F1150" s="183">
        <f t="shared" si="805"/>
        <v>2</v>
      </c>
      <c r="G1150" s="183"/>
      <c r="H1150" s="222"/>
      <c r="K1150" s="202">
        <f t="shared" ca="1" si="808"/>
        <v>0</v>
      </c>
      <c r="L1150" s="203">
        <f t="shared" ca="1" si="809"/>
        <v>0</v>
      </c>
      <c r="O1150" s="221">
        <f ca="1">SUMPRODUCT($O1121:O1121,N(OFFSET($O216:O216,0,MAX(COLUMN($O216:O216))-COLUMN($O216:O216),1,1)))</f>
        <v>0</v>
      </c>
      <c r="P1150" s="221">
        <f ca="1">SUMPRODUCT($O1121:P1121,N(OFFSET($O216:P216,0,MAX(COLUMN($O216:P216))-COLUMN($O216:P216),1,1)))</f>
        <v>0</v>
      </c>
      <c r="Q1150" s="221">
        <f ca="1">SUMPRODUCT($O1121:Q1121,N(OFFSET($O216:Q216,0,MAX(COLUMN($O216:Q216))-COLUMN($O216:Q216),1,1)))</f>
        <v>0</v>
      </c>
      <c r="R1150" s="221">
        <f ca="1">SUMPRODUCT($O1121:R1121,N(OFFSET($O216:R216,0,MAX(COLUMN($O216:R216))-COLUMN($O216:R216),1,1)))</f>
        <v>0</v>
      </c>
      <c r="S1150" s="221">
        <f ca="1">SUMPRODUCT($O1121:S1121,N(OFFSET($O216:S216,0,MAX(COLUMN($O216:S216))-COLUMN($O216:S216),1,1)))</f>
        <v>0</v>
      </c>
      <c r="T1150" s="221">
        <f ca="1">SUMPRODUCT($O1121:T1121,N(OFFSET($O216:T216,0,MAX(COLUMN($O216:T216))-COLUMN($O216:T216),1,1)))</f>
        <v>0</v>
      </c>
      <c r="U1150" s="221">
        <f ca="1">SUMPRODUCT($O1121:U1121,N(OFFSET($O216:U216,0,MAX(COLUMN($O216:U216))-COLUMN($O216:U216),1,1)))</f>
        <v>0</v>
      </c>
      <c r="V1150" s="221">
        <f ca="1">SUMPRODUCT($O1121:V1121,N(OFFSET($O216:V216,0,MAX(COLUMN($O216:V216))-COLUMN($O216:V216),1,1)))</f>
        <v>0</v>
      </c>
      <c r="W1150" s="221">
        <f ca="1">SUMPRODUCT($O1121:W1121,N(OFFSET($O216:W216,0,MAX(COLUMN($O216:W216))-COLUMN($O216:W216),1,1)))</f>
        <v>0</v>
      </c>
      <c r="X1150" s="221">
        <f ca="1">SUMPRODUCT($O1121:X1121,N(OFFSET($O216:X216,0,MAX(COLUMN($O216:X216))-COLUMN($O216:X216),1,1)))</f>
        <v>0</v>
      </c>
      <c r="Y1150" s="221">
        <f ca="1">SUMPRODUCT($O1121:Y1121,N(OFFSET($O216:Y216,0,MAX(COLUMN($O216:Y216))-COLUMN($O216:Y216),1,1)))</f>
        <v>0</v>
      </c>
      <c r="Z1150" s="221">
        <f ca="1">SUMPRODUCT($O1121:Z1121,N(OFFSET($O216:Z216,0,MAX(COLUMN($O216:Z216))-COLUMN($O216:Z216),1,1)))</f>
        <v>0</v>
      </c>
      <c r="AA1150" s="221">
        <f ca="1">SUMPRODUCT($O1121:AA1121,N(OFFSET($O216:AA216,0,MAX(COLUMN($O216:AA216))-COLUMN($O216:AA216),1,1)))</f>
        <v>0</v>
      </c>
      <c r="AB1150" s="221">
        <f ca="1">SUMPRODUCT($O1121:AB1121,N(OFFSET($O216:AB216,0,MAX(COLUMN($O216:AB216))-COLUMN($O216:AB216),1,1)))</f>
        <v>0</v>
      </c>
      <c r="AC1150" s="221">
        <f ca="1">SUMPRODUCT($O1121:AC1121,N(OFFSET($O216:AC216,0,MAX(COLUMN($O216:AC216))-COLUMN($O216:AC216),1,1)))</f>
        <v>0</v>
      </c>
      <c r="AD1150" s="221">
        <f ca="1">SUMPRODUCT($O1121:AD1121,N(OFFSET($O216:AD216,0,MAX(COLUMN($O216:AD216))-COLUMN($O216:AD216),1,1)))</f>
        <v>0</v>
      </c>
      <c r="AE1150" s="221">
        <f ca="1">SUMPRODUCT($O1121:AE1121,N(OFFSET($O216:AE216,0,MAX(COLUMN($O216:AE216))-COLUMN($O216:AE216),1,1)))</f>
        <v>0</v>
      </c>
      <c r="AF1150" s="221">
        <f ca="1">SUMPRODUCT($O1121:AF1121,N(OFFSET($O216:AF216,0,MAX(COLUMN($O216:AF216))-COLUMN($O216:AF216),1,1)))</f>
        <v>0</v>
      </c>
      <c r="AG1150" s="221">
        <f ca="1">SUMPRODUCT($O1121:AG1121,N(OFFSET($O216:AG216,0,MAX(COLUMN($O216:AG216))-COLUMN($O216:AG216),1,1)))</f>
        <v>0</v>
      </c>
      <c r="AH1150" s="221">
        <f ca="1">SUMPRODUCT($O1121:AH1121,N(OFFSET($O216:AH216,0,MAX(COLUMN($O216:AH216))-COLUMN($O216:AH216),1,1)))</f>
        <v>0</v>
      </c>
      <c r="AI1150" s="221">
        <f ca="1">SUMPRODUCT($O1121:AI1121,N(OFFSET($O216:AI216,0,MAX(COLUMN($O216:AI216))-COLUMN($O216:AI216),1,1)))</f>
        <v>0</v>
      </c>
      <c r="AJ1150" s="221">
        <f ca="1">SUMPRODUCT($O1121:AJ1121,N(OFFSET($O216:AJ216,0,MAX(COLUMN($O216:AJ216))-COLUMN($O216:AJ216),1,1)))</f>
        <v>0</v>
      </c>
      <c r="AK1150" s="221">
        <f ca="1">SUMPRODUCT($O1121:AK1121,N(OFFSET($O216:AK216,0,MAX(COLUMN($O216:AK216))-COLUMN($O216:AK216),1,1)))</f>
        <v>0</v>
      </c>
      <c r="AL1150" s="221">
        <f ca="1">SUMPRODUCT($O1121:AL1121,N(OFFSET($O216:AL216,0,MAX(COLUMN($O216:AL216))-COLUMN($O216:AL216),1,1)))</f>
        <v>0</v>
      </c>
      <c r="AM1150" s="221">
        <f ca="1">SUMPRODUCT($O1121:AM1121,N(OFFSET($O216:AM216,0,MAX(COLUMN($O216:AM216))-COLUMN($O216:AM216),1,1)))</f>
        <v>0</v>
      </c>
      <c r="AN1150" s="221">
        <f ca="1">SUMPRODUCT($O1121:AN1121,N(OFFSET($O216:AN216,0,MAX(COLUMN($O216:AN216))-COLUMN($O216:AN216),1,1)))</f>
        <v>0</v>
      </c>
      <c r="AO1150" s="221">
        <f ca="1">SUMPRODUCT($O1121:AO1121,N(OFFSET($O216:AO216,0,MAX(COLUMN($O216:AO216))-COLUMN($O216:AO216),1,1)))</f>
        <v>0</v>
      </c>
      <c r="AP1150" s="221">
        <f ca="1">SUMPRODUCT($O1121:AP1121,N(OFFSET($O216:AP216,0,MAX(COLUMN($O216:AP216))-COLUMN($O216:AP216),1,1)))</f>
        <v>0</v>
      </c>
      <c r="AQ1150" s="221">
        <f ca="1">SUMPRODUCT($O1121:AQ1121,N(OFFSET($O216:AQ216,0,MAX(COLUMN($O216:AQ216))-COLUMN($O216:AQ216),1,1)))</f>
        <v>0</v>
      </c>
      <c r="AR1150" s="221">
        <f ca="1">SUMPRODUCT($O1121:AR1121,N(OFFSET($O216:AR216,0,MAX(COLUMN($O216:AR216))-COLUMN($O216:AR216),1,1)))</f>
        <v>0</v>
      </c>
      <c r="AS1150" s="221">
        <f ca="1">SUMPRODUCT($O1121:AS1121,N(OFFSET($O216:AS216,0,MAX(COLUMN($O216:AS216))-COLUMN($O216:AS216),1,1)))</f>
        <v>0</v>
      </c>
      <c r="AT1150" s="221">
        <f ca="1">SUMPRODUCT($O1121:AT1121,N(OFFSET($O216:AT216,0,MAX(COLUMN($O216:AT216))-COLUMN($O216:AT216),1,1)))</f>
        <v>0</v>
      </c>
      <c r="AU1150" s="221">
        <f ca="1">SUMPRODUCT($O1121:AU1121,N(OFFSET($O216:AU216,0,MAX(COLUMN($O216:AU216))-COLUMN($O216:AU216),1,1)))</f>
        <v>0</v>
      </c>
      <c r="AV1150" s="221">
        <f ca="1">SUMPRODUCT($O1121:AV1121,N(OFFSET($O216:AV216,0,MAX(COLUMN($O216:AV216))-COLUMN($O216:AV216),1,1)))</f>
        <v>0</v>
      </c>
      <c r="AW1150" s="221">
        <f ca="1">SUMPRODUCT($O1121:AW1121,N(OFFSET($O216:AW216,0,MAX(COLUMN($O216:AW216))-COLUMN($O216:AW216),1,1)))</f>
        <v>0</v>
      </c>
      <c r="AX1150" s="221">
        <f ca="1">SUMPRODUCT($O1121:AX1121,N(OFFSET($O216:AX216,0,MAX(COLUMN($O216:AX216))-COLUMN($O216:AX216),1,1)))</f>
        <v>0</v>
      </c>
      <c r="AY1150" s="221">
        <f ca="1">SUMPRODUCT($O1121:AY1121,N(OFFSET($O216:AY216,0,MAX(COLUMN($O216:AY216))-COLUMN($O216:AY216),1,1)))</f>
        <v>0</v>
      </c>
      <c r="AZ1150" s="221">
        <f ca="1">SUMPRODUCT($O1121:AZ1121,N(OFFSET($O216:AZ216,0,MAX(COLUMN($O216:AZ216))-COLUMN($O216:AZ216),1,1)))</f>
        <v>0</v>
      </c>
      <c r="BA1150" s="221">
        <f ca="1">SUMPRODUCT($O1121:BA1121,N(OFFSET($O216:BA216,0,MAX(COLUMN($O216:BA216))-COLUMN($O216:BA216),1,1)))</f>
        <v>0</v>
      </c>
      <c r="BB1150" s="221">
        <f ca="1">SUMPRODUCT($O1121:BB1121,N(OFFSET($O216:BB216,0,MAX(COLUMN($O216:BB216))-COLUMN($O216:BB216),1,1)))</f>
        <v>0</v>
      </c>
      <c r="BC1150" s="221">
        <f ca="1">SUMPRODUCT($O1121:BC1121,N(OFFSET($O216:BC216,0,MAX(COLUMN($O216:BC216))-COLUMN($O216:BC216),1,1)))</f>
        <v>0</v>
      </c>
      <c r="BD1150" s="221">
        <f ca="1">SUMPRODUCT($O1121:BD1121,N(OFFSET($O216:BD216,0,MAX(COLUMN($O216:BD216))-COLUMN($O216:BD216),1,1)))</f>
        <v>0</v>
      </c>
      <c r="BE1150" s="221">
        <f ca="1">SUMPRODUCT($O1121:BE1121,N(OFFSET($O216:BE216,0,MAX(COLUMN($O216:BE216))-COLUMN($O216:BE216),1,1)))</f>
        <v>0</v>
      </c>
      <c r="BF1150" s="221">
        <f ca="1">SUMPRODUCT($O1121:BF1121,N(OFFSET($O216:BF216,0,MAX(COLUMN($O216:BF216))-COLUMN($O216:BF216),1,1)))</f>
        <v>0</v>
      </c>
      <c r="BG1150" s="221">
        <f ca="1">SUMPRODUCT($O1121:BG1121,N(OFFSET($O216:BG216,0,MAX(COLUMN($O216:BG216))-COLUMN($O216:BG216),1,1)))</f>
        <v>0</v>
      </c>
      <c r="BH1150" s="221">
        <f ca="1">SUMPRODUCT($O1121:BH1121,N(OFFSET($O216:BH216,0,MAX(COLUMN($O216:BH216))-COLUMN($O216:BH216),1,1)))</f>
        <v>0</v>
      </c>
      <c r="BI1150" s="221">
        <f ca="1">SUMPRODUCT($O1121:BI1121,N(OFFSET($O216:BI216,0,MAX(COLUMN($O216:BI216))-COLUMN($O216:BI216),1,1)))</f>
        <v>0</v>
      </c>
      <c r="BJ1150" s="221">
        <f ca="1">SUMPRODUCT($O1121:BJ1121,N(OFFSET($O216:BJ216,0,MAX(COLUMN($O216:BJ216))-COLUMN($O216:BJ216),1,1)))</f>
        <v>0</v>
      </c>
      <c r="BK1150" s="221">
        <f ca="1">SUMPRODUCT($O1121:BK1121,N(OFFSET($O216:BK216,0,MAX(COLUMN($O216:BK216))-COLUMN($O216:BK216),1,1)))</f>
        <v>0</v>
      </c>
      <c r="BL1150" s="221">
        <f ca="1">SUMPRODUCT($O1121:BL1121,N(OFFSET($O216:BL216,0,MAX(COLUMN($O216:BL216))-COLUMN($O216:BL216),1,1)))</f>
        <v>0</v>
      </c>
      <c r="BM1150" s="221">
        <f ca="1">SUMPRODUCT($O1121:BM1121,N(OFFSET($O216:BM216,0,MAX(COLUMN($O216:BM216))-COLUMN($O216:BM216),1,1)))</f>
        <v>0</v>
      </c>
    </row>
    <row r="1151" spans="3:65" outlineLevel="1" x14ac:dyDescent="0.2">
      <c r="C1151" s="188">
        <f t="shared" si="806"/>
        <v>19</v>
      </c>
      <c r="D1151" s="166" t="str">
        <f t="shared" si="807"/>
        <v>item 19</v>
      </c>
      <c r="E1151" s="211" t="str">
        <f t="shared" si="805"/>
        <v>Operating Expense</v>
      </c>
      <c r="F1151" s="183">
        <f t="shared" si="805"/>
        <v>2</v>
      </c>
      <c r="G1151" s="183"/>
      <c r="H1151" s="222"/>
      <c r="K1151" s="202">
        <f t="shared" ca="1" si="808"/>
        <v>0</v>
      </c>
      <c r="L1151" s="203">
        <f t="shared" ca="1" si="809"/>
        <v>0</v>
      </c>
      <c r="O1151" s="221">
        <f ca="1">SUMPRODUCT($O1122:O1122,N(OFFSET($O217:O217,0,MAX(COLUMN($O217:O217))-COLUMN($O217:O217),1,1)))</f>
        <v>0</v>
      </c>
      <c r="P1151" s="221">
        <f ca="1">SUMPRODUCT($O1122:P1122,N(OFFSET($O217:P217,0,MAX(COLUMN($O217:P217))-COLUMN($O217:P217),1,1)))</f>
        <v>0</v>
      </c>
      <c r="Q1151" s="221">
        <f ca="1">SUMPRODUCT($O1122:Q1122,N(OFFSET($O217:Q217,0,MAX(COLUMN($O217:Q217))-COLUMN($O217:Q217),1,1)))</f>
        <v>0</v>
      </c>
      <c r="R1151" s="221">
        <f ca="1">SUMPRODUCT($O1122:R1122,N(OFFSET($O217:R217,0,MAX(COLUMN($O217:R217))-COLUMN($O217:R217),1,1)))</f>
        <v>0</v>
      </c>
      <c r="S1151" s="221">
        <f ca="1">SUMPRODUCT($O1122:S1122,N(OFFSET($O217:S217,0,MAX(COLUMN($O217:S217))-COLUMN($O217:S217),1,1)))</f>
        <v>0</v>
      </c>
      <c r="T1151" s="221">
        <f ca="1">SUMPRODUCT($O1122:T1122,N(OFFSET($O217:T217,0,MAX(COLUMN($O217:T217))-COLUMN($O217:T217),1,1)))</f>
        <v>0</v>
      </c>
      <c r="U1151" s="221">
        <f ca="1">SUMPRODUCT($O1122:U1122,N(OFFSET($O217:U217,0,MAX(COLUMN($O217:U217))-COLUMN($O217:U217),1,1)))</f>
        <v>0</v>
      </c>
      <c r="V1151" s="221">
        <f ca="1">SUMPRODUCT($O1122:V1122,N(OFFSET($O217:V217,0,MAX(COLUMN($O217:V217))-COLUMN($O217:V217),1,1)))</f>
        <v>0</v>
      </c>
      <c r="W1151" s="221">
        <f ca="1">SUMPRODUCT($O1122:W1122,N(OFFSET($O217:W217,0,MAX(COLUMN($O217:W217))-COLUMN($O217:W217),1,1)))</f>
        <v>0</v>
      </c>
      <c r="X1151" s="221">
        <f ca="1">SUMPRODUCT($O1122:X1122,N(OFFSET($O217:X217,0,MAX(COLUMN($O217:X217))-COLUMN($O217:X217),1,1)))</f>
        <v>0</v>
      </c>
      <c r="Y1151" s="221">
        <f ca="1">SUMPRODUCT($O1122:Y1122,N(OFFSET($O217:Y217,0,MAX(COLUMN($O217:Y217))-COLUMN($O217:Y217),1,1)))</f>
        <v>0</v>
      </c>
      <c r="Z1151" s="221">
        <f ca="1">SUMPRODUCT($O1122:Z1122,N(OFFSET($O217:Z217,0,MAX(COLUMN($O217:Z217))-COLUMN($O217:Z217),1,1)))</f>
        <v>0</v>
      </c>
      <c r="AA1151" s="221">
        <f ca="1">SUMPRODUCT($O1122:AA1122,N(OFFSET($O217:AA217,0,MAX(COLUMN($O217:AA217))-COLUMN($O217:AA217),1,1)))</f>
        <v>0</v>
      </c>
      <c r="AB1151" s="221">
        <f ca="1">SUMPRODUCT($O1122:AB1122,N(OFFSET($O217:AB217,0,MAX(COLUMN($O217:AB217))-COLUMN($O217:AB217),1,1)))</f>
        <v>0</v>
      </c>
      <c r="AC1151" s="221">
        <f ca="1">SUMPRODUCT($O1122:AC1122,N(OFFSET($O217:AC217,0,MAX(COLUMN($O217:AC217))-COLUMN($O217:AC217),1,1)))</f>
        <v>0</v>
      </c>
      <c r="AD1151" s="221">
        <f ca="1">SUMPRODUCT($O1122:AD1122,N(OFFSET($O217:AD217,0,MAX(COLUMN($O217:AD217))-COLUMN($O217:AD217),1,1)))</f>
        <v>0</v>
      </c>
      <c r="AE1151" s="221">
        <f ca="1">SUMPRODUCT($O1122:AE1122,N(OFFSET($O217:AE217,0,MAX(COLUMN($O217:AE217))-COLUMN($O217:AE217),1,1)))</f>
        <v>0</v>
      </c>
      <c r="AF1151" s="221">
        <f ca="1">SUMPRODUCT($O1122:AF1122,N(OFFSET($O217:AF217,0,MAX(COLUMN($O217:AF217))-COLUMN($O217:AF217),1,1)))</f>
        <v>0</v>
      </c>
      <c r="AG1151" s="221">
        <f ca="1">SUMPRODUCT($O1122:AG1122,N(OFFSET($O217:AG217,0,MAX(COLUMN($O217:AG217))-COLUMN($O217:AG217),1,1)))</f>
        <v>0</v>
      </c>
      <c r="AH1151" s="221">
        <f ca="1">SUMPRODUCT($O1122:AH1122,N(OFFSET($O217:AH217,0,MAX(COLUMN($O217:AH217))-COLUMN($O217:AH217),1,1)))</f>
        <v>0</v>
      </c>
      <c r="AI1151" s="221">
        <f ca="1">SUMPRODUCT($O1122:AI1122,N(OFFSET($O217:AI217,0,MAX(COLUMN($O217:AI217))-COLUMN($O217:AI217),1,1)))</f>
        <v>0</v>
      </c>
      <c r="AJ1151" s="221">
        <f ca="1">SUMPRODUCT($O1122:AJ1122,N(OFFSET($O217:AJ217,0,MAX(COLUMN($O217:AJ217))-COLUMN($O217:AJ217),1,1)))</f>
        <v>0</v>
      </c>
      <c r="AK1151" s="221">
        <f ca="1">SUMPRODUCT($O1122:AK1122,N(OFFSET($O217:AK217,0,MAX(COLUMN($O217:AK217))-COLUMN($O217:AK217),1,1)))</f>
        <v>0</v>
      </c>
      <c r="AL1151" s="221">
        <f ca="1">SUMPRODUCT($O1122:AL1122,N(OFFSET($O217:AL217,0,MAX(COLUMN($O217:AL217))-COLUMN($O217:AL217),1,1)))</f>
        <v>0</v>
      </c>
      <c r="AM1151" s="221">
        <f ca="1">SUMPRODUCT($O1122:AM1122,N(OFFSET($O217:AM217,0,MAX(COLUMN($O217:AM217))-COLUMN($O217:AM217),1,1)))</f>
        <v>0</v>
      </c>
      <c r="AN1151" s="221">
        <f ca="1">SUMPRODUCT($O1122:AN1122,N(OFFSET($O217:AN217,0,MAX(COLUMN($O217:AN217))-COLUMN($O217:AN217),1,1)))</f>
        <v>0</v>
      </c>
      <c r="AO1151" s="221">
        <f ca="1">SUMPRODUCT($O1122:AO1122,N(OFFSET($O217:AO217,0,MAX(COLUMN($O217:AO217))-COLUMN($O217:AO217),1,1)))</f>
        <v>0</v>
      </c>
      <c r="AP1151" s="221">
        <f ca="1">SUMPRODUCT($O1122:AP1122,N(OFFSET($O217:AP217,0,MAX(COLUMN($O217:AP217))-COLUMN($O217:AP217),1,1)))</f>
        <v>0</v>
      </c>
      <c r="AQ1151" s="221">
        <f ca="1">SUMPRODUCT($O1122:AQ1122,N(OFFSET($O217:AQ217,0,MAX(COLUMN($O217:AQ217))-COLUMN($O217:AQ217),1,1)))</f>
        <v>0</v>
      </c>
      <c r="AR1151" s="221">
        <f ca="1">SUMPRODUCT($O1122:AR1122,N(OFFSET($O217:AR217,0,MAX(COLUMN($O217:AR217))-COLUMN($O217:AR217),1,1)))</f>
        <v>0</v>
      </c>
      <c r="AS1151" s="221">
        <f ca="1">SUMPRODUCT($O1122:AS1122,N(OFFSET($O217:AS217,0,MAX(COLUMN($O217:AS217))-COLUMN($O217:AS217),1,1)))</f>
        <v>0</v>
      </c>
      <c r="AT1151" s="221">
        <f ca="1">SUMPRODUCT($O1122:AT1122,N(OFFSET($O217:AT217,0,MAX(COLUMN($O217:AT217))-COLUMN($O217:AT217),1,1)))</f>
        <v>0</v>
      </c>
      <c r="AU1151" s="221">
        <f ca="1">SUMPRODUCT($O1122:AU1122,N(OFFSET($O217:AU217,0,MAX(COLUMN($O217:AU217))-COLUMN($O217:AU217),1,1)))</f>
        <v>0</v>
      </c>
      <c r="AV1151" s="221">
        <f ca="1">SUMPRODUCT($O1122:AV1122,N(OFFSET($O217:AV217,0,MAX(COLUMN($O217:AV217))-COLUMN($O217:AV217),1,1)))</f>
        <v>0</v>
      </c>
      <c r="AW1151" s="221">
        <f ca="1">SUMPRODUCT($O1122:AW1122,N(OFFSET($O217:AW217,0,MAX(COLUMN($O217:AW217))-COLUMN($O217:AW217),1,1)))</f>
        <v>0</v>
      </c>
      <c r="AX1151" s="221">
        <f ca="1">SUMPRODUCT($O1122:AX1122,N(OFFSET($O217:AX217,0,MAX(COLUMN($O217:AX217))-COLUMN($O217:AX217),1,1)))</f>
        <v>0</v>
      </c>
      <c r="AY1151" s="221">
        <f ca="1">SUMPRODUCT($O1122:AY1122,N(OFFSET($O217:AY217,0,MAX(COLUMN($O217:AY217))-COLUMN($O217:AY217),1,1)))</f>
        <v>0</v>
      </c>
      <c r="AZ1151" s="221">
        <f ca="1">SUMPRODUCT($O1122:AZ1122,N(OFFSET($O217:AZ217,0,MAX(COLUMN($O217:AZ217))-COLUMN($O217:AZ217),1,1)))</f>
        <v>0</v>
      </c>
      <c r="BA1151" s="221">
        <f ca="1">SUMPRODUCT($O1122:BA1122,N(OFFSET($O217:BA217,0,MAX(COLUMN($O217:BA217))-COLUMN($O217:BA217),1,1)))</f>
        <v>0</v>
      </c>
      <c r="BB1151" s="221">
        <f ca="1">SUMPRODUCT($O1122:BB1122,N(OFFSET($O217:BB217,0,MAX(COLUMN($O217:BB217))-COLUMN($O217:BB217),1,1)))</f>
        <v>0</v>
      </c>
      <c r="BC1151" s="221">
        <f ca="1">SUMPRODUCT($O1122:BC1122,N(OFFSET($O217:BC217,0,MAX(COLUMN($O217:BC217))-COLUMN($O217:BC217),1,1)))</f>
        <v>0</v>
      </c>
      <c r="BD1151" s="221">
        <f ca="1">SUMPRODUCT($O1122:BD1122,N(OFFSET($O217:BD217,0,MAX(COLUMN($O217:BD217))-COLUMN($O217:BD217),1,1)))</f>
        <v>0</v>
      </c>
      <c r="BE1151" s="221">
        <f ca="1">SUMPRODUCT($O1122:BE1122,N(OFFSET($O217:BE217,0,MAX(COLUMN($O217:BE217))-COLUMN($O217:BE217),1,1)))</f>
        <v>0</v>
      </c>
      <c r="BF1151" s="221">
        <f ca="1">SUMPRODUCT($O1122:BF1122,N(OFFSET($O217:BF217,0,MAX(COLUMN($O217:BF217))-COLUMN($O217:BF217),1,1)))</f>
        <v>0</v>
      </c>
      <c r="BG1151" s="221">
        <f ca="1">SUMPRODUCT($O1122:BG1122,N(OFFSET($O217:BG217,0,MAX(COLUMN($O217:BG217))-COLUMN($O217:BG217),1,1)))</f>
        <v>0</v>
      </c>
      <c r="BH1151" s="221">
        <f ca="1">SUMPRODUCT($O1122:BH1122,N(OFFSET($O217:BH217,0,MAX(COLUMN($O217:BH217))-COLUMN($O217:BH217),1,1)))</f>
        <v>0</v>
      </c>
      <c r="BI1151" s="221">
        <f ca="1">SUMPRODUCT($O1122:BI1122,N(OFFSET($O217:BI217,0,MAX(COLUMN($O217:BI217))-COLUMN($O217:BI217),1,1)))</f>
        <v>0</v>
      </c>
      <c r="BJ1151" s="221">
        <f ca="1">SUMPRODUCT($O1122:BJ1122,N(OFFSET($O217:BJ217,0,MAX(COLUMN($O217:BJ217))-COLUMN($O217:BJ217),1,1)))</f>
        <v>0</v>
      </c>
      <c r="BK1151" s="221">
        <f ca="1">SUMPRODUCT($O1122:BK1122,N(OFFSET($O217:BK217,0,MAX(COLUMN($O217:BK217))-COLUMN($O217:BK217),1,1)))</f>
        <v>0</v>
      </c>
      <c r="BL1151" s="221">
        <f ca="1">SUMPRODUCT($O1122:BL1122,N(OFFSET($O217:BL217,0,MAX(COLUMN($O217:BL217))-COLUMN($O217:BL217),1,1)))</f>
        <v>0</v>
      </c>
      <c r="BM1151" s="221">
        <f ca="1">SUMPRODUCT($O1122:BM1122,N(OFFSET($O217:BM217,0,MAX(COLUMN($O217:BM217))-COLUMN($O217:BM217),1,1)))</f>
        <v>0</v>
      </c>
    </row>
    <row r="1152" spans="3:65" outlineLevel="1" x14ac:dyDescent="0.2">
      <c r="C1152" s="188">
        <f t="shared" si="806"/>
        <v>20</v>
      </c>
      <c r="D1152" s="166" t="str">
        <f t="shared" si="807"/>
        <v>item 20</v>
      </c>
      <c r="E1152" s="211" t="str">
        <f t="shared" si="805"/>
        <v>Operating Expense</v>
      </c>
      <c r="F1152" s="183">
        <f t="shared" si="805"/>
        <v>2</v>
      </c>
      <c r="G1152" s="183"/>
      <c r="H1152" s="222"/>
      <c r="K1152" s="202">
        <f t="shared" ca="1" si="808"/>
        <v>0</v>
      </c>
      <c r="L1152" s="203">
        <f t="shared" ca="1" si="809"/>
        <v>0</v>
      </c>
      <c r="O1152" s="221">
        <f ca="1">SUMPRODUCT($O1123:O1123,N(OFFSET($O218:O218,0,MAX(COLUMN($O218:O218))-COLUMN($O218:O218),1,1)))</f>
        <v>0</v>
      </c>
      <c r="P1152" s="221">
        <f ca="1">SUMPRODUCT($O1123:P1123,N(OFFSET($O218:P218,0,MAX(COLUMN($O218:P218))-COLUMN($O218:P218),1,1)))</f>
        <v>0</v>
      </c>
      <c r="Q1152" s="221">
        <f ca="1">SUMPRODUCT($O1123:Q1123,N(OFFSET($O218:Q218,0,MAX(COLUMN($O218:Q218))-COLUMN($O218:Q218),1,1)))</f>
        <v>0</v>
      </c>
      <c r="R1152" s="221">
        <f ca="1">SUMPRODUCT($O1123:R1123,N(OFFSET($O218:R218,0,MAX(COLUMN($O218:R218))-COLUMN($O218:R218),1,1)))</f>
        <v>0</v>
      </c>
      <c r="S1152" s="221">
        <f ca="1">SUMPRODUCT($O1123:S1123,N(OFFSET($O218:S218,0,MAX(COLUMN($O218:S218))-COLUMN($O218:S218),1,1)))</f>
        <v>0</v>
      </c>
      <c r="T1152" s="221">
        <f ca="1">SUMPRODUCT($O1123:T1123,N(OFFSET($O218:T218,0,MAX(COLUMN($O218:T218))-COLUMN($O218:T218),1,1)))</f>
        <v>0</v>
      </c>
      <c r="U1152" s="221">
        <f ca="1">SUMPRODUCT($O1123:U1123,N(OFFSET($O218:U218,0,MAX(COLUMN($O218:U218))-COLUMN($O218:U218),1,1)))</f>
        <v>0</v>
      </c>
      <c r="V1152" s="221">
        <f ca="1">SUMPRODUCT($O1123:V1123,N(OFFSET($O218:V218,0,MAX(COLUMN($O218:V218))-COLUMN($O218:V218),1,1)))</f>
        <v>0</v>
      </c>
      <c r="W1152" s="221">
        <f ca="1">SUMPRODUCT($O1123:W1123,N(OFFSET($O218:W218,0,MAX(COLUMN($O218:W218))-COLUMN($O218:W218),1,1)))</f>
        <v>0</v>
      </c>
      <c r="X1152" s="221">
        <f ca="1">SUMPRODUCT($O1123:X1123,N(OFFSET($O218:X218,0,MAX(COLUMN($O218:X218))-COLUMN($O218:X218),1,1)))</f>
        <v>0</v>
      </c>
      <c r="Y1152" s="221">
        <f ca="1">SUMPRODUCT($O1123:Y1123,N(OFFSET($O218:Y218,0,MAX(COLUMN($O218:Y218))-COLUMN($O218:Y218),1,1)))</f>
        <v>0</v>
      </c>
      <c r="Z1152" s="221">
        <f ca="1">SUMPRODUCT($O1123:Z1123,N(OFFSET($O218:Z218,0,MAX(COLUMN($O218:Z218))-COLUMN($O218:Z218),1,1)))</f>
        <v>0</v>
      </c>
      <c r="AA1152" s="221">
        <f ca="1">SUMPRODUCT($O1123:AA1123,N(OFFSET($O218:AA218,0,MAX(COLUMN($O218:AA218))-COLUMN($O218:AA218),1,1)))</f>
        <v>0</v>
      </c>
      <c r="AB1152" s="221">
        <f ca="1">SUMPRODUCT($O1123:AB1123,N(OFFSET($O218:AB218,0,MAX(COLUMN($O218:AB218))-COLUMN($O218:AB218),1,1)))</f>
        <v>0</v>
      </c>
      <c r="AC1152" s="221">
        <f ca="1">SUMPRODUCT($O1123:AC1123,N(OFFSET($O218:AC218,0,MAX(COLUMN($O218:AC218))-COLUMN($O218:AC218),1,1)))</f>
        <v>0</v>
      </c>
      <c r="AD1152" s="221">
        <f ca="1">SUMPRODUCT($O1123:AD1123,N(OFFSET($O218:AD218,0,MAX(COLUMN($O218:AD218))-COLUMN($O218:AD218),1,1)))</f>
        <v>0</v>
      </c>
      <c r="AE1152" s="221">
        <f ca="1">SUMPRODUCT($O1123:AE1123,N(OFFSET($O218:AE218,0,MAX(COLUMN($O218:AE218))-COLUMN($O218:AE218),1,1)))</f>
        <v>0</v>
      </c>
      <c r="AF1152" s="221">
        <f ca="1">SUMPRODUCT($O1123:AF1123,N(OFFSET($O218:AF218,0,MAX(COLUMN($O218:AF218))-COLUMN($O218:AF218),1,1)))</f>
        <v>0</v>
      </c>
      <c r="AG1152" s="221">
        <f ca="1">SUMPRODUCT($O1123:AG1123,N(OFFSET($O218:AG218,0,MAX(COLUMN($O218:AG218))-COLUMN($O218:AG218),1,1)))</f>
        <v>0</v>
      </c>
      <c r="AH1152" s="221">
        <f ca="1">SUMPRODUCT($O1123:AH1123,N(OFFSET($O218:AH218,0,MAX(COLUMN($O218:AH218))-COLUMN($O218:AH218),1,1)))</f>
        <v>0</v>
      </c>
      <c r="AI1152" s="221">
        <f ca="1">SUMPRODUCT($O1123:AI1123,N(OFFSET($O218:AI218,0,MAX(COLUMN($O218:AI218))-COLUMN($O218:AI218),1,1)))</f>
        <v>0</v>
      </c>
      <c r="AJ1152" s="221">
        <f ca="1">SUMPRODUCT($O1123:AJ1123,N(OFFSET($O218:AJ218,0,MAX(COLUMN($O218:AJ218))-COLUMN($O218:AJ218),1,1)))</f>
        <v>0</v>
      </c>
      <c r="AK1152" s="221">
        <f ca="1">SUMPRODUCT($O1123:AK1123,N(OFFSET($O218:AK218,0,MAX(COLUMN($O218:AK218))-COLUMN($O218:AK218),1,1)))</f>
        <v>0</v>
      </c>
      <c r="AL1152" s="221">
        <f ca="1">SUMPRODUCT($O1123:AL1123,N(OFFSET($O218:AL218,0,MAX(COLUMN($O218:AL218))-COLUMN($O218:AL218),1,1)))</f>
        <v>0</v>
      </c>
      <c r="AM1152" s="221">
        <f ca="1">SUMPRODUCT($O1123:AM1123,N(OFFSET($O218:AM218,0,MAX(COLUMN($O218:AM218))-COLUMN($O218:AM218),1,1)))</f>
        <v>0</v>
      </c>
      <c r="AN1152" s="221">
        <f ca="1">SUMPRODUCT($O1123:AN1123,N(OFFSET($O218:AN218,0,MAX(COLUMN($O218:AN218))-COLUMN($O218:AN218),1,1)))</f>
        <v>0</v>
      </c>
      <c r="AO1152" s="221">
        <f ca="1">SUMPRODUCT($O1123:AO1123,N(OFFSET($O218:AO218,0,MAX(COLUMN($O218:AO218))-COLUMN($O218:AO218),1,1)))</f>
        <v>0</v>
      </c>
      <c r="AP1152" s="221">
        <f ca="1">SUMPRODUCT($O1123:AP1123,N(OFFSET($O218:AP218,0,MAX(COLUMN($O218:AP218))-COLUMN($O218:AP218),1,1)))</f>
        <v>0</v>
      </c>
      <c r="AQ1152" s="221">
        <f ca="1">SUMPRODUCT($O1123:AQ1123,N(OFFSET($O218:AQ218,0,MAX(COLUMN($O218:AQ218))-COLUMN($O218:AQ218),1,1)))</f>
        <v>0</v>
      </c>
      <c r="AR1152" s="221">
        <f ca="1">SUMPRODUCT($O1123:AR1123,N(OFFSET($O218:AR218,0,MAX(COLUMN($O218:AR218))-COLUMN($O218:AR218),1,1)))</f>
        <v>0</v>
      </c>
      <c r="AS1152" s="221">
        <f ca="1">SUMPRODUCT($O1123:AS1123,N(OFFSET($O218:AS218,0,MAX(COLUMN($O218:AS218))-COLUMN($O218:AS218),1,1)))</f>
        <v>0</v>
      </c>
      <c r="AT1152" s="221">
        <f ca="1">SUMPRODUCT($O1123:AT1123,N(OFFSET($O218:AT218,0,MAX(COLUMN($O218:AT218))-COLUMN($O218:AT218),1,1)))</f>
        <v>0</v>
      </c>
      <c r="AU1152" s="221">
        <f ca="1">SUMPRODUCT($O1123:AU1123,N(OFFSET($O218:AU218,0,MAX(COLUMN($O218:AU218))-COLUMN($O218:AU218),1,1)))</f>
        <v>0</v>
      </c>
      <c r="AV1152" s="221">
        <f ca="1">SUMPRODUCT($O1123:AV1123,N(OFFSET($O218:AV218,0,MAX(COLUMN($O218:AV218))-COLUMN($O218:AV218),1,1)))</f>
        <v>0</v>
      </c>
      <c r="AW1152" s="221">
        <f ca="1">SUMPRODUCT($O1123:AW1123,N(OFFSET($O218:AW218,0,MAX(COLUMN($O218:AW218))-COLUMN($O218:AW218),1,1)))</f>
        <v>0</v>
      </c>
      <c r="AX1152" s="221">
        <f ca="1">SUMPRODUCT($O1123:AX1123,N(OFFSET($O218:AX218,0,MAX(COLUMN($O218:AX218))-COLUMN($O218:AX218),1,1)))</f>
        <v>0</v>
      </c>
      <c r="AY1152" s="221">
        <f ca="1">SUMPRODUCT($O1123:AY1123,N(OFFSET($O218:AY218,0,MAX(COLUMN($O218:AY218))-COLUMN($O218:AY218),1,1)))</f>
        <v>0</v>
      </c>
      <c r="AZ1152" s="221">
        <f ca="1">SUMPRODUCT($O1123:AZ1123,N(OFFSET($O218:AZ218,0,MAX(COLUMN($O218:AZ218))-COLUMN($O218:AZ218),1,1)))</f>
        <v>0</v>
      </c>
      <c r="BA1152" s="221">
        <f ca="1">SUMPRODUCT($O1123:BA1123,N(OFFSET($O218:BA218,0,MAX(COLUMN($O218:BA218))-COLUMN($O218:BA218),1,1)))</f>
        <v>0</v>
      </c>
      <c r="BB1152" s="221">
        <f ca="1">SUMPRODUCT($O1123:BB1123,N(OFFSET($O218:BB218,0,MAX(COLUMN($O218:BB218))-COLUMN($O218:BB218),1,1)))</f>
        <v>0</v>
      </c>
      <c r="BC1152" s="221">
        <f ca="1">SUMPRODUCT($O1123:BC1123,N(OFFSET($O218:BC218,0,MAX(COLUMN($O218:BC218))-COLUMN($O218:BC218),1,1)))</f>
        <v>0</v>
      </c>
      <c r="BD1152" s="221">
        <f ca="1">SUMPRODUCT($O1123:BD1123,N(OFFSET($O218:BD218,0,MAX(COLUMN($O218:BD218))-COLUMN($O218:BD218),1,1)))</f>
        <v>0</v>
      </c>
      <c r="BE1152" s="221">
        <f ca="1">SUMPRODUCT($O1123:BE1123,N(OFFSET($O218:BE218,0,MAX(COLUMN($O218:BE218))-COLUMN($O218:BE218),1,1)))</f>
        <v>0</v>
      </c>
      <c r="BF1152" s="221">
        <f ca="1">SUMPRODUCT($O1123:BF1123,N(OFFSET($O218:BF218,0,MAX(COLUMN($O218:BF218))-COLUMN($O218:BF218),1,1)))</f>
        <v>0</v>
      </c>
      <c r="BG1152" s="221">
        <f ca="1">SUMPRODUCT($O1123:BG1123,N(OFFSET($O218:BG218,0,MAX(COLUMN($O218:BG218))-COLUMN($O218:BG218),1,1)))</f>
        <v>0</v>
      </c>
      <c r="BH1152" s="221">
        <f ca="1">SUMPRODUCT($O1123:BH1123,N(OFFSET($O218:BH218,0,MAX(COLUMN($O218:BH218))-COLUMN($O218:BH218),1,1)))</f>
        <v>0</v>
      </c>
      <c r="BI1152" s="221">
        <f ca="1">SUMPRODUCT($O1123:BI1123,N(OFFSET($O218:BI218,0,MAX(COLUMN($O218:BI218))-COLUMN($O218:BI218),1,1)))</f>
        <v>0</v>
      </c>
      <c r="BJ1152" s="221">
        <f ca="1">SUMPRODUCT($O1123:BJ1123,N(OFFSET($O218:BJ218,0,MAX(COLUMN($O218:BJ218))-COLUMN($O218:BJ218),1,1)))</f>
        <v>0</v>
      </c>
      <c r="BK1152" s="221">
        <f ca="1">SUMPRODUCT($O1123:BK1123,N(OFFSET($O218:BK218,0,MAX(COLUMN($O218:BK218))-COLUMN($O218:BK218),1,1)))</f>
        <v>0</v>
      </c>
      <c r="BL1152" s="221">
        <f ca="1">SUMPRODUCT($O1123:BL1123,N(OFFSET($O218:BL218,0,MAX(COLUMN($O218:BL218))-COLUMN($O218:BL218),1,1)))</f>
        <v>0</v>
      </c>
      <c r="BM1152" s="221">
        <f ca="1">SUMPRODUCT($O1123:BM1123,N(OFFSET($O218:BM218,0,MAX(COLUMN($O218:BM218))-COLUMN($O218:BM218),1,1)))</f>
        <v>0</v>
      </c>
    </row>
    <row r="1153" spans="3:65" outlineLevel="1" x14ac:dyDescent="0.2">
      <c r="C1153" s="188">
        <f t="shared" si="806"/>
        <v>21</v>
      </c>
      <c r="D1153" s="166" t="str">
        <f t="shared" si="807"/>
        <v>item 21</v>
      </c>
      <c r="E1153" s="211" t="str">
        <f t="shared" si="805"/>
        <v>Operating Expense</v>
      </c>
      <c r="F1153" s="183">
        <f t="shared" si="805"/>
        <v>2</v>
      </c>
      <c r="G1153" s="183"/>
      <c r="H1153" s="222"/>
      <c r="K1153" s="202">
        <f t="shared" ca="1" si="808"/>
        <v>0</v>
      </c>
      <c r="L1153" s="203">
        <f t="shared" ca="1" si="809"/>
        <v>0</v>
      </c>
      <c r="O1153" s="221">
        <f ca="1">SUMPRODUCT($O1124:O1124,N(OFFSET($O219:O219,0,MAX(COLUMN($O219:O219))-COLUMN($O219:O219),1,1)))</f>
        <v>0</v>
      </c>
      <c r="P1153" s="221">
        <f ca="1">SUMPRODUCT($O1124:P1124,N(OFFSET($O219:P219,0,MAX(COLUMN($O219:P219))-COLUMN($O219:P219),1,1)))</f>
        <v>0</v>
      </c>
      <c r="Q1153" s="221">
        <f ca="1">SUMPRODUCT($O1124:Q1124,N(OFFSET($O219:Q219,0,MAX(COLUMN($O219:Q219))-COLUMN($O219:Q219),1,1)))</f>
        <v>0</v>
      </c>
      <c r="R1153" s="221">
        <f ca="1">SUMPRODUCT($O1124:R1124,N(OFFSET($O219:R219,0,MAX(COLUMN($O219:R219))-COLUMN($O219:R219),1,1)))</f>
        <v>0</v>
      </c>
      <c r="S1153" s="221">
        <f ca="1">SUMPRODUCT($O1124:S1124,N(OFFSET($O219:S219,0,MAX(COLUMN($O219:S219))-COLUMN($O219:S219),1,1)))</f>
        <v>0</v>
      </c>
      <c r="T1153" s="221">
        <f ca="1">SUMPRODUCT($O1124:T1124,N(OFFSET($O219:T219,0,MAX(COLUMN($O219:T219))-COLUMN($O219:T219),1,1)))</f>
        <v>0</v>
      </c>
      <c r="U1153" s="221">
        <f ca="1">SUMPRODUCT($O1124:U1124,N(OFFSET($O219:U219,0,MAX(COLUMN($O219:U219))-COLUMN($O219:U219),1,1)))</f>
        <v>0</v>
      </c>
      <c r="V1153" s="221">
        <f ca="1">SUMPRODUCT($O1124:V1124,N(OFFSET($O219:V219,0,MAX(COLUMN($O219:V219))-COLUMN($O219:V219),1,1)))</f>
        <v>0</v>
      </c>
      <c r="W1153" s="221">
        <f ca="1">SUMPRODUCT($O1124:W1124,N(OFFSET($O219:W219,0,MAX(COLUMN($O219:W219))-COLUMN($O219:W219),1,1)))</f>
        <v>0</v>
      </c>
      <c r="X1153" s="221">
        <f ca="1">SUMPRODUCT($O1124:X1124,N(OFFSET($O219:X219,0,MAX(COLUMN($O219:X219))-COLUMN($O219:X219),1,1)))</f>
        <v>0</v>
      </c>
      <c r="Y1153" s="221">
        <f ca="1">SUMPRODUCT($O1124:Y1124,N(OFFSET($O219:Y219,0,MAX(COLUMN($O219:Y219))-COLUMN($O219:Y219),1,1)))</f>
        <v>0</v>
      </c>
      <c r="Z1153" s="221">
        <f ca="1">SUMPRODUCT($O1124:Z1124,N(OFFSET($O219:Z219,0,MAX(COLUMN($O219:Z219))-COLUMN($O219:Z219),1,1)))</f>
        <v>0</v>
      </c>
      <c r="AA1153" s="221">
        <f ca="1">SUMPRODUCT($O1124:AA1124,N(OFFSET($O219:AA219,0,MAX(COLUMN($O219:AA219))-COLUMN($O219:AA219),1,1)))</f>
        <v>0</v>
      </c>
      <c r="AB1153" s="221">
        <f ca="1">SUMPRODUCT($O1124:AB1124,N(OFFSET($O219:AB219,0,MAX(COLUMN($O219:AB219))-COLUMN($O219:AB219),1,1)))</f>
        <v>0</v>
      </c>
      <c r="AC1153" s="221">
        <f ca="1">SUMPRODUCT($O1124:AC1124,N(OFFSET($O219:AC219,0,MAX(COLUMN($O219:AC219))-COLUMN($O219:AC219),1,1)))</f>
        <v>0</v>
      </c>
      <c r="AD1153" s="221">
        <f ca="1">SUMPRODUCT($O1124:AD1124,N(OFFSET($O219:AD219,0,MAX(COLUMN($O219:AD219))-COLUMN($O219:AD219),1,1)))</f>
        <v>0</v>
      </c>
      <c r="AE1153" s="221">
        <f ca="1">SUMPRODUCT($O1124:AE1124,N(OFFSET($O219:AE219,0,MAX(COLUMN($O219:AE219))-COLUMN($O219:AE219),1,1)))</f>
        <v>0</v>
      </c>
      <c r="AF1153" s="221">
        <f ca="1">SUMPRODUCT($O1124:AF1124,N(OFFSET($O219:AF219,0,MAX(COLUMN($O219:AF219))-COLUMN($O219:AF219),1,1)))</f>
        <v>0</v>
      </c>
      <c r="AG1153" s="221">
        <f ca="1">SUMPRODUCT($O1124:AG1124,N(OFFSET($O219:AG219,0,MAX(COLUMN($O219:AG219))-COLUMN($O219:AG219),1,1)))</f>
        <v>0</v>
      </c>
      <c r="AH1153" s="221">
        <f ca="1">SUMPRODUCT($O1124:AH1124,N(OFFSET($O219:AH219,0,MAX(COLUMN($O219:AH219))-COLUMN($O219:AH219),1,1)))</f>
        <v>0</v>
      </c>
      <c r="AI1153" s="221">
        <f ca="1">SUMPRODUCT($O1124:AI1124,N(OFFSET($O219:AI219,0,MAX(COLUMN($O219:AI219))-COLUMN($O219:AI219),1,1)))</f>
        <v>0</v>
      </c>
      <c r="AJ1153" s="221">
        <f ca="1">SUMPRODUCT($O1124:AJ1124,N(OFFSET($O219:AJ219,0,MAX(COLUMN($O219:AJ219))-COLUMN($O219:AJ219),1,1)))</f>
        <v>0</v>
      </c>
      <c r="AK1153" s="221">
        <f ca="1">SUMPRODUCT($O1124:AK1124,N(OFFSET($O219:AK219,0,MAX(COLUMN($O219:AK219))-COLUMN($O219:AK219),1,1)))</f>
        <v>0</v>
      </c>
      <c r="AL1153" s="221">
        <f ca="1">SUMPRODUCT($O1124:AL1124,N(OFFSET($O219:AL219,0,MAX(COLUMN($O219:AL219))-COLUMN($O219:AL219),1,1)))</f>
        <v>0</v>
      </c>
      <c r="AM1153" s="221">
        <f ca="1">SUMPRODUCT($O1124:AM1124,N(OFFSET($O219:AM219,0,MAX(COLUMN($O219:AM219))-COLUMN($O219:AM219),1,1)))</f>
        <v>0</v>
      </c>
      <c r="AN1153" s="221">
        <f ca="1">SUMPRODUCT($O1124:AN1124,N(OFFSET($O219:AN219,0,MAX(COLUMN($O219:AN219))-COLUMN($O219:AN219),1,1)))</f>
        <v>0</v>
      </c>
      <c r="AO1153" s="221">
        <f ca="1">SUMPRODUCT($O1124:AO1124,N(OFFSET($O219:AO219,0,MAX(COLUMN($O219:AO219))-COLUMN($O219:AO219),1,1)))</f>
        <v>0</v>
      </c>
      <c r="AP1153" s="221">
        <f ca="1">SUMPRODUCT($O1124:AP1124,N(OFFSET($O219:AP219,0,MAX(COLUMN($O219:AP219))-COLUMN($O219:AP219),1,1)))</f>
        <v>0</v>
      </c>
      <c r="AQ1153" s="221">
        <f ca="1">SUMPRODUCT($O1124:AQ1124,N(OFFSET($O219:AQ219,0,MAX(COLUMN($O219:AQ219))-COLUMN($O219:AQ219),1,1)))</f>
        <v>0</v>
      </c>
      <c r="AR1153" s="221">
        <f ca="1">SUMPRODUCT($O1124:AR1124,N(OFFSET($O219:AR219,0,MAX(COLUMN($O219:AR219))-COLUMN($O219:AR219),1,1)))</f>
        <v>0</v>
      </c>
      <c r="AS1153" s="221">
        <f ca="1">SUMPRODUCT($O1124:AS1124,N(OFFSET($O219:AS219,0,MAX(COLUMN($O219:AS219))-COLUMN($O219:AS219),1,1)))</f>
        <v>0</v>
      </c>
      <c r="AT1153" s="221">
        <f ca="1">SUMPRODUCT($O1124:AT1124,N(OFFSET($O219:AT219,0,MAX(COLUMN($O219:AT219))-COLUMN($O219:AT219),1,1)))</f>
        <v>0</v>
      </c>
      <c r="AU1153" s="221">
        <f ca="1">SUMPRODUCT($O1124:AU1124,N(OFFSET($O219:AU219,0,MAX(COLUMN($O219:AU219))-COLUMN($O219:AU219),1,1)))</f>
        <v>0</v>
      </c>
      <c r="AV1153" s="221">
        <f ca="1">SUMPRODUCT($O1124:AV1124,N(OFFSET($O219:AV219,0,MAX(COLUMN($O219:AV219))-COLUMN($O219:AV219),1,1)))</f>
        <v>0</v>
      </c>
      <c r="AW1153" s="221">
        <f ca="1">SUMPRODUCT($O1124:AW1124,N(OFFSET($O219:AW219,0,MAX(COLUMN($O219:AW219))-COLUMN($O219:AW219),1,1)))</f>
        <v>0</v>
      </c>
      <c r="AX1153" s="221">
        <f ca="1">SUMPRODUCT($O1124:AX1124,N(OFFSET($O219:AX219,0,MAX(COLUMN($O219:AX219))-COLUMN($O219:AX219),1,1)))</f>
        <v>0</v>
      </c>
      <c r="AY1153" s="221">
        <f ca="1">SUMPRODUCT($O1124:AY1124,N(OFFSET($O219:AY219,0,MAX(COLUMN($O219:AY219))-COLUMN($O219:AY219),1,1)))</f>
        <v>0</v>
      </c>
      <c r="AZ1153" s="221">
        <f ca="1">SUMPRODUCT($O1124:AZ1124,N(OFFSET($O219:AZ219,0,MAX(COLUMN($O219:AZ219))-COLUMN($O219:AZ219),1,1)))</f>
        <v>0</v>
      </c>
      <c r="BA1153" s="221">
        <f ca="1">SUMPRODUCT($O1124:BA1124,N(OFFSET($O219:BA219,0,MAX(COLUMN($O219:BA219))-COLUMN($O219:BA219),1,1)))</f>
        <v>0</v>
      </c>
      <c r="BB1153" s="221">
        <f ca="1">SUMPRODUCT($O1124:BB1124,N(OFFSET($O219:BB219,0,MAX(COLUMN($O219:BB219))-COLUMN($O219:BB219),1,1)))</f>
        <v>0</v>
      </c>
      <c r="BC1153" s="221">
        <f ca="1">SUMPRODUCT($O1124:BC1124,N(OFFSET($O219:BC219,0,MAX(COLUMN($O219:BC219))-COLUMN($O219:BC219),1,1)))</f>
        <v>0</v>
      </c>
      <c r="BD1153" s="221">
        <f ca="1">SUMPRODUCT($O1124:BD1124,N(OFFSET($O219:BD219,0,MAX(COLUMN($O219:BD219))-COLUMN($O219:BD219),1,1)))</f>
        <v>0</v>
      </c>
      <c r="BE1153" s="221">
        <f ca="1">SUMPRODUCT($O1124:BE1124,N(OFFSET($O219:BE219,0,MAX(COLUMN($O219:BE219))-COLUMN($O219:BE219),1,1)))</f>
        <v>0</v>
      </c>
      <c r="BF1153" s="221">
        <f ca="1">SUMPRODUCT($O1124:BF1124,N(OFFSET($O219:BF219,0,MAX(COLUMN($O219:BF219))-COLUMN($O219:BF219),1,1)))</f>
        <v>0</v>
      </c>
      <c r="BG1153" s="221">
        <f ca="1">SUMPRODUCT($O1124:BG1124,N(OFFSET($O219:BG219,0,MAX(COLUMN($O219:BG219))-COLUMN($O219:BG219),1,1)))</f>
        <v>0</v>
      </c>
      <c r="BH1153" s="221">
        <f ca="1">SUMPRODUCT($O1124:BH1124,N(OFFSET($O219:BH219,0,MAX(COLUMN($O219:BH219))-COLUMN($O219:BH219),1,1)))</f>
        <v>0</v>
      </c>
      <c r="BI1153" s="221">
        <f ca="1">SUMPRODUCT($O1124:BI1124,N(OFFSET($O219:BI219,0,MAX(COLUMN($O219:BI219))-COLUMN($O219:BI219),1,1)))</f>
        <v>0</v>
      </c>
      <c r="BJ1153" s="221">
        <f ca="1">SUMPRODUCT($O1124:BJ1124,N(OFFSET($O219:BJ219,0,MAX(COLUMN($O219:BJ219))-COLUMN($O219:BJ219),1,1)))</f>
        <v>0</v>
      </c>
      <c r="BK1153" s="221">
        <f ca="1">SUMPRODUCT($O1124:BK1124,N(OFFSET($O219:BK219,0,MAX(COLUMN($O219:BK219))-COLUMN($O219:BK219),1,1)))</f>
        <v>0</v>
      </c>
      <c r="BL1153" s="221">
        <f ca="1">SUMPRODUCT($O1124:BL1124,N(OFFSET($O219:BL219,0,MAX(COLUMN($O219:BL219))-COLUMN($O219:BL219),1,1)))</f>
        <v>0</v>
      </c>
      <c r="BM1153" s="221">
        <f ca="1">SUMPRODUCT($O1124:BM1124,N(OFFSET($O219:BM219,0,MAX(COLUMN($O219:BM219))-COLUMN($O219:BM219),1,1)))</f>
        <v>0</v>
      </c>
    </row>
    <row r="1154" spans="3:65" outlineLevel="1" x14ac:dyDescent="0.2">
      <c r="C1154" s="188">
        <f t="shared" si="806"/>
        <v>22</v>
      </c>
      <c r="D1154" s="166" t="str">
        <f t="shared" si="807"/>
        <v>item 22</v>
      </c>
      <c r="E1154" s="211" t="str">
        <f t="shared" si="805"/>
        <v>Operating Expense</v>
      </c>
      <c r="F1154" s="183">
        <f t="shared" si="805"/>
        <v>2</v>
      </c>
      <c r="G1154" s="183"/>
      <c r="H1154" s="222"/>
      <c r="K1154" s="202">
        <f t="shared" ca="1" si="808"/>
        <v>0</v>
      </c>
      <c r="L1154" s="203">
        <f t="shared" ca="1" si="809"/>
        <v>0</v>
      </c>
      <c r="O1154" s="221">
        <f ca="1">SUMPRODUCT($O1125:O1125,N(OFFSET($O220:O220,0,MAX(COLUMN($O220:O220))-COLUMN($O220:O220),1,1)))</f>
        <v>0</v>
      </c>
      <c r="P1154" s="221">
        <f ca="1">SUMPRODUCT($O1125:P1125,N(OFFSET($O220:P220,0,MAX(COLUMN($O220:P220))-COLUMN($O220:P220),1,1)))</f>
        <v>0</v>
      </c>
      <c r="Q1154" s="221">
        <f ca="1">SUMPRODUCT($O1125:Q1125,N(OFFSET($O220:Q220,0,MAX(COLUMN($O220:Q220))-COLUMN($O220:Q220),1,1)))</f>
        <v>0</v>
      </c>
      <c r="R1154" s="221">
        <f ca="1">SUMPRODUCT($O1125:R1125,N(OFFSET($O220:R220,0,MAX(COLUMN($O220:R220))-COLUMN($O220:R220),1,1)))</f>
        <v>0</v>
      </c>
      <c r="S1154" s="221">
        <f ca="1">SUMPRODUCT($O1125:S1125,N(OFFSET($O220:S220,0,MAX(COLUMN($O220:S220))-COLUMN($O220:S220),1,1)))</f>
        <v>0</v>
      </c>
      <c r="T1154" s="221">
        <f ca="1">SUMPRODUCT($O1125:T1125,N(OFFSET($O220:T220,0,MAX(COLUMN($O220:T220))-COLUMN($O220:T220),1,1)))</f>
        <v>0</v>
      </c>
      <c r="U1154" s="221">
        <f ca="1">SUMPRODUCT($O1125:U1125,N(OFFSET($O220:U220,0,MAX(COLUMN($O220:U220))-COLUMN($O220:U220),1,1)))</f>
        <v>0</v>
      </c>
      <c r="V1154" s="221">
        <f ca="1">SUMPRODUCT($O1125:V1125,N(OFFSET($O220:V220,0,MAX(COLUMN($O220:V220))-COLUMN($O220:V220),1,1)))</f>
        <v>0</v>
      </c>
      <c r="W1154" s="221">
        <f ca="1">SUMPRODUCT($O1125:W1125,N(OFFSET($O220:W220,0,MAX(COLUMN($O220:W220))-COLUMN($O220:W220),1,1)))</f>
        <v>0</v>
      </c>
      <c r="X1154" s="221">
        <f ca="1">SUMPRODUCT($O1125:X1125,N(OFFSET($O220:X220,0,MAX(COLUMN($O220:X220))-COLUMN($O220:X220),1,1)))</f>
        <v>0</v>
      </c>
      <c r="Y1154" s="221">
        <f ca="1">SUMPRODUCT($O1125:Y1125,N(OFFSET($O220:Y220,0,MAX(COLUMN($O220:Y220))-COLUMN($O220:Y220),1,1)))</f>
        <v>0</v>
      </c>
      <c r="Z1154" s="221">
        <f ca="1">SUMPRODUCT($O1125:Z1125,N(OFFSET($O220:Z220,0,MAX(COLUMN($O220:Z220))-COLUMN($O220:Z220),1,1)))</f>
        <v>0</v>
      </c>
      <c r="AA1154" s="221">
        <f ca="1">SUMPRODUCT($O1125:AA1125,N(OFFSET($O220:AA220,0,MAX(COLUMN($O220:AA220))-COLUMN($O220:AA220),1,1)))</f>
        <v>0</v>
      </c>
      <c r="AB1154" s="221">
        <f ca="1">SUMPRODUCT($O1125:AB1125,N(OFFSET($O220:AB220,0,MAX(COLUMN($O220:AB220))-COLUMN($O220:AB220),1,1)))</f>
        <v>0</v>
      </c>
      <c r="AC1154" s="221">
        <f ca="1">SUMPRODUCT($O1125:AC1125,N(OFFSET($O220:AC220,0,MAX(COLUMN($O220:AC220))-COLUMN($O220:AC220),1,1)))</f>
        <v>0</v>
      </c>
      <c r="AD1154" s="221">
        <f ca="1">SUMPRODUCT($O1125:AD1125,N(OFFSET($O220:AD220,0,MAX(COLUMN($O220:AD220))-COLUMN($O220:AD220),1,1)))</f>
        <v>0</v>
      </c>
      <c r="AE1154" s="221">
        <f ca="1">SUMPRODUCT($O1125:AE1125,N(OFFSET($O220:AE220,0,MAX(COLUMN($O220:AE220))-COLUMN($O220:AE220),1,1)))</f>
        <v>0</v>
      </c>
      <c r="AF1154" s="221">
        <f ca="1">SUMPRODUCT($O1125:AF1125,N(OFFSET($O220:AF220,0,MAX(COLUMN($O220:AF220))-COLUMN($O220:AF220),1,1)))</f>
        <v>0</v>
      </c>
      <c r="AG1154" s="221">
        <f ca="1">SUMPRODUCT($O1125:AG1125,N(OFFSET($O220:AG220,0,MAX(COLUMN($O220:AG220))-COLUMN($O220:AG220),1,1)))</f>
        <v>0</v>
      </c>
      <c r="AH1154" s="221">
        <f ca="1">SUMPRODUCT($O1125:AH1125,N(OFFSET($O220:AH220,0,MAX(COLUMN($O220:AH220))-COLUMN($O220:AH220),1,1)))</f>
        <v>0</v>
      </c>
      <c r="AI1154" s="221">
        <f ca="1">SUMPRODUCT($O1125:AI1125,N(OFFSET($O220:AI220,0,MAX(COLUMN($O220:AI220))-COLUMN($O220:AI220),1,1)))</f>
        <v>0</v>
      </c>
      <c r="AJ1154" s="221">
        <f ca="1">SUMPRODUCT($O1125:AJ1125,N(OFFSET($O220:AJ220,0,MAX(COLUMN($O220:AJ220))-COLUMN($O220:AJ220),1,1)))</f>
        <v>0</v>
      </c>
      <c r="AK1154" s="221">
        <f ca="1">SUMPRODUCT($O1125:AK1125,N(OFFSET($O220:AK220,0,MAX(COLUMN($O220:AK220))-COLUMN($O220:AK220),1,1)))</f>
        <v>0</v>
      </c>
      <c r="AL1154" s="221">
        <f ca="1">SUMPRODUCT($O1125:AL1125,N(OFFSET($O220:AL220,0,MAX(COLUMN($O220:AL220))-COLUMN($O220:AL220),1,1)))</f>
        <v>0</v>
      </c>
      <c r="AM1154" s="221">
        <f ca="1">SUMPRODUCT($O1125:AM1125,N(OFFSET($O220:AM220,0,MAX(COLUMN($O220:AM220))-COLUMN($O220:AM220),1,1)))</f>
        <v>0</v>
      </c>
      <c r="AN1154" s="221">
        <f ca="1">SUMPRODUCT($O1125:AN1125,N(OFFSET($O220:AN220,0,MAX(COLUMN($O220:AN220))-COLUMN($O220:AN220),1,1)))</f>
        <v>0</v>
      </c>
      <c r="AO1154" s="221">
        <f ca="1">SUMPRODUCT($O1125:AO1125,N(OFFSET($O220:AO220,0,MAX(COLUMN($O220:AO220))-COLUMN($O220:AO220),1,1)))</f>
        <v>0</v>
      </c>
      <c r="AP1154" s="221">
        <f ca="1">SUMPRODUCT($O1125:AP1125,N(OFFSET($O220:AP220,0,MAX(COLUMN($O220:AP220))-COLUMN($O220:AP220),1,1)))</f>
        <v>0</v>
      </c>
      <c r="AQ1154" s="221">
        <f ca="1">SUMPRODUCT($O1125:AQ1125,N(OFFSET($O220:AQ220,0,MAX(COLUMN($O220:AQ220))-COLUMN($O220:AQ220),1,1)))</f>
        <v>0</v>
      </c>
      <c r="AR1154" s="221">
        <f ca="1">SUMPRODUCT($O1125:AR1125,N(OFFSET($O220:AR220,0,MAX(COLUMN($O220:AR220))-COLUMN($O220:AR220),1,1)))</f>
        <v>0</v>
      </c>
      <c r="AS1154" s="221">
        <f ca="1">SUMPRODUCT($O1125:AS1125,N(OFFSET($O220:AS220,0,MAX(COLUMN($O220:AS220))-COLUMN($O220:AS220),1,1)))</f>
        <v>0</v>
      </c>
      <c r="AT1154" s="221">
        <f ca="1">SUMPRODUCT($O1125:AT1125,N(OFFSET($O220:AT220,0,MAX(COLUMN($O220:AT220))-COLUMN($O220:AT220),1,1)))</f>
        <v>0</v>
      </c>
      <c r="AU1154" s="221">
        <f ca="1">SUMPRODUCT($O1125:AU1125,N(OFFSET($O220:AU220,0,MAX(COLUMN($O220:AU220))-COLUMN($O220:AU220),1,1)))</f>
        <v>0</v>
      </c>
      <c r="AV1154" s="221">
        <f ca="1">SUMPRODUCT($O1125:AV1125,N(OFFSET($O220:AV220,0,MAX(COLUMN($O220:AV220))-COLUMN($O220:AV220),1,1)))</f>
        <v>0</v>
      </c>
      <c r="AW1154" s="221">
        <f ca="1">SUMPRODUCT($O1125:AW1125,N(OFFSET($O220:AW220,0,MAX(COLUMN($O220:AW220))-COLUMN($O220:AW220),1,1)))</f>
        <v>0</v>
      </c>
      <c r="AX1154" s="221">
        <f ca="1">SUMPRODUCT($O1125:AX1125,N(OFFSET($O220:AX220,0,MAX(COLUMN($O220:AX220))-COLUMN($O220:AX220),1,1)))</f>
        <v>0</v>
      </c>
      <c r="AY1154" s="221">
        <f ca="1">SUMPRODUCT($O1125:AY1125,N(OFFSET($O220:AY220,0,MAX(COLUMN($O220:AY220))-COLUMN($O220:AY220),1,1)))</f>
        <v>0</v>
      </c>
      <c r="AZ1154" s="221">
        <f ca="1">SUMPRODUCT($O1125:AZ1125,N(OFFSET($O220:AZ220,0,MAX(COLUMN($O220:AZ220))-COLUMN($O220:AZ220),1,1)))</f>
        <v>0</v>
      </c>
      <c r="BA1154" s="221">
        <f ca="1">SUMPRODUCT($O1125:BA1125,N(OFFSET($O220:BA220,0,MAX(COLUMN($O220:BA220))-COLUMN($O220:BA220),1,1)))</f>
        <v>0</v>
      </c>
      <c r="BB1154" s="221">
        <f ca="1">SUMPRODUCT($O1125:BB1125,N(OFFSET($O220:BB220,0,MAX(COLUMN($O220:BB220))-COLUMN($O220:BB220),1,1)))</f>
        <v>0</v>
      </c>
      <c r="BC1154" s="221">
        <f ca="1">SUMPRODUCT($O1125:BC1125,N(OFFSET($O220:BC220,0,MAX(COLUMN($O220:BC220))-COLUMN($O220:BC220),1,1)))</f>
        <v>0</v>
      </c>
      <c r="BD1154" s="221">
        <f ca="1">SUMPRODUCT($O1125:BD1125,N(OFFSET($O220:BD220,0,MAX(COLUMN($O220:BD220))-COLUMN($O220:BD220),1,1)))</f>
        <v>0</v>
      </c>
      <c r="BE1154" s="221">
        <f ca="1">SUMPRODUCT($O1125:BE1125,N(OFFSET($O220:BE220,0,MAX(COLUMN($O220:BE220))-COLUMN($O220:BE220),1,1)))</f>
        <v>0</v>
      </c>
      <c r="BF1154" s="221">
        <f ca="1">SUMPRODUCT($O1125:BF1125,N(OFFSET($O220:BF220,0,MAX(COLUMN($O220:BF220))-COLUMN($O220:BF220),1,1)))</f>
        <v>0</v>
      </c>
      <c r="BG1154" s="221">
        <f ca="1">SUMPRODUCT($O1125:BG1125,N(OFFSET($O220:BG220,0,MAX(COLUMN($O220:BG220))-COLUMN($O220:BG220),1,1)))</f>
        <v>0</v>
      </c>
      <c r="BH1154" s="221">
        <f ca="1">SUMPRODUCT($O1125:BH1125,N(OFFSET($O220:BH220,0,MAX(COLUMN($O220:BH220))-COLUMN($O220:BH220),1,1)))</f>
        <v>0</v>
      </c>
      <c r="BI1154" s="221">
        <f ca="1">SUMPRODUCT($O1125:BI1125,N(OFFSET($O220:BI220,0,MAX(COLUMN($O220:BI220))-COLUMN($O220:BI220),1,1)))</f>
        <v>0</v>
      </c>
      <c r="BJ1154" s="221">
        <f ca="1">SUMPRODUCT($O1125:BJ1125,N(OFFSET($O220:BJ220,0,MAX(COLUMN($O220:BJ220))-COLUMN($O220:BJ220),1,1)))</f>
        <v>0</v>
      </c>
      <c r="BK1154" s="221">
        <f ca="1">SUMPRODUCT($O1125:BK1125,N(OFFSET($O220:BK220,0,MAX(COLUMN($O220:BK220))-COLUMN($O220:BK220),1,1)))</f>
        <v>0</v>
      </c>
      <c r="BL1154" s="221">
        <f ca="1">SUMPRODUCT($O1125:BL1125,N(OFFSET($O220:BL220,0,MAX(COLUMN($O220:BL220))-COLUMN($O220:BL220),1,1)))</f>
        <v>0</v>
      </c>
      <c r="BM1154" s="221">
        <f ca="1">SUMPRODUCT($O1125:BM1125,N(OFFSET($O220:BM220,0,MAX(COLUMN($O220:BM220))-COLUMN($O220:BM220),1,1)))</f>
        <v>0</v>
      </c>
    </row>
    <row r="1155" spans="3:65" outlineLevel="1" x14ac:dyDescent="0.2">
      <c r="C1155" s="188">
        <f t="shared" si="806"/>
        <v>23</v>
      </c>
      <c r="D1155" s="166" t="str">
        <f t="shared" si="807"/>
        <v>item 23</v>
      </c>
      <c r="E1155" s="211" t="str">
        <f t="shared" si="805"/>
        <v>Operating Expense</v>
      </c>
      <c r="F1155" s="183">
        <f t="shared" si="805"/>
        <v>2</v>
      </c>
      <c r="G1155" s="183"/>
      <c r="H1155" s="222"/>
      <c r="K1155" s="202">
        <f t="shared" ca="1" si="808"/>
        <v>0</v>
      </c>
      <c r="L1155" s="203">
        <f t="shared" ca="1" si="809"/>
        <v>0</v>
      </c>
      <c r="O1155" s="221">
        <f ca="1">SUMPRODUCT($O1126:O1126,N(OFFSET($O221:O221,0,MAX(COLUMN($O221:O221))-COLUMN($O221:O221),1,1)))</f>
        <v>0</v>
      </c>
      <c r="P1155" s="221">
        <f ca="1">SUMPRODUCT($O1126:P1126,N(OFFSET($O221:P221,0,MAX(COLUMN($O221:P221))-COLUMN($O221:P221),1,1)))</f>
        <v>0</v>
      </c>
      <c r="Q1155" s="221">
        <f ca="1">SUMPRODUCT($O1126:Q1126,N(OFFSET($O221:Q221,0,MAX(COLUMN($O221:Q221))-COLUMN($O221:Q221),1,1)))</f>
        <v>0</v>
      </c>
      <c r="R1155" s="221">
        <f ca="1">SUMPRODUCT($O1126:R1126,N(OFFSET($O221:R221,0,MAX(COLUMN($O221:R221))-COLUMN($O221:R221),1,1)))</f>
        <v>0</v>
      </c>
      <c r="S1155" s="221">
        <f ca="1">SUMPRODUCT($O1126:S1126,N(OFFSET($O221:S221,0,MAX(COLUMN($O221:S221))-COLUMN($O221:S221),1,1)))</f>
        <v>0</v>
      </c>
      <c r="T1155" s="221">
        <f ca="1">SUMPRODUCT($O1126:T1126,N(OFFSET($O221:T221,0,MAX(COLUMN($O221:T221))-COLUMN($O221:T221),1,1)))</f>
        <v>0</v>
      </c>
      <c r="U1155" s="221">
        <f ca="1">SUMPRODUCT($O1126:U1126,N(OFFSET($O221:U221,0,MAX(COLUMN($O221:U221))-COLUMN($O221:U221),1,1)))</f>
        <v>0</v>
      </c>
      <c r="V1155" s="221">
        <f ca="1">SUMPRODUCT($O1126:V1126,N(OFFSET($O221:V221,0,MAX(COLUMN($O221:V221))-COLUMN($O221:V221),1,1)))</f>
        <v>0</v>
      </c>
      <c r="W1155" s="221">
        <f ca="1">SUMPRODUCT($O1126:W1126,N(OFFSET($O221:W221,0,MAX(COLUMN($O221:W221))-COLUMN($O221:W221),1,1)))</f>
        <v>0</v>
      </c>
      <c r="X1155" s="221">
        <f ca="1">SUMPRODUCT($O1126:X1126,N(OFFSET($O221:X221,0,MAX(COLUMN($O221:X221))-COLUMN($O221:X221),1,1)))</f>
        <v>0</v>
      </c>
      <c r="Y1155" s="221">
        <f ca="1">SUMPRODUCT($O1126:Y1126,N(OFFSET($O221:Y221,0,MAX(COLUMN($O221:Y221))-COLUMN($O221:Y221),1,1)))</f>
        <v>0</v>
      </c>
      <c r="Z1155" s="221">
        <f ca="1">SUMPRODUCT($O1126:Z1126,N(OFFSET($O221:Z221,0,MAX(COLUMN($O221:Z221))-COLUMN($O221:Z221),1,1)))</f>
        <v>0</v>
      </c>
      <c r="AA1155" s="221">
        <f ca="1">SUMPRODUCT($O1126:AA1126,N(OFFSET($O221:AA221,0,MAX(COLUMN($O221:AA221))-COLUMN($O221:AA221),1,1)))</f>
        <v>0</v>
      </c>
      <c r="AB1155" s="221">
        <f ca="1">SUMPRODUCT($O1126:AB1126,N(OFFSET($O221:AB221,0,MAX(COLUMN($O221:AB221))-COLUMN($O221:AB221),1,1)))</f>
        <v>0</v>
      </c>
      <c r="AC1155" s="221">
        <f ca="1">SUMPRODUCT($O1126:AC1126,N(OFFSET($O221:AC221,0,MAX(COLUMN($O221:AC221))-COLUMN($O221:AC221),1,1)))</f>
        <v>0</v>
      </c>
      <c r="AD1155" s="221">
        <f ca="1">SUMPRODUCT($O1126:AD1126,N(OFFSET($O221:AD221,0,MAX(COLUMN($O221:AD221))-COLUMN($O221:AD221),1,1)))</f>
        <v>0</v>
      </c>
      <c r="AE1155" s="221">
        <f ca="1">SUMPRODUCT($O1126:AE1126,N(OFFSET($O221:AE221,0,MAX(COLUMN($O221:AE221))-COLUMN($O221:AE221),1,1)))</f>
        <v>0</v>
      </c>
      <c r="AF1155" s="221">
        <f ca="1">SUMPRODUCT($O1126:AF1126,N(OFFSET($O221:AF221,0,MAX(COLUMN($O221:AF221))-COLUMN($O221:AF221),1,1)))</f>
        <v>0</v>
      </c>
      <c r="AG1155" s="221">
        <f ca="1">SUMPRODUCT($O1126:AG1126,N(OFFSET($O221:AG221,0,MAX(COLUMN($O221:AG221))-COLUMN($O221:AG221),1,1)))</f>
        <v>0</v>
      </c>
      <c r="AH1155" s="221">
        <f ca="1">SUMPRODUCT($O1126:AH1126,N(OFFSET($O221:AH221,0,MAX(COLUMN($O221:AH221))-COLUMN($O221:AH221),1,1)))</f>
        <v>0</v>
      </c>
      <c r="AI1155" s="221">
        <f ca="1">SUMPRODUCT($O1126:AI1126,N(OFFSET($O221:AI221,0,MAX(COLUMN($O221:AI221))-COLUMN($O221:AI221),1,1)))</f>
        <v>0</v>
      </c>
      <c r="AJ1155" s="221">
        <f ca="1">SUMPRODUCT($O1126:AJ1126,N(OFFSET($O221:AJ221,0,MAX(COLUMN($O221:AJ221))-COLUMN($O221:AJ221),1,1)))</f>
        <v>0</v>
      </c>
      <c r="AK1155" s="221">
        <f ca="1">SUMPRODUCT($O1126:AK1126,N(OFFSET($O221:AK221,0,MAX(COLUMN($O221:AK221))-COLUMN($O221:AK221),1,1)))</f>
        <v>0</v>
      </c>
      <c r="AL1155" s="221">
        <f ca="1">SUMPRODUCT($O1126:AL1126,N(OFFSET($O221:AL221,0,MAX(COLUMN($O221:AL221))-COLUMN($O221:AL221),1,1)))</f>
        <v>0</v>
      </c>
      <c r="AM1155" s="221">
        <f ca="1">SUMPRODUCT($O1126:AM1126,N(OFFSET($O221:AM221,0,MAX(COLUMN($O221:AM221))-COLUMN($O221:AM221),1,1)))</f>
        <v>0</v>
      </c>
      <c r="AN1155" s="221">
        <f ca="1">SUMPRODUCT($O1126:AN1126,N(OFFSET($O221:AN221,0,MAX(COLUMN($O221:AN221))-COLUMN($O221:AN221),1,1)))</f>
        <v>0</v>
      </c>
      <c r="AO1155" s="221">
        <f ca="1">SUMPRODUCT($O1126:AO1126,N(OFFSET($O221:AO221,0,MAX(COLUMN($O221:AO221))-COLUMN($O221:AO221),1,1)))</f>
        <v>0</v>
      </c>
      <c r="AP1155" s="221">
        <f ca="1">SUMPRODUCT($O1126:AP1126,N(OFFSET($O221:AP221,0,MAX(COLUMN($O221:AP221))-COLUMN($O221:AP221),1,1)))</f>
        <v>0</v>
      </c>
      <c r="AQ1155" s="221">
        <f ca="1">SUMPRODUCT($O1126:AQ1126,N(OFFSET($O221:AQ221,0,MAX(COLUMN($O221:AQ221))-COLUMN($O221:AQ221),1,1)))</f>
        <v>0</v>
      </c>
      <c r="AR1155" s="221">
        <f ca="1">SUMPRODUCT($O1126:AR1126,N(OFFSET($O221:AR221,0,MAX(COLUMN($O221:AR221))-COLUMN($O221:AR221),1,1)))</f>
        <v>0</v>
      </c>
      <c r="AS1155" s="221">
        <f ca="1">SUMPRODUCT($O1126:AS1126,N(OFFSET($O221:AS221,0,MAX(COLUMN($O221:AS221))-COLUMN($O221:AS221),1,1)))</f>
        <v>0</v>
      </c>
      <c r="AT1155" s="221">
        <f ca="1">SUMPRODUCT($O1126:AT1126,N(OFFSET($O221:AT221,0,MAX(COLUMN($O221:AT221))-COLUMN($O221:AT221),1,1)))</f>
        <v>0</v>
      </c>
      <c r="AU1155" s="221">
        <f ca="1">SUMPRODUCT($O1126:AU1126,N(OFFSET($O221:AU221,0,MAX(COLUMN($O221:AU221))-COLUMN($O221:AU221),1,1)))</f>
        <v>0</v>
      </c>
      <c r="AV1155" s="221">
        <f ca="1">SUMPRODUCT($O1126:AV1126,N(OFFSET($O221:AV221,0,MAX(COLUMN($O221:AV221))-COLUMN($O221:AV221),1,1)))</f>
        <v>0</v>
      </c>
      <c r="AW1155" s="221">
        <f ca="1">SUMPRODUCT($O1126:AW1126,N(OFFSET($O221:AW221,0,MAX(COLUMN($O221:AW221))-COLUMN($O221:AW221),1,1)))</f>
        <v>0</v>
      </c>
      <c r="AX1155" s="221">
        <f ca="1">SUMPRODUCT($O1126:AX1126,N(OFFSET($O221:AX221,0,MAX(COLUMN($O221:AX221))-COLUMN($O221:AX221),1,1)))</f>
        <v>0</v>
      </c>
      <c r="AY1155" s="221">
        <f ca="1">SUMPRODUCT($O1126:AY1126,N(OFFSET($O221:AY221,0,MAX(COLUMN($O221:AY221))-COLUMN($O221:AY221),1,1)))</f>
        <v>0</v>
      </c>
      <c r="AZ1155" s="221">
        <f ca="1">SUMPRODUCT($O1126:AZ1126,N(OFFSET($O221:AZ221,0,MAX(COLUMN($O221:AZ221))-COLUMN($O221:AZ221),1,1)))</f>
        <v>0</v>
      </c>
      <c r="BA1155" s="221">
        <f ca="1">SUMPRODUCT($O1126:BA1126,N(OFFSET($O221:BA221,0,MAX(COLUMN($O221:BA221))-COLUMN($O221:BA221),1,1)))</f>
        <v>0</v>
      </c>
      <c r="BB1155" s="221">
        <f ca="1">SUMPRODUCT($O1126:BB1126,N(OFFSET($O221:BB221,0,MAX(COLUMN($O221:BB221))-COLUMN($O221:BB221),1,1)))</f>
        <v>0</v>
      </c>
      <c r="BC1155" s="221">
        <f ca="1">SUMPRODUCT($O1126:BC1126,N(OFFSET($O221:BC221,0,MAX(COLUMN($O221:BC221))-COLUMN($O221:BC221),1,1)))</f>
        <v>0</v>
      </c>
      <c r="BD1155" s="221">
        <f ca="1">SUMPRODUCT($O1126:BD1126,N(OFFSET($O221:BD221,0,MAX(COLUMN($O221:BD221))-COLUMN($O221:BD221),1,1)))</f>
        <v>0</v>
      </c>
      <c r="BE1155" s="221">
        <f ca="1">SUMPRODUCT($O1126:BE1126,N(OFFSET($O221:BE221,0,MAX(COLUMN($O221:BE221))-COLUMN($O221:BE221),1,1)))</f>
        <v>0</v>
      </c>
      <c r="BF1155" s="221">
        <f ca="1">SUMPRODUCT($O1126:BF1126,N(OFFSET($O221:BF221,0,MAX(COLUMN($O221:BF221))-COLUMN($O221:BF221),1,1)))</f>
        <v>0</v>
      </c>
      <c r="BG1155" s="221">
        <f ca="1">SUMPRODUCT($O1126:BG1126,N(OFFSET($O221:BG221,0,MAX(COLUMN($O221:BG221))-COLUMN($O221:BG221),1,1)))</f>
        <v>0</v>
      </c>
      <c r="BH1155" s="221">
        <f ca="1">SUMPRODUCT($O1126:BH1126,N(OFFSET($O221:BH221,0,MAX(COLUMN($O221:BH221))-COLUMN($O221:BH221),1,1)))</f>
        <v>0</v>
      </c>
      <c r="BI1155" s="221">
        <f ca="1">SUMPRODUCT($O1126:BI1126,N(OFFSET($O221:BI221,0,MAX(COLUMN($O221:BI221))-COLUMN($O221:BI221),1,1)))</f>
        <v>0</v>
      </c>
      <c r="BJ1155" s="221">
        <f ca="1">SUMPRODUCT($O1126:BJ1126,N(OFFSET($O221:BJ221,0,MAX(COLUMN($O221:BJ221))-COLUMN($O221:BJ221),1,1)))</f>
        <v>0</v>
      </c>
      <c r="BK1155" s="221">
        <f ca="1">SUMPRODUCT($O1126:BK1126,N(OFFSET($O221:BK221,0,MAX(COLUMN($O221:BK221))-COLUMN($O221:BK221),1,1)))</f>
        <v>0</v>
      </c>
      <c r="BL1155" s="221">
        <f ca="1">SUMPRODUCT($O1126:BL1126,N(OFFSET($O221:BL221,0,MAX(COLUMN($O221:BL221))-COLUMN($O221:BL221),1,1)))</f>
        <v>0</v>
      </c>
      <c r="BM1155" s="221">
        <f ca="1">SUMPRODUCT($O1126:BM1126,N(OFFSET($O221:BM221,0,MAX(COLUMN($O221:BM221))-COLUMN($O221:BM221),1,1)))</f>
        <v>0</v>
      </c>
    </row>
    <row r="1156" spans="3:65" outlineLevel="1" x14ac:dyDescent="0.2">
      <c r="C1156" s="188">
        <f t="shared" si="806"/>
        <v>24</v>
      </c>
      <c r="D1156" s="166" t="str">
        <f t="shared" si="807"/>
        <v>item 24</v>
      </c>
      <c r="E1156" s="211" t="str">
        <f t="shared" si="805"/>
        <v>Operating Expense</v>
      </c>
      <c r="F1156" s="183">
        <f t="shared" si="805"/>
        <v>2</v>
      </c>
      <c r="G1156" s="183"/>
      <c r="H1156" s="222"/>
      <c r="K1156" s="202">
        <f t="shared" ca="1" si="808"/>
        <v>0</v>
      </c>
      <c r="L1156" s="203">
        <f t="shared" ca="1" si="809"/>
        <v>0</v>
      </c>
      <c r="O1156" s="221">
        <f ca="1">SUMPRODUCT($O1127:O1127,N(OFFSET($O222:O222,0,MAX(COLUMN($O222:O222))-COLUMN($O222:O222),1,1)))</f>
        <v>0</v>
      </c>
      <c r="P1156" s="221">
        <f ca="1">SUMPRODUCT($O1127:P1127,N(OFFSET($O222:P222,0,MAX(COLUMN($O222:P222))-COLUMN($O222:P222),1,1)))</f>
        <v>0</v>
      </c>
      <c r="Q1156" s="221">
        <f ca="1">SUMPRODUCT($O1127:Q1127,N(OFFSET($O222:Q222,0,MAX(COLUMN($O222:Q222))-COLUMN($O222:Q222),1,1)))</f>
        <v>0</v>
      </c>
      <c r="R1156" s="221">
        <f ca="1">SUMPRODUCT($O1127:R1127,N(OFFSET($O222:R222,0,MAX(COLUMN($O222:R222))-COLUMN($O222:R222),1,1)))</f>
        <v>0</v>
      </c>
      <c r="S1156" s="221">
        <f ca="1">SUMPRODUCT($O1127:S1127,N(OFFSET($O222:S222,0,MAX(COLUMN($O222:S222))-COLUMN($O222:S222),1,1)))</f>
        <v>0</v>
      </c>
      <c r="T1156" s="221">
        <f ca="1">SUMPRODUCT($O1127:T1127,N(OFFSET($O222:T222,0,MAX(COLUMN($O222:T222))-COLUMN($O222:T222),1,1)))</f>
        <v>0</v>
      </c>
      <c r="U1156" s="221">
        <f ca="1">SUMPRODUCT($O1127:U1127,N(OFFSET($O222:U222,0,MAX(COLUMN($O222:U222))-COLUMN($O222:U222),1,1)))</f>
        <v>0</v>
      </c>
      <c r="V1156" s="221">
        <f ca="1">SUMPRODUCT($O1127:V1127,N(OFFSET($O222:V222,0,MAX(COLUMN($O222:V222))-COLUMN($O222:V222),1,1)))</f>
        <v>0</v>
      </c>
      <c r="W1156" s="221">
        <f ca="1">SUMPRODUCT($O1127:W1127,N(OFFSET($O222:W222,0,MAX(COLUMN($O222:W222))-COLUMN($O222:W222),1,1)))</f>
        <v>0</v>
      </c>
      <c r="X1156" s="221">
        <f ca="1">SUMPRODUCT($O1127:X1127,N(OFFSET($O222:X222,0,MAX(COLUMN($O222:X222))-COLUMN($O222:X222),1,1)))</f>
        <v>0</v>
      </c>
      <c r="Y1156" s="221">
        <f ca="1">SUMPRODUCT($O1127:Y1127,N(OFFSET($O222:Y222,0,MAX(COLUMN($O222:Y222))-COLUMN($O222:Y222),1,1)))</f>
        <v>0</v>
      </c>
      <c r="Z1156" s="221">
        <f ca="1">SUMPRODUCT($O1127:Z1127,N(OFFSET($O222:Z222,0,MAX(COLUMN($O222:Z222))-COLUMN($O222:Z222),1,1)))</f>
        <v>0</v>
      </c>
      <c r="AA1156" s="221">
        <f ca="1">SUMPRODUCT($O1127:AA1127,N(OFFSET($O222:AA222,0,MAX(COLUMN($O222:AA222))-COLUMN($O222:AA222),1,1)))</f>
        <v>0</v>
      </c>
      <c r="AB1156" s="221">
        <f ca="1">SUMPRODUCT($O1127:AB1127,N(OFFSET($O222:AB222,0,MAX(COLUMN($O222:AB222))-COLUMN($O222:AB222),1,1)))</f>
        <v>0</v>
      </c>
      <c r="AC1156" s="221">
        <f ca="1">SUMPRODUCT($O1127:AC1127,N(OFFSET($O222:AC222,0,MAX(COLUMN($O222:AC222))-COLUMN($O222:AC222),1,1)))</f>
        <v>0</v>
      </c>
      <c r="AD1156" s="221">
        <f ca="1">SUMPRODUCT($O1127:AD1127,N(OFFSET($O222:AD222,0,MAX(COLUMN($O222:AD222))-COLUMN($O222:AD222),1,1)))</f>
        <v>0</v>
      </c>
      <c r="AE1156" s="221">
        <f ca="1">SUMPRODUCT($O1127:AE1127,N(OFFSET($O222:AE222,0,MAX(COLUMN($O222:AE222))-COLUMN($O222:AE222),1,1)))</f>
        <v>0</v>
      </c>
      <c r="AF1156" s="221">
        <f ca="1">SUMPRODUCT($O1127:AF1127,N(OFFSET($O222:AF222,0,MAX(COLUMN($O222:AF222))-COLUMN($O222:AF222),1,1)))</f>
        <v>0</v>
      </c>
      <c r="AG1156" s="221">
        <f ca="1">SUMPRODUCT($O1127:AG1127,N(OFFSET($O222:AG222,0,MAX(COLUMN($O222:AG222))-COLUMN($O222:AG222),1,1)))</f>
        <v>0</v>
      </c>
      <c r="AH1156" s="221">
        <f ca="1">SUMPRODUCT($O1127:AH1127,N(OFFSET($O222:AH222,0,MAX(COLUMN($O222:AH222))-COLUMN($O222:AH222),1,1)))</f>
        <v>0</v>
      </c>
      <c r="AI1156" s="221">
        <f ca="1">SUMPRODUCT($O1127:AI1127,N(OFFSET($O222:AI222,0,MAX(COLUMN($O222:AI222))-COLUMN($O222:AI222),1,1)))</f>
        <v>0</v>
      </c>
      <c r="AJ1156" s="221">
        <f ca="1">SUMPRODUCT($O1127:AJ1127,N(OFFSET($O222:AJ222,0,MAX(COLUMN($O222:AJ222))-COLUMN($O222:AJ222),1,1)))</f>
        <v>0</v>
      </c>
      <c r="AK1156" s="221">
        <f ca="1">SUMPRODUCT($O1127:AK1127,N(OFFSET($O222:AK222,0,MAX(COLUMN($O222:AK222))-COLUMN($O222:AK222),1,1)))</f>
        <v>0</v>
      </c>
      <c r="AL1156" s="221">
        <f ca="1">SUMPRODUCT($O1127:AL1127,N(OFFSET($O222:AL222,0,MAX(COLUMN($O222:AL222))-COLUMN($O222:AL222),1,1)))</f>
        <v>0</v>
      </c>
      <c r="AM1156" s="221">
        <f ca="1">SUMPRODUCT($O1127:AM1127,N(OFFSET($O222:AM222,0,MAX(COLUMN($O222:AM222))-COLUMN($O222:AM222),1,1)))</f>
        <v>0</v>
      </c>
      <c r="AN1156" s="221">
        <f ca="1">SUMPRODUCT($O1127:AN1127,N(OFFSET($O222:AN222,0,MAX(COLUMN($O222:AN222))-COLUMN($O222:AN222),1,1)))</f>
        <v>0</v>
      </c>
      <c r="AO1156" s="221">
        <f ca="1">SUMPRODUCT($O1127:AO1127,N(OFFSET($O222:AO222,0,MAX(COLUMN($O222:AO222))-COLUMN($O222:AO222),1,1)))</f>
        <v>0</v>
      </c>
      <c r="AP1156" s="221">
        <f ca="1">SUMPRODUCT($O1127:AP1127,N(OFFSET($O222:AP222,0,MAX(COLUMN($O222:AP222))-COLUMN($O222:AP222),1,1)))</f>
        <v>0</v>
      </c>
      <c r="AQ1156" s="221">
        <f ca="1">SUMPRODUCT($O1127:AQ1127,N(OFFSET($O222:AQ222,0,MAX(COLUMN($O222:AQ222))-COLUMN($O222:AQ222),1,1)))</f>
        <v>0</v>
      </c>
      <c r="AR1156" s="221">
        <f ca="1">SUMPRODUCT($O1127:AR1127,N(OFFSET($O222:AR222,0,MAX(COLUMN($O222:AR222))-COLUMN($O222:AR222),1,1)))</f>
        <v>0</v>
      </c>
      <c r="AS1156" s="221">
        <f ca="1">SUMPRODUCT($O1127:AS1127,N(OFFSET($O222:AS222,0,MAX(COLUMN($O222:AS222))-COLUMN($O222:AS222),1,1)))</f>
        <v>0</v>
      </c>
      <c r="AT1156" s="221">
        <f ca="1">SUMPRODUCT($O1127:AT1127,N(OFFSET($O222:AT222,0,MAX(COLUMN($O222:AT222))-COLUMN($O222:AT222),1,1)))</f>
        <v>0</v>
      </c>
      <c r="AU1156" s="221">
        <f ca="1">SUMPRODUCT($O1127:AU1127,N(OFFSET($O222:AU222,0,MAX(COLUMN($O222:AU222))-COLUMN($O222:AU222),1,1)))</f>
        <v>0</v>
      </c>
      <c r="AV1156" s="221">
        <f ca="1">SUMPRODUCT($O1127:AV1127,N(OFFSET($O222:AV222,0,MAX(COLUMN($O222:AV222))-COLUMN($O222:AV222),1,1)))</f>
        <v>0</v>
      </c>
      <c r="AW1156" s="221">
        <f ca="1">SUMPRODUCT($O1127:AW1127,N(OFFSET($O222:AW222,0,MAX(COLUMN($O222:AW222))-COLUMN($O222:AW222),1,1)))</f>
        <v>0</v>
      </c>
      <c r="AX1156" s="221">
        <f ca="1">SUMPRODUCT($O1127:AX1127,N(OFFSET($O222:AX222,0,MAX(COLUMN($O222:AX222))-COLUMN($O222:AX222),1,1)))</f>
        <v>0</v>
      </c>
      <c r="AY1156" s="221">
        <f ca="1">SUMPRODUCT($O1127:AY1127,N(OFFSET($O222:AY222,0,MAX(COLUMN($O222:AY222))-COLUMN($O222:AY222),1,1)))</f>
        <v>0</v>
      </c>
      <c r="AZ1156" s="221">
        <f ca="1">SUMPRODUCT($O1127:AZ1127,N(OFFSET($O222:AZ222,0,MAX(COLUMN($O222:AZ222))-COLUMN($O222:AZ222),1,1)))</f>
        <v>0</v>
      </c>
      <c r="BA1156" s="221">
        <f ca="1">SUMPRODUCT($O1127:BA1127,N(OFFSET($O222:BA222,0,MAX(COLUMN($O222:BA222))-COLUMN($O222:BA222),1,1)))</f>
        <v>0</v>
      </c>
      <c r="BB1156" s="221">
        <f ca="1">SUMPRODUCT($O1127:BB1127,N(OFFSET($O222:BB222,0,MAX(COLUMN($O222:BB222))-COLUMN($O222:BB222),1,1)))</f>
        <v>0</v>
      </c>
      <c r="BC1156" s="221">
        <f ca="1">SUMPRODUCT($O1127:BC1127,N(OFFSET($O222:BC222,0,MAX(COLUMN($O222:BC222))-COLUMN($O222:BC222),1,1)))</f>
        <v>0</v>
      </c>
      <c r="BD1156" s="221">
        <f ca="1">SUMPRODUCT($O1127:BD1127,N(OFFSET($O222:BD222,0,MAX(COLUMN($O222:BD222))-COLUMN($O222:BD222),1,1)))</f>
        <v>0</v>
      </c>
      <c r="BE1156" s="221">
        <f ca="1">SUMPRODUCT($O1127:BE1127,N(OFFSET($O222:BE222,0,MAX(COLUMN($O222:BE222))-COLUMN($O222:BE222),1,1)))</f>
        <v>0</v>
      </c>
      <c r="BF1156" s="221">
        <f ca="1">SUMPRODUCT($O1127:BF1127,N(OFFSET($O222:BF222,0,MAX(COLUMN($O222:BF222))-COLUMN($O222:BF222),1,1)))</f>
        <v>0</v>
      </c>
      <c r="BG1156" s="221">
        <f ca="1">SUMPRODUCT($O1127:BG1127,N(OFFSET($O222:BG222,0,MAX(COLUMN($O222:BG222))-COLUMN($O222:BG222),1,1)))</f>
        <v>0</v>
      </c>
      <c r="BH1156" s="221">
        <f ca="1">SUMPRODUCT($O1127:BH1127,N(OFFSET($O222:BH222,0,MAX(COLUMN($O222:BH222))-COLUMN($O222:BH222),1,1)))</f>
        <v>0</v>
      </c>
      <c r="BI1156" s="221">
        <f ca="1">SUMPRODUCT($O1127:BI1127,N(OFFSET($O222:BI222,0,MAX(COLUMN($O222:BI222))-COLUMN($O222:BI222),1,1)))</f>
        <v>0</v>
      </c>
      <c r="BJ1156" s="221">
        <f ca="1">SUMPRODUCT($O1127:BJ1127,N(OFFSET($O222:BJ222,0,MAX(COLUMN($O222:BJ222))-COLUMN($O222:BJ222),1,1)))</f>
        <v>0</v>
      </c>
      <c r="BK1156" s="221">
        <f ca="1">SUMPRODUCT($O1127:BK1127,N(OFFSET($O222:BK222,0,MAX(COLUMN($O222:BK222))-COLUMN($O222:BK222),1,1)))</f>
        <v>0</v>
      </c>
      <c r="BL1156" s="221">
        <f ca="1">SUMPRODUCT($O1127:BL1127,N(OFFSET($O222:BL222,0,MAX(COLUMN($O222:BL222))-COLUMN($O222:BL222),1,1)))</f>
        <v>0</v>
      </c>
      <c r="BM1156" s="221">
        <f ca="1">SUMPRODUCT($O1127:BM1127,N(OFFSET($O222:BM222,0,MAX(COLUMN($O222:BM222))-COLUMN($O222:BM222),1,1)))</f>
        <v>0</v>
      </c>
    </row>
    <row r="1157" spans="3:65" outlineLevel="1" x14ac:dyDescent="0.2">
      <c r="C1157" s="188">
        <f t="shared" si="806"/>
        <v>25</v>
      </c>
      <c r="D1157" s="166" t="str">
        <f t="shared" si="807"/>
        <v>item 25</v>
      </c>
      <c r="E1157" s="211" t="str">
        <f t="shared" si="805"/>
        <v>Operating Expense</v>
      </c>
      <c r="F1157" s="183">
        <f t="shared" si="805"/>
        <v>2</v>
      </c>
      <c r="G1157" s="183"/>
      <c r="H1157" s="222"/>
      <c r="K1157" s="205">
        <f t="shared" ca="1" si="808"/>
        <v>0</v>
      </c>
      <c r="L1157" s="206">
        <f t="shared" ca="1" si="809"/>
        <v>0</v>
      </c>
      <c r="O1157" s="221">
        <f ca="1">SUMPRODUCT($O1128:O1128,N(OFFSET($O223:O223,0,MAX(COLUMN($O223:O223))-COLUMN($O223:O223),1,1)))</f>
        <v>0</v>
      </c>
      <c r="P1157" s="221">
        <f ca="1">SUMPRODUCT($O1128:P1128,N(OFFSET($O223:P223,0,MAX(COLUMN($O223:P223))-COLUMN($O223:P223),1,1)))</f>
        <v>0</v>
      </c>
      <c r="Q1157" s="221">
        <f ca="1">SUMPRODUCT($O1128:Q1128,N(OFFSET($O223:Q223,0,MAX(COLUMN($O223:Q223))-COLUMN($O223:Q223),1,1)))</f>
        <v>0</v>
      </c>
      <c r="R1157" s="221">
        <f ca="1">SUMPRODUCT($O1128:R1128,N(OFFSET($O223:R223,0,MAX(COLUMN($O223:R223))-COLUMN($O223:R223),1,1)))</f>
        <v>0</v>
      </c>
      <c r="S1157" s="221">
        <f ca="1">SUMPRODUCT($O1128:S1128,N(OFFSET($O223:S223,0,MAX(COLUMN($O223:S223))-COLUMN($O223:S223),1,1)))</f>
        <v>0</v>
      </c>
      <c r="T1157" s="221">
        <f ca="1">SUMPRODUCT($O1128:T1128,N(OFFSET($O223:T223,0,MAX(COLUMN($O223:T223))-COLUMN($O223:T223),1,1)))</f>
        <v>0</v>
      </c>
      <c r="U1157" s="221">
        <f ca="1">SUMPRODUCT($O1128:U1128,N(OFFSET($O223:U223,0,MAX(COLUMN($O223:U223))-COLUMN($O223:U223),1,1)))</f>
        <v>0</v>
      </c>
      <c r="V1157" s="221">
        <f ca="1">SUMPRODUCT($O1128:V1128,N(OFFSET($O223:V223,0,MAX(COLUMN($O223:V223))-COLUMN($O223:V223),1,1)))</f>
        <v>0</v>
      </c>
      <c r="W1157" s="221">
        <f ca="1">SUMPRODUCT($O1128:W1128,N(OFFSET($O223:W223,0,MAX(COLUMN($O223:W223))-COLUMN($O223:W223),1,1)))</f>
        <v>0</v>
      </c>
      <c r="X1157" s="221">
        <f ca="1">SUMPRODUCT($O1128:X1128,N(OFFSET($O223:X223,0,MAX(COLUMN($O223:X223))-COLUMN($O223:X223),1,1)))</f>
        <v>0</v>
      </c>
      <c r="Y1157" s="221">
        <f ca="1">SUMPRODUCT($O1128:Y1128,N(OFFSET($O223:Y223,0,MAX(COLUMN($O223:Y223))-COLUMN($O223:Y223),1,1)))</f>
        <v>0</v>
      </c>
      <c r="Z1157" s="221">
        <f ca="1">SUMPRODUCT($O1128:Z1128,N(OFFSET($O223:Z223,0,MAX(COLUMN($O223:Z223))-COLUMN($O223:Z223),1,1)))</f>
        <v>0</v>
      </c>
      <c r="AA1157" s="221">
        <f ca="1">SUMPRODUCT($O1128:AA1128,N(OFFSET($O223:AA223,0,MAX(COLUMN($O223:AA223))-COLUMN($O223:AA223),1,1)))</f>
        <v>0</v>
      </c>
      <c r="AB1157" s="221">
        <f ca="1">SUMPRODUCT($O1128:AB1128,N(OFFSET($O223:AB223,0,MAX(COLUMN($O223:AB223))-COLUMN($O223:AB223),1,1)))</f>
        <v>0</v>
      </c>
      <c r="AC1157" s="221">
        <f ca="1">SUMPRODUCT($O1128:AC1128,N(OFFSET($O223:AC223,0,MAX(COLUMN($O223:AC223))-COLUMN($O223:AC223),1,1)))</f>
        <v>0</v>
      </c>
      <c r="AD1157" s="221">
        <f ca="1">SUMPRODUCT($O1128:AD1128,N(OFFSET($O223:AD223,0,MAX(COLUMN($O223:AD223))-COLUMN($O223:AD223),1,1)))</f>
        <v>0</v>
      </c>
      <c r="AE1157" s="221">
        <f ca="1">SUMPRODUCT($O1128:AE1128,N(OFFSET($O223:AE223,0,MAX(COLUMN($O223:AE223))-COLUMN($O223:AE223),1,1)))</f>
        <v>0</v>
      </c>
      <c r="AF1157" s="221">
        <f ca="1">SUMPRODUCT($O1128:AF1128,N(OFFSET($O223:AF223,0,MAX(COLUMN($O223:AF223))-COLUMN($O223:AF223),1,1)))</f>
        <v>0</v>
      </c>
      <c r="AG1157" s="221">
        <f ca="1">SUMPRODUCT($O1128:AG1128,N(OFFSET($O223:AG223,0,MAX(COLUMN($O223:AG223))-COLUMN($O223:AG223),1,1)))</f>
        <v>0</v>
      </c>
      <c r="AH1157" s="221">
        <f ca="1">SUMPRODUCT($O1128:AH1128,N(OFFSET($O223:AH223,0,MAX(COLUMN($O223:AH223))-COLUMN($O223:AH223),1,1)))</f>
        <v>0</v>
      </c>
      <c r="AI1157" s="221">
        <f ca="1">SUMPRODUCT($O1128:AI1128,N(OFFSET($O223:AI223,0,MAX(COLUMN($O223:AI223))-COLUMN($O223:AI223),1,1)))</f>
        <v>0</v>
      </c>
      <c r="AJ1157" s="221">
        <f ca="1">SUMPRODUCT($O1128:AJ1128,N(OFFSET($O223:AJ223,0,MAX(COLUMN($O223:AJ223))-COLUMN($O223:AJ223),1,1)))</f>
        <v>0</v>
      </c>
      <c r="AK1157" s="221">
        <f ca="1">SUMPRODUCT($O1128:AK1128,N(OFFSET($O223:AK223,0,MAX(COLUMN($O223:AK223))-COLUMN($O223:AK223),1,1)))</f>
        <v>0</v>
      </c>
      <c r="AL1157" s="221">
        <f ca="1">SUMPRODUCT($O1128:AL1128,N(OFFSET($O223:AL223,0,MAX(COLUMN($O223:AL223))-COLUMN($O223:AL223),1,1)))</f>
        <v>0</v>
      </c>
      <c r="AM1157" s="221">
        <f ca="1">SUMPRODUCT($O1128:AM1128,N(OFFSET($O223:AM223,0,MAX(COLUMN($O223:AM223))-COLUMN($O223:AM223),1,1)))</f>
        <v>0</v>
      </c>
      <c r="AN1157" s="221">
        <f ca="1">SUMPRODUCT($O1128:AN1128,N(OFFSET($O223:AN223,0,MAX(COLUMN($O223:AN223))-COLUMN($O223:AN223),1,1)))</f>
        <v>0</v>
      </c>
      <c r="AO1157" s="221">
        <f ca="1">SUMPRODUCT($O1128:AO1128,N(OFFSET($O223:AO223,0,MAX(COLUMN($O223:AO223))-COLUMN($O223:AO223),1,1)))</f>
        <v>0</v>
      </c>
      <c r="AP1157" s="221">
        <f ca="1">SUMPRODUCT($O1128:AP1128,N(OFFSET($O223:AP223,0,MAX(COLUMN($O223:AP223))-COLUMN($O223:AP223),1,1)))</f>
        <v>0</v>
      </c>
      <c r="AQ1157" s="221">
        <f ca="1">SUMPRODUCT($O1128:AQ1128,N(OFFSET($O223:AQ223,0,MAX(COLUMN($O223:AQ223))-COLUMN($O223:AQ223),1,1)))</f>
        <v>0</v>
      </c>
      <c r="AR1157" s="221">
        <f ca="1">SUMPRODUCT($O1128:AR1128,N(OFFSET($O223:AR223,0,MAX(COLUMN($O223:AR223))-COLUMN($O223:AR223),1,1)))</f>
        <v>0</v>
      </c>
      <c r="AS1157" s="221">
        <f ca="1">SUMPRODUCT($O1128:AS1128,N(OFFSET($O223:AS223,0,MAX(COLUMN($O223:AS223))-COLUMN($O223:AS223),1,1)))</f>
        <v>0</v>
      </c>
      <c r="AT1157" s="221">
        <f ca="1">SUMPRODUCT($O1128:AT1128,N(OFFSET($O223:AT223,0,MAX(COLUMN($O223:AT223))-COLUMN($O223:AT223),1,1)))</f>
        <v>0</v>
      </c>
      <c r="AU1157" s="221">
        <f ca="1">SUMPRODUCT($O1128:AU1128,N(OFFSET($O223:AU223,0,MAX(COLUMN($O223:AU223))-COLUMN($O223:AU223),1,1)))</f>
        <v>0</v>
      </c>
      <c r="AV1157" s="221">
        <f ca="1">SUMPRODUCT($O1128:AV1128,N(OFFSET($O223:AV223,0,MAX(COLUMN($O223:AV223))-COLUMN($O223:AV223),1,1)))</f>
        <v>0</v>
      </c>
      <c r="AW1157" s="221">
        <f ca="1">SUMPRODUCT($O1128:AW1128,N(OFFSET($O223:AW223,0,MAX(COLUMN($O223:AW223))-COLUMN($O223:AW223),1,1)))</f>
        <v>0</v>
      </c>
      <c r="AX1157" s="221">
        <f ca="1">SUMPRODUCT($O1128:AX1128,N(OFFSET($O223:AX223,0,MAX(COLUMN($O223:AX223))-COLUMN($O223:AX223),1,1)))</f>
        <v>0</v>
      </c>
      <c r="AY1157" s="221">
        <f ca="1">SUMPRODUCT($O1128:AY1128,N(OFFSET($O223:AY223,0,MAX(COLUMN($O223:AY223))-COLUMN($O223:AY223),1,1)))</f>
        <v>0</v>
      </c>
      <c r="AZ1157" s="221">
        <f ca="1">SUMPRODUCT($O1128:AZ1128,N(OFFSET($O223:AZ223,0,MAX(COLUMN($O223:AZ223))-COLUMN($O223:AZ223),1,1)))</f>
        <v>0</v>
      </c>
      <c r="BA1157" s="221">
        <f ca="1">SUMPRODUCT($O1128:BA1128,N(OFFSET($O223:BA223,0,MAX(COLUMN($O223:BA223))-COLUMN($O223:BA223),1,1)))</f>
        <v>0</v>
      </c>
      <c r="BB1157" s="221">
        <f ca="1">SUMPRODUCT($O1128:BB1128,N(OFFSET($O223:BB223,0,MAX(COLUMN($O223:BB223))-COLUMN($O223:BB223),1,1)))</f>
        <v>0</v>
      </c>
      <c r="BC1157" s="221">
        <f ca="1">SUMPRODUCT($O1128:BC1128,N(OFFSET($O223:BC223,0,MAX(COLUMN($O223:BC223))-COLUMN($O223:BC223),1,1)))</f>
        <v>0</v>
      </c>
      <c r="BD1157" s="221">
        <f ca="1">SUMPRODUCT($O1128:BD1128,N(OFFSET($O223:BD223,0,MAX(COLUMN($O223:BD223))-COLUMN($O223:BD223),1,1)))</f>
        <v>0</v>
      </c>
      <c r="BE1157" s="221">
        <f ca="1">SUMPRODUCT($O1128:BE1128,N(OFFSET($O223:BE223,0,MAX(COLUMN($O223:BE223))-COLUMN($O223:BE223),1,1)))</f>
        <v>0</v>
      </c>
      <c r="BF1157" s="221">
        <f ca="1">SUMPRODUCT($O1128:BF1128,N(OFFSET($O223:BF223,0,MAX(COLUMN($O223:BF223))-COLUMN($O223:BF223),1,1)))</f>
        <v>0</v>
      </c>
      <c r="BG1157" s="221">
        <f ca="1">SUMPRODUCT($O1128:BG1128,N(OFFSET($O223:BG223,0,MAX(COLUMN($O223:BG223))-COLUMN($O223:BG223),1,1)))</f>
        <v>0</v>
      </c>
      <c r="BH1157" s="221">
        <f ca="1">SUMPRODUCT($O1128:BH1128,N(OFFSET($O223:BH223,0,MAX(COLUMN($O223:BH223))-COLUMN($O223:BH223),1,1)))</f>
        <v>0</v>
      </c>
      <c r="BI1157" s="221">
        <f ca="1">SUMPRODUCT($O1128:BI1128,N(OFFSET($O223:BI223,0,MAX(COLUMN($O223:BI223))-COLUMN($O223:BI223),1,1)))</f>
        <v>0</v>
      </c>
      <c r="BJ1157" s="221">
        <f ca="1">SUMPRODUCT($O1128:BJ1128,N(OFFSET($O223:BJ223,0,MAX(COLUMN($O223:BJ223))-COLUMN($O223:BJ223),1,1)))</f>
        <v>0</v>
      </c>
      <c r="BK1157" s="221">
        <f ca="1">SUMPRODUCT($O1128:BK1128,N(OFFSET($O223:BK223,0,MAX(COLUMN($O223:BK223))-COLUMN($O223:BK223),1,1)))</f>
        <v>0</v>
      </c>
      <c r="BL1157" s="221">
        <f ca="1">SUMPRODUCT($O1128:BL1128,N(OFFSET($O223:BL223,0,MAX(COLUMN($O223:BL223))-COLUMN($O223:BL223),1,1)))</f>
        <v>0</v>
      </c>
      <c r="BM1157" s="221">
        <f ca="1">SUMPRODUCT($O1128:BM1128,N(OFFSET($O223:BM223,0,MAX(COLUMN($O223:BM223))-COLUMN($O223:BM223),1,1)))</f>
        <v>0</v>
      </c>
    </row>
    <row r="1158" spans="3:65" outlineLevel="1" x14ac:dyDescent="0.2">
      <c r="D1158" s="194"/>
      <c r="K1158" s="207"/>
      <c r="L1158" s="208"/>
      <c r="O1158" s="209"/>
      <c r="P1158" s="209"/>
      <c r="Q1158" s="209"/>
      <c r="R1158" s="209"/>
      <c r="S1158" s="209"/>
      <c r="T1158" s="209"/>
      <c r="U1158" s="209"/>
      <c r="V1158" s="209"/>
      <c r="W1158" s="209"/>
      <c r="X1158" s="209"/>
      <c r="Y1158" s="209"/>
      <c r="Z1158" s="209"/>
      <c r="AA1158" s="209"/>
      <c r="AB1158" s="209"/>
      <c r="AC1158" s="209"/>
      <c r="AD1158" s="209"/>
      <c r="AE1158" s="209"/>
      <c r="AF1158" s="209"/>
      <c r="AG1158" s="209"/>
      <c r="AH1158" s="209"/>
      <c r="AI1158" s="209"/>
      <c r="AJ1158" s="209"/>
      <c r="AK1158" s="209"/>
      <c r="AL1158" s="209"/>
      <c r="AM1158" s="209"/>
      <c r="AN1158" s="209"/>
      <c r="AO1158" s="209"/>
      <c r="AP1158" s="209"/>
      <c r="AQ1158" s="209"/>
      <c r="AR1158" s="209"/>
      <c r="AS1158" s="209"/>
      <c r="AT1158" s="209"/>
      <c r="AU1158" s="209"/>
      <c r="AV1158" s="209"/>
      <c r="AW1158" s="209"/>
      <c r="AX1158" s="209"/>
      <c r="AY1158" s="209"/>
      <c r="AZ1158" s="209"/>
      <c r="BA1158" s="209"/>
      <c r="BB1158" s="209"/>
      <c r="BC1158" s="209"/>
      <c r="BD1158" s="209"/>
      <c r="BE1158" s="209"/>
      <c r="BF1158" s="209"/>
      <c r="BG1158" s="209"/>
      <c r="BH1158" s="209"/>
      <c r="BI1158" s="209"/>
      <c r="BJ1158" s="209"/>
      <c r="BK1158" s="209"/>
      <c r="BL1158" s="209"/>
      <c r="BM1158" s="209"/>
    </row>
    <row r="1159" spans="3:65" s="189" customFormat="1" outlineLevel="1" x14ac:dyDescent="0.2">
      <c r="D1159" s="195"/>
      <c r="F1159" s="196"/>
      <c r="G1159" s="196"/>
    </row>
    <row r="1160" spans="3:65" s="189" customFormat="1" outlineLevel="1" x14ac:dyDescent="0.2">
      <c r="D1160" s="195"/>
      <c r="F1160" s="196"/>
      <c r="G1160" s="196"/>
    </row>
    <row r="1161" spans="3:65" outlineLevel="1" x14ac:dyDescent="0.2">
      <c r="D1161" s="186" t="s">
        <v>198</v>
      </c>
      <c r="E1161" s="181"/>
      <c r="F1161" s="155"/>
      <c r="G1161" s="155"/>
      <c r="H1161" s="216"/>
      <c r="K1161" s="184"/>
      <c r="L1161" s="184"/>
      <c r="M1161" s="184"/>
      <c r="O1161" s="184"/>
      <c r="P1161" s="184"/>
      <c r="Q1161" s="184"/>
      <c r="R1161" s="184"/>
      <c r="S1161" s="184"/>
      <c r="T1161" s="184"/>
      <c r="U1161" s="184"/>
      <c r="V1161" s="184"/>
      <c r="W1161" s="184"/>
      <c r="X1161" s="184"/>
      <c r="Y1161" s="184"/>
      <c r="Z1161" s="184"/>
      <c r="AA1161" s="184"/>
      <c r="AB1161" s="184"/>
      <c r="AC1161" s="184"/>
      <c r="AD1161" s="184"/>
      <c r="AE1161" s="184"/>
      <c r="AF1161" s="184"/>
      <c r="AG1161" s="184"/>
      <c r="AH1161" s="184"/>
      <c r="AI1161" s="184"/>
      <c r="AJ1161" s="184"/>
      <c r="AK1161" s="184"/>
      <c r="AL1161" s="184"/>
      <c r="AM1161" s="184"/>
      <c r="AN1161" s="184"/>
      <c r="AO1161" s="184"/>
      <c r="AP1161" s="184"/>
      <c r="AQ1161" s="184"/>
      <c r="AR1161" s="184"/>
      <c r="AS1161" s="184"/>
      <c r="AT1161" s="184"/>
      <c r="AU1161" s="184"/>
      <c r="AV1161" s="184"/>
      <c r="AW1161" s="184"/>
      <c r="AX1161" s="184"/>
      <c r="AY1161" s="184"/>
      <c r="AZ1161" s="184"/>
      <c r="BA1161" s="184"/>
      <c r="BB1161" s="184"/>
      <c r="BC1161" s="184"/>
      <c r="BD1161" s="184"/>
      <c r="BE1161" s="184"/>
      <c r="BF1161" s="184"/>
      <c r="BG1161" s="184"/>
      <c r="BH1161" s="184"/>
      <c r="BI1161" s="184"/>
      <c r="BJ1161" s="184"/>
      <c r="BK1161" s="184"/>
      <c r="BL1161" s="184"/>
      <c r="BM1161" s="184"/>
    </row>
    <row r="1162" spans="3:65" outlineLevel="1" x14ac:dyDescent="0.2">
      <c r="C1162" s="188">
        <f>C1161+1</f>
        <v>1</v>
      </c>
      <c r="D1162" s="166" t="str">
        <f>INDEX(D$51:D$75,$C1162,1)</f>
        <v xml:space="preserve">TRANSMISSION LINE  </v>
      </c>
      <c r="E1162" s="211" t="str">
        <f t="shared" ref="E1162:F1186" si="810">INDEX(E$51:E$75,$C1162,1)</f>
        <v>CWIP Capital</v>
      </c>
      <c r="F1162" s="183">
        <f t="shared" si="810"/>
        <v>6</v>
      </c>
      <c r="G1162" s="183"/>
      <c r="H1162" s="222">
        <f>Assumptions!$E$22</f>
        <v>0.25345000000000001</v>
      </c>
      <c r="K1162" s="202">
        <f ca="1">SUMPRODUCT(O1162:BM1162,$O$11:$BM$11)</f>
        <v>0</v>
      </c>
      <c r="L1162" s="203">
        <f ca="1">SUM(O1162:BM1162)</f>
        <v>0</v>
      </c>
      <c r="O1162" s="234">
        <f ca="1">O1133*$H1162/(1-$H1162)</f>
        <v>0</v>
      </c>
      <c r="P1162" s="234">
        <f t="shared" ref="P1162:BM1162" ca="1" si="811">P1133*$H1162/(1-$H1162)</f>
        <v>0</v>
      </c>
      <c r="Q1162" s="234">
        <f t="shared" ca="1" si="811"/>
        <v>0</v>
      </c>
      <c r="R1162" s="234">
        <f t="shared" ca="1" si="811"/>
        <v>0</v>
      </c>
      <c r="S1162" s="234">
        <f t="shared" ca="1" si="811"/>
        <v>0</v>
      </c>
      <c r="T1162" s="234">
        <f t="shared" ca="1" si="811"/>
        <v>0</v>
      </c>
      <c r="U1162" s="234">
        <f t="shared" ca="1" si="811"/>
        <v>0</v>
      </c>
      <c r="V1162" s="234">
        <f t="shared" ca="1" si="811"/>
        <v>0</v>
      </c>
      <c r="W1162" s="234">
        <f t="shared" ca="1" si="811"/>
        <v>0</v>
      </c>
      <c r="X1162" s="234">
        <f t="shared" ca="1" si="811"/>
        <v>0</v>
      </c>
      <c r="Y1162" s="234">
        <f t="shared" ca="1" si="811"/>
        <v>0</v>
      </c>
      <c r="Z1162" s="234">
        <f t="shared" ca="1" si="811"/>
        <v>0</v>
      </c>
      <c r="AA1162" s="234">
        <f t="shared" ca="1" si="811"/>
        <v>0</v>
      </c>
      <c r="AB1162" s="234">
        <f t="shared" ca="1" si="811"/>
        <v>0</v>
      </c>
      <c r="AC1162" s="234">
        <f t="shared" ca="1" si="811"/>
        <v>0</v>
      </c>
      <c r="AD1162" s="234">
        <f t="shared" ca="1" si="811"/>
        <v>0</v>
      </c>
      <c r="AE1162" s="234">
        <f t="shared" ca="1" si="811"/>
        <v>0</v>
      </c>
      <c r="AF1162" s="234">
        <f t="shared" ca="1" si="811"/>
        <v>0</v>
      </c>
      <c r="AG1162" s="234">
        <f t="shared" ca="1" si="811"/>
        <v>0</v>
      </c>
      <c r="AH1162" s="234">
        <f t="shared" ca="1" si="811"/>
        <v>0</v>
      </c>
      <c r="AI1162" s="234">
        <f t="shared" ca="1" si="811"/>
        <v>0</v>
      </c>
      <c r="AJ1162" s="234">
        <f t="shared" ca="1" si="811"/>
        <v>0</v>
      </c>
      <c r="AK1162" s="234">
        <f t="shared" ca="1" si="811"/>
        <v>0</v>
      </c>
      <c r="AL1162" s="234">
        <f t="shared" ca="1" si="811"/>
        <v>0</v>
      </c>
      <c r="AM1162" s="234">
        <f t="shared" ca="1" si="811"/>
        <v>0</v>
      </c>
      <c r="AN1162" s="234">
        <f t="shared" ca="1" si="811"/>
        <v>0</v>
      </c>
      <c r="AO1162" s="234">
        <f t="shared" ca="1" si="811"/>
        <v>0</v>
      </c>
      <c r="AP1162" s="234">
        <f t="shared" ca="1" si="811"/>
        <v>0</v>
      </c>
      <c r="AQ1162" s="234">
        <f t="shared" ca="1" si="811"/>
        <v>0</v>
      </c>
      <c r="AR1162" s="234">
        <f t="shared" ca="1" si="811"/>
        <v>0</v>
      </c>
      <c r="AS1162" s="234">
        <f t="shared" ca="1" si="811"/>
        <v>0</v>
      </c>
      <c r="AT1162" s="234">
        <f t="shared" ca="1" si="811"/>
        <v>0</v>
      </c>
      <c r="AU1162" s="234">
        <f t="shared" ca="1" si="811"/>
        <v>0</v>
      </c>
      <c r="AV1162" s="234">
        <f t="shared" ca="1" si="811"/>
        <v>0</v>
      </c>
      <c r="AW1162" s="234">
        <f t="shared" ca="1" si="811"/>
        <v>0</v>
      </c>
      <c r="AX1162" s="234">
        <f t="shared" ca="1" si="811"/>
        <v>0</v>
      </c>
      <c r="AY1162" s="234">
        <f t="shared" ca="1" si="811"/>
        <v>0</v>
      </c>
      <c r="AZ1162" s="234">
        <f t="shared" ca="1" si="811"/>
        <v>0</v>
      </c>
      <c r="BA1162" s="234">
        <f t="shared" ca="1" si="811"/>
        <v>0</v>
      </c>
      <c r="BB1162" s="234">
        <f t="shared" ca="1" si="811"/>
        <v>0</v>
      </c>
      <c r="BC1162" s="234">
        <f t="shared" ca="1" si="811"/>
        <v>0</v>
      </c>
      <c r="BD1162" s="234">
        <f t="shared" ca="1" si="811"/>
        <v>0</v>
      </c>
      <c r="BE1162" s="234">
        <f t="shared" ca="1" si="811"/>
        <v>0</v>
      </c>
      <c r="BF1162" s="234">
        <f t="shared" ca="1" si="811"/>
        <v>0</v>
      </c>
      <c r="BG1162" s="234">
        <f t="shared" ca="1" si="811"/>
        <v>0</v>
      </c>
      <c r="BH1162" s="234">
        <f t="shared" ca="1" si="811"/>
        <v>0</v>
      </c>
      <c r="BI1162" s="234">
        <f t="shared" ca="1" si="811"/>
        <v>0</v>
      </c>
      <c r="BJ1162" s="234">
        <f t="shared" ca="1" si="811"/>
        <v>0</v>
      </c>
      <c r="BK1162" s="234">
        <f t="shared" ca="1" si="811"/>
        <v>0</v>
      </c>
      <c r="BL1162" s="234">
        <f t="shared" ca="1" si="811"/>
        <v>0</v>
      </c>
      <c r="BM1162" s="234">
        <f t="shared" ca="1" si="811"/>
        <v>0</v>
      </c>
    </row>
    <row r="1163" spans="3:65" outlineLevel="1" x14ac:dyDescent="0.2">
      <c r="C1163" s="188">
        <f t="shared" ref="C1163:C1186" si="812">C1162+1</f>
        <v>2</v>
      </c>
      <c r="D1163" s="166" t="str">
        <f t="shared" ref="D1163:D1186" si="813">INDEX(D$51:D$75,$C1163,1)</f>
        <v xml:space="preserve">TRANSMISSION SUBSTATION  </v>
      </c>
      <c r="E1163" s="211" t="str">
        <f t="shared" si="810"/>
        <v>CWIP Capital</v>
      </c>
      <c r="F1163" s="183">
        <f t="shared" si="810"/>
        <v>6</v>
      </c>
      <c r="G1163" s="183"/>
      <c r="H1163" s="267">
        <f>H1162</f>
        <v>0.25345000000000001</v>
      </c>
      <c r="K1163" s="202">
        <f t="shared" ref="K1163:K1186" ca="1" si="814">SUMPRODUCT(O1163:BM1163,$O$11:$BM$11)</f>
        <v>0</v>
      </c>
      <c r="L1163" s="203">
        <f t="shared" ref="L1163:L1186" ca="1" si="815">SUM(O1163:BM1163)</f>
        <v>0</v>
      </c>
      <c r="O1163" s="234">
        <f t="shared" ref="O1163:BM1163" ca="1" si="816">O1134*$H1163/(1-$H1163)</f>
        <v>0</v>
      </c>
      <c r="P1163" s="234">
        <f t="shared" ca="1" si="816"/>
        <v>0</v>
      </c>
      <c r="Q1163" s="234">
        <f t="shared" ca="1" si="816"/>
        <v>0</v>
      </c>
      <c r="R1163" s="234">
        <f t="shared" ca="1" si="816"/>
        <v>0</v>
      </c>
      <c r="S1163" s="234">
        <f t="shared" ca="1" si="816"/>
        <v>0</v>
      </c>
      <c r="T1163" s="234">
        <f t="shared" ca="1" si="816"/>
        <v>0</v>
      </c>
      <c r="U1163" s="234">
        <f t="shared" ca="1" si="816"/>
        <v>0</v>
      </c>
      <c r="V1163" s="234">
        <f t="shared" ca="1" si="816"/>
        <v>0</v>
      </c>
      <c r="W1163" s="234">
        <f t="shared" ca="1" si="816"/>
        <v>0</v>
      </c>
      <c r="X1163" s="234">
        <f t="shared" ca="1" si="816"/>
        <v>0</v>
      </c>
      <c r="Y1163" s="234">
        <f t="shared" ca="1" si="816"/>
        <v>0</v>
      </c>
      <c r="Z1163" s="234">
        <f t="shared" ca="1" si="816"/>
        <v>0</v>
      </c>
      <c r="AA1163" s="234">
        <f t="shared" ca="1" si="816"/>
        <v>0</v>
      </c>
      <c r="AB1163" s="234">
        <f t="shared" ca="1" si="816"/>
        <v>0</v>
      </c>
      <c r="AC1163" s="234">
        <f t="shared" ca="1" si="816"/>
        <v>0</v>
      </c>
      <c r="AD1163" s="234">
        <f t="shared" ca="1" si="816"/>
        <v>0</v>
      </c>
      <c r="AE1163" s="234">
        <f t="shared" ca="1" si="816"/>
        <v>0</v>
      </c>
      <c r="AF1163" s="234">
        <f t="shared" ca="1" si="816"/>
        <v>0</v>
      </c>
      <c r="AG1163" s="234">
        <f t="shared" ca="1" si="816"/>
        <v>0</v>
      </c>
      <c r="AH1163" s="234">
        <f t="shared" ca="1" si="816"/>
        <v>0</v>
      </c>
      <c r="AI1163" s="234">
        <f t="shared" ca="1" si="816"/>
        <v>0</v>
      </c>
      <c r="AJ1163" s="234">
        <f t="shared" ca="1" si="816"/>
        <v>0</v>
      </c>
      <c r="AK1163" s="234">
        <f t="shared" ca="1" si="816"/>
        <v>0</v>
      </c>
      <c r="AL1163" s="234">
        <f t="shared" ca="1" si="816"/>
        <v>0</v>
      </c>
      <c r="AM1163" s="234">
        <f t="shared" ca="1" si="816"/>
        <v>0</v>
      </c>
      <c r="AN1163" s="234">
        <f t="shared" ca="1" si="816"/>
        <v>0</v>
      </c>
      <c r="AO1163" s="234">
        <f t="shared" ca="1" si="816"/>
        <v>0</v>
      </c>
      <c r="AP1163" s="234">
        <f t="shared" ca="1" si="816"/>
        <v>0</v>
      </c>
      <c r="AQ1163" s="234">
        <f t="shared" ca="1" si="816"/>
        <v>0</v>
      </c>
      <c r="AR1163" s="234">
        <f t="shared" ca="1" si="816"/>
        <v>0</v>
      </c>
      <c r="AS1163" s="234">
        <f t="shared" ca="1" si="816"/>
        <v>0</v>
      </c>
      <c r="AT1163" s="234">
        <f t="shared" ca="1" si="816"/>
        <v>0</v>
      </c>
      <c r="AU1163" s="234">
        <f t="shared" ca="1" si="816"/>
        <v>0</v>
      </c>
      <c r="AV1163" s="234">
        <f t="shared" ca="1" si="816"/>
        <v>0</v>
      </c>
      <c r="AW1163" s="234">
        <f t="shared" ca="1" si="816"/>
        <v>0</v>
      </c>
      <c r="AX1163" s="234">
        <f t="shared" ca="1" si="816"/>
        <v>0</v>
      </c>
      <c r="AY1163" s="234">
        <f t="shared" ca="1" si="816"/>
        <v>0</v>
      </c>
      <c r="AZ1163" s="234">
        <f t="shared" ca="1" si="816"/>
        <v>0</v>
      </c>
      <c r="BA1163" s="234">
        <f t="shared" ca="1" si="816"/>
        <v>0</v>
      </c>
      <c r="BB1163" s="234">
        <f t="shared" ca="1" si="816"/>
        <v>0</v>
      </c>
      <c r="BC1163" s="234">
        <f t="shared" ca="1" si="816"/>
        <v>0</v>
      </c>
      <c r="BD1163" s="234">
        <f t="shared" ca="1" si="816"/>
        <v>0</v>
      </c>
      <c r="BE1163" s="234">
        <f t="shared" ca="1" si="816"/>
        <v>0</v>
      </c>
      <c r="BF1163" s="234">
        <f t="shared" ca="1" si="816"/>
        <v>0</v>
      </c>
      <c r="BG1163" s="234">
        <f t="shared" ca="1" si="816"/>
        <v>0</v>
      </c>
      <c r="BH1163" s="234">
        <f t="shared" ca="1" si="816"/>
        <v>0</v>
      </c>
      <c r="BI1163" s="234">
        <f t="shared" ca="1" si="816"/>
        <v>0</v>
      </c>
      <c r="BJ1163" s="234">
        <f t="shared" ca="1" si="816"/>
        <v>0</v>
      </c>
      <c r="BK1163" s="234">
        <f t="shared" ca="1" si="816"/>
        <v>0</v>
      </c>
      <c r="BL1163" s="234">
        <f t="shared" ca="1" si="816"/>
        <v>0</v>
      </c>
      <c r="BM1163" s="234">
        <f t="shared" ca="1" si="816"/>
        <v>0</v>
      </c>
    </row>
    <row r="1164" spans="3:65" outlineLevel="1" x14ac:dyDescent="0.2">
      <c r="C1164" s="188">
        <f t="shared" si="812"/>
        <v>3</v>
      </c>
      <c r="D1164" s="166" t="str">
        <f t="shared" si="813"/>
        <v xml:space="preserve">DISTRIBUTION SUBSTATION  </v>
      </c>
      <c r="E1164" s="211" t="str">
        <f t="shared" si="810"/>
        <v>CWIP Capital</v>
      </c>
      <c r="F1164" s="183">
        <f t="shared" si="810"/>
        <v>6</v>
      </c>
      <c r="G1164" s="183"/>
      <c r="H1164" s="267">
        <f t="shared" ref="H1164:H1186" si="817">H1163</f>
        <v>0.25345000000000001</v>
      </c>
      <c r="K1164" s="202">
        <f t="shared" ca="1" si="814"/>
        <v>0</v>
      </c>
      <c r="L1164" s="203">
        <f t="shared" ca="1" si="815"/>
        <v>0</v>
      </c>
      <c r="O1164" s="234">
        <f t="shared" ref="O1164:BM1164" ca="1" si="818">O1135*$H1164/(1-$H1164)</f>
        <v>0</v>
      </c>
      <c r="P1164" s="234">
        <f t="shared" ca="1" si="818"/>
        <v>0</v>
      </c>
      <c r="Q1164" s="234">
        <f t="shared" ca="1" si="818"/>
        <v>0</v>
      </c>
      <c r="R1164" s="234">
        <f t="shared" ca="1" si="818"/>
        <v>0</v>
      </c>
      <c r="S1164" s="234">
        <f t="shared" ca="1" si="818"/>
        <v>0</v>
      </c>
      <c r="T1164" s="234">
        <f t="shared" ca="1" si="818"/>
        <v>0</v>
      </c>
      <c r="U1164" s="234">
        <f t="shared" ca="1" si="818"/>
        <v>0</v>
      </c>
      <c r="V1164" s="234">
        <f t="shared" ca="1" si="818"/>
        <v>0</v>
      </c>
      <c r="W1164" s="234">
        <f t="shared" ca="1" si="818"/>
        <v>0</v>
      </c>
      <c r="X1164" s="234">
        <f t="shared" ca="1" si="818"/>
        <v>0</v>
      </c>
      <c r="Y1164" s="234">
        <f t="shared" ca="1" si="818"/>
        <v>0</v>
      </c>
      <c r="Z1164" s="234">
        <f t="shared" ca="1" si="818"/>
        <v>0</v>
      </c>
      <c r="AA1164" s="234">
        <f t="shared" ca="1" si="818"/>
        <v>0</v>
      </c>
      <c r="AB1164" s="234">
        <f t="shared" ca="1" si="818"/>
        <v>0</v>
      </c>
      <c r="AC1164" s="234">
        <f t="shared" ca="1" si="818"/>
        <v>0</v>
      </c>
      <c r="AD1164" s="234">
        <f t="shared" ca="1" si="818"/>
        <v>0</v>
      </c>
      <c r="AE1164" s="234">
        <f t="shared" ca="1" si="818"/>
        <v>0</v>
      </c>
      <c r="AF1164" s="234">
        <f t="shared" ca="1" si="818"/>
        <v>0</v>
      </c>
      <c r="AG1164" s="234">
        <f t="shared" ca="1" si="818"/>
        <v>0</v>
      </c>
      <c r="AH1164" s="234">
        <f t="shared" ca="1" si="818"/>
        <v>0</v>
      </c>
      <c r="AI1164" s="234">
        <f t="shared" ca="1" si="818"/>
        <v>0</v>
      </c>
      <c r="AJ1164" s="234">
        <f t="shared" ca="1" si="818"/>
        <v>0</v>
      </c>
      <c r="AK1164" s="234">
        <f t="shared" ca="1" si="818"/>
        <v>0</v>
      </c>
      <c r="AL1164" s="234">
        <f t="shared" ca="1" si="818"/>
        <v>0</v>
      </c>
      <c r="AM1164" s="234">
        <f t="shared" ca="1" si="818"/>
        <v>0</v>
      </c>
      <c r="AN1164" s="234">
        <f t="shared" ca="1" si="818"/>
        <v>0</v>
      </c>
      <c r="AO1164" s="234">
        <f t="shared" ca="1" si="818"/>
        <v>0</v>
      </c>
      <c r="AP1164" s="234">
        <f t="shared" ca="1" si="818"/>
        <v>0</v>
      </c>
      <c r="AQ1164" s="234">
        <f t="shared" ca="1" si="818"/>
        <v>0</v>
      </c>
      <c r="AR1164" s="234">
        <f t="shared" ca="1" si="818"/>
        <v>0</v>
      </c>
      <c r="AS1164" s="234">
        <f t="shared" ca="1" si="818"/>
        <v>0</v>
      </c>
      <c r="AT1164" s="234">
        <f t="shared" ca="1" si="818"/>
        <v>0</v>
      </c>
      <c r="AU1164" s="234">
        <f t="shared" ca="1" si="818"/>
        <v>0</v>
      </c>
      <c r="AV1164" s="234">
        <f t="shared" ca="1" si="818"/>
        <v>0</v>
      </c>
      <c r="AW1164" s="234">
        <f t="shared" ca="1" si="818"/>
        <v>0</v>
      </c>
      <c r="AX1164" s="234">
        <f t="shared" ca="1" si="818"/>
        <v>0</v>
      </c>
      <c r="AY1164" s="234">
        <f t="shared" ca="1" si="818"/>
        <v>0</v>
      </c>
      <c r="AZ1164" s="234">
        <f t="shared" ca="1" si="818"/>
        <v>0</v>
      </c>
      <c r="BA1164" s="234">
        <f t="shared" ca="1" si="818"/>
        <v>0</v>
      </c>
      <c r="BB1164" s="234">
        <f t="shared" ca="1" si="818"/>
        <v>0</v>
      </c>
      <c r="BC1164" s="234">
        <f t="shared" ca="1" si="818"/>
        <v>0</v>
      </c>
      <c r="BD1164" s="234">
        <f t="shared" ca="1" si="818"/>
        <v>0</v>
      </c>
      <c r="BE1164" s="234">
        <f t="shared" ca="1" si="818"/>
        <v>0</v>
      </c>
      <c r="BF1164" s="234">
        <f t="shared" ca="1" si="818"/>
        <v>0</v>
      </c>
      <c r="BG1164" s="234">
        <f t="shared" ca="1" si="818"/>
        <v>0</v>
      </c>
      <c r="BH1164" s="234">
        <f t="shared" ca="1" si="818"/>
        <v>0</v>
      </c>
      <c r="BI1164" s="234">
        <f t="shared" ca="1" si="818"/>
        <v>0</v>
      </c>
      <c r="BJ1164" s="234">
        <f t="shared" ca="1" si="818"/>
        <v>0</v>
      </c>
      <c r="BK1164" s="234">
        <f t="shared" ca="1" si="818"/>
        <v>0</v>
      </c>
      <c r="BL1164" s="234">
        <f t="shared" ca="1" si="818"/>
        <v>0</v>
      </c>
      <c r="BM1164" s="234">
        <f t="shared" ca="1" si="818"/>
        <v>0</v>
      </c>
    </row>
    <row r="1165" spans="3:65" outlineLevel="1" x14ac:dyDescent="0.2">
      <c r="C1165" s="188">
        <f t="shared" si="812"/>
        <v>4</v>
      </c>
      <c r="D1165" s="166" t="str">
        <f t="shared" si="813"/>
        <v/>
      </c>
      <c r="E1165" s="211" t="str">
        <f t="shared" si="810"/>
        <v>Operating Expense</v>
      </c>
      <c r="F1165" s="183">
        <f t="shared" si="810"/>
        <v>2</v>
      </c>
      <c r="G1165" s="183"/>
      <c r="H1165" s="267">
        <f t="shared" si="817"/>
        <v>0.25345000000000001</v>
      </c>
      <c r="K1165" s="202">
        <f t="shared" ca="1" si="814"/>
        <v>0</v>
      </c>
      <c r="L1165" s="203">
        <f t="shared" ca="1" si="815"/>
        <v>0</v>
      </c>
      <c r="O1165" s="234">
        <f t="shared" ref="O1165:BM1165" ca="1" si="819">O1136*$H1165/(1-$H1165)</f>
        <v>0</v>
      </c>
      <c r="P1165" s="234">
        <f t="shared" ca="1" si="819"/>
        <v>0</v>
      </c>
      <c r="Q1165" s="234">
        <f t="shared" ca="1" si="819"/>
        <v>0</v>
      </c>
      <c r="R1165" s="234">
        <f t="shared" ca="1" si="819"/>
        <v>0</v>
      </c>
      <c r="S1165" s="234">
        <f t="shared" ca="1" si="819"/>
        <v>0</v>
      </c>
      <c r="T1165" s="234">
        <f t="shared" ca="1" si="819"/>
        <v>0</v>
      </c>
      <c r="U1165" s="234">
        <f t="shared" ca="1" si="819"/>
        <v>0</v>
      </c>
      <c r="V1165" s="234">
        <f t="shared" ca="1" si="819"/>
        <v>0</v>
      </c>
      <c r="W1165" s="234">
        <f t="shared" ca="1" si="819"/>
        <v>0</v>
      </c>
      <c r="X1165" s="234">
        <f t="shared" ca="1" si="819"/>
        <v>0</v>
      </c>
      <c r="Y1165" s="234">
        <f t="shared" ca="1" si="819"/>
        <v>0</v>
      </c>
      <c r="Z1165" s="234">
        <f t="shared" ca="1" si="819"/>
        <v>0</v>
      </c>
      <c r="AA1165" s="234">
        <f t="shared" ca="1" si="819"/>
        <v>0</v>
      </c>
      <c r="AB1165" s="234">
        <f t="shared" ca="1" si="819"/>
        <v>0</v>
      </c>
      <c r="AC1165" s="234">
        <f t="shared" ca="1" si="819"/>
        <v>0</v>
      </c>
      <c r="AD1165" s="234">
        <f t="shared" ca="1" si="819"/>
        <v>0</v>
      </c>
      <c r="AE1165" s="234">
        <f t="shared" ca="1" si="819"/>
        <v>0</v>
      </c>
      <c r="AF1165" s="234">
        <f t="shared" ca="1" si="819"/>
        <v>0</v>
      </c>
      <c r="AG1165" s="234">
        <f t="shared" ca="1" si="819"/>
        <v>0</v>
      </c>
      <c r="AH1165" s="234">
        <f t="shared" ca="1" si="819"/>
        <v>0</v>
      </c>
      <c r="AI1165" s="234">
        <f t="shared" ca="1" si="819"/>
        <v>0</v>
      </c>
      <c r="AJ1165" s="234">
        <f t="shared" ca="1" si="819"/>
        <v>0</v>
      </c>
      <c r="AK1165" s="234">
        <f t="shared" ca="1" si="819"/>
        <v>0</v>
      </c>
      <c r="AL1165" s="234">
        <f t="shared" ca="1" si="819"/>
        <v>0</v>
      </c>
      <c r="AM1165" s="234">
        <f t="shared" ca="1" si="819"/>
        <v>0</v>
      </c>
      <c r="AN1165" s="234">
        <f t="shared" ca="1" si="819"/>
        <v>0</v>
      </c>
      <c r="AO1165" s="234">
        <f t="shared" ca="1" si="819"/>
        <v>0</v>
      </c>
      <c r="AP1165" s="234">
        <f t="shared" ca="1" si="819"/>
        <v>0</v>
      </c>
      <c r="AQ1165" s="234">
        <f t="shared" ca="1" si="819"/>
        <v>0</v>
      </c>
      <c r="AR1165" s="234">
        <f t="shared" ca="1" si="819"/>
        <v>0</v>
      </c>
      <c r="AS1165" s="234">
        <f t="shared" ca="1" si="819"/>
        <v>0</v>
      </c>
      <c r="AT1165" s="234">
        <f t="shared" ca="1" si="819"/>
        <v>0</v>
      </c>
      <c r="AU1165" s="234">
        <f t="shared" ca="1" si="819"/>
        <v>0</v>
      </c>
      <c r="AV1165" s="234">
        <f t="shared" ca="1" si="819"/>
        <v>0</v>
      </c>
      <c r="AW1165" s="234">
        <f t="shared" ca="1" si="819"/>
        <v>0</v>
      </c>
      <c r="AX1165" s="234">
        <f t="shared" ca="1" si="819"/>
        <v>0</v>
      </c>
      <c r="AY1165" s="234">
        <f t="shared" ca="1" si="819"/>
        <v>0</v>
      </c>
      <c r="AZ1165" s="234">
        <f t="shared" ca="1" si="819"/>
        <v>0</v>
      </c>
      <c r="BA1165" s="234">
        <f t="shared" ca="1" si="819"/>
        <v>0</v>
      </c>
      <c r="BB1165" s="234">
        <f t="shared" ca="1" si="819"/>
        <v>0</v>
      </c>
      <c r="BC1165" s="234">
        <f t="shared" ca="1" si="819"/>
        <v>0</v>
      </c>
      <c r="BD1165" s="234">
        <f t="shared" ca="1" si="819"/>
        <v>0</v>
      </c>
      <c r="BE1165" s="234">
        <f t="shared" ca="1" si="819"/>
        <v>0</v>
      </c>
      <c r="BF1165" s="234">
        <f t="shared" ca="1" si="819"/>
        <v>0</v>
      </c>
      <c r="BG1165" s="234">
        <f t="shared" ca="1" si="819"/>
        <v>0</v>
      </c>
      <c r="BH1165" s="234">
        <f t="shared" ca="1" si="819"/>
        <v>0</v>
      </c>
      <c r="BI1165" s="234">
        <f t="shared" ca="1" si="819"/>
        <v>0</v>
      </c>
      <c r="BJ1165" s="234">
        <f t="shared" ca="1" si="819"/>
        <v>0</v>
      </c>
      <c r="BK1165" s="234">
        <f t="shared" ca="1" si="819"/>
        <v>0</v>
      </c>
      <c r="BL1165" s="234">
        <f t="shared" ca="1" si="819"/>
        <v>0</v>
      </c>
      <c r="BM1165" s="234">
        <f t="shared" ca="1" si="819"/>
        <v>0</v>
      </c>
    </row>
    <row r="1166" spans="3:65" outlineLevel="1" x14ac:dyDescent="0.2">
      <c r="C1166" s="188">
        <f t="shared" si="812"/>
        <v>5</v>
      </c>
      <c r="D1166" s="166" t="str">
        <f t="shared" si="813"/>
        <v/>
      </c>
      <c r="E1166" s="211" t="str">
        <f t="shared" si="810"/>
        <v>Operating Expense</v>
      </c>
      <c r="F1166" s="183">
        <f t="shared" si="810"/>
        <v>2</v>
      </c>
      <c r="G1166" s="183"/>
      <c r="H1166" s="267">
        <f t="shared" si="817"/>
        <v>0.25345000000000001</v>
      </c>
      <c r="K1166" s="202">
        <f t="shared" ca="1" si="814"/>
        <v>0</v>
      </c>
      <c r="L1166" s="203">
        <f t="shared" ca="1" si="815"/>
        <v>0</v>
      </c>
      <c r="O1166" s="234">
        <f t="shared" ref="O1166:BM1166" ca="1" si="820">O1137*$H1166/(1-$H1166)</f>
        <v>0</v>
      </c>
      <c r="P1166" s="234">
        <f t="shared" ca="1" si="820"/>
        <v>0</v>
      </c>
      <c r="Q1166" s="234">
        <f t="shared" ca="1" si="820"/>
        <v>0</v>
      </c>
      <c r="R1166" s="234">
        <f t="shared" ca="1" si="820"/>
        <v>0</v>
      </c>
      <c r="S1166" s="234">
        <f t="shared" ca="1" si="820"/>
        <v>0</v>
      </c>
      <c r="T1166" s="234">
        <f t="shared" ca="1" si="820"/>
        <v>0</v>
      </c>
      <c r="U1166" s="234">
        <f t="shared" ca="1" si="820"/>
        <v>0</v>
      </c>
      <c r="V1166" s="234">
        <f t="shared" ca="1" si="820"/>
        <v>0</v>
      </c>
      <c r="W1166" s="234">
        <f t="shared" ca="1" si="820"/>
        <v>0</v>
      </c>
      <c r="X1166" s="234">
        <f t="shared" ca="1" si="820"/>
        <v>0</v>
      </c>
      <c r="Y1166" s="234">
        <f t="shared" ca="1" si="820"/>
        <v>0</v>
      </c>
      <c r="Z1166" s="234">
        <f t="shared" ca="1" si="820"/>
        <v>0</v>
      </c>
      <c r="AA1166" s="234">
        <f t="shared" ca="1" si="820"/>
        <v>0</v>
      </c>
      <c r="AB1166" s="234">
        <f t="shared" ca="1" si="820"/>
        <v>0</v>
      </c>
      <c r="AC1166" s="234">
        <f t="shared" ca="1" si="820"/>
        <v>0</v>
      </c>
      <c r="AD1166" s="234">
        <f t="shared" ca="1" si="820"/>
        <v>0</v>
      </c>
      <c r="AE1166" s="234">
        <f t="shared" ca="1" si="820"/>
        <v>0</v>
      </c>
      <c r="AF1166" s="234">
        <f t="shared" ca="1" si="820"/>
        <v>0</v>
      </c>
      <c r="AG1166" s="234">
        <f t="shared" ca="1" si="820"/>
        <v>0</v>
      </c>
      <c r="AH1166" s="234">
        <f t="shared" ca="1" si="820"/>
        <v>0</v>
      </c>
      <c r="AI1166" s="234">
        <f t="shared" ca="1" si="820"/>
        <v>0</v>
      </c>
      <c r="AJ1166" s="234">
        <f t="shared" ca="1" si="820"/>
        <v>0</v>
      </c>
      <c r="AK1166" s="234">
        <f t="shared" ca="1" si="820"/>
        <v>0</v>
      </c>
      <c r="AL1166" s="234">
        <f t="shared" ca="1" si="820"/>
        <v>0</v>
      </c>
      <c r="AM1166" s="234">
        <f t="shared" ca="1" si="820"/>
        <v>0</v>
      </c>
      <c r="AN1166" s="234">
        <f t="shared" ca="1" si="820"/>
        <v>0</v>
      </c>
      <c r="AO1166" s="234">
        <f t="shared" ca="1" si="820"/>
        <v>0</v>
      </c>
      <c r="AP1166" s="234">
        <f t="shared" ca="1" si="820"/>
        <v>0</v>
      </c>
      <c r="AQ1166" s="234">
        <f t="shared" ca="1" si="820"/>
        <v>0</v>
      </c>
      <c r="AR1166" s="234">
        <f t="shared" ca="1" si="820"/>
        <v>0</v>
      </c>
      <c r="AS1166" s="234">
        <f t="shared" ca="1" si="820"/>
        <v>0</v>
      </c>
      <c r="AT1166" s="234">
        <f t="shared" ca="1" si="820"/>
        <v>0</v>
      </c>
      <c r="AU1166" s="234">
        <f t="shared" ca="1" si="820"/>
        <v>0</v>
      </c>
      <c r="AV1166" s="234">
        <f t="shared" ca="1" si="820"/>
        <v>0</v>
      </c>
      <c r="AW1166" s="234">
        <f t="shared" ca="1" si="820"/>
        <v>0</v>
      </c>
      <c r="AX1166" s="234">
        <f t="shared" ca="1" si="820"/>
        <v>0</v>
      </c>
      <c r="AY1166" s="234">
        <f t="shared" ca="1" si="820"/>
        <v>0</v>
      </c>
      <c r="AZ1166" s="234">
        <f t="shared" ca="1" si="820"/>
        <v>0</v>
      </c>
      <c r="BA1166" s="234">
        <f t="shared" ca="1" si="820"/>
        <v>0</v>
      </c>
      <c r="BB1166" s="234">
        <f t="shared" ca="1" si="820"/>
        <v>0</v>
      </c>
      <c r="BC1166" s="234">
        <f t="shared" ca="1" si="820"/>
        <v>0</v>
      </c>
      <c r="BD1166" s="234">
        <f t="shared" ca="1" si="820"/>
        <v>0</v>
      </c>
      <c r="BE1166" s="234">
        <f t="shared" ca="1" si="820"/>
        <v>0</v>
      </c>
      <c r="BF1166" s="234">
        <f t="shared" ca="1" si="820"/>
        <v>0</v>
      </c>
      <c r="BG1166" s="234">
        <f t="shared" ca="1" si="820"/>
        <v>0</v>
      </c>
      <c r="BH1166" s="234">
        <f t="shared" ca="1" si="820"/>
        <v>0</v>
      </c>
      <c r="BI1166" s="234">
        <f t="shared" ca="1" si="820"/>
        <v>0</v>
      </c>
      <c r="BJ1166" s="234">
        <f t="shared" ca="1" si="820"/>
        <v>0</v>
      </c>
      <c r="BK1166" s="234">
        <f t="shared" ca="1" si="820"/>
        <v>0</v>
      </c>
      <c r="BL1166" s="234">
        <f t="shared" ca="1" si="820"/>
        <v>0</v>
      </c>
      <c r="BM1166" s="234">
        <f t="shared" ca="1" si="820"/>
        <v>0</v>
      </c>
    </row>
    <row r="1167" spans="3:65" outlineLevel="1" x14ac:dyDescent="0.2">
      <c r="C1167" s="188">
        <f t="shared" si="812"/>
        <v>6</v>
      </c>
      <c r="D1167" s="166" t="str">
        <f t="shared" si="813"/>
        <v/>
      </c>
      <c r="E1167" s="211" t="str">
        <f t="shared" si="810"/>
        <v>Operating Expense</v>
      </c>
      <c r="F1167" s="183">
        <f t="shared" si="810"/>
        <v>2</v>
      </c>
      <c r="G1167" s="183"/>
      <c r="H1167" s="267">
        <f t="shared" si="817"/>
        <v>0.25345000000000001</v>
      </c>
      <c r="K1167" s="202">
        <f t="shared" ca="1" si="814"/>
        <v>0</v>
      </c>
      <c r="L1167" s="203">
        <f t="shared" ca="1" si="815"/>
        <v>0</v>
      </c>
      <c r="O1167" s="234">
        <f t="shared" ref="O1167:BM1167" ca="1" si="821">O1138*$H1167/(1-$H1167)</f>
        <v>0</v>
      </c>
      <c r="P1167" s="234">
        <f t="shared" ca="1" si="821"/>
        <v>0</v>
      </c>
      <c r="Q1167" s="234">
        <f t="shared" ca="1" si="821"/>
        <v>0</v>
      </c>
      <c r="R1167" s="234">
        <f t="shared" ca="1" si="821"/>
        <v>0</v>
      </c>
      <c r="S1167" s="234">
        <f t="shared" ca="1" si="821"/>
        <v>0</v>
      </c>
      <c r="T1167" s="234">
        <f t="shared" ca="1" si="821"/>
        <v>0</v>
      </c>
      <c r="U1167" s="234">
        <f t="shared" ca="1" si="821"/>
        <v>0</v>
      </c>
      <c r="V1167" s="234">
        <f t="shared" ca="1" si="821"/>
        <v>0</v>
      </c>
      <c r="W1167" s="234">
        <f t="shared" ca="1" si="821"/>
        <v>0</v>
      </c>
      <c r="X1167" s="234">
        <f t="shared" ca="1" si="821"/>
        <v>0</v>
      </c>
      <c r="Y1167" s="234">
        <f t="shared" ca="1" si="821"/>
        <v>0</v>
      </c>
      <c r="Z1167" s="234">
        <f t="shared" ca="1" si="821"/>
        <v>0</v>
      </c>
      <c r="AA1167" s="234">
        <f t="shared" ca="1" si="821"/>
        <v>0</v>
      </c>
      <c r="AB1167" s="234">
        <f t="shared" ca="1" si="821"/>
        <v>0</v>
      </c>
      <c r="AC1167" s="234">
        <f t="shared" ca="1" si="821"/>
        <v>0</v>
      </c>
      <c r="AD1167" s="234">
        <f t="shared" ca="1" si="821"/>
        <v>0</v>
      </c>
      <c r="AE1167" s="234">
        <f t="shared" ca="1" si="821"/>
        <v>0</v>
      </c>
      <c r="AF1167" s="234">
        <f t="shared" ca="1" si="821"/>
        <v>0</v>
      </c>
      <c r="AG1167" s="234">
        <f t="shared" ca="1" si="821"/>
        <v>0</v>
      </c>
      <c r="AH1167" s="234">
        <f t="shared" ca="1" si="821"/>
        <v>0</v>
      </c>
      <c r="AI1167" s="234">
        <f t="shared" ca="1" si="821"/>
        <v>0</v>
      </c>
      <c r="AJ1167" s="234">
        <f t="shared" ca="1" si="821"/>
        <v>0</v>
      </c>
      <c r="AK1167" s="234">
        <f t="shared" ca="1" si="821"/>
        <v>0</v>
      </c>
      <c r="AL1167" s="234">
        <f t="shared" ca="1" si="821"/>
        <v>0</v>
      </c>
      <c r="AM1167" s="234">
        <f t="shared" ca="1" si="821"/>
        <v>0</v>
      </c>
      <c r="AN1167" s="234">
        <f t="shared" ca="1" si="821"/>
        <v>0</v>
      </c>
      <c r="AO1167" s="234">
        <f t="shared" ca="1" si="821"/>
        <v>0</v>
      </c>
      <c r="AP1167" s="234">
        <f t="shared" ca="1" si="821"/>
        <v>0</v>
      </c>
      <c r="AQ1167" s="234">
        <f t="shared" ca="1" si="821"/>
        <v>0</v>
      </c>
      <c r="AR1167" s="234">
        <f t="shared" ca="1" si="821"/>
        <v>0</v>
      </c>
      <c r="AS1167" s="234">
        <f t="shared" ca="1" si="821"/>
        <v>0</v>
      </c>
      <c r="AT1167" s="234">
        <f t="shared" ca="1" si="821"/>
        <v>0</v>
      </c>
      <c r="AU1167" s="234">
        <f t="shared" ca="1" si="821"/>
        <v>0</v>
      </c>
      <c r="AV1167" s="234">
        <f t="shared" ca="1" si="821"/>
        <v>0</v>
      </c>
      <c r="AW1167" s="234">
        <f t="shared" ca="1" si="821"/>
        <v>0</v>
      </c>
      <c r="AX1167" s="234">
        <f t="shared" ca="1" si="821"/>
        <v>0</v>
      </c>
      <c r="AY1167" s="234">
        <f t="shared" ca="1" si="821"/>
        <v>0</v>
      </c>
      <c r="AZ1167" s="234">
        <f t="shared" ca="1" si="821"/>
        <v>0</v>
      </c>
      <c r="BA1167" s="234">
        <f t="shared" ca="1" si="821"/>
        <v>0</v>
      </c>
      <c r="BB1167" s="234">
        <f t="shared" ca="1" si="821"/>
        <v>0</v>
      </c>
      <c r="BC1167" s="234">
        <f t="shared" ca="1" si="821"/>
        <v>0</v>
      </c>
      <c r="BD1167" s="234">
        <f t="shared" ca="1" si="821"/>
        <v>0</v>
      </c>
      <c r="BE1167" s="234">
        <f t="shared" ca="1" si="821"/>
        <v>0</v>
      </c>
      <c r="BF1167" s="234">
        <f t="shared" ca="1" si="821"/>
        <v>0</v>
      </c>
      <c r="BG1167" s="234">
        <f t="shared" ca="1" si="821"/>
        <v>0</v>
      </c>
      <c r="BH1167" s="234">
        <f t="shared" ca="1" si="821"/>
        <v>0</v>
      </c>
      <c r="BI1167" s="234">
        <f t="shared" ca="1" si="821"/>
        <v>0</v>
      </c>
      <c r="BJ1167" s="234">
        <f t="shared" ca="1" si="821"/>
        <v>0</v>
      </c>
      <c r="BK1167" s="234">
        <f t="shared" ca="1" si="821"/>
        <v>0</v>
      </c>
      <c r="BL1167" s="234">
        <f t="shared" ca="1" si="821"/>
        <v>0</v>
      </c>
      <c r="BM1167" s="234">
        <f t="shared" ca="1" si="821"/>
        <v>0</v>
      </c>
    </row>
    <row r="1168" spans="3:65" outlineLevel="1" x14ac:dyDescent="0.2">
      <c r="C1168" s="188">
        <f t="shared" si="812"/>
        <v>7</v>
      </c>
      <c r="D1168" s="166" t="str">
        <f t="shared" si="813"/>
        <v xml:space="preserve">Alt 1 - TRANSMISSION LINE  </v>
      </c>
      <c r="E1168" s="211" t="str">
        <f t="shared" si="810"/>
        <v>CWIP Capital</v>
      </c>
      <c r="F1168" s="183">
        <f t="shared" si="810"/>
        <v>6</v>
      </c>
      <c r="G1168" s="183"/>
      <c r="H1168" s="267">
        <f t="shared" si="817"/>
        <v>0.25345000000000001</v>
      </c>
      <c r="K1168" s="202">
        <f t="shared" ca="1" si="814"/>
        <v>0</v>
      </c>
      <c r="L1168" s="203">
        <f t="shared" ca="1" si="815"/>
        <v>0</v>
      </c>
      <c r="O1168" s="234">
        <f t="shared" ref="O1168:BM1168" ca="1" si="822">O1139*$H1168/(1-$H1168)</f>
        <v>0</v>
      </c>
      <c r="P1168" s="234">
        <f t="shared" ca="1" si="822"/>
        <v>0</v>
      </c>
      <c r="Q1168" s="234">
        <f t="shared" ca="1" si="822"/>
        <v>0</v>
      </c>
      <c r="R1168" s="234">
        <f t="shared" ca="1" si="822"/>
        <v>0</v>
      </c>
      <c r="S1168" s="234">
        <f t="shared" ca="1" si="822"/>
        <v>0</v>
      </c>
      <c r="T1168" s="234">
        <f t="shared" ca="1" si="822"/>
        <v>0</v>
      </c>
      <c r="U1168" s="234">
        <f t="shared" ca="1" si="822"/>
        <v>0</v>
      </c>
      <c r="V1168" s="234">
        <f t="shared" ca="1" si="822"/>
        <v>0</v>
      </c>
      <c r="W1168" s="234">
        <f t="shared" ca="1" si="822"/>
        <v>0</v>
      </c>
      <c r="X1168" s="234">
        <f t="shared" ca="1" si="822"/>
        <v>0</v>
      </c>
      <c r="Y1168" s="234">
        <f t="shared" ca="1" si="822"/>
        <v>0</v>
      </c>
      <c r="Z1168" s="234">
        <f t="shared" ca="1" si="822"/>
        <v>0</v>
      </c>
      <c r="AA1168" s="234">
        <f t="shared" ca="1" si="822"/>
        <v>0</v>
      </c>
      <c r="AB1168" s="234">
        <f t="shared" ca="1" si="822"/>
        <v>0</v>
      </c>
      <c r="AC1168" s="234">
        <f t="shared" ca="1" si="822"/>
        <v>0</v>
      </c>
      <c r="AD1168" s="234">
        <f t="shared" ca="1" si="822"/>
        <v>0</v>
      </c>
      <c r="AE1168" s="234">
        <f t="shared" ca="1" si="822"/>
        <v>0</v>
      </c>
      <c r="AF1168" s="234">
        <f t="shared" ca="1" si="822"/>
        <v>0</v>
      </c>
      <c r="AG1168" s="234">
        <f t="shared" ca="1" si="822"/>
        <v>0</v>
      </c>
      <c r="AH1168" s="234">
        <f t="shared" ca="1" si="822"/>
        <v>0</v>
      </c>
      <c r="AI1168" s="234">
        <f t="shared" ca="1" si="822"/>
        <v>0</v>
      </c>
      <c r="AJ1168" s="234">
        <f t="shared" ca="1" si="822"/>
        <v>0</v>
      </c>
      <c r="AK1168" s="234">
        <f t="shared" ca="1" si="822"/>
        <v>0</v>
      </c>
      <c r="AL1168" s="234">
        <f t="shared" ca="1" si="822"/>
        <v>0</v>
      </c>
      <c r="AM1168" s="234">
        <f t="shared" ca="1" si="822"/>
        <v>0</v>
      </c>
      <c r="AN1168" s="234">
        <f t="shared" ca="1" si="822"/>
        <v>0</v>
      </c>
      <c r="AO1168" s="234">
        <f t="shared" ca="1" si="822"/>
        <v>0</v>
      </c>
      <c r="AP1168" s="234">
        <f t="shared" ca="1" si="822"/>
        <v>0</v>
      </c>
      <c r="AQ1168" s="234">
        <f t="shared" ca="1" si="822"/>
        <v>0</v>
      </c>
      <c r="AR1168" s="234">
        <f t="shared" ca="1" si="822"/>
        <v>0</v>
      </c>
      <c r="AS1168" s="234">
        <f t="shared" ca="1" si="822"/>
        <v>0</v>
      </c>
      <c r="AT1168" s="234">
        <f t="shared" ca="1" si="822"/>
        <v>0</v>
      </c>
      <c r="AU1168" s="234">
        <f t="shared" ca="1" si="822"/>
        <v>0</v>
      </c>
      <c r="AV1168" s="234">
        <f t="shared" ca="1" si="822"/>
        <v>0</v>
      </c>
      <c r="AW1168" s="234">
        <f t="shared" ca="1" si="822"/>
        <v>0</v>
      </c>
      <c r="AX1168" s="234">
        <f t="shared" ca="1" si="822"/>
        <v>0</v>
      </c>
      <c r="AY1168" s="234">
        <f t="shared" ca="1" si="822"/>
        <v>0</v>
      </c>
      <c r="AZ1168" s="234">
        <f t="shared" ca="1" si="822"/>
        <v>0</v>
      </c>
      <c r="BA1168" s="234">
        <f t="shared" ca="1" si="822"/>
        <v>0</v>
      </c>
      <c r="BB1168" s="234">
        <f t="shared" ca="1" si="822"/>
        <v>0</v>
      </c>
      <c r="BC1168" s="234">
        <f t="shared" ca="1" si="822"/>
        <v>0</v>
      </c>
      <c r="BD1168" s="234">
        <f t="shared" ca="1" si="822"/>
        <v>0</v>
      </c>
      <c r="BE1168" s="234">
        <f t="shared" ca="1" si="822"/>
        <v>0</v>
      </c>
      <c r="BF1168" s="234">
        <f t="shared" ca="1" si="822"/>
        <v>0</v>
      </c>
      <c r="BG1168" s="234">
        <f t="shared" ca="1" si="822"/>
        <v>0</v>
      </c>
      <c r="BH1168" s="234">
        <f t="shared" ca="1" si="822"/>
        <v>0</v>
      </c>
      <c r="BI1168" s="234">
        <f t="shared" ca="1" si="822"/>
        <v>0</v>
      </c>
      <c r="BJ1168" s="234">
        <f t="shared" ca="1" si="822"/>
        <v>0</v>
      </c>
      <c r="BK1168" s="234">
        <f t="shared" ca="1" si="822"/>
        <v>0</v>
      </c>
      <c r="BL1168" s="234">
        <f t="shared" ca="1" si="822"/>
        <v>0</v>
      </c>
      <c r="BM1168" s="234">
        <f t="shared" ca="1" si="822"/>
        <v>0</v>
      </c>
    </row>
    <row r="1169" spans="3:65" outlineLevel="1" x14ac:dyDescent="0.2">
      <c r="C1169" s="188">
        <f t="shared" si="812"/>
        <v>8</v>
      </c>
      <c r="D1169" s="166" t="str">
        <f t="shared" si="813"/>
        <v xml:space="preserve">Alt 1 - TRANSMISSION SUBSTATION  </v>
      </c>
      <c r="E1169" s="211" t="str">
        <f t="shared" si="810"/>
        <v>CWIP Capital</v>
      </c>
      <c r="F1169" s="183">
        <f t="shared" si="810"/>
        <v>6</v>
      </c>
      <c r="G1169" s="183"/>
      <c r="H1169" s="267">
        <f t="shared" si="817"/>
        <v>0.25345000000000001</v>
      </c>
      <c r="K1169" s="202">
        <f t="shared" ca="1" si="814"/>
        <v>0</v>
      </c>
      <c r="L1169" s="203">
        <f t="shared" ca="1" si="815"/>
        <v>0</v>
      </c>
      <c r="O1169" s="234">
        <f t="shared" ref="O1169:BM1169" ca="1" si="823">O1140*$H1169/(1-$H1169)</f>
        <v>0</v>
      </c>
      <c r="P1169" s="234">
        <f t="shared" ca="1" si="823"/>
        <v>0</v>
      </c>
      <c r="Q1169" s="234">
        <f t="shared" ca="1" si="823"/>
        <v>0</v>
      </c>
      <c r="R1169" s="234">
        <f t="shared" ca="1" si="823"/>
        <v>0</v>
      </c>
      <c r="S1169" s="234">
        <f t="shared" ca="1" si="823"/>
        <v>0</v>
      </c>
      <c r="T1169" s="234">
        <f t="shared" ca="1" si="823"/>
        <v>0</v>
      </c>
      <c r="U1169" s="234">
        <f t="shared" ca="1" si="823"/>
        <v>0</v>
      </c>
      <c r="V1169" s="234">
        <f t="shared" ca="1" si="823"/>
        <v>0</v>
      </c>
      <c r="W1169" s="234">
        <f t="shared" ca="1" si="823"/>
        <v>0</v>
      </c>
      <c r="X1169" s="234">
        <f t="shared" ca="1" si="823"/>
        <v>0</v>
      </c>
      <c r="Y1169" s="234">
        <f t="shared" ca="1" si="823"/>
        <v>0</v>
      </c>
      <c r="Z1169" s="234">
        <f t="shared" ca="1" si="823"/>
        <v>0</v>
      </c>
      <c r="AA1169" s="234">
        <f t="shared" ca="1" si="823"/>
        <v>0</v>
      </c>
      <c r="AB1169" s="234">
        <f t="shared" ca="1" si="823"/>
        <v>0</v>
      </c>
      <c r="AC1169" s="234">
        <f t="shared" ca="1" si="823"/>
        <v>0</v>
      </c>
      <c r="AD1169" s="234">
        <f t="shared" ca="1" si="823"/>
        <v>0</v>
      </c>
      <c r="AE1169" s="234">
        <f t="shared" ca="1" si="823"/>
        <v>0</v>
      </c>
      <c r="AF1169" s="234">
        <f t="shared" ca="1" si="823"/>
        <v>0</v>
      </c>
      <c r="AG1169" s="234">
        <f t="shared" ca="1" si="823"/>
        <v>0</v>
      </c>
      <c r="AH1169" s="234">
        <f t="shared" ca="1" si="823"/>
        <v>0</v>
      </c>
      <c r="AI1169" s="234">
        <f t="shared" ca="1" si="823"/>
        <v>0</v>
      </c>
      <c r="AJ1169" s="234">
        <f t="shared" ca="1" si="823"/>
        <v>0</v>
      </c>
      <c r="AK1169" s="234">
        <f t="shared" ca="1" si="823"/>
        <v>0</v>
      </c>
      <c r="AL1169" s="234">
        <f t="shared" ca="1" si="823"/>
        <v>0</v>
      </c>
      <c r="AM1169" s="234">
        <f t="shared" ca="1" si="823"/>
        <v>0</v>
      </c>
      <c r="AN1169" s="234">
        <f t="shared" ca="1" si="823"/>
        <v>0</v>
      </c>
      <c r="AO1169" s="234">
        <f t="shared" ca="1" si="823"/>
        <v>0</v>
      </c>
      <c r="AP1169" s="234">
        <f t="shared" ca="1" si="823"/>
        <v>0</v>
      </c>
      <c r="AQ1169" s="234">
        <f t="shared" ca="1" si="823"/>
        <v>0</v>
      </c>
      <c r="AR1169" s="234">
        <f t="shared" ca="1" si="823"/>
        <v>0</v>
      </c>
      <c r="AS1169" s="234">
        <f t="shared" ca="1" si="823"/>
        <v>0</v>
      </c>
      <c r="AT1169" s="234">
        <f t="shared" ca="1" si="823"/>
        <v>0</v>
      </c>
      <c r="AU1169" s="234">
        <f t="shared" ca="1" si="823"/>
        <v>0</v>
      </c>
      <c r="AV1169" s="234">
        <f t="shared" ca="1" si="823"/>
        <v>0</v>
      </c>
      <c r="AW1169" s="234">
        <f t="shared" ca="1" si="823"/>
        <v>0</v>
      </c>
      <c r="AX1169" s="234">
        <f t="shared" ca="1" si="823"/>
        <v>0</v>
      </c>
      <c r="AY1169" s="234">
        <f t="shared" ca="1" si="823"/>
        <v>0</v>
      </c>
      <c r="AZ1169" s="234">
        <f t="shared" ca="1" si="823"/>
        <v>0</v>
      </c>
      <c r="BA1169" s="234">
        <f t="shared" ca="1" si="823"/>
        <v>0</v>
      </c>
      <c r="BB1169" s="234">
        <f t="shared" ca="1" si="823"/>
        <v>0</v>
      </c>
      <c r="BC1169" s="234">
        <f t="shared" ca="1" si="823"/>
        <v>0</v>
      </c>
      <c r="BD1169" s="234">
        <f t="shared" ca="1" si="823"/>
        <v>0</v>
      </c>
      <c r="BE1169" s="234">
        <f t="shared" ca="1" si="823"/>
        <v>0</v>
      </c>
      <c r="BF1169" s="234">
        <f t="shared" ca="1" si="823"/>
        <v>0</v>
      </c>
      <c r="BG1169" s="234">
        <f t="shared" ca="1" si="823"/>
        <v>0</v>
      </c>
      <c r="BH1169" s="234">
        <f t="shared" ca="1" si="823"/>
        <v>0</v>
      </c>
      <c r="BI1169" s="234">
        <f t="shared" ca="1" si="823"/>
        <v>0</v>
      </c>
      <c r="BJ1169" s="234">
        <f t="shared" ca="1" si="823"/>
        <v>0</v>
      </c>
      <c r="BK1169" s="234">
        <f t="shared" ca="1" si="823"/>
        <v>0</v>
      </c>
      <c r="BL1169" s="234">
        <f t="shared" ca="1" si="823"/>
        <v>0</v>
      </c>
      <c r="BM1169" s="234">
        <f t="shared" ca="1" si="823"/>
        <v>0</v>
      </c>
    </row>
    <row r="1170" spans="3:65" outlineLevel="1" x14ac:dyDescent="0.2">
      <c r="C1170" s="188">
        <f t="shared" si="812"/>
        <v>9</v>
      </c>
      <c r="D1170" s="166" t="str">
        <f t="shared" si="813"/>
        <v xml:space="preserve">Alt 1 - DISTRIBUTION SUBSTATION  </v>
      </c>
      <c r="E1170" s="211" t="str">
        <f t="shared" si="810"/>
        <v>CWIP Capital</v>
      </c>
      <c r="F1170" s="183">
        <f t="shared" si="810"/>
        <v>6</v>
      </c>
      <c r="G1170" s="183"/>
      <c r="H1170" s="267">
        <f t="shared" si="817"/>
        <v>0.25345000000000001</v>
      </c>
      <c r="K1170" s="202">
        <f t="shared" ca="1" si="814"/>
        <v>0</v>
      </c>
      <c r="L1170" s="203">
        <f t="shared" ca="1" si="815"/>
        <v>0</v>
      </c>
      <c r="O1170" s="234">
        <f t="shared" ref="O1170:BM1170" ca="1" si="824">O1141*$H1170/(1-$H1170)</f>
        <v>0</v>
      </c>
      <c r="P1170" s="234">
        <f t="shared" ca="1" si="824"/>
        <v>0</v>
      </c>
      <c r="Q1170" s="234">
        <f t="shared" ca="1" si="824"/>
        <v>0</v>
      </c>
      <c r="R1170" s="234">
        <f t="shared" ca="1" si="824"/>
        <v>0</v>
      </c>
      <c r="S1170" s="234">
        <f t="shared" ca="1" si="824"/>
        <v>0</v>
      </c>
      <c r="T1170" s="234">
        <f t="shared" ca="1" si="824"/>
        <v>0</v>
      </c>
      <c r="U1170" s="234">
        <f t="shared" ca="1" si="824"/>
        <v>0</v>
      </c>
      <c r="V1170" s="234">
        <f t="shared" ca="1" si="824"/>
        <v>0</v>
      </c>
      <c r="W1170" s="234">
        <f t="shared" ca="1" si="824"/>
        <v>0</v>
      </c>
      <c r="X1170" s="234">
        <f t="shared" ca="1" si="824"/>
        <v>0</v>
      </c>
      <c r="Y1170" s="234">
        <f t="shared" ca="1" si="824"/>
        <v>0</v>
      </c>
      <c r="Z1170" s="234">
        <f t="shared" ca="1" si="824"/>
        <v>0</v>
      </c>
      <c r="AA1170" s="234">
        <f t="shared" ca="1" si="824"/>
        <v>0</v>
      </c>
      <c r="AB1170" s="234">
        <f t="shared" ca="1" si="824"/>
        <v>0</v>
      </c>
      <c r="AC1170" s="234">
        <f t="shared" ca="1" si="824"/>
        <v>0</v>
      </c>
      <c r="AD1170" s="234">
        <f t="shared" ca="1" si="824"/>
        <v>0</v>
      </c>
      <c r="AE1170" s="234">
        <f t="shared" ca="1" si="824"/>
        <v>0</v>
      </c>
      <c r="AF1170" s="234">
        <f t="shared" ca="1" si="824"/>
        <v>0</v>
      </c>
      <c r="AG1170" s="234">
        <f t="shared" ca="1" si="824"/>
        <v>0</v>
      </c>
      <c r="AH1170" s="234">
        <f t="shared" ca="1" si="824"/>
        <v>0</v>
      </c>
      <c r="AI1170" s="234">
        <f t="shared" ca="1" si="824"/>
        <v>0</v>
      </c>
      <c r="AJ1170" s="234">
        <f t="shared" ca="1" si="824"/>
        <v>0</v>
      </c>
      <c r="AK1170" s="234">
        <f t="shared" ca="1" si="824"/>
        <v>0</v>
      </c>
      <c r="AL1170" s="234">
        <f t="shared" ca="1" si="824"/>
        <v>0</v>
      </c>
      <c r="AM1170" s="234">
        <f t="shared" ca="1" si="824"/>
        <v>0</v>
      </c>
      <c r="AN1170" s="234">
        <f t="shared" ca="1" si="824"/>
        <v>0</v>
      </c>
      <c r="AO1170" s="234">
        <f t="shared" ca="1" si="824"/>
        <v>0</v>
      </c>
      <c r="AP1170" s="234">
        <f t="shared" ca="1" si="824"/>
        <v>0</v>
      </c>
      <c r="AQ1170" s="234">
        <f t="shared" ca="1" si="824"/>
        <v>0</v>
      </c>
      <c r="AR1170" s="234">
        <f t="shared" ca="1" si="824"/>
        <v>0</v>
      </c>
      <c r="AS1170" s="234">
        <f t="shared" ca="1" si="824"/>
        <v>0</v>
      </c>
      <c r="AT1170" s="234">
        <f t="shared" ca="1" si="824"/>
        <v>0</v>
      </c>
      <c r="AU1170" s="234">
        <f t="shared" ca="1" si="824"/>
        <v>0</v>
      </c>
      <c r="AV1170" s="234">
        <f t="shared" ca="1" si="824"/>
        <v>0</v>
      </c>
      <c r="AW1170" s="234">
        <f t="shared" ca="1" si="824"/>
        <v>0</v>
      </c>
      <c r="AX1170" s="234">
        <f t="shared" ca="1" si="824"/>
        <v>0</v>
      </c>
      <c r="AY1170" s="234">
        <f t="shared" ca="1" si="824"/>
        <v>0</v>
      </c>
      <c r="AZ1170" s="234">
        <f t="shared" ca="1" si="824"/>
        <v>0</v>
      </c>
      <c r="BA1170" s="234">
        <f t="shared" ca="1" si="824"/>
        <v>0</v>
      </c>
      <c r="BB1170" s="234">
        <f t="shared" ca="1" si="824"/>
        <v>0</v>
      </c>
      <c r="BC1170" s="234">
        <f t="shared" ca="1" si="824"/>
        <v>0</v>
      </c>
      <c r="BD1170" s="234">
        <f t="shared" ca="1" si="824"/>
        <v>0</v>
      </c>
      <c r="BE1170" s="234">
        <f t="shared" ca="1" si="824"/>
        <v>0</v>
      </c>
      <c r="BF1170" s="234">
        <f t="shared" ca="1" si="824"/>
        <v>0</v>
      </c>
      <c r="BG1170" s="234">
        <f t="shared" ca="1" si="824"/>
        <v>0</v>
      </c>
      <c r="BH1170" s="234">
        <f t="shared" ca="1" si="824"/>
        <v>0</v>
      </c>
      <c r="BI1170" s="234">
        <f t="shared" ca="1" si="824"/>
        <v>0</v>
      </c>
      <c r="BJ1170" s="234">
        <f t="shared" ca="1" si="824"/>
        <v>0</v>
      </c>
      <c r="BK1170" s="234">
        <f t="shared" ca="1" si="824"/>
        <v>0</v>
      </c>
      <c r="BL1170" s="234">
        <f t="shared" ca="1" si="824"/>
        <v>0</v>
      </c>
      <c r="BM1170" s="234">
        <f t="shared" ca="1" si="824"/>
        <v>0</v>
      </c>
    </row>
    <row r="1171" spans="3:65" outlineLevel="1" x14ac:dyDescent="0.2">
      <c r="C1171" s="188">
        <f t="shared" si="812"/>
        <v>10</v>
      </c>
      <c r="D1171" s="166" t="str">
        <f t="shared" si="813"/>
        <v/>
      </c>
      <c r="E1171" s="211" t="str">
        <f t="shared" si="810"/>
        <v>Operating Expense</v>
      </c>
      <c r="F1171" s="183">
        <f t="shared" si="810"/>
        <v>2</v>
      </c>
      <c r="G1171" s="183"/>
      <c r="H1171" s="267">
        <f t="shared" si="817"/>
        <v>0.25345000000000001</v>
      </c>
      <c r="K1171" s="202">
        <f t="shared" ca="1" si="814"/>
        <v>0</v>
      </c>
      <c r="L1171" s="203">
        <f t="shared" ca="1" si="815"/>
        <v>0</v>
      </c>
      <c r="O1171" s="234">
        <f t="shared" ref="O1171:BM1171" ca="1" si="825">O1142*$H1171/(1-$H1171)</f>
        <v>0</v>
      </c>
      <c r="P1171" s="234">
        <f t="shared" ca="1" si="825"/>
        <v>0</v>
      </c>
      <c r="Q1171" s="234">
        <f t="shared" ca="1" si="825"/>
        <v>0</v>
      </c>
      <c r="R1171" s="234">
        <f t="shared" ca="1" si="825"/>
        <v>0</v>
      </c>
      <c r="S1171" s="234">
        <f t="shared" ca="1" si="825"/>
        <v>0</v>
      </c>
      <c r="T1171" s="234">
        <f t="shared" ca="1" si="825"/>
        <v>0</v>
      </c>
      <c r="U1171" s="234">
        <f t="shared" ca="1" si="825"/>
        <v>0</v>
      </c>
      <c r="V1171" s="234">
        <f t="shared" ca="1" si="825"/>
        <v>0</v>
      </c>
      <c r="W1171" s="234">
        <f t="shared" ca="1" si="825"/>
        <v>0</v>
      </c>
      <c r="X1171" s="234">
        <f t="shared" ca="1" si="825"/>
        <v>0</v>
      </c>
      <c r="Y1171" s="234">
        <f t="shared" ca="1" si="825"/>
        <v>0</v>
      </c>
      <c r="Z1171" s="234">
        <f t="shared" ca="1" si="825"/>
        <v>0</v>
      </c>
      <c r="AA1171" s="234">
        <f t="shared" ca="1" si="825"/>
        <v>0</v>
      </c>
      <c r="AB1171" s="234">
        <f t="shared" ca="1" si="825"/>
        <v>0</v>
      </c>
      <c r="AC1171" s="234">
        <f t="shared" ca="1" si="825"/>
        <v>0</v>
      </c>
      <c r="AD1171" s="234">
        <f t="shared" ca="1" si="825"/>
        <v>0</v>
      </c>
      <c r="AE1171" s="234">
        <f t="shared" ca="1" si="825"/>
        <v>0</v>
      </c>
      <c r="AF1171" s="234">
        <f t="shared" ca="1" si="825"/>
        <v>0</v>
      </c>
      <c r="AG1171" s="234">
        <f t="shared" ca="1" si="825"/>
        <v>0</v>
      </c>
      <c r="AH1171" s="234">
        <f t="shared" ca="1" si="825"/>
        <v>0</v>
      </c>
      <c r="AI1171" s="234">
        <f t="shared" ca="1" si="825"/>
        <v>0</v>
      </c>
      <c r="AJ1171" s="234">
        <f t="shared" ca="1" si="825"/>
        <v>0</v>
      </c>
      <c r="AK1171" s="234">
        <f t="shared" ca="1" si="825"/>
        <v>0</v>
      </c>
      <c r="AL1171" s="234">
        <f t="shared" ca="1" si="825"/>
        <v>0</v>
      </c>
      <c r="AM1171" s="234">
        <f t="shared" ca="1" si="825"/>
        <v>0</v>
      </c>
      <c r="AN1171" s="234">
        <f t="shared" ca="1" si="825"/>
        <v>0</v>
      </c>
      <c r="AO1171" s="234">
        <f t="shared" ca="1" si="825"/>
        <v>0</v>
      </c>
      <c r="AP1171" s="234">
        <f t="shared" ca="1" si="825"/>
        <v>0</v>
      </c>
      <c r="AQ1171" s="234">
        <f t="shared" ca="1" si="825"/>
        <v>0</v>
      </c>
      <c r="AR1171" s="234">
        <f t="shared" ca="1" si="825"/>
        <v>0</v>
      </c>
      <c r="AS1171" s="234">
        <f t="shared" ca="1" si="825"/>
        <v>0</v>
      </c>
      <c r="AT1171" s="234">
        <f t="shared" ca="1" si="825"/>
        <v>0</v>
      </c>
      <c r="AU1171" s="234">
        <f t="shared" ca="1" si="825"/>
        <v>0</v>
      </c>
      <c r="AV1171" s="234">
        <f t="shared" ca="1" si="825"/>
        <v>0</v>
      </c>
      <c r="AW1171" s="234">
        <f t="shared" ca="1" si="825"/>
        <v>0</v>
      </c>
      <c r="AX1171" s="234">
        <f t="shared" ca="1" si="825"/>
        <v>0</v>
      </c>
      <c r="AY1171" s="234">
        <f t="shared" ca="1" si="825"/>
        <v>0</v>
      </c>
      <c r="AZ1171" s="234">
        <f t="shared" ca="1" si="825"/>
        <v>0</v>
      </c>
      <c r="BA1171" s="234">
        <f t="shared" ca="1" si="825"/>
        <v>0</v>
      </c>
      <c r="BB1171" s="234">
        <f t="shared" ca="1" si="825"/>
        <v>0</v>
      </c>
      <c r="BC1171" s="234">
        <f t="shared" ca="1" si="825"/>
        <v>0</v>
      </c>
      <c r="BD1171" s="234">
        <f t="shared" ca="1" si="825"/>
        <v>0</v>
      </c>
      <c r="BE1171" s="234">
        <f t="shared" ca="1" si="825"/>
        <v>0</v>
      </c>
      <c r="BF1171" s="234">
        <f t="shared" ca="1" si="825"/>
        <v>0</v>
      </c>
      <c r="BG1171" s="234">
        <f t="shared" ca="1" si="825"/>
        <v>0</v>
      </c>
      <c r="BH1171" s="234">
        <f t="shared" ca="1" si="825"/>
        <v>0</v>
      </c>
      <c r="BI1171" s="234">
        <f t="shared" ca="1" si="825"/>
        <v>0</v>
      </c>
      <c r="BJ1171" s="234">
        <f t="shared" ca="1" si="825"/>
        <v>0</v>
      </c>
      <c r="BK1171" s="234">
        <f t="shared" ca="1" si="825"/>
        <v>0</v>
      </c>
      <c r="BL1171" s="234">
        <f t="shared" ca="1" si="825"/>
        <v>0</v>
      </c>
      <c r="BM1171" s="234">
        <f t="shared" ca="1" si="825"/>
        <v>0</v>
      </c>
    </row>
    <row r="1172" spans="3:65" outlineLevel="1" x14ac:dyDescent="0.2">
      <c r="C1172" s="188">
        <f t="shared" si="812"/>
        <v>11</v>
      </c>
      <c r="D1172" s="166" t="str">
        <f t="shared" si="813"/>
        <v/>
      </c>
      <c r="E1172" s="211" t="str">
        <f t="shared" si="810"/>
        <v>Operating Expense</v>
      </c>
      <c r="F1172" s="183">
        <f t="shared" si="810"/>
        <v>2</v>
      </c>
      <c r="G1172" s="183"/>
      <c r="H1172" s="267">
        <f t="shared" si="817"/>
        <v>0.25345000000000001</v>
      </c>
      <c r="K1172" s="202">
        <f t="shared" ca="1" si="814"/>
        <v>0</v>
      </c>
      <c r="L1172" s="203">
        <f t="shared" ca="1" si="815"/>
        <v>0</v>
      </c>
      <c r="O1172" s="234">
        <f t="shared" ref="O1172:BM1172" ca="1" si="826">O1143*$H1172/(1-$H1172)</f>
        <v>0</v>
      </c>
      <c r="P1172" s="234">
        <f t="shared" ca="1" si="826"/>
        <v>0</v>
      </c>
      <c r="Q1172" s="234">
        <f t="shared" ca="1" si="826"/>
        <v>0</v>
      </c>
      <c r="R1172" s="234">
        <f t="shared" ca="1" si="826"/>
        <v>0</v>
      </c>
      <c r="S1172" s="234">
        <f t="shared" ca="1" si="826"/>
        <v>0</v>
      </c>
      <c r="T1172" s="234">
        <f t="shared" ca="1" si="826"/>
        <v>0</v>
      </c>
      <c r="U1172" s="234">
        <f t="shared" ca="1" si="826"/>
        <v>0</v>
      </c>
      <c r="V1172" s="234">
        <f t="shared" ca="1" si="826"/>
        <v>0</v>
      </c>
      <c r="W1172" s="234">
        <f t="shared" ca="1" si="826"/>
        <v>0</v>
      </c>
      <c r="X1172" s="234">
        <f t="shared" ca="1" si="826"/>
        <v>0</v>
      </c>
      <c r="Y1172" s="234">
        <f t="shared" ca="1" si="826"/>
        <v>0</v>
      </c>
      <c r="Z1172" s="234">
        <f t="shared" ca="1" si="826"/>
        <v>0</v>
      </c>
      <c r="AA1172" s="234">
        <f t="shared" ca="1" si="826"/>
        <v>0</v>
      </c>
      <c r="AB1172" s="234">
        <f t="shared" ca="1" si="826"/>
        <v>0</v>
      </c>
      <c r="AC1172" s="234">
        <f t="shared" ca="1" si="826"/>
        <v>0</v>
      </c>
      <c r="AD1172" s="234">
        <f t="shared" ca="1" si="826"/>
        <v>0</v>
      </c>
      <c r="AE1172" s="234">
        <f t="shared" ca="1" si="826"/>
        <v>0</v>
      </c>
      <c r="AF1172" s="234">
        <f t="shared" ca="1" si="826"/>
        <v>0</v>
      </c>
      <c r="AG1172" s="234">
        <f t="shared" ca="1" si="826"/>
        <v>0</v>
      </c>
      <c r="AH1172" s="234">
        <f t="shared" ca="1" si="826"/>
        <v>0</v>
      </c>
      <c r="AI1172" s="234">
        <f t="shared" ca="1" si="826"/>
        <v>0</v>
      </c>
      <c r="AJ1172" s="234">
        <f t="shared" ca="1" si="826"/>
        <v>0</v>
      </c>
      <c r="AK1172" s="234">
        <f t="shared" ca="1" si="826"/>
        <v>0</v>
      </c>
      <c r="AL1172" s="234">
        <f t="shared" ca="1" si="826"/>
        <v>0</v>
      </c>
      <c r="AM1172" s="234">
        <f t="shared" ca="1" si="826"/>
        <v>0</v>
      </c>
      <c r="AN1172" s="234">
        <f t="shared" ca="1" si="826"/>
        <v>0</v>
      </c>
      <c r="AO1172" s="234">
        <f t="shared" ca="1" si="826"/>
        <v>0</v>
      </c>
      <c r="AP1172" s="234">
        <f t="shared" ca="1" si="826"/>
        <v>0</v>
      </c>
      <c r="AQ1172" s="234">
        <f t="shared" ca="1" si="826"/>
        <v>0</v>
      </c>
      <c r="AR1172" s="234">
        <f t="shared" ca="1" si="826"/>
        <v>0</v>
      </c>
      <c r="AS1172" s="234">
        <f t="shared" ca="1" si="826"/>
        <v>0</v>
      </c>
      <c r="AT1172" s="234">
        <f t="shared" ca="1" si="826"/>
        <v>0</v>
      </c>
      <c r="AU1172" s="234">
        <f t="shared" ca="1" si="826"/>
        <v>0</v>
      </c>
      <c r="AV1172" s="234">
        <f t="shared" ca="1" si="826"/>
        <v>0</v>
      </c>
      <c r="AW1172" s="234">
        <f t="shared" ca="1" si="826"/>
        <v>0</v>
      </c>
      <c r="AX1172" s="234">
        <f t="shared" ca="1" si="826"/>
        <v>0</v>
      </c>
      <c r="AY1172" s="234">
        <f t="shared" ca="1" si="826"/>
        <v>0</v>
      </c>
      <c r="AZ1172" s="234">
        <f t="shared" ca="1" si="826"/>
        <v>0</v>
      </c>
      <c r="BA1172" s="234">
        <f t="shared" ca="1" si="826"/>
        <v>0</v>
      </c>
      <c r="BB1172" s="234">
        <f t="shared" ca="1" si="826"/>
        <v>0</v>
      </c>
      <c r="BC1172" s="234">
        <f t="shared" ca="1" si="826"/>
        <v>0</v>
      </c>
      <c r="BD1172" s="234">
        <f t="shared" ca="1" si="826"/>
        <v>0</v>
      </c>
      <c r="BE1172" s="234">
        <f t="shared" ca="1" si="826"/>
        <v>0</v>
      </c>
      <c r="BF1172" s="234">
        <f t="shared" ca="1" si="826"/>
        <v>0</v>
      </c>
      <c r="BG1172" s="234">
        <f t="shared" ca="1" si="826"/>
        <v>0</v>
      </c>
      <c r="BH1172" s="234">
        <f t="shared" ca="1" si="826"/>
        <v>0</v>
      </c>
      <c r="BI1172" s="234">
        <f t="shared" ca="1" si="826"/>
        <v>0</v>
      </c>
      <c r="BJ1172" s="234">
        <f t="shared" ca="1" si="826"/>
        <v>0</v>
      </c>
      <c r="BK1172" s="234">
        <f t="shared" ca="1" si="826"/>
        <v>0</v>
      </c>
      <c r="BL1172" s="234">
        <f t="shared" ca="1" si="826"/>
        <v>0</v>
      </c>
      <c r="BM1172" s="234">
        <f t="shared" ca="1" si="826"/>
        <v>0</v>
      </c>
    </row>
    <row r="1173" spans="3:65" outlineLevel="1" x14ac:dyDescent="0.2">
      <c r="C1173" s="188">
        <f t="shared" si="812"/>
        <v>12</v>
      </c>
      <c r="D1173" s="166" t="str">
        <f t="shared" si="813"/>
        <v/>
      </c>
      <c r="E1173" s="211" t="str">
        <f t="shared" si="810"/>
        <v>Operating Expense</v>
      </c>
      <c r="F1173" s="183">
        <f t="shared" si="810"/>
        <v>2</v>
      </c>
      <c r="G1173" s="183"/>
      <c r="H1173" s="267">
        <f t="shared" si="817"/>
        <v>0.25345000000000001</v>
      </c>
      <c r="K1173" s="202">
        <f t="shared" ca="1" si="814"/>
        <v>0</v>
      </c>
      <c r="L1173" s="203">
        <f t="shared" ca="1" si="815"/>
        <v>0</v>
      </c>
      <c r="O1173" s="234">
        <f t="shared" ref="O1173:BM1173" ca="1" si="827">O1144*$H1173/(1-$H1173)</f>
        <v>0</v>
      </c>
      <c r="P1173" s="234">
        <f t="shared" ca="1" si="827"/>
        <v>0</v>
      </c>
      <c r="Q1173" s="234">
        <f t="shared" ca="1" si="827"/>
        <v>0</v>
      </c>
      <c r="R1173" s="234">
        <f t="shared" ca="1" si="827"/>
        <v>0</v>
      </c>
      <c r="S1173" s="234">
        <f t="shared" ca="1" si="827"/>
        <v>0</v>
      </c>
      <c r="T1173" s="234">
        <f t="shared" ca="1" si="827"/>
        <v>0</v>
      </c>
      <c r="U1173" s="234">
        <f t="shared" ca="1" si="827"/>
        <v>0</v>
      </c>
      <c r="V1173" s="234">
        <f t="shared" ca="1" si="827"/>
        <v>0</v>
      </c>
      <c r="W1173" s="234">
        <f t="shared" ca="1" si="827"/>
        <v>0</v>
      </c>
      <c r="X1173" s="234">
        <f t="shared" ca="1" si="827"/>
        <v>0</v>
      </c>
      <c r="Y1173" s="234">
        <f t="shared" ca="1" si="827"/>
        <v>0</v>
      </c>
      <c r="Z1173" s="234">
        <f t="shared" ca="1" si="827"/>
        <v>0</v>
      </c>
      <c r="AA1173" s="234">
        <f t="shared" ca="1" si="827"/>
        <v>0</v>
      </c>
      <c r="AB1173" s="234">
        <f t="shared" ca="1" si="827"/>
        <v>0</v>
      </c>
      <c r="AC1173" s="234">
        <f t="shared" ca="1" si="827"/>
        <v>0</v>
      </c>
      <c r="AD1173" s="234">
        <f t="shared" ca="1" si="827"/>
        <v>0</v>
      </c>
      <c r="AE1173" s="234">
        <f t="shared" ca="1" si="827"/>
        <v>0</v>
      </c>
      <c r="AF1173" s="234">
        <f t="shared" ca="1" si="827"/>
        <v>0</v>
      </c>
      <c r="AG1173" s="234">
        <f t="shared" ca="1" si="827"/>
        <v>0</v>
      </c>
      <c r="AH1173" s="234">
        <f t="shared" ca="1" si="827"/>
        <v>0</v>
      </c>
      <c r="AI1173" s="234">
        <f t="shared" ca="1" si="827"/>
        <v>0</v>
      </c>
      <c r="AJ1173" s="234">
        <f t="shared" ca="1" si="827"/>
        <v>0</v>
      </c>
      <c r="AK1173" s="234">
        <f t="shared" ca="1" si="827"/>
        <v>0</v>
      </c>
      <c r="AL1173" s="234">
        <f t="shared" ca="1" si="827"/>
        <v>0</v>
      </c>
      <c r="AM1173" s="234">
        <f t="shared" ca="1" si="827"/>
        <v>0</v>
      </c>
      <c r="AN1173" s="234">
        <f t="shared" ca="1" si="827"/>
        <v>0</v>
      </c>
      <c r="AO1173" s="234">
        <f t="shared" ca="1" si="827"/>
        <v>0</v>
      </c>
      <c r="AP1173" s="234">
        <f t="shared" ca="1" si="827"/>
        <v>0</v>
      </c>
      <c r="AQ1173" s="234">
        <f t="shared" ca="1" si="827"/>
        <v>0</v>
      </c>
      <c r="AR1173" s="234">
        <f t="shared" ca="1" si="827"/>
        <v>0</v>
      </c>
      <c r="AS1173" s="234">
        <f t="shared" ca="1" si="827"/>
        <v>0</v>
      </c>
      <c r="AT1173" s="234">
        <f t="shared" ca="1" si="827"/>
        <v>0</v>
      </c>
      <c r="AU1173" s="234">
        <f t="shared" ca="1" si="827"/>
        <v>0</v>
      </c>
      <c r="AV1173" s="234">
        <f t="shared" ca="1" si="827"/>
        <v>0</v>
      </c>
      <c r="AW1173" s="234">
        <f t="shared" ca="1" si="827"/>
        <v>0</v>
      </c>
      <c r="AX1173" s="234">
        <f t="shared" ca="1" si="827"/>
        <v>0</v>
      </c>
      <c r="AY1173" s="234">
        <f t="shared" ca="1" si="827"/>
        <v>0</v>
      </c>
      <c r="AZ1173" s="234">
        <f t="shared" ca="1" si="827"/>
        <v>0</v>
      </c>
      <c r="BA1173" s="234">
        <f t="shared" ca="1" si="827"/>
        <v>0</v>
      </c>
      <c r="BB1173" s="234">
        <f t="shared" ca="1" si="827"/>
        <v>0</v>
      </c>
      <c r="BC1173" s="234">
        <f t="shared" ca="1" si="827"/>
        <v>0</v>
      </c>
      <c r="BD1173" s="234">
        <f t="shared" ca="1" si="827"/>
        <v>0</v>
      </c>
      <c r="BE1173" s="234">
        <f t="shared" ca="1" si="827"/>
        <v>0</v>
      </c>
      <c r="BF1173" s="234">
        <f t="shared" ca="1" si="827"/>
        <v>0</v>
      </c>
      <c r="BG1173" s="234">
        <f t="shared" ca="1" si="827"/>
        <v>0</v>
      </c>
      <c r="BH1173" s="234">
        <f t="shared" ca="1" si="827"/>
        <v>0</v>
      </c>
      <c r="BI1173" s="234">
        <f t="shared" ca="1" si="827"/>
        <v>0</v>
      </c>
      <c r="BJ1173" s="234">
        <f t="shared" ca="1" si="827"/>
        <v>0</v>
      </c>
      <c r="BK1173" s="234">
        <f t="shared" ca="1" si="827"/>
        <v>0</v>
      </c>
      <c r="BL1173" s="234">
        <f t="shared" ca="1" si="827"/>
        <v>0</v>
      </c>
      <c r="BM1173" s="234">
        <f t="shared" ca="1" si="827"/>
        <v>0</v>
      </c>
    </row>
    <row r="1174" spans="3:65" outlineLevel="1" x14ac:dyDescent="0.2">
      <c r="C1174" s="188">
        <f t="shared" si="812"/>
        <v>13</v>
      </c>
      <c r="D1174" s="166" t="str">
        <f t="shared" si="813"/>
        <v xml:space="preserve">Alt 2 - TRANSMISSION LINE  </v>
      </c>
      <c r="E1174" s="211" t="str">
        <f t="shared" si="810"/>
        <v>CWIP Capital</v>
      </c>
      <c r="F1174" s="183">
        <f t="shared" si="810"/>
        <v>6</v>
      </c>
      <c r="G1174" s="183"/>
      <c r="H1174" s="267">
        <f t="shared" si="817"/>
        <v>0.25345000000000001</v>
      </c>
      <c r="K1174" s="202">
        <f t="shared" ca="1" si="814"/>
        <v>0</v>
      </c>
      <c r="L1174" s="203">
        <f t="shared" ca="1" si="815"/>
        <v>0</v>
      </c>
      <c r="O1174" s="234">
        <f t="shared" ref="O1174:BM1174" ca="1" si="828">O1145*$H1174/(1-$H1174)</f>
        <v>0</v>
      </c>
      <c r="P1174" s="234">
        <f t="shared" ca="1" si="828"/>
        <v>0</v>
      </c>
      <c r="Q1174" s="234">
        <f t="shared" ca="1" si="828"/>
        <v>0</v>
      </c>
      <c r="R1174" s="234">
        <f t="shared" ca="1" si="828"/>
        <v>0</v>
      </c>
      <c r="S1174" s="234">
        <f t="shared" ca="1" si="828"/>
        <v>0</v>
      </c>
      <c r="T1174" s="234">
        <f t="shared" ca="1" si="828"/>
        <v>0</v>
      </c>
      <c r="U1174" s="234">
        <f t="shared" ca="1" si="828"/>
        <v>0</v>
      </c>
      <c r="V1174" s="234">
        <f t="shared" ca="1" si="828"/>
        <v>0</v>
      </c>
      <c r="W1174" s="234">
        <f t="shared" ca="1" si="828"/>
        <v>0</v>
      </c>
      <c r="X1174" s="234">
        <f t="shared" ca="1" si="828"/>
        <v>0</v>
      </c>
      <c r="Y1174" s="234">
        <f t="shared" ca="1" si="828"/>
        <v>0</v>
      </c>
      <c r="Z1174" s="234">
        <f t="shared" ca="1" si="828"/>
        <v>0</v>
      </c>
      <c r="AA1174" s="234">
        <f t="shared" ca="1" si="828"/>
        <v>0</v>
      </c>
      <c r="AB1174" s="234">
        <f t="shared" ca="1" si="828"/>
        <v>0</v>
      </c>
      <c r="AC1174" s="234">
        <f t="shared" ca="1" si="828"/>
        <v>0</v>
      </c>
      <c r="AD1174" s="234">
        <f t="shared" ca="1" si="828"/>
        <v>0</v>
      </c>
      <c r="AE1174" s="234">
        <f t="shared" ca="1" si="828"/>
        <v>0</v>
      </c>
      <c r="AF1174" s="234">
        <f t="shared" ca="1" si="828"/>
        <v>0</v>
      </c>
      <c r="AG1174" s="234">
        <f t="shared" ca="1" si="828"/>
        <v>0</v>
      </c>
      <c r="AH1174" s="234">
        <f t="shared" ca="1" si="828"/>
        <v>0</v>
      </c>
      <c r="AI1174" s="234">
        <f t="shared" ca="1" si="828"/>
        <v>0</v>
      </c>
      <c r="AJ1174" s="234">
        <f t="shared" ca="1" si="828"/>
        <v>0</v>
      </c>
      <c r="AK1174" s="234">
        <f t="shared" ca="1" si="828"/>
        <v>0</v>
      </c>
      <c r="AL1174" s="234">
        <f t="shared" ca="1" si="828"/>
        <v>0</v>
      </c>
      <c r="AM1174" s="234">
        <f t="shared" ca="1" si="828"/>
        <v>0</v>
      </c>
      <c r="AN1174" s="234">
        <f t="shared" ca="1" si="828"/>
        <v>0</v>
      </c>
      <c r="AO1174" s="234">
        <f t="shared" ca="1" si="828"/>
        <v>0</v>
      </c>
      <c r="AP1174" s="234">
        <f t="shared" ca="1" si="828"/>
        <v>0</v>
      </c>
      <c r="AQ1174" s="234">
        <f t="shared" ca="1" si="828"/>
        <v>0</v>
      </c>
      <c r="AR1174" s="234">
        <f t="shared" ca="1" si="828"/>
        <v>0</v>
      </c>
      <c r="AS1174" s="234">
        <f t="shared" ca="1" si="828"/>
        <v>0</v>
      </c>
      <c r="AT1174" s="234">
        <f t="shared" ca="1" si="828"/>
        <v>0</v>
      </c>
      <c r="AU1174" s="234">
        <f t="shared" ca="1" si="828"/>
        <v>0</v>
      </c>
      <c r="AV1174" s="234">
        <f t="shared" ca="1" si="828"/>
        <v>0</v>
      </c>
      <c r="AW1174" s="234">
        <f t="shared" ca="1" si="828"/>
        <v>0</v>
      </c>
      <c r="AX1174" s="234">
        <f t="shared" ca="1" si="828"/>
        <v>0</v>
      </c>
      <c r="AY1174" s="234">
        <f t="shared" ca="1" si="828"/>
        <v>0</v>
      </c>
      <c r="AZ1174" s="234">
        <f t="shared" ca="1" si="828"/>
        <v>0</v>
      </c>
      <c r="BA1174" s="234">
        <f t="shared" ca="1" si="828"/>
        <v>0</v>
      </c>
      <c r="BB1174" s="234">
        <f t="shared" ca="1" si="828"/>
        <v>0</v>
      </c>
      <c r="BC1174" s="234">
        <f t="shared" ca="1" si="828"/>
        <v>0</v>
      </c>
      <c r="BD1174" s="234">
        <f t="shared" ca="1" si="828"/>
        <v>0</v>
      </c>
      <c r="BE1174" s="234">
        <f t="shared" ca="1" si="828"/>
        <v>0</v>
      </c>
      <c r="BF1174" s="234">
        <f t="shared" ca="1" si="828"/>
        <v>0</v>
      </c>
      <c r="BG1174" s="234">
        <f t="shared" ca="1" si="828"/>
        <v>0</v>
      </c>
      <c r="BH1174" s="234">
        <f t="shared" ca="1" si="828"/>
        <v>0</v>
      </c>
      <c r="BI1174" s="234">
        <f t="shared" ca="1" si="828"/>
        <v>0</v>
      </c>
      <c r="BJ1174" s="234">
        <f t="shared" ca="1" si="828"/>
        <v>0</v>
      </c>
      <c r="BK1174" s="234">
        <f t="shared" ca="1" si="828"/>
        <v>0</v>
      </c>
      <c r="BL1174" s="234">
        <f t="shared" ca="1" si="828"/>
        <v>0</v>
      </c>
      <c r="BM1174" s="234">
        <f t="shared" ca="1" si="828"/>
        <v>0</v>
      </c>
    </row>
    <row r="1175" spans="3:65" outlineLevel="1" x14ac:dyDescent="0.2">
      <c r="C1175" s="188">
        <f t="shared" si="812"/>
        <v>14</v>
      </c>
      <c r="D1175" s="166" t="str">
        <f t="shared" si="813"/>
        <v xml:space="preserve">Alt 2 - TRANSMISSION SUBSTATION  </v>
      </c>
      <c r="E1175" s="211" t="str">
        <f t="shared" si="810"/>
        <v>CWIP Capital</v>
      </c>
      <c r="F1175" s="183">
        <f t="shared" si="810"/>
        <v>6</v>
      </c>
      <c r="G1175" s="183"/>
      <c r="H1175" s="267">
        <f t="shared" si="817"/>
        <v>0.25345000000000001</v>
      </c>
      <c r="K1175" s="202">
        <f t="shared" ca="1" si="814"/>
        <v>0</v>
      </c>
      <c r="L1175" s="203">
        <f t="shared" ca="1" si="815"/>
        <v>0</v>
      </c>
      <c r="O1175" s="234">
        <f t="shared" ref="O1175:BM1175" ca="1" si="829">O1146*$H1175/(1-$H1175)</f>
        <v>0</v>
      </c>
      <c r="P1175" s="234">
        <f t="shared" ca="1" si="829"/>
        <v>0</v>
      </c>
      <c r="Q1175" s="234">
        <f t="shared" ca="1" si="829"/>
        <v>0</v>
      </c>
      <c r="R1175" s="234">
        <f t="shared" ca="1" si="829"/>
        <v>0</v>
      </c>
      <c r="S1175" s="234">
        <f t="shared" ca="1" si="829"/>
        <v>0</v>
      </c>
      <c r="T1175" s="234">
        <f t="shared" ca="1" si="829"/>
        <v>0</v>
      </c>
      <c r="U1175" s="234">
        <f t="shared" ca="1" si="829"/>
        <v>0</v>
      </c>
      <c r="V1175" s="234">
        <f t="shared" ca="1" si="829"/>
        <v>0</v>
      </c>
      <c r="W1175" s="234">
        <f t="shared" ca="1" si="829"/>
        <v>0</v>
      </c>
      <c r="X1175" s="234">
        <f t="shared" ca="1" si="829"/>
        <v>0</v>
      </c>
      <c r="Y1175" s="234">
        <f t="shared" ca="1" si="829"/>
        <v>0</v>
      </c>
      <c r="Z1175" s="234">
        <f t="shared" ca="1" si="829"/>
        <v>0</v>
      </c>
      <c r="AA1175" s="234">
        <f t="shared" ca="1" si="829"/>
        <v>0</v>
      </c>
      <c r="AB1175" s="234">
        <f t="shared" ca="1" si="829"/>
        <v>0</v>
      </c>
      <c r="AC1175" s="234">
        <f t="shared" ca="1" si="829"/>
        <v>0</v>
      </c>
      <c r="AD1175" s="234">
        <f t="shared" ca="1" si="829"/>
        <v>0</v>
      </c>
      <c r="AE1175" s="234">
        <f t="shared" ca="1" si="829"/>
        <v>0</v>
      </c>
      <c r="AF1175" s="234">
        <f t="shared" ca="1" si="829"/>
        <v>0</v>
      </c>
      <c r="AG1175" s="234">
        <f t="shared" ca="1" si="829"/>
        <v>0</v>
      </c>
      <c r="AH1175" s="234">
        <f t="shared" ca="1" si="829"/>
        <v>0</v>
      </c>
      <c r="AI1175" s="234">
        <f t="shared" ca="1" si="829"/>
        <v>0</v>
      </c>
      <c r="AJ1175" s="234">
        <f t="shared" ca="1" si="829"/>
        <v>0</v>
      </c>
      <c r="AK1175" s="234">
        <f t="shared" ca="1" si="829"/>
        <v>0</v>
      </c>
      <c r="AL1175" s="234">
        <f t="shared" ca="1" si="829"/>
        <v>0</v>
      </c>
      <c r="AM1175" s="234">
        <f t="shared" ca="1" si="829"/>
        <v>0</v>
      </c>
      <c r="AN1175" s="234">
        <f t="shared" ca="1" si="829"/>
        <v>0</v>
      </c>
      <c r="AO1175" s="234">
        <f t="shared" ca="1" si="829"/>
        <v>0</v>
      </c>
      <c r="AP1175" s="234">
        <f t="shared" ca="1" si="829"/>
        <v>0</v>
      </c>
      <c r="AQ1175" s="234">
        <f t="shared" ca="1" si="829"/>
        <v>0</v>
      </c>
      <c r="AR1175" s="234">
        <f t="shared" ca="1" si="829"/>
        <v>0</v>
      </c>
      <c r="AS1175" s="234">
        <f t="shared" ca="1" si="829"/>
        <v>0</v>
      </c>
      <c r="AT1175" s="234">
        <f t="shared" ca="1" si="829"/>
        <v>0</v>
      </c>
      <c r="AU1175" s="234">
        <f t="shared" ca="1" si="829"/>
        <v>0</v>
      </c>
      <c r="AV1175" s="234">
        <f t="shared" ca="1" si="829"/>
        <v>0</v>
      </c>
      <c r="AW1175" s="234">
        <f t="shared" ca="1" si="829"/>
        <v>0</v>
      </c>
      <c r="AX1175" s="234">
        <f t="shared" ca="1" si="829"/>
        <v>0</v>
      </c>
      <c r="AY1175" s="234">
        <f t="shared" ca="1" si="829"/>
        <v>0</v>
      </c>
      <c r="AZ1175" s="234">
        <f t="shared" ca="1" si="829"/>
        <v>0</v>
      </c>
      <c r="BA1175" s="234">
        <f t="shared" ca="1" si="829"/>
        <v>0</v>
      </c>
      <c r="BB1175" s="234">
        <f t="shared" ca="1" si="829"/>
        <v>0</v>
      </c>
      <c r="BC1175" s="234">
        <f t="shared" ca="1" si="829"/>
        <v>0</v>
      </c>
      <c r="BD1175" s="234">
        <f t="shared" ca="1" si="829"/>
        <v>0</v>
      </c>
      <c r="BE1175" s="234">
        <f t="shared" ca="1" si="829"/>
        <v>0</v>
      </c>
      <c r="BF1175" s="234">
        <f t="shared" ca="1" si="829"/>
        <v>0</v>
      </c>
      <c r="BG1175" s="234">
        <f t="shared" ca="1" si="829"/>
        <v>0</v>
      </c>
      <c r="BH1175" s="234">
        <f t="shared" ca="1" si="829"/>
        <v>0</v>
      </c>
      <c r="BI1175" s="234">
        <f t="shared" ca="1" si="829"/>
        <v>0</v>
      </c>
      <c r="BJ1175" s="234">
        <f t="shared" ca="1" si="829"/>
        <v>0</v>
      </c>
      <c r="BK1175" s="234">
        <f t="shared" ca="1" si="829"/>
        <v>0</v>
      </c>
      <c r="BL1175" s="234">
        <f t="shared" ca="1" si="829"/>
        <v>0</v>
      </c>
      <c r="BM1175" s="234">
        <f t="shared" ca="1" si="829"/>
        <v>0</v>
      </c>
    </row>
    <row r="1176" spans="3:65" outlineLevel="1" x14ac:dyDescent="0.2">
      <c r="C1176" s="188">
        <f t="shared" si="812"/>
        <v>15</v>
      </c>
      <c r="D1176" s="166" t="str">
        <f t="shared" si="813"/>
        <v xml:space="preserve">Alt 2 - DISTRIBUTION SUBSTATION  </v>
      </c>
      <c r="E1176" s="211" t="str">
        <f t="shared" si="810"/>
        <v>CWIP Capital</v>
      </c>
      <c r="F1176" s="183">
        <f t="shared" si="810"/>
        <v>6</v>
      </c>
      <c r="G1176" s="183"/>
      <c r="H1176" s="267">
        <f t="shared" si="817"/>
        <v>0.25345000000000001</v>
      </c>
      <c r="K1176" s="202">
        <f t="shared" ca="1" si="814"/>
        <v>0</v>
      </c>
      <c r="L1176" s="203">
        <f t="shared" ca="1" si="815"/>
        <v>0</v>
      </c>
      <c r="O1176" s="234">
        <f t="shared" ref="O1176:BM1176" ca="1" si="830">O1147*$H1176/(1-$H1176)</f>
        <v>0</v>
      </c>
      <c r="P1176" s="234">
        <f t="shared" ca="1" si="830"/>
        <v>0</v>
      </c>
      <c r="Q1176" s="234">
        <f t="shared" ca="1" si="830"/>
        <v>0</v>
      </c>
      <c r="R1176" s="234">
        <f t="shared" ca="1" si="830"/>
        <v>0</v>
      </c>
      <c r="S1176" s="234">
        <f t="shared" ca="1" si="830"/>
        <v>0</v>
      </c>
      <c r="T1176" s="234">
        <f t="shared" ca="1" si="830"/>
        <v>0</v>
      </c>
      <c r="U1176" s="234">
        <f t="shared" ca="1" si="830"/>
        <v>0</v>
      </c>
      <c r="V1176" s="234">
        <f t="shared" ca="1" si="830"/>
        <v>0</v>
      </c>
      <c r="W1176" s="234">
        <f t="shared" ca="1" si="830"/>
        <v>0</v>
      </c>
      <c r="X1176" s="234">
        <f t="shared" ca="1" si="830"/>
        <v>0</v>
      </c>
      <c r="Y1176" s="234">
        <f t="shared" ca="1" si="830"/>
        <v>0</v>
      </c>
      <c r="Z1176" s="234">
        <f t="shared" ca="1" si="830"/>
        <v>0</v>
      </c>
      <c r="AA1176" s="234">
        <f t="shared" ca="1" si="830"/>
        <v>0</v>
      </c>
      <c r="AB1176" s="234">
        <f t="shared" ca="1" si="830"/>
        <v>0</v>
      </c>
      <c r="AC1176" s="234">
        <f t="shared" ca="1" si="830"/>
        <v>0</v>
      </c>
      <c r="AD1176" s="234">
        <f t="shared" ca="1" si="830"/>
        <v>0</v>
      </c>
      <c r="AE1176" s="234">
        <f t="shared" ca="1" si="830"/>
        <v>0</v>
      </c>
      <c r="AF1176" s="234">
        <f t="shared" ca="1" si="830"/>
        <v>0</v>
      </c>
      <c r="AG1176" s="234">
        <f t="shared" ca="1" si="830"/>
        <v>0</v>
      </c>
      <c r="AH1176" s="234">
        <f t="shared" ca="1" si="830"/>
        <v>0</v>
      </c>
      <c r="AI1176" s="234">
        <f t="shared" ca="1" si="830"/>
        <v>0</v>
      </c>
      <c r="AJ1176" s="234">
        <f t="shared" ca="1" si="830"/>
        <v>0</v>
      </c>
      <c r="AK1176" s="234">
        <f t="shared" ca="1" si="830"/>
        <v>0</v>
      </c>
      <c r="AL1176" s="234">
        <f t="shared" ca="1" si="830"/>
        <v>0</v>
      </c>
      <c r="AM1176" s="234">
        <f t="shared" ca="1" si="830"/>
        <v>0</v>
      </c>
      <c r="AN1176" s="234">
        <f t="shared" ca="1" si="830"/>
        <v>0</v>
      </c>
      <c r="AO1176" s="234">
        <f t="shared" ca="1" si="830"/>
        <v>0</v>
      </c>
      <c r="AP1176" s="234">
        <f t="shared" ca="1" si="830"/>
        <v>0</v>
      </c>
      <c r="AQ1176" s="234">
        <f t="shared" ca="1" si="830"/>
        <v>0</v>
      </c>
      <c r="AR1176" s="234">
        <f t="shared" ca="1" si="830"/>
        <v>0</v>
      </c>
      <c r="AS1176" s="234">
        <f t="shared" ca="1" si="830"/>
        <v>0</v>
      </c>
      <c r="AT1176" s="234">
        <f t="shared" ca="1" si="830"/>
        <v>0</v>
      </c>
      <c r="AU1176" s="234">
        <f t="shared" ca="1" si="830"/>
        <v>0</v>
      </c>
      <c r="AV1176" s="234">
        <f t="shared" ca="1" si="830"/>
        <v>0</v>
      </c>
      <c r="AW1176" s="234">
        <f t="shared" ca="1" si="830"/>
        <v>0</v>
      </c>
      <c r="AX1176" s="234">
        <f t="shared" ca="1" si="830"/>
        <v>0</v>
      </c>
      <c r="AY1176" s="234">
        <f t="shared" ca="1" si="830"/>
        <v>0</v>
      </c>
      <c r="AZ1176" s="234">
        <f t="shared" ca="1" si="830"/>
        <v>0</v>
      </c>
      <c r="BA1176" s="234">
        <f t="shared" ca="1" si="830"/>
        <v>0</v>
      </c>
      <c r="BB1176" s="234">
        <f t="shared" ca="1" si="830"/>
        <v>0</v>
      </c>
      <c r="BC1176" s="234">
        <f t="shared" ca="1" si="830"/>
        <v>0</v>
      </c>
      <c r="BD1176" s="234">
        <f t="shared" ca="1" si="830"/>
        <v>0</v>
      </c>
      <c r="BE1176" s="234">
        <f t="shared" ca="1" si="830"/>
        <v>0</v>
      </c>
      <c r="BF1176" s="234">
        <f t="shared" ca="1" si="830"/>
        <v>0</v>
      </c>
      <c r="BG1176" s="234">
        <f t="shared" ca="1" si="830"/>
        <v>0</v>
      </c>
      <c r="BH1176" s="234">
        <f t="shared" ca="1" si="830"/>
        <v>0</v>
      </c>
      <c r="BI1176" s="234">
        <f t="shared" ca="1" si="830"/>
        <v>0</v>
      </c>
      <c r="BJ1176" s="234">
        <f t="shared" ca="1" si="830"/>
        <v>0</v>
      </c>
      <c r="BK1176" s="234">
        <f t="shared" ca="1" si="830"/>
        <v>0</v>
      </c>
      <c r="BL1176" s="234">
        <f t="shared" ca="1" si="830"/>
        <v>0</v>
      </c>
      <c r="BM1176" s="234">
        <f t="shared" ca="1" si="830"/>
        <v>0</v>
      </c>
    </row>
    <row r="1177" spans="3:65" outlineLevel="1" x14ac:dyDescent="0.2">
      <c r="C1177" s="188">
        <f t="shared" si="812"/>
        <v>16</v>
      </c>
      <c r="D1177" s="166" t="str">
        <f t="shared" si="813"/>
        <v>item 16</v>
      </c>
      <c r="E1177" s="211" t="str">
        <f t="shared" si="810"/>
        <v>Operating Expense</v>
      </c>
      <c r="F1177" s="183">
        <f t="shared" si="810"/>
        <v>2</v>
      </c>
      <c r="G1177" s="183"/>
      <c r="H1177" s="267">
        <f t="shared" si="817"/>
        <v>0.25345000000000001</v>
      </c>
      <c r="K1177" s="202">
        <f t="shared" ca="1" si="814"/>
        <v>0</v>
      </c>
      <c r="L1177" s="203">
        <f t="shared" ca="1" si="815"/>
        <v>0</v>
      </c>
      <c r="O1177" s="234">
        <f t="shared" ref="O1177:BM1177" ca="1" si="831">O1148*$H1177/(1-$H1177)</f>
        <v>0</v>
      </c>
      <c r="P1177" s="234">
        <f t="shared" ca="1" si="831"/>
        <v>0</v>
      </c>
      <c r="Q1177" s="234">
        <f t="shared" ca="1" si="831"/>
        <v>0</v>
      </c>
      <c r="R1177" s="234">
        <f t="shared" ca="1" si="831"/>
        <v>0</v>
      </c>
      <c r="S1177" s="234">
        <f t="shared" ca="1" si="831"/>
        <v>0</v>
      </c>
      <c r="T1177" s="234">
        <f t="shared" ca="1" si="831"/>
        <v>0</v>
      </c>
      <c r="U1177" s="234">
        <f t="shared" ca="1" si="831"/>
        <v>0</v>
      </c>
      <c r="V1177" s="234">
        <f t="shared" ca="1" si="831"/>
        <v>0</v>
      </c>
      <c r="W1177" s="234">
        <f t="shared" ca="1" si="831"/>
        <v>0</v>
      </c>
      <c r="X1177" s="234">
        <f t="shared" ca="1" si="831"/>
        <v>0</v>
      </c>
      <c r="Y1177" s="234">
        <f t="shared" ca="1" si="831"/>
        <v>0</v>
      </c>
      <c r="Z1177" s="234">
        <f t="shared" ca="1" si="831"/>
        <v>0</v>
      </c>
      <c r="AA1177" s="234">
        <f t="shared" ca="1" si="831"/>
        <v>0</v>
      </c>
      <c r="AB1177" s="234">
        <f t="shared" ca="1" si="831"/>
        <v>0</v>
      </c>
      <c r="AC1177" s="234">
        <f t="shared" ca="1" si="831"/>
        <v>0</v>
      </c>
      <c r="AD1177" s="234">
        <f t="shared" ca="1" si="831"/>
        <v>0</v>
      </c>
      <c r="AE1177" s="234">
        <f t="shared" ca="1" si="831"/>
        <v>0</v>
      </c>
      <c r="AF1177" s="234">
        <f t="shared" ca="1" si="831"/>
        <v>0</v>
      </c>
      <c r="AG1177" s="234">
        <f t="shared" ca="1" si="831"/>
        <v>0</v>
      </c>
      <c r="AH1177" s="234">
        <f t="shared" ca="1" si="831"/>
        <v>0</v>
      </c>
      <c r="AI1177" s="234">
        <f t="shared" ca="1" si="831"/>
        <v>0</v>
      </c>
      <c r="AJ1177" s="234">
        <f t="shared" ca="1" si="831"/>
        <v>0</v>
      </c>
      <c r="AK1177" s="234">
        <f t="shared" ca="1" si="831"/>
        <v>0</v>
      </c>
      <c r="AL1177" s="234">
        <f t="shared" ca="1" si="831"/>
        <v>0</v>
      </c>
      <c r="AM1177" s="234">
        <f t="shared" ca="1" si="831"/>
        <v>0</v>
      </c>
      <c r="AN1177" s="234">
        <f t="shared" ca="1" si="831"/>
        <v>0</v>
      </c>
      <c r="AO1177" s="234">
        <f t="shared" ca="1" si="831"/>
        <v>0</v>
      </c>
      <c r="AP1177" s="234">
        <f t="shared" ca="1" si="831"/>
        <v>0</v>
      </c>
      <c r="AQ1177" s="234">
        <f t="shared" ca="1" si="831"/>
        <v>0</v>
      </c>
      <c r="AR1177" s="234">
        <f t="shared" ca="1" si="831"/>
        <v>0</v>
      </c>
      <c r="AS1177" s="234">
        <f t="shared" ca="1" si="831"/>
        <v>0</v>
      </c>
      <c r="AT1177" s="234">
        <f t="shared" ca="1" si="831"/>
        <v>0</v>
      </c>
      <c r="AU1177" s="234">
        <f t="shared" ca="1" si="831"/>
        <v>0</v>
      </c>
      <c r="AV1177" s="234">
        <f t="shared" ca="1" si="831"/>
        <v>0</v>
      </c>
      <c r="AW1177" s="234">
        <f t="shared" ca="1" si="831"/>
        <v>0</v>
      </c>
      <c r="AX1177" s="234">
        <f t="shared" ca="1" si="831"/>
        <v>0</v>
      </c>
      <c r="AY1177" s="234">
        <f t="shared" ca="1" si="831"/>
        <v>0</v>
      </c>
      <c r="AZ1177" s="234">
        <f t="shared" ca="1" si="831"/>
        <v>0</v>
      </c>
      <c r="BA1177" s="234">
        <f t="shared" ca="1" si="831"/>
        <v>0</v>
      </c>
      <c r="BB1177" s="234">
        <f t="shared" ca="1" si="831"/>
        <v>0</v>
      </c>
      <c r="BC1177" s="234">
        <f t="shared" ca="1" si="831"/>
        <v>0</v>
      </c>
      <c r="BD1177" s="234">
        <f t="shared" ca="1" si="831"/>
        <v>0</v>
      </c>
      <c r="BE1177" s="234">
        <f t="shared" ca="1" si="831"/>
        <v>0</v>
      </c>
      <c r="BF1177" s="234">
        <f t="shared" ca="1" si="831"/>
        <v>0</v>
      </c>
      <c r="BG1177" s="234">
        <f t="shared" ca="1" si="831"/>
        <v>0</v>
      </c>
      <c r="BH1177" s="234">
        <f t="shared" ca="1" si="831"/>
        <v>0</v>
      </c>
      <c r="BI1177" s="234">
        <f t="shared" ca="1" si="831"/>
        <v>0</v>
      </c>
      <c r="BJ1177" s="234">
        <f t="shared" ca="1" si="831"/>
        <v>0</v>
      </c>
      <c r="BK1177" s="234">
        <f t="shared" ca="1" si="831"/>
        <v>0</v>
      </c>
      <c r="BL1177" s="234">
        <f t="shared" ca="1" si="831"/>
        <v>0</v>
      </c>
      <c r="BM1177" s="234">
        <f t="shared" ca="1" si="831"/>
        <v>0</v>
      </c>
    </row>
    <row r="1178" spans="3:65" outlineLevel="1" x14ac:dyDescent="0.2">
      <c r="C1178" s="188">
        <f t="shared" si="812"/>
        <v>17</v>
      </c>
      <c r="D1178" s="166" t="str">
        <f t="shared" si="813"/>
        <v>item 17</v>
      </c>
      <c r="E1178" s="211" t="str">
        <f t="shared" si="810"/>
        <v>Operating Expense</v>
      </c>
      <c r="F1178" s="183">
        <f t="shared" si="810"/>
        <v>2</v>
      </c>
      <c r="G1178" s="183"/>
      <c r="H1178" s="267">
        <f t="shared" si="817"/>
        <v>0.25345000000000001</v>
      </c>
      <c r="K1178" s="202">
        <f t="shared" ca="1" si="814"/>
        <v>0</v>
      </c>
      <c r="L1178" s="203">
        <f t="shared" ca="1" si="815"/>
        <v>0</v>
      </c>
      <c r="O1178" s="234">
        <f t="shared" ref="O1178:BM1178" ca="1" si="832">O1149*$H1178/(1-$H1178)</f>
        <v>0</v>
      </c>
      <c r="P1178" s="234">
        <f t="shared" ca="1" si="832"/>
        <v>0</v>
      </c>
      <c r="Q1178" s="234">
        <f t="shared" ca="1" si="832"/>
        <v>0</v>
      </c>
      <c r="R1178" s="234">
        <f t="shared" ca="1" si="832"/>
        <v>0</v>
      </c>
      <c r="S1178" s="234">
        <f t="shared" ca="1" si="832"/>
        <v>0</v>
      </c>
      <c r="T1178" s="234">
        <f t="shared" ca="1" si="832"/>
        <v>0</v>
      </c>
      <c r="U1178" s="234">
        <f t="shared" ca="1" si="832"/>
        <v>0</v>
      </c>
      <c r="V1178" s="234">
        <f t="shared" ca="1" si="832"/>
        <v>0</v>
      </c>
      <c r="W1178" s="234">
        <f t="shared" ca="1" si="832"/>
        <v>0</v>
      </c>
      <c r="X1178" s="234">
        <f t="shared" ca="1" si="832"/>
        <v>0</v>
      </c>
      <c r="Y1178" s="234">
        <f t="shared" ca="1" si="832"/>
        <v>0</v>
      </c>
      <c r="Z1178" s="234">
        <f t="shared" ca="1" si="832"/>
        <v>0</v>
      </c>
      <c r="AA1178" s="234">
        <f t="shared" ca="1" si="832"/>
        <v>0</v>
      </c>
      <c r="AB1178" s="234">
        <f t="shared" ca="1" si="832"/>
        <v>0</v>
      </c>
      <c r="AC1178" s="234">
        <f t="shared" ca="1" si="832"/>
        <v>0</v>
      </c>
      <c r="AD1178" s="234">
        <f t="shared" ca="1" si="832"/>
        <v>0</v>
      </c>
      <c r="AE1178" s="234">
        <f t="shared" ca="1" si="832"/>
        <v>0</v>
      </c>
      <c r="AF1178" s="234">
        <f t="shared" ca="1" si="832"/>
        <v>0</v>
      </c>
      <c r="AG1178" s="234">
        <f t="shared" ca="1" si="832"/>
        <v>0</v>
      </c>
      <c r="AH1178" s="234">
        <f t="shared" ca="1" si="832"/>
        <v>0</v>
      </c>
      <c r="AI1178" s="234">
        <f t="shared" ca="1" si="832"/>
        <v>0</v>
      </c>
      <c r="AJ1178" s="234">
        <f t="shared" ca="1" si="832"/>
        <v>0</v>
      </c>
      <c r="AK1178" s="234">
        <f t="shared" ca="1" si="832"/>
        <v>0</v>
      </c>
      <c r="AL1178" s="234">
        <f t="shared" ca="1" si="832"/>
        <v>0</v>
      </c>
      <c r="AM1178" s="234">
        <f t="shared" ca="1" si="832"/>
        <v>0</v>
      </c>
      <c r="AN1178" s="234">
        <f t="shared" ca="1" si="832"/>
        <v>0</v>
      </c>
      <c r="AO1178" s="234">
        <f t="shared" ca="1" si="832"/>
        <v>0</v>
      </c>
      <c r="AP1178" s="234">
        <f t="shared" ca="1" si="832"/>
        <v>0</v>
      </c>
      <c r="AQ1178" s="234">
        <f t="shared" ca="1" si="832"/>
        <v>0</v>
      </c>
      <c r="AR1178" s="234">
        <f t="shared" ca="1" si="832"/>
        <v>0</v>
      </c>
      <c r="AS1178" s="234">
        <f t="shared" ca="1" si="832"/>
        <v>0</v>
      </c>
      <c r="AT1178" s="234">
        <f t="shared" ca="1" si="832"/>
        <v>0</v>
      </c>
      <c r="AU1178" s="234">
        <f t="shared" ca="1" si="832"/>
        <v>0</v>
      </c>
      <c r="AV1178" s="234">
        <f t="shared" ca="1" si="832"/>
        <v>0</v>
      </c>
      <c r="AW1178" s="234">
        <f t="shared" ca="1" si="832"/>
        <v>0</v>
      </c>
      <c r="AX1178" s="234">
        <f t="shared" ca="1" si="832"/>
        <v>0</v>
      </c>
      <c r="AY1178" s="234">
        <f t="shared" ca="1" si="832"/>
        <v>0</v>
      </c>
      <c r="AZ1178" s="234">
        <f t="shared" ca="1" si="832"/>
        <v>0</v>
      </c>
      <c r="BA1178" s="234">
        <f t="shared" ca="1" si="832"/>
        <v>0</v>
      </c>
      <c r="BB1178" s="234">
        <f t="shared" ca="1" si="832"/>
        <v>0</v>
      </c>
      <c r="BC1178" s="234">
        <f t="shared" ca="1" si="832"/>
        <v>0</v>
      </c>
      <c r="BD1178" s="234">
        <f t="shared" ca="1" si="832"/>
        <v>0</v>
      </c>
      <c r="BE1178" s="234">
        <f t="shared" ca="1" si="832"/>
        <v>0</v>
      </c>
      <c r="BF1178" s="234">
        <f t="shared" ca="1" si="832"/>
        <v>0</v>
      </c>
      <c r="BG1178" s="234">
        <f t="shared" ca="1" si="832"/>
        <v>0</v>
      </c>
      <c r="BH1178" s="234">
        <f t="shared" ca="1" si="832"/>
        <v>0</v>
      </c>
      <c r="BI1178" s="234">
        <f t="shared" ca="1" si="832"/>
        <v>0</v>
      </c>
      <c r="BJ1178" s="234">
        <f t="shared" ca="1" si="832"/>
        <v>0</v>
      </c>
      <c r="BK1178" s="234">
        <f t="shared" ca="1" si="832"/>
        <v>0</v>
      </c>
      <c r="BL1178" s="234">
        <f t="shared" ca="1" si="832"/>
        <v>0</v>
      </c>
      <c r="BM1178" s="234">
        <f t="shared" ca="1" si="832"/>
        <v>0</v>
      </c>
    </row>
    <row r="1179" spans="3:65" outlineLevel="1" x14ac:dyDescent="0.2">
      <c r="C1179" s="188">
        <f t="shared" si="812"/>
        <v>18</v>
      </c>
      <c r="D1179" s="166" t="str">
        <f t="shared" si="813"/>
        <v>item 18</v>
      </c>
      <c r="E1179" s="211" t="str">
        <f t="shared" si="810"/>
        <v>Operating Expense</v>
      </c>
      <c r="F1179" s="183">
        <f t="shared" si="810"/>
        <v>2</v>
      </c>
      <c r="G1179" s="183"/>
      <c r="H1179" s="267">
        <f t="shared" si="817"/>
        <v>0.25345000000000001</v>
      </c>
      <c r="K1179" s="202">
        <f t="shared" ca="1" si="814"/>
        <v>0</v>
      </c>
      <c r="L1179" s="203">
        <f t="shared" ca="1" si="815"/>
        <v>0</v>
      </c>
      <c r="O1179" s="234">
        <f t="shared" ref="O1179:BM1179" ca="1" si="833">O1150*$H1179/(1-$H1179)</f>
        <v>0</v>
      </c>
      <c r="P1179" s="234">
        <f t="shared" ca="1" si="833"/>
        <v>0</v>
      </c>
      <c r="Q1179" s="234">
        <f t="shared" ca="1" si="833"/>
        <v>0</v>
      </c>
      <c r="R1179" s="234">
        <f t="shared" ca="1" si="833"/>
        <v>0</v>
      </c>
      <c r="S1179" s="234">
        <f t="shared" ca="1" si="833"/>
        <v>0</v>
      </c>
      <c r="T1179" s="234">
        <f t="shared" ca="1" si="833"/>
        <v>0</v>
      </c>
      <c r="U1179" s="234">
        <f t="shared" ca="1" si="833"/>
        <v>0</v>
      </c>
      <c r="V1179" s="234">
        <f t="shared" ca="1" si="833"/>
        <v>0</v>
      </c>
      <c r="W1179" s="234">
        <f t="shared" ca="1" si="833"/>
        <v>0</v>
      </c>
      <c r="X1179" s="234">
        <f t="shared" ca="1" si="833"/>
        <v>0</v>
      </c>
      <c r="Y1179" s="234">
        <f t="shared" ca="1" si="833"/>
        <v>0</v>
      </c>
      <c r="Z1179" s="234">
        <f t="shared" ca="1" si="833"/>
        <v>0</v>
      </c>
      <c r="AA1179" s="234">
        <f t="shared" ca="1" si="833"/>
        <v>0</v>
      </c>
      <c r="AB1179" s="234">
        <f t="shared" ca="1" si="833"/>
        <v>0</v>
      </c>
      <c r="AC1179" s="234">
        <f t="shared" ca="1" si="833"/>
        <v>0</v>
      </c>
      <c r="AD1179" s="234">
        <f t="shared" ca="1" si="833"/>
        <v>0</v>
      </c>
      <c r="AE1179" s="234">
        <f t="shared" ca="1" si="833"/>
        <v>0</v>
      </c>
      <c r="AF1179" s="234">
        <f t="shared" ca="1" si="833"/>
        <v>0</v>
      </c>
      <c r="AG1179" s="234">
        <f t="shared" ca="1" si="833"/>
        <v>0</v>
      </c>
      <c r="AH1179" s="234">
        <f t="shared" ca="1" si="833"/>
        <v>0</v>
      </c>
      <c r="AI1179" s="234">
        <f t="shared" ca="1" si="833"/>
        <v>0</v>
      </c>
      <c r="AJ1179" s="234">
        <f t="shared" ca="1" si="833"/>
        <v>0</v>
      </c>
      <c r="AK1179" s="234">
        <f t="shared" ca="1" si="833"/>
        <v>0</v>
      </c>
      <c r="AL1179" s="234">
        <f t="shared" ca="1" si="833"/>
        <v>0</v>
      </c>
      <c r="AM1179" s="234">
        <f t="shared" ca="1" si="833"/>
        <v>0</v>
      </c>
      <c r="AN1179" s="234">
        <f t="shared" ca="1" si="833"/>
        <v>0</v>
      </c>
      <c r="AO1179" s="234">
        <f t="shared" ca="1" si="833"/>
        <v>0</v>
      </c>
      <c r="AP1179" s="234">
        <f t="shared" ca="1" si="833"/>
        <v>0</v>
      </c>
      <c r="AQ1179" s="234">
        <f t="shared" ca="1" si="833"/>
        <v>0</v>
      </c>
      <c r="AR1179" s="234">
        <f t="shared" ca="1" si="833"/>
        <v>0</v>
      </c>
      <c r="AS1179" s="234">
        <f t="shared" ca="1" si="833"/>
        <v>0</v>
      </c>
      <c r="AT1179" s="234">
        <f t="shared" ca="1" si="833"/>
        <v>0</v>
      </c>
      <c r="AU1179" s="234">
        <f t="shared" ca="1" si="833"/>
        <v>0</v>
      </c>
      <c r="AV1179" s="234">
        <f t="shared" ca="1" si="833"/>
        <v>0</v>
      </c>
      <c r="AW1179" s="234">
        <f t="shared" ca="1" si="833"/>
        <v>0</v>
      </c>
      <c r="AX1179" s="234">
        <f t="shared" ca="1" si="833"/>
        <v>0</v>
      </c>
      <c r="AY1179" s="234">
        <f t="shared" ca="1" si="833"/>
        <v>0</v>
      </c>
      <c r="AZ1179" s="234">
        <f t="shared" ca="1" si="833"/>
        <v>0</v>
      </c>
      <c r="BA1179" s="234">
        <f t="shared" ca="1" si="833"/>
        <v>0</v>
      </c>
      <c r="BB1179" s="234">
        <f t="shared" ca="1" si="833"/>
        <v>0</v>
      </c>
      <c r="BC1179" s="234">
        <f t="shared" ca="1" si="833"/>
        <v>0</v>
      </c>
      <c r="BD1179" s="234">
        <f t="shared" ca="1" si="833"/>
        <v>0</v>
      </c>
      <c r="BE1179" s="234">
        <f t="shared" ca="1" si="833"/>
        <v>0</v>
      </c>
      <c r="BF1179" s="234">
        <f t="shared" ca="1" si="833"/>
        <v>0</v>
      </c>
      <c r="BG1179" s="234">
        <f t="shared" ca="1" si="833"/>
        <v>0</v>
      </c>
      <c r="BH1179" s="234">
        <f t="shared" ca="1" si="833"/>
        <v>0</v>
      </c>
      <c r="BI1179" s="234">
        <f t="shared" ca="1" si="833"/>
        <v>0</v>
      </c>
      <c r="BJ1179" s="234">
        <f t="shared" ca="1" si="833"/>
        <v>0</v>
      </c>
      <c r="BK1179" s="234">
        <f t="shared" ca="1" si="833"/>
        <v>0</v>
      </c>
      <c r="BL1179" s="234">
        <f t="shared" ca="1" si="833"/>
        <v>0</v>
      </c>
      <c r="BM1179" s="234">
        <f t="shared" ca="1" si="833"/>
        <v>0</v>
      </c>
    </row>
    <row r="1180" spans="3:65" outlineLevel="1" x14ac:dyDescent="0.2">
      <c r="C1180" s="188">
        <f t="shared" si="812"/>
        <v>19</v>
      </c>
      <c r="D1180" s="166" t="str">
        <f t="shared" si="813"/>
        <v>item 19</v>
      </c>
      <c r="E1180" s="211" t="str">
        <f t="shared" si="810"/>
        <v>Operating Expense</v>
      </c>
      <c r="F1180" s="183">
        <f t="shared" si="810"/>
        <v>2</v>
      </c>
      <c r="G1180" s="183"/>
      <c r="H1180" s="267">
        <f t="shared" si="817"/>
        <v>0.25345000000000001</v>
      </c>
      <c r="K1180" s="202">
        <f t="shared" ca="1" si="814"/>
        <v>0</v>
      </c>
      <c r="L1180" s="203">
        <f t="shared" ca="1" si="815"/>
        <v>0</v>
      </c>
      <c r="O1180" s="234">
        <f t="shared" ref="O1180:BM1180" ca="1" si="834">O1151*$H1180/(1-$H1180)</f>
        <v>0</v>
      </c>
      <c r="P1180" s="234">
        <f t="shared" ca="1" si="834"/>
        <v>0</v>
      </c>
      <c r="Q1180" s="234">
        <f t="shared" ca="1" si="834"/>
        <v>0</v>
      </c>
      <c r="R1180" s="234">
        <f t="shared" ca="1" si="834"/>
        <v>0</v>
      </c>
      <c r="S1180" s="234">
        <f t="shared" ca="1" si="834"/>
        <v>0</v>
      </c>
      <c r="T1180" s="234">
        <f t="shared" ca="1" si="834"/>
        <v>0</v>
      </c>
      <c r="U1180" s="234">
        <f t="shared" ca="1" si="834"/>
        <v>0</v>
      </c>
      <c r="V1180" s="234">
        <f t="shared" ca="1" si="834"/>
        <v>0</v>
      </c>
      <c r="W1180" s="234">
        <f t="shared" ca="1" si="834"/>
        <v>0</v>
      </c>
      <c r="X1180" s="234">
        <f t="shared" ca="1" si="834"/>
        <v>0</v>
      </c>
      <c r="Y1180" s="234">
        <f t="shared" ca="1" si="834"/>
        <v>0</v>
      </c>
      <c r="Z1180" s="234">
        <f t="shared" ca="1" si="834"/>
        <v>0</v>
      </c>
      <c r="AA1180" s="234">
        <f t="shared" ca="1" si="834"/>
        <v>0</v>
      </c>
      <c r="AB1180" s="234">
        <f t="shared" ca="1" si="834"/>
        <v>0</v>
      </c>
      <c r="AC1180" s="234">
        <f t="shared" ca="1" si="834"/>
        <v>0</v>
      </c>
      <c r="AD1180" s="234">
        <f t="shared" ca="1" si="834"/>
        <v>0</v>
      </c>
      <c r="AE1180" s="234">
        <f t="shared" ca="1" si="834"/>
        <v>0</v>
      </c>
      <c r="AF1180" s="234">
        <f t="shared" ca="1" si="834"/>
        <v>0</v>
      </c>
      <c r="AG1180" s="234">
        <f t="shared" ca="1" si="834"/>
        <v>0</v>
      </c>
      <c r="AH1180" s="234">
        <f t="shared" ca="1" si="834"/>
        <v>0</v>
      </c>
      <c r="AI1180" s="234">
        <f t="shared" ca="1" si="834"/>
        <v>0</v>
      </c>
      <c r="AJ1180" s="234">
        <f t="shared" ca="1" si="834"/>
        <v>0</v>
      </c>
      <c r="AK1180" s="234">
        <f t="shared" ca="1" si="834"/>
        <v>0</v>
      </c>
      <c r="AL1180" s="234">
        <f t="shared" ca="1" si="834"/>
        <v>0</v>
      </c>
      <c r="AM1180" s="234">
        <f t="shared" ca="1" si="834"/>
        <v>0</v>
      </c>
      <c r="AN1180" s="234">
        <f t="shared" ca="1" si="834"/>
        <v>0</v>
      </c>
      <c r="AO1180" s="234">
        <f t="shared" ca="1" si="834"/>
        <v>0</v>
      </c>
      <c r="AP1180" s="234">
        <f t="shared" ca="1" si="834"/>
        <v>0</v>
      </c>
      <c r="AQ1180" s="234">
        <f t="shared" ca="1" si="834"/>
        <v>0</v>
      </c>
      <c r="AR1180" s="234">
        <f t="shared" ca="1" si="834"/>
        <v>0</v>
      </c>
      <c r="AS1180" s="234">
        <f t="shared" ca="1" si="834"/>
        <v>0</v>
      </c>
      <c r="AT1180" s="234">
        <f t="shared" ca="1" si="834"/>
        <v>0</v>
      </c>
      <c r="AU1180" s="234">
        <f t="shared" ca="1" si="834"/>
        <v>0</v>
      </c>
      <c r="AV1180" s="234">
        <f t="shared" ca="1" si="834"/>
        <v>0</v>
      </c>
      <c r="AW1180" s="234">
        <f t="shared" ca="1" si="834"/>
        <v>0</v>
      </c>
      <c r="AX1180" s="234">
        <f t="shared" ca="1" si="834"/>
        <v>0</v>
      </c>
      <c r="AY1180" s="234">
        <f t="shared" ca="1" si="834"/>
        <v>0</v>
      </c>
      <c r="AZ1180" s="234">
        <f t="shared" ca="1" si="834"/>
        <v>0</v>
      </c>
      <c r="BA1180" s="234">
        <f t="shared" ca="1" si="834"/>
        <v>0</v>
      </c>
      <c r="BB1180" s="234">
        <f t="shared" ca="1" si="834"/>
        <v>0</v>
      </c>
      <c r="BC1180" s="234">
        <f t="shared" ca="1" si="834"/>
        <v>0</v>
      </c>
      <c r="BD1180" s="234">
        <f t="shared" ca="1" si="834"/>
        <v>0</v>
      </c>
      <c r="BE1180" s="234">
        <f t="shared" ca="1" si="834"/>
        <v>0</v>
      </c>
      <c r="BF1180" s="234">
        <f t="shared" ca="1" si="834"/>
        <v>0</v>
      </c>
      <c r="BG1180" s="234">
        <f t="shared" ca="1" si="834"/>
        <v>0</v>
      </c>
      <c r="BH1180" s="234">
        <f t="shared" ca="1" si="834"/>
        <v>0</v>
      </c>
      <c r="BI1180" s="234">
        <f t="shared" ca="1" si="834"/>
        <v>0</v>
      </c>
      <c r="BJ1180" s="234">
        <f t="shared" ca="1" si="834"/>
        <v>0</v>
      </c>
      <c r="BK1180" s="234">
        <f t="shared" ca="1" si="834"/>
        <v>0</v>
      </c>
      <c r="BL1180" s="234">
        <f t="shared" ca="1" si="834"/>
        <v>0</v>
      </c>
      <c r="BM1180" s="234">
        <f t="shared" ca="1" si="834"/>
        <v>0</v>
      </c>
    </row>
    <row r="1181" spans="3:65" outlineLevel="1" x14ac:dyDescent="0.2">
      <c r="C1181" s="188">
        <f t="shared" si="812"/>
        <v>20</v>
      </c>
      <c r="D1181" s="166" t="str">
        <f t="shared" si="813"/>
        <v>item 20</v>
      </c>
      <c r="E1181" s="211" t="str">
        <f t="shared" si="810"/>
        <v>Operating Expense</v>
      </c>
      <c r="F1181" s="183">
        <f t="shared" si="810"/>
        <v>2</v>
      </c>
      <c r="G1181" s="183"/>
      <c r="H1181" s="267">
        <f t="shared" si="817"/>
        <v>0.25345000000000001</v>
      </c>
      <c r="K1181" s="202">
        <f t="shared" ca="1" si="814"/>
        <v>0</v>
      </c>
      <c r="L1181" s="203">
        <f t="shared" ca="1" si="815"/>
        <v>0</v>
      </c>
      <c r="O1181" s="234">
        <f t="shared" ref="O1181:BM1181" ca="1" si="835">O1152*$H1181/(1-$H1181)</f>
        <v>0</v>
      </c>
      <c r="P1181" s="234">
        <f t="shared" ca="1" si="835"/>
        <v>0</v>
      </c>
      <c r="Q1181" s="234">
        <f t="shared" ca="1" si="835"/>
        <v>0</v>
      </c>
      <c r="R1181" s="234">
        <f t="shared" ca="1" si="835"/>
        <v>0</v>
      </c>
      <c r="S1181" s="234">
        <f t="shared" ca="1" si="835"/>
        <v>0</v>
      </c>
      <c r="T1181" s="234">
        <f t="shared" ca="1" si="835"/>
        <v>0</v>
      </c>
      <c r="U1181" s="234">
        <f t="shared" ca="1" si="835"/>
        <v>0</v>
      </c>
      <c r="V1181" s="234">
        <f t="shared" ca="1" si="835"/>
        <v>0</v>
      </c>
      <c r="W1181" s="234">
        <f t="shared" ca="1" si="835"/>
        <v>0</v>
      </c>
      <c r="X1181" s="234">
        <f t="shared" ca="1" si="835"/>
        <v>0</v>
      </c>
      <c r="Y1181" s="234">
        <f t="shared" ca="1" si="835"/>
        <v>0</v>
      </c>
      <c r="Z1181" s="234">
        <f t="shared" ca="1" si="835"/>
        <v>0</v>
      </c>
      <c r="AA1181" s="234">
        <f t="shared" ca="1" si="835"/>
        <v>0</v>
      </c>
      <c r="AB1181" s="234">
        <f t="shared" ca="1" si="835"/>
        <v>0</v>
      </c>
      <c r="AC1181" s="234">
        <f t="shared" ca="1" si="835"/>
        <v>0</v>
      </c>
      <c r="AD1181" s="234">
        <f t="shared" ca="1" si="835"/>
        <v>0</v>
      </c>
      <c r="AE1181" s="234">
        <f t="shared" ca="1" si="835"/>
        <v>0</v>
      </c>
      <c r="AF1181" s="234">
        <f t="shared" ca="1" si="835"/>
        <v>0</v>
      </c>
      <c r="AG1181" s="234">
        <f t="shared" ca="1" si="835"/>
        <v>0</v>
      </c>
      <c r="AH1181" s="234">
        <f t="shared" ca="1" si="835"/>
        <v>0</v>
      </c>
      <c r="AI1181" s="234">
        <f t="shared" ca="1" si="835"/>
        <v>0</v>
      </c>
      <c r="AJ1181" s="234">
        <f t="shared" ca="1" si="835"/>
        <v>0</v>
      </c>
      <c r="AK1181" s="234">
        <f t="shared" ca="1" si="835"/>
        <v>0</v>
      </c>
      <c r="AL1181" s="234">
        <f t="shared" ca="1" si="835"/>
        <v>0</v>
      </c>
      <c r="AM1181" s="234">
        <f t="shared" ca="1" si="835"/>
        <v>0</v>
      </c>
      <c r="AN1181" s="234">
        <f t="shared" ca="1" si="835"/>
        <v>0</v>
      </c>
      <c r="AO1181" s="234">
        <f t="shared" ca="1" si="835"/>
        <v>0</v>
      </c>
      <c r="AP1181" s="234">
        <f t="shared" ca="1" si="835"/>
        <v>0</v>
      </c>
      <c r="AQ1181" s="234">
        <f t="shared" ca="1" si="835"/>
        <v>0</v>
      </c>
      <c r="AR1181" s="234">
        <f t="shared" ca="1" si="835"/>
        <v>0</v>
      </c>
      <c r="AS1181" s="234">
        <f t="shared" ca="1" si="835"/>
        <v>0</v>
      </c>
      <c r="AT1181" s="234">
        <f t="shared" ca="1" si="835"/>
        <v>0</v>
      </c>
      <c r="AU1181" s="234">
        <f t="shared" ca="1" si="835"/>
        <v>0</v>
      </c>
      <c r="AV1181" s="234">
        <f t="shared" ca="1" si="835"/>
        <v>0</v>
      </c>
      <c r="AW1181" s="234">
        <f t="shared" ca="1" si="835"/>
        <v>0</v>
      </c>
      <c r="AX1181" s="234">
        <f t="shared" ca="1" si="835"/>
        <v>0</v>
      </c>
      <c r="AY1181" s="234">
        <f t="shared" ca="1" si="835"/>
        <v>0</v>
      </c>
      <c r="AZ1181" s="234">
        <f t="shared" ca="1" si="835"/>
        <v>0</v>
      </c>
      <c r="BA1181" s="234">
        <f t="shared" ca="1" si="835"/>
        <v>0</v>
      </c>
      <c r="BB1181" s="234">
        <f t="shared" ca="1" si="835"/>
        <v>0</v>
      </c>
      <c r="BC1181" s="234">
        <f t="shared" ca="1" si="835"/>
        <v>0</v>
      </c>
      <c r="BD1181" s="234">
        <f t="shared" ca="1" si="835"/>
        <v>0</v>
      </c>
      <c r="BE1181" s="234">
        <f t="shared" ca="1" si="835"/>
        <v>0</v>
      </c>
      <c r="BF1181" s="234">
        <f t="shared" ca="1" si="835"/>
        <v>0</v>
      </c>
      <c r="BG1181" s="234">
        <f t="shared" ca="1" si="835"/>
        <v>0</v>
      </c>
      <c r="BH1181" s="234">
        <f t="shared" ca="1" si="835"/>
        <v>0</v>
      </c>
      <c r="BI1181" s="234">
        <f t="shared" ca="1" si="835"/>
        <v>0</v>
      </c>
      <c r="BJ1181" s="234">
        <f t="shared" ca="1" si="835"/>
        <v>0</v>
      </c>
      <c r="BK1181" s="234">
        <f t="shared" ca="1" si="835"/>
        <v>0</v>
      </c>
      <c r="BL1181" s="234">
        <f t="shared" ca="1" si="835"/>
        <v>0</v>
      </c>
      <c r="BM1181" s="234">
        <f t="shared" ca="1" si="835"/>
        <v>0</v>
      </c>
    </row>
    <row r="1182" spans="3:65" outlineLevel="1" x14ac:dyDescent="0.2">
      <c r="C1182" s="188">
        <f t="shared" si="812"/>
        <v>21</v>
      </c>
      <c r="D1182" s="166" t="str">
        <f t="shared" si="813"/>
        <v>item 21</v>
      </c>
      <c r="E1182" s="211" t="str">
        <f t="shared" si="810"/>
        <v>Operating Expense</v>
      </c>
      <c r="F1182" s="183">
        <f t="shared" si="810"/>
        <v>2</v>
      </c>
      <c r="G1182" s="183"/>
      <c r="H1182" s="267">
        <f t="shared" si="817"/>
        <v>0.25345000000000001</v>
      </c>
      <c r="K1182" s="202">
        <f t="shared" ca="1" si="814"/>
        <v>0</v>
      </c>
      <c r="L1182" s="203">
        <f t="shared" ca="1" si="815"/>
        <v>0</v>
      </c>
      <c r="O1182" s="234">
        <f t="shared" ref="O1182:BM1182" ca="1" si="836">O1153*$H1182/(1-$H1182)</f>
        <v>0</v>
      </c>
      <c r="P1182" s="234">
        <f t="shared" ca="1" si="836"/>
        <v>0</v>
      </c>
      <c r="Q1182" s="234">
        <f t="shared" ca="1" si="836"/>
        <v>0</v>
      </c>
      <c r="R1182" s="234">
        <f t="shared" ca="1" si="836"/>
        <v>0</v>
      </c>
      <c r="S1182" s="234">
        <f t="shared" ca="1" si="836"/>
        <v>0</v>
      </c>
      <c r="T1182" s="234">
        <f t="shared" ca="1" si="836"/>
        <v>0</v>
      </c>
      <c r="U1182" s="234">
        <f t="shared" ca="1" si="836"/>
        <v>0</v>
      </c>
      <c r="V1182" s="234">
        <f t="shared" ca="1" si="836"/>
        <v>0</v>
      </c>
      <c r="W1182" s="234">
        <f t="shared" ca="1" si="836"/>
        <v>0</v>
      </c>
      <c r="X1182" s="234">
        <f t="shared" ca="1" si="836"/>
        <v>0</v>
      </c>
      <c r="Y1182" s="234">
        <f t="shared" ca="1" si="836"/>
        <v>0</v>
      </c>
      <c r="Z1182" s="234">
        <f t="shared" ca="1" si="836"/>
        <v>0</v>
      </c>
      <c r="AA1182" s="234">
        <f t="shared" ca="1" si="836"/>
        <v>0</v>
      </c>
      <c r="AB1182" s="234">
        <f t="shared" ca="1" si="836"/>
        <v>0</v>
      </c>
      <c r="AC1182" s="234">
        <f t="shared" ca="1" si="836"/>
        <v>0</v>
      </c>
      <c r="AD1182" s="234">
        <f t="shared" ca="1" si="836"/>
        <v>0</v>
      </c>
      <c r="AE1182" s="234">
        <f t="shared" ca="1" si="836"/>
        <v>0</v>
      </c>
      <c r="AF1182" s="234">
        <f t="shared" ca="1" si="836"/>
        <v>0</v>
      </c>
      <c r="AG1182" s="234">
        <f t="shared" ca="1" si="836"/>
        <v>0</v>
      </c>
      <c r="AH1182" s="234">
        <f t="shared" ca="1" si="836"/>
        <v>0</v>
      </c>
      <c r="AI1182" s="234">
        <f t="shared" ca="1" si="836"/>
        <v>0</v>
      </c>
      <c r="AJ1182" s="234">
        <f t="shared" ca="1" si="836"/>
        <v>0</v>
      </c>
      <c r="AK1182" s="234">
        <f t="shared" ca="1" si="836"/>
        <v>0</v>
      </c>
      <c r="AL1182" s="234">
        <f t="shared" ca="1" si="836"/>
        <v>0</v>
      </c>
      <c r="AM1182" s="234">
        <f t="shared" ca="1" si="836"/>
        <v>0</v>
      </c>
      <c r="AN1182" s="234">
        <f t="shared" ca="1" si="836"/>
        <v>0</v>
      </c>
      <c r="AO1182" s="234">
        <f t="shared" ca="1" si="836"/>
        <v>0</v>
      </c>
      <c r="AP1182" s="234">
        <f t="shared" ca="1" si="836"/>
        <v>0</v>
      </c>
      <c r="AQ1182" s="234">
        <f t="shared" ca="1" si="836"/>
        <v>0</v>
      </c>
      <c r="AR1182" s="234">
        <f t="shared" ca="1" si="836"/>
        <v>0</v>
      </c>
      <c r="AS1182" s="234">
        <f t="shared" ca="1" si="836"/>
        <v>0</v>
      </c>
      <c r="AT1182" s="234">
        <f t="shared" ca="1" si="836"/>
        <v>0</v>
      </c>
      <c r="AU1182" s="234">
        <f t="shared" ca="1" si="836"/>
        <v>0</v>
      </c>
      <c r="AV1182" s="234">
        <f t="shared" ca="1" si="836"/>
        <v>0</v>
      </c>
      <c r="AW1182" s="234">
        <f t="shared" ca="1" si="836"/>
        <v>0</v>
      </c>
      <c r="AX1182" s="234">
        <f t="shared" ca="1" si="836"/>
        <v>0</v>
      </c>
      <c r="AY1182" s="234">
        <f t="shared" ca="1" si="836"/>
        <v>0</v>
      </c>
      <c r="AZ1182" s="234">
        <f t="shared" ca="1" si="836"/>
        <v>0</v>
      </c>
      <c r="BA1182" s="234">
        <f t="shared" ca="1" si="836"/>
        <v>0</v>
      </c>
      <c r="BB1182" s="234">
        <f t="shared" ca="1" si="836"/>
        <v>0</v>
      </c>
      <c r="BC1182" s="234">
        <f t="shared" ca="1" si="836"/>
        <v>0</v>
      </c>
      <c r="BD1182" s="234">
        <f t="shared" ca="1" si="836"/>
        <v>0</v>
      </c>
      <c r="BE1182" s="234">
        <f t="shared" ca="1" si="836"/>
        <v>0</v>
      </c>
      <c r="BF1182" s="234">
        <f t="shared" ca="1" si="836"/>
        <v>0</v>
      </c>
      <c r="BG1182" s="234">
        <f t="shared" ca="1" si="836"/>
        <v>0</v>
      </c>
      <c r="BH1182" s="234">
        <f t="shared" ca="1" si="836"/>
        <v>0</v>
      </c>
      <c r="BI1182" s="234">
        <f t="shared" ca="1" si="836"/>
        <v>0</v>
      </c>
      <c r="BJ1182" s="234">
        <f t="shared" ca="1" si="836"/>
        <v>0</v>
      </c>
      <c r="BK1182" s="234">
        <f t="shared" ca="1" si="836"/>
        <v>0</v>
      </c>
      <c r="BL1182" s="234">
        <f t="shared" ca="1" si="836"/>
        <v>0</v>
      </c>
      <c r="BM1182" s="234">
        <f t="shared" ca="1" si="836"/>
        <v>0</v>
      </c>
    </row>
    <row r="1183" spans="3:65" outlineLevel="1" x14ac:dyDescent="0.2">
      <c r="C1183" s="188">
        <f t="shared" si="812"/>
        <v>22</v>
      </c>
      <c r="D1183" s="166" t="str">
        <f t="shared" si="813"/>
        <v>item 22</v>
      </c>
      <c r="E1183" s="211" t="str">
        <f t="shared" si="810"/>
        <v>Operating Expense</v>
      </c>
      <c r="F1183" s="183">
        <f t="shared" si="810"/>
        <v>2</v>
      </c>
      <c r="G1183" s="183"/>
      <c r="H1183" s="267">
        <f t="shared" si="817"/>
        <v>0.25345000000000001</v>
      </c>
      <c r="K1183" s="202">
        <f t="shared" ca="1" si="814"/>
        <v>0</v>
      </c>
      <c r="L1183" s="203">
        <f t="shared" ca="1" si="815"/>
        <v>0</v>
      </c>
      <c r="O1183" s="234">
        <f t="shared" ref="O1183:BM1183" ca="1" si="837">O1154*$H1183/(1-$H1183)</f>
        <v>0</v>
      </c>
      <c r="P1183" s="234">
        <f t="shared" ca="1" si="837"/>
        <v>0</v>
      </c>
      <c r="Q1183" s="234">
        <f t="shared" ca="1" si="837"/>
        <v>0</v>
      </c>
      <c r="R1183" s="234">
        <f t="shared" ca="1" si="837"/>
        <v>0</v>
      </c>
      <c r="S1183" s="234">
        <f t="shared" ca="1" si="837"/>
        <v>0</v>
      </c>
      <c r="T1183" s="234">
        <f t="shared" ca="1" si="837"/>
        <v>0</v>
      </c>
      <c r="U1183" s="234">
        <f t="shared" ca="1" si="837"/>
        <v>0</v>
      </c>
      <c r="V1183" s="234">
        <f t="shared" ca="1" si="837"/>
        <v>0</v>
      </c>
      <c r="W1183" s="234">
        <f t="shared" ca="1" si="837"/>
        <v>0</v>
      </c>
      <c r="X1183" s="234">
        <f t="shared" ca="1" si="837"/>
        <v>0</v>
      </c>
      <c r="Y1183" s="234">
        <f t="shared" ca="1" si="837"/>
        <v>0</v>
      </c>
      <c r="Z1183" s="234">
        <f t="shared" ca="1" si="837"/>
        <v>0</v>
      </c>
      <c r="AA1183" s="234">
        <f t="shared" ca="1" si="837"/>
        <v>0</v>
      </c>
      <c r="AB1183" s="234">
        <f t="shared" ca="1" si="837"/>
        <v>0</v>
      </c>
      <c r="AC1183" s="234">
        <f t="shared" ca="1" si="837"/>
        <v>0</v>
      </c>
      <c r="AD1183" s="234">
        <f t="shared" ca="1" si="837"/>
        <v>0</v>
      </c>
      <c r="AE1183" s="234">
        <f t="shared" ca="1" si="837"/>
        <v>0</v>
      </c>
      <c r="AF1183" s="234">
        <f t="shared" ca="1" si="837"/>
        <v>0</v>
      </c>
      <c r="AG1183" s="234">
        <f t="shared" ca="1" si="837"/>
        <v>0</v>
      </c>
      <c r="AH1183" s="234">
        <f t="shared" ca="1" si="837"/>
        <v>0</v>
      </c>
      <c r="AI1183" s="234">
        <f t="shared" ca="1" si="837"/>
        <v>0</v>
      </c>
      <c r="AJ1183" s="234">
        <f t="shared" ca="1" si="837"/>
        <v>0</v>
      </c>
      <c r="AK1183" s="234">
        <f t="shared" ca="1" si="837"/>
        <v>0</v>
      </c>
      <c r="AL1183" s="234">
        <f t="shared" ca="1" si="837"/>
        <v>0</v>
      </c>
      <c r="AM1183" s="234">
        <f t="shared" ca="1" si="837"/>
        <v>0</v>
      </c>
      <c r="AN1183" s="234">
        <f t="shared" ca="1" si="837"/>
        <v>0</v>
      </c>
      <c r="AO1183" s="234">
        <f t="shared" ca="1" si="837"/>
        <v>0</v>
      </c>
      <c r="AP1183" s="234">
        <f t="shared" ca="1" si="837"/>
        <v>0</v>
      </c>
      <c r="AQ1183" s="234">
        <f t="shared" ca="1" si="837"/>
        <v>0</v>
      </c>
      <c r="AR1183" s="234">
        <f t="shared" ca="1" si="837"/>
        <v>0</v>
      </c>
      <c r="AS1183" s="234">
        <f t="shared" ca="1" si="837"/>
        <v>0</v>
      </c>
      <c r="AT1183" s="234">
        <f t="shared" ca="1" si="837"/>
        <v>0</v>
      </c>
      <c r="AU1183" s="234">
        <f t="shared" ca="1" si="837"/>
        <v>0</v>
      </c>
      <c r="AV1183" s="234">
        <f t="shared" ca="1" si="837"/>
        <v>0</v>
      </c>
      <c r="AW1183" s="234">
        <f t="shared" ca="1" si="837"/>
        <v>0</v>
      </c>
      <c r="AX1183" s="234">
        <f t="shared" ca="1" si="837"/>
        <v>0</v>
      </c>
      <c r="AY1183" s="234">
        <f t="shared" ca="1" si="837"/>
        <v>0</v>
      </c>
      <c r="AZ1183" s="234">
        <f t="shared" ca="1" si="837"/>
        <v>0</v>
      </c>
      <c r="BA1183" s="234">
        <f t="shared" ca="1" si="837"/>
        <v>0</v>
      </c>
      <c r="BB1183" s="234">
        <f t="shared" ca="1" si="837"/>
        <v>0</v>
      </c>
      <c r="BC1183" s="234">
        <f t="shared" ca="1" si="837"/>
        <v>0</v>
      </c>
      <c r="BD1183" s="234">
        <f t="shared" ca="1" si="837"/>
        <v>0</v>
      </c>
      <c r="BE1183" s="234">
        <f t="shared" ca="1" si="837"/>
        <v>0</v>
      </c>
      <c r="BF1183" s="234">
        <f t="shared" ca="1" si="837"/>
        <v>0</v>
      </c>
      <c r="BG1183" s="234">
        <f t="shared" ca="1" si="837"/>
        <v>0</v>
      </c>
      <c r="BH1183" s="234">
        <f t="shared" ca="1" si="837"/>
        <v>0</v>
      </c>
      <c r="BI1183" s="234">
        <f t="shared" ca="1" si="837"/>
        <v>0</v>
      </c>
      <c r="BJ1183" s="234">
        <f t="shared" ca="1" si="837"/>
        <v>0</v>
      </c>
      <c r="BK1183" s="234">
        <f t="shared" ca="1" si="837"/>
        <v>0</v>
      </c>
      <c r="BL1183" s="234">
        <f t="shared" ca="1" si="837"/>
        <v>0</v>
      </c>
      <c r="BM1183" s="234">
        <f t="shared" ca="1" si="837"/>
        <v>0</v>
      </c>
    </row>
    <row r="1184" spans="3:65" outlineLevel="1" x14ac:dyDescent="0.2">
      <c r="C1184" s="188">
        <f t="shared" si="812"/>
        <v>23</v>
      </c>
      <c r="D1184" s="166" t="str">
        <f t="shared" si="813"/>
        <v>item 23</v>
      </c>
      <c r="E1184" s="211" t="str">
        <f t="shared" si="810"/>
        <v>Operating Expense</v>
      </c>
      <c r="F1184" s="183">
        <f t="shared" si="810"/>
        <v>2</v>
      </c>
      <c r="G1184" s="183"/>
      <c r="H1184" s="267">
        <f t="shared" si="817"/>
        <v>0.25345000000000001</v>
      </c>
      <c r="K1184" s="202">
        <f t="shared" ca="1" si="814"/>
        <v>0</v>
      </c>
      <c r="L1184" s="203">
        <f t="shared" ca="1" si="815"/>
        <v>0</v>
      </c>
      <c r="O1184" s="234">
        <f t="shared" ref="O1184:BM1184" ca="1" si="838">O1155*$H1184/(1-$H1184)</f>
        <v>0</v>
      </c>
      <c r="P1184" s="234">
        <f t="shared" ca="1" si="838"/>
        <v>0</v>
      </c>
      <c r="Q1184" s="234">
        <f t="shared" ca="1" si="838"/>
        <v>0</v>
      </c>
      <c r="R1184" s="234">
        <f t="shared" ca="1" si="838"/>
        <v>0</v>
      </c>
      <c r="S1184" s="234">
        <f t="shared" ca="1" si="838"/>
        <v>0</v>
      </c>
      <c r="T1184" s="234">
        <f t="shared" ca="1" si="838"/>
        <v>0</v>
      </c>
      <c r="U1184" s="234">
        <f t="shared" ca="1" si="838"/>
        <v>0</v>
      </c>
      <c r="V1184" s="234">
        <f t="shared" ca="1" si="838"/>
        <v>0</v>
      </c>
      <c r="W1184" s="234">
        <f t="shared" ca="1" si="838"/>
        <v>0</v>
      </c>
      <c r="X1184" s="234">
        <f t="shared" ca="1" si="838"/>
        <v>0</v>
      </c>
      <c r="Y1184" s="234">
        <f t="shared" ca="1" si="838"/>
        <v>0</v>
      </c>
      <c r="Z1184" s="234">
        <f t="shared" ca="1" si="838"/>
        <v>0</v>
      </c>
      <c r="AA1184" s="234">
        <f t="shared" ca="1" si="838"/>
        <v>0</v>
      </c>
      <c r="AB1184" s="234">
        <f t="shared" ca="1" si="838"/>
        <v>0</v>
      </c>
      <c r="AC1184" s="234">
        <f t="shared" ca="1" si="838"/>
        <v>0</v>
      </c>
      <c r="AD1184" s="234">
        <f t="shared" ca="1" si="838"/>
        <v>0</v>
      </c>
      <c r="AE1184" s="234">
        <f t="shared" ca="1" si="838"/>
        <v>0</v>
      </c>
      <c r="AF1184" s="234">
        <f t="shared" ca="1" si="838"/>
        <v>0</v>
      </c>
      <c r="AG1184" s="234">
        <f t="shared" ca="1" si="838"/>
        <v>0</v>
      </c>
      <c r="AH1184" s="234">
        <f t="shared" ca="1" si="838"/>
        <v>0</v>
      </c>
      <c r="AI1184" s="234">
        <f t="shared" ca="1" si="838"/>
        <v>0</v>
      </c>
      <c r="AJ1184" s="234">
        <f t="shared" ca="1" si="838"/>
        <v>0</v>
      </c>
      <c r="AK1184" s="234">
        <f t="shared" ca="1" si="838"/>
        <v>0</v>
      </c>
      <c r="AL1184" s="234">
        <f t="shared" ca="1" si="838"/>
        <v>0</v>
      </c>
      <c r="AM1184" s="234">
        <f t="shared" ca="1" si="838"/>
        <v>0</v>
      </c>
      <c r="AN1184" s="234">
        <f t="shared" ca="1" si="838"/>
        <v>0</v>
      </c>
      <c r="AO1184" s="234">
        <f t="shared" ca="1" si="838"/>
        <v>0</v>
      </c>
      <c r="AP1184" s="234">
        <f t="shared" ca="1" si="838"/>
        <v>0</v>
      </c>
      <c r="AQ1184" s="234">
        <f t="shared" ca="1" si="838"/>
        <v>0</v>
      </c>
      <c r="AR1184" s="234">
        <f t="shared" ca="1" si="838"/>
        <v>0</v>
      </c>
      <c r="AS1184" s="234">
        <f t="shared" ca="1" si="838"/>
        <v>0</v>
      </c>
      <c r="AT1184" s="234">
        <f t="shared" ca="1" si="838"/>
        <v>0</v>
      </c>
      <c r="AU1184" s="234">
        <f t="shared" ca="1" si="838"/>
        <v>0</v>
      </c>
      <c r="AV1184" s="234">
        <f t="shared" ca="1" si="838"/>
        <v>0</v>
      </c>
      <c r="AW1184" s="234">
        <f t="shared" ca="1" si="838"/>
        <v>0</v>
      </c>
      <c r="AX1184" s="234">
        <f t="shared" ca="1" si="838"/>
        <v>0</v>
      </c>
      <c r="AY1184" s="234">
        <f t="shared" ca="1" si="838"/>
        <v>0</v>
      </c>
      <c r="AZ1184" s="234">
        <f t="shared" ca="1" si="838"/>
        <v>0</v>
      </c>
      <c r="BA1184" s="234">
        <f t="shared" ca="1" si="838"/>
        <v>0</v>
      </c>
      <c r="BB1184" s="234">
        <f t="shared" ca="1" si="838"/>
        <v>0</v>
      </c>
      <c r="BC1184" s="234">
        <f t="shared" ca="1" si="838"/>
        <v>0</v>
      </c>
      <c r="BD1184" s="234">
        <f t="shared" ca="1" si="838"/>
        <v>0</v>
      </c>
      <c r="BE1184" s="234">
        <f t="shared" ca="1" si="838"/>
        <v>0</v>
      </c>
      <c r="BF1184" s="234">
        <f t="shared" ca="1" si="838"/>
        <v>0</v>
      </c>
      <c r="BG1184" s="234">
        <f t="shared" ca="1" si="838"/>
        <v>0</v>
      </c>
      <c r="BH1184" s="234">
        <f t="shared" ca="1" si="838"/>
        <v>0</v>
      </c>
      <c r="BI1184" s="234">
        <f t="shared" ca="1" si="838"/>
        <v>0</v>
      </c>
      <c r="BJ1184" s="234">
        <f t="shared" ca="1" si="838"/>
        <v>0</v>
      </c>
      <c r="BK1184" s="234">
        <f t="shared" ca="1" si="838"/>
        <v>0</v>
      </c>
      <c r="BL1184" s="234">
        <f t="shared" ca="1" si="838"/>
        <v>0</v>
      </c>
      <c r="BM1184" s="234">
        <f t="shared" ca="1" si="838"/>
        <v>0</v>
      </c>
    </row>
    <row r="1185" spans="3:65" outlineLevel="1" x14ac:dyDescent="0.2">
      <c r="C1185" s="188">
        <f t="shared" si="812"/>
        <v>24</v>
      </c>
      <c r="D1185" s="166" t="str">
        <f t="shared" si="813"/>
        <v>item 24</v>
      </c>
      <c r="E1185" s="211" t="str">
        <f t="shared" si="810"/>
        <v>Operating Expense</v>
      </c>
      <c r="F1185" s="183">
        <f t="shared" si="810"/>
        <v>2</v>
      </c>
      <c r="G1185" s="183"/>
      <c r="H1185" s="267">
        <f t="shared" si="817"/>
        <v>0.25345000000000001</v>
      </c>
      <c r="K1185" s="202">
        <f t="shared" ca="1" si="814"/>
        <v>0</v>
      </c>
      <c r="L1185" s="203">
        <f t="shared" ca="1" si="815"/>
        <v>0</v>
      </c>
      <c r="O1185" s="234">
        <f t="shared" ref="O1185:BM1185" ca="1" si="839">O1156*$H1185/(1-$H1185)</f>
        <v>0</v>
      </c>
      <c r="P1185" s="234">
        <f t="shared" ca="1" si="839"/>
        <v>0</v>
      </c>
      <c r="Q1185" s="234">
        <f t="shared" ca="1" si="839"/>
        <v>0</v>
      </c>
      <c r="R1185" s="234">
        <f t="shared" ca="1" si="839"/>
        <v>0</v>
      </c>
      <c r="S1185" s="234">
        <f t="shared" ca="1" si="839"/>
        <v>0</v>
      </c>
      <c r="T1185" s="234">
        <f t="shared" ca="1" si="839"/>
        <v>0</v>
      </c>
      <c r="U1185" s="234">
        <f t="shared" ca="1" si="839"/>
        <v>0</v>
      </c>
      <c r="V1185" s="234">
        <f t="shared" ca="1" si="839"/>
        <v>0</v>
      </c>
      <c r="W1185" s="234">
        <f t="shared" ca="1" si="839"/>
        <v>0</v>
      </c>
      <c r="X1185" s="234">
        <f t="shared" ca="1" si="839"/>
        <v>0</v>
      </c>
      <c r="Y1185" s="234">
        <f t="shared" ca="1" si="839"/>
        <v>0</v>
      </c>
      <c r="Z1185" s="234">
        <f t="shared" ca="1" si="839"/>
        <v>0</v>
      </c>
      <c r="AA1185" s="234">
        <f t="shared" ca="1" si="839"/>
        <v>0</v>
      </c>
      <c r="AB1185" s="234">
        <f t="shared" ca="1" si="839"/>
        <v>0</v>
      </c>
      <c r="AC1185" s="234">
        <f t="shared" ca="1" si="839"/>
        <v>0</v>
      </c>
      <c r="AD1185" s="234">
        <f t="shared" ca="1" si="839"/>
        <v>0</v>
      </c>
      <c r="AE1185" s="234">
        <f t="shared" ca="1" si="839"/>
        <v>0</v>
      </c>
      <c r="AF1185" s="234">
        <f t="shared" ca="1" si="839"/>
        <v>0</v>
      </c>
      <c r="AG1185" s="234">
        <f t="shared" ca="1" si="839"/>
        <v>0</v>
      </c>
      <c r="AH1185" s="234">
        <f t="shared" ca="1" si="839"/>
        <v>0</v>
      </c>
      <c r="AI1185" s="234">
        <f t="shared" ca="1" si="839"/>
        <v>0</v>
      </c>
      <c r="AJ1185" s="234">
        <f t="shared" ca="1" si="839"/>
        <v>0</v>
      </c>
      <c r="AK1185" s="234">
        <f t="shared" ca="1" si="839"/>
        <v>0</v>
      </c>
      <c r="AL1185" s="234">
        <f t="shared" ca="1" si="839"/>
        <v>0</v>
      </c>
      <c r="AM1185" s="234">
        <f t="shared" ca="1" si="839"/>
        <v>0</v>
      </c>
      <c r="AN1185" s="234">
        <f t="shared" ca="1" si="839"/>
        <v>0</v>
      </c>
      <c r="AO1185" s="234">
        <f t="shared" ca="1" si="839"/>
        <v>0</v>
      </c>
      <c r="AP1185" s="234">
        <f t="shared" ca="1" si="839"/>
        <v>0</v>
      </c>
      <c r="AQ1185" s="234">
        <f t="shared" ca="1" si="839"/>
        <v>0</v>
      </c>
      <c r="AR1185" s="234">
        <f t="shared" ca="1" si="839"/>
        <v>0</v>
      </c>
      <c r="AS1185" s="234">
        <f t="shared" ca="1" si="839"/>
        <v>0</v>
      </c>
      <c r="AT1185" s="234">
        <f t="shared" ca="1" si="839"/>
        <v>0</v>
      </c>
      <c r="AU1185" s="234">
        <f t="shared" ca="1" si="839"/>
        <v>0</v>
      </c>
      <c r="AV1185" s="234">
        <f t="shared" ca="1" si="839"/>
        <v>0</v>
      </c>
      <c r="AW1185" s="234">
        <f t="shared" ca="1" si="839"/>
        <v>0</v>
      </c>
      <c r="AX1185" s="234">
        <f t="shared" ca="1" si="839"/>
        <v>0</v>
      </c>
      <c r="AY1185" s="234">
        <f t="shared" ca="1" si="839"/>
        <v>0</v>
      </c>
      <c r="AZ1185" s="234">
        <f t="shared" ca="1" si="839"/>
        <v>0</v>
      </c>
      <c r="BA1185" s="234">
        <f t="shared" ca="1" si="839"/>
        <v>0</v>
      </c>
      <c r="BB1185" s="234">
        <f t="shared" ca="1" si="839"/>
        <v>0</v>
      </c>
      <c r="BC1185" s="234">
        <f t="shared" ca="1" si="839"/>
        <v>0</v>
      </c>
      <c r="BD1185" s="234">
        <f t="shared" ca="1" si="839"/>
        <v>0</v>
      </c>
      <c r="BE1185" s="234">
        <f t="shared" ca="1" si="839"/>
        <v>0</v>
      </c>
      <c r="BF1185" s="234">
        <f t="shared" ca="1" si="839"/>
        <v>0</v>
      </c>
      <c r="BG1185" s="234">
        <f t="shared" ca="1" si="839"/>
        <v>0</v>
      </c>
      <c r="BH1185" s="234">
        <f t="shared" ca="1" si="839"/>
        <v>0</v>
      </c>
      <c r="BI1185" s="234">
        <f t="shared" ca="1" si="839"/>
        <v>0</v>
      </c>
      <c r="BJ1185" s="234">
        <f t="shared" ca="1" si="839"/>
        <v>0</v>
      </c>
      <c r="BK1185" s="234">
        <f t="shared" ca="1" si="839"/>
        <v>0</v>
      </c>
      <c r="BL1185" s="234">
        <f t="shared" ca="1" si="839"/>
        <v>0</v>
      </c>
      <c r="BM1185" s="234">
        <f t="shared" ca="1" si="839"/>
        <v>0</v>
      </c>
    </row>
    <row r="1186" spans="3:65" outlineLevel="1" x14ac:dyDescent="0.2">
      <c r="C1186" s="188">
        <f t="shared" si="812"/>
        <v>25</v>
      </c>
      <c r="D1186" s="166" t="str">
        <f t="shared" si="813"/>
        <v>item 25</v>
      </c>
      <c r="E1186" s="211" t="str">
        <f t="shared" si="810"/>
        <v>Operating Expense</v>
      </c>
      <c r="F1186" s="183">
        <f t="shared" si="810"/>
        <v>2</v>
      </c>
      <c r="G1186" s="183"/>
      <c r="H1186" s="267">
        <f t="shared" si="817"/>
        <v>0.25345000000000001</v>
      </c>
      <c r="K1186" s="205">
        <f t="shared" ca="1" si="814"/>
        <v>0</v>
      </c>
      <c r="L1186" s="206">
        <f t="shared" ca="1" si="815"/>
        <v>0</v>
      </c>
      <c r="O1186" s="234">
        <f t="shared" ref="O1186:BM1186" ca="1" si="840">O1157*$H1186/(1-$H1186)</f>
        <v>0</v>
      </c>
      <c r="P1186" s="234">
        <f t="shared" ca="1" si="840"/>
        <v>0</v>
      </c>
      <c r="Q1186" s="234">
        <f t="shared" ca="1" si="840"/>
        <v>0</v>
      </c>
      <c r="R1186" s="234">
        <f t="shared" ca="1" si="840"/>
        <v>0</v>
      </c>
      <c r="S1186" s="234">
        <f t="shared" ca="1" si="840"/>
        <v>0</v>
      </c>
      <c r="T1186" s="234">
        <f t="shared" ca="1" si="840"/>
        <v>0</v>
      </c>
      <c r="U1186" s="234">
        <f t="shared" ca="1" si="840"/>
        <v>0</v>
      </c>
      <c r="V1186" s="234">
        <f t="shared" ca="1" si="840"/>
        <v>0</v>
      </c>
      <c r="W1186" s="234">
        <f t="shared" ca="1" si="840"/>
        <v>0</v>
      </c>
      <c r="X1186" s="234">
        <f t="shared" ca="1" si="840"/>
        <v>0</v>
      </c>
      <c r="Y1186" s="234">
        <f t="shared" ca="1" si="840"/>
        <v>0</v>
      </c>
      <c r="Z1186" s="234">
        <f t="shared" ca="1" si="840"/>
        <v>0</v>
      </c>
      <c r="AA1186" s="234">
        <f t="shared" ca="1" si="840"/>
        <v>0</v>
      </c>
      <c r="AB1186" s="234">
        <f t="shared" ca="1" si="840"/>
        <v>0</v>
      </c>
      <c r="AC1186" s="234">
        <f t="shared" ca="1" si="840"/>
        <v>0</v>
      </c>
      <c r="AD1186" s="234">
        <f t="shared" ca="1" si="840"/>
        <v>0</v>
      </c>
      <c r="AE1186" s="234">
        <f t="shared" ca="1" si="840"/>
        <v>0</v>
      </c>
      <c r="AF1186" s="234">
        <f t="shared" ca="1" si="840"/>
        <v>0</v>
      </c>
      <c r="AG1186" s="234">
        <f t="shared" ca="1" si="840"/>
        <v>0</v>
      </c>
      <c r="AH1186" s="234">
        <f t="shared" ca="1" si="840"/>
        <v>0</v>
      </c>
      <c r="AI1186" s="234">
        <f t="shared" ca="1" si="840"/>
        <v>0</v>
      </c>
      <c r="AJ1186" s="234">
        <f t="shared" ca="1" si="840"/>
        <v>0</v>
      </c>
      <c r="AK1186" s="234">
        <f t="shared" ca="1" si="840"/>
        <v>0</v>
      </c>
      <c r="AL1186" s="234">
        <f t="shared" ca="1" si="840"/>
        <v>0</v>
      </c>
      <c r="AM1186" s="234">
        <f t="shared" ca="1" si="840"/>
        <v>0</v>
      </c>
      <c r="AN1186" s="234">
        <f t="shared" ca="1" si="840"/>
        <v>0</v>
      </c>
      <c r="AO1186" s="234">
        <f t="shared" ca="1" si="840"/>
        <v>0</v>
      </c>
      <c r="AP1186" s="234">
        <f t="shared" ca="1" si="840"/>
        <v>0</v>
      </c>
      <c r="AQ1186" s="234">
        <f t="shared" ca="1" si="840"/>
        <v>0</v>
      </c>
      <c r="AR1186" s="234">
        <f t="shared" ca="1" si="840"/>
        <v>0</v>
      </c>
      <c r="AS1186" s="234">
        <f t="shared" ca="1" si="840"/>
        <v>0</v>
      </c>
      <c r="AT1186" s="234">
        <f t="shared" ca="1" si="840"/>
        <v>0</v>
      </c>
      <c r="AU1186" s="234">
        <f t="shared" ca="1" si="840"/>
        <v>0</v>
      </c>
      <c r="AV1186" s="234">
        <f t="shared" ca="1" si="840"/>
        <v>0</v>
      </c>
      <c r="AW1186" s="234">
        <f t="shared" ca="1" si="840"/>
        <v>0</v>
      </c>
      <c r="AX1186" s="234">
        <f t="shared" ca="1" si="840"/>
        <v>0</v>
      </c>
      <c r="AY1186" s="234">
        <f t="shared" ca="1" si="840"/>
        <v>0</v>
      </c>
      <c r="AZ1186" s="234">
        <f t="shared" ca="1" si="840"/>
        <v>0</v>
      </c>
      <c r="BA1186" s="234">
        <f t="shared" ca="1" si="840"/>
        <v>0</v>
      </c>
      <c r="BB1186" s="234">
        <f t="shared" ca="1" si="840"/>
        <v>0</v>
      </c>
      <c r="BC1186" s="234">
        <f t="shared" ca="1" si="840"/>
        <v>0</v>
      </c>
      <c r="BD1186" s="234">
        <f t="shared" ca="1" si="840"/>
        <v>0</v>
      </c>
      <c r="BE1186" s="234">
        <f t="shared" ca="1" si="840"/>
        <v>0</v>
      </c>
      <c r="BF1186" s="234">
        <f t="shared" ca="1" si="840"/>
        <v>0</v>
      </c>
      <c r="BG1186" s="234">
        <f t="shared" ca="1" si="840"/>
        <v>0</v>
      </c>
      <c r="BH1186" s="234">
        <f t="shared" ca="1" si="840"/>
        <v>0</v>
      </c>
      <c r="BI1186" s="234">
        <f t="shared" ca="1" si="840"/>
        <v>0</v>
      </c>
      <c r="BJ1186" s="234">
        <f t="shared" ca="1" si="840"/>
        <v>0</v>
      </c>
      <c r="BK1186" s="234">
        <f t="shared" ca="1" si="840"/>
        <v>0</v>
      </c>
      <c r="BL1186" s="234">
        <f t="shared" ca="1" si="840"/>
        <v>0</v>
      </c>
      <c r="BM1186" s="234">
        <f t="shared" ca="1" si="840"/>
        <v>0</v>
      </c>
    </row>
    <row r="1187" spans="3:65" outlineLevel="1" x14ac:dyDescent="0.2">
      <c r="D1187" s="194"/>
      <c r="K1187" s="207"/>
      <c r="L1187" s="208"/>
      <c r="O1187" s="209"/>
      <c r="P1187" s="209"/>
      <c r="Q1187" s="209"/>
      <c r="R1187" s="209"/>
      <c r="S1187" s="209"/>
      <c r="T1187" s="209"/>
      <c r="U1187" s="209"/>
      <c r="V1187" s="209"/>
      <c r="W1187" s="209"/>
      <c r="X1187" s="209"/>
      <c r="Y1187" s="209"/>
      <c r="Z1187" s="209"/>
      <c r="AA1187" s="209"/>
      <c r="AB1187" s="209"/>
      <c r="AC1187" s="209"/>
      <c r="AD1187" s="209"/>
      <c r="AE1187" s="209"/>
      <c r="AF1187" s="209"/>
      <c r="AG1187" s="209"/>
      <c r="AH1187" s="209"/>
      <c r="AI1187" s="209"/>
      <c r="AJ1187" s="209"/>
      <c r="AK1187" s="209"/>
      <c r="AL1187" s="209"/>
      <c r="AM1187" s="209"/>
      <c r="AN1187" s="209"/>
      <c r="AO1187" s="209"/>
      <c r="AP1187" s="209"/>
      <c r="AQ1187" s="209"/>
      <c r="AR1187" s="209"/>
      <c r="AS1187" s="209"/>
      <c r="AT1187" s="209"/>
      <c r="AU1187" s="209"/>
      <c r="AV1187" s="209"/>
      <c r="AW1187" s="209"/>
      <c r="AX1187" s="209"/>
      <c r="AY1187" s="209"/>
      <c r="AZ1187" s="209"/>
      <c r="BA1187" s="209"/>
      <c r="BB1187" s="209"/>
      <c r="BC1187" s="209"/>
      <c r="BD1187" s="209"/>
      <c r="BE1187" s="209"/>
      <c r="BF1187" s="209"/>
      <c r="BG1187" s="209"/>
      <c r="BH1187" s="209"/>
      <c r="BI1187" s="209"/>
      <c r="BJ1187" s="209"/>
      <c r="BK1187" s="209"/>
      <c r="BL1187" s="209"/>
      <c r="BM1187" s="209"/>
    </row>
    <row r="1188" spans="3:65" s="189" customFormat="1" outlineLevel="1" x14ac:dyDescent="0.2">
      <c r="D1188" s="195"/>
      <c r="F1188" s="196"/>
      <c r="G1188" s="196"/>
    </row>
    <row r="1189" spans="3:65" s="189" customFormat="1" outlineLevel="1" x14ac:dyDescent="0.2">
      <c r="D1189" s="195"/>
      <c r="F1189" s="196"/>
      <c r="G1189" s="196"/>
    </row>
    <row r="1190" spans="3:65" s="178" customFormat="1" ht="15.75" x14ac:dyDescent="0.25">
      <c r="D1190" s="161" t="s">
        <v>66</v>
      </c>
      <c r="F1190" s="179"/>
      <c r="G1190" s="179"/>
      <c r="O1190" s="180"/>
      <c r="P1190" s="180"/>
      <c r="Q1190" s="180"/>
      <c r="R1190" s="180"/>
    </row>
    <row r="1191" spans="3:65" s="189" customFormat="1" x14ac:dyDescent="0.2">
      <c r="D1191" s="195"/>
      <c r="F1191" s="196"/>
      <c r="G1191" s="196"/>
    </row>
    <row r="1192" spans="3:65" s="235" customFormat="1" outlineLevel="1" x14ac:dyDescent="0.2">
      <c r="D1192" s="236" t="s">
        <v>67</v>
      </c>
      <c r="F1192" s="237"/>
      <c r="G1192" s="237"/>
      <c r="O1192" s="238">
        <f>MAX(SUMIF(Assumptions!$C$53:$H$53,O$9,Assumptions!$C$54:$H$54),10%)</f>
        <v>0.26</v>
      </c>
      <c r="P1192" s="238">
        <f>MAX(SUMIF(Assumptions!$C$53:$H$53,P$9,Assumptions!$C$54:$H$54),10%)</f>
        <v>0.26</v>
      </c>
      <c r="Q1192" s="238">
        <f>MAX(SUMIF(Assumptions!$C$53:$H$53,Q$9,Assumptions!$C$54:$H$54),10%)</f>
        <v>0.22</v>
      </c>
      <c r="R1192" s="238">
        <f>MAX(SUMIF(Assumptions!$C$53:$H$53,R$9,Assumptions!$C$54:$H$54),10%)</f>
        <v>0.1</v>
      </c>
      <c r="S1192" s="238">
        <f>MAX(SUMIF(Assumptions!$C$53:$H$53,S$9,Assumptions!$C$54:$H$54),10%)</f>
        <v>0.1</v>
      </c>
      <c r="T1192" s="238">
        <f>MAX(SUMIF(Assumptions!$C$53:$H$53,T$9,Assumptions!$C$54:$H$54),10%)</f>
        <v>0.1</v>
      </c>
      <c r="U1192" s="238">
        <f>MAX(SUMIF(Assumptions!$C$53:$H$53,U$9,Assumptions!$C$54:$H$54),10%)</f>
        <v>0.1</v>
      </c>
      <c r="V1192" s="238">
        <f>MAX(SUMIF(Assumptions!$C$53:$H$53,V$9,Assumptions!$C$54:$H$54),10%)</f>
        <v>0.1</v>
      </c>
      <c r="W1192" s="238">
        <f>MAX(SUMIF(Assumptions!$C$53:$H$53,W$9,Assumptions!$C$54:$H$54),10%)</f>
        <v>0.1</v>
      </c>
      <c r="X1192" s="238">
        <f>MAX(SUMIF(Assumptions!$C$53:$H$53,X$9,Assumptions!$C$54:$H$54),10%)</f>
        <v>0.1</v>
      </c>
      <c r="Y1192" s="238">
        <f>MAX(SUMIF(Assumptions!$C$53:$H$53,Y$9,Assumptions!$C$54:$H$54),10%)</f>
        <v>0.1</v>
      </c>
      <c r="Z1192" s="238">
        <f>MAX(SUMIF(Assumptions!$C$53:$H$53,Z$9,Assumptions!$C$54:$H$54),10%)</f>
        <v>0.1</v>
      </c>
      <c r="AA1192" s="238">
        <f>MAX(SUMIF(Assumptions!$C$53:$H$53,AA$9,Assumptions!$C$54:$H$54),10%)</f>
        <v>0.1</v>
      </c>
      <c r="AB1192" s="238">
        <f>MAX(SUMIF(Assumptions!$C$53:$H$53,AB$9,Assumptions!$C$54:$H$54),10%)</f>
        <v>0.1</v>
      </c>
      <c r="AC1192" s="238">
        <f>MAX(SUMIF(Assumptions!$C$53:$H$53,AC$9,Assumptions!$C$54:$H$54),10%)</f>
        <v>0.1</v>
      </c>
      <c r="AD1192" s="238">
        <f>MAX(SUMIF(Assumptions!$C$53:$H$53,AD$9,Assumptions!$C$54:$H$54),10%)</f>
        <v>0.1</v>
      </c>
      <c r="AE1192" s="238">
        <f>MAX(SUMIF(Assumptions!$C$53:$H$53,AE$9,Assumptions!$C$54:$H$54),10%)</f>
        <v>0.1</v>
      </c>
      <c r="AF1192" s="238">
        <f>MAX(SUMIF(Assumptions!$C$53:$H$53,AF$9,Assumptions!$C$54:$H$54),10%)</f>
        <v>0.1</v>
      </c>
      <c r="AG1192" s="238">
        <f>MAX(SUMIF(Assumptions!$C$53:$H$53,AG$9,Assumptions!$C$54:$H$54),10%)</f>
        <v>0.1</v>
      </c>
      <c r="AH1192" s="238">
        <f>MAX(SUMIF(Assumptions!$C$53:$H$53,AH$9,Assumptions!$C$54:$H$54),10%)</f>
        <v>0.1</v>
      </c>
      <c r="AI1192" s="238">
        <f>MAX(SUMIF(Assumptions!$C$53:$H$53,AI$9,Assumptions!$C$54:$H$54),10%)</f>
        <v>0.1</v>
      </c>
      <c r="AJ1192" s="238">
        <f>MAX(SUMIF(Assumptions!$C$53:$H$53,AJ$9,Assumptions!$C$54:$H$54),10%)</f>
        <v>0.1</v>
      </c>
      <c r="AK1192" s="238">
        <f>MAX(SUMIF(Assumptions!$C$53:$H$53,AK$9,Assumptions!$C$54:$H$54),10%)</f>
        <v>0.1</v>
      </c>
      <c r="AL1192" s="238">
        <f>MAX(SUMIF(Assumptions!$C$53:$H$53,AL$9,Assumptions!$C$54:$H$54),10%)</f>
        <v>0.1</v>
      </c>
      <c r="AM1192" s="238">
        <f>MAX(SUMIF(Assumptions!$C$53:$H$53,AM$9,Assumptions!$C$54:$H$54),10%)</f>
        <v>0.1</v>
      </c>
      <c r="AN1192" s="238">
        <f>MAX(SUMIF(Assumptions!$C$53:$H$53,AN$9,Assumptions!$C$54:$H$54),10%)</f>
        <v>0.1</v>
      </c>
      <c r="AO1192" s="238">
        <f>MAX(SUMIF(Assumptions!$C$53:$H$53,AO$9,Assumptions!$C$54:$H$54),10%)</f>
        <v>0.1</v>
      </c>
      <c r="AP1192" s="238">
        <f>MAX(SUMIF(Assumptions!$C$53:$H$53,AP$9,Assumptions!$C$54:$H$54),10%)</f>
        <v>0.1</v>
      </c>
      <c r="AQ1192" s="238">
        <f>MAX(SUMIF(Assumptions!$C$53:$H$53,AQ$9,Assumptions!$C$54:$H$54),10%)</f>
        <v>0.1</v>
      </c>
      <c r="AR1192" s="238">
        <f>MAX(SUMIF(Assumptions!$C$53:$H$53,AR$9,Assumptions!$C$54:$H$54),10%)</f>
        <v>0.1</v>
      </c>
      <c r="AS1192" s="238">
        <f>MAX(SUMIF(Assumptions!$C$53:$H$53,AS$9,Assumptions!$C$54:$H$54),10%)</f>
        <v>0.1</v>
      </c>
      <c r="AT1192" s="238">
        <f>MAX(SUMIF(Assumptions!$C$53:$H$53,AT$9,Assumptions!$C$54:$H$54),10%)</f>
        <v>0.1</v>
      </c>
      <c r="AU1192" s="238">
        <f>MAX(SUMIF(Assumptions!$C$53:$H$53,AU$9,Assumptions!$C$54:$H$54),10%)</f>
        <v>0.1</v>
      </c>
      <c r="AV1192" s="238">
        <f>MAX(SUMIF(Assumptions!$C$53:$H$53,AV$9,Assumptions!$C$54:$H$54),10%)</f>
        <v>0.1</v>
      </c>
      <c r="AW1192" s="238">
        <f>MAX(SUMIF(Assumptions!$C$53:$H$53,AW$9,Assumptions!$C$54:$H$54),10%)</f>
        <v>0.1</v>
      </c>
      <c r="AX1192" s="238">
        <f>MAX(SUMIF(Assumptions!$C$53:$H$53,AX$9,Assumptions!$C$54:$H$54),10%)</f>
        <v>0.1</v>
      </c>
      <c r="AY1192" s="238">
        <f>MAX(SUMIF(Assumptions!$C$53:$H$53,AY$9,Assumptions!$C$54:$H$54),10%)</f>
        <v>0.1</v>
      </c>
      <c r="AZ1192" s="238">
        <f>MAX(SUMIF(Assumptions!$C$53:$H$53,AZ$9,Assumptions!$C$54:$H$54),10%)</f>
        <v>0.1</v>
      </c>
      <c r="BA1192" s="238">
        <f>MAX(SUMIF(Assumptions!$C$53:$H$53,BA$9,Assumptions!$C$54:$H$54),10%)</f>
        <v>0.1</v>
      </c>
      <c r="BB1192" s="238">
        <f>MAX(SUMIF(Assumptions!$C$53:$H$53,BB$9,Assumptions!$C$54:$H$54),10%)</f>
        <v>0.1</v>
      </c>
      <c r="BC1192" s="238">
        <f>MAX(SUMIF(Assumptions!$C$53:$H$53,BC$9,Assumptions!$C$54:$H$54),10%)</f>
        <v>0.1</v>
      </c>
      <c r="BD1192" s="238">
        <f>MAX(SUMIF(Assumptions!$C$53:$H$53,BD$9,Assumptions!$C$54:$H$54),10%)</f>
        <v>0.1</v>
      </c>
      <c r="BE1192" s="238">
        <f>MAX(SUMIF(Assumptions!$C$53:$H$53,BE$9,Assumptions!$C$54:$H$54),10%)</f>
        <v>0.1</v>
      </c>
      <c r="BF1192" s="238">
        <f>MAX(SUMIF(Assumptions!$C$53:$H$53,BF$9,Assumptions!$C$54:$H$54),10%)</f>
        <v>0.1</v>
      </c>
      <c r="BG1192" s="238">
        <f>MAX(SUMIF(Assumptions!$C$53:$H$53,BG$9,Assumptions!$C$54:$H$54),10%)</f>
        <v>0.1</v>
      </c>
      <c r="BH1192" s="238">
        <f>MAX(SUMIF(Assumptions!$C$53:$H$53,BH$9,Assumptions!$C$54:$H$54),10%)</f>
        <v>0.1</v>
      </c>
      <c r="BI1192" s="238">
        <f>MAX(SUMIF(Assumptions!$C$53:$H$53,BI$9,Assumptions!$C$54:$H$54),10%)</f>
        <v>0.1</v>
      </c>
      <c r="BJ1192" s="238">
        <f>MAX(SUMIF(Assumptions!$C$53:$H$53,BJ$9,Assumptions!$C$54:$H$54),10%)</f>
        <v>0.1</v>
      </c>
      <c r="BK1192" s="238">
        <f>MAX(SUMIF(Assumptions!$C$53:$H$53,BK$9,Assumptions!$C$54:$H$54),10%)</f>
        <v>0.1</v>
      </c>
      <c r="BL1192" s="238">
        <f>MAX(SUMIF(Assumptions!$C$53:$H$53,BL$9,Assumptions!$C$54:$H$54),10%)</f>
        <v>0.1</v>
      </c>
      <c r="BM1192" s="238">
        <f>MAX(SUMIF(Assumptions!$C$53:$H$53,BM$9,Assumptions!$C$54:$H$54),10%)</f>
        <v>0.1</v>
      </c>
    </row>
    <row r="1193" spans="3:65" s="189" customFormat="1" outlineLevel="1" x14ac:dyDescent="0.2">
      <c r="D1193" s="195"/>
      <c r="F1193" s="196"/>
      <c r="G1193" s="196"/>
    </row>
    <row r="1194" spans="3:65" outlineLevel="1" x14ac:dyDescent="0.2">
      <c r="D1194" s="186" t="s">
        <v>69</v>
      </c>
      <c r="E1194" s="181"/>
      <c r="F1194" s="155"/>
      <c r="G1194" s="155"/>
      <c r="H1194" s="197" t="s">
        <v>68</v>
      </c>
      <c r="K1194" s="184"/>
      <c r="L1194" s="184"/>
      <c r="M1194" s="184"/>
      <c r="O1194" s="184"/>
      <c r="P1194" s="184"/>
      <c r="Q1194" s="184"/>
      <c r="R1194" s="184"/>
      <c r="S1194" s="184"/>
      <c r="T1194" s="184"/>
      <c r="U1194" s="184"/>
      <c r="V1194" s="184"/>
      <c r="W1194" s="184"/>
      <c r="X1194" s="184"/>
      <c r="Y1194" s="184"/>
      <c r="Z1194" s="184"/>
      <c r="AA1194" s="184"/>
      <c r="AB1194" s="184"/>
      <c r="AC1194" s="184"/>
      <c r="AD1194" s="184"/>
      <c r="AE1194" s="184"/>
      <c r="AF1194" s="184"/>
      <c r="AG1194" s="184"/>
      <c r="AH1194" s="184"/>
      <c r="AI1194" s="184"/>
      <c r="AJ1194" s="184"/>
      <c r="AK1194" s="184"/>
      <c r="AL1194" s="184"/>
      <c r="AM1194" s="184"/>
      <c r="AN1194" s="184"/>
      <c r="AO1194" s="184"/>
      <c r="AP1194" s="184"/>
      <c r="AQ1194" s="184"/>
      <c r="AR1194" s="184"/>
      <c r="AS1194" s="184"/>
      <c r="AT1194" s="184"/>
      <c r="AU1194" s="184"/>
      <c r="AV1194" s="184"/>
      <c r="AW1194" s="184"/>
      <c r="AX1194" s="184"/>
      <c r="AY1194" s="184"/>
      <c r="AZ1194" s="184"/>
      <c r="BA1194" s="184"/>
      <c r="BB1194" s="184"/>
      <c r="BC1194" s="184"/>
      <c r="BD1194" s="184"/>
      <c r="BE1194" s="184"/>
      <c r="BF1194" s="184"/>
      <c r="BG1194" s="184"/>
      <c r="BH1194" s="184"/>
      <c r="BI1194" s="184"/>
      <c r="BJ1194" s="184"/>
      <c r="BK1194" s="184"/>
      <c r="BL1194" s="184"/>
      <c r="BM1194" s="184"/>
    </row>
    <row r="1195" spans="3:65" outlineLevel="1" x14ac:dyDescent="0.2">
      <c r="C1195" s="188">
        <f>C1194+1</f>
        <v>1</v>
      </c>
      <c r="D1195" s="166" t="str">
        <f t="shared" ref="D1195:F1219" si="841">INDEX(D$51:D$75,$C1195,1)</f>
        <v xml:space="preserve">TRANSMISSION LINE  </v>
      </c>
      <c r="E1195" s="211" t="str">
        <f t="shared" si="841"/>
        <v>CWIP Capital</v>
      </c>
      <c r="F1195" s="183">
        <f t="shared" si="841"/>
        <v>6</v>
      </c>
      <c r="G1195" s="183"/>
      <c r="H1195" s="214" t="b">
        <f>Inputs!M12</f>
        <v>0</v>
      </c>
      <c r="K1195" s="202">
        <f>SUMPRODUCT(O1195:BM1195,$O$11:$BM$11)</f>
        <v>0</v>
      </c>
      <c r="L1195" s="203">
        <f>SUM(O1195:BM1195)</f>
        <v>0</v>
      </c>
      <c r="O1195" s="189">
        <f t="shared" ref="O1195:AT1195" si="842">O556*O$1192*($H1195=TRUE)</f>
        <v>0</v>
      </c>
      <c r="P1195" s="189">
        <f t="shared" si="842"/>
        <v>0</v>
      </c>
      <c r="Q1195" s="189">
        <f t="shared" si="842"/>
        <v>0</v>
      </c>
      <c r="R1195" s="189">
        <f t="shared" si="842"/>
        <v>0</v>
      </c>
      <c r="S1195" s="189">
        <f t="shared" si="842"/>
        <v>0</v>
      </c>
      <c r="T1195" s="189">
        <f t="shared" si="842"/>
        <v>0</v>
      </c>
      <c r="U1195" s="189">
        <f t="shared" si="842"/>
        <v>0</v>
      </c>
      <c r="V1195" s="189">
        <f t="shared" si="842"/>
        <v>0</v>
      </c>
      <c r="W1195" s="189">
        <f t="shared" si="842"/>
        <v>0</v>
      </c>
      <c r="X1195" s="189">
        <f t="shared" si="842"/>
        <v>0</v>
      </c>
      <c r="Y1195" s="189">
        <f t="shared" si="842"/>
        <v>0</v>
      </c>
      <c r="Z1195" s="189">
        <f t="shared" si="842"/>
        <v>0</v>
      </c>
      <c r="AA1195" s="189">
        <f t="shared" si="842"/>
        <v>0</v>
      </c>
      <c r="AB1195" s="189">
        <f t="shared" si="842"/>
        <v>0</v>
      </c>
      <c r="AC1195" s="189">
        <f t="shared" si="842"/>
        <v>0</v>
      </c>
      <c r="AD1195" s="189">
        <f t="shared" si="842"/>
        <v>0</v>
      </c>
      <c r="AE1195" s="189">
        <f t="shared" si="842"/>
        <v>0</v>
      </c>
      <c r="AF1195" s="189">
        <f t="shared" si="842"/>
        <v>0</v>
      </c>
      <c r="AG1195" s="189">
        <f t="shared" si="842"/>
        <v>0</v>
      </c>
      <c r="AH1195" s="189">
        <f t="shared" si="842"/>
        <v>0</v>
      </c>
      <c r="AI1195" s="189">
        <f t="shared" si="842"/>
        <v>0</v>
      </c>
      <c r="AJ1195" s="189">
        <f t="shared" si="842"/>
        <v>0</v>
      </c>
      <c r="AK1195" s="189">
        <f t="shared" si="842"/>
        <v>0</v>
      </c>
      <c r="AL1195" s="189">
        <f t="shared" si="842"/>
        <v>0</v>
      </c>
      <c r="AM1195" s="189">
        <f t="shared" si="842"/>
        <v>0</v>
      </c>
      <c r="AN1195" s="189">
        <f t="shared" si="842"/>
        <v>0</v>
      </c>
      <c r="AO1195" s="189">
        <f t="shared" si="842"/>
        <v>0</v>
      </c>
      <c r="AP1195" s="189">
        <f t="shared" si="842"/>
        <v>0</v>
      </c>
      <c r="AQ1195" s="189">
        <f t="shared" si="842"/>
        <v>0</v>
      </c>
      <c r="AR1195" s="189">
        <f t="shared" si="842"/>
        <v>0</v>
      </c>
      <c r="AS1195" s="189">
        <f t="shared" si="842"/>
        <v>0</v>
      </c>
      <c r="AT1195" s="189">
        <f t="shared" si="842"/>
        <v>0</v>
      </c>
      <c r="AU1195" s="189">
        <f t="shared" ref="AU1195:BM1195" si="843">AU556*AU$1192*($H1195=TRUE)</f>
        <v>0</v>
      </c>
      <c r="AV1195" s="189">
        <f t="shared" si="843"/>
        <v>0</v>
      </c>
      <c r="AW1195" s="189">
        <f t="shared" si="843"/>
        <v>0</v>
      </c>
      <c r="AX1195" s="189">
        <f t="shared" si="843"/>
        <v>0</v>
      </c>
      <c r="AY1195" s="189">
        <f t="shared" si="843"/>
        <v>0</v>
      </c>
      <c r="AZ1195" s="189">
        <f t="shared" si="843"/>
        <v>0</v>
      </c>
      <c r="BA1195" s="189">
        <f t="shared" si="843"/>
        <v>0</v>
      </c>
      <c r="BB1195" s="189">
        <f t="shared" si="843"/>
        <v>0</v>
      </c>
      <c r="BC1195" s="189">
        <f t="shared" si="843"/>
        <v>0</v>
      </c>
      <c r="BD1195" s="189">
        <f t="shared" si="843"/>
        <v>0</v>
      </c>
      <c r="BE1195" s="189">
        <f t="shared" si="843"/>
        <v>0</v>
      </c>
      <c r="BF1195" s="189">
        <f t="shared" si="843"/>
        <v>0</v>
      </c>
      <c r="BG1195" s="189">
        <f t="shared" si="843"/>
        <v>0</v>
      </c>
      <c r="BH1195" s="189">
        <f t="shared" si="843"/>
        <v>0</v>
      </c>
      <c r="BI1195" s="189">
        <f t="shared" si="843"/>
        <v>0</v>
      </c>
      <c r="BJ1195" s="189">
        <f t="shared" si="843"/>
        <v>0</v>
      </c>
      <c r="BK1195" s="189">
        <f t="shared" si="843"/>
        <v>0</v>
      </c>
      <c r="BL1195" s="189">
        <f t="shared" si="843"/>
        <v>0</v>
      </c>
      <c r="BM1195" s="189">
        <f t="shared" si="843"/>
        <v>0</v>
      </c>
    </row>
    <row r="1196" spans="3:65" outlineLevel="1" x14ac:dyDescent="0.2">
      <c r="C1196" s="188">
        <f t="shared" ref="C1196:C1219" si="844">C1195+1</f>
        <v>2</v>
      </c>
      <c r="D1196" s="166" t="str">
        <f t="shared" si="841"/>
        <v xml:space="preserve">TRANSMISSION SUBSTATION  </v>
      </c>
      <c r="E1196" s="211" t="str">
        <f t="shared" si="841"/>
        <v>CWIP Capital</v>
      </c>
      <c r="F1196" s="183">
        <f t="shared" si="841"/>
        <v>6</v>
      </c>
      <c r="G1196" s="183"/>
      <c r="H1196" s="214" t="b">
        <f>Inputs!M13</f>
        <v>0</v>
      </c>
      <c r="K1196" s="202">
        <f t="shared" ref="K1196:K1219" si="845">SUMPRODUCT(O1196:BM1196,$O$11:$BM$11)</f>
        <v>0</v>
      </c>
      <c r="L1196" s="203">
        <f t="shared" ref="L1196:L1219" si="846">SUM(O1196:BM1196)</f>
        <v>0</v>
      </c>
      <c r="O1196" s="189">
        <f t="shared" ref="O1196:AT1196" si="847">O557*O$1192*($H1196=TRUE)</f>
        <v>0</v>
      </c>
      <c r="P1196" s="189">
        <f t="shared" si="847"/>
        <v>0</v>
      </c>
      <c r="Q1196" s="189">
        <f t="shared" si="847"/>
        <v>0</v>
      </c>
      <c r="R1196" s="189">
        <f t="shared" si="847"/>
        <v>0</v>
      </c>
      <c r="S1196" s="189">
        <f t="shared" si="847"/>
        <v>0</v>
      </c>
      <c r="T1196" s="189">
        <f t="shared" si="847"/>
        <v>0</v>
      </c>
      <c r="U1196" s="189">
        <f t="shared" si="847"/>
        <v>0</v>
      </c>
      <c r="V1196" s="189">
        <f t="shared" si="847"/>
        <v>0</v>
      </c>
      <c r="W1196" s="189">
        <f t="shared" si="847"/>
        <v>0</v>
      </c>
      <c r="X1196" s="189">
        <f t="shared" si="847"/>
        <v>0</v>
      </c>
      <c r="Y1196" s="189">
        <f t="shared" si="847"/>
        <v>0</v>
      </c>
      <c r="Z1196" s="189">
        <f t="shared" si="847"/>
        <v>0</v>
      </c>
      <c r="AA1196" s="189">
        <f t="shared" si="847"/>
        <v>0</v>
      </c>
      <c r="AB1196" s="189">
        <f t="shared" si="847"/>
        <v>0</v>
      </c>
      <c r="AC1196" s="189">
        <f t="shared" si="847"/>
        <v>0</v>
      </c>
      <c r="AD1196" s="189">
        <f t="shared" si="847"/>
        <v>0</v>
      </c>
      <c r="AE1196" s="189">
        <f t="shared" si="847"/>
        <v>0</v>
      </c>
      <c r="AF1196" s="189">
        <f t="shared" si="847"/>
        <v>0</v>
      </c>
      <c r="AG1196" s="189">
        <f t="shared" si="847"/>
        <v>0</v>
      </c>
      <c r="AH1196" s="189">
        <f t="shared" si="847"/>
        <v>0</v>
      </c>
      <c r="AI1196" s="189">
        <f t="shared" si="847"/>
        <v>0</v>
      </c>
      <c r="AJ1196" s="189">
        <f t="shared" si="847"/>
        <v>0</v>
      </c>
      <c r="AK1196" s="189">
        <f t="shared" si="847"/>
        <v>0</v>
      </c>
      <c r="AL1196" s="189">
        <f t="shared" si="847"/>
        <v>0</v>
      </c>
      <c r="AM1196" s="189">
        <f t="shared" si="847"/>
        <v>0</v>
      </c>
      <c r="AN1196" s="189">
        <f t="shared" si="847"/>
        <v>0</v>
      </c>
      <c r="AO1196" s="189">
        <f t="shared" si="847"/>
        <v>0</v>
      </c>
      <c r="AP1196" s="189">
        <f t="shared" si="847"/>
        <v>0</v>
      </c>
      <c r="AQ1196" s="189">
        <f t="shared" si="847"/>
        <v>0</v>
      </c>
      <c r="AR1196" s="189">
        <f t="shared" si="847"/>
        <v>0</v>
      </c>
      <c r="AS1196" s="189">
        <f t="shared" si="847"/>
        <v>0</v>
      </c>
      <c r="AT1196" s="189">
        <f t="shared" si="847"/>
        <v>0</v>
      </c>
      <c r="AU1196" s="189">
        <f t="shared" ref="AU1196:BM1196" si="848">AU557*AU$1192*($H1196=TRUE)</f>
        <v>0</v>
      </c>
      <c r="AV1196" s="189">
        <f t="shared" si="848"/>
        <v>0</v>
      </c>
      <c r="AW1196" s="189">
        <f t="shared" si="848"/>
        <v>0</v>
      </c>
      <c r="AX1196" s="189">
        <f t="shared" si="848"/>
        <v>0</v>
      </c>
      <c r="AY1196" s="189">
        <f t="shared" si="848"/>
        <v>0</v>
      </c>
      <c r="AZ1196" s="189">
        <f t="shared" si="848"/>
        <v>0</v>
      </c>
      <c r="BA1196" s="189">
        <f t="shared" si="848"/>
        <v>0</v>
      </c>
      <c r="BB1196" s="189">
        <f t="shared" si="848"/>
        <v>0</v>
      </c>
      <c r="BC1196" s="189">
        <f t="shared" si="848"/>
        <v>0</v>
      </c>
      <c r="BD1196" s="189">
        <f t="shared" si="848"/>
        <v>0</v>
      </c>
      <c r="BE1196" s="189">
        <f t="shared" si="848"/>
        <v>0</v>
      </c>
      <c r="BF1196" s="189">
        <f t="shared" si="848"/>
        <v>0</v>
      </c>
      <c r="BG1196" s="189">
        <f t="shared" si="848"/>
        <v>0</v>
      </c>
      <c r="BH1196" s="189">
        <f t="shared" si="848"/>
        <v>0</v>
      </c>
      <c r="BI1196" s="189">
        <f t="shared" si="848"/>
        <v>0</v>
      </c>
      <c r="BJ1196" s="189">
        <f t="shared" si="848"/>
        <v>0</v>
      </c>
      <c r="BK1196" s="189">
        <f t="shared" si="848"/>
        <v>0</v>
      </c>
      <c r="BL1196" s="189">
        <f t="shared" si="848"/>
        <v>0</v>
      </c>
      <c r="BM1196" s="189">
        <f t="shared" si="848"/>
        <v>0</v>
      </c>
    </row>
    <row r="1197" spans="3:65" outlineLevel="1" x14ac:dyDescent="0.2">
      <c r="C1197" s="188">
        <f t="shared" si="844"/>
        <v>3</v>
      </c>
      <c r="D1197" s="166" t="str">
        <f t="shared" si="841"/>
        <v xml:space="preserve">DISTRIBUTION SUBSTATION  </v>
      </c>
      <c r="E1197" s="211" t="str">
        <f t="shared" si="841"/>
        <v>CWIP Capital</v>
      </c>
      <c r="F1197" s="183">
        <f t="shared" si="841"/>
        <v>6</v>
      </c>
      <c r="G1197" s="183"/>
      <c r="H1197" s="214" t="b">
        <f>Inputs!M14</f>
        <v>0</v>
      </c>
      <c r="K1197" s="202">
        <f t="shared" si="845"/>
        <v>0</v>
      </c>
      <c r="L1197" s="203">
        <f t="shared" si="846"/>
        <v>0</v>
      </c>
      <c r="O1197" s="189">
        <f t="shared" ref="O1197:AT1197" si="849">O558*O$1192*($H1197=TRUE)</f>
        <v>0</v>
      </c>
      <c r="P1197" s="189">
        <f t="shared" si="849"/>
        <v>0</v>
      </c>
      <c r="Q1197" s="189">
        <f t="shared" si="849"/>
        <v>0</v>
      </c>
      <c r="R1197" s="189">
        <f t="shared" si="849"/>
        <v>0</v>
      </c>
      <c r="S1197" s="189">
        <f t="shared" si="849"/>
        <v>0</v>
      </c>
      <c r="T1197" s="189">
        <f t="shared" si="849"/>
        <v>0</v>
      </c>
      <c r="U1197" s="189">
        <f t="shared" si="849"/>
        <v>0</v>
      </c>
      <c r="V1197" s="189">
        <f t="shared" si="849"/>
        <v>0</v>
      </c>
      <c r="W1197" s="189">
        <f t="shared" si="849"/>
        <v>0</v>
      </c>
      <c r="X1197" s="189">
        <f t="shared" si="849"/>
        <v>0</v>
      </c>
      <c r="Y1197" s="189">
        <f t="shared" si="849"/>
        <v>0</v>
      </c>
      <c r="Z1197" s="189">
        <f t="shared" si="849"/>
        <v>0</v>
      </c>
      <c r="AA1197" s="189">
        <f t="shared" si="849"/>
        <v>0</v>
      </c>
      <c r="AB1197" s="189">
        <f t="shared" si="849"/>
        <v>0</v>
      </c>
      <c r="AC1197" s="189">
        <f t="shared" si="849"/>
        <v>0</v>
      </c>
      <c r="AD1197" s="189">
        <f t="shared" si="849"/>
        <v>0</v>
      </c>
      <c r="AE1197" s="189">
        <f t="shared" si="849"/>
        <v>0</v>
      </c>
      <c r="AF1197" s="189">
        <f t="shared" si="849"/>
        <v>0</v>
      </c>
      <c r="AG1197" s="189">
        <f t="shared" si="849"/>
        <v>0</v>
      </c>
      <c r="AH1197" s="189">
        <f t="shared" si="849"/>
        <v>0</v>
      </c>
      <c r="AI1197" s="189">
        <f t="shared" si="849"/>
        <v>0</v>
      </c>
      <c r="AJ1197" s="189">
        <f t="shared" si="849"/>
        <v>0</v>
      </c>
      <c r="AK1197" s="189">
        <f t="shared" si="849"/>
        <v>0</v>
      </c>
      <c r="AL1197" s="189">
        <f t="shared" si="849"/>
        <v>0</v>
      </c>
      <c r="AM1197" s="189">
        <f t="shared" si="849"/>
        <v>0</v>
      </c>
      <c r="AN1197" s="189">
        <f t="shared" si="849"/>
        <v>0</v>
      </c>
      <c r="AO1197" s="189">
        <f t="shared" si="849"/>
        <v>0</v>
      </c>
      <c r="AP1197" s="189">
        <f t="shared" si="849"/>
        <v>0</v>
      </c>
      <c r="AQ1197" s="189">
        <f t="shared" si="849"/>
        <v>0</v>
      </c>
      <c r="AR1197" s="189">
        <f t="shared" si="849"/>
        <v>0</v>
      </c>
      <c r="AS1197" s="189">
        <f t="shared" si="849"/>
        <v>0</v>
      </c>
      <c r="AT1197" s="189">
        <f t="shared" si="849"/>
        <v>0</v>
      </c>
      <c r="AU1197" s="189">
        <f t="shared" ref="AU1197:BM1197" si="850">AU558*AU$1192*($H1197=TRUE)</f>
        <v>0</v>
      </c>
      <c r="AV1197" s="189">
        <f t="shared" si="850"/>
        <v>0</v>
      </c>
      <c r="AW1197" s="189">
        <f t="shared" si="850"/>
        <v>0</v>
      </c>
      <c r="AX1197" s="189">
        <f t="shared" si="850"/>
        <v>0</v>
      </c>
      <c r="AY1197" s="189">
        <f t="shared" si="850"/>
        <v>0</v>
      </c>
      <c r="AZ1197" s="189">
        <f t="shared" si="850"/>
        <v>0</v>
      </c>
      <c r="BA1197" s="189">
        <f t="shared" si="850"/>
        <v>0</v>
      </c>
      <c r="BB1197" s="189">
        <f t="shared" si="850"/>
        <v>0</v>
      </c>
      <c r="BC1197" s="189">
        <f t="shared" si="850"/>
        <v>0</v>
      </c>
      <c r="BD1197" s="189">
        <f t="shared" si="850"/>
        <v>0</v>
      </c>
      <c r="BE1197" s="189">
        <f t="shared" si="850"/>
        <v>0</v>
      </c>
      <c r="BF1197" s="189">
        <f t="shared" si="850"/>
        <v>0</v>
      </c>
      <c r="BG1197" s="189">
        <f t="shared" si="850"/>
        <v>0</v>
      </c>
      <c r="BH1197" s="189">
        <f t="shared" si="850"/>
        <v>0</v>
      </c>
      <c r="BI1197" s="189">
        <f t="shared" si="850"/>
        <v>0</v>
      </c>
      <c r="BJ1197" s="189">
        <f t="shared" si="850"/>
        <v>0</v>
      </c>
      <c r="BK1197" s="189">
        <f t="shared" si="850"/>
        <v>0</v>
      </c>
      <c r="BL1197" s="189">
        <f t="shared" si="850"/>
        <v>0</v>
      </c>
      <c r="BM1197" s="189">
        <f t="shared" si="850"/>
        <v>0</v>
      </c>
    </row>
    <row r="1198" spans="3:65" outlineLevel="1" x14ac:dyDescent="0.2">
      <c r="C1198" s="188">
        <f t="shared" si="844"/>
        <v>4</v>
      </c>
      <c r="D1198" s="166" t="str">
        <f t="shared" si="841"/>
        <v/>
      </c>
      <c r="E1198" s="211" t="str">
        <f t="shared" si="841"/>
        <v>Operating Expense</v>
      </c>
      <c r="F1198" s="183">
        <f t="shared" si="841"/>
        <v>2</v>
      </c>
      <c r="G1198" s="183"/>
      <c r="H1198" s="214" t="b">
        <f>Inputs!M15</f>
        <v>1</v>
      </c>
      <c r="K1198" s="202">
        <f t="shared" si="845"/>
        <v>0</v>
      </c>
      <c r="L1198" s="203">
        <f t="shared" si="846"/>
        <v>0</v>
      </c>
      <c r="O1198" s="189">
        <f t="shared" ref="O1198:AT1198" si="851">O559*O$1192*($H1198=TRUE)</f>
        <v>0</v>
      </c>
      <c r="P1198" s="189">
        <f t="shared" si="851"/>
        <v>0</v>
      </c>
      <c r="Q1198" s="189">
        <f t="shared" si="851"/>
        <v>0</v>
      </c>
      <c r="R1198" s="189">
        <f t="shared" si="851"/>
        <v>0</v>
      </c>
      <c r="S1198" s="189">
        <f t="shared" si="851"/>
        <v>0</v>
      </c>
      <c r="T1198" s="189">
        <f t="shared" si="851"/>
        <v>0</v>
      </c>
      <c r="U1198" s="189">
        <f t="shared" si="851"/>
        <v>0</v>
      </c>
      <c r="V1198" s="189">
        <f t="shared" si="851"/>
        <v>0</v>
      </c>
      <c r="W1198" s="189">
        <f t="shared" si="851"/>
        <v>0</v>
      </c>
      <c r="X1198" s="189">
        <f t="shared" si="851"/>
        <v>0</v>
      </c>
      <c r="Y1198" s="189">
        <f t="shared" si="851"/>
        <v>0</v>
      </c>
      <c r="Z1198" s="189">
        <f t="shared" si="851"/>
        <v>0</v>
      </c>
      <c r="AA1198" s="189">
        <f t="shared" si="851"/>
        <v>0</v>
      </c>
      <c r="AB1198" s="189">
        <f t="shared" si="851"/>
        <v>0</v>
      </c>
      <c r="AC1198" s="189">
        <f t="shared" si="851"/>
        <v>0</v>
      </c>
      <c r="AD1198" s="189">
        <f t="shared" si="851"/>
        <v>0</v>
      </c>
      <c r="AE1198" s="189">
        <f t="shared" si="851"/>
        <v>0</v>
      </c>
      <c r="AF1198" s="189">
        <f t="shared" si="851"/>
        <v>0</v>
      </c>
      <c r="AG1198" s="189">
        <f t="shared" si="851"/>
        <v>0</v>
      </c>
      <c r="AH1198" s="189">
        <f t="shared" si="851"/>
        <v>0</v>
      </c>
      <c r="AI1198" s="189">
        <f t="shared" si="851"/>
        <v>0</v>
      </c>
      <c r="AJ1198" s="189">
        <f t="shared" si="851"/>
        <v>0</v>
      </c>
      <c r="AK1198" s="189">
        <f t="shared" si="851"/>
        <v>0</v>
      </c>
      <c r="AL1198" s="189">
        <f t="shared" si="851"/>
        <v>0</v>
      </c>
      <c r="AM1198" s="189">
        <f t="shared" si="851"/>
        <v>0</v>
      </c>
      <c r="AN1198" s="189">
        <f t="shared" si="851"/>
        <v>0</v>
      </c>
      <c r="AO1198" s="189">
        <f t="shared" si="851"/>
        <v>0</v>
      </c>
      <c r="AP1198" s="189">
        <f t="shared" si="851"/>
        <v>0</v>
      </c>
      <c r="AQ1198" s="189">
        <f t="shared" si="851"/>
        <v>0</v>
      </c>
      <c r="AR1198" s="189">
        <f t="shared" si="851"/>
        <v>0</v>
      </c>
      <c r="AS1198" s="189">
        <f t="shared" si="851"/>
        <v>0</v>
      </c>
      <c r="AT1198" s="189">
        <f t="shared" si="851"/>
        <v>0</v>
      </c>
      <c r="AU1198" s="189">
        <f t="shared" ref="AU1198:BM1198" si="852">AU559*AU$1192*($H1198=TRUE)</f>
        <v>0</v>
      </c>
      <c r="AV1198" s="189">
        <f t="shared" si="852"/>
        <v>0</v>
      </c>
      <c r="AW1198" s="189">
        <f t="shared" si="852"/>
        <v>0</v>
      </c>
      <c r="AX1198" s="189">
        <f t="shared" si="852"/>
        <v>0</v>
      </c>
      <c r="AY1198" s="189">
        <f t="shared" si="852"/>
        <v>0</v>
      </c>
      <c r="AZ1198" s="189">
        <f t="shared" si="852"/>
        <v>0</v>
      </c>
      <c r="BA1198" s="189">
        <f t="shared" si="852"/>
        <v>0</v>
      </c>
      <c r="BB1198" s="189">
        <f t="shared" si="852"/>
        <v>0</v>
      </c>
      <c r="BC1198" s="189">
        <f t="shared" si="852"/>
        <v>0</v>
      </c>
      <c r="BD1198" s="189">
        <f t="shared" si="852"/>
        <v>0</v>
      </c>
      <c r="BE1198" s="189">
        <f t="shared" si="852"/>
        <v>0</v>
      </c>
      <c r="BF1198" s="189">
        <f t="shared" si="852"/>
        <v>0</v>
      </c>
      <c r="BG1198" s="189">
        <f t="shared" si="852"/>
        <v>0</v>
      </c>
      <c r="BH1198" s="189">
        <f t="shared" si="852"/>
        <v>0</v>
      </c>
      <c r="BI1198" s="189">
        <f t="shared" si="852"/>
        <v>0</v>
      </c>
      <c r="BJ1198" s="189">
        <f t="shared" si="852"/>
        <v>0</v>
      </c>
      <c r="BK1198" s="189">
        <f t="shared" si="852"/>
        <v>0</v>
      </c>
      <c r="BL1198" s="189">
        <f t="shared" si="852"/>
        <v>0</v>
      </c>
      <c r="BM1198" s="189">
        <f t="shared" si="852"/>
        <v>0</v>
      </c>
    </row>
    <row r="1199" spans="3:65" outlineLevel="1" x14ac:dyDescent="0.2">
      <c r="C1199" s="188">
        <f t="shared" si="844"/>
        <v>5</v>
      </c>
      <c r="D1199" s="166" t="str">
        <f t="shared" si="841"/>
        <v/>
      </c>
      <c r="E1199" s="211" t="str">
        <f t="shared" si="841"/>
        <v>Operating Expense</v>
      </c>
      <c r="F1199" s="183">
        <f t="shared" si="841"/>
        <v>2</v>
      </c>
      <c r="G1199" s="183"/>
      <c r="H1199" s="214" t="b">
        <f>Inputs!M16</f>
        <v>1</v>
      </c>
      <c r="K1199" s="202">
        <f t="shared" si="845"/>
        <v>0</v>
      </c>
      <c r="L1199" s="203">
        <f t="shared" si="846"/>
        <v>0</v>
      </c>
      <c r="O1199" s="189">
        <f t="shared" ref="O1199:AT1199" si="853">O560*O$1192*($H1199=TRUE)</f>
        <v>0</v>
      </c>
      <c r="P1199" s="189">
        <f t="shared" si="853"/>
        <v>0</v>
      </c>
      <c r="Q1199" s="189">
        <f t="shared" si="853"/>
        <v>0</v>
      </c>
      <c r="R1199" s="189">
        <f t="shared" si="853"/>
        <v>0</v>
      </c>
      <c r="S1199" s="189">
        <f t="shared" si="853"/>
        <v>0</v>
      </c>
      <c r="T1199" s="189">
        <f t="shared" si="853"/>
        <v>0</v>
      </c>
      <c r="U1199" s="189">
        <f t="shared" si="853"/>
        <v>0</v>
      </c>
      <c r="V1199" s="189">
        <f t="shared" si="853"/>
        <v>0</v>
      </c>
      <c r="W1199" s="189">
        <f t="shared" si="853"/>
        <v>0</v>
      </c>
      <c r="X1199" s="189">
        <f t="shared" si="853"/>
        <v>0</v>
      </c>
      <c r="Y1199" s="189">
        <f t="shared" si="853"/>
        <v>0</v>
      </c>
      <c r="Z1199" s="189">
        <f t="shared" si="853"/>
        <v>0</v>
      </c>
      <c r="AA1199" s="189">
        <f t="shared" si="853"/>
        <v>0</v>
      </c>
      <c r="AB1199" s="189">
        <f t="shared" si="853"/>
        <v>0</v>
      </c>
      <c r="AC1199" s="189">
        <f t="shared" si="853"/>
        <v>0</v>
      </c>
      <c r="AD1199" s="189">
        <f t="shared" si="853"/>
        <v>0</v>
      </c>
      <c r="AE1199" s="189">
        <f t="shared" si="853"/>
        <v>0</v>
      </c>
      <c r="AF1199" s="189">
        <f t="shared" si="853"/>
        <v>0</v>
      </c>
      <c r="AG1199" s="189">
        <f t="shared" si="853"/>
        <v>0</v>
      </c>
      <c r="AH1199" s="189">
        <f t="shared" si="853"/>
        <v>0</v>
      </c>
      <c r="AI1199" s="189">
        <f t="shared" si="853"/>
        <v>0</v>
      </c>
      <c r="AJ1199" s="189">
        <f t="shared" si="853"/>
        <v>0</v>
      </c>
      <c r="AK1199" s="189">
        <f t="shared" si="853"/>
        <v>0</v>
      </c>
      <c r="AL1199" s="189">
        <f t="shared" si="853"/>
        <v>0</v>
      </c>
      <c r="AM1199" s="189">
        <f t="shared" si="853"/>
        <v>0</v>
      </c>
      <c r="AN1199" s="189">
        <f t="shared" si="853"/>
        <v>0</v>
      </c>
      <c r="AO1199" s="189">
        <f t="shared" si="853"/>
        <v>0</v>
      </c>
      <c r="AP1199" s="189">
        <f t="shared" si="853"/>
        <v>0</v>
      </c>
      <c r="AQ1199" s="189">
        <f t="shared" si="853"/>
        <v>0</v>
      </c>
      <c r="AR1199" s="189">
        <f t="shared" si="853"/>
        <v>0</v>
      </c>
      <c r="AS1199" s="189">
        <f t="shared" si="853"/>
        <v>0</v>
      </c>
      <c r="AT1199" s="189">
        <f t="shared" si="853"/>
        <v>0</v>
      </c>
      <c r="AU1199" s="189">
        <f t="shared" ref="AU1199:BM1199" si="854">AU560*AU$1192*($H1199=TRUE)</f>
        <v>0</v>
      </c>
      <c r="AV1199" s="189">
        <f t="shared" si="854"/>
        <v>0</v>
      </c>
      <c r="AW1199" s="189">
        <f t="shared" si="854"/>
        <v>0</v>
      </c>
      <c r="AX1199" s="189">
        <f t="shared" si="854"/>
        <v>0</v>
      </c>
      <c r="AY1199" s="189">
        <f t="shared" si="854"/>
        <v>0</v>
      </c>
      <c r="AZ1199" s="189">
        <f t="shared" si="854"/>
        <v>0</v>
      </c>
      <c r="BA1199" s="189">
        <f t="shared" si="854"/>
        <v>0</v>
      </c>
      <c r="BB1199" s="189">
        <f t="shared" si="854"/>
        <v>0</v>
      </c>
      <c r="BC1199" s="189">
        <f t="shared" si="854"/>
        <v>0</v>
      </c>
      <c r="BD1199" s="189">
        <f t="shared" si="854"/>
        <v>0</v>
      </c>
      <c r="BE1199" s="189">
        <f t="shared" si="854"/>
        <v>0</v>
      </c>
      <c r="BF1199" s="189">
        <f t="shared" si="854"/>
        <v>0</v>
      </c>
      <c r="BG1199" s="189">
        <f t="shared" si="854"/>
        <v>0</v>
      </c>
      <c r="BH1199" s="189">
        <f t="shared" si="854"/>
        <v>0</v>
      </c>
      <c r="BI1199" s="189">
        <f t="shared" si="854"/>
        <v>0</v>
      </c>
      <c r="BJ1199" s="189">
        <f t="shared" si="854"/>
        <v>0</v>
      </c>
      <c r="BK1199" s="189">
        <f t="shared" si="854"/>
        <v>0</v>
      </c>
      <c r="BL1199" s="189">
        <f t="shared" si="854"/>
        <v>0</v>
      </c>
      <c r="BM1199" s="189">
        <f t="shared" si="854"/>
        <v>0</v>
      </c>
    </row>
    <row r="1200" spans="3:65" outlineLevel="1" x14ac:dyDescent="0.2">
      <c r="C1200" s="188">
        <f t="shared" si="844"/>
        <v>6</v>
      </c>
      <c r="D1200" s="166" t="str">
        <f t="shared" si="841"/>
        <v/>
      </c>
      <c r="E1200" s="211" t="str">
        <f t="shared" si="841"/>
        <v>Operating Expense</v>
      </c>
      <c r="F1200" s="183">
        <f t="shared" si="841"/>
        <v>2</v>
      </c>
      <c r="G1200" s="183"/>
      <c r="H1200" s="214" t="b">
        <f>Inputs!M17</f>
        <v>1</v>
      </c>
      <c r="K1200" s="202">
        <f t="shared" si="845"/>
        <v>0</v>
      </c>
      <c r="L1200" s="203">
        <f t="shared" si="846"/>
        <v>0</v>
      </c>
      <c r="O1200" s="189">
        <f t="shared" ref="O1200:AT1200" si="855">O561*O$1192*($H1200=TRUE)</f>
        <v>0</v>
      </c>
      <c r="P1200" s="189">
        <f t="shared" si="855"/>
        <v>0</v>
      </c>
      <c r="Q1200" s="189">
        <f t="shared" si="855"/>
        <v>0</v>
      </c>
      <c r="R1200" s="189">
        <f t="shared" si="855"/>
        <v>0</v>
      </c>
      <c r="S1200" s="189">
        <f t="shared" si="855"/>
        <v>0</v>
      </c>
      <c r="T1200" s="189">
        <f t="shared" si="855"/>
        <v>0</v>
      </c>
      <c r="U1200" s="189">
        <f t="shared" si="855"/>
        <v>0</v>
      </c>
      <c r="V1200" s="189">
        <f t="shared" si="855"/>
        <v>0</v>
      </c>
      <c r="W1200" s="189">
        <f t="shared" si="855"/>
        <v>0</v>
      </c>
      <c r="X1200" s="189">
        <f t="shared" si="855"/>
        <v>0</v>
      </c>
      <c r="Y1200" s="189">
        <f t="shared" si="855"/>
        <v>0</v>
      </c>
      <c r="Z1200" s="189">
        <f t="shared" si="855"/>
        <v>0</v>
      </c>
      <c r="AA1200" s="189">
        <f t="shared" si="855"/>
        <v>0</v>
      </c>
      <c r="AB1200" s="189">
        <f t="shared" si="855"/>
        <v>0</v>
      </c>
      <c r="AC1200" s="189">
        <f t="shared" si="855"/>
        <v>0</v>
      </c>
      <c r="AD1200" s="189">
        <f t="shared" si="855"/>
        <v>0</v>
      </c>
      <c r="AE1200" s="189">
        <f t="shared" si="855"/>
        <v>0</v>
      </c>
      <c r="AF1200" s="189">
        <f t="shared" si="855"/>
        <v>0</v>
      </c>
      <c r="AG1200" s="189">
        <f t="shared" si="855"/>
        <v>0</v>
      </c>
      <c r="AH1200" s="189">
        <f t="shared" si="855"/>
        <v>0</v>
      </c>
      <c r="AI1200" s="189">
        <f t="shared" si="855"/>
        <v>0</v>
      </c>
      <c r="AJ1200" s="189">
        <f t="shared" si="855"/>
        <v>0</v>
      </c>
      <c r="AK1200" s="189">
        <f t="shared" si="855"/>
        <v>0</v>
      </c>
      <c r="AL1200" s="189">
        <f t="shared" si="855"/>
        <v>0</v>
      </c>
      <c r="AM1200" s="189">
        <f t="shared" si="855"/>
        <v>0</v>
      </c>
      <c r="AN1200" s="189">
        <f t="shared" si="855"/>
        <v>0</v>
      </c>
      <c r="AO1200" s="189">
        <f t="shared" si="855"/>
        <v>0</v>
      </c>
      <c r="AP1200" s="189">
        <f t="shared" si="855"/>
        <v>0</v>
      </c>
      <c r="AQ1200" s="189">
        <f t="shared" si="855"/>
        <v>0</v>
      </c>
      <c r="AR1200" s="189">
        <f t="shared" si="855"/>
        <v>0</v>
      </c>
      <c r="AS1200" s="189">
        <f t="shared" si="855"/>
        <v>0</v>
      </c>
      <c r="AT1200" s="189">
        <f t="shared" si="855"/>
        <v>0</v>
      </c>
      <c r="AU1200" s="189">
        <f t="shared" ref="AU1200:BM1200" si="856">AU561*AU$1192*($H1200=TRUE)</f>
        <v>0</v>
      </c>
      <c r="AV1200" s="189">
        <f t="shared" si="856"/>
        <v>0</v>
      </c>
      <c r="AW1200" s="189">
        <f t="shared" si="856"/>
        <v>0</v>
      </c>
      <c r="AX1200" s="189">
        <f t="shared" si="856"/>
        <v>0</v>
      </c>
      <c r="AY1200" s="189">
        <f t="shared" si="856"/>
        <v>0</v>
      </c>
      <c r="AZ1200" s="189">
        <f t="shared" si="856"/>
        <v>0</v>
      </c>
      <c r="BA1200" s="189">
        <f t="shared" si="856"/>
        <v>0</v>
      </c>
      <c r="BB1200" s="189">
        <f t="shared" si="856"/>
        <v>0</v>
      </c>
      <c r="BC1200" s="189">
        <f t="shared" si="856"/>
        <v>0</v>
      </c>
      <c r="BD1200" s="189">
        <f t="shared" si="856"/>
        <v>0</v>
      </c>
      <c r="BE1200" s="189">
        <f t="shared" si="856"/>
        <v>0</v>
      </c>
      <c r="BF1200" s="189">
        <f t="shared" si="856"/>
        <v>0</v>
      </c>
      <c r="BG1200" s="189">
        <f t="shared" si="856"/>
        <v>0</v>
      </c>
      <c r="BH1200" s="189">
        <f t="shared" si="856"/>
        <v>0</v>
      </c>
      <c r="BI1200" s="189">
        <f t="shared" si="856"/>
        <v>0</v>
      </c>
      <c r="BJ1200" s="189">
        <f t="shared" si="856"/>
        <v>0</v>
      </c>
      <c r="BK1200" s="189">
        <f t="shared" si="856"/>
        <v>0</v>
      </c>
      <c r="BL1200" s="189">
        <f t="shared" si="856"/>
        <v>0</v>
      </c>
      <c r="BM1200" s="189">
        <f t="shared" si="856"/>
        <v>0</v>
      </c>
    </row>
    <row r="1201" spans="3:65" outlineLevel="1" x14ac:dyDescent="0.2">
      <c r="C1201" s="188">
        <f t="shared" si="844"/>
        <v>7</v>
      </c>
      <c r="D1201" s="166" t="str">
        <f t="shared" si="841"/>
        <v xml:space="preserve">Alt 1 - TRANSMISSION LINE  </v>
      </c>
      <c r="E1201" s="211" t="str">
        <f t="shared" si="841"/>
        <v>CWIP Capital</v>
      </c>
      <c r="F1201" s="183">
        <f t="shared" si="841"/>
        <v>6</v>
      </c>
      <c r="G1201" s="183"/>
      <c r="H1201" s="214" t="b">
        <f>Inputs!M18</f>
        <v>0</v>
      </c>
      <c r="K1201" s="202">
        <f t="shared" si="845"/>
        <v>0</v>
      </c>
      <c r="L1201" s="203">
        <f t="shared" si="846"/>
        <v>0</v>
      </c>
      <c r="O1201" s="189">
        <f t="shared" ref="O1201:AT1201" si="857">O562*O$1192*($H1201=TRUE)</f>
        <v>0</v>
      </c>
      <c r="P1201" s="189">
        <f t="shared" si="857"/>
        <v>0</v>
      </c>
      <c r="Q1201" s="189">
        <f t="shared" si="857"/>
        <v>0</v>
      </c>
      <c r="R1201" s="189">
        <f t="shared" si="857"/>
        <v>0</v>
      </c>
      <c r="S1201" s="189">
        <f t="shared" si="857"/>
        <v>0</v>
      </c>
      <c r="T1201" s="189">
        <f t="shared" si="857"/>
        <v>0</v>
      </c>
      <c r="U1201" s="189">
        <f t="shared" si="857"/>
        <v>0</v>
      </c>
      <c r="V1201" s="189">
        <f t="shared" si="857"/>
        <v>0</v>
      </c>
      <c r="W1201" s="189">
        <f t="shared" si="857"/>
        <v>0</v>
      </c>
      <c r="X1201" s="189">
        <f t="shared" si="857"/>
        <v>0</v>
      </c>
      <c r="Y1201" s="189">
        <f t="shared" si="857"/>
        <v>0</v>
      </c>
      <c r="Z1201" s="189">
        <f t="shared" si="857"/>
        <v>0</v>
      </c>
      <c r="AA1201" s="189">
        <f t="shared" si="857"/>
        <v>0</v>
      </c>
      <c r="AB1201" s="189">
        <f t="shared" si="857"/>
        <v>0</v>
      </c>
      <c r="AC1201" s="189">
        <f t="shared" si="857"/>
        <v>0</v>
      </c>
      <c r="AD1201" s="189">
        <f t="shared" si="857"/>
        <v>0</v>
      </c>
      <c r="AE1201" s="189">
        <f t="shared" si="857"/>
        <v>0</v>
      </c>
      <c r="AF1201" s="189">
        <f t="shared" si="857"/>
        <v>0</v>
      </c>
      <c r="AG1201" s="189">
        <f t="shared" si="857"/>
        <v>0</v>
      </c>
      <c r="AH1201" s="189">
        <f t="shared" si="857"/>
        <v>0</v>
      </c>
      <c r="AI1201" s="189">
        <f t="shared" si="857"/>
        <v>0</v>
      </c>
      <c r="AJ1201" s="189">
        <f t="shared" si="857"/>
        <v>0</v>
      </c>
      <c r="AK1201" s="189">
        <f t="shared" si="857"/>
        <v>0</v>
      </c>
      <c r="AL1201" s="189">
        <f t="shared" si="857"/>
        <v>0</v>
      </c>
      <c r="AM1201" s="189">
        <f t="shared" si="857"/>
        <v>0</v>
      </c>
      <c r="AN1201" s="189">
        <f t="shared" si="857"/>
        <v>0</v>
      </c>
      <c r="AO1201" s="189">
        <f t="shared" si="857"/>
        <v>0</v>
      </c>
      <c r="AP1201" s="189">
        <f t="shared" si="857"/>
        <v>0</v>
      </c>
      <c r="AQ1201" s="189">
        <f t="shared" si="857"/>
        <v>0</v>
      </c>
      <c r="AR1201" s="189">
        <f t="shared" si="857"/>
        <v>0</v>
      </c>
      <c r="AS1201" s="189">
        <f t="shared" si="857"/>
        <v>0</v>
      </c>
      <c r="AT1201" s="189">
        <f t="shared" si="857"/>
        <v>0</v>
      </c>
      <c r="AU1201" s="189">
        <f t="shared" ref="AU1201:BM1201" si="858">AU562*AU$1192*($H1201=TRUE)</f>
        <v>0</v>
      </c>
      <c r="AV1201" s="189">
        <f t="shared" si="858"/>
        <v>0</v>
      </c>
      <c r="AW1201" s="189">
        <f t="shared" si="858"/>
        <v>0</v>
      </c>
      <c r="AX1201" s="189">
        <f t="shared" si="858"/>
        <v>0</v>
      </c>
      <c r="AY1201" s="189">
        <f t="shared" si="858"/>
        <v>0</v>
      </c>
      <c r="AZ1201" s="189">
        <f t="shared" si="858"/>
        <v>0</v>
      </c>
      <c r="BA1201" s="189">
        <f t="shared" si="858"/>
        <v>0</v>
      </c>
      <c r="BB1201" s="189">
        <f t="shared" si="858"/>
        <v>0</v>
      </c>
      <c r="BC1201" s="189">
        <f t="shared" si="858"/>
        <v>0</v>
      </c>
      <c r="BD1201" s="189">
        <f t="shared" si="858"/>
        <v>0</v>
      </c>
      <c r="BE1201" s="189">
        <f t="shared" si="858"/>
        <v>0</v>
      </c>
      <c r="BF1201" s="189">
        <f t="shared" si="858"/>
        <v>0</v>
      </c>
      <c r="BG1201" s="189">
        <f t="shared" si="858"/>
        <v>0</v>
      </c>
      <c r="BH1201" s="189">
        <f t="shared" si="858"/>
        <v>0</v>
      </c>
      <c r="BI1201" s="189">
        <f t="shared" si="858"/>
        <v>0</v>
      </c>
      <c r="BJ1201" s="189">
        <f t="shared" si="858"/>
        <v>0</v>
      </c>
      <c r="BK1201" s="189">
        <f t="shared" si="858"/>
        <v>0</v>
      </c>
      <c r="BL1201" s="189">
        <f t="shared" si="858"/>
        <v>0</v>
      </c>
      <c r="BM1201" s="189">
        <f t="shared" si="858"/>
        <v>0</v>
      </c>
    </row>
    <row r="1202" spans="3:65" outlineLevel="1" x14ac:dyDescent="0.2">
      <c r="C1202" s="188">
        <f t="shared" si="844"/>
        <v>8</v>
      </c>
      <c r="D1202" s="166" t="str">
        <f t="shared" si="841"/>
        <v xml:space="preserve">Alt 1 - TRANSMISSION SUBSTATION  </v>
      </c>
      <c r="E1202" s="211" t="str">
        <f t="shared" si="841"/>
        <v>CWIP Capital</v>
      </c>
      <c r="F1202" s="183">
        <f t="shared" si="841"/>
        <v>6</v>
      </c>
      <c r="G1202" s="183"/>
      <c r="H1202" s="214" t="b">
        <f>Inputs!M19</f>
        <v>0</v>
      </c>
      <c r="K1202" s="202">
        <f t="shared" si="845"/>
        <v>0</v>
      </c>
      <c r="L1202" s="203">
        <f t="shared" si="846"/>
        <v>0</v>
      </c>
      <c r="O1202" s="189">
        <f t="shared" ref="O1202:AT1202" si="859">O563*O$1192*($H1202=TRUE)</f>
        <v>0</v>
      </c>
      <c r="P1202" s="189">
        <f t="shared" si="859"/>
        <v>0</v>
      </c>
      <c r="Q1202" s="189">
        <f t="shared" si="859"/>
        <v>0</v>
      </c>
      <c r="R1202" s="189">
        <f t="shared" si="859"/>
        <v>0</v>
      </c>
      <c r="S1202" s="189">
        <f t="shared" si="859"/>
        <v>0</v>
      </c>
      <c r="T1202" s="189">
        <f t="shared" si="859"/>
        <v>0</v>
      </c>
      <c r="U1202" s="189">
        <f t="shared" si="859"/>
        <v>0</v>
      </c>
      <c r="V1202" s="189">
        <f t="shared" si="859"/>
        <v>0</v>
      </c>
      <c r="W1202" s="189">
        <f t="shared" si="859"/>
        <v>0</v>
      </c>
      <c r="X1202" s="189">
        <f t="shared" si="859"/>
        <v>0</v>
      </c>
      <c r="Y1202" s="189">
        <f t="shared" si="859"/>
        <v>0</v>
      </c>
      <c r="Z1202" s="189">
        <f t="shared" si="859"/>
        <v>0</v>
      </c>
      <c r="AA1202" s="189">
        <f t="shared" si="859"/>
        <v>0</v>
      </c>
      <c r="AB1202" s="189">
        <f t="shared" si="859"/>
        <v>0</v>
      </c>
      <c r="AC1202" s="189">
        <f t="shared" si="859"/>
        <v>0</v>
      </c>
      <c r="AD1202" s="189">
        <f t="shared" si="859"/>
        <v>0</v>
      </c>
      <c r="AE1202" s="189">
        <f t="shared" si="859"/>
        <v>0</v>
      </c>
      <c r="AF1202" s="189">
        <f t="shared" si="859"/>
        <v>0</v>
      </c>
      <c r="AG1202" s="189">
        <f t="shared" si="859"/>
        <v>0</v>
      </c>
      <c r="AH1202" s="189">
        <f t="shared" si="859"/>
        <v>0</v>
      </c>
      <c r="AI1202" s="189">
        <f t="shared" si="859"/>
        <v>0</v>
      </c>
      <c r="AJ1202" s="189">
        <f t="shared" si="859"/>
        <v>0</v>
      </c>
      <c r="AK1202" s="189">
        <f t="shared" si="859"/>
        <v>0</v>
      </c>
      <c r="AL1202" s="189">
        <f t="shared" si="859"/>
        <v>0</v>
      </c>
      <c r="AM1202" s="189">
        <f t="shared" si="859"/>
        <v>0</v>
      </c>
      <c r="AN1202" s="189">
        <f t="shared" si="859"/>
        <v>0</v>
      </c>
      <c r="AO1202" s="189">
        <f t="shared" si="859"/>
        <v>0</v>
      </c>
      <c r="AP1202" s="189">
        <f t="shared" si="859"/>
        <v>0</v>
      </c>
      <c r="AQ1202" s="189">
        <f t="shared" si="859"/>
        <v>0</v>
      </c>
      <c r="AR1202" s="189">
        <f t="shared" si="859"/>
        <v>0</v>
      </c>
      <c r="AS1202" s="189">
        <f t="shared" si="859"/>
        <v>0</v>
      </c>
      <c r="AT1202" s="189">
        <f t="shared" si="859"/>
        <v>0</v>
      </c>
      <c r="AU1202" s="189">
        <f t="shared" ref="AU1202:BM1202" si="860">AU563*AU$1192*($H1202=TRUE)</f>
        <v>0</v>
      </c>
      <c r="AV1202" s="189">
        <f t="shared" si="860"/>
        <v>0</v>
      </c>
      <c r="AW1202" s="189">
        <f t="shared" si="860"/>
        <v>0</v>
      </c>
      <c r="AX1202" s="189">
        <f t="shared" si="860"/>
        <v>0</v>
      </c>
      <c r="AY1202" s="189">
        <f t="shared" si="860"/>
        <v>0</v>
      </c>
      <c r="AZ1202" s="189">
        <f t="shared" si="860"/>
        <v>0</v>
      </c>
      <c r="BA1202" s="189">
        <f t="shared" si="860"/>
        <v>0</v>
      </c>
      <c r="BB1202" s="189">
        <f t="shared" si="860"/>
        <v>0</v>
      </c>
      <c r="BC1202" s="189">
        <f t="shared" si="860"/>
        <v>0</v>
      </c>
      <c r="BD1202" s="189">
        <f t="shared" si="860"/>
        <v>0</v>
      </c>
      <c r="BE1202" s="189">
        <f t="shared" si="860"/>
        <v>0</v>
      </c>
      <c r="BF1202" s="189">
        <f t="shared" si="860"/>
        <v>0</v>
      </c>
      <c r="BG1202" s="189">
        <f t="shared" si="860"/>
        <v>0</v>
      </c>
      <c r="BH1202" s="189">
        <f t="shared" si="860"/>
        <v>0</v>
      </c>
      <c r="BI1202" s="189">
        <f t="shared" si="860"/>
        <v>0</v>
      </c>
      <c r="BJ1202" s="189">
        <f t="shared" si="860"/>
        <v>0</v>
      </c>
      <c r="BK1202" s="189">
        <f t="shared" si="860"/>
        <v>0</v>
      </c>
      <c r="BL1202" s="189">
        <f t="shared" si="860"/>
        <v>0</v>
      </c>
      <c r="BM1202" s="189">
        <f t="shared" si="860"/>
        <v>0</v>
      </c>
    </row>
    <row r="1203" spans="3:65" outlineLevel="1" x14ac:dyDescent="0.2">
      <c r="C1203" s="188">
        <f t="shared" si="844"/>
        <v>9</v>
      </c>
      <c r="D1203" s="166" t="str">
        <f t="shared" si="841"/>
        <v xml:space="preserve">Alt 1 - DISTRIBUTION SUBSTATION  </v>
      </c>
      <c r="E1203" s="211" t="str">
        <f t="shared" si="841"/>
        <v>CWIP Capital</v>
      </c>
      <c r="F1203" s="183">
        <f t="shared" si="841"/>
        <v>6</v>
      </c>
      <c r="G1203" s="183"/>
      <c r="H1203" s="214" t="b">
        <f>Inputs!M20</f>
        <v>0</v>
      </c>
      <c r="K1203" s="202">
        <f t="shared" si="845"/>
        <v>0</v>
      </c>
      <c r="L1203" s="203">
        <f t="shared" si="846"/>
        <v>0</v>
      </c>
      <c r="O1203" s="189">
        <f t="shared" ref="O1203:AT1203" si="861">O564*O$1192*($H1203=TRUE)</f>
        <v>0</v>
      </c>
      <c r="P1203" s="189">
        <f t="shared" si="861"/>
        <v>0</v>
      </c>
      <c r="Q1203" s="189">
        <f t="shared" si="861"/>
        <v>0</v>
      </c>
      <c r="R1203" s="189">
        <f t="shared" si="861"/>
        <v>0</v>
      </c>
      <c r="S1203" s="189">
        <f t="shared" si="861"/>
        <v>0</v>
      </c>
      <c r="T1203" s="189">
        <f t="shared" si="861"/>
        <v>0</v>
      </c>
      <c r="U1203" s="189">
        <f t="shared" si="861"/>
        <v>0</v>
      </c>
      <c r="V1203" s="189">
        <f t="shared" si="861"/>
        <v>0</v>
      </c>
      <c r="W1203" s="189">
        <f t="shared" si="861"/>
        <v>0</v>
      </c>
      <c r="X1203" s="189">
        <f t="shared" si="861"/>
        <v>0</v>
      </c>
      <c r="Y1203" s="189">
        <f t="shared" si="861"/>
        <v>0</v>
      </c>
      <c r="Z1203" s="189">
        <f t="shared" si="861"/>
        <v>0</v>
      </c>
      <c r="AA1203" s="189">
        <f t="shared" si="861"/>
        <v>0</v>
      </c>
      <c r="AB1203" s="189">
        <f t="shared" si="861"/>
        <v>0</v>
      </c>
      <c r="AC1203" s="189">
        <f t="shared" si="861"/>
        <v>0</v>
      </c>
      <c r="AD1203" s="189">
        <f t="shared" si="861"/>
        <v>0</v>
      </c>
      <c r="AE1203" s="189">
        <f t="shared" si="861"/>
        <v>0</v>
      </c>
      <c r="AF1203" s="189">
        <f t="shared" si="861"/>
        <v>0</v>
      </c>
      <c r="AG1203" s="189">
        <f t="shared" si="861"/>
        <v>0</v>
      </c>
      <c r="AH1203" s="189">
        <f t="shared" si="861"/>
        <v>0</v>
      </c>
      <c r="AI1203" s="189">
        <f t="shared" si="861"/>
        <v>0</v>
      </c>
      <c r="AJ1203" s="189">
        <f t="shared" si="861"/>
        <v>0</v>
      </c>
      <c r="AK1203" s="189">
        <f t="shared" si="861"/>
        <v>0</v>
      </c>
      <c r="AL1203" s="189">
        <f t="shared" si="861"/>
        <v>0</v>
      </c>
      <c r="AM1203" s="189">
        <f t="shared" si="861"/>
        <v>0</v>
      </c>
      <c r="AN1203" s="189">
        <f t="shared" si="861"/>
        <v>0</v>
      </c>
      <c r="AO1203" s="189">
        <f t="shared" si="861"/>
        <v>0</v>
      </c>
      <c r="AP1203" s="189">
        <f t="shared" si="861"/>
        <v>0</v>
      </c>
      <c r="AQ1203" s="189">
        <f t="shared" si="861"/>
        <v>0</v>
      </c>
      <c r="AR1203" s="189">
        <f t="shared" si="861"/>
        <v>0</v>
      </c>
      <c r="AS1203" s="189">
        <f t="shared" si="861"/>
        <v>0</v>
      </c>
      <c r="AT1203" s="189">
        <f t="shared" si="861"/>
        <v>0</v>
      </c>
      <c r="AU1203" s="189">
        <f t="shared" ref="AU1203:BM1203" si="862">AU564*AU$1192*($H1203=TRUE)</f>
        <v>0</v>
      </c>
      <c r="AV1203" s="189">
        <f t="shared" si="862"/>
        <v>0</v>
      </c>
      <c r="AW1203" s="189">
        <f t="shared" si="862"/>
        <v>0</v>
      </c>
      <c r="AX1203" s="189">
        <f t="shared" si="862"/>
        <v>0</v>
      </c>
      <c r="AY1203" s="189">
        <f t="shared" si="862"/>
        <v>0</v>
      </c>
      <c r="AZ1203" s="189">
        <f t="shared" si="862"/>
        <v>0</v>
      </c>
      <c r="BA1203" s="189">
        <f t="shared" si="862"/>
        <v>0</v>
      </c>
      <c r="BB1203" s="189">
        <f t="shared" si="862"/>
        <v>0</v>
      </c>
      <c r="BC1203" s="189">
        <f t="shared" si="862"/>
        <v>0</v>
      </c>
      <c r="BD1203" s="189">
        <f t="shared" si="862"/>
        <v>0</v>
      </c>
      <c r="BE1203" s="189">
        <f t="shared" si="862"/>
        <v>0</v>
      </c>
      <c r="BF1203" s="189">
        <f t="shared" si="862"/>
        <v>0</v>
      </c>
      <c r="BG1203" s="189">
        <f t="shared" si="862"/>
        <v>0</v>
      </c>
      <c r="BH1203" s="189">
        <f t="shared" si="862"/>
        <v>0</v>
      </c>
      <c r="BI1203" s="189">
        <f t="shared" si="862"/>
        <v>0</v>
      </c>
      <c r="BJ1203" s="189">
        <f t="shared" si="862"/>
        <v>0</v>
      </c>
      <c r="BK1203" s="189">
        <f t="shared" si="862"/>
        <v>0</v>
      </c>
      <c r="BL1203" s="189">
        <f t="shared" si="862"/>
        <v>0</v>
      </c>
      <c r="BM1203" s="189">
        <f t="shared" si="862"/>
        <v>0</v>
      </c>
    </row>
    <row r="1204" spans="3:65" outlineLevel="1" x14ac:dyDescent="0.2">
      <c r="C1204" s="188">
        <f t="shared" si="844"/>
        <v>10</v>
      </c>
      <c r="D1204" s="166" t="str">
        <f t="shared" si="841"/>
        <v/>
      </c>
      <c r="E1204" s="211" t="str">
        <f t="shared" si="841"/>
        <v>Operating Expense</v>
      </c>
      <c r="F1204" s="183">
        <f t="shared" si="841"/>
        <v>2</v>
      </c>
      <c r="G1204" s="183"/>
      <c r="H1204" s="214" t="b">
        <f>Inputs!M21</f>
        <v>1</v>
      </c>
      <c r="K1204" s="202">
        <f t="shared" si="845"/>
        <v>0</v>
      </c>
      <c r="L1204" s="203">
        <f t="shared" si="846"/>
        <v>0</v>
      </c>
      <c r="O1204" s="189">
        <f t="shared" ref="O1204:AT1204" si="863">O565*O$1192*($H1204=TRUE)</f>
        <v>0</v>
      </c>
      <c r="P1204" s="189">
        <f t="shared" si="863"/>
        <v>0</v>
      </c>
      <c r="Q1204" s="189">
        <f t="shared" si="863"/>
        <v>0</v>
      </c>
      <c r="R1204" s="189">
        <f t="shared" si="863"/>
        <v>0</v>
      </c>
      <c r="S1204" s="189">
        <f t="shared" si="863"/>
        <v>0</v>
      </c>
      <c r="T1204" s="189">
        <f t="shared" si="863"/>
        <v>0</v>
      </c>
      <c r="U1204" s="189">
        <f t="shared" si="863"/>
        <v>0</v>
      </c>
      <c r="V1204" s="189">
        <f t="shared" si="863"/>
        <v>0</v>
      </c>
      <c r="W1204" s="189">
        <f t="shared" si="863"/>
        <v>0</v>
      </c>
      <c r="X1204" s="189">
        <f t="shared" si="863"/>
        <v>0</v>
      </c>
      <c r="Y1204" s="189">
        <f t="shared" si="863"/>
        <v>0</v>
      </c>
      <c r="Z1204" s="189">
        <f t="shared" si="863"/>
        <v>0</v>
      </c>
      <c r="AA1204" s="189">
        <f t="shared" si="863"/>
        <v>0</v>
      </c>
      <c r="AB1204" s="189">
        <f t="shared" si="863"/>
        <v>0</v>
      </c>
      <c r="AC1204" s="189">
        <f t="shared" si="863"/>
        <v>0</v>
      </c>
      <c r="AD1204" s="189">
        <f t="shared" si="863"/>
        <v>0</v>
      </c>
      <c r="AE1204" s="189">
        <f t="shared" si="863"/>
        <v>0</v>
      </c>
      <c r="AF1204" s="189">
        <f t="shared" si="863"/>
        <v>0</v>
      </c>
      <c r="AG1204" s="189">
        <f t="shared" si="863"/>
        <v>0</v>
      </c>
      <c r="AH1204" s="189">
        <f t="shared" si="863"/>
        <v>0</v>
      </c>
      <c r="AI1204" s="189">
        <f t="shared" si="863"/>
        <v>0</v>
      </c>
      <c r="AJ1204" s="189">
        <f t="shared" si="863"/>
        <v>0</v>
      </c>
      <c r="AK1204" s="189">
        <f t="shared" si="863"/>
        <v>0</v>
      </c>
      <c r="AL1204" s="189">
        <f t="shared" si="863"/>
        <v>0</v>
      </c>
      <c r="AM1204" s="189">
        <f t="shared" si="863"/>
        <v>0</v>
      </c>
      <c r="AN1204" s="189">
        <f t="shared" si="863"/>
        <v>0</v>
      </c>
      <c r="AO1204" s="189">
        <f t="shared" si="863"/>
        <v>0</v>
      </c>
      <c r="AP1204" s="189">
        <f t="shared" si="863"/>
        <v>0</v>
      </c>
      <c r="AQ1204" s="189">
        <f t="shared" si="863"/>
        <v>0</v>
      </c>
      <c r="AR1204" s="189">
        <f t="shared" si="863"/>
        <v>0</v>
      </c>
      <c r="AS1204" s="189">
        <f t="shared" si="863"/>
        <v>0</v>
      </c>
      <c r="AT1204" s="189">
        <f t="shared" si="863"/>
        <v>0</v>
      </c>
      <c r="AU1204" s="189">
        <f t="shared" ref="AU1204:BM1204" si="864">AU565*AU$1192*($H1204=TRUE)</f>
        <v>0</v>
      </c>
      <c r="AV1204" s="189">
        <f t="shared" si="864"/>
        <v>0</v>
      </c>
      <c r="AW1204" s="189">
        <f t="shared" si="864"/>
        <v>0</v>
      </c>
      <c r="AX1204" s="189">
        <f t="shared" si="864"/>
        <v>0</v>
      </c>
      <c r="AY1204" s="189">
        <f t="shared" si="864"/>
        <v>0</v>
      </c>
      <c r="AZ1204" s="189">
        <f t="shared" si="864"/>
        <v>0</v>
      </c>
      <c r="BA1204" s="189">
        <f t="shared" si="864"/>
        <v>0</v>
      </c>
      <c r="BB1204" s="189">
        <f t="shared" si="864"/>
        <v>0</v>
      </c>
      <c r="BC1204" s="189">
        <f t="shared" si="864"/>
        <v>0</v>
      </c>
      <c r="BD1204" s="189">
        <f t="shared" si="864"/>
        <v>0</v>
      </c>
      <c r="BE1204" s="189">
        <f t="shared" si="864"/>
        <v>0</v>
      </c>
      <c r="BF1204" s="189">
        <f t="shared" si="864"/>
        <v>0</v>
      </c>
      <c r="BG1204" s="189">
        <f t="shared" si="864"/>
        <v>0</v>
      </c>
      <c r="BH1204" s="189">
        <f t="shared" si="864"/>
        <v>0</v>
      </c>
      <c r="BI1204" s="189">
        <f t="shared" si="864"/>
        <v>0</v>
      </c>
      <c r="BJ1204" s="189">
        <f t="shared" si="864"/>
        <v>0</v>
      </c>
      <c r="BK1204" s="189">
        <f t="shared" si="864"/>
        <v>0</v>
      </c>
      <c r="BL1204" s="189">
        <f t="shared" si="864"/>
        <v>0</v>
      </c>
      <c r="BM1204" s="189">
        <f t="shared" si="864"/>
        <v>0</v>
      </c>
    </row>
    <row r="1205" spans="3:65" outlineLevel="1" x14ac:dyDescent="0.2">
      <c r="C1205" s="188">
        <f t="shared" si="844"/>
        <v>11</v>
      </c>
      <c r="D1205" s="166" t="str">
        <f t="shared" si="841"/>
        <v/>
      </c>
      <c r="E1205" s="211" t="str">
        <f t="shared" si="841"/>
        <v>Operating Expense</v>
      </c>
      <c r="F1205" s="183">
        <f t="shared" si="841"/>
        <v>2</v>
      </c>
      <c r="G1205" s="183"/>
      <c r="H1205" s="214" t="b">
        <f>Inputs!M22</f>
        <v>1</v>
      </c>
      <c r="K1205" s="202">
        <f t="shared" si="845"/>
        <v>0</v>
      </c>
      <c r="L1205" s="203">
        <f t="shared" si="846"/>
        <v>0</v>
      </c>
      <c r="O1205" s="189">
        <f t="shared" ref="O1205:AT1205" si="865">O566*O$1192*($H1205=TRUE)</f>
        <v>0</v>
      </c>
      <c r="P1205" s="189">
        <f t="shared" si="865"/>
        <v>0</v>
      </c>
      <c r="Q1205" s="189">
        <f t="shared" si="865"/>
        <v>0</v>
      </c>
      <c r="R1205" s="189">
        <f t="shared" si="865"/>
        <v>0</v>
      </c>
      <c r="S1205" s="189">
        <f t="shared" si="865"/>
        <v>0</v>
      </c>
      <c r="T1205" s="189">
        <f t="shared" si="865"/>
        <v>0</v>
      </c>
      <c r="U1205" s="189">
        <f t="shared" si="865"/>
        <v>0</v>
      </c>
      <c r="V1205" s="189">
        <f t="shared" si="865"/>
        <v>0</v>
      </c>
      <c r="W1205" s="189">
        <f t="shared" si="865"/>
        <v>0</v>
      </c>
      <c r="X1205" s="189">
        <f t="shared" si="865"/>
        <v>0</v>
      </c>
      <c r="Y1205" s="189">
        <f t="shared" si="865"/>
        <v>0</v>
      </c>
      <c r="Z1205" s="189">
        <f t="shared" si="865"/>
        <v>0</v>
      </c>
      <c r="AA1205" s="189">
        <f t="shared" si="865"/>
        <v>0</v>
      </c>
      <c r="AB1205" s="189">
        <f t="shared" si="865"/>
        <v>0</v>
      </c>
      <c r="AC1205" s="189">
        <f t="shared" si="865"/>
        <v>0</v>
      </c>
      <c r="AD1205" s="189">
        <f t="shared" si="865"/>
        <v>0</v>
      </c>
      <c r="AE1205" s="189">
        <f t="shared" si="865"/>
        <v>0</v>
      </c>
      <c r="AF1205" s="189">
        <f t="shared" si="865"/>
        <v>0</v>
      </c>
      <c r="AG1205" s="189">
        <f t="shared" si="865"/>
        <v>0</v>
      </c>
      <c r="AH1205" s="189">
        <f t="shared" si="865"/>
        <v>0</v>
      </c>
      <c r="AI1205" s="189">
        <f t="shared" si="865"/>
        <v>0</v>
      </c>
      <c r="AJ1205" s="189">
        <f t="shared" si="865"/>
        <v>0</v>
      </c>
      <c r="AK1205" s="189">
        <f t="shared" si="865"/>
        <v>0</v>
      </c>
      <c r="AL1205" s="189">
        <f t="shared" si="865"/>
        <v>0</v>
      </c>
      <c r="AM1205" s="189">
        <f t="shared" si="865"/>
        <v>0</v>
      </c>
      <c r="AN1205" s="189">
        <f t="shared" si="865"/>
        <v>0</v>
      </c>
      <c r="AO1205" s="189">
        <f t="shared" si="865"/>
        <v>0</v>
      </c>
      <c r="AP1205" s="189">
        <f t="shared" si="865"/>
        <v>0</v>
      </c>
      <c r="AQ1205" s="189">
        <f t="shared" si="865"/>
        <v>0</v>
      </c>
      <c r="AR1205" s="189">
        <f t="shared" si="865"/>
        <v>0</v>
      </c>
      <c r="AS1205" s="189">
        <f t="shared" si="865"/>
        <v>0</v>
      </c>
      <c r="AT1205" s="189">
        <f t="shared" si="865"/>
        <v>0</v>
      </c>
      <c r="AU1205" s="189">
        <f t="shared" ref="AU1205:BM1205" si="866">AU566*AU$1192*($H1205=TRUE)</f>
        <v>0</v>
      </c>
      <c r="AV1205" s="189">
        <f t="shared" si="866"/>
        <v>0</v>
      </c>
      <c r="AW1205" s="189">
        <f t="shared" si="866"/>
        <v>0</v>
      </c>
      <c r="AX1205" s="189">
        <f t="shared" si="866"/>
        <v>0</v>
      </c>
      <c r="AY1205" s="189">
        <f t="shared" si="866"/>
        <v>0</v>
      </c>
      <c r="AZ1205" s="189">
        <f t="shared" si="866"/>
        <v>0</v>
      </c>
      <c r="BA1205" s="189">
        <f t="shared" si="866"/>
        <v>0</v>
      </c>
      <c r="BB1205" s="189">
        <f t="shared" si="866"/>
        <v>0</v>
      </c>
      <c r="BC1205" s="189">
        <f t="shared" si="866"/>
        <v>0</v>
      </c>
      <c r="BD1205" s="189">
        <f t="shared" si="866"/>
        <v>0</v>
      </c>
      <c r="BE1205" s="189">
        <f t="shared" si="866"/>
        <v>0</v>
      </c>
      <c r="BF1205" s="189">
        <f t="shared" si="866"/>
        <v>0</v>
      </c>
      <c r="BG1205" s="189">
        <f t="shared" si="866"/>
        <v>0</v>
      </c>
      <c r="BH1205" s="189">
        <f t="shared" si="866"/>
        <v>0</v>
      </c>
      <c r="BI1205" s="189">
        <f t="shared" si="866"/>
        <v>0</v>
      </c>
      <c r="BJ1205" s="189">
        <f t="shared" si="866"/>
        <v>0</v>
      </c>
      <c r="BK1205" s="189">
        <f t="shared" si="866"/>
        <v>0</v>
      </c>
      <c r="BL1205" s="189">
        <f t="shared" si="866"/>
        <v>0</v>
      </c>
      <c r="BM1205" s="189">
        <f t="shared" si="866"/>
        <v>0</v>
      </c>
    </row>
    <row r="1206" spans="3:65" outlineLevel="1" x14ac:dyDescent="0.2">
      <c r="C1206" s="188">
        <f t="shared" si="844"/>
        <v>12</v>
      </c>
      <c r="D1206" s="166" t="str">
        <f t="shared" si="841"/>
        <v/>
      </c>
      <c r="E1206" s="211" t="str">
        <f t="shared" si="841"/>
        <v>Operating Expense</v>
      </c>
      <c r="F1206" s="183">
        <f t="shared" si="841"/>
        <v>2</v>
      </c>
      <c r="G1206" s="183"/>
      <c r="H1206" s="214" t="b">
        <f>Inputs!M23</f>
        <v>1</v>
      </c>
      <c r="K1206" s="202">
        <f t="shared" si="845"/>
        <v>0</v>
      </c>
      <c r="L1206" s="203">
        <f t="shared" si="846"/>
        <v>0</v>
      </c>
      <c r="O1206" s="189">
        <f t="shared" ref="O1206:AT1206" si="867">O567*O$1192*($H1206=TRUE)</f>
        <v>0</v>
      </c>
      <c r="P1206" s="189">
        <f t="shared" si="867"/>
        <v>0</v>
      </c>
      <c r="Q1206" s="189">
        <f t="shared" si="867"/>
        <v>0</v>
      </c>
      <c r="R1206" s="189">
        <f t="shared" si="867"/>
        <v>0</v>
      </c>
      <c r="S1206" s="189">
        <f t="shared" si="867"/>
        <v>0</v>
      </c>
      <c r="T1206" s="189">
        <f t="shared" si="867"/>
        <v>0</v>
      </c>
      <c r="U1206" s="189">
        <f t="shared" si="867"/>
        <v>0</v>
      </c>
      <c r="V1206" s="189">
        <f t="shared" si="867"/>
        <v>0</v>
      </c>
      <c r="W1206" s="189">
        <f t="shared" si="867"/>
        <v>0</v>
      </c>
      <c r="X1206" s="189">
        <f t="shared" si="867"/>
        <v>0</v>
      </c>
      <c r="Y1206" s="189">
        <f t="shared" si="867"/>
        <v>0</v>
      </c>
      <c r="Z1206" s="189">
        <f t="shared" si="867"/>
        <v>0</v>
      </c>
      <c r="AA1206" s="189">
        <f t="shared" si="867"/>
        <v>0</v>
      </c>
      <c r="AB1206" s="189">
        <f t="shared" si="867"/>
        <v>0</v>
      </c>
      <c r="AC1206" s="189">
        <f t="shared" si="867"/>
        <v>0</v>
      </c>
      <c r="AD1206" s="189">
        <f t="shared" si="867"/>
        <v>0</v>
      </c>
      <c r="AE1206" s="189">
        <f t="shared" si="867"/>
        <v>0</v>
      </c>
      <c r="AF1206" s="189">
        <f t="shared" si="867"/>
        <v>0</v>
      </c>
      <c r="AG1206" s="189">
        <f t="shared" si="867"/>
        <v>0</v>
      </c>
      <c r="AH1206" s="189">
        <f t="shared" si="867"/>
        <v>0</v>
      </c>
      <c r="AI1206" s="189">
        <f t="shared" si="867"/>
        <v>0</v>
      </c>
      <c r="AJ1206" s="189">
        <f t="shared" si="867"/>
        <v>0</v>
      </c>
      <c r="AK1206" s="189">
        <f t="shared" si="867"/>
        <v>0</v>
      </c>
      <c r="AL1206" s="189">
        <f t="shared" si="867"/>
        <v>0</v>
      </c>
      <c r="AM1206" s="189">
        <f t="shared" si="867"/>
        <v>0</v>
      </c>
      <c r="AN1206" s="189">
        <f t="shared" si="867"/>
        <v>0</v>
      </c>
      <c r="AO1206" s="189">
        <f t="shared" si="867"/>
        <v>0</v>
      </c>
      <c r="AP1206" s="189">
        <f t="shared" si="867"/>
        <v>0</v>
      </c>
      <c r="AQ1206" s="189">
        <f t="shared" si="867"/>
        <v>0</v>
      </c>
      <c r="AR1206" s="189">
        <f t="shared" si="867"/>
        <v>0</v>
      </c>
      <c r="AS1206" s="189">
        <f t="shared" si="867"/>
        <v>0</v>
      </c>
      <c r="AT1206" s="189">
        <f t="shared" si="867"/>
        <v>0</v>
      </c>
      <c r="AU1206" s="189">
        <f t="shared" ref="AU1206:BM1206" si="868">AU567*AU$1192*($H1206=TRUE)</f>
        <v>0</v>
      </c>
      <c r="AV1206" s="189">
        <f t="shared" si="868"/>
        <v>0</v>
      </c>
      <c r="AW1206" s="189">
        <f t="shared" si="868"/>
        <v>0</v>
      </c>
      <c r="AX1206" s="189">
        <f t="shared" si="868"/>
        <v>0</v>
      </c>
      <c r="AY1206" s="189">
        <f t="shared" si="868"/>
        <v>0</v>
      </c>
      <c r="AZ1206" s="189">
        <f t="shared" si="868"/>
        <v>0</v>
      </c>
      <c r="BA1206" s="189">
        <f t="shared" si="868"/>
        <v>0</v>
      </c>
      <c r="BB1206" s="189">
        <f t="shared" si="868"/>
        <v>0</v>
      </c>
      <c r="BC1206" s="189">
        <f t="shared" si="868"/>
        <v>0</v>
      </c>
      <c r="BD1206" s="189">
        <f t="shared" si="868"/>
        <v>0</v>
      </c>
      <c r="BE1206" s="189">
        <f t="shared" si="868"/>
        <v>0</v>
      </c>
      <c r="BF1206" s="189">
        <f t="shared" si="868"/>
        <v>0</v>
      </c>
      <c r="BG1206" s="189">
        <f t="shared" si="868"/>
        <v>0</v>
      </c>
      <c r="BH1206" s="189">
        <f t="shared" si="868"/>
        <v>0</v>
      </c>
      <c r="BI1206" s="189">
        <f t="shared" si="868"/>
        <v>0</v>
      </c>
      <c r="BJ1206" s="189">
        <f t="shared" si="868"/>
        <v>0</v>
      </c>
      <c r="BK1206" s="189">
        <f t="shared" si="868"/>
        <v>0</v>
      </c>
      <c r="BL1206" s="189">
        <f t="shared" si="868"/>
        <v>0</v>
      </c>
      <c r="BM1206" s="189">
        <f t="shared" si="868"/>
        <v>0</v>
      </c>
    </row>
    <row r="1207" spans="3:65" outlineLevel="1" x14ac:dyDescent="0.2">
      <c r="C1207" s="188">
        <f t="shared" si="844"/>
        <v>13</v>
      </c>
      <c r="D1207" s="166" t="str">
        <f t="shared" si="841"/>
        <v xml:space="preserve">Alt 2 - TRANSMISSION LINE  </v>
      </c>
      <c r="E1207" s="211" t="str">
        <f t="shared" si="841"/>
        <v>CWIP Capital</v>
      </c>
      <c r="F1207" s="183">
        <f t="shared" si="841"/>
        <v>6</v>
      </c>
      <c r="G1207" s="183"/>
      <c r="H1207" s="214" t="b">
        <f>Inputs!M24</f>
        <v>0</v>
      </c>
      <c r="K1207" s="202">
        <f t="shared" si="845"/>
        <v>0</v>
      </c>
      <c r="L1207" s="203">
        <f t="shared" si="846"/>
        <v>0</v>
      </c>
      <c r="O1207" s="189">
        <f t="shared" ref="O1207:AT1207" si="869">O568*O$1192*($H1207=TRUE)</f>
        <v>0</v>
      </c>
      <c r="P1207" s="189">
        <f t="shared" si="869"/>
        <v>0</v>
      </c>
      <c r="Q1207" s="189">
        <f t="shared" si="869"/>
        <v>0</v>
      </c>
      <c r="R1207" s="189">
        <f t="shared" si="869"/>
        <v>0</v>
      </c>
      <c r="S1207" s="189">
        <f t="shared" si="869"/>
        <v>0</v>
      </c>
      <c r="T1207" s="189">
        <f t="shared" si="869"/>
        <v>0</v>
      </c>
      <c r="U1207" s="189">
        <f t="shared" si="869"/>
        <v>0</v>
      </c>
      <c r="V1207" s="189">
        <f t="shared" si="869"/>
        <v>0</v>
      </c>
      <c r="W1207" s="189">
        <f t="shared" si="869"/>
        <v>0</v>
      </c>
      <c r="X1207" s="189">
        <f t="shared" si="869"/>
        <v>0</v>
      </c>
      <c r="Y1207" s="189">
        <f t="shared" si="869"/>
        <v>0</v>
      </c>
      <c r="Z1207" s="189">
        <f t="shared" si="869"/>
        <v>0</v>
      </c>
      <c r="AA1207" s="189">
        <f t="shared" si="869"/>
        <v>0</v>
      </c>
      <c r="AB1207" s="189">
        <f t="shared" si="869"/>
        <v>0</v>
      </c>
      <c r="AC1207" s="189">
        <f t="shared" si="869"/>
        <v>0</v>
      </c>
      <c r="AD1207" s="189">
        <f t="shared" si="869"/>
        <v>0</v>
      </c>
      <c r="AE1207" s="189">
        <f t="shared" si="869"/>
        <v>0</v>
      </c>
      <c r="AF1207" s="189">
        <f t="shared" si="869"/>
        <v>0</v>
      </c>
      <c r="AG1207" s="189">
        <f t="shared" si="869"/>
        <v>0</v>
      </c>
      <c r="AH1207" s="189">
        <f t="shared" si="869"/>
        <v>0</v>
      </c>
      <c r="AI1207" s="189">
        <f t="shared" si="869"/>
        <v>0</v>
      </c>
      <c r="AJ1207" s="189">
        <f t="shared" si="869"/>
        <v>0</v>
      </c>
      <c r="AK1207" s="189">
        <f t="shared" si="869"/>
        <v>0</v>
      </c>
      <c r="AL1207" s="189">
        <f t="shared" si="869"/>
        <v>0</v>
      </c>
      <c r="AM1207" s="189">
        <f t="shared" si="869"/>
        <v>0</v>
      </c>
      <c r="AN1207" s="189">
        <f t="shared" si="869"/>
        <v>0</v>
      </c>
      <c r="AO1207" s="189">
        <f t="shared" si="869"/>
        <v>0</v>
      </c>
      <c r="AP1207" s="189">
        <f t="shared" si="869"/>
        <v>0</v>
      </c>
      <c r="AQ1207" s="189">
        <f t="shared" si="869"/>
        <v>0</v>
      </c>
      <c r="AR1207" s="189">
        <f t="shared" si="869"/>
        <v>0</v>
      </c>
      <c r="AS1207" s="189">
        <f t="shared" si="869"/>
        <v>0</v>
      </c>
      <c r="AT1207" s="189">
        <f t="shared" si="869"/>
        <v>0</v>
      </c>
      <c r="AU1207" s="189">
        <f t="shared" ref="AU1207:BM1207" si="870">AU568*AU$1192*($H1207=TRUE)</f>
        <v>0</v>
      </c>
      <c r="AV1207" s="189">
        <f t="shared" si="870"/>
        <v>0</v>
      </c>
      <c r="AW1207" s="189">
        <f t="shared" si="870"/>
        <v>0</v>
      </c>
      <c r="AX1207" s="189">
        <f t="shared" si="870"/>
        <v>0</v>
      </c>
      <c r="AY1207" s="189">
        <f t="shared" si="870"/>
        <v>0</v>
      </c>
      <c r="AZ1207" s="189">
        <f t="shared" si="870"/>
        <v>0</v>
      </c>
      <c r="BA1207" s="189">
        <f t="shared" si="870"/>
        <v>0</v>
      </c>
      <c r="BB1207" s="189">
        <f t="shared" si="870"/>
        <v>0</v>
      </c>
      <c r="BC1207" s="189">
        <f t="shared" si="870"/>
        <v>0</v>
      </c>
      <c r="BD1207" s="189">
        <f t="shared" si="870"/>
        <v>0</v>
      </c>
      <c r="BE1207" s="189">
        <f t="shared" si="870"/>
        <v>0</v>
      </c>
      <c r="BF1207" s="189">
        <f t="shared" si="870"/>
        <v>0</v>
      </c>
      <c r="BG1207" s="189">
        <f t="shared" si="870"/>
        <v>0</v>
      </c>
      <c r="BH1207" s="189">
        <f t="shared" si="870"/>
        <v>0</v>
      </c>
      <c r="BI1207" s="189">
        <f t="shared" si="870"/>
        <v>0</v>
      </c>
      <c r="BJ1207" s="189">
        <f t="shared" si="870"/>
        <v>0</v>
      </c>
      <c r="BK1207" s="189">
        <f t="shared" si="870"/>
        <v>0</v>
      </c>
      <c r="BL1207" s="189">
        <f t="shared" si="870"/>
        <v>0</v>
      </c>
      <c r="BM1207" s="189">
        <f t="shared" si="870"/>
        <v>0</v>
      </c>
    </row>
    <row r="1208" spans="3:65" outlineLevel="1" x14ac:dyDescent="0.2">
      <c r="C1208" s="188">
        <f t="shared" si="844"/>
        <v>14</v>
      </c>
      <c r="D1208" s="166" t="str">
        <f t="shared" si="841"/>
        <v xml:space="preserve">Alt 2 - TRANSMISSION SUBSTATION  </v>
      </c>
      <c r="E1208" s="211" t="str">
        <f t="shared" si="841"/>
        <v>CWIP Capital</v>
      </c>
      <c r="F1208" s="183">
        <f t="shared" si="841"/>
        <v>6</v>
      </c>
      <c r="G1208" s="183"/>
      <c r="H1208" s="214" t="b">
        <f>Inputs!M25</f>
        <v>0</v>
      </c>
      <c r="K1208" s="202">
        <f t="shared" si="845"/>
        <v>0</v>
      </c>
      <c r="L1208" s="203">
        <f t="shared" si="846"/>
        <v>0</v>
      </c>
      <c r="O1208" s="189">
        <f t="shared" ref="O1208:AT1208" si="871">O569*O$1192*($H1208=TRUE)</f>
        <v>0</v>
      </c>
      <c r="P1208" s="189">
        <f t="shared" si="871"/>
        <v>0</v>
      </c>
      <c r="Q1208" s="189">
        <f t="shared" si="871"/>
        <v>0</v>
      </c>
      <c r="R1208" s="189">
        <f t="shared" si="871"/>
        <v>0</v>
      </c>
      <c r="S1208" s="189">
        <f t="shared" si="871"/>
        <v>0</v>
      </c>
      <c r="T1208" s="189">
        <f t="shared" si="871"/>
        <v>0</v>
      </c>
      <c r="U1208" s="189">
        <f t="shared" si="871"/>
        <v>0</v>
      </c>
      <c r="V1208" s="189">
        <f t="shared" si="871"/>
        <v>0</v>
      </c>
      <c r="W1208" s="189">
        <f t="shared" si="871"/>
        <v>0</v>
      </c>
      <c r="X1208" s="189">
        <f t="shared" si="871"/>
        <v>0</v>
      </c>
      <c r="Y1208" s="189">
        <f t="shared" si="871"/>
        <v>0</v>
      </c>
      <c r="Z1208" s="189">
        <f t="shared" si="871"/>
        <v>0</v>
      </c>
      <c r="AA1208" s="189">
        <f t="shared" si="871"/>
        <v>0</v>
      </c>
      <c r="AB1208" s="189">
        <f t="shared" si="871"/>
        <v>0</v>
      </c>
      <c r="AC1208" s="189">
        <f t="shared" si="871"/>
        <v>0</v>
      </c>
      <c r="AD1208" s="189">
        <f t="shared" si="871"/>
        <v>0</v>
      </c>
      <c r="AE1208" s="189">
        <f t="shared" si="871"/>
        <v>0</v>
      </c>
      <c r="AF1208" s="189">
        <f t="shared" si="871"/>
        <v>0</v>
      </c>
      <c r="AG1208" s="189">
        <f t="shared" si="871"/>
        <v>0</v>
      </c>
      <c r="AH1208" s="189">
        <f t="shared" si="871"/>
        <v>0</v>
      </c>
      <c r="AI1208" s="189">
        <f t="shared" si="871"/>
        <v>0</v>
      </c>
      <c r="AJ1208" s="189">
        <f t="shared" si="871"/>
        <v>0</v>
      </c>
      <c r="AK1208" s="189">
        <f t="shared" si="871"/>
        <v>0</v>
      </c>
      <c r="AL1208" s="189">
        <f t="shared" si="871"/>
        <v>0</v>
      </c>
      <c r="AM1208" s="189">
        <f t="shared" si="871"/>
        <v>0</v>
      </c>
      <c r="AN1208" s="189">
        <f t="shared" si="871"/>
        <v>0</v>
      </c>
      <c r="AO1208" s="189">
        <f t="shared" si="871"/>
        <v>0</v>
      </c>
      <c r="AP1208" s="189">
        <f t="shared" si="871"/>
        <v>0</v>
      </c>
      <c r="AQ1208" s="189">
        <f t="shared" si="871"/>
        <v>0</v>
      </c>
      <c r="AR1208" s="189">
        <f t="shared" si="871"/>
        <v>0</v>
      </c>
      <c r="AS1208" s="189">
        <f t="shared" si="871"/>
        <v>0</v>
      </c>
      <c r="AT1208" s="189">
        <f t="shared" si="871"/>
        <v>0</v>
      </c>
      <c r="AU1208" s="189">
        <f t="shared" ref="AU1208:BM1208" si="872">AU569*AU$1192*($H1208=TRUE)</f>
        <v>0</v>
      </c>
      <c r="AV1208" s="189">
        <f t="shared" si="872"/>
        <v>0</v>
      </c>
      <c r="AW1208" s="189">
        <f t="shared" si="872"/>
        <v>0</v>
      </c>
      <c r="AX1208" s="189">
        <f t="shared" si="872"/>
        <v>0</v>
      </c>
      <c r="AY1208" s="189">
        <f t="shared" si="872"/>
        <v>0</v>
      </c>
      <c r="AZ1208" s="189">
        <f t="shared" si="872"/>
        <v>0</v>
      </c>
      <c r="BA1208" s="189">
        <f t="shared" si="872"/>
        <v>0</v>
      </c>
      <c r="BB1208" s="189">
        <f t="shared" si="872"/>
        <v>0</v>
      </c>
      <c r="BC1208" s="189">
        <f t="shared" si="872"/>
        <v>0</v>
      </c>
      <c r="BD1208" s="189">
        <f t="shared" si="872"/>
        <v>0</v>
      </c>
      <c r="BE1208" s="189">
        <f t="shared" si="872"/>
        <v>0</v>
      </c>
      <c r="BF1208" s="189">
        <f t="shared" si="872"/>
        <v>0</v>
      </c>
      <c r="BG1208" s="189">
        <f t="shared" si="872"/>
        <v>0</v>
      </c>
      <c r="BH1208" s="189">
        <f t="shared" si="872"/>
        <v>0</v>
      </c>
      <c r="BI1208" s="189">
        <f t="shared" si="872"/>
        <v>0</v>
      </c>
      <c r="BJ1208" s="189">
        <f t="shared" si="872"/>
        <v>0</v>
      </c>
      <c r="BK1208" s="189">
        <f t="shared" si="872"/>
        <v>0</v>
      </c>
      <c r="BL1208" s="189">
        <f t="shared" si="872"/>
        <v>0</v>
      </c>
      <c r="BM1208" s="189">
        <f t="shared" si="872"/>
        <v>0</v>
      </c>
    </row>
    <row r="1209" spans="3:65" outlineLevel="1" x14ac:dyDescent="0.2">
      <c r="C1209" s="188">
        <f t="shared" si="844"/>
        <v>15</v>
      </c>
      <c r="D1209" s="166" t="str">
        <f t="shared" si="841"/>
        <v xml:space="preserve">Alt 2 - DISTRIBUTION SUBSTATION  </v>
      </c>
      <c r="E1209" s="211" t="str">
        <f t="shared" si="841"/>
        <v>CWIP Capital</v>
      </c>
      <c r="F1209" s="183">
        <f t="shared" si="841"/>
        <v>6</v>
      </c>
      <c r="G1209" s="183"/>
      <c r="H1209" s="214" t="b">
        <f>Inputs!M26</f>
        <v>0</v>
      </c>
      <c r="K1209" s="202">
        <f t="shared" si="845"/>
        <v>0</v>
      </c>
      <c r="L1209" s="203">
        <f t="shared" si="846"/>
        <v>0</v>
      </c>
      <c r="O1209" s="189">
        <f t="shared" ref="O1209:AT1209" si="873">O570*O$1192*($H1209=TRUE)</f>
        <v>0</v>
      </c>
      <c r="P1209" s="189">
        <f t="shared" si="873"/>
        <v>0</v>
      </c>
      <c r="Q1209" s="189">
        <f t="shared" si="873"/>
        <v>0</v>
      </c>
      <c r="R1209" s="189">
        <f t="shared" si="873"/>
        <v>0</v>
      </c>
      <c r="S1209" s="189">
        <f t="shared" si="873"/>
        <v>0</v>
      </c>
      <c r="T1209" s="189">
        <f t="shared" si="873"/>
        <v>0</v>
      </c>
      <c r="U1209" s="189">
        <f t="shared" si="873"/>
        <v>0</v>
      </c>
      <c r="V1209" s="189">
        <f t="shared" si="873"/>
        <v>0</v>
      </c>
      <c r="W1209" s="189">
        <f t="shared" si="873"/>
        <v>0</v>
      </c>
      <c r="X1209" s="189">
        <f t="shared" si="873"/>
        <v>0</v>
      </c>
      <c r="Y1209" s="189">
        <f t="shared" si="873"/>
        <v>0</v>
      </c>
      <c r="Z1209" s="189">
        <f t="shared" si="873"/>
        <v>0</v>
      </c>
      <c r="AA1209" s="189">
        <f t="shared" si="873"/>
        <v>0</v>
      </c>
      <c r="AB1209" s="189">
        <f t="shared" si="873"/>
        <v>0</v>
      </c>
      <c r="AC1209" s="189">
        <f t="shared" si="873"/>
        <v>0</v>
      </c>
      <c r="AD1209" s="189">
        <f t="shared" si="873"/>
        <v>0</v>
      </c>
      <c r="AE1209" s="189">
        <f t="shared" si="873"/>
        <v>0</v>
      </c>
      <c r="AF1209" s="189">
        <f t="shared" si="873"/>
        <v>0</v>
      </c>
      <c r="AG1209" s="189">
        <f t="shared" si="873"/>
        <v>0</v>
      </c>
      <c r="AH1209" s="189">
        <f t="shared" si="873"/>
        <v>0</v>
      </c>
      <c r="AI1209" s="189">
        <f t="shared" si="873"/>
        <v>0</v>
      </c>
      <c r="AJ1209" s="189">
        <f t="shared" si="873"/>
        <v>0</v>
      </c>
      <c r="AK1209" s="189">
        <f t="shared" si="873"/>
        <v>0</v>
      </c>
      <c r="AL1209" s="189">
        <f t="shared" si="873"/>
        <v>0</v>
      </c>
      <c r="AM1209" s="189">
        <f t="shared" si="873"/>
        <v>0</v>
      </c>
      <c r="AN1209" s="189">
        <f t="shared" si="873"/>
        <v>0</v>
      </c>
      <c r="AO1209" s="189">
        <f t="shared" si="873"/>
        <v>0</v>
      </c>
      <c r="AP1209" s="189">
        <f t="shared" si="873"/>
        <v>0</v>
      </c>
      <c r="AQ1209" s="189">
        <f t="shared" si="873"/>
        <v>0</v>
      </c>
      <c r="AR1209" s="189">
        <f t="shared" si="873"/>
        <v>0</v>
      </c>
      <c r="AS1209" s="189">
        <f t="shared" si="873"/>
        <v>0</v>
      </c>
      <c r="AT1209" s="189">
        <f t="shared" si="873"/>
        <v>0</v>
      </c>
      <c r="AU1209" s="189">
        <f t="shared" ref="AU1209:BM1209" si="874">AU570*AU$1192*($H1209=TRUE)</f>
        <v>0</v>
      </c>
      <c r="AV1209" s="189">
        <f t="shared" si="874"/>
        <v>0</v>
      </c>
      <c r="AW1209" s="189">
        <f t="shared" si="874"/>
        <v>0</v>
      </c>
      <c r="AX1209" s="189">
        <f t="shared" si="874"/>
        <v>0</v>
      </c>
      <c r="AY1209" s="189">
        <f t="shared" si="874"/>
        <v>0</v>
      </c>
      <c r="AZ1209" s="189">
        <f t="shared" si="874"/>
        <v>0</v>
      </c>
      <c r="BA1209" s="189">
        <f t="shared" si="874"/>
        <v>0</v>
      </c>
      <c r="BB1209" s="189">
        <f t="shared" si="874"/>
        <v>0</v>
      </c>
      <c r="BC1209" s="189">
        <f t="shared" si="874"/>
        <v>0</v>
      </c>
      <c r="BD1209" s="189">
        <f t="shared" si="874"/>
        <v>0</v>
      </c>
      <c r="BE1209" s="189">
        <f t="shared" si="874"/>
        <v>0</v>
      </c>
      <c r="BF1209" s="189">
        <f t="shared" si="874"/>
        <v>0</v>
      </c>
      <c r="BG1209" s="189">
        <f t="shared" si="874"/>
        <v>0</v>
      </c>
      <c r="BH1209" s="189">
        <f t="shared" si="874"/>
        <v>0</v>
      </c>
      <c r="BI1209" s="189">
        <f t="shared" si="874"/>
        <v>0</v>
      </c>
      <c r="BJ1209" s="189">
        <f t="shared" si="874"/>
        <v>0</v>
      </c>
      <c r="BK1209" s="189">
        <f t="shared" si="874"/>
        <v>0</v>
      </c>
      <c r="BL1209" s="189">
        <f t="shared" si="874"/>
        <v>0</v>
      </c>
      <c r="BM1209" s="189">
        <f t="shared" si="874"/>
        <v>0</v>
      </c>
    </row>
    <row r="1210" spans="3:65" outlineLevel="1" x14ac:dyDescent="0.2">
      <c r="C1210" s="188">
        <f t="shared" si="844"/>
        <v>16</v>
      </c>
      <c r="D1210" s="166" t="str">
        <f t="shared" si="841"/>
        <v>item 16</v>
      </c>
      <c r="E1210" s="211" t="str">
        <f t="shared" si="841"/>
        <v>Operating Expense</v>
      </c>
      <c r="F1210" s="183">
        <f t="shared" si="841"/>
        <v>2</v>
      </c>
      <c r="G1210" s="183"/>
      <c r="H1210" s="214" t="b">
        <f>Inputs!M27</f>
        <v>1</v>
      </c>
      <c r="K1210" s="202">
        <f t="shared" si="845"/>
        <v>0</v>
      </c>
      <c r="L1210" s="203">
        <f t="shared" si="846"/>
        <v>0</v>
      </c>
      <c r="O1210" s="189">
        <f t="shared" ref="O1210:AT1210" si="875">O571*O$1192*($H1210=TRUE)</f>
        <v>0</v>
      </c>
      <c r="P1210" s="189">
        <f t="shared" si="875"/>
        <v>0</v>
      </c>
      <c r="Q1210" s="189">
        <f t="shared" si="875"/>
        <v>0</v>
      </c>
      <c r="R1210" s="189">
        <f t="shared" si="875"/>
        <v>0</v>
      </c>
      <c r="S1210" s="189">
        <f t="shared" si="875"/>
        <v>0</v>
      </c>
      <c r="T1210" s="189">
        <f t="shared" si="875"/>
        <v>0</v>
      </c>
      <c r="U1210" s="189">
        <f t="shared" si="875"/>
        <v>0</v>
      </c>
      <c r="V1210" s="189">
        <f t="shared" si="875"/>
        <v>0</v>
      </c>
      <c r="W1210" s="189">
        <f t="shared" si="875"/>
        <v>0</v>
      </c>
      <c r="X1210" s="189">
        <f t="shared" si="875"/>
        <v>0</v>
      </c>
      <c r="Y1210" s="189">
        <f t="shared" si="875"/>
        <v>0</v>
      </c>
      <c r="Z1210" s="189">
        <f t="shared" si="875"/>
        <v>0</v>
      </c>
      <c r="AA1210" s="189">
        <f t="shared" si="875"/>
        <v>0</v>
      </c>
      <c r="AB1210" s="189">
        <f t="shared" si="875"/>
        <v>0</v>
      </c>
      <c r="AC1210" s="189">
        <f t="shared" si="875"/>
        <v>0</v>
      </c>
      <c r="AD1210" s="189">
        <f t="shared" si="875"/>
        <v>0</v>
      </c>
      <c r="AE1210" s="189">
        <f t="shared" si="875"/>
        <v>0</v>
      </c>
      <c r="AF1210" s="189">
        <f t="shared" si="875"/>
        <v>0</v>
      </c>
      <c r="AG1210" s="189">
        <f t="shared" si="875"/>
        <v>0</v>
      </c>
      <c r="AH1210" s="189">
        <f t="shared" si="875"/>
        <v>0</v>
      </c>
      <c r="AI1210" s="189">
        <f t="shared" si="875"/>
        <v>0</v>
      </c>
      <c r="AJ1210" s="189">
        <f t="shared" si="875"/>
        <v>0</v>
      </c>
      <c r="AK1210" s="189">
        <f t="shared" si="875"/>
        <v>0</v>
      </c>
      <c r="AL1210" s="189">
        <f t="shared" si="875"/>
        <v>0</v>
      </c>
      <c r="AM1210" s="189">
        <f t="shared" si="875"/>
        <v>0</v>
      </c>
      <c r="AN1210" s="189">
        <f t="shared" si="875"/>
        <v>0</v>
      </c>
      <c r="AO1210" s="189">
        <f t="shared" si="875"/>
        <v>0</v>
      </c>
      <c r="AP1210" s="189">
        <f t="shared" si="875"/>
        <v>0</v>
      </c>
      <c r="AQ1210" s="189">
        <f t="shared" si="875"/>
        <v>0</v>
      </c>
      <c r="AR1210" s="189">
        <f t="shared" si="875"/>
        <v>0</v>
      </c>
      <c r="AS1210" s="189">
        <f t="shared" si="875"/>
        <v>0</v>
      </c>
      <c r="AT1210" s="189">
        <f t="shared" si="875"/>
        <v>0</v>
      </c>
      <c r="AU1210" s="189">
        <f t="shared" ref="AU1210:BM1210" si="876">AU571*AU$1192*($H1210=TRUE)</f>
        <v>0</v>
      </c>
      <c r="AV1210" s="189">
        <f t="shared" si="876"/>
        <v>0</v>
      </c>
      <c r="AW1210" s="189">
        <f t="shared" si="876"/>
        <v>0</v>
      </c>
      <c r="AX1210" s="189">
        <f t="shared" si="876"/>
        <v>0</v>
      </c>
      <c r="AY1210" s="189">
        <f t="shared" si="876"/>
        <v>0</v>
      </c>
      <c r="AZ1210" s="189">
        <f t="shared" si="876"/>
        <v>0</v>
      </c>
      <c r="BA1210" s="189">
        <f t="shared" si="876"/>
        <v>0</v>
      </c>
      <c r="BB1210" s="189">
        <f t="shared" si="876"/>
        <v>0</v>
      </c>
      <c r="BC1210" s="189">
        <f t="shared" si="876"/>
        <v>0</v>
      </c>
      <c r="BD1210" s="189">
        <f t="shared" si="876"/>
        <v>0</v>
      </c>
      <c r="BE1210" s="189">
        <f t="shared" si="876"/>
        <v>0</v>
      </c>
      <c r="BF1210" s="189">
        <f t="shared" si="876"/>
        <v>0</v>
      </c>
      <c r="BG1210" s="189">
        <f t="shared" si="876"/>
        <v>0</v>
      </c>
      <c r="BH1210" s="189">
        <f t="shared" si="876"/>
        <v>0</v>
      </c>
      <c r="BI1210" s="189">
        <f t="shared" si="876"/>
        <v>0</v>
      </c>
      <c r="BJ1210" s="189">
        <f t="shared" si="876"/>
        <v>0</v>
      </c>
      <c r="BK1210" s="189">
        <f t="shared" si="876"/>
        <v>0</v>
      </c>
      <c r="BL1210" s="189">
        <f t="shared" si="876"/>
        <v>0</v>
      </c>
      <c r="BM1210" s="189">
        <f t="shared" si="876"/>
        <v>0</v>
      </c>
    </row>
    <row r="1211" spans="3:65" outlineLevel="1" x14ac:dyDescent="0.2">
      <c r="C1211" s="188">
        <f t="shared" si="844"/>
        <v>17</v>
      </c>
      <c r="D1211" s="166" t="str">
        <f t="shared" si="841"/>
        <v>item 17</v>
      </c>
      <c r="E1211" s="211" t="str">
        <f t="shared" si="841"/>
        <v>Operating Expense</v>
      </c>
      <c r="F1211" s="183">
        <f t="shared" si="841"/>
        <v>2</v>
      </c>
      <c r="G1211" s="183"/>
      <c r="H1211" s="214" t="b">
        <f>Inputs!M28</f>
        <v>1</v>
      </c>
      <c r="K1211" s="202">
        <f t="shared" si="845"/>
        <v>0</v>
      </c>
      <c r="L1211" s="203">
        <f t="shared" si="846"/>
        <v>0</v>
      </c>
      <c r="O1211" s="189">
        <f t="shared" ref="O1211:AT1211" si="877">O572*O$1192*($H1211=TRUE)</f>
        <v>0</v>
      </c>
      <c r="P1211" s="189">
        <f t="shared" si="877"/>
        <v>0</v>
      </c>
      <c r="Q1211" s="189">
        <f t="shared" si="877"/>
        <v>0</v>
      </c>
      <c r="R1211" s="189">
        <f t="shared" si="877"/>
        <v>0</v>
      </c>
      <c r="S1211" s="189">
        <f t="shared" si="877"/>
        <v>0</v>
      </c>
      <c r="T1211" s="189">
        <f t="shared" si="877"/>
        <v>0</v>
      </c>
      <c r="U1211" s="189">
        <f t="shared" si="877"/>
        <v>0</v>
      </c>
      <c r="V1211" s="189">
        <f t="shared" si="877"/>
        <v>0</v>
      </c>
      <c r="W1211" s="189">
        <f t="shared" si="877"/>
        <v>0</v>
      </c>
      <c r="X1211" s="189">
        <f t="shared" si="877"/>
        <v>0</v>
      </c>
      <c r="Y1211" s="189">
        <f t="shared" si="877"/>
        <v>0</v>
      </c>
      <c r="Z1211" s="189">
        <f t="shared" si="877"/>
        <v>0</v>
      </c>
      <c r="AA1211" s="189">
        <f t="shared" si="877"/>
        <v>0</v>
      </c>
      <c r="AB1211" s="189">
        <f t="shared" si="877"/>
        <v>0</v>
      </c>
      <c r="AC1211" s="189">
        <f t="shared" si="877"/>
        <v>0</v>
      </c>
      <c r="AD1211" s="189">
        <f t="shared" si="877"/>
        <v>0</v>
      </c>
      <c r="AE1211" s="189">
        <f t="shared" si="877"/>
        <v>0</v>
      </c>
      <c r="AF1211" s="189">
        <f t="shared" si="877"/>
        <v>0</v>
      </c>
      <c r="AG1211" s="189">
        <f t="shared" si="877"/>
        <v>0</v>
      </c>
      <c r="AH1211" s="189">
        <f t="shared" si="877"/>
        <v>0</v>
      </c>
      <c r="AI1211" s="189">
        <f t="shared" si="877"/>
        <v>0</v>
      </c>
      <c r="AJ1211" s="189">
        <f t="shared" si="877"/>
        <v>0</v>
      </c>
      <c r="AK1211" s="189">
        <f t="shared" si="877"/>
        <v>0</v>
      </c>
      <c r="AL1211" s="189">
        <f t="shared" si="877"/>
        <v>0</v>
      </c>
      <c r="AM1211" s="189">
        <f t="shared" si="877"/>
        <v>0</v>
      </c>
      <c r="AN1211" s="189">
        <f t="shared" si="877"/>
        <v>0</v>
      </c>
      <c r="AO1211" s="189">
        <f t="shared" si="877"/>
        <v>0</v>
      </c>
      <c r="AP1211" s="189">
        <f t="shared" si="877"/>
        <v>0</v>
      </c>
      <c r="AQ1211" s="189">
        <f t="shared" si="877"/>
        <v>0</v>
      </c>
      <c r="AR1211" s="189">
        <f t="shared" si="877"/>
        <v>0</v>
      </c>
      <c r="AS1211" s="189">
        <f t="shared" si="877"/>
        <v>0</v>
      </c>
      <c r="AT1211" s="189">
        <f t="shared" si="877"/>
        <v>0</v>
      </c>
      <c r="AU1211" s="189">
        <f t="shared" ref="AU1211:BM1211" si="878">AU572*AU$1192*($H1211=TRUE)</f>
        <v>0</v>
      </c>
      <c r="AV1211" s="189">
        <f t="shared" si="878"/>
        <v>0</v>
      </c>
      <c r="AW1211" s="189">
        <f t="shared" si="878"/>
        <v>0</v>
      </c>
      <c r="AX1211" s="189">
        <f t="shared" si="878"/>
        <v>0</v>
      </c>
      <c r="AY1211" s="189">
        <f t="shared" si="878"/>
        <v>0</v>
      </c>
      <c r="AZ1211" s="189">
        <f t="shared" si="878"/>
        <v>0</v>
      </c>
      <c r="BA1211" s="189">
        <f t="shared" si="878"/>
        <v>0</v>
      </c>
      <c r="BB1211" s="189">
        <f t="shared" si="878"/>
        <v>0</v>
      </c>
      <c r="BC1211" s="189">
        <f t="shared" si="878"/>
        <v>0</v>
      </c>
      <c r="BD1211" s="189">
        <f t="shared" si="878"/>
        <v>0</v>
      </c>
      <c r="BE1211" s="189">
        <f t="shared" si="878"/>
        <v>0</v>
      </c>
      <c r="BF1211" s="189">
        <f t="shared" si="878"/>
        <v>0</v>
      </c>
      <c r="BG1211" s="189">
        <f t="shared" si="878"/>
        <v>0</v>
      </c>
      <c r="BH1211" s="189">
        <f t="shared" si="878"/>
        <v>0</v>
      </c>
      <c r="BI1211" s="189">
        <f t="shared" si="878"/>
        <v>0</v>
      </c>
      <c r="BJ1211" s="189">
        <f t="shared" si="878"/>
        <v>0</v>
      </c>
      <c r="BK1211" s="189">
        <f t="shared" si="878"/>
        <v>0</v>
      </c>
      <c r="BL1211" s="189">
        <f t="shared" si="878"/>
        <v>0</v>
      </c>
      <c r="BM1211" s="189">
        <f t="shared" si="878"/>
        <v>0</v>
      </c>
    </row>
    <row r="1212" spans="3:65" outlineLevel="1" x14ac:dyDescent="0.2">
      <c r="C1212" s="188">
        <f t="shared" si="844"/>
        <v>18</v>
      </c>
      <c r="D1212" s="166" t="str">
        <f t="shared" si="841"/>
        <v>item 18</v>
      </c>
      <c r="E1212" s="211" t="str">
        <f t="shared" si="841"/>
        <v>Operating Expense</v>
      </c>
      <c r="F1212" s="183">
        <f t="shared" si="841"/>
        <v>2</v>
      </c>
      <c r="G1212" s="183"/>
      <c r="H1212" s="214" t="b">
        <f>Inputs!M29</f>
        <v>1</v>
      </c>
      <c r="K1212" s="202">
        <f t="shared" si="845"/>
        <v>0</v>
      </c>
      <c r="L1212" s="203">
        <f t="shared" si="846"/>
        <v>0</v>
      </c>
      <c r="O1212" s="189">
        <f t="shared" ref="O1212:AT1212" si="879">O573*O$1192*($H1212=TRUE)</f>
        <v>0</v>
      </c>
      <c r="P1212" s="189">
        <f t="shared" si="879"/>
        <v>0</v>
      </c>
      <c r="Q1212" s="189">
        <f t="shared" si="879"/>
        <v>0</v>
      </c>
      <c r="R1212" s="189">
        <f t="shared" si="879"/>
        <v>0</v>
      </c>
      <c r="S1212" s="189">
        <f t="shared" si="879"/>
        <v>0</v>
      </c>
      <c r="T1212" s="189">
        <f t="shared" si="879"/>
        <v>0</v>
      </c>
      <c r="U1212" s="189">
        <f t="shared" si="879"/>
        <v>0</v>
      </c>
      <c r="V1212" s="189">
        <f t="shared" si="879"/>
        <v>0</v>
      </c>
      <c r="W1212" s="189">
        <f t="shared" si="879"/>
        <v>0</v>
      </c>
      <c r="X1212" s="189">
        <f t="shared" si="879"/>
        <v>0</v>
      </c>
      <c r="Y1212" s="189">
        <f t="shared" si="879"/>
        <v>0</v>
      </c>
      <c r="Z1212" s="189">
        <f t="shared" si="879"/>
        <v>0</v>
      </c>
      <c r="AA1212" s="189">
        <f t="shared" si="879"/>
        <v>0</v>
      </c>
      <c r="AB1212" s="189">
        <f t="shared" si="879"/>
        <v>0</v>
      </c>
      <c r="AC1212" s="189">
        <f t="shared" si="879"/>
        <v>0</v>
      </c>
      <c r="AD1212" s="189">
        <f t="shared" si="879"/>
        <v>0</v>
      </c>
      <c r="AE1212" s="189">
        <f t="shared" si="879"/>
        <v>0</v>
      </c>
      <c r="AF1212" s="189">
        <f t="shared" si="879"/>
        <v>0</v>
      </c>
      <c r="AG1212" s="189">
        <f t="shared" si="879"/>
        <v>0</v>
      </c>
      <c r="AH1212" s="189">
        <f t="shared" si="879"/>
        <v>0</v>
      </c>
      <c r="AI1212" s="189">
        <f t="shared" si="879"/>
        <v>0</v>
      </c>
      <c r="AJ1212" s="189">
        <f t="shared" si="879"/>
        <v>0</v>
      </c>
      <c r="AK1212" s="189">
        <f t="shared" si="879"/>
        <v>0</v>
      </c>
      <c r="AL1212" s="189">
        <f t="shared" si="879"/>
        <v>0</v>
      </c>
      <c r="AM1212" s="189">
        <f t="shared" si="879"/>
        <v>0</v>
      </c>
      <c r="AN1212" s="189">
        <f t="shared" si="879"/>
        <v>0</v>
      </c>
      <c r="AO1212" s="189">
        <f t="shared" si="879"/>
        <v>0</v>
      </c>
      <c r="AP1212" s="189">
        <f t="shared" si="879"/>
        <v>0</v>
      </c>
      <c r="AQ1212" s="189">
        <f t="shared" si="879"/>
        <v>0</v>
      </c>
      <c r="AR1212" s="189">
        <f t="shared" si="879"/>
        <v>0</v>
      </c>
      <c r="AS1212" s="189">
        <f t="shared" si="879"/>
        <v>0</v>
      </c>
      <c r="AT1212" s="189">
        <f t="shared" si="879"/>
        <v>0</v>
      </c>
      <c r="AU1212" s="189">
        <f t="shared" ref="AU1212:BM1212" si="880">AU573*AU$1192*($H1212=TRUE)</f>
        <v>0</v>
      </c>
      <c r="AV1212" s="189">
        <f t="shared" si="880"/>
        <v>0</v>
      </c>
      <c r="AW1212" s="189">
        <f t="shared" si="880"/>
        <v>0</v>
      </c>
      <c r="AX1212" s="189">
        <f t="shared" si="880"/>
        <v>0</v>
      </c>
      <c r="AY1212" s="189">
        <f t="shared" si="880"/>
        <v>0</v>
      </c>
      <c r="AZ1212" s="189">
        <f t="shared" si="880"/>
        <v>0</v>
      </c>
      <c r="BA1212" s="189">
        <f t="shared" si="880"/>
        <v>0</v>
      </c>
      <c r="BB1212" s="189">
        <f t="shared" si="880"/>
        <v>0</v>
      </c>
      <c r="BC1212" s="189">
        <f t="shared" si="880"/>
        <v>0</v>
      </c>
      <c r="BD1212" s="189">
        <f t="shared" si="880"/>
        <v>0</v>
      </c>
      <c r="BE1212" s="189">
        <f t="shared" si="880"/>
        <v>0</v>
      </c>
      <c r="BF1212" s="189">
        <f t="shared" si="880"/>
        <v>0</v>
      </c>
      <c r="BG1212" s="189">
        <f t="shared" si="880"/>
        <v>0</v>
      </c>
      <c r="BH1212" s="189">
        <f t="shared" si="880"/>
        <v>0</v>
      </c>
      <c r="BI1212" s="189">
        <f t="shared" si="880"/>
        <v>0</v>
      </c>
      <c r="BJ1212" s="189">
        <f t="shared" si="880"/>
        <v>0</v>
      </c>
      <c r="BK1212" s="189">
        <f t="shared" si="880"/>
        <v>0</v>
      </c>
      <c r="BL1212" s="189">
        <f t="shared" si="880"/>
        <v>0</v>
      </c>
      <c r="BM1212" s="189">
        <f t="shared" si="880"/>
        <v>0</v>
      </c>
    </row>
    <row r="1213" spans="3:65" outlineLevel="1" x14ac:dyDescent="0.2">
      <c r="C1213" s="188">
        <f t="shared" si="844"/>
        <v>19</v>
      </c>
      <c r="D1213" s="166" t="str">
        <f t="shared" si="841"/>
        <v>item 19</v>
      </c>
      <c r="E1213" s="211" t="str">
        <f t="shared" si="841"/>
        <v>Operating Expense</v>
      </c>
      <c r="F1213" s="183">
        <f t="shared" si="841"/>
        <v>2</v>
      </c>
      <c r="G1213" s="183"/>
      <c r="H1213" s="214" t="b">
        <f>Inputs!M30</f>
        <v>1</v>
      </c>
      <c r="K1213" s="202">
        <f t="shared" si="845"/>
        <v>0</v>
      </c>
      <c r="L1213" s="203">
        <f t="shared" si="846"/>
        <v>0</v>
      </c>
      <c r="O1213" s="189">
        <f t="shared" ref="O1213:AT1213" si="881">O574*O$1192*($H1213=TRUE)</f>
        <v>0</v>
      </c>
      <c r="P1213" s="189">
        <f t="shared" si="881"/>
        <v>0</v>
      </c>
      <c r="Q1213" s="189">
        <f t="shared" si="881"/>
        <v>0</v>
      </c>
      <c r="R1213" s="189">
        <f t="shared" si="881"/>
        <v>0</v>
      </c>
      <c r="S1213" s="189">
        <f t="shared" si="881"/>
        <v>0</v>
      </c>
      <c r="T1213" s="189">
        <f t="shared" si="881"/>
        <v>0</v>
      </c>
      <c r="U1213" s="189">
        <f t="shared" si="881"/>
        <v>0</v>
      </c>
      <c r="V1213" s="189">
        <f t="shared" si="881"/>
        <v>0</v>
      </c>
      <c r="W1213" s="189">
        <f t="shared" si="881"/>
        <v>0</v>
      </c>
      <c r="X1213" s="189">
        <f t="shared" si="881"/>
        <v>0</v>
      </c>
      <c r="Y1213" s="189">
        <f t="shared" si="881"/>
        <v>0</v>
      </c>
      <c r="Z1213" s="189">
        <f t="shared" si="881"/>
        <v>0</v>
      </c>
      <c r="AA1213" s="189">
        <f t="shared" si="881"/>
        <v>0</v>
      </c>
      <c r="AB1213" s="189">
        <f t="shared" si="881"/>
        <v>0</v>
      </c>
      <c r="AC1213" s="189">
        <f t="shared" si="881"/>
        <v>0</v>
      </c>
      <c r="AD1213" s="189">
        <f t="shared" si="881"/>
        <v>0</v>
      </c>
      <c r="AE1213" s="189">
        <f t="shared" si="881"/>
        <v>0</v>
      </c>
      <c r="AF1213" s="189">
        <f t="shared" si="881"/>
        <v>0</v>
      </c>
      <c r="AG1213" s="189">
        <f t="shared" si="881"/>
        <v>0</v>
      </c>
      <c r="AH1213" s="189">
        <f t="shared" si="881"/>
        <v>0</v>
      </c>
      <c r="AI1213" s="189">
        <f t="shared" si="881"/>
        <v>0</v>
      </c>
      <c r="AJ1213" s="189">
        <f t="shared" si="881"/>
        <v>0</v>
      </c>
      <c r="AK1213" s="189">
        <f t="shared" si="881"/>
        <v>0</v>
      </c>
      <c r="AL1213" s="189">
        <f t="shared" si="881"/>
        <v>0</v>
      </c>
      <c r="AM1213" s="189">
        <f t="shared" si="881"/>
        <v>0</v>
      </c>
      <c r="AN1213" s="189">
        <f t="shared" si="881"/>
        <v>0</v>
      </c>
      <c r="AO1213" s="189">
        <f t="shared" si="881"/>
        <v>0</v>
      </c>
      <c r="AP1213" s="189">
        <f t="shared" si="881"/>
        <v>0</v>
      </c>
      <c r="AQ1213" s="189">
        <f t="shared" si="881"/>
        <v>0</v>
      </c>
      <c r="AR1213" s="189">
        <f t="shared" si="881"/>
        <v>0</v>
      </c>
      <c r="AS1213" s="189">
        <f t="shared" si="881"/>
        <v>0</v>
      </c>
      <c r="AT1213" s="189">
        <f t="shared" si="881"/>
        <v>0</v>
      </c>
      <c r="AU1213" s="189">
        <f t="shared" ref="AU1213:BM1213" si="882">AU574*AU$1192*($H1213=TRUE)</f>
        <v>0</v>
      </c>
      <c r="AV1213" s="189">
        <f t="shared" si="882"/>
        <v>0</v>
      </c>
      <c r="AW1213" s="189">
        <f t="shared" si="882"/>
        <v>0</v>
      </c>
      <c r="AX1213" s="189">
        <f t="shared" si="882"/>
        <v>0</v>
      </c>
      <c r="AY1213" s="189">
        <f t="shared" si="882"/>
        <v>0</v>
      </c>
      <c r="AZ1213" s="189">
        <f t="shared" si="882"/>
        <v>0</v>
      </c>
      <c r="BA1213" s="189">
        <f t="shared" si="882"/>
        <v>0</v>
      </c>
      <c r="BB1213" s="189">
        <f t="shared" si="882"/>
        <v>0</v>
      </c>
      <c r="BC1213" s="189">
        <f t="shared" si="882"/>
        <v>0</v>
      </c>
      <c r="BD1213" s="189">
        <f t="shared" si="882"/>
        <v>0</v>
      </c>
      <c r="BE1213" s="189">
        <f t="shared" si="882"/>
        <v>0</v>
      </c>
      <c r="BF1213" s="189">
        <f t="shared" si="882"/>
        <v>0</v>
      </c>
      <c r="BG1213" s="189">
        <f t="shared" si="882"/>
        <v>0</v>
      </c>
      <c r="BH1213" s="189">
        <f t="shared" si="882"/>
        <v>0</v>
      </c>
      <c r="BI1213" s="189">
        <f t="shared" si="882"/>
        <v>0</v>
      </c>
      <c r="BJ1213" s="189">
        <f t="shared" si="882"/>
        <v>0</v>
      </c>
      <c r="BK1213" s="189">
        <f t="shared" si="882"/>
        <v>0</v>
      </c>
      <c r="BL1213" s="189">
        <f t="shared" si="882"/>
        <v>0</v>
      </c>
      <c r="BM1213" s="189">
        <f t="shared" si="882"/>
        <v>0</v>
      </c>
    </row>
    <row r="1214" spans="3:65" outlineLevel="1" x14ac:dyDescent="0.2">
      <c r="C1214" s="188">
        <f t="shared" si="844"/>
        <v>20</v>
      </c>
      <c r="D1214" s="166" t="str">
        <f t="shared" si="841"/>
        <v>item 20</v>
      </c>
      <c r="E1214" s="211" t="str">
        <f t="shared" si="841"/>
        <v>Operating Expense</v>
      </c>
      <c r="F1214" s="183">
        <f t="shared" si="841"/>
        <v>2</v>
      </c>
      <c r="G1214" s="183"/>
      <c r="H1214" s="214" t="b">
        <f>Inputs!M31</f>
        <v>1</v>
      </c>
      <c r="K1214" s="202">
        <f t="shared" si="845"/>
        <v>0</v>
      </c>
      <c r="L1214" s="203">
        <f t="shared" si="846"/>
        <v>0</v>
      </c>
      <c r="O1214" s="189">
        <f t="shared" ref="O1214:AT1214" si="883">O575*O$1192*($H1214=TRUE)</f>
        <v>0</v>
      </c>
      <c r="P1214" s="189">
        <f t="shared" si="883"/>
        <v>0</v>
      </c>
      <c r="Q1214" s="189">
        <f t="shared" si="883"/>
        <v>0</v>
      </c>
      <c r="R1214" s="189">
        <f t="shared" si="883"/>
        <v>0</v>
      </c>
      <c r="S1214" s="189">
        <f t="shared" si="883"/>
        <v>0</v>
      </c>
      <c r="T1214" s="189">
        <f t="shared" si="883"/>
        <v>0</v>
      </c>
      <c r="U1214" s="189">
        <f t="shared" si="883"/>
        <v>0</v>
      </c>
      <c r="V1214" s="189">
        <f t="shared" si="883"/>
        <v>0</v>
      </c>
      <c r="W1214" s="189">
        <f t="shared" si="883"/>
        <v>0</v>
      </c>
      <c r="X1214" s="189">
        <f t="shared" si="883"/>
        <v>0</v>
      </c>
      <c r="Y1214" s="189">
        <f t="shared" si="883"/>
        <v>0</v>
      </c>
      <c r="Z1214" s="189">
        <f t="shared" si="883"/>
        <v>0</v>
      </c>
      <c r="AA1214" s="189">
        <f t="shared" si="883"/>
        <v>0</v>
      </c>
      <c r="AB1214" s="189">
        <f t="shared" si="883"/>
        <v>0</v>
      </c>
      <c r="AC1214" s="189">
        <f t="shared" si="883"/>
        <v>0</v>
      </c>
      <c r="AD1214" s="189">
        <f t="shared" si="883"/>
        <v>0</v>
      </c>
      <c r="AE1214" s="189">
        <f t="shared" si="883"/>
        <v>0</v>
      </c>
      <c r="AF1214" s="189">
        <f t="shared" si="883"/>
        <v>0</v>
      </c>
      <c r="AG1214" s="189">
        <f t="shared" si="883"/>
        <v>0</v>
      </c>
      <c r="AH1214" s="189">
        <f t="shared" si="883"/>
        <v>0</v>
      </c>
      <c r="AI1214" s="189">
        <f t="shared" si="883"/>
        <v>0</v>
      </c>
      <c r="AJ1214" s="189">
        <f t="shared" si="883"/>
        <v>0</v>
      </c>
      <c r="AK1214" s="189">
        <f t="shared" si="883"/>
        <v>0</v>
      </c>
      <c r="AL1214" s="189">
        <f t="shared" si="883"/>
        <v>0</v>
      </c>
      <c r="AM1214" s="189">
        <f t="shared" si="883"/>
        <v>0</v>
      </c>
      <c r="AN1214" s="189">
        <f t="shared" si="883"/>
        <v>0</v>
      </c>
      <c r="AO1214" s="189">
        <f t="shared" si="883"/>
        <v>0</v>
      </c>
      <c r="AP1214" s="189">
        <f t="shared" si="883"/>
        <v>0</v>
      </c>
      <c r="AQ1214" s="189">
        <f t="shared" si="883"/>
        <v>0</v>
      </c>
      <c r="AR1214" s="189">
        <f t="shared" si="883"/>
        <v>0</v>
      </c>
      <c r="AS1214" s="189">
        <f t="shared" si="883"/>
        <v>0</v>
      </c>
      <c r="AT1214" s="189">
        <f t="shared" si="883"/>
        <v>0</v>
      </c>
      <c r="AU1214" s="189">
        <f t="shared" ref="AU1214:BM1214" si="884">AU575*AU$1192*($H1214=TRUE)</f>
        <v>0</v>
      </c>
      <c r="AV1214" s="189">
        <f t="shared" si="884"/>
        <v>0</v>
      </c>
      <c r="AW1214" s="189">
        <f t="shared" si="884"/>
        <v>0</v>
      </c>
      <c r="AX1214" s="189">
        <f t="shared" si="884"/>
        <v>0</v>
      </c>
      <c r="AY1214" s="189">
        <f t="shared" si="884"/>
        <v>0</v>
      </c>
      <c r="AZ1214" s="189">
        <f t="shared" si="884"/>
        <v>0</v>
      </c>
      <c r="BA1214" s="189">
        <f t="shared" si="884"/>
        <v>0</v>
      </c>
      <c r="BB1214" s="189">
        <f t="shared" si="884"/>
        <v>0</v>
      </c>
      <c r="BC1214" s="189">
        <f t="shared" si="884"/>
        <v>0</v>
      </c>
      <c r="BD1214" s="189">
        <f t="shared" si="884"/>
        <v>0</v>
      </c>
      <c r="BE1214" s="189">
        <f t="shared" si="884"/>
        <v>0</v>
      </c>
      <c r="BF1214" s="189">
        <f t="shared" si="884"/>
        <v>0</v>
      </c>
      <c r="BG1214" s="189">
        <f t="shared" si="884"/>
        <v>0</v>
      </c>
      <c r="BH1214" s="189">
        <f t="shared" si="884"/>
        <v>0</v>
      </c>
      <c r="BI1214" s="189">
        <f t="shared" si="884"/>
        <v>0</v>
      </c>
      <c r="BJ1214" s="189">
        <f t="shared" si="884"/>
        <v>0</v>
      </c>
      <c r="BK1214" s="189">
        <f t="shared" si="884"/>
        <v>0</v>
      </c>
      <c r="BL1214" s="189">
        <f t="shared" si="884"/>
        <v>0</v>
      </c>
      <c r="BM1214" s="189">
        <f t="shared" si="884"/>
        <v>0</v>
      </c>
    </row>
    <row r="1215" spans="3:65" outlineLevel="1" x14ac:dyDescent="0.2">
      <c r="C1215" s="188">
        <f t="shared" si="844"/>
        <v>21</v>
      </c>
      <c r="D1215" s="166" t="str">
        <f t="shared" si="841"/>
        <v>item 21</v>
      </c>
      <c r="E1215" s="211" t="str">
        <f t="shared" si="841"/>
        <v>Operating Expense</v>
      </c>
      <c r="F1215" s="183">
        <f t="shared" si="841"/>
        <v>2</v>
      </c>
      <c r="G1215" s="183"/>
      <c r="H1215" s="214" t="b">
        <f>Inputs!M32</f>
        <v>1</v>
      </c>
      <c r="K1215" s="202">
        <f t="shared" si="845"/>
        <v>0</v>
      </c>
      <c r="L1215" s="203">
        <f t="shared" si="846"/>
        <v>0</v>
      </c>
      <c r="O1215" s="189">
        <f t="shared" ref="O1215:AT1215" si="885">O576*O$1192*($H1215=TRUE)</f>
        <v>0</v>
      </c>
      <c r="P1215" s="189">
        <f t="shared" si="885"/>
        <v>0</v>
      </c>
      <c r="Q1215" s="189">
        <f t="shared" si="885"/>
        <v>0</v>
      </c>
      <c r="R1215" s="189">
        <f t="shared" si="885"/>
        <v>0</v>
      </c>
      <c r="S1215" s="189">
        <f t="shared" si="885"/>
        <v>0</v>
      </c>
      <c r="T1215" s="189">
        <f t="shared" si="885"/>
        <v>0</v>
      </c>
      <c r="U1215" s="189">
        <f t="shared" si="885"/>
        <v>0</v>
      </c>
      <c r="V1215" s="189">
        <f t="shared" si="885"/>
        <v>0</v>
      </c>
      <c r="W1215" s="189">
        <f t="shared" si="885"/>
        <v>0</v>
      </c>
      <c r="X1215" s="189">
        <f t="shared" si="885"/>
        <v>0</v>
      </c>
      <c r="Y1215" s="189">
        <f t="shared" si="885"/>
        <v>0</v>
      </c>
      <c r="Z1215" s="189">
        <f t="shared" si="885"/>
        <v>0</v>
      </c>
      <c r="AA1215" s="189">
        <f t="shared" si="885"/>
        <v>0</v>
      </c>
      <c r="AB1215" s="189">
        <f t="shared" si="885"/>
        <v>0</v>
      </c>
      <c r="AC1215" s="189">
        <f t="shared" si="885"/>
        <v>0</v>
      </c>
      <c r="AD1215" s="189">
        <f t="shared" si="885"/>
        <v>0</v>
      </c>
      <c r="AE1215" s="189">
        <f t="shared" si="885"/>
        <v>0</v>
      </c>
      <c r="AF1215" s="189">
        <f t="shared" si="885"/>
        <v>0</v>
      </c>
      <c r="AG1215" s="189">
        <f t="shared" si="885"/>
        <v>0</v>
      </c>
      <c r="AH1215" s="189">
        <f t="shared" si="885"/>
        <v>0</v>
      </c>
      <c r="AI1215" s="189">
        <f t="shared" si="885"/>
        <v>0</v>
      </c>
      <c r="AJ1215" s="189">
        <f t="shared" si="885"/>
        <v>0</v>
      </c>
      <c r="AK1215" s="189">
        <f t="shared" si="885"/>
        <v>0</v>
      </c>
      <c r="AL1215" s="189">
        <f t="shared" si="885"/>
        <v>0</v>
      </c>
      <c r="AM1215" s="189">
        <f t="shared" si="885"/>
        <v>0</v>
      </c>
      <c r="AN1215" s="189">
        <f t="shared" si="885"/>
        <v>0</v>
      </c>
      <c r="AO1215" s="189">
        <f t="shared" si="885"/>
        <v>0</v>
      </c>
      <c r="AP1215" s="189">
        <f t="shared" si="885"/>
        <v>0</v>
      </c>
      <c r="AQ1215" s="189">
        <f t="shared" si="885"/>
        <v>0</v>
      </c>
      <c r="AR1215" s="189">
        <f t="shared" si="885"/>
        <v>0</v>
      </c>
      <c r="AS1215" s="189">
        <f t="shared" si="885"/>
        <v>0</v>
      </c>
      <c r="AT1215" s="189">
        <f t="shared" si="885"/>
        <v>0</v>
      </c>
      <c r="AU1215" s="189">
        <f t="shared" ref="AU1215:BM1215" si="886">AU576*AU$1192*($H1215=TRUE)</f>
        <v>0</v>
      </c>
      <c r="AV1215" s="189">
        <f t="shared" si="886"/>
        <v>0</v>
      </c>
      <c r="AW1215" s="189">
        <f t="shared" si="886"/>
        <v>0</v>
      </c>
      <c r="AX1215" s="189">
        <f t="shared" si="886"/>
        <v>0</v>
      </c>
      <c r="AY1215" s="189">
        <f t="shared" si="886"/>
        <v>0</v>
      </c>
      <c r="AZ1215" s="189">
        <f t="shared" si="886"/>
        <v>0</v>
      </c>
      <c r="BA1215" s="189">
        <f t="shared" si="886"/>
        <v>0</v>
      </c>
      <c r="BB1215" s="189">
        <f t="shared" si="886"/>
        <v>0</v>
      </c>
      <c r="BC1215" s="189">
        <f t="shared" si="886"/>
        <v>0</v>
      </c>
      <c r="BD1215" s="189">
        <f t="shared" si="886"/>
        <v>0</v>
      </c>
      <c r="BE1215" s="189">
        <f t="shared" si="886"/>
        <v>0</v>
      </c>
      <c r="BF1215" s="189">
        <f t="shared" si="886"/>
        <v>0</v>
      </c>
      <c r="BG1215" s="189">
        <f t="shared" si="886"/>
        <v>0</v>
      </c>
      <c r="BH1215" s="189">
        <f t="shared" si="886"/>
        <v>0</v>
      </c>
      <c r="BI1215" s="189">
        <f t="shared" si="886"/>
        <v>0</v>
      </c>
      <c r="BJ1215" s="189">
        <f t="shared" si="886"/>
        <v>0</v>
      </c>
      <c r="BK1215" s="189">
        <f t="shared" si="886"/>
        <v>0</v>
      </c>
      <c r="BL1215" s="189">
        <f t="shared" si="886"/>
        <v>0</v>
      </c>
      <c r="BM1215" s="189">
        <f t="shared" si="886"/>
        <v>0</v>
      </c>
    </row>
    <row r="1216" spans="3:65" outlineLevel="1" x14ac:dyDescent="0.2">
      <c r="C1216" s="188">
        <f t="shared" si="844"/>
        <v>22</v>
      </c>
      <c r="D1216" s="166" t="str">
        <f t="shared" si="841"/>
        <v>item 22</v>
      </c>
      <c r="E1216" s="211" t="str">
        <f t="shared" si="841"/>
        <v>Operating Expense</v>
      </c>
      <c r="F1216" s="183">
        <f t="shared" si="841"/>
        <v>2</v>
      </c>
      <c r="G1216" s="183"/>
      <c r="H1216" s="214" t="b">
        <f>Inputs!M33</f>
        <v>1</v>
      </c>
      <c r="K1216" s="202">
        <f t="shared" si="845"/>
        <v>0</v>
      </c>
      <c r="L1216" s="203">
        <f t="shared" si="846"/>
        <v>0</v>
      </c>
      <c r="O1216" s="189">
        <f t="shared" ref="O1216:AT1216" si="887">O577*O$1192*($H1216=TRUE)</f>
        <v>0</v>
      </c>
      <c r="P1216" s="189">
        <f t="shared" si="887"/>
        <v>0</v>
      </c>
      <c r="Q1216" s="189">
        <f t="shared" si="887"/>
        <v>0</v>
      </c>
      <c r="R1216" s="189">
        <f t="shared" si="887"/>
        <v>0</v>
      </c>
      <c r="S1216" s="189">
        <f t="shared" si="887"/>
        <v>0</v>
      </c>
      <c r="T1216" s="189">
        <f t="shared" si="887"/>
        <v>0</v>
      </c>
      <c r="U1216" s="189">
        <f t="shared" si="887"/>
        <v>0</v>
      </c>
      <c r="V1216" s="189">
        <f t="shared" si="887"/>
        <v>0</v>
      </c>
      <c r="W1216" s="189">
        <f t="shared" si="887"/>
        <v>0</v>
      </c>
      <c r="X1216" s="189">
        <f t="shared" si="887"/>
        <v>0</v>
      </c>
      <c r="Y1216" s="189">
        <f t="shared" si="887"/>
        <v>0</v>
      </c>
      <c r="Z1216" s="189">
        <f t="shared" si="887"/>
        <v>0</v>
      </c>
      <c r="AA1216" s="189">
        <f t="shared" si="887"/>
        <v>0</v>
      </c>
      <c r="AB1216" s="189">
        <f t="shared" si="887"/>
        <v>0</v>
      </c>
      <c r="AC1216" s="189">
        <f t="shared" si="887"/>
        <v>0</v>
      </c>
      <c r="AD1216" s="189">
        <f t="shared" si="887"/>
        <v>0</v>
      </c>
      <c r="AE1216" s="189">
        <f t="shared" si="887"/>
        <v>0</v>
      </c>
      <c r="AF1216" s="189">
        <f t="shared" si="887"/>
        <v>0</v>
      </c>
      <c r="AG1216" s="189">
        <f t="shared" si="887"/>
        <v>0</v>
      </c>
      <c r="AH1216" s="189">
        <f t="shared" si="887"/>
        <v>0</v>
      </c>
      <c r="AI1216" s="189">
        <f t="shared" si="887"/>
        <v>0</v>
      </c>
      <c r="AJ1216" s="189">
        <f t="shared" si="887"/>
        <v>0</v>
      </c>
      <c r="AK1216" s="189">
        <f t="shared" si="887"/>
        <v>0</v>
      </c>
      <c r="AL1216" s="189">
        <f t="shared" si="887"/>
        <v>0</v>
      </c>
      <c r="AM1216" s="189">
        <f t="shared" si="887"/>
        <v>0</v>
      </c>
      <c r="AN1216" s="189">
        <f t="shared" si="887"/>
        <v>0</v>
      </c>
      <c r="AO1216" s="189">
        <f t="shared" si="887"/>
        <v>0</v>
      </c>
      <c r="AP1216" s="189">
        <f t="shared" si="887"/>
        <v>0</v>
      </c>
      <c r="AQ1216" s="189">
        <f t="shared" si="887"/>
        <v>0</v>
      </c>
      <c r="AR1216" s="189">
        <f t="shared" si="887"/>
        <v>0</v>
      </c>
      <c r="AS1216" s="189">
        <f t="shared" si="887"/>
        <v>0</v>
      </c>
      <c r="AT1216" s="189">
        <f t="shared" si="887"/>
        <v>0</v>
      </c>
      <c r="AU1216" s="189">
        <f t="shared" ref="AU1216:BM1216" si="888">AU577*AU$1192*($H1216=TRUE)</f>
        <v>0</v>
      </c>
      <c r="AV1216" s="189">
        <f t="shared" si="888"/>
        <v>0</v>
      </c>
      <c r="AW1216" s="189">
        <f t="shared" si="888"/>
        <v>0</v>
      </c>
      <c r="AX1216" s="189">
        <f t="shared" si="888"/>
        <v>0</v>
      </c>
      <c r="AY1216" s="189">
        <f t="shared" si="888"/>
        <v>0</v>
      </c>
      <c r="AZ1216" s="189">
        <f t="shared" si="888"/>
        <v>0</v>
      </c>
      <c r="BA1216" s="189">
        <f t="shared" si="888"/>
        <v>0</v>
      </c>
      <c r="BB1216" s="189">
        <f t="shared" si="888"/>
        <v>0</v>
      </c>
      <c r="BC1216" s="189">
        <f t="shared" si="888"/>
        <v>0</v>
      </c>
      <c r="BD1216" s="189">
        <f t="shared" si="888"/>
        <v>0</v>
      </c>
      <c r="BE1216" s="189">
        <f t="shared" si="888"/>
        <v>0</v>
      </c>
      <c r="BF1216" s="189">
        <f t="shared" si="888"/>
        <v>0</v>
      </c>
      <c r="BG1216" s="189">
        <f t="shared" si="888"/>
        <v>0</v>
      </c>
      <c r="BH1216" s="189">
        <f t="shared" si="888"/>
        <v>0</v>
      </c>
      <c r="BI1216" s="189">
        <f t="shared" si="888"/>
        <v>0</v>
      </c>
      <c r="BJ1216" s="189">
        <f t="shared" si="888"/>
        <v>0</v>
      </c>
      <c r="BK1216" s="189">
        <f t="shared" si="888"/>
        <v>0</v>
      </c>
      <c r="BL1216" s="189">
        <f t="shared" si="888"/>
        <v>0</v>
      </c>
      <c r="BM1216" s="189">
        <f t="shared" si="888"/>
        <v>0</v>
      </c>
    </row>
    <row r="1217" spans="3:65" outlineLevel="1" x14ac:dyDescent="0.2">
      <c r="C1217" s="188">
        <f t="shared" si="844"/>
        <v>23</v>
      </c>
      <c r="D1217" s="166" t="str">
        <f t="shared" si="841"/>
        <v>item 23</v>
      </c>
      <c r="E1217" s="211" t="str">
        <f t="shared" si="841"/>
        <v>Operating Expense</v>
      </c>
      <c r="F1217" s="183">
        <f t="shared" si="841"/>
        <v>2</v>
      </c>
      <c r="G1217" s="183"/>
      <c r="H1217" s="214" t="b">
        <f>Inputs!M34</f>
        <v>1</v>
      </c>
      <c r="K1217" s="202">
        <f t="shared" si="845"/>
        <v>0</v>
      </c>
      <c r="L1217" s="203">
        <f t="shared" si="846"/>
        <v>0</v>
      </c>
      <c r="O1217" s="189">
        <f t="shared" ref="O1217:AT1217" si="889">O578*O$1192*($H1217=TRUE)</f>
        <v>0</v>
      </c>
      <c r="P1217" s="189">
        <f t="shared" si="889"/>
        <v>0</v>
      </c>
      <c r="Q1217" s="189">
        <f t="shared" si="889"/>
        <v>0</v>
      </c>
      <c r="R1217" s="189">
        <f t="shared" si="889"/>
        <v>0</v>
      </c>
      <c r="S1217" s="189">
        <f t="shared" si="889"/>
        <v>0</v>
      </c>
      <c r="T1217" s="189">
        <f t="shared" si="889"/>
        <v>0</v>
      </c>
      <c r="U1217" s="189">
        <f t="shared" si="889"/>
        <v>0</v>
      </c>
      <c r="V1217" s="189">
        <f t="shared" si="889"/>
        <v>0</v>
      </c>
      <c r="W1217" s="189">
        <f t="shared" si="889"/>
        <v>0</v>
      </c>
      <c r="X1217" s="189">
        <f t="shared" si="889"/>
        <v>0</v>
      </c>
      <c r="Y1217" s="189">
        <f t="shared" si="889"/>
        <v>0</v>
      </c>
      <c r="Z1217" s="189">
        <f t="shared" si="889"/>
        <v>0</v>
      </c>
      <c r="AA1217" s="189">
        <f t="shared" si="889"/>
        <v>0</v>
      </c>
      <c r="AB1217" s="189">
        <f t="shared" si="889"/>
        <v>0</v>
      </c>
      <c r="AC1217" s="189">
        <f t="shared" si="889"/>
        <v>0</v>
      </c>
      <c r="AD1217" s="189">
        <f t="shared" si="889"/>
        <v>0</v>
      </c>
      <c r="AE1217" s="189">
        <f t="shared" si="889"/>
        <v>0</v>
      </c>
      <c r="AF1217" s="189">
        <f t="shared" si="889"/>
        <v>0</v>
      </c>
      <c r="AG1217" s="189">
        <f t="shared" si="889"/>
        <v>0</v>
      </c>
      <c r="AH1217" s="189">
        <f t="shared" si="889"/>
        <v>0</v>
      </c>
      <c r="AI1217" s="189">
        <f t="shared" si="889"/>
        <v>0</v>
      </c>
      <c r="AJ1217" s="189">
        <f t="shared" si="889"/>
        <v>0</v>
      </c>
      <c r="AK1217" s="189">
        <f t="shared" si="889"/>
        <v>0</v>
      </c>
      <c r="AL1217" s="189">
        <f t="shared" si="889"/>
        <v>0</v>
      </c>
      <c r="AM1217" s="189">
        <f t="shared" si="889"/>
        <v>0</v>
      </c>
      <c r="AN1217" s="189">
        <f t="shared" si="889"/>
        <v>0</v>
      </c>
      <c r="AO1217" s="189">
        <f t="shared" si="889"/>
        <v>0</v>
      </c>
      <c r="AP1217" s="189">
        <f t="shared" si="889"/>
        <v>0</v>
      </c>
      <c r="AQ1217" s="189">
        <f t="shared" si="889"/>
        <v>0</v>
      </c>
      <c r="AR1217" s="189">
        <f t="shared" si="889"/>
        <v>0</v>
      </c>
      <c r="AS1217" s="189">
        <f t="shared" si="889"/>
        <v>0</v>
      </c>
      <c r="AT1217" s="189">
        <f t="shared" si="889"/>
        <v>0</v>
      </c>
      <c r="AU1217" s="189">
        <f t="shared" ref="AU1217:BM1217" si="890">AU578*AU$1192*($H1217=TRUE)</f>
        <v>0</v>
      </c>
      <c r="AV1217" s="189">
        <f t="shared" si="890"/>
        <v>0</v>
      </c>
      <c r="AW1217" s="189">
        <f t="shared" si="890"/>
        <v>0</v>
      </c>
      <c r="AX1217" s="189">
        <f t="shared" si="890"/>
        <v>0</v>
      </c>
      <c r="AY1217" s="189">
        <f t="shared" si="890"/>
        <v>0</v>
      </c>
      <c r="AZ1217" s="189">
        <f t="shared" si="890"/>
        <v>0</v>
      </c>
      <c r="BA1217" s="189">
        <f t="shared" si="890"/>
        <v>0</v>
      </c>
      <c r="BB1217" s="189">
        <f t="shared" si="890"/>
        <v>0</v>
      </c>
      <c r="BC1217" s="189">
        <f t="shared" si="890"/>
        <v>0</v>
      </c>
      <c r="BD1217" s="189">
        <f t="shared" si="890"/>
        <v>0</v>
      </c>
      <c r="BE1217" s="189">
        <f t="shared" si="890"/>
        <v>0</v>
      </c>
      <c r="BF1217" s="189">
        <f t="shared" si="890"/>
        <v>0</v>
      </c>
      <c r="BG1217" s="189">
        <f t="shared" si="890"/>
        <v>0</v>
      </c>
      <c r="BH1217" s="189">
        <f t="shared" si="890"/>
        <v>0</v>
      </c>
      <c r="BI1217" s="189">
        <f t="shared" si="890"/>
        <v>0</v>
      </c>
      <c r="BJ1217" s="189">
        <f t="shared" si="890"/>
        <v>0</v>
      </c>
      <c r="BK1217" s="189">
        <f t="shared" si="890"/>
        <v>0</v>
      </c>
      <c r="BL1217" s="189">
        <f t="shared" si="890"/>
        <v>0</v>
      </c>
      <c r="BM1217" s="189">
        <f t="shared" si="890"/>
        <v>0</v>
      </c>
    </row>
    <row r="1218" spans="3:65" outlineLevel="1" x14ac:dyDescent="0.2">
      <c r="C1218" s="188">
        <f t="shared" si="844"/>
        <v>24</v>
      </c>
      <c r="D1218" s="166" t="str">
        <f t="shared" si="841"/>
        <v>item 24</v>
      </c>
      <c r="E1218" s="211" t="str">
        <f t="shared" si="841"/>
        <v>Operating Expense</v>
      </c>
      <c r="F1218" s="183">
        <f t="shared" si="841"/>
        <v>2</v>
      </c>
      <c r="G1218" s="183"/>
      <c r="H1218" s="214" t="b">
        <f>Inputs!M35</f>
        <v>1</v>
      </c>
      <c r="K1218" s="202">
        <f t="shared" si="845"/>
        <v>0</v>
      </c>
      <c r="L1218" s="203">
        <f t="shared" si="846"/>
        <v>0</v>
      </c>
      <c r="O1218" s="189">
        <f t="shared" ref="O1218:AT1218" si="891">O579*O$1192*($H1218=TRUE)</f>
        <v>0</v>
      </c>
      <c r="P1218" s="189">
        <f t="shared" si="891"/>
        <v>0</v>
      </c>
      <c r="Q1218" s="189">
        <f t="shared" si="891"/>
        <v>0</v>
      </c>
      <c r="R1218" s="189">
        <f t="shared" si="891"/>
        <v>0</v>
      </c>
      <c r="S1218" s="189">
        <f t="shared" si="891"/>
        <v>0</v>
      </c>
      <c r="T1218" s="189">
        <f t="shared" si="891"/>
        <v>0</v>
      </c>
      <c r="U1218" s="189">
        <f t="shared" si="891"/>
        <v>0</v>
      </c>
      <c r="V1218" s="189">
        <f t="shared" si="891"/>
        <v>0</v>
      </c>
      <c r="W1218" s="189">
        <f t="shared" si="891"/>
        <v>0</v>
      </c>
      <c r="X1218" s="189">
        <f t="shared" si="891"/>
        <v>0</v>
      </c>
      <c r="Y1218" s="189">
        <f t="shared" si="891"/>
        <v>0</v>
      </c>
      <c r="Z1218" s="189">
        <f t="shared" si="891"/>
        <v>0</v>
      </c>
      <c r="AA1218" s="189">
        <f t="shared" si="891"/>
        <v>0</v>
      </c>
      <c r="AB1218" s="189">
        <f t="shared" si="891"/>
        <v>0</v>
      </c>
      <c r="AC1218" s="189">
        <f t="shared" si="891"/>
        <v>0</v>
      </c>
      <c r="AD1218" s="189">
        <f t="shared" si="891"/>
        <v>0</v>
      </c>
      <c r="AE1218" s="189">
        <f t="shared" si="891"/>
        <v>0</v>
      </c>
      <c r="AF1218" s="189">
        <f t="shared" si="891"/>
        <v>0</v>
      </c>
      <c r="AG1218" s="189">
        <f t="shared" si="891"/>
        <v>0</v>
      </c>
      <c r="AH1218" s="189">
        <f t="shared" si="891"/>
        <v>0</v>
      </c>
      <c r="AI1218" s="189">
        <f t="shared" si="891"/>
        <v>0</v>
      </c>
      <c r="AJ1218" s="189">
        <f t="shared" si="891"/>
        <v>0</v>
      </c>
      <c r="AK1218" s="189">
        <f t="shared" si="891"/>
        <v>0</v>
      </c>
      <c r="AL1218" s="189">
        <f t="shared" si="891"/>
        <v>0</v>
      </c>
      <c r="AM1218" s="189">
        <f t="shared" si="891"/>
        <v>0</v>
      </c>
      <c r="AN1218" s="189">
        <f t="shared" si="891"/>
        <v>0</v>
      </c>
      <c r="AO1218" s="189">
        <f t="shared" si="891"/>
        <v>0</v>
      </c>
      <c r="AP1218" s="189">
        <f t="shared" si="891"/>
        <v>0</v>
      </c>
      <c r="AQ1218" s="189">
        <f t="shared" si="891"/>
        <v>0</v>
      </c>
      <c r="AR1218" s="189">
        <f t="shared" si="891"/>
        <v>0</v>
      </c>
      <c r="AS1218" s="189">
        <f t="shared" si="891"/>
        <v>0</v>
      </c>
      <c r="AT1218" s="189">
        <f t="shared" si="891"/>
        <v>0</v>
      </c>
      <c r="AU1218" s="189">
        <f t="shared" ref="AU1218:BM1218" si="892">AU579*AU$1192*($H1218=TRUE)</f>
        <v>0</v>
      </c>
      <c r="AV1218" s="189">
        <f t="shared" si="892"/>
        <v>0</v>
      </c>
      <c r="AW1218" s="189">
        <f t="shared" si="892"/>
        <v>0</v>
      </c>
      <c r="AX1218" s="189">
        <f t="shared" si="892"/>
        <v>0</v>
      </c>
      <c r="AY1218" s="189">
        <f t="shared" si="892"/>
        <v>0</v>
      </c>
      <c r="AZ1218" s="189">
        <f t="shared" si="892"/>
        <v>0</v>
      </c>
      <c r="BA1218" s="189">
        <f t="shared" si="892"/>
        <v>0</v>
      </c>
      <c r="BB1218" s="189">
        <f t="shared" si="892"/>
        <v>0</v>
      </c>
      <c r="BC1218" s="189">
        <f t="shared" si="892"/>
        <v>0</v>
      </c>
      <c r="BD1218" s="189">
        <f t="shared" si="892"/>
        <v>0</v>
      </c>
      <c r="BE1218" s="189">
        <f t="shared" si="892"/>
        <v>0</v>
      </c>
      <c r="BF1218" s="189">
        <f t="shared" si="892"/>
        <v>0</v>
      </c>
      <c r="BG1218" s="189">
        <f t="shared" si="892"/>
        <v>0</v>
      </c>
      <c r="BH1218" s="189">
        <f t="shared" si="892"/>
        <v>0</v>
      </c>
      <c r="BI1218" s="189">
        <f t="shared" si="892"/>
        <v>0</v>
      </c>
      <c r="BJ1218" s="189">
        <f t="shared" si="892"/>
        <v>0</v>
      </c>
      <c r="BK1218" s="189">
        <f t="shared" si="892"/>
        <v>0</v>
      </c>
      <c r="BL1218" s="189">
        <f t="shared" si="892"/>
        <v>0</v>
      </c>
      <c r="BM1218" s="189">
        <f t="shared" si="892"/>
        <v>0</v>
      </c>
    </row>
    <row r="1219" spans="3:65" outlineLevel="1" x14ac:dyDescent="0.2">
      <c r="C1219" s="188">
        <f t="shared" si="844"/>
        <v>25</v>
      </c>
      <c r="D1219" s="166" t="str">
        <f t="shared" si="841"/>
        <v>item 25</v>
      </c>
      <c r="E1219" s="211" t="str">
        <f t="shared" si="841"/>
        <v>Operating Expense</v>
      </c>
      <c r="F1219" s="183">
        <f t="shared" si="841"/>
        <v>2</v>
      </c>
      <c r="G1219" s="183"/>
      <c r="H1219" s="214" t="b">
        <f>Inputs!M36</f>
        <v>1</v>
      </c>
      <c r="K1219" s="205">
        <f t="shared" si="845"/>
        <v>0</v>
      </c>
      <c r="L1219" s="206">
        <f t="shared" si="846"/>
        <v>0</v>
      </c>
      <c r="O1219" s="189">
        <f t="shared" ref="O1219:AT1219" si="893">O580*O$1192*($H1219=TRUE)</f>
        <v>0</v>
      </c>
      <c r="P1219" s="189">
        <f t="shared" si="893"/>
        <v>0</v>
      </c>
      <c r="Q1219" s="189">
        <f t="shared" si="893"/>
        <v>0</v>
      </c>
      <c r="R1219" s="189">
        <f t="shared" si="893"/>
        <v>0</v>
      </c>
      <c r="S1219" s="189">
        <f t="shared" si="893"/>
        <v>0</v>
      </c>
      <c r="T1219" s="189">
        <f t="shared" si="893"/>
        <v>0</v>
      </c>
      <c r="U1219" s="189">
        <f t="shared" si="893"/>
        <v>0</v>
      </c>
      <c r="V1219" s="189">
        <f t="shared" si="893"/>
        <v>0</v>
      </c>
      <c r="W1219" s="189">
        <f t="shared" si="893"/>
        <v>0</v>
      </c>
      <c r="X1219" s="189">
        <f t="shared" si="893"/>
        <v>0</v>
      </c>
      <c r="Y1219" s="189">
        <f t="shared" si="893"/>
        <v>0</v>
      </c>
      <c r="Z1219" s="189">
        <f t="shared" si="893"/>
        <v>0</v>
      </c>
      <c r="AA1219" s="189">
        <f t="shared" si="893"/>
        <v>0</v>
      </c>
      <c r="AB1219" s="189">
        <f t="shared" si="893"/>
        <v>0</v>
      </c>
      <c r="AC1219" s="189">
        <f t="shared" si="893"/>
        <v>0</v>
      </c>
      <c r="AD1219" s="189">
        <f t="shared" si="893"/>
        <v>0</v>
      </c>
      <c r="AE1219" s="189">
        <f t="shared" si="893"/>
        <v>0</v>
      </c>
      <c r="AF1219" s="189">
        <f t="shared" si="893"/>
        <v>0</v>
      </c>
      <c r="AG1219" s="189">
        <f t="shared" si="893"/>
        <v>0</v>
      </c>
      <c r="AH1219" s="189">
        <f t="shared" si="893"/>
        <v>0</v>
      </c>
      <c r="AI1219" s="189">
        <f t="shared" si="893"/>
        <v>0</v>
      </c>
      <c r="AJ1219" s="189">
        <f t="shared" si="893"/>
        <v>0</v>
      </c>
      <c r="AK1219" s="189">
        <f t="shared" si="893"/>
        <v>0</v>
      </c>
      <c r="AL1219" s="189">
        <f t="shared" si="893"/>
        <v>0</v>
      </c>
      <c r="AM1219" s="189">
        <f t="shared" si="893"/>
        <v>0</v>
      </c>
      <c r="AN1219" s="189">
        <f t="shared" si="893"/>
        <v>0</v>
      </c>
      <c r="AO1219" s="189">
        <f t="shared" si="893"/>
        <v>0</v>
      </c>
      <c r="AP1219" s="189">
        <f t="shared" si="893"/>
        <v>0</v>
      </c>
      <c r="AQ1219" s="189">
        <f t="shared" si="893"/>
        <v>0</v>
      </c>
      <c r="AR1219" s="189">
        <f t="shared" si="893"/>
        <v>0</v>
      </c>
      <c r="AS1219" s="189">
        <f t="shared" si="893"/>
        <v>0</v>
      </c>
      <c r="AT1219" s="189">
        <f t="shared" si="893"/>
        <v>0</v>
      </c>
      <c r="AU1219" s="189">
        <f t="shared" ref="AU1219:BM1219" si="894">AU580*AU$1192*($H1219=TRUE)</f>
        <v>0</v>
      </c>
      <c r="AV1219" s="189">
        <f t="shared" si="894"/>
        <v>0</v>
      </c>
      <c r="AW1219" s="189">
        <f t="shared" si="894"/>
        <v>0</v>
      </c>
      <c r="AX1219" s="189">
        <f t="shared" si="894"/>
        <v>0</v>
      </c>
      <c r="AY1219" s="189">
        <f t="shared" si="894"/>
        <v>0</v>
      </c>
      <c r="AZ1219" s="189">
        <f t="shared" si="894"/>
        <v>0</v>
      </c>
      <c r="BA1219" s="189">
        <f t="shared" si="894"/>
        <v>0</v>
      </c>
      <c r="BB1219" s="189">
        <f t="shared" si="894"/>
        <v>0</v>
      </c>
      <c r="BC1219" s="189">
        <f t="shared" si="894"/>
        <v>0</v>
      </c>
      <c r="BD1219" s="189">
        <f t="shared" si="894"/>
        <v>0</v>
      </c>
      <c r="BE1219" s="189">
        <f t="shared" si="894"/>
        <v>0</v>
      </c>
      <c r="BF1219" s="189">
        <f t="shared" si="894"/>
        <v>0</v>
      </c>
      <c r="BG1219" s="189">
        <f t="shared" si="894"/>
        <v>0</v>
      </c>
      <c r="BH1219" s="189">
        <f t="shared" si="894"/>
        <v>0</v>
      </c>
      <c r="BI1219" s="189">
        <f t="shared" si="894"/>
        <v>0</v>
      </c>
      <c r="BJ1219" s="189">
        <f t="shared" si="894"/>
        <v>0</v>
      </c>
      <c r="BK1219" s="189">
        <f t="shared" si="894"/>
        <v>0</v>
      </c>
      <c r="BL1219" s="189">
        <f t="shared" si="894"/>
        <v>0</v>
      </c>
      <c r="BM1219" s="189">
        <f t="shared" si="894"/>
        <v>0</v>
      </c>
    </row>
    <row r="1220" spans="3:65" outlineLevel="1" x14ac:dyDescent="0.2">
      <c r="D1220" s="194"/>
      <c r="K1220" s="207"/>
      <c r="L1220" s="208"/>
      <c r="O1220" s="209"/>
      <c r="P1220" s="209"/>
      <c r="Q1220" s="209"/>
      <c r="R1220" s="209"/>
      <c r="S1220" s="209"/>
      <c r="T1220" s="209"/>
      <c r="U1220" s="209"/>
      <c r="V1220" s="209"/>
      <c r="W1220" s="209"/>
      <c r="X1220" s="209"/>
      <c r="Y1220" s="209"/>
      <c r="Z1220" s="209"/>
      <c r="AA1220" s="209"/>
      <c r="AB1220" s="209"/>
      <c r="AC1220" s="209"/>
      <c r="AD1220" s="209"/>
      <c r="AE1220" s="209"/>
      <c r="AF1220" s="209"/>
      <c r="AG1220" s="209"/>
      <c r="AH1220" s="209"/>
      <c r="AI1220" s="209"/>
      <c r="AJ1220" s="209"/>
      <c r="AK1220" s="209"/>
      <c r="AL1220" s="209"/>
      <c r="AM1220" s="209"/>
      <c r="AN1220" s="209"/>
      <c r="AO1220" s="209"/>
      <c r="AP1220" s="209"/>
      <c r="AQ1220" s="209"/>
      <c r="AR1220" s="209"/>
      <c r="AS1220" s="209"/>
      <c r="AT1220" s="209"/>
      <c r="AU1220" s="209"/>
      <c r="AV1220" s="209"/>
      <c r="AW1220" s="209"/>
      <c r="AX1220" s="209"/>
      <c r="AY1220" s="209"/>
      <c r="AZ1220" s="209"/>
      <c r="BA1220" s="209"/>
      <c r="BB1220" s="209"/>
      <c r="BC1220" s="209"/>
      <c r="BD1220" s="209"/>
      <c r="BE1220" s="209"/>
      <c r="BF1220" s="209"/>
      <c r="BG1220" s="209"/>
      <c r="BH1220" s="209"/>
      <c r="BI1220" s="209"/>
      <c r="BJ1220" s="209"/>
      <c r="BK1220" s="209"/>
      <c r="BL1220" s="209"/>
      <c r="BM1220" s="209"/>
    </row>
    <row r="1221" spans="3:65" s="189" customFormat="1" outlineLevel="1" x14ac:dyDescent="0.2">
      <c r="D1221" s="195"/>
      <c r="F1221" s="196"/>
      <c r="G1221" s="196"/>
    </row>
    <row r="1222" spans="3:65" s="189" customFormat="1" outlineLevel="1" x14ac:dyDescent="0.2">
      <c r="D1222" s="195"/>
      <c r="F1222" s="196"/>
      <c r="G1222" s="196"/>
    </row>
    <row r="1223" spans="3:65" outlineLevel="1" x14ac:dyDescent="0.2">
      <c r="D1223" s="186" t="s">
        <v>70</v>
      </c>
      <c r="E1223" s="181"/>
      <c r="F1223" s="155"/>
      <c r="G1223" s="155"/>
      <c r="H1223" s="197" t="s">
        <v>68</v>
      </c>
      <c r="I1223" s="167" t="s">
        <v>71</v>
      </c>
      <c r="K1223" s="184"/>
      <c r="L1223" s="184"/>
      <c r="M1223" s="184"/>
      <c r="O1223" s="184"/>
      <c r="P1223" s="184"/>
      <c r="Q1223" s="184"/>
      <c r="R1223" s="184"/>
      <c r="S1223" s="184"/>
      <c r="T1223" s="184"/>
      <c r="U1223" s="184"/>
      <c r="V1223" s="184"/>
      <c r="W1223" s="184"/>
      <c r="X1223" s="184"/>
      <c r="Y1223" s="184"/>
      <c r="Z1223" s="184"/>
      <c r="AA1223" s="184"/>
      <c r="AB1223" s="184"/>
      <c r="AC1223" s="184"/>
      <c r="AD1223" s="184"/>
      <c r="AE1223" s="184"/>
      <c r="AF1223" s="184"/>
      <c r="AG1223" s="184"/>
      <c r="AH1223" s="184"/>
      <c r="AI1223" s="184"/>
      <c r="AJ1223" s="184"/>
      <c r="AK1223" s="184"/>
      <c r="AL1223" s="184"/>
      <c r="AM1223" s="184"/>
      <c r="AN1223" s="184"/>
      <c r="AO1223" s="184"/>
      <c r="AP1223" s="184"/>
      <c r="AQ1223" s="184"/>
      <c r="AR1223" s="184"/>
      <c r="AS1223" s="184"/>
      <c r="AT1223" s="184"/>
      <c r="AU1223" s="184"/>
      <c r="AV1223" s="184"/>
      <c r="AW1223" s="184"/>
      <c r="AX1223" s="184"/>
      <c r="AY1223" s="184"/>
      <c r="AZ1223" s="184"/>
      <c r="BA1223" s="184"/>
      <c r="BB1223" s="184"/>
      <c r="BC1223" s="184"/>
      <c r="BD1223" s="184"/>
      <c r="BE1223" s="184"/>
      <c r="BF1223" s="184"/>
      <c r="BG1223" s="184"/>
      <c r="BH1223" s="184"/>
      <c r="BI1223" s="184"/>
      <c r="BJ1223" s="184"/>
      <c r="BK1223" s="184"/>
      <c r="BL1223" s="184"/>
      <c r="BM1223" s="184"/>
    </row>
    <row r="1224" spans="3:65" outlineLevel="1" x14ac:dyDescent="0.2">
      <c r="C1224" s="188">
        <f>C1223+1</f>
        <v>1</v>
      </c>
      <c r="D1224" s="166" t="str">
        <f t="shared" ref="D1224:F1248" si="895">INDEX(D$51:D$75,$C1224,1)</f>
        <v xml:space="preserve">TRANSMISSION LINE  </v>
      </c>
      <c r="E1224" s="211" t="str">
        <f t="shared" si="895"/>
        <v>CWIP Capital</v>
      </c>
      <c r="F1224" s="183">
        <f t="shared" si="895"/>
        <v>6</v>
      </c>
      <c r="G1224" s="183"/>
      <c r="H1224" s="239" t="b">
        <f>H1195</f>
        <v>0</v>
      </c>
      <c r="I1224" s="232">
        <v>0.5</v>
      </c>
      <c r="K1224" s="202">
        <f>SUMPRODUCT(O1224:BM1224,$O$11:$BM$11)</f>
        <v>0</v>
      </c>
      <c r="L1224" s="203">
        <f>SUM(O1224:BM1224)</f>
        <v>0</v>
      </c>
      <c r="O1224" s="189">
        <f t="shared" ref="O1224:AT1224" si="896">-O1195*$I1224</f>
        <v>0</v>
      </c>
      <c r="P1224" s="189">
        <f t="shared" si="896"/>
        <v>0</v>
      </c>
      <c r="Q1224" s="189">
        <f t="shared" si="896"/>
        <v>0</v>
      </c>
      <c r="R1224" s="189">
        <f t="shared" si="896"/>
        <v>0</v>
      </c>
      <c r="S1224" s="189">
        <f t="shared" si="896"/>
        <v>0</v>
      </c>
      <c r="T1224" s="189">
        <f t="shared" si="896"/>
        <v>0</v>
      </c>
      <c r="U1224" s="189">
        <f t="shared" si="896"/>
        <v>0</v>
      </c>
      <c r="V1224" s="189">
        <f t="shared" si="896"/>
        <v>0</v>
      </c>
      <c r="W1224" s="189">
        <f t="shared" si="896"/>
        <v>0</v>
      </c>
      <c r="X1224" s="189">
        <f t="shared" si="896"/>
        <v>0</v>
      </c>
      <c r="Y1224" s="189">
        <f t="shared" si="896"/>
        <v>0</v>
      </c>
      <c r="Z1224" s="189">
        <f t="shared" si="896"/>
        <v>0</v>
      </c>
      <c r="AA1224" s="189">
        <f t="shared" si="896"/>
        <v>0</v>
      </c>
      <c r="AB1224" s="189">
        <f t="shared" si="896"/>
        <v>0</v>
      </c>
      <c r="AC1224" s="189">
        <f t="shared" si="896"/>
        <v>0</v>
      </c>
      <c r="AD1224" s="189">
        <f t="shared" si="896"/>
        <v>0</v>
      </c>
      <c r="AE1224" s="189">
        <f t="shared" si="896"/>
        <v>0</v>
      </c>
      <c r="AF1224" s="189">
        <f t="shared" si="896"/>
        <v>0</v>
      </c>
      <c r="AG1224" s="189">
        <f t="shared" si="896"/>
        <v>0</v>
      </c>
      <c r="AH1224" s="189">
        <f t="shared" si="896"/>
        <v>0</v>
      </c>
      <c r="AI1224" s="189">
        <f t="shared" si="896"/>
        <v>0</v>
      </c>
      <c r="AJ1224" s="189">
        <f t="shared" si="896"/>
        <v>0</v>
      </c>
      <c r="AK1224" s="189">
        <f t="shared" si="896"/>
        <v>0</v>
      </c>
      <c r="AL1224" s="189">
        <f t="shared" si="896"/>
        <v>0</v>
      </c>
      <c r="AM1224" s="189">
        <f t="shared" si="896"/>
        <v>0</v>
      </c>
      <c r="AN1224" s="189">
        <f t="shared" si="896"/>
        <v>0</v>
      </c>
      <c r="AO1224" s="189">
        <f t="shared" si="896"/>
        <v>0</v>
      </c>
      <c r="AP1224" s="189">
        <f t="shared" si="896"/>
        <v>0</v>
      </c>
      <c r="AQ1224" s="189">
        <f t="shared" si="896"/>
        <v>0</v>
      </c>
      <c r="AR1224" s="189">
        <f t="shared" si="896"/>
        <v>0</v>
      </c>
      <c r="AS1224" s="189">
        <f t="shared" si="896"/>
        <v>0</v>
      </c>
      <c r="AT1224" s="189">
        <f t="shared" si="896"/>
        <v>0</v>
      </c>
      <c r="AU1224" s="189">
        <f t="shared" ref="AU1224:BM1224" si="897">-AU1195*$I1224</f>
        <v>0</v>
      </c>
      <c r="AV1224" s="189">
        <f t="shared" si="897"/>
        <v>0</v>
      </c>
      <c r="AW1224" s="189">
        <f t="shared" si="897"/>
        <v>0</v>
      </c>
      <c r="AX1224" s="189">
        <f t="shared" si="897"/>
        <v>0</v>
      </c>
      <c r="AY1224" s="189">
        <f t="shared" si="897"/>
        <v>0</v>
      </c>
      <c r="AZ1224" s="189">
        <f t="shared" si="897"/>
        <v>0</v>
      </c>
      <c r="BA1224" s="189">
        <f t="shared" si="897"/>
        <v>0</v>
      </c>
      <c r="BB1224" s="189">
        <f t="shared" si="897"/>
        <v>0</v>
      </c>
      <c r="BC1224" s="189">
        <f t="shared" si="897"/>
        <v>0</v>
      </c>
      <c r="BD1224" s="189">
        <f t="shared" si="897"/>
        <v>0</v>
      </c>
      <c r="BE1224" s="189">
        <f t="shared" si="897"/>
        <v>0</v>
      </c>
      <c r="BF1224" s="189">
        <f t="shared" si="897"/>
        <v>0</v>
      </c>
      <c r="BG1224" s="189">
        <f t="shared" si="897"/>
        <v>0</v>
      </c>
      <c r="BH1224" s="189">
        <f t="shared" si="897"/>
        <v>0</v>
      </c>
      <c r="BI1224" s="189">
        <f t="shared" si="897"/>
        <v>0</v>
      </c>
      <c r="BJ1224" s="189">
        <f t="shared" si="897"/>
        <v>0</v>
      </c>
      <c r="BK1224" s="189">
        <f t="shared" si="897"/>
        <v>0</v>
      </c>
      <c r="BL1224" s="189">
        <f t="shared" si="897"/>
        <v>0</v>
      </c>
      <c r="BM1224" s="189">
        <f t="shared" si="897"/>
        <v>0</v>
      </c>
    </row>
    <row r="1225" spans="3:65" outlineLevel="1" x14ac:dyDescent="0.2">
      <c r="C1225" s="188">
        <f t="shared" ref="C1225:C1248" si="898">C1224+1</f>
        <v>2</v>
      </c>
      <c r="D1225" s="166" t="str">
        <f t="shared" si="895"/>
        <v xml:space="preserve">TRANSMISSION SUBSTATION  </v>
      </c>
      <c r="E1225" s="211" t="str">
        <f t="shared" si="895"/>
        <v>CWIP Capital</v>
      </c>
      <c r="F1225" s="183">
        <f t="shared" si="895"/>
        <v>6</v>
      </c>
      <c r="G1225" s="183"/>
      <c r="H1225" s="239" t="b">
        <f t="shared" ref="H1225:H1248" si="899">H1196</f>
        <v>0</v>
      </c>
      <c r="I1225" s="232">
        <v>0.5</v>
      </c>
      <c r="K1225" s="202">
        <f t="shared" ref="K1225:K1248" si="900">SUMPRODUCT(O1225:BM1225,$O$11:$BM$11)</f>
        <v>0</v>
      </c>
      <c r="L1225" s="203">
        <f t="shared" ref="L1225:L1248" si="901">SUM(O1225:BM1225)</f>
        <v>0</v>
      </c>
      <c r="O1225" s="189">
        <f t="shared" ref="O1225:AT1225" si="902">-O1196*$I1225</f>
        <v>0</v>
      </c>
      <c r="P1225" s="189">
        <f t="shared" si="902"/>
        <v>0</v>
      </c>
      <c r="Q1225" s="189">
        <f t="shared" si="902"/>
        <v>0</v>
      </c>
      <c r="R1225" s="189">
        <f t="shared" si="902"/>
        <v>0</v>
      </c>
      <c r="S1225" s="189">
        <f t="shared" si="902"/>
        <v>0</v>
      </c>
      <c r="T1225" s="189">
        <f t="shared" si="902"/>
        <v>0</v>
      </c>
      <c r="U1225" s="189">
        <f t="shared" si="902"/>
        <v>0</v>
      </c>
      <c r="V1225" s="189">
        <f t="shared" si="902"/>
        <v>0</v>
      </c>
      <c r="W1225" s="189">
        <f t="shared" si="902"/>
        <v>0</v>
      </c>
      <c r="X1225" s="189">
        <f t="shared" si="902"/>
        <v>0</v>
      </c>
      <c r="Y1225" s="189">
        <f t="shared" si="902"/>
        <v>0</v>
      </c>
      <c r="Z1225" s="189">
        <f t="shared" si="902"/>
        <v>0</v>
      </c>
      <c r="AA1225" s="189">
        <f t="shared" si="902"/>
        <v>0</v>
      </c>
      <c r="AB1225" s="189">
        <f t="shared" si="902"/>
        <v>0</v>
      </c>
      <c r="AC1225" s="189">
        <f t="shared" si="902"/>
        <v>0</v>
      </c>
      <c r="AD1225" s="189">
        <f t="shared" si="902"/>
        <v>0</v>
      </c>
      <c r="AE1225" s="189">
        <f t="shared" si="902"/>
        <v>0</v>
      </c>
      <c r="AF1225" s="189">
        <f t="shared" si="902"/>
        <v>0</v>
      </c>
      <c r="AG1225" s="189">
        <f t="shared" si="902"/>
        <v>0</v>
      </c>
      <c r="AH1225" s="189">
        <f t="shared" si="902"/>
        <v>0</v>
      </c>
      <c r="AI1225" s="189">
        <f t="shared" si="902"/>
        <v>0</v>
      </c>
      <c r="AJ1225" s="189">
        <f t="shared" si="902"/>
        <v>0</v>
      </c>
      <c r="AK1225" s="189">
        <f t="shared" si="902"/>
        <v>0</v>
      </c>
      <c r="AL1225" s="189">
        <f t="shared" si="902"/>
        <v>0</v>
      </c>
      <c r="AM1225" s="189">
        <f t="shared" si="902"/>
        <v>0</v>
      </c>
      <c r="AN1225" s="189">
        <f t="shared" si="902"/>
        <v>0</v>
      </c>
      <c r="AO1225" s="189">
        <f t="shared" si="902"/>
        <v>0</v>
      </c>
      <c r="AP1225" s="189">
        <f t="shared" si="902"/>
        <v>0</v>
      </c>
      <c r="AQ1225" s="189">
        <f t="shared" si="902"/>
        <v>0</v>
      </c>
      <c r="AR1225" s="189">
        <f t="shared" si="902"/>
        <v>0</v>
      </c>
      <c r="AS1225" s="189">
        <f t="shared" si="902"/>
        <v>0</v>
      </c>
      <c r="AT1225" s="189">
        <f t="shared" si="902"/>
        <v>0</v>
      </c>
      <c r="AU1225" s="189">
        <f t="shared" ref="AU1225:BM1225" si="903">-AU1196*$I1225</f>
        <v>0</v>
      </c>
      <c r="AV1225" s="189">
        <f t="shared" si="903"/>
        <v>0</v>
      </c>
      <c r="AW1225" s="189">
        <f t="shared" si="903"/>
        <v>0</v>
      </c>
      <c r="AX1225" s="189">
        <f t="shared" si="903"/>
        <v>0</v>
      </c>
      <c r="AY1225" s="189">
        <f t="shared" si="903"/>
        <v>0</v>
      </c>
      <c r="AZ1225" s="189">
        <f t="shared" si="903"/>
        <v>0</v>
      </c>
      <c r="BA1225" s="189">
        <f t="shared" si="903"/>
        <v>0</v>
      </c>
      <c r="BB1225" s="189">
        <f t="shared" si="903"/>
        <v>0</v>
      </c>
      <c r="BC1225" s="189">
        <f t="shared" si="903"/>
        <v>0</v>
      </c>
      <c r="BD1225" s="189">
        <f t="shared" si="903"/>
        <v>0</v>
      </c>
      <c r="BE1225" s="189">
        <f t="shared" si="903"/>
        <v>0</v>
      </c>
      <c r="BF1225" s="189">
        <f t="shared" si="903"/>
        <v>0</v>
      </c>
      <c r="BG1225" s="189">
        <f t="shared" si="903"/>
        <v>0</v>
      </c>
      <c r="BH1225" s="189">
        <f t="shared" si="903"/>
        <v>0</v>
      </c>
      <c r="BI1225" s="189">
        <f t="shared" si="903"/>
        <v>0</v>
      </c>
      <c r="BJ1225" s="189">
        <f t="shared" si="903"/>
        <v>0</v>
      </c>
      <c r="BK1225" s="189">
        <f t="shared" si="903"/>
        <v>0</v>
      </c>
      <c r="BL1225" s="189">
        <f t="shared" si="903"/>
        <v>0</v>
      </c>
      <c r="BM1225" s="189">
        <f t="shared" si="903"/>
        <v>0</v>
      </c>
    </row>
    <row r="1226" spans="3:65" outlineLevel="1" x14ac:dyDescent="0.2">
      <c r="C1226" s="188">
        <f t="shared" si="898"/>
        <v>3</v>
      </c>
      <c r="D1226" s="166" t="str">
        <f t="shared" si="895"/>
        <v xml:space="preserve">DISTRIBUTION SUBSTATION  </v>
      </c>
      <c r="E1226" s="211" t="str">
        <f t="shared" si="895"/>
        <v>CWIP Capital</v>
      </c>
      <c r="F1226" s="183">
        <f t="shared" si="895"/>
        <v>6</v>
      </c>
      <c r="G1226" s="183"/>
      <c r="H1226" s="239" t="b">
        <f t="shared" si="899"/>
        <v>0</v>
      </c>
      <c r="I1226" s="232">
        <v>0.5</v>
      </c>
      <c r="K1226" s="202">
        <f t="shared" si="900"/>
        <v>0</v>
      </c>
      <c r="L1226" s="203">
        <f t="shared" si="901"/>
        <v>0</v>
      </c>
      <c r="O1226" s="189">
        <f t="shared" ref="O1226:AT1226" si="904">-O1197*$I1226</f>
        <v>0</v>
      </c>
      <c r="P1226" s="189">
        <f t="shared" si="904"/>
        <v>0</v>
      </c>
      <c r="Q1226" s="189">
        <f t="shared" si="904"/>
        <v>0</v>
      </c>
      <c r="R1226" s="189">
        <f t="shared" si="904"/>
        <v>0</v>
      </c>
      <c r="S1226" s="189">
        <f t="shared" si="904"/>
        <v>0</v>
      </c>
      <c r="T1226" s="189">
        <f t="shared" si="904"/>
        <v>0</v>
      </c>
      <c r="U1226" s="189">
        <f t="shared" si="904"/>
        <v>0</v>
      </c>
      <c r="V1226" s="189">
        <f t="shared" si="904"/>
        <v>0</v>
      </c>
      <c r="W1226" s="189">
        <f t="shared" si="904"/>
        <v>0</v>
      </c>
      <c r="X1226" s="189">
        <f t="shared" si="904"/>
        <v>0</v>
      </c>
      <c r="Y1226" s="189">
        <f t="shared" si="904"/>
        <v>0</v>
      </c>
      <c r="Z1226" s="189">
        <f t="shared" si="904"/>
        <v>0</v>
      </c>
      <c r="AA1226" s="189">
        <f t="shared" si="904"/>
        <v>0</v>
      </c>
      <c r="AB1226" s="189">
        <f t="shared" si="904"/>
        <v>0</v>
      </c>
      <c r="AC1226" s="189">
        <f t="shared" si="904"/>
        <v>0</v>
      </c>
      <c r="AD1226" s="189">
        <f t="shared" si="904"/>
        <v>0</v>
      </c>
      <c r="AE1226" s="189">
        <f t="shared" si="904"/>
        <v>0</v>
      </c>
      <c r="AF1226" s="189">
        <f t="shared" si="904"/>
        <v>0</v>
      </c>
      <c r="AG1226" s="189">
        <f t="shared" si="904"/>
        <v>0</v>
      </c>
      <c r="AH1226" s="189">
        <f t="shared" si="904"/>
        <v>0</v>
      </c>
      <c r="AI1226" s="189">
        <f t="shared" si="904"/>
        <v>0</v>
      </c>
      <c r="AJ1226" s="189">
        <f t="shared" si="904"/>
        <v>0</v>
      </c>
      <c r="AK1226" s="189">
        <f t="shared" si="904"/>
        <v>0</v>
      </c>
      <c r="AL1226" s="189">
        <f t="shared" si="904"/>
        <v>0</v>
      </c>
      <c r="AM1226" s="189">
        <f t="shared" si="904"/>
        <v>0</v>
      </c>
      <c r="AN1226" s="189">
        <f t="shared" si="904"/>
        <v>0</v>
      </c>
      <c r="AO1226" s="189">
        <f t="shared" si="904"/>
        <v>0</v>
      </c>
      <c r="AP1226" s="189">
        <f t="shared" si="904"/>
        <v>0</v>
      </c>
      <c r="AQ1226" s="189">
        <f t="shared" si="904"/>
        <v>0</v>
      </c>
      <c r="AR1226" s="189">
        <f t="shared" si="904"/>
        <v>0</v>
      </c>
      <c r="AS1226" s="189">
        <f t="shared" si="904"/>
        <v>0</v>
      </c>
      <c r="AT1226" s="189">
        <f t="shared" si="904"/>
        <v>0</v>
      </c>
      <c r="AU1226" s="189">
        <f t="shared" ref="AU1226:BM1226" si="905">-AU1197*$I1226</f>
        <v>0</v>
      </c>
      <c r="AV1226" s="189">
        <f t="shared" si="905"/>
        <v>0</v>
      </c>
      <c r="AW1226" s="189">
        <f t="shared" si="905"/>
        <v>0</v>
      </c>
      <c r="AX1226" s="189">
        <f t="shared" si="905"/>
        <v>0</v>
      </c>
      <c r="AY1226" s="189">
        <f t="shared" si="905"/>
        <v>0</v>
      </c>
      <c r="AZ1226" s="189">
        <f t="shared" si="905"/>
        <v>0</v>
      </c>
      <c r="BA1226" s="189">
        <f t="shared" si="905"/>
        <v>0</v>
      </c>
      <c r="BB1226" s="189">
        <f t="shared" si="905"/>
        <v>0</v>
      </c>
      <c r="BC1226" s="189">
        <f t="shared" si="905"/>
        <v>0</v>
      </c>
      <c r="BD1226" s="189">
        <f t="shared" si="905"/>
        <v>0</v>
      </c>
      <c r="BE1226" s="189">
        <f t="shared" si="905"/>
        <v>0</v>
      </c>
      <c r="BF1226" s="189">
        <f t="shared" si="905"/>
        <v>0</v>
      </c>
      <c r="BG1226" s="189">
        <f t="shared" si="905"/>
        <v>0</v>
      </c>
      <c r="BH1226" s="189">
        <f t="shared" si="905"/>
        <v>0</v>
      </c>
      <c r="BI1226" s="189">
        <f t="shared" si="905"/>
        <v>0</v>
      </c>
      <c r="BJ1226" s="189">
        <f t="shared" si="905"/>
        <v>0</v>
      </c>
      <c r="BK1226" s="189">
        <f t="shared" si="905"/>
        <v>0</v>
      </c>
      <c r="BL1226" s="189">
        <f t="shared" si="905"/>
        <v>0</v>
      </c>
      <c r="BM1226" s="189">
        <f t="shared" si="905"/>
        <v>0</v>
      </c>
    </row>
    <row r="1227" spans="3:65" outlineLevel="1" x14ac:dyDescent="0.2">
      <c r="C1227" s="188">
        <f t="shared" si="898"/>
        <v>4</v>
      </c>
      <c r="D1227" s="166" t="str">
        <f t="shared" si="895"/>
        <v/>
      </c>
      <c r="E1227" s="211" t="str">
        <f t="shared" si="895"/>
        <v>Operating Expense</v>
      </c>
      <c r="F1227" s="183">
        <f t="shared" si="895"/>
        <v>2</v>
      </c>
      <c r="G1227" s="183"/>
      <c r="H1227" s="239" t="b">
        <f t="shared" si="899"/>
        <v>1</v>
      </c>
      <c r="I1227" s="232">
        <v>0.5</v>
      </c>
      <c r="K1227" s="202">
        <f t="shared" si="900"/>
        <v>0</v>
      </c>
      <c r="L1227" s="203">
        <f t="shared" si="901"/>
        <v>0</v>
      </c>
      <c r="O1227" s="189">
        <f t="shared" ref="O1227:AT1227" si="906">-O1198*$I1227</f>
        <v>0</v>
      </c>
      <c r="P1227" s="189">
        <f t="shared" si="906"/>
        <v>0</v>
      </c>
      <c r="Q1227" s="189">
        <f t="shared" si="906"/>
        <v>0</v>
      </c>
      <c r="R1227" s="189">
        <f t="shared" si="906"/>
        <v>0</v>
      </c>
      <c r="S1227" s="189">
        <f t="shared" si="906"/>
        <v>0</v>
      </c>
      <c r="T1227" s="189">
        <f t="shared" si="906"/>
        <v>0</v>
      </c>
      <c r="U1227" s="189">
        <f t="shared" si="906"/>
        <v>0</v>
      </c>
      <c r="V1227" s="189">
        <f t="shared" si="906"/>
        <v>0</v>
      </c>
      <c r="W1227" s="189">
        <f t="shared" si="906"/>
        <v>0</v>
      </c>
      <c r="X1227" s="189">
        <f t="shared" si="906"/>
        <v>0</v>
      </c>
      <c r="Y1227" s="189">
        <f t="shared" si="906"/>
        <v>0</v>
      </c>
      <c r="Z1227" s="189">
        <f t="shared" si="906"/>
        <v>0</v>
      </c>
      <c r="AA1227" s="189">
        <f t="shared" si="906"/>
        <v>0</v>
      </c>
      <c r="AB1227" s="189">
        <f t="shared" si="906"/>
        <v>0</v>
      </c>
      <c r="AC1227" s="189">
        <f t="shared" si="906"/>
        <v>0</v>
      </c>
      <c r="AD1227" s="189">
        <f t="shared" si="906"/>
        <v>0</v>
      </c>
      <c r="AE1227" s="189">
        <f t="shared" si="906"/>
        <v>0</v>
      </c>
      <c r="AF1227" s="189">
        <f t="shared" si="906"/>
        <v>0</v>
      </c>
      <c r="AG1227" s="189">
        <f t="shared" si="906"/>
        <v>0</v>
      </c>
      <c r="AH1227" s="189">
        <f t="shared" si="906"/>
        <v>0</v>
      </c>
      <c r="AI1227" s="189">
        <f t="shared" si="906"/>
        <v>0</v>
      </c>
      <c r="AJ1227" s="189">
        <f t="shared" si="906"/>
        <v>0</v>
      </c>
      <c r="AK1227" s="189">
        <f t="shared" si="906"/>
        <v>0</v>
      </c>
      <c r="AL1227" s="189">
        <f t="shared" si="906"/>
        <v>0</v>
      </c>
      <c r="AM1227" s="189">
        <f t="shared" si="906"/>
        <v>0</v>
      </c>
      <c r="AN1227" s="189">
        <f t="shared" si="906"/>
        <v>0</v>
      </c>
      <c r="AO1227" s="189">
        <f t="shared" si="906"/>
        <v>0</v>
      </c>
      <c r="AP1227" s="189">
        <f t="shared" si="906"/>
        <v>0</v>
      </c>
      <c r="AQ1227" s="189">
        <f t="shared" si="906"/>
        <v>0</v>
      </c>
      <c r="AR1227" s="189">
        <f t="shared" si="906"/>
        <v>0</v>
      </c>
      <c r="AS1227" s="189">
        <f t="shared" si="906"/>
        <v>0</v>
      </c>
      <c r="AT1227" s="189">
        <f t="shared" si="906"/>
        <v>0</v>
      </c>
      <c r="AU1227" s="189">
        <f t="shared" ref="AU1227:BM1227" si="907">-AU1198*$I1227</f>
        <v>0</v>
      </c>
      <c r="AV1227" s="189">
        <f t="shared" si="907"/>
        <v>0</v>
      </c>
      <c r="AW1227" s="189">
        <f t="shared" si="907"/>
        <v>0</v>
      </c>
      <c r="AX1227" s="189">
        <f t="shared" si="907"/>
        <v>0</v>
      </c>
      <c r="AY1227" s="189">
        <f t="shared" si="907"/>
        <v>0</v>
      </c>
      <c r="AZ1227" s="189">
        <f t="shared" si="907"/>
        <v>0</v>
      </c>
      <c r="BA1227" s="189">
        <f t="shared" si="907"/>
        <v>0</v>
      </c>
      <c r="BB1227" s="189">
        <f t="shared" si="907"/>
        <v>0</v>
      </c>
      <c r="BC1227" s="189">
        <f t="shared" si="907"/>
        <v>0</v>
      </c>
      <c r="BD1227" s="189">
        <f t="shared" si="907"/>
        <v>0</v>
      </c>
      <c r="BE1227" s="189">
        <f t="shared" si="907"/>
        <v>0</v>
      </c>
      <c r="BF1227" s="189">
        <f t="shared" si="907"/>
        <v>0</v>
      </c>
      <c r="BG1227" s="189">
        <f t="shared" si="907"/>
        <v>0</v>
      </c>
      <c r="BH1227" s="189">
        <f t="shared" si="907"/>
        <v>0</v>
      </c>
      <c r="BI1227" s="189">
        <f t="shared" si="907"/>
        <v>0</v>
      </c>
      <c r="BJ1227" s="189">
        <f t="shared" si="907"/>
        <v>0</v>
      </c>
      <c r="BK1227" s="189">
        <f t="shared" si="907"/>
        <v>0</v>
      </c>
      <c r="BL1227" s="189">
        <f t="shared" si="907"/>
        <v>0</v>
      </c>
      <c r="BM1227" s="189">
        <f t="shared" si="907"/>
        <v>0</v>
      </c>
    </row>
    <row r="1228" spans="3:65" outlineLevel="1" x14ac:dyDescent="0.2">
      <c r="C1228" s="188">
        <f t="shared" si="898"/>
        <v>5</v>
      </c>
      <c r="D1228" s="166" t="str">
        <f t="shared" si="895"/>
        <v/>
      </c>
      <c r="E1228" s="211" t="str">
        <f t="shared" si="895"/>
        <v>Operating Expense</v>
      </c>
      <c r="F1228" s="183">
        <f t="shared" si="895"/>
        <v>2</v>
      </c>
      <c r="G1228" s="183"/>
      <c r="H1228" s="239" t="b">
        <f t="shared" si="899"/>
        <v>1</v>
      </c>
      <c r="I1228" s="232">
        <v>0.5</v>
      </c>
      <c r="K1228" s="202">
        <f t="shared" si="900"/>
        <v>0</v>
      </c>
      <c r="L1228" s="203">
        <f t="shared" si="901"/>
        <v>0</v>
      </c>
      <c r="O1228" s="189">
        <f t="shared" ref="O1228:AT1228" si="908">-O1199*$I1228</f>
        <v>0</v>
      </c>
      <c r="P1228" s="189">
        <f t="shared" si="908"/>
        <v>0</v>
      </c>
      <c r="Q1228" s="189">
        <f t="shared" si="908"/>
        <v>0</v>
      </c>
      <c r="R1228" s="189">
        <f t="shared" si="908"/>
        <v>0</v>
      </c>
      <c r="S1228" s="189">
        <f t="shared" si="908"/>
        <v>0</v>
      </c>
      <c r="T1228" s="189">
        <f t="shared" si="908"/>
        <v>0</v>
      </c>
      <c r="U1228" s="189">
        <f t="shared" si="908"/>
        <v>0</v>
      </c>
      <c r="V1228" s="189">
        <f t="shared" si="908"/>
        <v>0</v>
      </c>
      <c r="W1228" s="189">
        <f t="shared" si="908"/>
        <v>0</v>
      </c>
      <c r="X1228" s="189">
        <f t="shared" si="908"/>
        <v>0</v>
      </c>
      <c r="Y1228" s="189">
        <f t="shared" si="908"/>
        <v>0</v>
      </c>
      <c r="Z1228" s="189">
        <f t="shared" si="908"/>
        <v>0</v>
      </c>
      <c r="AA1228" s="189">
        <f t="shared" si="908"/>
        <v>0</v>
      </c>
      <c r="AB1228" s="189">
        <f t="shared" si="908"/>
        <v>0</v>
      </c>
      <c r="AC1228" s="189">
        <f t="shared" si="908"/>
        <v>0</v>
      </c>
      <c r="AD1228" s="189">
        <f t="shared" si="908"/>
        <v>0</v>
      </c>
      <c r="AE1228" s="189">
        <f t="shared" si="908"/>
        <v>0</v>
      </c>
      <c r="AF1228" s="189">
        <f t="shared" si="908"/>
        <v>0</v>
      </c>
      <c r="AG1228" s="189">
        <f t="shared" si="908"/>
        <v>0</v>
      </c>
      <c r="AH1228" s="189">
        <f t="shared" si="908"/>
        <v>0</v>
      </c>
      <c r="AI1228" s="189">
        <f t="shared" si="908"/>
        <v>0</v>
      </c>
      <c r="AJ1228" s="189">
        <f t="shared" si="908"/>
        <v>0</v>
      </c>
      <c r="AK1228" s="189">
        <f t="shared" si="908"/>
        <v>0</v>
      </c>
      <c r="AL1228" s="189">
        <f t="shared" si="908"/>
        <v>0</v>
      </c>
      <c r="AM1228" s="189">
        <f t="shared" si="908"/>
        <v>0</v>
      </c>
      <c r="AN1228" s="189">
        <f t="shared" si="908"/>
        <v>0</v>
      </c>
      <c r="AO1228" s="189">
        <f t="shared" si="908"/>
        <v>0</v>
      </c>
      <c r="AP1228" s="189">
        <f t="shared" si="908"/>
        <v>0</v>
      </c>
      <c r="AQ1228" s="189">
        <f t="shared" si="908"/>
        <v>0</v>
      </c>
      <c r="AR1228" s="189">
        <f t="shared" si="908"/>
        <v>0</v>
      </c>
      <c r="AS1228" s="189">
        <f t="shared" si="908"/>
        <v>0</v>
      </c>
      <c r="AT1228" s="189">
        <f t="shared" si="908"/>
        <v>0</v>
      </c>
      <c r="AU1228" s="189">
        <f t="shared" ref="AU1228:BM1228" si="909">-AU1199*$I1228</f>
        <v>0</v>
      </c>
      <c r="AV1228" s="189">
        <f t="shared" si="909"/>
        <v>0</v>
      </c>
      <c r="AW1228" s="189">
        <f t="shared" si="909"/>
        <v>0</v>
      </c>
      <c r="AX1228" s="189">
        <f t="shared" si="909"/>
        <v>0</v>
      </c>
      <c r="AY1228" s="189">
        <f t="shared" si="909"/>
        <v>0</v>
      </c>
      <c r="AZ1228" s="189">
        <f t="shared" si="909"/>
        <v>0</v>
      </c>
      <c r="BA1228" s="189">
        <f t="shared" si="909"/>
        <v>0</v>
      </c>
      <c r="BB1228" s="189">
        <f t="shared" si="909"/>
        <v>0</v>
      </c>
      <c r="BC1228" s="189">
        <f t="shared" si="909"/>
        <v>0</v>
      </c>
      <c r="BD1228" s="189">
        <f t="shared" si="909"/>
        <v>0</v>
      </c>
      <c r="BE1228" s="189">
        <f t="shared" si="909"/>
        <v>0</v>
      </c>
      <c r="BF1228" s="189">
        <f t="shared" si="909"/>
        <v>0</v>
      </c>
      <c r="BG1228" s="189">
        <f t="shared" si="909"/>
        <v>0</v>
      </c>
      <c r="BH1228" s="189">
        <f t="shared" si="909"/>
        <v>0</v>
      </c>
      <c r="BI1228" s="189">
        <f t="shared" si="909"/>
        <v>0</v>
      </c>
      <c r="BJ1228" s="189">
        <f t="shared" si="909"/>
        <v>0</v>
      </c>
      <c r="BK1228" s="189">
        <f t="shared" si="909"/>
        <v>0</v>
      </c>
      <c r="BL1228" s="189">
        <f t="shared" si="909"/>
        <v>0</v>
      </c>
      <c r="BM1228" s="189">
        <f t="shared" si="909"/>
        <v>0</v>
      </c>
    </row>
    <row r="1229" spans="3:65" outlineLevel="1" x14ac:dyDescent="0.2">
      <c r="C1229" s="188">
        <f t="shared" si="898"/>
        <v>6</v>
      </c>
      <c r="D1229" s="166" t="str">
        <f t="shared" si="895"/>
        <v/>
      </c>
      <c r="E1229" s="211" t="str">
        <f t="shared" si="895"/>
        <v>Operating Expense</v>
      </c>
      <c r="F1229" s="183">
        <f t="shared" si="895"/>
        <v>2</v>
      </c>
      <c r="G1229" s="183"/>
      <c r="H1229" s="239" t="b">
        <f t="shared" si="899"/>
        <v>1</v>
      </c>
      <c r="I1229" s="232">
        <v>0.5</v>
      </c>
      <c r="K1229" s="202">
        <f t="shared" si="900"/>
        <v>0</v>
      </c>
      <c r="L1229" s="203">
        <f t="shared" si="901"/>
        <v>0</v>
      </c>
      <c r="O1229" s="189">
        <f t="shared" ref="O1229:AT1229" si="910">-O1200*$I1229</f>
        <v>0</v>
      </c>
      <c r="P1229" s="189">
        <f t="shared" si="910"/>
        <v>0</v>
      </c>
      <c r="Q1229" s="189">
        <f t="shared" si="910"/>
        <v>0</v>
      </c>
      <c r="R1229" s="189">
        <f t="shared" si="910"/>
        <v>0</v>
      </c>
      <c r="S1229" s="189">
        <f t="shared" si="910"/>
        <v>0</v>
      </c>
      <c r="T1229" s="189">
        <f t="shared" si="910"/>
        <v>0</v>
      </c>
      <c r="U1229" s="189">
        <f t="shared" si="910"/>
        <v>0</v>
      </c>
      <c r="V1229" s="189">
        <f t="shared" si="910"/>
        <v>0</v>
      </c>
      <c r="W1229" s="189">
        <f t="shared" si="910"/>
        <v>0</v>
      </c>
      <c r="X1229" s="189">
        <f t="shared" si="910"/>
        <v>0</v>
      </c>
      <c r="Y1229" s="189">
        <f t="shared" si="910"/>
        <v>0</v>
      </c>
      <c r="Z1229" s="189">
        <f t="shared" si="910"/>
        <v>0</v>
      </c>
      <c r="AA1229" s="189">
        <f t="shared" si="910"/>
        <v>0</v>
      </c>
      <c r="AB1229" s="189">
        <f t="shared" si="910"/>
        <v>0</v>
      </c>
      <c r="AC1229" s="189">
        <f t="shared" si="910"/>
        <v>0</v>
      </c>
      <c r="AD1229" s="189">
        <f t="shared" si="910"/>
        <v>0</v>
      </c>
      <c r="AE1229" s="189">
        <f t="shared" si="910"/>
        <v>0</v>
      </c>
      <c r="AF1229" s="189">
        <f t="shared" si="910"/>
        <v>0</v>
      </c>
      <c r="AG1229" s="189">
        <f t="shared" si="910"/>
        <v>0</v>
      </c>
      <c r="AH1229" s="189">
        <f t="shared" si="910"/>
        <v>0</v>
      </c>
      <c r="AI1229" s="189">
        <f t="shared" si="910"/>
        <v>0</v>
      </c>
      <c r="AJ1229" s="189">
        <f t="shared" si="910"/>
        <v>0</v>
      </c>
      <c r="AK1229" s="189">
        <f t="shared" si="910"/>
        <v>0</v>
      </c>
      <c r="AL1229" s="189">
        <f t="shared" si="910"/>
        <v>0</v>
      </c>
      <c r="AM1229" s="189">
        <f t="shared" si="910"/>
        <v>0</v>
      </c>
      <c r="AN1229" s="189">
        <f t="shared" si="910"/>
        <v>0</v>
      </c>
      <c r="AO1229" s="189">
        <f t="shared" si="910"/>
        <v>0</v>
      </c>
      <c r="AP1229" s="189">
        <f t="shared" si="910"/>
        <v>0</v>
      </c>
      <c r="AQ1229" s="189">
        <f t="shared" si="910"/>
        <v>0</v>
      </c>
      <c r="AR1229" s="189">
        <f t="shared" si="910"/>
        <v>0</v>
      </c>
      <c r="AS1229" s="189">
        <f t="shared" si="910"/>
        <v>0</v>
      </c>
      <c r="AT1229" s="189">
        <f t="shared" si="910"/>
        <v>0</v>
      </c>
      <c r="AU1229" s="189">
        <f t="shared" ref="AU1229:BM1229" si="911">-AU1200*$I1229</f>
        <v>0</v>
      </c>
      <c r="AV1229" s="189">
        <f t="shared" si="911"/>
        <v>0</v>
      </c>
      <c r="AW1229" s="189">
        <f t="shared" si="911"/>
        <v>0</v>
      </c>
      <c r="AX1229" s="189">
        <f t="shared" si="911"/>
        <v>0</v>
      </c>
      <c r="AY1229" s="189">
        <f t="shared" si="911"/>
        <v>0</v>
      </c>
      <c r="AZ1229" s="189">
        <f t="shared" si="911"/>
        <v>0</v>
      </c>
      <c r="BA1229" s="189">
        <f t="shared" si="911"/>
        <v>0</v>
      </c>
      <c r="BB1229" s="189">
        <f t="shared" si="911"/>
        <v>0</v>
      </c>
      <c r="BC1229" s="189">
        <f t="shared" si="911"/>
        <v>0</v>
      </c>
      <c r="BD1229" s="189">
        <f t="shared" si="911"/>
        <v>0</v>
      </c>
      <c r="BE1229" s="189">
        <f t="shared" si="911"/>
        <v>0</v>
      </c>
      <c r="BF1229" s="189">
        <f t="shared" si="911"/>
        <v>0</v>
      </c>
      <c r="BG1229" s="189">
        <f t="shared" si="911"/>
        <v>0</v>
      </c>
      <c r="BH1229" s="189">
        <f t="shared" si="911"/>
        <v>0</v>
      </c>
      <c r="BI1229" s="189">
        <f t="shared" si="911"/>
        <v>0</v>
      </c>
      <c r="BJ1229" s="189">
        <f t="shared" si="911"/>
        <v>0</v>
      </c>
      <c r="BK1229" s="189">
        <f t="shared" si="911"/>
        <v>0</v>
      </c>
      <c r="BL1229" s="189">
        <f t="shared" si="911"/>
        <v>0</v>
      </c>
      <c r="BM1229" s="189">
        <f t="shared" si="911"/>
        <v>0</v>
      </c>
    </row>
    <row r="1230" spans="3:65" outlineLevel="1" x14ac:dyDescent="0.2">
      <c r="C1230" s="188">
        <f t="shared" si="898"/>
        <v>7</v>
      </c>
      <c r="D1230" s="166" t="str">
        <f t="shared" si="895"/>
        <v xml:space="preserve">Alt 1 - TRANSMISSION LINE  </v>
      </c>
      <c r="E1230" s="211" t="str">
        <f t="shared" si="895"/>
        <v>CWIP Capital</v>
      </c>
      <c r="F1230" s="183">
        <f t="shared" si="895"/>
        <v>6</v>
      </c>
      <c r="G1230" s="183"/>
      <c r="H1230" s="239" t="b">
        <f t="shared" si="899"/>
        <v>0</v>
      </c>
      <c r="I1230" s="232">
        <v>0.5</v>
      </c>
      <c r="K1230" s="202">
        <f t="shared" si="900"/>
        <v>0</v>
      </c>
      <c r="L1230" s="203">
        <f t="shared" si="901"/>
        <v>0</v>
      </c>
      <c r="O1230" s="189">
        <f t="shared" ref="O1230:AT1230" si="912">-O1201*$I1230</f>
        <v>0</v>
      </c>
      <c r="P1230" s="189">
        <f t="shared" si="912"/>
        <v>0</v>
      </c>
      <c r="Q1230" s="189">
        <f t="shared" si="912"/>
        <v>0</v>
      </c>
      <c r="R1230" s="189">
        <f t="shared" si="912"/>
        <v>0</v>
      </c>
      <c r="S1230" s="189">
        <f t="shared" si="912"/>
        <v>0</v>
      </c>
      <c r="T1230" s="189">
        <f t="shared" si="912"/>
        <v>0</v>
      </c>
      <c r="U1230" s="189">
        <f t="shared" si="912"/>
        <v>0</v>
      </c>
      <c r="V1230" s="189">
        <f t="shared" si="912"/>
        <v>0</v>
      </c>
      <c r="W1230" s="189">
        <f t="shared" si="912"/>
        <v>0</v>
      </c>
      <c r="X1230" s="189">
        <f t="shared" si="912"/>
        <v>0</v>
      </c>
      <c r="Y1230" s="189">
        <f t="shared" si="912"/>
        <v>0</v>
      </c>
      <c r="Z1230" s="189">
        <f t="shared" si="912"/>
        <v>0</v>
      </c>
      <c r="AA1230" s="189">
        <f t="shared" si="912"/>
        <v>0</v>
      </c>
      <c r="AB1230" s="189">
        <f t="shared" si="912"/>
        <v>0</v>
      </c>
      <c r="AC1230" s="189">
        <f t="shared" si="912"/>
        <v>0</v>
      </c>
      <c r="AD1230" s="189">
        <f t="shared" si="912"/>
        <v>0</v>
      </c>
      <c r="AE1230" s="189">
        <f t="shared" si="912"/>
        <v>0</v>
      </c>
      <c r="AF1230" s="189">
        <f t="shared" si="912"/>
        <v>0</v>
      </c>
      <c r="AG1230" s="189">
        <f t="shared" si="912"/>
        <v>0</v>
      </c>
      <c r="AH1230" s="189">
        <f t="shared" si="912"/>
        <v>0</v>
      </c>
      <c r="AI1230" s="189">
        <f t="shared" si="912"/>
        <v>0</v>
      </c>
      <c r="AJ1230" s="189">
        <f t="shared" si="912"/>
        <v>0</v>
      </c>
      <c r="AK1230" s="189">
        <f t="shared" si="912"/>
        <v>0</v>
      </c>
      <c r="AL1230" s="189">
        <f t="shared" si="912"/>
        <v>0</v>
      </c>
      <c r="AM1230" s="189">
        <f t="shared" si="912"/>
        <v>0</v>
      </c>
      <c r="AN1230" s="189">
        <f t="shared" si="912"/>
        <v>0</v>
      </c>
      <c r="AO1230" s="189">
        <f t="shared" si="912"/>
        <v>0</v>
      </c>
      <c r="AP1230" s="189">
        <f t="shared" si="912"/>
        <v>0</v>
      </c>
      <c r="AQ1230" s="189">
        <f t="shared" si="912"/>
        <v>0</v>
      </c>
      <c r="AR1230" s="189">
        <f t="shared" si="912"/>
        <v>0</v>
      </c>
      <c r="AS1230" s="189">
        <f t="shared" si="912"/>
        <v>0</v>
      </c>
      <c r="AT1230" s="189">
        <f t="shared" si="912"/>
        <v>0</v>
      </c>
      <c r="AU1230" s="189">
        <f t="shared" ref="AU1230:BM1230" si="913">-AU1201*$I1230</f>
        <v>0</v>
      </c>
      <c r="AV1230" s="189">
        <f t="shared" si="913"/>
        <v>0</v>
      </c>
      <c r="AW1230" s="189">
        <f t="shared" si="913"/>
        <v>0</v>
      </c>
      <c r="AX1230" s="189">
        <f t="shared" si="913"/>
        <v>0</v>
      </c>
      <c r="AY1230" s="189">
        <f t="shared" si="913"/>
        <v>0</v>
      </c>
      <c r="AZ1230" s="189">
        <f t="shared" si="913"/>
        <v>0</v>
      </c>
      <c r="BA1230" s="189">
        <f t="shared" si="913"/>
        <v>0</v>
      </c>
      <c r="BB1230" s="189">
        <f t="shared" si="913"/>
        <v>0</v>
      </c>
      <c r="BC1230" s="189">
        <f t="shared" si="913"/>
        <v>0</v>
      </c>
      <c r="BD1230" s="189">
        <f t="shared" si="913"/>
        <v>0</v>
      </c>
      <c r="BE1230" s="189">
        <f t="shared" si="913"/>
        <v>0</v>
      </c>
      <c r="BF1230" s="189">
        <f t="shared" si="913"/>
        <v>0</v>
      </c>
      <c r="BG1230" s="189">
        <f t="shared" si="913"/>
        <v>0</v>
      </c>
      <c r="BH1230" s="189">
        <f t="shared" si="913"/>
        <v>0</v>
      </c>
      <c r="BI1230" s="189">
        <f t="shared" si="913"/>
        <v>0</v>
      </c>
      <c r="BJ1230" s="189">
        <f t="shared" si="913"/>
        <v>0</v>
      </c>
      <c r="BK1230" s="189">
        <f t="shared" si="913"/>
        <v>0</v>
      </c>
      <c r="BL1230" s="189">
        <f t="shared" si="913"/>
        <v>0</v>
      </c>
      <c r="BM1230" s="189">
        <f t="shared" si="913"/>
        <v>0</v>
      </c>
    </row>
    <row r="1231" spans="3:65" outlineLevel="1" x14ac:dyDescent="0.2">
      <c r="C1231" s="188">
        <f t="shared" si="898"/>
        <v>8</v>
      </c>
      <c r="D1231" s="166" t="str">
        <f t="shared" si="895"/>
        <v xml:space="preserve">Alt 1 - TRANSMISSION SUBSTATION  </v>
      </c>
      <c r="E1231" s="211" t="str">
        <f t="shared" si="895"/>
        <v>CWIP Capital</v>
      </c>
      <c r="F1231" s="183">
        <f t="shared" si="895"/>
        <v>6</v>
      </c>
      <c r="G1231" s="183"/>
      <c r="H1231" s="239" t="b">
        <f t="shared" si="899"/>
        <v>0</v>
      </c>
      <c r="I1231" s="232">
        <v>0.5</v>
      </c>
      <c r="K1231" s="202">
        <f t="shared" si="900"/>
        <v>0</v>
      </c>
      <c r="L1231" s="203">
        <f t="shared" si="901"/>
        <v>0</v>
      </c>
      <c r="O1231" s="189">
        <f t="shared" ref="O1231:AT1231" si="914">-O1202*$I1231</f>
        <v>0</v>
      </c>
      <c r="P1231" s="189">
        <f t="shared" si="914"/>
        <v>0</v>
      </c>
      <c r="Q1231" s="189">
        <f t="shared" si="914"/>
        <v>0</v>
      </c>
      <c r="R1231" s="189">
        <f t="shared" si="914"/>
        <v>0</v>
      </c>
      <c r="S1231" s="189">
        <f t="shared" si="914"/>
        <v>0</v>
      </c>
      <c r="T1231" s="189">
        <f t="shared" si="914"/>
        <v>0</v>
      </c>
      <c r="U1231" s="189">
        <f t="shared" si="914"/>
        <v>0</v>
      </c>
      <c r="V1231" s="189">
        <f t="shared" si="914"/>
        <v>0</v>
      </c>
      <c r="W1231" s="189">
        <f t="shared" si="914"/>
        <v>0</v>
      </c>
      <c r="X1231" s="189">
        <f t="shared" si="914"/>
        <v>0</v>
      </c>
      <c r="Y1231" s="189">
        <f t="shared" si="914"/>
        <v>0</v>
      </c>
      <c r="Z1231" s="189">
        <f t="shared" si="914"/>
        <v>0</v>
      </c>
      <c r="AA1231" s="189">
        <f t="shared" si="914"/>
        <v>0</v>
      </c>
      <c r="AB1231" s="189">
        <f t="shared" si="914"/>
        <v>0</v>
      </c>
      <c r="AC1231" s="189">
        <f t="shared" si="914"/>
        <v>0</v>
      </c>
      <c r="AD1231" s="189">
        <f t="shared" si="914"/>
        <v>0</v>
      </c>
      <c r="AE1231" s="189">
        <f t="shared" si="914"/>
        <v>0</v>
      </c>
      <c r="AF1231" s="189">
        <f t="shared" si="914"/>
        <v>0</v>
      </c>
      <c r="AG1231" s="189">
        <f t="shared" si="914"/>
        <v>0</v>
      </c>
      <c r="AH1231" s="189">
        <f t="shared" si="914"/>
        <v>0</v>
      </c>
      <c r="AI1231" s="189">
        <f t="shared" si="914"/>
        <v>0</v>
      </c>
      <c r="AJ1231" s="189">
        <f t="shared" si="914"/>
        <v>0</v>
      </c>
      <c r="AK1231" s="189">
        <f t="shared" si="914"/>
        <v>0</v>
      </c>
      <c r="AL1231" s="189">
        <f t="shared" si="914"/>
        <v>0</v>
      </c>
      <c r="AM1231" s="189">
        <f t="shared" si="914"/>
        <v>0</v>
      </c>
      <c r="AN1231" s="189">
        <f t="shared" si="914"/>
        <v>0</v>
      </c>
      <c r="AO1231" s="189">
        <f t="shared" si="914"/>
        <v>0</v>
      </c>
      <c r="AP1231" s="189">
        <f t="shared" si="914"/>
        <v>0</v>
      </c>
      <c r="AQ1231" s="189">
        <f t="shared" si="914"/>
        <v>0</v>
      </c>
      <c r="AR1231" s="189">
        <f t="shared" si="914"/>
        <v>0</v>
      </c>
      <c r="AS1231" s="189">
        <f t="shared" si="914"/>
        <v>0</v>
      </c>
      <c r="AT1231" s="189">
        <f t="shared" si="914"/>
        <v>0</v>
      </c>
      <c r="AU1231" s="189">
        <f t="shared" ref="AU1231:BM1231" si="915">-AU1202*$I1231</f>
        <v>0</v>
      </c>
      <c r="AV1231" s="189">
        <f t="shared" si="915"/>
        <v>0</v>
      </c>
      <c r="AW1231" s="189">
        <f t="shared" si="915"/>
        <v>0</v>
      </c>
      <c r="AX1231" s="189">
        <f t="shared" si="915"/>
        <v>0</v>
      </c>
      <c r="AY1231" s="189">
        <f t="shared" si="915"/>
        <v>0</v>
      </c>
      <c r="AZ1231" s="189">
        <f t="shared" si="915"/>
        <v>0</v>
      </c>
      <c r="BA1231" s="189">
        <f t="shared" si="915"/>
        <v>0</v>
      </c>
      <c r="BB1231" s="189">
        <f t="shared" si="915"/>
        <v>0</v>
      </c>
      <c r="BC1231" s="189">
        <f t="shared" si="915"/>
        <v>0</v>
      </c>
      <c r="BD1231" s="189">
        <f t="shared" si="915"/>
        <v>0</v>
      </c>
      <c r="BE1231" s="189">
        <f t="shared" si="915"/>
        <v>0</v>
      </c>
      <c r="BF1231" s="189">
        <f t="shared" si="915"/>
        <v>0</v>
      </c>
      <c r="BG1231" s="189">
        <f t="shared" si="915"/>
        <v>0</v>
      </c>
      <c r="BH1231" s="189">
        <f t="shared" si="915"/>
        <v>0</v>
      </c>
      <c r="BI1231" s="189">
        <f t="shared" si="915"/>
        <v>0</v>
      </c>
      <c r="BJ1231" s="189">
        <f t="shared" si="915"/>
        <v>0</v>
      </c>
      <c r="BK1231" s="189">
        <f t="shared" si="915"/>
        <v>0</v>
      </c>
      <c r="BL1231" s="189">
        <f t="shared" si="915"/>
        <v>0</v>
      </c>
      <c r="BM1231" s="189">
        <f t="shared" si="915"/>
        <v>0</v>
      </c>
    </row>
    <row r="1232" spans="3:65" outlineLevel="1" x14ac:dyDescent="0.2">
      <c r="C1232" s="188">
        <f t="shared" si="898"/>
        <v>9</v>
      </c>
      <c r="D1232" s="166" t="str">
        <f t="shared" si="895"/>
        <v xml:space="preserve">Alt 1 - DISTRIBUTION SUBSTATION  </v>
      </c>
      <c r="E1232" s="211" t="str">
        <f t="shared" si="895"/>
        <v>CWIP Capital</v>
      </c>
      <c r="F1232" s="183">
        <f t="shared" si="895"/>
        <v>6</v>
      </c>
      <c r="G1232" s="183"/>
      <c r="H1232" s="239" t="b">
        <f t="shared" si="899"/>
        <v>0</v>
      </c>
      <c r="I1232" s="232">
        <v>0.5</v>
      </c>
      <c r="K1232" s="202">
        <f t="shared" si="900"/>
        <v>0</v>
      </c>
      <c r="L1232" s="203">
        <f t="shared" si="901"/>
        <v>0</v>
      </c>
      <c r="O1232" s="189">
        <f t="shared" ref="O1232:AT1232" si="916">-O1203*$I1232</f>
        <v>0</v>
      </c>
      <c r="P1232" s="189">
        <f t="shared" si="916"/>
        <v>0</v>
      </c>
      <c r="Q1232" s="189">
        <f t="shared" si="916"/>
        <v>0</v>
      </c>
      <c r="R1232" s="189">
        <f t="shared" si="916"/>
        <v>0</v>
      </c>
      <c r="S1232" s="189">
        <f t="shared" si="916"/>
        <v>0</v>
      </c>
      <c r="T1232" s="189">
        <f t="shared" si="916"/>
        <v>0</v>
      </c>
      <c r="U1232" s="189">
        <f t="shared" si="916"/>
        <v>0</v>
      </c>
      <c r="V1232" s="189">
        <f t="shared" si="916"/>
        <v>0</v>
      </c>
      <c r="W1232" s="189">
        <f t="shared" si="916"/>
        <v>0</v>
      </c>
      <c r="X1232" s="189">
        <f t="shared" si="916"/>
        <v>0</v>
      </c>
      <c r="Y1232" s="189">
        <f t="shared" si="916"/>
        <v>0</v>
      </c>
      <c r="Z1232" s="189">
        <f t="shared" si="916"/>
        <v>0</v>
      </c>
      <c r="AA1232" s="189">
        <f t="shared" si="916"/>
        <v>0</v>
      </c>
      <c r="AB1232" s="189">
        <f t="shared" si="916"/>
        <v>0</v>
      </c>
      <c r="AC1232" s="189">
        <f t="shared" si="916"/>
        <v>0</v>
      </c>
      <c r="AD1232" s="189">
        <f t="shared" si="916"/>
        <v>0</v>
      </c>
      <c r="AE1232" s="189">
        <f t="shared" si="916"/>
        <v>0</v>
      </c>
      <c r="AF1232" s="189">
        <f t="shared" si="916"/>
        <v>0</v>
      </c>
      <c r="AG1232" s="189">
        <f t="shared" si="916"/>
        <v>0</v>
      </c>
      <c r="AH1232" s="189">
        <f t="shared" si="916"/>
        <v>0</v>
      </c>
      <c r="AI1232" s="189">
        <f t="shared" si="916"/>
        <v>0</v>
      </c>
      <c r="AJ1232" s="189">
        <f t="shared" si="916"/>
        <v>0</v>
      </c>
      <c r="AK1232" s="189">
        <f t="shared" si="916"/>
        <v>0</v>
      </c>
      <c r="AL1232" s="189">
        <f t="shared" si="916"/>
        <v>0</v>
      </c>
      <c r="AM1232" s="189">
        <f t="shared" si="916"/>
        <v>0</v>
      </c>
      <c r="AN1232" s="189">
        <f t="shared" si="916"/>
        <v>0</v>
      </c>
      <c r="AO1232" s="189">
        <f t="shared" si="916"/>
        <v>0</v>
      </c>
      <c r="AP1232" s="189">
        <f t="shared" si="916"/>
        <v>0</v>
      </c>
      <c r="AQ1232" s="189">
        <f t="shared" si="916"/>
        <v>0</v>
      </c>
      <c r="AR1232" s="189">
        <f t="shared" si="916"/>
        <v>0</v>
      </c>
      <c r="AS1232" s="189">
        <f t="shared" si="916"/>
        <v>0</v>
      </c>
      <c r="AT1232" s="189">
        <f t="shared" si="916"/>
        <v>0</v>
      </c>
      <c r="AU1232" s="189">
        <f t="shared" ref="AU1232:BM1232" si="917">-AU1203*$I1232</f>
        <v>0</v>
      </c>
      <c r="AV1232" s="189">
        <f t="shared" si="917"/>
        <v>0</v>
      </c>
      <c r="AW1232" s="189">
        <f t="shared" si="917"/>
        <v>0</v>
      </c>
      <c r="AX1232" s="189">
        <f t="shared" si="917"/>
        <v>0</v>
      </c>
      <c r="AY1232" s="189">
        <f t="shared" si="917"/>
        <v>0</v>
      </c>
      <c r="AZ1232" s="189">
        <f t="shared" si="917"/>
        <v>0</v>
      </c>
      <c r="BA1232" s="189">
        <f t="shared" si="917"/>
        <v>0</v>
      </c>
      <c r="BB1232" s="189">
        <f t="shared" si="917"/>
        <v>0</v>
      </c>
      <c r="BC1232" s="189">
        <f t="shared" si="917"/>
        <v>0</v>
      </c>
      <c r="BD1232" s="189">
        <f t="shared" si="917"/>
        <v>0</v>
      </c>
      <c r="BE1232" s="189">
        <f t="shared" si="917"/>
        <v>0</v>
      </c>
      <c r="BF1232" s="189">
        <f t="shared" si="917"/>
        <v>0</v>
      </c>
      <c r="BG1232" s="189">
        <f t="shared" si="917"/>
        <v>0</v>
      </c>
      <c r="BH1232" s="189">
        <f t="shared" si="917"/>
        <v>0</v>
      </c>
      <c r="BI1232" s="189">
        <f t="shared" si="917"/>
        <v>0</v>
      </c>
      <c r="BJ1232" s="189">
        <f t="shared" si="917"/>
        <v>0</v>
      </c>
      <c r="BK1232" s="189">
        <f t="shared" si="917"/>
        <v>0</v>
      </c>
      <c r="BL1232" s="189">
        <f t="shared" si="917"/>
        <v>0</v>
      </c>
      <c r="BM1232" s="189">
        <f t="shared" si="917"/>
        <v>0</v>
      </c>
    </row>
    <row r="1233" spans="3:65" outlineLevel="1" x14ac:dyDescent="0.2">
      <c r="C1233" s="188">
        <f t="shared" si="898"/>
        <v>10</v>
      </c>
      <c r="D1233" s="166" t="str">
        <f t="shared" si="895"/>
        <v/>
      </c>
      <c r="E1233" s="211" t="str">
        <f t="shared" si="895"/>
        <v>Operating Expense</v>
      </c>
      <c r="F1233" s="183">
        <f t="shared" si="895"/>
        <v>2</v>
      </c>
      <c r="G1233" s="183"/>
      <c r="H1233" s="239" t="b">
        <f t="shared" si="899"/>
        <v>1</v>
      </c>
      <c r="I1233" s="232">
        <v>0.5</v>
      </c>
      <c r="K1233" s="202">
        <f t="shared" si="900"/>
        <v>0</v>
      </c>
      <c r="L1233" s="203">
        <f t="shared" si="901"/>
        <v>0</v>
      </c>
      <c r="O1233" s="189">
        <f t="shared" ref="O1233:AT1233" si="918">-O1204*$I1233</f>
        <v>0</v>
      </c>
      <c r="P1233" s="189">
        <f t="shared" si="918"/>
        <v>0</v>
      </c>
      <c r="Q1233" s="189">
        <f t="shared" si="918"/>
        <v>0</v>
      </c>
      <c r="R1233" s="189">
        <f t="shared" si="918"/>
        <v>0</v>
      </c>
      <c r="S1233" s="189">
        <f t="shared" si="918"/>
        <v>0</v>
      </c>
      <c r="T1233" s="189">
        <f t="shared" si="918"/>
        <v>0</v>
      </c>
      <c r="U1233" s="189">
        <f t="shared" si="918"/>
        <v>0</v>
      </c>
      <c r="V1233" s="189">
        <f t="shared" si="918"/>
        <v>0</v>
      </c>
      <c r="W1233" s="189">
        <f t="shared" si="918"/>
        <v>0</v>
      </c>
      <c r="X1233" s="189">
        <f t="shared" si="918"/>
        <v>0</v>
      </c>
      <c r="Y1233" s="189">
        <f t="shared" si="918"/>
        <v>0</v>
      </c>
      <c r="Z1233" s="189">
        <f t="shared" si="918"/>
        <v>0</v>
      </c>
      <c r="AA1233" s="189">
        <f t="shared" si="918"/>
        <v>0</v>
      </c>
      <c r="AB1233" s="189">
        <f t="shared" si="918"/>
        <v>0</v>
      </c>
      <c r="AC1233" s="189">
        <f t="shared" si="918"/>
        <v>0</v>
      </c>
      <c r="AD1233" s="189">
        <f t="shared" si="918"/>
        <v>0</v>
      </c>
      <c r="AE1233" s="189">
        <f t="shared" si="918"/>
        <v>0</v>
      </c>
      <c r="AF1233" s="189">
        <f t="shared" si="918"/>
        <v>0</v>
      </c>
      <c r="AG1233" s="189">
        <f t="shared" si="918"/>
        <v>0</v>
      </c>
      <c r="AH1233" s="189">
        <f t="shared" si="918"/>
        <v>0</v>
      </c>
      <c r="AI1233" s="189">
        <f t="shared" si="918"/>
        <v>0</v>
      </c>
      <c r="AJ1233" s="189">
        <f t="shared" si="918"/>
        <v>0</v>
      </c>
      <c r="AK1233" s="189">
        <f t="shared" si="918"/>
        <v>0</v>
      </c>
      <c r="AL1233" s="189">
        <f t="shared" si="918"/>
        <v>0</v>
      </c>
      <c r="AM1233" s="189">
        <f t="shared" si="918"/>
        <v>0</v>
      </c>
      <c r="AN1233" s="189">
        <f t="shared" si="918"/>
        <v>0</v>
      </c>
      <c r="AO1233" s="189">
        <f t="shared" si="918"/>
        <v>0</v>
      </c>
      <c r="AP1233" s="189">
        <f t="shared" si="918"/>
        <v>0</v>
      </c>
      <c r="AQ1233" s="189">
        <f t="shared" si="918"/>
        <v>0</v>
      </c>
      <c r="AR1233" s="189">
        <f t="shared" si="918"/>
        <v>0</v>
      </c>
      <c r="AS1233" s="189">
        <f t="shared" si="918"/>
        <v>0</v>
      </c>
      <c r="AT1233" s="189">
        <f t="shared" si="918"/>
        <v>0</v>
      </c>
      <c r="AU1233" s="189">
        <f t="shared" ref="AU1233:BM1233" si="919">-AU1204*$I1233</f>
        <v>0</v>
      </c>
      <c r="AV1233" s="189">
        <f t="shared" si="919"/>
        <v>0</v>
      </c>
      <c r="AW1233" s="189">
        <f t="shared" si="919"/>
        <v>0</v>
      </c>
      <c r="AX1233" s="189">
        <f t="shared" si="919"/>
        <v>0</v>
      </c>
      <c r="AY1233" s="189">
        <f t="shared" si="919"/>
        <v>0</v>
      </c>
      <c r="AZ1233" s="189">
        <f t="shared" si="919"/>
        <v>0</v>
      </c>
      <c r="BA1233" s="189">
        <f t="shared" si="919"/>
        <v>0</v>
      </c>
      <c r="BB1233" s="189">
        <f t="shared" si="919"/>
        <v>0</v>
      </c>
      <c r="BC1233" s="189">
        <f t="shared" si="919"/>
        <v>0</v>
      </c>
      <c r="BD1233" s="189">
        <f t="shared" si="919"/>
        <v>0</v>
      </c>
      <c r="BE1233" s="189">
        <f t="shared" si="919"/>
        <v>0</v>
      </c>
      <c r="BF1233" s="189">
        <f t="shared" si="919"/>
        <v>0</v>
      </c>
      <c r="BG1233" s="189">
        <f t="shared" si="919"/>
        <v>0</v>
      </c>
      <c r="BH1233" s="189">
        <f t="shared" si="919"/>
        <v>0</v>
      </c>
      <c r="BI1233" s="189">
        <f t="shared" si="919"/>
        <v>0</v>
      </c>
      <c r="BJ1233" s="189">
        <f t="shared" si="919"/>
        <v>0</v>
      </c>
      <c r="BK1233" s="189">
        <f t="shared" si="919"/>
        <v>0</v>
      </c>
      <c r="BL1233" s="189">
        <f t="shared" si="919"/>
        <v>0</v>
      </c>
      <c r="BM1233" s="189">
        <f t="shared" si="919"/>
        <v>0</v>
      </c>
    </row>
    <row r="1234" spans="3:65" outlineLevel="1" x14ac:dyDescent="0.2">
      <c r="C1234" s="188">
        <f t="shared" si="898"/>
        <v>11</v>
      </c>
      <c r="D1234" s="166" t="str">
        <f t="shared" si="895"/>
        <v/>
      </c>
      <c r="E1234" s="211" t="str">
        <f t="shared" si="895"/>
        <v>Operating Expense</v>
      </c>
      <c r="F1234" s="183">
        <f t="shared" si="895"/>
        <v>2</v>
      </c>
      <c r="G1234" s="183"/>
      <c r="H1234" s="239" t="b">
        <f t="shared" si="899"/>
        <v>1</v>
      </c>
      <c r="I1234" s="232">
        <v>0.5</v>
      </c>
      <c r="K1234" s="202">
        <f t="shared" si="900"/>
        <v>0</v>
      </c>
      <c r="L1234" s="203">
        <f t="shared" si="901"/>
        <v>0</v>
      </c>
      <c r="O1234" s="189">
        <f t="shared" ref="O1234:AT1234" si="920">-O1205*$I1234</f>
        <v>0</v>
      </c>
      <c r="P1234" s="189">
        <f t="shared" si="920"/>
        <v>0</v>
      </c>
      <c r="Q1234" s="189">
        <f t="shared" si="920"/>
        <v>0</v>
      </c>
      <c r="R1234" s="189">
        <f t="shared" si="920"/>
        <v>0</v>
      </c>
      <c r="S1234" s="189">
        <f t="shared" si="920"/>
        <v>0</v>
      </c>
      <c r="T1234" s="189">
        <f t="shared" si="920"/>
        <v>0</v>
      </c>
      <c r="U1234" s="189">
        <f t="shared" si="920"/>
        <v>0</v>
      </c>
      <c r="V1234" s="189">
        <f t="shared" si="920"/>
        <v>0</v>
      </c>
      <c r="W1234" s="189">
        <f t="shared" si="920"/>
        <v>0</v>
      </c>
      <c r="X1234" s="189">
        <f t="shared" si="920"/>
        <v>0</v>
      </c>
      <c r="Y1234" s="189">
        <f t="shared" si="920"/>
        <v>0</v>
      </c>
      <c r="Z1234" s="189">
        <f t="shared" si="920"/>
        <v>0</v>
      </c>
      <c r="AA1234" s="189">
        <f t="shared" si="920"/>
        <v>0</v>
      </c>
      <c r="AB1234" s="189">
        <f t="shared" si="920"/>
        <v>0</v>
      </c>
      <c r="AC1234" s="189">
        <f t="shared" si="920"/>
        <v>0</v>
      </c>
      <c r="AD1234" s="189">
        <f t="shared" si="920"/>
        <v>0</v>
      </c>
      <c r="AE1234" s="189">
        <f t="shared" si="920"/>
        <v>0</v>
      </c>
      <c r="AF1234" s="189">
        <f t="shared" si="920"/>
        <v>0</v>
      </c>
      <c r="AG1234" s="189">
        <f t="shared" si="920"/>
        <v>0</v>
      </c>
      <c r="AH1234" s="189">
        <f t="shared" si="920"/>
        <v>0</v>
      </c>
      <c r="AI1234" s="189">
        <f t="shared" si="920"/>
        <v>0</v>
      </c>
      <c r="AJ1234" s="189">
        <f t="shared" si="920"/>
        <v>0</v>
      </c>
      <c r="AK1234" s="189">
        <f t="shared" si="920"/>
        <v>0</v>
      </c>
      <c r="AL1234" s="189">
        <f t="shared" si="920"/>
        <v>0</v>
      </c>
      <c r="AM1234" s="189">
        <f t="shared" si="920"/>
        <v>0</v>
      </c>
      <c r="AN1234" s="189">
        <f t="shared" si="920"/>
        <v>0</v>
      </c>
      <c r="AO1234" s="189">
        <f t="shared" si="920"/>
        <v>0</v>
      </c>
      <c r="AP1234" s="189">
        <f t="shared" si="920"/>
        <v>0</v>
      </c>
      <c r="AQ1234" s="189">
        <f t="shared" si="920"/>
        <v>0</v>
      </c>
      <c r="AR1234" s="189">
        <f t="shared" si="920"/>
        <v>0</v>
      </c>
      <c r="AS1234" s="189">
        <f t="shared" si="920"/>
        <v>0</v>
      </c>
      <c r="AT1234" s="189">
        <f t="shared" si="920"/>
        <v>0</v>
      </c>
      <c r="AU1234" s="189">
        <f t="shared" ref="AU1234:BM1234" si="921">-AU1205*$I1234</f>
        <v>0</v>
      </c>
      <c r="AV1234" s="189">
        <f t="shared" si="921"/>
        <v>0</v>
      </c>
      <c r="AW1234" s="189">
        <f t="shared" si="921"/>
        <v>0</v>
      </c>
      <c r="AX1234" s="189">
        <f t="shared" si="921"/>
        <v>0</v>
      </c>
      <c r="AY1234" s="189">
        <f t="shared" si="921"/>
        <v>0</v>
      </c>
      <c r="AZ1234" s="189">
        <f t="shared" si="921"/>
        <v>0</v>
      </c>
      <c r="BA1234" s="189">
        <f t="shared" si="921"/>
        <v>0</v>
      </c>
      <c r="BB1234" s="189">
        <f t="shared" si="921"/>
        <v>0</v>
      </c>
      <c r="BC1234" s="189">
        <f t="shared" si="921"/>
        <v>0</v>
      </c>
      <c r="BD1234" s="189">
        <f t="shared" si="921"/>
        <v>0</v>
      </c>
      <c r="BE1234" s="189">
        <f t="shared" si="921"/>
        <v>0</v>
      </c>
      <c r="BF1234" s="189">
        <f t="shared" si="921"/>
        <v>0</v>
      </c>
      <c r="BG1234" s="189">
        <f t="shared" si="921"/>
        <v>0</v>
      </c>
      <c r="BH1234" s="189">
        <f t="shared" si="921"/>
        <v>0</v>
      </c>
      <c r="BI1234" s="189">
        <f t="shared" si="921"/>
        <v>0</v>
      </c>
      <c r="BJ1234" s="189">
        <f t="shared" si="921"/>
        <v>0</v>
      </c>
      <c r="BK1234" s="189">
        <f t="shared" si="921"/>
        <v>0</v>
      </c>
      <c r="BL1234" s="189">
        <f t="shared" si="921"/>
        <v>0</v>
      </c>
      <c r="BM1234" s="189">
        <f t="shared" si="921"/>
        <v>0</v>
      </c>
    </row>
    <row r="1235" spans="3:65" outlineLevel="1" x14ac:dyDescent="0.2">
      <c r="C1235" s="188">
        <f t="shared" si="898"/>
        <v>12</v>
      </c>
      <c r="D1235" s="166" t="str">
        <f t="shared" si="895"/>
        <v/>
      </c>
      <c r="E1235" s="211" t="str">
        <f t="shared" si="895"/>
        <v>Operating Expense</v>
      </c>
      <c r="F1235" s="183">
        <f t="shared" si="895"/>
        <v>2</v>
      </c>
      <c r="G1235" s="183"/>
      <c r="H1235" s="239" t="b">
        <f t="shared" si="899"/>
        <v>1</v>
      </c>
      <c r="I1235" s="232">
        <v>0.5</v>
      </c>
      <c r="K1235" s="202">
        <f t="shared" si="900"/>
        <v>0</v>
      </c>
      <c r="L1235" s="203">
        <f t="shared" si="901"/>
        <v>0</v>
      </c>
      <c r="O1235" s="189">
        <f t="shared" ref="O1235:AT1235" si="922">-O1206*$I1235</f>
        <v>0</v>
      </c>
      <c r="P1235" s="189">
        <f t="shared" si="922"/>
        <v>0</v>
      </c>
      <c r="Q1235" s="189">
        <f t="shared" si="922"/>
        <v>0</v>
      </c>
      <c r="R1235" s="189">
        <f t="shared" si="922"/>
        <v>0</v>
      </c>
      <c r="S1235" s="189">
        <f t="shared" si="922"/>
        <v>0</v>
      </c>
      <c r="T1235" s="189">
        <f t="shared" si="922"/>
        <v>0</v>
      </c>
      <c r="U1235" s="189">
        <f t="shared" si="922"/>
        <v>0</v>
      </c>
      <c r="V1235" s="189">
        <f t="shared" si="922"/>
        <v>0</v>
      </c>
      <c r="W1235" s="189">
        <f t="shared" si="922"/>
        <v>0</v>
      </c>
      <c r="X1235" s="189">
        <f t="shared" si="922"/>
        <v>0</v>
      </c>
      <c r="Y1235" s="189">
        <f t="shared" si="922"/>
        <v>0</v>
      </c>
      <c r="Z1235" s="189">
        <f t="shared" si="922"/>
        <v>0</v>
      </c>
      <c r="AA1235" s="189">
        <f t="shared" si="922"/>
        <v>0</v>
      </c>
      <c r="AB1235" s="189">
        <f t="shared" si="922"/>
        <v>0</v>
      </c>
      <c r="AC1235" s="189">
        <f t="shared" si="922"/>
        <v>0</v>
      </c>
      <c r="AD1235" s="189">
        <f t="shared" si="922"/>
        <v>0</v>
      </c>
      <c r="AE1235" s="189">
        <f t="shared" si="922"/>
        <v>0</v>
      </c>
      <c r="AF1235" s="189">
        <f t="shared" si="922"/>
        <v>0</v>
      </c>
      <c r="AG1235" s="189">
        <f t="shared" si="922"/>
        <v>0</v>
      </c>
      <c r="AH1235" s="189">
        <f t="shared" si="922"/>
        <v>0</v>
      </c>
      <c r="AI1235" s="189">
        <f t="shared" si="922"/>
        <v>0</v>
      </c>
      <c r="AJ1235" s="189">
        <f t="shared" si="922"/>
        <v>0</v>
      </c>
      <c r="AK1235" s="189">
        <f t="shared" si="922"/>
        <v>0</v>
      </c>
      <c r="AL1235" s="189">
        <f t="shared" si="922"/>
        <v>0</v>
      </c>
      <c r="AM1235" s="189">
        <f t="shared" si="922"/>
        <v>0</v>
      </c>
      <c r="AN1235" s="189">
        <f t="shared" si="922"/>
        <v>0</v>
      </c>
      <c r="AO1235" s="189">
        <f t="shared" si="922"/>
        <v>0</v>
      </c>
      <c r="AP1235" s="189">
        <f t="shared" si="922"/>
        <v>0</v>
      </c>
      <c r="AQ1235" s="189">
        <f t="shared" si="922"/>
        <v>0</v>
      </c>
      <c r="AR1235" s="189">
        <f t="shared" si="922"/>
        <v>0</v>
      </c>
      <c r="AS1235" s="189">
        <f t="shared" si="922"/>
        <v>0</v>
      </c>
      <c r="AT1235" s="189">
        <f t="shared" si="922"/>
        <v>0</v>
      </c>
      <c r="AU1235" s="189">
        <f t="shared" ref="AU1235:BM1235" si="923">-AU1206*$I1235</f>
        <v>0</v>
      </c>
      <c r="AV1235" s="189">
        <f t="shared" si="923"/>
        <v>0</v>
      </c>
      <c r="AW1235" s="189">
        <f t="shared" si="923"/>
        <v>0</v>
      </c>
      <c r="AX1235" s="189">
        <f t="shared" si="923"/>
        <v>0</v>
      </c>
      <c r="AY1235" s="189">
        <f t="shared" si="923"/>
        <v>0</v>
      </c>
      <c r="AZ1235" s="189">
        <f t="shared" si="923"/>
        <v>0</v>
      </c>
      <c r="BA1235" s="189">
        <f t="shared" si="923"/>
        <v>0</v>
      </c>
      <c r="BB1235" s="189">
        <f t="shared" si="923"/>
        <v>0</v>
      </c>
      <c r="BC1235" s="189">
        <f t="shared" si="923"/>
        <v>0</v>
      </c>
      <c r="BD1235" s="189">
        <f t="shared" si="923"/>
        <v>0</v>
      </c>
      <c r="BE1235" s="189">
        <f t="shared" si="923"/>
        <v>0</v>
      </c>
      <c r="BF1235" s="189">
        <f t="shared" si="923"/>
        <v>0</v>
      </c>
      <c r="BG1235" s="189">
        <f t="shared" si="923"/>
        <v>0</v>
      </c>
      <c r="BH1235" s="189">
        <f t="shared" si="923"/>
        <v>0</v>
      </c>
      <c r="BI1235" s="189">
        <f t="shared" si="923"/>
        <v>0</v>
      </c>
      <c r="BJ1235" s="189">
        <f t="shared" si="923"/>
        <v>0</v>
      </c>
      <c r="BK1235" s="189">
        <f t="shared" si="923"/>
        <v>0</v>
      </c>
      <c r="BL1235" s="189">
        <f t="shared" si="923"/>
        <v>0</v>
      </c>
      <c r="BM1235" s="189">
        <f t="shared" si="923"/>
        <v>0</v>
      </c>
    </row>
    <row r="1236" spans="3:65" outlineLevel="1" x14ac:dyDescent="0.2">
      <c r="C1236" s="188">
        <f t="shared" si="898"/>
        <v>13</v>
      </c>
      <c r="D1236" s="166" t="str">
        <f t="shared" si="895"/>
        <v xml:space="preserve">Alt 2 - TRANSMISSION LINE  </v>
      </c>
      <c r="E1236" s="211" t="str">
        <f t="shared" si="895"/>
        <v>CWIP Capital</v>
      </c>
      <c r="F1236" s="183">
        <f t="shared" si="895"/>
        <v>6</v>
      </c>
      <c r="G1236" s="183"/>
      <c r="H1236" s="239" t="b">
        <f t="shared" si="899"/>
        <v>0</v>
      </c>
      <c r="I1236" s="232">
        <v>0.5</v>
      </c>
      <c r="K1236" s="202">
        <f t="shared" si="900"/>
        <v>0</v>
      </c>
      <c r="L1236" s="203">
        <f t="shared" si="901"/>
        <v>0</v>
      </c>
      <c r="O1236" s="189">
        <f t="shared" ref="O1236:AT1236" si="924">-O1207*$I1236</f>
        <v>0</v>
      </c>
      <c r="P1236" s="189">
        <f t="shared" si="924"/>
        <v>0</v>
      </c>
      <c r="Q1236" s="189">
        <f t="shared" si="924"/>
        <v>0</v>
      </c>
      <c r="R1236" s="189">
        <f t="shared" si="924"/>
        <v>0</v>
      </c>
      <c r="S1236" s="189">
        <f t="shared" si="924"/>
        <v>0</v>
      </c>
      <c r="T1236" s="189">
        <f t="shared" si="924"/>
        <v>0</v>
      </c>
      <c r="U1236" s="189">
        <f t="shared" si="924"/>
        <v>0</v>
      </c>
      <c r="V1236" s="189">
        <f t="shared" si="924"/>
        <v>0</v>
      </c>
      <c r="W1236" s="189">
        <f t="shared" si="924"/>
        <v>0</v>
      </c>
      <c r="X1236" s="189">
        <f t="shared" si="924"/>
        <v>0</v>
      </c>
      <c r="Y1236" s="189">
        <f t="shared" si="924"/>
        <v>0</v>
      </c>
      <c r="Z1236" s="189">
        <f t="shared" si="924"/>
        <v>0</v>
      </c>
      <c r="AA1236" s="189">
        <f t="shared" si="924"/>
        <v>0</v>
      </c>
      <c r="AB1236" s="189">
        <f t="shared" si="924"/>
        <v>0</v>
      </c>
      <c r="AC1236" s="189">
        <f t="shared" si="924"/>
        <v>0</v>
      </c>
      <c r="AD1236" s="189">
        <f t="shared" si="924"/>
        <v>0</v>
      </c>
      <c r="AE1236" s="189">
        <f t="shared" si="924"/>
        <v>0</v>
      </c>
      <c r="AF1236" s="189">
        <f t="shared" si="924"/>
        <v>0</v>
      </c>
      <c r="AG1236" s="189">
        <f t="shared" si="924"/>
        <v>0</v>
      </c>
      <c r="AH1236" s="189">
        <f t="shared" si="924"/>
        <v>0</v>
      </c>
      <c r="AI1236" s="189">
        <f t="shared" si="924"/>
        <v>0</v>
      </c>
      <c r="AJ1236" s="189">
        <f t="shared" si="924"/>
        <v>0</v>
      </c>
      <c r="AK1236" s="189">
        <f t="shared" si="924"/>
        <v>0</v>
      </c>
      <c r="AL1236" s="189">
        <f t="shared" si="924"/>
        <v>0</v>
      </c>
      <c r="AM1236" s="189">
        <f t="shared" si="924"/>
        <v>0</v>
      </c>
      <c r="AN1236" s="189">
        <f t="shared" si="924"/>
        <v>0</v>
      </c>
      <c r="AO1236" s="189">
        <f t="shared" si="924"/>
        <v>0</v>
      </c>
      <c r="AP1236" s="189">
        <f t="shared" si="924"/>
        <v>0</v>
      </c>
      <c r="AQ1236" s="189">
        <f t="shared" si="924"/>
        <v>0</v>
      </c>
      <c r="AR1236" s="189">
        <f t="shared" si="924"/>
        <v>0</v>
      </c>
      <c r="AS1236" s="189">
        <f t="shared" si="924"/>
        <v>0</v>
      </c>
      <c r="AT1236" s="189">
        <f t="shared" si="924"/>
        <v>0</v>
      </c>
      <c r="AU1236" s="189">
        <f t="shared" ref="AU1236:BM1236" si="925">-AU1207*$I1236</f>
        <v>0</v>
      </c>
      <c r="AV1236" s="189">
        <f t="shared" si="925"/>
        <v>0</v>
      </c>
      <c r="AW1236" s="189">
        <f t="shared" si="925"/>
        <v>0</v>
      </c>
      <c r="AX1236" s="189">
        <f t="shared" si="925"/>
        <v>0</v>
      </c>
      <c r="AY1236" s="189">
        <f t="shared" si="925"/>
        <v>0</v>
      </c>
      <c r="AZ1236" s="189">
        <f t="shared" si="925"/>
        <v>0</v>
      </c>
      <c r="BA1236" s="189">
        <f t="shared" si="925"/>
        <v>0</v>
      </c>
      <c r="BB1236" s="189">
        <f t="shared" si="925"/>
        <v>0</v>
      </c>
      <c r="BC1236" s="189">
        <f t="shared" si="925"/>
        <v>0</v>
      </c>
      <c r="BD1236" s="189">
        <f t="shared" si="925"/>
        <v>0</v>
      </c>
      <c r="BE1236" s="189">
        <f t="shared" si="925"/>
        <v>0</v>
      </c>
      <c r="BF1236" s="189">
        <f t="shared" si="925"/>
        <v>0</v>
      </c>
      <c r="BG1236" s="189">
        <f t="shared" si="925"/>
        <v>0</v>
      </c>
      <c r="BH1236" s="189">
        <f t="shared" si="925"/>
        <v>0</v>
      </c>
      <c r="BI1236" s="189">
        <f t="shared" si="925"/>
        <v>0</v>
      </c>
      <c r="BJ1236" s="189">
        <f t="shared" si="925"/>
        <v>0</v>
      </c>
      <c r="BK1236" s="189">
        <f t="shared" si="925"/>
        <v>0</v>
      </c>
      <c r="BL1236" s="189">
        <f t="shared" si="925"/>
        <v>0</v>
      </c>
      <c r="BM1236" s="189">
        <f t="shared" si="925"/>
        <v>0</v>
      </c>
    </row>
    <row r="1237" spans="3:65" outlineLevel="1" x14ac:dyDescent="0.2">
      <c r="C1237" s="188">
        <f t="shared" si="898"/>
        <v>14</v>
      </c>
      <c r="D1237" s="166" t="str">
        <f t="shared" si="895"/>
        <v xml:space="preserve">Alt 2 - TRANSMISSION SUBSTATION  </v>
      </c>
      <c r="E1237" s="211" t="str">
        <f t="shared" si="895"/>
        <v>CWIP Capital</v>
      </c>
      <c r="F1237" s="183">
        <f t="shared" si="895"/>
        <v>6</v>
      </c>
      <c r="G1237" s="183"/>
      <c r="H1237" s="239" t="b">
        <f t="shared" si="899"/>
        <v>0</v>
      </c>
      <c r="I1237" s="232">
        <v>0.5</v>
      </c>
      <c r="K1237" s="202">
        <f t="shared" si="900"/>
        <v>0</v>
      </c>
      <c r="L1237" s="203">
        <f t="shared" si="901"/>
        <v>0</v>
      </c>
      <c r="O1237" s="189">
        <f t="shared" ref="O1237:AT1237" si="926">-O1208*$I1237</f>
        <v>0</v>
      </c>
      <c r="P1237" s="189">
        <f t="shared" si="926"/>
        <v>0</v>
      </c>
      <c r="Q1237" s="189">
        <f t="shared" si="926"/>
        <v>0</v>
      </c>
      <c r="R1237" s="189">
        <f t="shared" si="926"/>
        <v>0</v>
      </c>
      <c r="S1237" s="189">
        <f t="shared" si="926"/>
        <v>0</v>
      </c>
      <c r="T1237" s="189">
        <f t="shared" si="926"/>
        <v>0</v>
      </c>
      <c r="U1237" s="189">
        <f t="shared" si="926"/>
        <v>0</v>
      </c>
      <c r="V1237" s="189">
        <f t="shared" si="926"/>
        <v>0</v>
      </c>
      <c r="W1237" s="189">
        <f t="shared" si="926"/>
        <v>0</v>
      </c>
      <c r="X1237" s="189">
        <f t="shared" si="926"/>
        <v>0</v>
      </c>
      <c r="Y1237" s="189">
        <f t="shared" si="926"/>
        <v>0</v>
      </c>
      <c r="Z1237" s="189">
        <f t="shared" si="926"/>
        <v>0</v>
      </c>
      <c r="AA1237" s="189">
        <f t="shared" si="926"/>
        <v>0</v>
      </c>
      <c r="AB1237" s="189">
        <f t="shared" si="926"/>
        <v>0</v>
      </c>
      <c r="AC1237" s="189">
        <f t="shared" si="926"/>
        <v>0</v>
      </c>
      <c r="AD1237" s="189">
        <f t="shared" si="926"/>
        <v>0</v>
      </c>
      <c r="AE1237" s="189">
        <f t="shared" si="926"/>
        <v>0</v>
      </c>
      <c r="AF1237" s="189">
        <f t="shared" si="926"/>
        <v>0</v>
      </c>
      <c r="AG1237" s="189">
        <f t="shared" si="926"/>
        <v>0</v>
      </c>
      <c r="AH1237" s="189">
        <f t="shared" si="926"/>
        <v>0</v>
      </c>
      <c r="AI1237" s="189">
        <f t="shared" si="926"/>
        <v>0</v>
      </c>
      <c r="AJ1237" s="189">
        <f t="shared" si="926"/>
        <v>0</v>
      </c>
      <c r="AK1237" s="189">
        <f t="shared" si="926"/>
        <v>0</v>
      </c>
      <c r="AL1237" s="189">
        <f t="shared" si="926"/>
        <v>0</v>
      </c>
      <c r="AM1237" s="189">
        <f t="shared" si="926"/>
        <v>0</v>
      </c>
      <c r="AN1237" s="189">
        <f t="shared" si="926"/>
        <v>0</v>
      </c>
      <c r="AO1237" s="189">
        <f t="shared" si="926"/>
        <v>0</v>
      </c>
      <c r="AP1237" s="189">
        <f t="shared" si="926"/>
        <v>0</v>
      </c>
      <c r="AQ1237" s="189">
        <f t="shared" si="926"/>
        <v>0</v>
      </c>
      <c r="AR1237" s="189">
        <f t="shared" si="926"/>
        <v>0</v>
      </c>
      <c r="AS1237" s="189">
        <f t="shared" si="926"/>
        <v>0</v>
      </c>
      <c r="AT1237" s="189">
        <f t="shared" si="926"/>
        <v>0</v>
      </c>
      <c r="AU1237" s="189">
        <f t="shared" ref="AU1237:BM1237" si="927">-AU1208*$I1237</f>
        <v>0</v>
      </c>
      <c r="AV1237" s="189">
        <f t="shared" si="927"/>
        <v>0</v>
      </c>
      <c r="AW1237" s="189">
        <f t="shared" si="927"/>
        <v>0</v>
      </c>
      <c r="AX1237" s="189">
        <f t="shared" si="927"/>
        <v>0</v>
      </c>
      <c r="AY1237" s="189">
        <f t="shared" si="927"/>
        <v>0</v>
      </c>
      <c r="AZ1237" s="189">
        <f t="shared" si="927"/>
        <v>0</v>
      </c>
      <c r="BA1237" s="189">
        <f t="shared" si="927"/>
        <v>0</v>
      </c>
      <c r="BB1237" s="189">
        <f t="shared" si="927"/>
        <v>0</v>
      </c>
      <c r="BC1237" s="189">
        <f t="shared" si="927"/>
        <v>0</v>
      </c>
      <c r="BD1237" s="189">
        <f t="shared" si="927"/>
        <v>0</v>
      </c>
      <c r="BE1237" s="189">
        <f t="shared" si="927"/>
        <v>0</v>
      </c>
      <c r="BF1237" s="189">
        <f t="shared" si="927"/>
        <v>0</v>
      </c>
      <c r="BG1237" s="189">
        <f t="shared" si="927"/>
        <v>0</v>
      </c>
      <c r="BH1237" s="189">
        <f t="shared" si="927"/>
        <v>0</v>
      </c>
      <c r="BI1237" s="189">
        <f t="shared" si="927"/>
        <v>0</v>
      </c>
      <c r="BJ1237" s="189">
        <f t="shared" si="927"/>
        <v>0</v>
      </c>
      <c r="BK1237" s="189">
        <f t="shared" si="927"/>
        <v>0</v>
      </c>
      <c r="BL1237" s="189">
        <f t="shared" si="927"/>
        <v>0</v>
      </c>
      <c r="BM1237" s="189">
        <f t="shared" si="927"/>
        <v>0</v>
      </c>
    </row>
    <row r="1238" spans="3:65" outlineLevel="1" x14ac:dyDescent="0.2">
      <c r="C1238" s="188">
        <f t="shared" si="898"/>
        <v>15</v>
      </c>
      <c r="D1238" s="166" t="str">
        <f t="shared" si="895"/>
        <v xml:space="preserve">Alt 2 - DISTRIBUTION SUBSTATION  </v>
      </c>
      <c r="E1238" s="211" t="str">
        <f t="shared" si="895"/>
        <v>CWIP Capital</v>
      </c>
      <c r="F1238" s="183">
        <f t="shared" si="895"/>
        <v>6</v>
      </c>
      <c r="G1238" s="183"/>
      <c r="H1238" s="239" t="b">
        <f t="shared" si="899"/>
        <v>0</v>
      </c>
      <c r="I1238" s="232">
        <v>0.5</v>
      </c>
      <c r="K1238" s="202">
        <f t="shared" si="900"/>
        <v>0</v>
      </c>
      <c r="L1238" s="203">
        <f t="shared" si="901"/>
        <v>0</v>
      </c>
      <c r="O1238" s="189">
        <f t="shared" ref="O1238:AT1238" si="928">-O1209*$I1238</f>
        <v>0</v>
      </c>
      <c r="P1238" s="189">
        <f t="shared" si="928"/>
        <v>0</v>
      </c>
      <c r="Q1238" s="189">
        <f t="shared" si="928"/>
        <v>0</v>
      </c>
      <c r="R1238" s="189">
        <f t="shared" si="928"/>
        <v>0</v>
      </c>
      <c r="S1238" s="189">
        <f t="shared" si="928"/>
        <v>0</v>
      </c>
      <c r="T1238" s="189">
        <f t="shared" si="928"/>
        <v>0</v>
      </c>
      <c r="U1238" s="189">
        <f t="shared" si="928"/>
        <v>0</v>
      </c>
      <c r="V1238" s="189">
        <f t="shared" si="928"/>
        <v>0</v>
      </c>
      <c r="W1238" s="189">
        <f t="shared" si="928"/>
        <v>0</v>
      </c>
      <c r="X1238" s="189">
        <f t="shared" si="928"/>
        <v>0</v>
      </c>
      <c r="Y1238" s="189">
        <f t="shared" si="928"/>
        <v>0</v>
      </c>
      <c r="Z1238" s="189">
        <f t="shared" si="928"/>
        <v>0</v>
      </c>
      <c r="AA1238" s="189">
        <f t="shared" si="928"/>
        <v>0</v>
      </c>
      <c r="AB1238" s="189">
        <f t="shared" si="928"/>
        <v>0</v>
      </c>
      <c r="AC1238" s="189">
        <f t="shared" si="928"/>
        <v>0</v>
      </c>
      <c r="AD1238" s="189">
        <f t="shared" si="928"/>
        <v>0</v>
      </c>
      <c r="AE1238" s="189">
        <f t="shared" si="928"/>
        <v>0</v>
      </c>
      <c r="AF1238" s="189">
        <f t="shared" si="928"/>
        <v>0</v>
      </c>
      <c r="AG1238" s="189">
        <f t="shared" si="928"/>
        <v>0</v>
      </c>
      <c r="AH1238" s="189">
        <f t="shared" si="928"/>
        <v>0</v>
      </c>
      <c r="AI1238" s="189">
        <f t="shared" si="928"/>
        <v>0</v>
      </c>
      <c r="AJ1238" s="189">
        <f t="shared" si="928"/>
        <v>0</v>
      </c>
      <c r="AK1238" s="189">
        <f t="shared" si="928"/>
        <v>0</v>
      </c>
      <c r="AL1238" s="189">
        <f t="shared" si="928"/>
        <v>0</v>
      </c>
      <c r="AM1238" s="189">
        <f t="shared" si="928"/>
        <v>0</v>
      </c>
      <c r="AN1238" s="189">
        <f t="shared" si="928"/>
        <v>0</v>
      </c>
      <c r="AO1238" s="189">
        <f t="shared" si="928"/>
        <v>0</v>
      </c>
      <c r="AP1238" s="189">
        <f t="shared" si="928"/>
        <v>0</v>
      </c>
      <c r="AQ1238" s="189">
        <f t="shared" si="928"/>
        <v>0</v>
      </c>
      <c r="AR1238" s="189">
        <f t="shared" si="928"/>
        <v>0</v>
      </c>
      <c r="AS1238" s="189">
        <f t="shared" si="928"/>
        <v>0</v>
      </c>
      <c r="AT1238" s="189">
        <f t="shared" si="928"/>
        <v>0</v>
      </c>
      <c r="AU1238" s="189">
        <f t="shared" ref="AU1238:BM1238" si="929">-AU1209*$I1238</f>
        <v>0</v>
      </c>
      <c r="AV1238" s="189">
        <f t="shared" si="929"/>
        <v>0</v>
      </c>
      <c r="AW1238" s="189">
        <f t="shared" si="929"/>
        <v>0</v>
      </c>
      <c r="AX1238" s="189">
        <f t="shared" si="929"/>
        <v>0</v>
      </c>
      <c r="AY1238" s="189">
        <f t="shared" si="929"/>
        <v>0</v>
      </c>
      <c r="AZ1238" s="189">
        <f t="shared" si="929"/>
        <v>0</v>
      </c>
      <c r="BA1238" s="189">
        <f t="shared" si="929"/>
        <v>0</v>
      </c>
      <c r="BB1238" s="189">
        <f t="shared" si="929"/>
        <v>0</v>
      </c>
      <c r="BC1238" s="189">
        <f t="shared" si="929"/>
        <v>0</v>
      </c>
      <c r="BD1238" s="189">
        <f t="shared" si="929"/>
        <v>0</v>
      </c>
      <c r="BE1238" s="189">
        <f t="shared" si="929"/>
        <v>0</v>
      </c>
      <c r="BF1238" s="189">
        <f t="shared" si="929"/>
        <v>0</v>
      </c>
      <c r="BG1238" s="189">
        <f t="shared" si="929"/>
        <v>0</v>
      </c>
      <c r="BH1238" s="189">
        <f t="shared" si="929"/>
        <v>0</v>
      </c>
      <c r="BI1238" s="189">
        <f t="shared" si="929"/>
        <v>0</v>
      </c>
      <c r="BJ1238" s="189">
        <f t="shared" si="929"/>
        <v>0</v>
      </c>
      <c r="BK1238" s="189">
        <f t="shared" si="929"/>
        <v>0</v>
      </c>
      <c r="BL1238" s="189">
        <f t="shared" si="929"/>
        <v>0</v>
      </c>
      <c r="BM1238" s="189">
        <f t="shared" si="929"/>
        <v>0</v>
      </c>
    </row>
    <row r="1239" spans="3:65" outlineLevel="1" x14ac:dyDescent="0.2">
      <c r="C1239" s="188">
        <f t="shared" si="898"/>
        <v>16</v>
      </c>
      <c r="D1239" s="166" t="str">
        <f t="shared" si="895"/>
        <v>item 16</v>
      </c>
      <c r="E1239" s="211" t="str">
        <f t="shared" si="895"/>
        <v>Operating Expense</v>
      </c>
      <c r="F1239" s="183">
        <f t="shared" si="895"/>
        <v>2</v>
      </c>
      <c r="G1239" s="183"/>
      <c r="H1239" s="239" t="b">
        <f t="shared" si="899"/>
        <v>1</v>
      </c>
      <c r="I1239" s="232">
        <v>0.5</v>
      </c>
      <c r="K1239" s="202">
        <f t="shared" si="900"/>
        <v>0</v>
      </c>
      <c r="L1239" s="203">
        <f t="shared" si="901"/>
        <v>0</v>
      </c>
      <c r="O1239" s="189">
        <f t="shared" ref="O1239:AT1239" si="930">-O1210*$I1239</f>
        <v>0</v>
      </c>
      <c r="P1239" s="189">
        <f t="shared" si="930"/>
        <v>0</v>
      </c>
      <c r="Q1239" s="189">
        <f t="shared" si="930"/>
        <v>0</v>
      </c>
      <c r="R1239" s="189">
        <f t="shared" si="930"/>
        <v>0</v>
      </c>
      <c r="S1239" s="189">
        <f t="shared" si="930"/>
        <v>0</v>
      </c>
      <c r="T1239" s="189">
        <f t="shared" si="930"/>
        <v>0</v>
      </c>
      <c r="U1239" s="189">
        <f t="shared" si="930"/>
        <v>0</v>
      </c>
      <c r="V1239" s="189">
        <f t="shared" si="930"/>
        <v>0</v>
      </c>
      <c r="W1239" s="189">
        <f t="shared" si="930"/>
        <v>0</v>
      </c>
      <c r="X1239" s="189">
        <f t="shared" si="930"/>
        <v>0</v>
      </c>
      <c r="Y1239" s="189">
        <f t="shared" si="930"/>
        <v>0</v>
      </c>
      <c r="Z1239" s="189">
        <f t="shared" si="930"/>
        <v>0</v>
      </c>
      <c r="AA1239" s="189">
        <f t="shared" si="930"/>
        <v>0</v>
      </c>
      <c r="AB1239" s="189">
        <f t="shared" si="930"/>
        <v>0</v>
      </c>
      <c r="AC1239" s="189">
        <f t="shared" si="930"/>
        <v>0</v>
      </c>
      <c r="AD1239" s="189">
        <f t="shared" si="930"/>
        <v>0</v>
      </c>
      <c r="AE1239" s="189">
        <f t="shared" si="930"/>
        <v>0</v>
      </c>
      <c r="AF1239" s="189">
        <f t="shared" si="930"/>
        <v>0</v>
      </c>
      <c r="AG1239" s="189">
        <f t="shared" si="930"/>
        <v>0</v>
      </c>
      <c r="AH1239" s="189">
        <f t="shared" si="930"/>
        <v>0</v>
      </c>
      <c r="AI1239" s="189">
        <f t="shared" si="930"/>
        <v>0</v>
      </c>
      <c r="AJ1239" s="189">
        <f t="shared" si="930"/>
        <v>0</v>
      </c>
      <c r="AK1239" s="189">
        <f t="shared" si="930"/>
        <v>0</v>
      </c>
      <c r="AL1239" s="189">
        <f t="shared" si="930"/>
        <v>0</v>
      </c>
      <c r="AM1239" s="189">
        <f t="shared" si="930"/>
        <v>0</v>
      </c>
      <c r="AN1239" s="189">
        <f t="shared" si="930"/>
        <v>0</v>
      </c>
      <c r="AO1239" s="189">
        <f t="shared" si="930"/>
        <v>0</v>
      </c>
      <c r="AP1239" s="189">
        <f t="shared" si="930"/>
        <v>0</v>
      </c>
      <c r="AQ1239" s="189">
        <f t="shared" si="930"/>
        <v>0</v>
      </c>
      <c r="AR1239" s="189">
        <f t="shared" si="930"/>
        <v>0</v>
      </c>
      <c r="AS1239" s="189">
        <f t="shared" si="930"/>
        <v>0</v>
      </c>
      <c r="AT1239" s="189">
        <f t="shared" si="930"/>
        <v>0</v>
      </c>
      <c r="AU1239" s="189">
        <f t="shared" ref="AU1239:BM1239" si="931">-AU1210*$I1239</f>
        <v>0</v>
      </c>
      <c r="AV1239" s="189">
        <f t="shared" si="931"/>
        <v>0</v>
      </c>
      <c r="AW1239" s="189">
        <f t="shared" si="931"/>
        <v>0</v>
      </c>
      <c r="AX1239" s="189">
        <f t="shared" si="931"/>
        <v>0</v>
      </c>
      <c r="AY1239" s="189">
        <f t="shared" si="931"/>
        <v>0</v>
      </c>
      <c r="AZ1239" s="189">
        <f t="shared" si="931"/>
        <v>0</v>
      </c>
      <c r="BA1239" s="189">
        <f t="shared" si="931"/>
        <v>0</v>
      </c>
      <c r="BB1239" s="189">
        <f t="shared" si="931"/>
        <v>0</v>
      </c>
      <c r="BC1239" s="189">
        <f t="shared" si="931"/>
        <v>0</v>
      </c>
      <c r="BD1239" s="189">
        <f t="shared" si="931"/>
        <v>0</v>
      </c>
      <c r="BE1239" s="189">
        <f t="shared" si="931"/>
        <v>0</v>
      </c>
      <c r="BF1239" s="189">
        <f t="shared" si="931"/>
        <v>0</v>
      </c>
      <c r="BG1239" s="189">
        <f t="shared" si="931"/>
        <v>0</v>
      </c>
      <c r="BH1239" s="189">
        <f t="shared" si="931"/>
        <v>0</v>
      </c>
      <c r="BI1239" s="189">
        <f t="shared" si="931"/>
        <v>0</v>
      </c>
      <c r="BJ1239" s="189">
        <f t="shared" si="931"/>
        <v>0</v>
      </c>
      <c r="BK1239" s="189">
        <f t="shared" si="931"/>
        <v>0</v>
      </c>
      <c r="BL1239" s="189">
        <f t="shared" si="931"/>
        <v>0</v>
      </c>
      <c r="BM1239" s="189">
        <f t="shared" si="931"/>
        <v>0</v>
      </c>
    </row>
    <row r="1240" spans="3:65" outlineLevel="1" x14ac:dyDescent="0.2">
      <c r="C1240" s="188">
        <f t="shared" si="898"/>
        <v>17</v>
      </c>
      <c r="D1240" s="166" t="str">
        <f t="shared" si="895"/>
        <v>item 17</v>
      </c>
      <c r="E1240" s="211" t="str">
        <f t="shared" si="895"/>
        <v>Operating Expense</v>
      </c>
      <c r="F1240" s="183">
        <f t="shared" si="895"/>
        <v>2</v>
      </c>
      <c r="G1240" s="183"/>
      <c r="H1240" s="239" t="b">
        <f t="shared" si="899"/>
        <v>1</v>
      </c>
      <c r="I1240" s="232">
        <v>0.5</v>
      </c>
      <c r="K1240" s="202">
        <f t="shared" si="900"/>
        <v>0</v>
      </c>
      <c r="L1240" s="203">
        <f t="shared" si="901"/>
        <v>0</v>
      </c>
      <c r="O1240" s="189">
        <f t="shared" ref="O1240:AT1240" si="932">-O1211*$I1240</f>
        <v>0</v>
      </c>
      <c r="P1240" s="189">
        <f t="shared" si="932"/>
        <v>0</v>
      </c>
      <c r="Q1240" s="189">
        <f t="shared" si="932"/>
        <v>0</v>
      </c>
      <c r="R1240" s="189">
        <f t="shared" si="932"/>
        <v>0</v>
      </c>
      <c r="S1240" s="189">
        <f t="shared" si="932"/>
        <v>0</v>
      </c>
      <c r="T1240" s="189">
        <f t="shared" si="932"/>
        <v>0</v>
      </c>
      <c r="U1240" s="189">
        <f t="shared" si="932"/>
        <v>0</v>
      </c>
      <c r="V1240" s="189">
        <f t="shared" si="932"/>
        <v>0</v>
      </c>
      <c r="W1240" s="189">
        <f t="shared" si="932"/>
        <v>0</v>
      </c>
      <c r="X1240" s="189">
        <f t="shared" si="932"/>
        <v>0</v>
      </c>
      <c r="Y1240" s="189">
        <f t="shared" si="932"/>
        <v>0</v>
      </c>
      <c r="Z1240" s="189">
        <f t="shared" si="932"/>
        <v>0</v>
      </c>
      <c r="AA1240" s="189">
        <f t="shared" si="932"/>
        <v>0</v>
      </c>
      <c r="AB1240" s="189">
        <f t="shared" si="932"/>
        <v>0</v>
      </c>
      <c r="AC1240" s="189">
        <f t="shared" si="932"/>
        <v>0</v>
      </c>
      <c r="AD1240" s="189">
        <f t="shared" si="932"/>
        <v>0</v>
      </c>
      <c r="AE1240" s="189">
        <f t="shared" si="932"/>
        <v>0</v>
      </c>
      <c r="AF1240" s="189">
        <f t="shared" si="932"/>
        <v>0</v>
      </c>
      <c r="AG1240" s="189">
        <f t="shared" si="932"/>
        <v>0</v>
      </c>
      <c r="AH1240" s="189">
        <f t="shared" si="932"/>
        <v>0</v>
      </c>
      <c r="AI1240" s="189">
        <f t="shared" si="932"/>
        <v>0</v>
      </c>
      <c r="AJ1240" s="189">
        <f t="shared" si="932"/>
        <v>0</v>
      </c>
      <c r="AK1240" s="189">
        <f t="shared" si="932"/>
        <v>0</v>
      </c>
      <c r="AL1240" s="189">
        <f t="shared" si="932"/>
        <v>0</v>
      </c>
      <c r="AM1240" s="189">
        <f t="shared" si="932"/>
        <v>0</v>
      </c>
      <c r="AN1240" s="189">
        <f t="shared" si="932"/>
        <v>0</v>
      </c>
      <c r="AO1240" s="189">
        <f t="shared" si="932"/>
        <v>0</v>
      </c>
      <c r="AP1240" s="189">
        <f t="shared" si="932"/>
        <v>0</v>
      </c>
      <c r="AQ1240" s="189">
        <f t="shared" si="932"/>
        <v>0</v>
      </c>
      <c r="AR1240" s="189">
        <f t="shared" si="932"/>
        <v>0</v>
      </c>
      <c r="AS1240" s="189">
        <f t="shared" si="932"/>
        <v>0</v>
      </c>
      <c r="AT1240" s="189">
        <f t="shared" si="932"/>
        <v>0</v>
      </c>
      <c r="AU1240" s="189">
        <f t="shared" ref="AU1240:BM1240" si="933">-AU1211*$I1240</f>
        <v>0</v>
      </c>
      <c r="AV1240" s="189">
        <f t="shared" si="933"/>
        <v>0</v>
      </c>
      <c r="AW1240" s="189">
        <f t="shared" si="933"/>
        <v>0</v>
      </c>
      <c r="AX1240" s="189">
        <f t="shared" si="933"/>
        <v>0</v>
      </c>
      <c r="AY1240" s="189">
        <f t="shared" si="933"/>
        <v>0</v>
      </c>
      <c r="AZ1240" s="189">
        <f t="shared" si="933"/>
        <v>0</v>
      </c>
      <c r="BA1240" s="189">
        <f t="shared" si="933"/>
        <v>0</v>
      </c>
      <c r="BB1240" s="189">
        <f t="shared" si="933"/>
        <v>0</v>
      </c>
      <c r="BC1240" s="189">
        <f t="shared" si="933"/>
        <v>0</v>
      </c>
      <c r="BD1240" s="189">
        <f t="shared" si="933"/>
        <v>0</v>
      </c>
      <c r="BE1240" s="189">
        <f t="shared" si="933"/>
        <v>0</v>
      </c>
      <c r="BF1240" s="189">
        <f t="shared" si="933"/>
        <v>0</v>
      </c>
      <c r="BG1240" s="189">
        <f t="shared" si="933"/>
        <v>0</v>
      </c>
      <c r="BH1240" s="189">
        <f t="shared" si="933"/>
        <v>0</v>
      </c>
      <c r="BI1240" s="189">
        <f t="shared" si="933"/>
        <v>0</v>
      </c>
      <c r="BJ1240" s="189">
        <f t="shared" si="933"/>
        <v>0</v>
      </c>
      <c r="BK1240" s="189">
        <f t="shared" si="933"/>
        <v>0</v>
      </c>
      <c r="BL1240" s="189">
        <f t="shared" si="933"/>
        <v>0</v>
      </c>
      <c r="BM1240" s="189">
        <f t="shared" si="933"/>
        <v>0</v>
      </c>
    </row>
    <row r="1241" spans="3:65" outlineLevel="1" x14ac:dyDescent="0.2">
      <c r="C1241" s="188">
        <f t="shared" si="898"/>
        <v>18</v>
      </c>
      <c r="D1241" s="166" t="str">
        <f t="shared" si="895"/>
        <v>item 18</v>
      </c>
      <c r="E1241" s="211" t="str">
        <f t="shared" si="895"/>
        <v>Operating Expense</v>
      </c>
      <c r="F1241" s="183">
        <f t="shared" si="895"/>
        <v>2</v>
      </c>
      <c r="G1241" s="183"/>
      <c r="H1241" s="239" t="b">
        <f t="shared" si="899"/>
        <v>1</v>
      </c>
      <c r="I1241" s="232">
        <v>0.5</v>
      </c>
      <c r="K1241" s="202">
        <f t="shared" si="900"/>
        <v>0</v>
      </c>
      <c r="L1241" s="203">
        <f t="shared" si="901"/>
        <v>0</v>
      </c>
      <c r="O1241" s="189">
        <f t="shared" ref="O1241:AT1241" si="934">-O1212*$I1241</f>
        <v>0</v>
      </c>
      <c r="P1241" s="189">
        <f t="shared" si="934"/>
        <v>0</v>
      </c>
      <c r="Q1241" s="189">
        <f t="shared" si="934"/>
        <v>0</v>
      </c>
      <c r="R1241" s="189">
        <f t="shared" si="934"/>
        <v>0</v>
      </c>
      <c r="S1241" s="189">
        <f t="shared" si="934"/>
        <v>0</v>
      </c>
      <c r="T1241" s="189">
        <f t="shared" si="934"/>
        <v>0</v>
      </c>
      <c r="U1241" s="189">
        <f t="shared" si="934"/>
        <v>0</v>
      </c>
      <c r="V1241" s="189">
        <f t="shared" si="934"/>
        <v>0</v>
      </c>
      <c r="W1241" s="189">
        <f t="shared" si="934"/>
        <v>0</v>
      </c>
      <c r="X1241" s="189">
        <f t="shared" si="934"/>
        <v>0</v>
      </c>
      <c r="Y1241" s="189">
        <f t="shared" si="934"/>
        <v>0</v>
      </c>
      <c r="Z1241" s="189">
        <f t="shared" si="934"/>
        <v>0</v>
      </c>
      <c r="AA1241" s="189">
        <f t="shared" si="934"/>
        <v>0</v>
      </c>
      <c r="AB1241" s="189">
        <f t="shared" si="934"/>
        <v>0</v>
      </c>
      <c r="AC1241" s="189">
        <f t="shared" si="934"/>
        <v>0</v>
      </c>
      <c r="AD1241" s="189">
        <f t="shared" si="934"/>
        <v>0</v>
      </c>
      <c r="AE1241" s="189">
        <f t="shared" si="934"/>
        <v>0</v>
      </c>
      <c r="AF1241" s="189">
        <f t="shared" si="934"/>
        <v>0</v>
      </c>
      <c r="AG1241" s="189">
        <f t="shared" si="934"/>
        <v>0</v>
      </c>
      <c r="AH1241" s="189">
        <f t="shared" si="934"/>
        <v>0</v>
      </c>
      <c r="AI1241" s="189">
        <f t="shared" si="934"/>
        <v>0</v>
      </c>
      <c r="AJ1241" s="189">
        <f t="shared" si="934"/>
        <v>0</v>
      </c>
      <c r="AK1241" s="189">
        <f t="shared" si="934"/>
        <v>0</v>
      </c>
      <c r="AL1241" s="189">
        <f t="shared" si="934"/>
        <v>0</v>
      </c>
      <c r="AM1241" s="189">
        <f t="shared" si="934"/>
        <v>0</v>
      </c>
      <c r="AN1241" s="189">
        <f t="shared" si="934"/>
        <v>0</v>
      </c>
      <c r="AO1241" s="189">
        <f t="shared" si="934"/>
        <v>0</v>
      </c>
      <c r="AP1241" s="189">
        <f t="shared" si="934"/>
        <v>0</v>
      </c>
      <c r="AQ1241" s="189">
        <f t="shared" si="934"/>
        <v>0</v>
      </c>
      <c r="AR1241" s="189">
        <f t="shared" si="934"/>
        <v>0</v>
      </c>
      <c r="AS1241" s="189">
        <f t="shared" si="934"/>
        <v>0</v>
      </c>
      <c r="AT1241" s="189">
        <f t="shared" si="934"/>
        <v>0</v>
      </c>
      <c r="AU1241" s="189">
        <f t="shared" ref="AU1241:BM1241" si="935">-AU1212*$I1241</f>
        <v>0</v>
      </c>
      <c r="AV1241" s="189">
        <f t="shared" si="935"/>
        <v>0</v>
      </c>
      <c r="AW1241" s="189">
        <f t="shared" si="935"/>
        <v>0</v>
      </c>
      <c r="AX1241" s="189">
        <f t="shared" si="935"/>
        <v>0</v>
      </c>
      <c r="AY1241" s="189">
        <f t="shared" si="935"/>
        <v>0</v>
      </c>
      <c r="AZ1241" s="189">
        <f t="shared" si="935"/>
        <v>0</v>
      </c>
      <c r="BA1241" s="189">
        <f t="shared" si="935"/>
        <v>0</v>
      </c>
      <c r="BB1241" s="189">
        <f t="shared" si="935"/>
        <v>0</v>
      </c>
      <c r="BC1241" s="189">
        <f t="shared" si="935"/>
        <v>0</v>
      </c>
      <c r="BD1241" s="189">
        <f t="shared" si="935"/>
        <v>0</v>
      </c>
      <c r="BE1241" s="189">
        <f t="shared" si="935"/>
        <v>0</v>
      </c>
      <c r="BF1241" s="189">
        <f t="shared" si="935"/>
        <v>0</v>
      </c>
      <c r="BG1241" s="189">
        <f t="shared" si="935"/>
        <v>0</v>
      </c>
      <c r="BH1241" s="189">
        <f t="shared" si="935"/>
        <v>0</v>
      </c>
      <c r="BI1241" s="189">
        <f t="shared" si="935"/>
        <v>0</v>
      </c>
      <c r="BJ1241" s="189">
        <f t="shared" si="935"/>
        <v>0</v>
      </c>
      <c r="BK1241" s="189">
        <f t="shared" si="935"/>
        <v>0</v>
      </c>
      <c r="BL1241" s="189">
        <f t="shared" si="935"/>
        <v>0</v>
      </c>
      <c r="BM1241" s="189">
        <f t="shared" si="935"/>
        <v>0</v>
      </c>
    </row>
    <row r="1242" spans="3:65" outlineLevel="1" x14ac:dyDescent="0.2">
      <c r="C1242" s="188">
        <f t="shared" si="898"/>
        <v>19</v>
      </c>
      <c r="D1242" s="166" t="str">
        <f t="shared" si="895"/>
        <v>item 19</v>
      </c>
      <c r="E1242" s="211" t="str">
        <f t="shared" si="895"/>
        <v>Operating Expense</v>
      </c>
      <c r="F1242" s="183">
        <f t="shared" si="895"/>
        <v>2</v>
      </c>
      <c r="G1242" s="183"/>
      <c r="H1242" s="239" t="b">
        <f t="shared" si="899"/>
        <v>1</v>
      </c>
      <c r="I1242" s="232">
        <v>0.5</v>
      </c>
      <c r="K1242" s="202">
        <f t="shared" si="900"/>
        <v>0</v>
      </c>
      <c r="L1242" s="203">
        <f t="shared" si="901"/>
        <v>0</v>
      </c>
      <c r="O1242" s="189">
        <f t="shared" ref="O1242:AT1242" si="936">-O1213*$I1242</f>
        <v>0</v>
      </c>
      <c r="P1242" s="189">
        <f t="shared" si="936"/>
        <v>0</v>
      </c>
      <c r="Q1242" s="189">
        <f t="shared" si="936"/>
        <v>0</v>
      </c>
      <c r="R1242" s="189">
        <f t="shared" si="936"/>
        <v>0</v>
      </c>
      <c r="S1242" s="189">
        <f t="shared" si="936"/>
        <v>0</v>
      </c>
      <c r="T1242" s="189">
        <f t="shared" si="936"/>
        <v>0</v>
      </c>
      <c r="U1242" s="189">
        <f t="shared" si="936"/>
        <v>0</v>
      </c>
      <c r="V1242" s="189">
        <f t="shared" si="936"/>
        <v>0</v>
      </c>
      <c r="W1242" s="189">
        <f t="shared" si="936"/>
        <v>0</v>
      </c>
      <c r="X1242" s="189">
        <f t="shared" si="936"/>
        <v>0</v>
      </c>
      <c r="Y1242" s="189">
        <f t="shared" si="936"/>
        <v>0</v>
      </c>
      <c r="Z1242" s="189">
        <f t="shared" si="936"/>
        <v>0</v>
      </c>
      <c r="AA1242" s="189">
        <f t="shared" si="936"/>
        <v>0</v>
      </c>
      <c r="AB1242" s="189">
        <f t="shared" si="936"/>
        <v>0</v>
      </c>
      <c r="AC1242" s="189">
        <f t="shared" si="936"/>
        <v>0</v>
      </c>
      <c r="AD1242" s="189">
        <f t="shared" si="936"/>
        <v>0</v>
      </c>
      <c r="AE1242" s="189">
        <f t="shared" si="936"/>
        <v>0</v>
      </c>
      <c r="AF1242" s="189">
        <f t="shared" si="936"/>
        <v>0</v>
      </c>
      <c r="AG1242" s="189">
        <f t="shared" si="936"/>
        <v>0</v>
      </c>
      <c r="AH1242" s="189">
        <f t="shared" si="936"/>
        <v>0</v>
      </c>
      <c r="AI1242" s="189">
        <f t="shared" si="936"/>
        <v>0</v>
      </c>
      <c r="AJ1242" s="189">
        <f t="shared" si="936"/>
        <v>0</v>
      </c>
      <c r="AK1242" s="189">
        <f t="shared" si="936"/>
        <v>0</v>
      </c>
      <c r="AL1242" s="189">
        <f t="shared" si="936"/>
        <v>0</v>
      </c>
      <c r="AM1242" s="189">
        <f t="shared" si="936"/>
        <v>0</v>
      </c>
      <c r="AN1242" s="189">
        <f t="shared" si="936"/>
        <v>0</v>
      </c>
      <c r="AO1242" s="189">
        <f t="shared" si="936"/>
        <v>0</v>
      </c>
      <c r="AP1242" s="189">
        <f t="shared" si="936"/>
        <v>0</v>
      </c>
      <c r="AQ1242" s="189">
        <f t="shared" si="936"/>
        <v>0</v>
      </c>
      <c r="AR1242" s="189">
        <f t="shared" si="936"/>
        <v>0</v>
      </c>
      <c r="AS1242" s="189">
        <f t="shared" si="936"/>
        <v>0</v>
      </c>
      <c r="AT1242" s="189">
        <f t="shared" si="936"/>
        <v>0</v>
      </c>
      <c r="AU1242" s="189">
        <f t="shared" ref="AU1242:BM1242" si="937">-AU1213*$I1242</f>
        <v>0</v>
      </c>
      <c r="AV1242" s="189">
        <f t="shared" si="937"/>
        <v>0</v>
      </c>
      <c r="AW1242" s="189">
        <f t="shared" si="937"/>
        <v>0</v>
      </c>
      <c r="AX1242" s="189">
        <f t="shared" si="937"/>
        <v>0</v>
      </c>
      <c r="AY1242" s="189">
        <f t="shared" si="937"/>
        <v>0</v>
      </c>
      <c r="AZ1242" s="189">
        <f t="shared" si="937"/>
        <v>0</v>
      </c>
      <c r="BA1242" s="189">
        <f t="shared" si="937"/>
        <v>0</v>
      </c>
      <c r="BB1242" s="189">
        <f t="shared" si="937"/>
        <v>0</v>
      </c>
      <c r="BC1242" s="189">
        <f t="shared" si="937"/>
        <v>0</v>
      </c>
      <c r="BD1242" s="189">
        <f t="shared" si="937"/>
        <v>0</v>
      </c>
      <c r="BE1242" s="189">
        <f t="shared" si="937"/>
        <v>0</v>
      </c>
      <c r="BF1242" s="189">
        <f t="shared" si="937"/>
        <v>0</v>
      </c>
      <c r="BG1242" s="189">
        <f t="shared" si="937"/>
        <v>0</v>
      </c>
      <c r="BH1242" s="189">
        <f t="shared" si="937"/>
        <v>0</v>
      </c>
      <c r="BI1242" s="189">
        <f t="shared" si="937"/>
        <v>0</v>
      </c>
      <c r="BJ1242" s="189">
        <f t="shared" si="937"/>
        <v>0</v>
      </c>
      <c r="BK1242" s="189">
        <f t="shared" si="937"/>
        <v>0</v>
      </c>
      <c r="BL1242" s="189">
        <f t="shared" si="937"/>
        <v>0</v>
      </c>
      <c r="BM1242" s="189">
        <f t="shared" si="937"/>
        <v>0</v>
      </c>
    </row>
    <row r="1243" spans="3:65" outlineLevel="1" x14ac:dyDescent="0.2">
      <c r="C1243" s="188">
        <f t="shared" si="898"/>
        <v>20</v>
      </c>
      <c r="D1243" s="166" t="str">
        <f t="shared" si="895"/>
        <v>item 20</v>
      </c>
      <c r="E1243" s="211" t="str">
        <f t="shared" si="895"/>
        <v>Operating Expense</v>
      </c>
      <c r="F1243" s="183">
        <f t="shared" si="895"/>
        <v>2</v>
      </c>
      <c r="G1243" s="183"/>
      <c r="H1243" s="239" t="b">
        <f t="shared" si="899"/>
        <v>1</v>
      </c>
      <c r="I1243" s="232">
        <v>0.5</v>
      </c>
      <c r="K1243" s="202">
        <f t="shared" si="900"/>
        <v>0</v>
      </c>
      <c r="L1243" s="203">
        <f t="shared" si="901"/>
        <v>0</v>
      </c>
      <c r="O1243" s="189">
        <f t="shared" ref="O1243:AT1243" si="938">-O1214*$I1243</f>
        <v>0</v>
      </c>
      <c r="P1243" s="189">
        <f t="shared" si="938"/>
        <v>0</v>
      </c>
      <c r="Q1243" s="189">
        <f t="shared" si="938"/>
        <v>0</v>
      </c>
      <c r="R1243" s="189">
        <f t="shared" si="938"/>
        <v>0</v>
      </c>
      <c r="S1243" s="189">
        <f t="shared" si="938"/>
        <v>0</v>
      </c>
      <c r="T1243" s="189">
        <f t="shared" si="938"/>
        <v>0</v>
      </c>
      <c r="U1243" s="189">
        <f t="shared" si="938"/>
        <v>0</v>
      </c>
      <c r="V1243" s="189">
        <f t="shared" si="938"/>
        <v>0</v>
      </c>
      <c r="W1243" s="189">
        <f t="shared" si="938"/>
        <v>0</v>
      </c>
      <c r="X1243" s="189">
        <f t="shared" si="938"/>
        <v>0</v>
      </c>
      <c r="Y1243" s="189">
        <f t="shared" si="938"/>
        <v>0</v>
      </c>
      <c r="Z1243" s="189">
        <f t="shared" si="938"/>
        <v>0</v>
      </c>
      <c r="AA1243" s="189">
        <f t="shared" si="938"/>
        <v>0</v>
      </c>
      <c r="AB1243" s="189">
        <f t="shared" si="938"/>
        <v>0</v>
      </c>
      <c r="AC1243" s="189">
        <f t="shared" si="938"/>
        <v>0</v>
      </c>
      <c r="AD1243" s="189">
        <f t="shared" si="938"/>
        <v>0</v>
      </c>
      <c r="AE1243" s="189">
        <f t="shared" si="938"/>
        <v>0</v>
      </c>
      <c r="AF1243" s="189">
        <f t="shared" si="938"/>
        <v>0</v>
      </c>
      <c r="AG1243" s="189">
        <f t="shared" si="938"/>
        <v>0</v>
      </c>
      <c r="AH1243" s="189">
        <f t="shared" si="938"/>
        <v>0</v>
      </c>
      <c r="AI1243" s="189">
        <f t="shared" si="938"/>
        <v>0</v>
      </c>
      <c r="AJ1243" s="189">
        <f t="shared" si="938"/>
        <v>0</v>
      </c>
      <c r="AK1243" s="189">
        <f t="shared" si="938"/>
        <v>0</v>
      </c>
      <c r="AL1243" s="189">
        <f t="shared" si="938"/>
        <v>0</v>
      </c>
      <c r="AM1243" s="189">
        <f t="shared" si="938"/>
        <v>0</v>
      </c>
      <c r="AN1243" s="189">
        <f t="shared" si="938"/>
        <v>0</v>
      </c>
      <c r="AO1243" s="189">
        <f t="shared" si="938"/>
        <v>0</v>
      </c>
      <c r="AP1243" s="189">
        <f t="shared" si="938"/>
        <v>0</v>
      </c>
      <c r="AQ1243" s="189">
        <f t="shared" si="938"/>
        <v>0</v>
      </c>
      <c r="AR1243" s="189">
        <f t="shared" si="938"/>
        <v>0</v>
      </c>
      <c r="AS1243" s="189">
        <f t="shared" si="938"/>
        <v>0</v>
      </c>
      <c r="AT1243" s="189">
        <f t="shared" si="938"/>
        <v>0</v>
      </c>
      <c r="AU1243" s="189">
        <f t="shared" ref="AU1243:BM1243" si="939">-AU1214*$I1243</f>
        <v>0</v>
      </c>
      <c r="AV1243" s="189">
        <f t="shared" si="939"/>
        <v>0</v>
      </c>
      <c r="AW1243" s="189">
        <f t="shared" si="939"/>
        <v>0</v>
      </c>
      <c r="AX1243" s="189">
        <f t="shared" si="939"/>
        <v>0</v>
      </c>
      <c r="AY1243" s="189">
        <f t="shared" si="939"/>
        <v>0</v>
      </c>
      <c r="AZ1243" s="189">
        <f t="shared" si="939"/>
        <v>0</v>
      </c>
      <c r="BA1243" s="189">
        <f t="shared" si="939"/>
        <v>0</v>
      </c>
      <c r="BB1243" s="189">
        <f t="shared" si="939"/>
        <v>0</v>
      </c>
      <c r="BC1243" s="189">
        <f t="shared" si="939"/>
        <v>0</v>
      </c>
      <c r="BD1243" s="189">
        <f t="shared" si="939"/>
        <v>0</v>
      </c>
      <c r="BE1243" s="189">
        <f t="shared" si="939"/>
        <v>0</v>
      </c>
      <c r="BF1243" s="189">
        <f t="shared" si="939"/>
        <v>0</v>
      </c>
      <c r="BG1243" s="189">
        <f t="shared" si="939"/>
        <v>0</v>
      </c>
      <c r="BH1243" s="189">
        <f t="shared" si="939"/>
        <v>0</v>
      </c>
      <c r="BI1243" s="189">
        <f t="shared" si="939"/>
        <v>0</v>
      </c>
      <c r="BJ1243" s="189">
        <f t="shared" si="939"/>
        <v>0</v>
      </c>
      <c r="BK1243" s="189">
        <f t="shared" si="939"/>
        <v>0</v>
      </c>
      <c r="BL1243" s="189">
        <f t="shared" si="939"/>
        <v>0</v>
      </c>
      <c r="BM1243" s="189">
        <f t="shared" si="939"/>
        <v>0</v>
      </c>
    </row>
    <row r="1244" spans="3:65" outlineLevel="1" x14ac:dyDescent="0.2">
      <c r="C1244" s="188">
        <f t="shared" si="898"/>
        <v>21</v>
      </c>
      <c r="D1244" s="166" t="str">
        <f t="shared" si="895"/>
        <v>item 21</v>
      </c>
      <c r="E1244" s="211" t="str">
        <f t="shared" si="895"/>
        <v>Operating Expense</v>
      </c>
      <c r="F1244" s="183">
        <f t="shared" si="895"/>
        <v>2</v>
      </c>
      <c r="G1244" s="183"/>
      <c r="H1244" s="239" t="b">
        <f t="shared" si="899"/>
        <v>1</v>
      </c>
      <c r="I1244" s="232">
        <v>0.5</v>
      </c>
      <c r="K1244" s="202">
        <f t="shared" si="900"/>
        <v>0</v>
      </c>
      <c r="L1244" s="203">
        <f t="shared" si="901"/>
        <v>0</v>
      </c>
      <c r="O1244" s="189">
        <f t="shared" ref="O1244:AT1244" si="940">-O1215*$I1244</f>
        <v>0</v>
      </c>
      <c r="P1244" s="189">
        <f t="shared" si="940"/>
        <v>0</v>
      </c>
      <c r="Q1244" s="189">
        <f t="shared" si="940"/>
        <v>0</v>
      </c>
      <c r="R1244" s="189">
        <f t="shared" si="940"/>
        <v>0</v>
      </c>
      <c r="S1244" s="189">
        <f t="shared" si="940"/>
        <v>0</v>
      </c>
      <c r="T1244" s="189">
        <f t="shared" si="940"/>
        <v>0</v>
      </c>
      <c r="U1244" s="189">
        <f t="shared" si="940"/>
        <v>0</v>
      </c>
      <c r="V1244" s="189">
        <f t="shared" si="940"/>
        <v>0</v>
      </c>
      <c r="W1244" s="189">
        <f t="shared" si="940"/>
        <v>0</v>
      </c>
      <c r="X1244" s="189">
        <f t="shared" si="940"/>
        <v>0</v>
      </c>
      <c r="Y1244" s="189">
        <f t="shared" si="940"/>
        <v>0</v>
      </c>
      <c r="Z1244" s="189">
        <f t="shared" si="940"/>
        <v>0</v>
      </c>
      <c r="AA1244" s="189">
        <f t="shared" si="940"/>
        <v>0</v>
      </c>
      <c r="AB1244" s="189">
        <f t="shared" si="940"/>
        <v>0</v>
      </c>
      <c r="AC1244" s="189">
        <f t="shared" si="940"/>
        <v>0</v>
      </c>
      <c r="AD1244" s="189">
        <f t="shared" si="940"/>
        <v>0</v>
      </c>
      <c r="AE1244" s="189">
        <f t="shared" si="940"/>
        <v>0</v>
      </c>
      <c r="AF1244" s="189">
        <f t="shared" si="940"/>
        <v>0</v>
      </c>
      <c r="AG1244" s="189">
        <f t="shared" si="940"/>
        <v>0</v>
      </c>
      <c r="AH1244" s="189">
        <f t="shared" si="940"/>
        <v>0</v>
      </c>
      <c r="AI1244" s="189">
        <f t="shared" si="940"/>
        <v>0</v>
      </c>
      <c r="AJ1244" s="189">
        <f t="shared" si="940"/>
        <v>0</v>
      </c>
      <c r="AK1244" s="189">
        <f t="shared" si="940"/>
        <v>0</v>
      </c>
      <c r="AL1244" s="189">
        <f t="shared" si="940"/>
        <v>0</v>
      </c>
      <c r="AM1244" s="189">
        <f t="shared" si="940"/>
        <v>0</v>
      </c>
      <c r="AN1244" s="189">
        <f t="shared" si="940"/>
        <v>0</v>
      </c>
      <c r="AO1244" s="189">
        <f t="shared" si="940"/>
        <v>0</v>
      </c>
      <c r="AP1244" s="189">
        <f t="shared" si="940"/>
        <v>0</v>
      </c>
      <c r="AQ1244" s="189">
        <f t="shared" si="940"/>
        <v>0</v>
      </c>
      <c r="AR1244" s="189">
        <f t="shared" si="940"/>
        <v>0</v>
      </c>
      <c r="AS1244" s="189">
        <f t="shared" si="940"/>
        <v>0</v>
      </c>
      <c r="AT1244" s="189">
        <f t="shared" si="940"/>
        <v>0</v>
      </c>
      <c r="AU1244" s="189">
        <f t="shared" ref="AU1244:BM1244" si="941">-AU1215*$I1244</f>
        <v>0</v>
      </c>
      <c r="AV1244" s="189">
        <f t="shared" si="941"/>
        <v>0</v>
      </c>
      <c r="AW1244" s="189">
        <f t="shared" si="941"/>
        <v>0</v>
      </c>
      <c r="AX1244" s="189">
        <f t="shared" si="941"/>
        <v>0</v>
      </c>
      <c r="AY1244" s="189">
        <f t="shared" si="941"/>
        <v>0</v>
      </c>
      <c r="AZ1244" s="189">
        <f t="shared" si="941"/>
        <v>0</v>
      </c>
      <c r="BA1244" s="189">
        <f t="shared" si="941"/>
        <v>0</v>
      </c>
      <c r="BB1244" s="189">
        <f t="shared" si="941"/>
        <v>0</v>
      </c>
      <c r="BC1244" s="189">
        <f t="shared" si="941"/>
        <v>0</v>
      </c>
      <c r="BD1244" s="189">
        <f t="shared" si="941"/>
        <v>0</v>
      </c>
      <c r="BE1244" s="189">
        <f t="shared" si="941"/>
        <v>0</v>
      </c>
      <c r="BF1244" s="189">
        <f t="shared" si="941"/>
        <v>0</v>
      </c>
      <c r="BG1244" s="189">
        <f t="shared" si="941"/>
        <v>0</v>
      </c>
      <c r="BH1244" s="189">
        <f t="shared" si="941"/>
        <v>0</v>
      </c>
      <c r="BI1244" s="189">
        <f t="shared" si="941"/>
        <v>0</v>
      </c>
      <c r="BJ1244" s="189">
        <f t="shared" si="941"/>
        <v>0</v>
      </c>
      <c r="BK1244" s="189">
        <f t="shared" si="941"/>
        <v>0</v>
      </c>
      <c r="BL1244" s="189">
        <f t="shared" si="941"/>
        <v>0</v>
      </c>
      <c r="BM1244" s="189">
        <f t="shared" si="941"/>
        <v>0</v>
      </c>
    </row>
    <row r="1245" spans="3:65" outlineLevel="1" x14ac:dyDescent="0.2">
      <c r="C1245" s="188">
        <f t="shared" si="898"/>
        <v>22</v>
      </c>
      <c r="D1245" s="166" t="str">
        <f t="shared" si="895"/>
        <v>item 22</v>
      </c>
      <c r="E1245" s="211" t="str">
        <f t="shared" si="895"/>
        <v>Operating Expense</v>
      </c>
      <c r="F1245" s="183">
        <f t="shared" si="895"/>
        <v>2</v>
      </c>
      <c r="G1245" s="183"/>
      <c r="H1245" s="239" t="b">
        <f t="shared" si="899"/>
        <v>1</v>
      </c>
      <c r="I1245" s="232">
        <v>0.5</v>
      </c>
      <c r="K1245" s="202">
        <f t="shared" si="900"/>
        <v>0</v>
      </c>
      <c r="L1245" s="203">
        <f t="shared" si="901"/>
        <v>0</v>
      </c>
      <c r="O1245" s="189">
        <f t="shared" ref="O1245:AT1245" si="942">-O1216*$I1245</f>
        <v>0</v>
      </c>
      <c r="P1245" s="189">
        <f t="shared" si="942"/>
        <v>0</v>
      </c>
      <c r="Q1245" s="189">
        <f t="shared" si="942"/>
        <v>0</v>
      </c>
      <c r="R1245" s="189">
        <f t="shared" si="942"/>
        <v>0</v>
      </c>
      <c r="S1245" s="189">
        <f t="shared" si="942"/>
        <v>0</v>
      </c>
      <c r="T1245" s="189">
        <f t="shared" si="942"/>
        <v>0</v>
      </c>
      <c r="U1245" s="189">
        <f t="shared" si="942"/>
        <v>0</v>
      </c>
      <c r="V1245" s="189">
        <f t="shared" si="942"/>
        <v>0</v>
      </c>
      <c r="W1245" s="189">
        <f t="shared" si="942"/>
        <v>0</v>
      </c>
      <c r="X1245" s="189">
        <f t="shared" si="942"/>
        <v>0</v>
      </c>
      <c r="Y1245" s="189">
        <f t="shared" si="942"/>
        <v>0</v>
      </c>
      <c r="Z1245" s="189">
        <f t="shared" si="942"/>
        <v>0</v>
      </c>
      <c r="AA1245" s="189">
        <f t="shared" si="942"/>
        <v>0</v>
      </c>
      <c r="AB1245" s="189">
        <f t="shared" si="942"/>
        <v>0</v>
      </c>
      <c r="AC1245" s="189">
        <f t="shared" si="942"/>
        <v>0</v>
      </c>
      <c r="AD1245" s="189">
        <f t="shared" si="942"/>
        <v>0</v>
      </c>
      <c r="AE1245" s="189">
        <f t="shared" si="942"/>
        <v>0</v>
      </c>
      <c r="AF1245" s="189">
        <f t="shared" si="942"/>
        <v>0</v>
      </c>
      <c r="AG1245" s="189">
        <f t="shared" si="942"/>
        <v>0</v>
      </c>
      <c r="AH1245" s="189">
        <f t="shared" si="942"/>
        <v>0</v>
      </c>
      <c r="AI1245" s="189">
        <f t="shared" si="942"/>
        <v>0</v>
      </c>
      <c r="AJ1245" s="189">
        <f t="shared" si="942"/>
        <v>0</v>
      </c>
      <c r="AK1245" s="189">
        <f t="shared" si="942"/>
        <v>0</v>
      </c>
      <c r="AL1245" s="189">
        <f t="shared" si="942"/>
        <v>0</v>
      </c>
      <c r="AM1245" s="189">
        <f t="shared" si="942"/>
        <v>0</v>
      </c>
      <c r="AN1245" s="189">
        <f t="shared" si="942"/>
        <v>0</v>
      </c>
      <c r="AO1245" s="189">
        <f t="shared" si="942"/>
        <v>0</v>
      </c>
      <c r="AP1245" s="189">
        <f t="shared" si="942"/>
        <v>0</v>
      </c>
      <c r="AQ1245" s="189">
        <f t="shared" si="942"/>
        <v>0</v>
      </c>
      <c r="AR1245" s="189">
        <f t="shared" si="942"/>
        <v>0</v>
      </c>
      <c r="AS1245" s="189">
        <f t="shared" si="942"/>
        <v>0</v>
      </c>
      <c r="AT1245" s="189">
        <f t="shared" si="942"/>
        <v>0</v>
      </c>
      <c r="AU1245" s="189">
        <f t="shared" ref="AU1245:BM1245" si="943">-AU1216*$I1245</f>
        <v>0</v>
      </c>
      <c r="AV1245" s="189">
        <f t="shared" si="943"/>
        <v>0</v>
      </c>
      <c r="AW1245" s="189">
        <f t="shared" si="943"/>
        <v>0</v>
      </c>
      <c r="AX1245" s="189">
        <f t="shared" si="943"/>
        <v>0</v>
      </c>
      <c r="AY1245" s="189">
        <f t="shared" si="943"/>
        <v>0</v>
      </c>
      <c r="AZ1245" s="189">
        <f t="shared" si="943"/>
        <v>0</v>
      </c>
      <c r="BA1245" s="189">
        <f t="shared" si="943"/>
        <v>0</v>
      </c>
      <c r="BB1245" s="189">
        <f t="shared" si="943"/>
        <v>0</v>
      </c>
      <c r="BC1245" s="189">
        <f t="shared" si="943"/>
        <v>0</v>
      </c>
      <c r="BD1245" s="189">
        <f t="shared" si="943"/>
        <v>0</v>
      </c>
      <c r="BE1245" s="189">
        <f t="shared" si="943"/>
        <v>0</v>
      </c>
      <c r="BF1245" s="189">
        <f t="shared" si="943"/>
        <v>0</v>
      </c>
      <c r="BG1245" s="189">
        <f t="shared" si="943"/>
        <v>0</v>
      </c>
      <c r="BH1245" s="189">
        <f t="shared" si="943"/>
        <v>0</v>
      </c>
      <c r="BI1245" s="189">
        <f t="shared" si="943"/>
        <v>0</v>
      </c>
      <c r="BJ1245" s="189">
        <f t="shared" si="943"/>
        <v>0</v>
      </c>
      <c r="BK1245" s="189">
        <f t="shared" si="943"/>
        <v>0</v>
      </c>
      <c r="BL1245" s="189">
        <f t="shared" si="943"/>
        <v>0</v>
      </c>
      <c r="BM1245" s="189">
        <f t="shared" si="943"/>
        <v>0</v>
      </c>
    </row>
    <row r="1246" spans="3:65" outlineLevel="1" x14ac:dyDescent="0.2">
      <c r="C1246" s="188">
        <f t="shared" si="898"/>
        <v>23</v>
      </c>
      <c r="D1246" s="166" t="str">
        <f t="shared" si="895"/>
        <v>item 23</v>
      </c>
      <c r="E1246" s="211" t="str">
        <f t="shared" si="895"/>
        <v>Operating Expense</v>
      </c>
      <c r="F1246" s="183">
        <f t="shared" si="895"/>
        <v>2</v>
      </c>
      <c r="G1246" s="183"/>
      <c r="H1246" s="239" t="b">
        <f t="shared" si="899"/>
        <v>1</v>
      </c>
      <c r="I1246" s="232">
        <v>0.5</v>
      </c>
      <c r="K1246" s="202">
        <f t="shared" si="900"/>
        <v>0</v>
      </c>
      <c r="L1246" s="203">
        <f t="shared" si="901"/>
        <v>0</v>
      </c>
      <c r="O1246" s="189">
        <f t="shared" ref="O1246:AT1246" si="944">-O1217*$I1246</f>
        <v>0</v>
      </c>
      <c r="P1246" s="189">
        <f t="shared" si="944"/>
        <v>0</v>
      </c>
      <c r="Q1246" s="189">
        <f t="shared" si="944"/>
        <v>0</v>
      </c>
      <c r="R1246" s="189">
        <f t="shared" si="944"/>
        <v>0</v>
      </c>
      <c r="S1246" s="189">
        <f t="shared" si="944"/>
        <v>0</v>
      </c>
      <c r="T1246" s="189">
        <f t="shared" si="944"/>
        <v>0</v>
      </c>
      <c r="U1246" s="189">
        <f t="shared" si="944"/>
        <v>0</v>
      </c>
      <c r="V1246" s="189">
        <f t="shared" si="944"/>
        <v>0</v>
      </c>
      <c r="W1246" s="189">
        <f t="shared" si="944"/>
        <v>0</v>
      </c>
      <c r="X1246" s="189">
        <f t="shared" si="944"/>
        <v>0</v>
      </c>
      <c r="Y1246" s="189">
        <f t="shared" si="944"/>
        <v>0</v>
      </c>
      <c r="Z1246" s="189">
        <f t="shared" si="944"/>
        <v>0</v>
      </c>
      <c r="AA1246" s="189">
        <f t="shared" si="944"/>
        <v>0</v>
      </c>
      <c r="AB1246" s="189">
        <f t="shared" si="944"/>
        <v>0</v>
      </c>
      <c r="AC1246" s="189">
        <f t="shared" si="944"/>
        <v>0</v>
      </c>
      <c r="AD1246" s="189">
        <f t="shared" si="944"/>
        <v>0</v>
      </c>
      <c r="AE1246" s="189">
        <f t="shared" si="944"/>
        <v>0</v>
      </c>
      <c r="AF1246" s="189">
        <f t="shared" si="944"/>
        <v>0</v>
      </c>
      <c r="AG1246" s="189">
        <f t="shared" si="944"/>
        <v>0</v>
      </c>
      <c r="AH1246" s="189">
        <f t="shared" si="944"/>
        <v>0</v>
      </c>
      <c r="AI1246" s="189">
        <f t="shared" si="944"/>
        <v>0</v>
      </c>
      <c r="AJ1246" s="189">
        <f t="shared" si="944"/>
        <v>0</v>
      </c>
      <c r="AK1246" s="189">
        <f t="shared" si="944"/>
        <v>0</v>
      </c>
      <c r="AL1246" s="189">
        <f t="shared" si="944"/>
        <v>0</v>
      </c>
      <c r="AM1246" s="189">
        <f t="shared" si="944"/>
        <v>0</v>
      </c>
      <c r="AN1246" s="189">
        <f t="shared" si="944"/>
        <v>0</v>
      </c>
      <c r="AO1246" s="189">
        <f t="shared" si="944"/>
        <v>0</v>
      </c>
      <c r="AP1246" s="189">
        <f t="shared" si="944"/>
        <v>0</v>
      </c>
      <c r="AQ1246" s="189">
        <f t="shared" si="944"/>
        <v>0</v>
      </c>
      <c r="AR1246" s="189">
        <f t="shared" si="944"/>
        <v>0</v>
      </c>
      <c r="AS1246" s="189">
        <f t="shared" si="944"/>
        <v>0</v>
      </c>
      <c r="AT1246" s="189">
        <f t="shared" si="944"/>
        <v>0</v>
      </c>
      <c r="AU1246" s="189">
        <f t="shared" ref="AU1246:BM1246" si="945">-AU1217*$I1246</f>
        <v>0</v>
      </c>
      <c r="AV1246" s="189">
        <f t="shared" si="945"/>
        <v>0</v>
      </c>
      <c r="AW1246" s="189">
        <f t="shared" si="945"/>
        <v>0</v>
      </c>
      <c r="AX1246" s="189">
        <f t="shared" si="945"/>
        <v>0</v>
      </c>
      <c r="AY1246" s="189">
        <f t="shared" si="945"/>
        <v>0</v>
      </c>
      <c r="AZ1246" s="189">
        <f t="shared" si="945"/>
        <v>0</v>
      </c>
      <c r="BA1246" s="189">
        <f t="shared" si="945"/>
        <v>0</v>
      </c>
      <c r="BB1246" s="189">
        <f t="shared" si="945"/>
        <v>0</v>
      </c>
      <c r="BC1246" s="189">
        <f t="shared" si="945"/>
        <v>0</v>
      </c>
      <c r="BD1246" s="189">
        <f t="shared" si="945"/>
        <v>0</v>
      </c>
      <c r="BE1246" s="189">
        <f t="shared" si="945"/>
        <v>0</v>
      </c>
      <c r="BF1246" s="189">
        <f t="shared" si="945"/>
        <v>0</v>
      </c>
      <c r="BG1246" s="189">
        <f t="shared" si="945"/>
        <v>0</v>
      </c>
      <c r="BH1246" s="189">
        <f t="shared" si="945"/>
        <v>0</v>
      </c>
      <c r="BI1246" s="189">
        <f t="shared" si="945"/>
        <v>0</v>
      </c>
      <c r="BJ1246" s="189">
        <f t="shared" si="945"/>
        <v>0</v>
      </c>
      <c r="BK1246" s="189">
        <f t="shared" si="945"/>
        <v>0</v>
      </c>
      <c r="BL1246" s="189">
        <f t="shared" si="945"/>
        <v>0</v>
      </c>
      <c r="BM1246" s="189">
        <f t="shared" si="945"/>
        <v>0</v>
      </c>
    </row>
    <row r="1247" spans="3:65" outlineLevel="1" x14ac:dyDescent="0.2">
      <c r="C1247" s="188">
        <f t="shared" si="898"/>
        <v>24</v>
      </c>
      <c r="D1247" s="166" t="str">
        <f t="shared" si="895"/>
        <v>item 24</v>
      </c>
      <c r="E1247" s="211" t="str">
        <f t="shared" si="895"/>
        <v>Operating Expense</v>
      </c>
      <c r="F1247" s="183">
        <f t="shared" si="895"/>
        <v>2</v>
      </c>
      <c r="G1247" s="183"/>
      <c r="H1247" s="239" t="b">
        <f t="shared" si="899"/>
        <v>1</v>
      </c>
      <c r="I1247" s="232">
        <v>0.5</v>
      </c>
      <c r="K1247" s="202">
        <f t="shared" si="900"/>
        <v>0</v>
      </c>
      <c r="L1247" s="203">
        <f t="shared" si="901"/>
        <v>0</v>
      </c>
      <c r="O1247" s="189">
        <f t="shared" ref="O1247:AT1247" si="946">-O1218*$I1247</f>
        <v>0</v>
      </c>
      <c r="P1247" s="189">
        <f t="shared" si="946"/>
        <v>0</v>
      </c>
      <c r="Q1247" s="189">
        <f t="shared" si="946"/>
        <v>0</v>
      </c>
      <c r="R1247" s="189">
        <f t="shared" si="946"/>
        <v>0</v>
      </c>
      <c r="S1247" s="189">
        <f t="shared" si="946"/>
        <v>0</v>
      </c>
      <c r="T1247" s="189">
        <f t="shared" si="946"/>
        <v>0</v>
      </c>
      <c r="U1247" s="189">
        <f t="shared" si="946"/>
        <v>0</v>
      </c>
      <c r="V1247" s="189">
        <f t="shared" si="946"/>
        <v>0</v>
      </c>
      <c r="W1247" s="189">
        <f t="shared" si="946"/>
        <v>0</v>
      </c>
      <c r="X1247" s="189">
        <f t="shared" si="946"/>
        <v>0</v>
      </c>
      <c r="Y1247" s="189">
        <f t="shared" si="946"/>
        <v>0</v>
      </c>
      <c r="Z1247" s="189">
        <f t="shared" si="946"/>
        <v>0</v>
      </c>
      <c r="AA1247" s="189">
        <f t="shared" si="946"/>
        <v>0</v>
      </c>
      <c r="AB1247" s="189">
        <f t="shared" si="946"/>
        <v>0</v>
      </c>
      <c r="AC1247" s="189">
        <f t="shared" si="946"/>
        <v>0</v>
      </c>
      <c r="AD1247" s="189">
        <f t="shared" si="946"/>
        <v>0</v>
      </c>
      <c r="AE1247" s="189">
        <f t="shared" si="946"/>
        <v>0</v>
      </c>
      <c r="AF1247" s="189">
        <f t="shared" si="946"/>
        <v>0</v>
      </c>
      <c r="AG1247" s="189">
        <f t="shared" si="946"/>
        <v>0</v>
      </c>
      <c r="AH1247" s="189">
        <f t="shared" si="946"/>
        <v>0</v>
      </c>
      <c r="AI1247" s="189">
        <f t="shared" si="946"/>
        <v>0</v>
      </c>
      <c r="AJ1247" s="189">
        <f t="shared" si="946"/>
        <v>0</v>
      </c>
      <c r="AK1247" s="189">
        <f t="shared" si="946"/>
        <v>0</v>
      </c>
      <c r="AL1247" s="189">
        <f t="shared" si="946"/>
        <v>0</v>
      </c>
      <c r="AM1247" s="189">
        <f t="shared" si="946"/>
        <v>0</v>
      </c>
      <c r="AN1247" s="189">
        <f t="shared" si="946"/>
        <v>0</v>
      </c>
      <c r="AO1247" s="189">
        <f t="shared" si="946"/>
        <v>0</v>
      </c>
      <c r="AP1247" s="189">
        <f t="shared" si="946"/>
        <v>0</v>
      </c>
      <c r="AQ1247" s="189">
        <f t="shared" si="946"/>
        <v>0</v>
      </c>
      <c r="AR1247" s="189">
        <f t="shared" si="946"/>
        <v>0</v>
      </c>
      <c r="AS1247" s="189">
        <f t="shared" si="946"/>
        <v>0</v>
      </c>
      <c r="AT1247" s="189">
        <f t="shared" si="946"/>
        <v>0</v>
      </c>
      <c r="AU1247" s="189">
        <f t="shared" ref="AU1247:BM1247" si="947">-AU1218*$I1247</f>
        <v>0</v>
      </c>
      <c r="AV1247" s="189">
        <f t="shared" si="947"/>
        <v>0</v>
      </c>
      <c r="AW1247" s="189">
        <f t="shared" si="947"/>
        <v>0</v>
      </c>
      <c r="AX1247" s="189">
        <f t="shared" si="947"/>
        <v>0</v>
      </c>
      <c r="AY1247" s="189">
        <f t="shared" si="947"/>
        <v>0</v>
      </c>
      <c r="AZ1247" s="189">
        <f t="shared" si="947"/>
        <v>0</v>
      </c>
      <c r="BA1247" s="189">
        <f t="shared" si="947"/>
        <v>0</v>
      </c>
      <c r="BB1247" s="189">
        <f t="shared" si="947"/>
        <v>0</v>
      </c>
      <c r="BC1247" s="189">
        <f t="shared" si="947"/>
        <v>0</v>
      </c>
      <c r="BD1247" s="189">
        <f t="shared" si="947"/>
        <v>0</v>
      </c>
      <c r="BE1247" s="189">
        <f t="shared" si="947"/>
        <v>0</v>
      </c>
      <c r="BF1247" s="189">
        <f t="shared" si="947"/>
        <v>0</v>
      </c>
      <c r="BG1247" s="189">
        <f t="shared" si="947"/>
        <v>0</v>
      </c>
      <c r="BH1247" s="189">
        <f t="shared" si="947"/>
        <v>0</v>
      </c>
      <c r="BI1247" s="189">
        <f t="shared" si="947"/>
        <v>0</v>
      </c>
      <c r="BJ1247" s="189">
        <f t="shared" si="947"/>
        <v>0</v>
      </c>
      <c r="BK1247" s="189">
        <f t="shared" si="947"/>
        <v>0</v>
      </c>
      <c r="BL1247" s="189">
        <f t="shared" si="947"/>
        <v>0</v>
      </c>
      <c r="BM1247" s="189">
        <f t="shared" si="947"/>
        <v>0</v>
      </c>
    </row>
    <row r="1248" spans="3:65" outlineLevel="1" x14ac:dyDescent="0.2">
      <c r="C1248" s="188">
        <f t="shared" si="898"/>
        <v>25</v>
      </c>
      <c r="D1248" s="166" t="str">
        <f t="shared" si="895"/>
        <v>item 25</v>
      </c>
      <c r="E1248" s="211" t="str">
        <f t="shared" si="895"/>
        <v>Operating Expense</v>
      </c>
      <c r="F1248" s="183">
        <f t="shared" si="895"/>
        <v>2</v>
      </c>
      <c r="G1248" s="183"/>
      <c r="H1248" s="239" t="b">
        <f t="shared" si="899"/>
        <v>1</v>
      </c>
      <c r="I1248" s="232">
        <v>0.5</v>
      </c>
      <c r="K1248" s="205">
        <f t="shared" si="900"/>
        <v>0</v>
      </c>
      <c r="L1248" s="206">
        <f t="shared" si="901"/>
        <v>0</v>
      </c>
      <c r="O1248" s="189">
        <f t="shared" ref="O1248:AT1248" si="948">-O1219*$I1248</f>
        <v>0</v>
      </c>
      <c r="P1248" s="189">
        <f t="shared" si="948"/>
        <v>0</v>
      </c>
      <c r="Q1248" s="189">
        <f t="shared" si="948"/>
        <v>0</v>
      </c>
      <c r="R1248" s="189">
        <f t="shared" si="948"/>
        <v>0</v>
      </c>
      <c r="S1248" s="189">
        <f t="shared" si="948"/>
        <v>0</v>
      </c>
      <c r="T1248" s="189">
        <f t="shared" si="948"/>
        <v>0</v>
      </c>
      <c r="U1248" s="189">
        <f t="shared" si="948"/>
        <v>0</v>
      </c>
      <c r="V1248" s="189">
        <f t="shared" si="948"/>
        <v>0</v>
      </c>
      <c r="W1248" s="189">
        <f t="shared" si="948"/>
        <v>0</v>
      </c>
      <c r="X1248" s="189">
        <f t="shared" si="948"/>
        <v>0</v>
      </c>
      <c r="Y1248" s="189">
        <f t="shared" si="948"/>
        <v>0</v>
      </c>
      <c r="Z1248" s="189">
        <f t="shared" si="948"/>
        <v>0</v>
      </c>
      <c r="AA1248" s="189">
        <f t="shared" si="948"/>
        <v>0</v>
      </c>
      <c r="AB1248" s="189">
        <f t="shared" si="948"/>
        <v>0</v>
      </c>
      <c r="AC1248" s="189">
        <f t="shared" si="948"/>
        <v>0</v>
      </c>
      <c r="AD1248" s="189">
        <f t="shared" si="948"/>
        <v>0</v>
      </c>
      <c r="AE1248" s="189">
        <f t="shared" si="948"/>
        <v>0</v>
      </c>
      <c r="AF1248" s="189">
        <f t="shared" si="948"/>
        <v>0</v>
      </c>
      <c r="AG1248" s="189">
        <f t="shared" si="948"/>
        <v>0</v>
      </c>
      <c r="AH1248" s="189">
        <f t="shared" si="948"/>
        <v>0</v>
      </c>
      <c r="AI1248" s="189">
        <f t="shared" si="948"/>
        <v>0</v>
      </c>
      <c r="AJ1248" s="189">
        <f t="shared" si="948"/>
        <v>0</v>
      </c>
      <c r="AK1248" s="189">
        <f t="shared" si="948"/>
        <v>0</v>
      </c>
      <c r="AL1248" s="189">
        <f t="shared" si="948"/>
        <v>0</v>
      </c>
      <c r="AM1248" s="189">
        <f t="shared" si="948"/>
        <v>0</v>
      </c>
      <c r="AN1248" s="189">
        <f t="shared" si="948"/>
        <v>0</v>
      </c>
      <c r="AO1248" s="189">
        <f t="shared" si="948"/>
        <v>0</v>
      </c>
      <c r="AP1248" s="189">
        <f t="shared" si="948"/>
        <v>0</v>
      </c>
      <c r="AQ1248" s="189">
        <f t="shared" si="948"/>
        <v>0</v>
      </c>
      <c r="AR1248" s="189">
        <f t="shared" si="948"/>
        <v>0</v>
      </c>
      <c r="AS1248" s="189">
        <f t="shared" si="948"/>
        <v>0</v>
      </c>
      <c r="AT1248" s="189">
        <f t="shared" si="948"/>
        <v>0</v>
      </c>
      <c r="AU1248" s="189">
        <f t="shared" ref="AU1248:BM1248" si="949">-AU1219*$I1248</f>
        <v>0</v>
      </c>
      <c r="AV1248" s="189">
        <f t="shared" si="949"/>
        <v>0</v>
      </c>
      <c r="AW1248" s="189">
        <f t="shared" si="949"/>
        <v>0</v>
      </c>
      <c r="AX1248" s="189">
        <f t="shared" si="949"/>
        <v>0</v>
      </c>
      <c r="AY1248" s="189">
        <f t="shared" si="949"/>
        <v>0</v>
      </c>
      <c r="AZ1248" s="189">
        <f t="shared" si="949"/>
        <v>0</v>
      </c>
      <c r="BA1248" s="189">
        <f t="shared" si="949"/>
        <v>0</v>
      </c>
      <c r="BB1248" s="189">
        <f t="shared" si="949"/>
        <v>0</v>
      </c>
      <c r="BC1248" s="189">
        <f t="shared" si="949"/>
        <v>0</v>
      </c>
      <c r="BD1248" s="189">
        <f t="shared" si="949"/>
        <v>0</v>
      </c>
      <c r="BE1248" s="189">
        <f t="shared" si="949"/>
        <v>0</v>
      </c>
      <c r="BF1248" s="189">
        <f t="shared" si="949"/>
        <v>0</v>
      </c>
      <c r="BG1248" s="189">
        <f t="shared" si="949"/>
        <v>0</v>
      </c>
      <c r="BH1248" s="189">
        <f t="shared" si="949"/>
        <v>0</v>
      </c>
      <c r="BI1248" s="189">
        <f t="shared" si="949"/>
        <v>0</v>
      </c>
      <c r="BJ1248" s="189">
        <f t="shared" si="949"/>
        <v>0</v>
      </c>
      <c r="BK1248" s="189">
        <f t="shared" si="949"/>
        <v>0</v>
      </c>
      <c r="BL1248" s="189">
        <f t="shared" si="949"/>
        <v>0</v>
      </c>
      <c r="BM1248" s="189">
        <f t="shared" si="949"/>
        <v>0</v>
      </c>
    </row>
    <row r="1249" spans="3:65" outlineLevel="1" x14ac:dyDescent="0.2">
      <c r="D1249" s="194"/>
      <c r="K1249" s="207"/>
      <c r="L1249" s="208"/>
      <c r="O1249" s="209"/>
      <c r="P1249" s="209"/>
      <c r="Q1249" s="209"/>
      <c r="R1249" s="209"/>
      <c r="S1249" s="209"/>
      <c r="T1249" s="209"/>
      <c r="U1249" s="209"/>
      <c r="V1249" s="209"/>
      <c r="W1249" s="209"/>
      <c r="X1249" s="209"/>
      <c r="Y1249" s="209"/>
      <c r="Z1249" s="209"/>
      <c r="AA1249" s="209"/>
      <c r="AB1249" s="209"/>
      <c r="AC1249" s="209"/>
      <c r="AD1249" s="209"/>
      <c r="AE1249" s="209"/>
      <c r="AF1249" s="209"/>
      <c r="AG1249" s="209"/>
      <c r="AH1249" s="209"/>
      <c r="AI1249" s="209"/>
      <c r="AJ1249" s="209"/>
      <c r="AK1249" s="209"/>
      <c r="AL1249" s="209"/>
      <c r="AM1249" s="209"/>
      <c r="AN1249" s="209"/>
      <c r="AO1249" s="209"/>
      <c r="AP1249" s="209"/>
      <c r="AQ1249" s="209"/>
      <c r="AR1249" s="209"/>
      <c r="AS1249" s="209"/>
      <c r="AT1249" s="209"/>
      <c r="AU1249" s="209"/>
      <c r="AV1249" s="209"/>
      <c r="AW1249" s="209"/>
      <c r="AX1249" s="209"/>
      <c r="AY1249" s="209"/>
      <c r="AZ1249" s="209"/>
      <c r="BA1249" s="209"/>
      <c r="BB1249" s="209"/>
      <c r="BC1249" s="209"/>
      <c r="BD1249" s="209"/>
      <c r="BE1249" s="209"/>
      <c r="BF1249" s="209"/>
      <c r="BG1249" s="209"/>
      <c r="BH1249" s="209"/>
      <c r="BI1249" s="209"/>
      <c r="BJ1249" s="209"/>
      <c r="BK1249" s="209"/>
      <c r="BL1249" s="209"/>
      <c r="BM1249" s="209"/>
    </row>
    <row r="1250" spans="3:65" s="189" customFormat="1" outlineLevel="1" x14ac:dyDescent="0.2">
      <c r="D1250" s="195"/>
      <c r="F1250" s="196"/>
      <c r="G1250" s="196"/>
    </row>
    <row r="1251" spans="3:65" s="189" customFormat="1" outlineLevel="1" x14ac:dyDescent="0.2">
      <c r="D1251" s="195"/>
      <c r="F1251" s="196"/>
      <c r="G1251" s="196"/>
    </row>
    <row r="1252" spans="3:65" outlineLevel="1" x14ac:dyDescent="0.2">
      <c r="D1252" s="186" t="s">
        <v>72</v>
      </c>
      <c r="E1252" s="181"/>
      <c r="F1252" s="155"/>
      <c r="G1252" s="155"/>
      <c r="H1252" s="189"/>
      <c r="I1252" s="189"/>
      <c r="K1252" s="184"/>
      <c r="L1252" s="184"/>
      <c r="M1252" s="184"/>
      <c r="O1252" s="184"/>
      <c r="P1252" s="184"/>
      <c r="Q1252" s="184"/>
      <c r="R1252" s="184"/>
      <c r="S1252" s="184"/>
      <c r="T1252" s="184"/>
      <c r="U1252" s="184"/>
      <c r="V1252" s="184"/>
      <c r="W1252" s="184"/>
      <c r="X1252" s="184"/>
      <c r="Y1252" s="184"/>
      <c r="Z1252" s="184"/>
      <c r="AA1252" s="184"/>
      <c r="AB1252" s="184"/>
      <c r="AC1252" s="184"/>
      <c r="AD1252" s="184"/>
      <c r="AE1252" s="184"/>
      <c r="AF1252" s="184"/>
      <c r="AG1252" s="184"/>
      <c r="AH1252" s="184"/>
      <c r="AI1252" s="184"/>
      <c r="AJ1252" s="184"/>
      <c r="AK1252" s="184"/>
      <c r="AL1252" s="184"/>
      <c r="AM1252" s="184"/>
      <c r="AN1252" s="184"/>
      <c r="AO1252" s="184"/>
      <c r="AP1252" s="184"/>
      <c r="AQ1252" s="184"/>
      <c r="AR1252" s="184"/>
      <c r="AS1252" s="184"/>
      <c r="AT1252" s="184"/>
      <c r="AU1252" s="184"/>
      <c r="AV1252" s="184"/>
      <c r="AW1252" s="184"/>
      <c r="AX1252" s="184"/>
      <c r="AY1252" s="184"/>
      <c r="AZ1252" s="184"/>
      <c r="BA1252" s="184"/>
      <c r="BB1252" s="184"/>
      <c r="BC1252" s="184"/>
      <c r="BD1252" s="184"/>
      <c r="BE1252" s="184"/>
      <c r="BF1252" s="184"/>
      <c r="BG1252" s="184"/>
      <c r="BH1252" s="184"/>
      <c r="BI1252" s="184"/>
      <c r="BJ1252" s="184"/>
      <c r="BK1252" s="184"/>
      <c r="BL1252" s="184"/>
      <c r="BM1252" s="184"/>
    </row>
    <row r="1253" spans="3:65" outlineLevel="1" x14ac:dyDescent="0.2">
      <c r="C1253" s="188">
        <f>C1252+1</f>
        <v>1</v>
      </c>
      <c r="D1253" s="166" t="str">
        <f t="shared" ref="D1253:F1277" si="950">INDEX(D$51:D$75,$C1253,1)</f>
        <v xml:space="preserve">TRANSMISSION LINE  </v>
      </c>
      <c r="E1253" s="211" t="str">
        <f t="shared" si="950"/>
        <v>CWIP Capital</v>
      </c>
      <c r="F1253" s="183">
        <f t="shared" si="950"/>
        <v>6</v>
      </c>
      <c r="G1253" s="183"/>
      <c r="H1253" s="189"/>
      <c r="I1253" s="189"/>
      <c r="K1253" s="202">
        <f ca="1">SUMPRODUCT(O1253:BM1253,$O$11:$BM$11)</f>
        <v>0</v>
      </c>
      <c r="L1253" s="203">
        <f ca="1">SUM(O1253:BM1253)</f>
        <v>0</v>
      </c>
      <c r="O1253" s="221">
        <f ca="1">-SUMPRODUCT($O1195:O1195,N(OFFSET($O199:O199,0,MAX(COLUMN($O199:O199))-COLUMN($O199:O199),1,1)))</f>
        <v>0</v>
      </c>
      <c r="P1253" s="221">
        <f ca="1">-SUMPRODUCT($O1195:P1195,N(OFFSET($O199:P199,0,MAX(COLUMN($O199:P199))-COLUMN($O199:P199),1,1)))</f>
        <v>0</v>
      </c>
      <c r="Q1253" s="221">
        <f ca="1">-SUMPRODUCT($O1195:Q1195,N(OFFSET($O199:Q199,0,MAX(COLUMN($O199:Q199))-COLUMN($O199:Q199),1,1)))</f>
        <v>0</v>
      </c>
      <c r="R1253" s="221">
        <f ca="1">-SUMPRODUCT($O1195:R1195,N(OFFSET($O199:R199,0,MAX(COLUMN($O199:R199))-COLUMN($O199:R199),1,1)))</f>
        <v>0</v>
      </c>
      <c r="S1253" s="221">
        <f ca="1">-SUMPRODUCT($O1195:S1195,N(OFFSET($O199:S199,0,MAX(COLUMN($O199:S199))-COLUMN($O199:S199),1,1)))</f>
        <v>0</v>
      </c>
      <c r="T1253" s="221">
        <f ca="1">-SUMPRODUCT($O1195:T1195,N(OFFSET($O199:T199,0,MAX(COLUMN($O199:T199))-COLUMN($O199:T199),1,1)))</f>
        <v>0</v>
      </c>
      <c r="U1253" s="221">
        <f ca="1">-SUMPRODUCT($O1195:U1195,N(OFFSET($O199:U199,0,MAX(COLUMN($O199:U199))-COLUMN($O199:U199),1,1)))</f>
        <v>0</v>
      </c>
      <c r="V1253" s="221">
        <f ca="1">-SUMPRODUCT($O1195:V1195,N(OFFSET($O199:V199,0,MAX(COLUMN($O199:V199))-COLUMN($O199:V199),1,1)))</f>
        <v>0</v>
      </c>
      <c r="W1253" s="221">
        <f ca="1">-SUMPRODUCT($O1195:W1195,N(OFFSET($O199:W199,0,MAX(COLUMN($O199:W199))-COLUMN($O199:W199),1,1)))</f>
        <v>0</v>
      </c>
      <c r="X1253" s="221">
        <f ca="1">-SUMPRODUCT($O1195:X1195,N(OFFSET($O199:X199,0,MAX(COLUMN($O199:X199))-COLUMN($O199:X199),1,1)))</f>
        <v>0</v>
      </c>
      <c r="Y1253" s="221">
        <f ca="1">-SUMPRODUCT($O1195:Y1195,N(OFFSET($O199:Y199,0,MAX(COLUMN($O199:Y199))-COLUMN($O199:Y199),1,1)))</f>
        <v>0</v>
      </c>
      <c r="Z1253" s="221">
        <f ca="1">-SUMPRODUCT($O1195:Z1195,N(OFFSET($O199:Z199,0,MAX(COLUMN($O199:Z199))-COLUMN($O199:Z199),1,1)))</f>
        <v>0</v>
      </c>
      <c r="AA1253" s="221">
        <f ca="1">-SUMPRODUCT($O1195:AA1195,N(OFFSET($O199:AA199,0,MAX(COLUMN($O199:AA199))-COLUMN($O199:AA199),1,1)))</f>
        <v>0</v>
      </c>
      <c r="AB1253" s="221">
        <f ca="1">-SUMPRODUCT($O1195:AB1195,N(OFFSET($O199:AB199,0,MAX(COLUMN($O199:AB199))-COLUMN($O199:AB199),1,1)))</f>
        <v>0</v>
      </c>
      <c r="AC1253" s="221">
        <f ca="1">-SUMPRODUCT($O1195:AC1195,N(OFFSET($O199:AC199,0,MAX(COLUMN($O199:AC199))-COLUMN($O199:AC199),1,1)))</f>
        <v>0</v>
      </c>
      <c r="AD1253" s="221">
        <f ca="1">-SUMPRODUCT($O1195:AD1195,N(OFFSET($O199:AD199,0,MAX(COLUMN($O199:AD199))-COLUMN($O199:AD199),1,1)))</f>
        <v>0</v>
      </c>
      <c r="AE1253" s="221">
        <f ca="1">-SUMPRODUCT($O1195:AE1195,N(OFFSET($O199:AE199,0,MAX(COLUMN($O199:AE199))-COLUMN($O199:AE199),1,1)))</f>
        <v>0</v>
      </c>
      <c r="AF1253" s="221">
        <f ca="1">-SUMPRODUCT($O1195:AF1195,N(OFFSET($O199:AF199,0,MAX(COLUMN($O199:AF199))-COLUMN($O199:AF199),1,1)))</f>
        <v>0</v>
      </c>
      <c r="AG1253" s="221">
        <f ca="1">-SUMPRODUCT($O1195:AG1195,N(OFFSET($O199:AG199,0,MAX(COLUMN($O199:AG199))-COLUMN($O199:AG199),1,1)))</f>
        <v>0</v>
      </c>
      <c r="AH1253" s="221">
        <f ca="1">-SUMPRODUCT($O1195:AH1195,N(OFFSET($O199:AH199,0,MAX(COLUMN($O199:AH199))-COLUMN($O199:AH199),1,1)))</f>
        <v>0</v>
      </c>
      <c r="AI1253" s="221">
        <f ca="1">-SUMPRODUCT($O1195:AI1195,N(OFFSET($O199:AI199,0,MAX(COLUMN($O199:AI199))-COLUMN($O199:AI199),1,1)))</f>
        <v>0</v>
      </c>
      <c r="AJ1253" s="221">
        <f ca="1">-SUMPRODUCT($O1195:AJ1195,N(OFFSET($O199:AJ199,0,MAX(COLUMN($O199:AJ199))-COLUMN($O199:AJ199),1,1)))</f>
        <v>0</v>
      </c>
      <c r="AK1253" s="221">
        <f ca="1">-SUMPRODUCT($O1195:AK1195,N(OFFSET($O199:AK199,0,MAX(COLUMN($O199:AK199))-COLUMN($O199:AK199),1,1)))</f>
        <v>0</v>
      </c>
      <c r="AL1253" s="221">
        <f ca="1">-SUMPRODUCT($O1195:AL1195,N(OFFSET($O199:AL199,0,MAX(COLUMN($O199:AL199))-COLUMN($O199:AL199),1,1)))</f>
        <v>0</v>
      </c>
      <c r="AM1253" s="221">
        <f ca="1">-SUMPRODUCT($O1195:AM1195,N(OFFSET($O199:AM199,0,MAX(COLUMN($O199:AM199))-COLUMN($O199:AM199),1,1)))</f>
        <v>0</v>
      </c>
      <c r="AN1253" s="221">
        <f ca="1">-SUMPRODUCT($O1195:AN1195,N(OFFSET($O199:AN199,0,MAX(COLUMN($O199:AN199))-COLUMN($O199:AN199),1,1)))</f>
        <v>0</v>
      </c>
      <c r="AO1253" s="221">
        <f ca="1">-SUMPRODUCT($O1195:AO1195,N(OFFSET($O199:AO199,0,MAX(COLUMN($O199:AO199))-COLUMN($O199:AO199),1,1)))</f>
        <v>0</v>
      </c>
      <c r="AP1253" s="221">
        <f ca="1">-SUMPRODUCT($O1195:AP1195,N(OFFSET($O199:AP199,0,MAX(COLUMN($O199:AP199))-COLUMN($O199:AP199),1,1)))</f>
        <v>0</v>
      </c>
      <c r="AQ1253" s="221">
        <f ca="1">-SUMPRODUCT($O1195:AQ1195,N(OFFSET($O199:AQ199,0,MAX(COLUMN($O199:AQ199))-COLUMN($O199:AQ199),1,1)))</f>
        <v>0</v>
      </c>
      <c r="AR1253" s="221">
        <f ca="1">-SUMPRODUCT($O1195:AR1195,N(OFFSET($O199:AR199,0,MAX(COLUMN($O199:AR199))-COLUMN($O199:AR199),1,1)))</f>
        <v>0</v>
      </c>
      <c r="AS1253" s="221">
        <f ca="1">-SUMPRODUCT($O1195:AS1195,N(OFFSET($O199:AS199,0,MAX(COLUMN($O199:AS199))-COLUMN($O199:AS199),1,1)))</f>
        <v>0</v>
      </c>
      <c r="AT1253" s="221">
        <f ca="1">-SUMPRODUCT($O1195:AT1195,N(OFFSET($O199:AT199,0,MAX(COLUMN($O199:AT199))-COLUMN($O199:AT199),1,1)))</f>
        <v>0</v>
      </c>
      <c r="AU1253" s="221">
        <f ca="1">-SUMPRODUCT($O1195:AU1195,N(OFFSET($O199:AU199,0,MAX(COLUMN($O199:AU199))-COLUMN($O199:AU199),1,1)))</f>
        <v>0</v>
      </c>
      <c r="AV1253" s="221">
        <f ca="1">-SUMPRODUCT($O1195:AV1195,N(OFFSET($O199:AV199,0,MAX(COLUMN($O199:AV199))-COLUMN($O199:AV199),1,1)))</f>
        <v>0</v>
      </c>
      <c r="AW1253" s="221">
        <f ca="1">-SUMPRODUCT($O1195:AW1195,N(OFFSET($O199:AW199,0,MAX(COLUMN($O199:AW199))-COLUMN($O199:AW199),1,1)))</f>
        <v>0</v>
      </c>
      <c r="AX1253" s="221">
        <f ca="1">-SUMPRODUCT($O1195:AX1195,N(OFFSET($O199:AX199,0,MAX(COLUMN($O199:AX199))-COLUMN($O199:AX199),1,1)))</f>
        <v>0</v>
      </c>
      <c r="AY1253" s="221">
        <f ca="1">-SUMPRODUCT($O1195:AY1195,N(OFFSET($O199:AY199,0,MAX(COLUMN($O199:AY199))-COLUMN($O199:AY199),1,1)))</f>
        <v>0</v>
      </c>
      <c r="AZ1253" s="221">
        <f ca="1">-SUMPRODUCT($O1195:AZ1195,N(OFFSET($O199:AZ199,0,MAX(COLUMN($O199:AZ199))-COLUMN($O199:AZ199),1,1)))</f>
        <v>0</v>
      </c>
      <c r="BA1253" s="221">
        <f ca="1">-SUMPRODUCT($O1195:BA1195,N(OFFSET($O199:BA199,0,MAX(COLUMN($O199:BA199))-COLUMN($O199:BA199),1,1)))</f>
        <v>0</v>
      </c>
      <c r="BB1253" s="221">
        <f ca="1">-SUMPRODUCT($O1195:BB1195,N(OFFSET($O199:BB199,0,MAX(COLUMN($O199:BB199))-COLUMN($O199:BB199),1,1)))</f>
        <v>0</v>
      </c>
      <c r="BC1253" s="221">
        <f ca="1">-SUMPRODUCT($O1195:BC1195,N(OFFSET($O199:BC199,0,MAX(COLUMN($O199:BC199))-COLUMN($O199:BC199),1,1)))</f>
        <v>0</v>
      </c>
      <c r="BD1253" s="221">
        <f ca="1">-SUMPRODUCT($O1195:BD1195,N(OFFSET($O199:BD199,0,MAX(COLUMN($O199:BD199))-COLUMN($O199:BD199),1,1)))</f>
        <v>0</v>
      </c>
      <c r="BE1253" s="221">
        <f ca="1">-SUMPRODUCT($O1195:BE1195,N(OFFSET($O199:BE199,0,MAX(COLUMN($O199:BE199))-COLUMN($O199:BE199),1,1)))</f>
        <v>0</v>
      </c>
      <c r="BF1253" s="221">
        <f ca="1">-SUMPRODUCT($O1195:BF1195,N(OFFSET($O199:BF199,0,MAX(COLUMN($O199:BF199))-COLUMN($O199:BF199),1,1)))</f>
        <v>0</v>
      </c>
      <c r="BG1253" s="221">
        <f ca="1">-SUMPRODUCT($O1195:BG1195,N(OFFSET($O199:BG199,0,MAX(COLUMN($O199:BG199))-COLUMN($O199:BG199),1,1)))</f>
        <v>0</v>
      </c>
      <c r="BH1253" s="221">
        <f ca="1">-SUMPRODUCT($O1195:BH1195,N(OFFSET($O199:BH199,0,MAX(COLUMN($O199:BH199))-COLUMN($O199:BH199),1,1)))</f>
        <v>0</v>
      </c>
      <c r="BI1253" s="221">
        <f ca="1">-SUMPRODUCT($O1195:BI1195,N(OFFSET($O199:BI199,0,MAX(COLUMN($O199:BI199))-COLUMN($O199:BI199),1,1)))</f>
        <v>0</v>
      </c>
      <c r="BJ1253" s="221">
        <f ca="1">-SUMPRODUCT($O1195:BJ1195,N(OFFSET($O199:BJ199,0,MAX(COLUMN($O199:BJ199))-COLUMN($O199:BJ199),1,1)))</f>
        <v>0</v>
      </c>
      <c r="BK1253" s="221">
        <f ca="1">-SUMPRODUCT($O1195:BK1195,N(OFFSET($O199:BK199,0,MAX(COLUMN($O199:BK199))-COLUMN($O199:BK199),1,1)))</f>
        <v>0</v>
      </c>
      <c r="BL1253" s="221">
        <f ca="1">-SUMPRODUCT($O1195:BL1195,N(OFFSET($O199:BL199,0,MAX(COLUMN($O199:BL199))-COLUMN($O199:BL199),1,1)))</f>
        <v>0</v>
      </c>
      <c r="BM1253" s="221">
        <f ca="1">-SUMPRODUCT($O1195:BM1195,N(OFFSET($O199:BM199,0,MAX(COLUMN($O199:BM199))-COLUMN($O199:BM199),1,1)))</f>
        <v>0</v>
      </c>
    </row>
    <row r="1254" spans="3:65" outlineLevel="1" x14ac:dyDescent="0.2">
      <c r="C1254" s="188">
        <f t="shared" ref="C1254:C1277" si="951">C1253+1</f>
        <v>2</v>
      </c>
      <c r="D1254" s="166" t="str">
        <f t="shared" si="950"/>
        <v xml:space="preserve">TRANSMISSION SUBSTATION  </v>
      </c>
      <c r="E1254" s="211" t="str">
        <f t="shared" si="950"/>
        <v>CWIP Capital</v>
      </c>
      <c r="F1254" s="183">
        <f t="shared" si="950"/>
        <v>6</v>
      </c>
      <c r="G1254" s="183"/>
      <c r="H1254" s="189"/>
      <c r="I1254" s="189"/>
      <c r="K1254" s="202">
        <f t="shared" ref="K1254:K1277" ca="1" si="952">SUMPRODUCT(O1254:BM1254,$O$11:$BM$11)</f>
        <v>0</v>
      </c>
      <c r="L1254" s="203">
        <f t="shared" ref="L1254:L1277" ca="1" si="953">SUM(O1254:BM1254)</f>
        <v>0</v>
      </c>
      <c r="O1254" s="221">
        <f ca="1">-SUMPRODUCT($O1196:O1196,N(OFFSET($O200:O200,0,MAX(COLUMN($O200:O200))-COLUMN($O200:O200),1,1)))</f>
        <v>0</v>
      </c>
      <c r="P1254" s="221">
        <f ca="1">-SUMPRODUCT($O1196:P1196,N(OFFSET($O200:P200,0,MAX(COLUMN($O200:P200))-COLUMN($O200:P200),1,1)))</f>
        <v>0</v>
      </c>
      <c r="Q1254" s="221">
        <f ca="1">-SUMPRODUCT($O1196:Q1196,N(OFFSET($O200:Q200,0,MAX(COLUMN($O200:Q200))-COLUMN($O200:Q200),1,1)))</f>
        <v>0</v>
      </c>
      <c r="R1254" s="221">
        <f ca="1">-SUMPRODUCT($O1196:R1196,N(OFFSET($O200:R200,0,MAX(COLUMN($O200:R200))-COLUMN($O200:R200),1,1)))</f>
        <v>0</v>
      </c>
      <c r="S1254" s="221">
        <f ca="1">-SUMPRODUCT($O1196:S1196,N(OFFSET($O200:S200,0,MAX(COLUMN($O200:S200))-COLUMN($O200:S200),1,1)))</f>
        <v>0</v>
      </c>
      <c r="T1254" s="221">
        <f ca="1">-SUMPRODUCT($O1196:T1196,N(OFFSET($O200:T200,0,MAX(COLUMN($O200:T200))-COLUMN($O200:T200),1,1)))</f>
        <v>0</v>
      </c>
      <c r="U1254" s="221">
        <f ca="1">-SUMPRODUCT($O1196:U1196,N(OFFSET($O200:U200,0,MAX(COLUMN($O200:U200))-COLUMN($O200:U200),1,1)))</f>
        <v>0</v>
      </c>
      <c r="V1254" s="221">
        <f ca="1">-SUMPRODUCT($O1196:V1196,N(OFFSET($O200:V200,0,MAX(COLUMN($O200:V200))-COLUMN($O200:V200),1,1)))</f>
        <v>0</v>
      </c>
      <c r="W1254" s="221">
        <f ca="1">-SUMPRODUCT($O1196:W1196,N(OFFSET($O200:W200,0,MAX(COLUMN($O200:W200))-COLUMN($O200:W200),1,1)))</f>
        <v>0</v>
      </c>
      <c r="X1254" s="221">
        <f ca="1">-SUMPRODUCT($O1196:X1196,N(OFFSET($O200:X200,0,MAX(COLUMN($O200:X200))-COLUMN($O200:X200),1,1)))</f>
        <v>0</v>
      </c>
      <c r="Y1254" s="221">
        <f ca="1">-SUMPRODUCT($O1196:Y1196,N(OFFSET($O200:Y200,0,MAX(COLUMN($O200:Y200))-COLUMN($O200:Y200),1,1)))</f>
        <v>0</v>
      </c>
      <c r="Z1254" s="221">
        <f ca="1">-SUMPRODUCT($O1196:Z1196,N(OFFSET($O200:Z200,0,MAX(COLUMN($O200:Z200))-COLUMN($O200:Z200),1,1)))</f>
        <v>0</v>
      </c>
      <c r="AA1254" s="221">
        <f ca="1">-SUMPRODUCT($O1196:AA1196,N(OFFSET($O200:AA200,0,MAX(COLUMN($O200:AA200))-COLUMN($O200:AA200),1,1)))</f>
        <v>0</v>
      </c>
      <c r="AB1254" s="221">
        <f ca="1">-SUMPRODUCT($O1196:AB1196,N(OFFSET($O200:AB200,0,MAX(COLUMN($O200:AB200))-COLUMN($O200:AB200),1,1)))</f>
        <v>0</v>
      </c>
      <c r="AC1254" s="221">
        <f ca="1">-SUMPRODUCT($O1196:AC1196,N(OFFSET($O200:AC200,0,MAX(COLUMN($O200:AC200))-COLUMN($O200:AC200),1,1)))</f>
        <v>0</v>
      </c>
      <c r="AD1254" s="221">
        <f ca="1">-SUMPRODUCT($O1196:AD1196,N(OFFSET($O200:AD200,0,MAX(COLUMN($O200:AD200))-COLUMN($O200:AD200),1,1)))</f>
        <v>0</v>
      </c>
      <c r="AE1254" s="221">
        <f ca="1">-SUMPRODUCT($O1196:AE1196,N(OFFSET($O200:AE200,0,MAX(COLUMN($O200:AE200))-COLUMN($O200:AE200),1,1)))</f>
        <v>0</v>
      </c>
      <c r="AF1254" s="221">
        <f ca="1">-SUMPRODUCT($O1196:AF1196,N(OFFSET($O200:AF200,0,MAX(COLUMN($O200:AF200))-COLUMN($O200:AF200),1,1)))</f>
        <v>0</v>
      </c>
      <c r="AG1254" s="221">
        <f ca="1">-SUMPRODUCT($O1196:AG1196,N(OFFSET($O200:AG200,0,MAX(COLUMN($O200:AG200))-COLUMN($O200:AG200),1,1)))</f>
        <v>0</v>
      </c>
      <c r="AH1254" s="221">
        <f ca="1">-SUMPRODUCT($O1196:AH1196,N(OFFSET($O200:AH200,0,MAX(COLUMN($O200:AH200))-COLUMN($O200:AH200),1,1)))</f>
        <v>0</v>
      </c>
      <c r="AI1254" s="221">
        <f ca="1">-SUMPRODUCT($O1196:AI1196,N(OFFSET($O200:AI200,0,MAX(COLUMN($O200:AI200))-COLUMN($O200:AI200),1,1)))</f>
        <v>0</v>
      </c>
      <c r="AJ1254" s="221">
        <f ca="1">-SUMPRODUCT($O1196:AJ1196,N(OFFSET($O200:AJ200,0,MAX(COLUMN($O200:AJ200))-COLUMN($O200:AJ200),1,1)))</f>
        <v>0</v>
      </c>
      <c r="AK1254" s="221">
        <f ca="1">-SUMPRODUCT($O1196:AK1196,N(OFFSET($O200:AK200,0,MAX(COLUMN($O200:AK200))-COLUMN($O200:AK200),1,1)))</f>
        <v>0</v>
      </c>
      <c r="AL1254" s="221">
        <f ca="1">-SUMPRODUCT($O1196:AL1196,N(OFFSET($O200:AL200,0,MAX(COLUMN($O200:AL200))-COLUMN($O200:AL200),1,1)))</f>
        <v>0</v>
      </c>
      <c r="AM1254" s="221">
        <f ca="1">-SUMPRODUCT($O1196:AM1196,N(OFFSET($O200:AM200,0,MAX(COLUMN($O200:AM200))-COLUMN($O200:AM200),1,1)))</f>
        <v>0</v>
      </c>
      <c r="AN1254" s="221">
        <f ca="1">-SUMPRODUCT($O1196:AN1196,N(OFFSET($O200:AN200,0,MAX(COLUMN($O200:AN200))-COLUMN($O200:AN200),1,1)))</f>
        <v>0</v>
      </c>
      <c r="AO1254" s="221">
        <f ca="1">-SUMPRODUCT($O1196:AO1196,N(OFFSET($O200:AO200,0,MAX(COLUMN($O200:AO200))-COLUMN($O200:AO200),1,1)))</f>
        <v>0</v>
      </c>
      <c r="AP1254" s="221">
        <f ca="1">-SUMPRODUCT($O1196:AP1196,N(OFFSET($O200:AP200,0,MAX(COLUMN($O200:AP200))-COLUMN($O200:AP200),1,1)))</f>
        <v>0</v>
      </c>
      <c r="AQ1254" s="221">
        <f ca="1">-SUMPRODUCT($O1196:AQ1196,N(OFFSET($O200:AQ200,0,MAX(COLUMN($O200:AQ200))-COLUMN($O200:AQ200),1,1)))</f>
        <v>0</v>
      </c>
      <c r="AR1254" s="221">
        <f ca="1">-SUMPRODUCT($O1196:AR1196,N(OFFSET($O200:AR200,0,MAX(COLUMN($O200:AR200))-COLUMN($O200:AR200),1,1)))</f>
        <v>0</v>
      </c>
      <c r="AS1254" s="221">
        <f ca="1">-SUMPRODUCT($O1196:AS1196,N(OFFSET($O200:AS200,0,MAX(COLUMN($O200:AS200))-COLUMN($O200:AS200),1,1)))</f>
        <v>0</v>
      </c>
      <c r="AT1254" s="221">
        <f ca="1">-SUMPRODUCT($O1196:AT1196,N(OFFSET($O200:AT200,0,MAX(COLUMN($O200:AT200))-COLUMN($O200:AT200),1,1)))</f>
        <v>0</v>
      </c>
      <c r="AU1254" s="221">
        <f ca="1">-SUMPRODUCT($O1196:AU1196,N(OFFSET($O200:AU200,0,MAX(COLUMN($O200:AU200))-COLUMN($O200:AU200),1,1)))</f>
        <v>0</v>
      </c>
      <c r="AV1254" s="221">
        <f ca="1">-SUMPRODUCT($O1196:AV1196,N(OFFSET($O200:AV200,0,MAX(COLUMN($O200:AV200))-COLUMN($O200:AV200),1,1)))</f>
        <v>0</v>
      </c>
      <c r="AW1254" s="221">
        <f ca="1">-SUMPRODUCT($O1196:AW1196,N(OFFSET($O200:AW200,0,MAX(COLUMN($O200:AW200))-COLUMN($O200:AW200),1,1)))</f>
        <v>0</v>
      </c>
      <c r="AX1254" s="221">
        <f ca="1">-SUMPRODUCT($O1196:AX1196,N(OFFSET($O200:AX200,0,MAX(COLUMN($O200:AX200))-COLUMN($O200:AX200),1,1)))</f>
        <v>0</v>
      </c>
      <c r="AY1254" s="221">
        <f ca="1">-SUMPRODUCT($O1196:AY1196,N(OFFSET($O200:AY200,0,MAX(COLUMN($O200:AY200))-COLUMN($O200:AY200),1,1)))</f>
        <v>0</v>
      </c>
      <c r="AZ1254" s="221">
        <f ca="1">-SUMPRODUCT($O1196:AZ1196,N(OFFSET($O200:AZ200,0,MAX(COLUMN($O200:AZ200))-COLUMN($O200:AZ200),1,1)))</f>
        <v>0</v>
      </c>
      <c r="BA1254" s="221">
        <f ca="1">-SUMPRODUCT($O1196:BA1196,N(OFFSET($O200:BA200,0,MAX(COLUMN($O200:BA200))-COLUMN($O200:BA200),1,1)))</f>
        <v>0</v>
      </c>
      <c r="BB1254" s="221">
        <f ca="1">-SUMPRODUCT($O1196:BB1196,N(OFFSET($O200:BB200,0,MAX(COLUMN($O200:BB200))-COLUMN($O200:BB200),1,1)))</f>
        <v>0</v>
      </c>
      <c r="BC1254" s="221">
        <f ca="1">-SUMPRODUCT($O1196:BC1196,N(OFFSET($O200:BC200,0,MAX(COLUMN($O200:BC200))-COLUMN($O200:BC200),1,1)))</f>
        <v>0</v>
      </c>
      <c r="BD1254" s="221">
        <f ca="1">-SUMPRODUCT($O1196:BD1196,N(OFFSET($O200:BD200,0,MAX(COLUMN($O200:BD200))-COLUMN($O200:BD200),1,1)))</f>
        <v>0</v>
      </c>
      <c r="BE1254" s="221">
        <f ca="1">-SUMPRODUCT($O1196:BE1196,N(OFFSET($O200:BE200,0,MAX(COLUMN($O200:BE200))-COLUMN($O200:BE200),1,1)))</f>
        <v>0</v>
      </c>
      <c r="BF1254" s="221">
        <f ca="1">-SUMPRODUCT($O1196:BF1196,N(OFFSET($O200:BF200,0,MAX(COLUMN($O200:BF200))-COLUMN($O200:BF200),1,1)))</f>
        <v>0</v>
      </c>
      <c r="BG1254" s="221">
        <f ca="1">-SUMPRODUCT($O1196:BG1196,N(OFFSET($O200:BG200,0,MAX(COLUMN($O200:BG200))-COLUMN($O200:BG200),1,1)))</f>
        <v>0</v>
      </c>
      <c r="BH1254" s="221">
        <f ca="1">-SUMPRODUCT($O1196:BH1196,N(OFFSET($O200:BH200,0,MAX(COLUMN($O200:BH200))-COLUMN($O200:BH200),1,1)))</f>
        <v>0</v>
      </c>
      <c r="BI1254" s="221">
        <f ca="1">-SUMPRODUCT($O1196:BI1196,N(OFFSET($O200:BI200,0,MAX(COLUMN($O200:BI200))-COLUMN($O200:BI200),1,1)))</f>
        <v>0</v>
      </c>
      <c r="BJ1254" s="221">
        <f ca="1">-SUMPRODUCT($O1196:BJ1196,N(OFFSET($O200:BJ200,0,MAX(COLUMN($O200:BJ200))-COLUMN($O200:BJ200),1,1)))</f>
        <v>0</v>
      </c>
      <c r="BK1254" s="221">
        <f ca="1">-SUMPRODUCT($O1196:BK1196,N(OFFSET($O200:BK200,0,MAX(COLUMN($O200:BK200))-COLUMN($O200:BK200),1,1)))</f>
        <v>0</v>
      </c>
      <c r="BL1254" s="221">
        <f ca="1">-SUMPRODUCT($O1196:BL1196,N(OFFSET($O200:BL200,0,MAX(COLUMN($O200:BL200))-COLUMN($O200:BL200),1,1)))</f>
        <v>0</v>
      </c>
      <c r="BM1254" s="221">
        <f ca="1">-SUMPRODUCT($O1196:BM1196,N(OFFSET($O200:BM200,0,MAX(COLUMN($O200:BM200))-COLUMN($O200:BM200),1,1)))</f>
        <v>0</v>
      </c>
    </row>
    <row r="1255" spans="3:65" outlineLevel="1" x14ac:dyDescent="0.2">
      <c r="C1255" s="188">
        <f t="shared" si="951"/>
        <v>3</v>
      </c>
      <c r="D1255" s="166" t="str">
        <f t="shared" si="950"/>
        <v xml:space="preserve">DISTRIBUTION SUBSTATION  </v>
      </c>
      <c r="E1255" s="211" t="str">
        <f t="shared" si="950"/>
        <v>CWIP Capital</v>
      </c>
      <c r="F1255" s="183">
        <f t="shared" si="950"/>
        <v>6</v>
      </c>
      <c r="G1255" s="183"/>
      <c r="H1255" s="189"/>
      <c r="I1255" s="189"/>
      <c r="K1255" s="202">
        <f t="shared" ca="1" si="952"/>
        <v>0</v>
      </c>
      <c r="L1255" s="203">
        <f t="shared" ca="1" si="953"/>
        <v>0</v>
      </c>
      <c r="O1255" s="221">
        <f ca="1">-SUMPRODUCT($O1197:O1197,N(OFFSET($O201:O201,0,MAX(COLUMN($O201:O201))-COLUMN($O201:O201),1,1)))</f>
        <v>0</v>
      </c>
      <c r="P1255" s="221">
        <f ca="1">-SUMPRODUCT($O1197:P1197,N(OFFSET($O201:P201,0,MAX(COLUMN($O201:P201))-COLUMN($O201:P201),1,1)))</f>
        <v>0</v>
      </c>
      <c r="Q1255" s="221">
        <f ca="1">-SUMPRODUCT($O1197:Q1197,N(OFFSET($O201:Q201,0,MAX(COLUMN($O201:Q201))-COLUMN($O201:Q201),1,1)))</f>
        <v>0</v>
      </c>
      <c r="R1255" s="221">
        <f ca="1">-SUMPRODUCT($O1197:R1197,N(OFFSET($O201:R201,0,MAX(COLUMN($O201:R201))-COLUMN($O201:R201),1,1)))</f>
        <v>0</v>
      </c>
      <c r="S1255" s="221">
        <f ca="1">-SUMPRODUCT($O1197:S1197,N(OFFSET($O201:S201,0,MAX(COLUMN($O201:S201))-COLUMN($O201:S201),1,1)))</f>
        <v>0</v>
      </c>
      <c r="T1255" s="221">
        <f ca="1">-SUMPRODUCT($O1197:T1197,N(OFFSET($O201:T201,0,MAX(COLUMN($O201:T201))-COLUMN($O201:T201),1,1)))</f>
        <v>0</v>
      </c>
      <c r="U1255" s="221">
        <f ca="1">-SUMPRODUCT($O1197:U1197,N(OFFSET($O201:U201,0,MAX(COLUMN($O201:U201))-COLUMN($O201:U201),1,1)))</f>
        <v>0</v>
      </c>
      <c r="V1255" s="221">
        <f ca="1">-SUMPRODUCT($O1197:V1197,N(OFFSET($O201:V201,0,MAX(COLUMN($O201:V201))-COLUMN($O201:V201),1,1)))</f>
        <v>0</v>
      </c>
      <c r="W1255" s="221">
        <f ca="1">-SUMPRODUCT($O1197:W1197,N(OFFSET($O201:W201,0,MAX(COLUMN($O201:W201))-COLUMN($O201:W201),1,1)))</f>
        <v>0</v>
      </c>
      <c r="X1255" s="221">
        <f ca="1">-SUMPRODUCT($O1197:X1197,N(OFFSET($O201:X201,0,MAX(COLUMN($O201:X201))-COLUMN($O201:X201),1,1)))</f>
        <v>0</v>
      </c>
      <c r="Y1255" s="221">
        <f ca="1">-SUMPRODUCT($O1197:Y1197,N(OFFSET($O201:Y201,0,MAX(COLUMN($O201:Y201))-COLUMN($O201:Y201),1,1)))</f>
        <v>0</v>
      </c>
      <c r="Z1255" s="221">
        <f ca="1">-SUMPRODUCT($O1197:Z1197,N(OFFSET($O201:Z201,0,MAX(COLUMN($O201:Z201))-COLUMN($O201:Z201),1,1)))</f>
        <v>0</v>
      </c>
      <c r="AA1255" s="221">
        <f ca="1">-SUMPRODUCT($O1197:AA1197,N(OFFSET($O201:AA201,0,MAX(COLUMN($O201:AA201))-COLUMN($O201:AA201),1,1)))</f>
        <v>0</v>
      </c>
      <c r="AB1255" s="221">
        <f ca="1">-SUMPRODUCT($O1197:AB1197,N(OFFSET($O201:AB201,0,MAX(COLUMN($O201:AB201))-COLUMN($O201:AB201),1,1)))</f>
        <v>0</v>
      </c>
      <c r="AC1255" s="221">
        <f ca="1">-SUMPRODUCT($O1197:AC1197,N(OFFSET($O201:AC201,0,MAX(COLUMN($O201:AC201))-COLUMN($O201:AC201),1,1)))</f>
        <v>0</v>
      </c>
      <c r="AD1255" s="221">
        <f ca="1">-SUMPRODUCT($O1197:AD1197,N(OFFSET($O201:AD201,0,MAX(COLUMN($O201:AD201))-COLUMN($O201:AD201),1,1)))</f>
        <v>0</v>
      </c>
      <c r="AE1255" s="221">
        <f ca="1">-SUMPRODUCT($O1197:AE1197,N(OFFSET($O201:AE201,0,MAX(COLUMN($O201:AE201))-COLUMN($O201:AE201),1,1)))</f>
        <v>0</v>
      </c>
      <c r="AF1255" s="221">
        <f ca="1">-SUMPRODUCT($O1197:AF1197,N(OFFSET($O201:AF201,0,MAX(COLUMN($O201:AF201))-COLUMN($O201:AF201),1,1)))</f>
        <v>0</v>
      </c>
      <c r="AG1255" s="221">
        <f ca="1">-SUMPRODUCT($O1197:AG1197,N(OFFSET($O201:AG201,0,MAX(COLUMN($O201:AG201))-COLUMN($O201:AG201),1,1)))</f>
        <v>0</v>
      </c>
      <c r="AH1255" s="221">
        <f ca="1">-SUMPRODUCT($O1197:AH1197,N(OFFSET($O201:AH201,0,MAX(COLUMN($O201:AH201))-COLUMN($O201:AH201),1,1)))</f>
        <v>0</v>
      </c>
      <c r="AI1255" s="221">
        <f ca="1">-SUMPRODUCT($O1197:AI1197,N(OFFSET($O201:AI201,0,MAX(COLUMN($O201:AI201))-COLUMN($O201:AI201),1,1)))</f>
        <v>0</v>
      </c>
      <c r="AJ1255" s="221">
        <f ca="1">-SUMPRODUCT($O1197:AJ1197,N(OFFSET($O201:AJ201,0,MAX(COLUMN($O201:AJ201))-COLUMN($O201:AJ201),1,1)))</f>
        <v>0</v>
      </c>
      <c r="AK1255" s="221">
        <f ca="1">-SUMPRODUCT($O1197:AK1197,N(OFFSET($O201:AK201,0,MAX(COLUMN($O201:AK201))-COLUMN($O201:AK201),1,1)))</f>
        <v>0</v>
      </c>
      <c r="AL1255" s="221">
        <f ca="1">-SUMPRODUCT($O1197:AL1197,N(OFFSET($O201:AL201,0,MAX(COLUMN($O201:AL201))-COLUMN($O201:AL201),1,1)))</f>
        <v>0</v>
      </c>
      <c r="AM1255" s="221">
        <f ca="1">-SUMPRODUCT($O1197:AM1197,N(OFFSET($O201:AM201,0,MAX(COLUMN($O201:AM201))-COLUMN($O201:AM201),1,1)))</f>
        <v>0</v>
      </c>
      <c r="AN1255" s="221">
        <f ca="1">-SUMPRODUCT($O1197:AN1197,N(OFFSET($O201:AN201,0,MAX(COLUMN($O201:AN201))-COLUMN($O201:AN201),1,1)))</f>
        <v>0</v>
      </c>
      <c r="AO1255" s="221">
        <f ca="1">-SUMPRODUCT($O1197:AO1197,N(OFFSET($O201:AO201,0,MAX(COLUMN($O201:AO201))-COLUMN($O201:AO201),1,1)))</f>
        <v>0</v>
      </c>
      <c r="AP1255" s="221">
        <f ca="1">-SUMPRODUCT($O1197:AP1197,N(OFFSET($O201:AP201,0,MAX(COLUMN($O201:AP201))-COLUMN($O201:AP201),1,1)))</f>
        <v>0</v>
      </c>
      <c r="AQ1255" s="221">
        <f ca="1">-SUMPRODUCT($O1197:AQ1197,N(OFFSET($O201:AQ201,0,MAX(COLUMN($O201:AQ201))-COLUMN($O201:AQ201),1,1)))</f>
        <v>0</v>
      </c>
      <c r="AR1255" s="221">
        <f ca="1">-SUMPRODUCT($O1197:AR1197,N(OFFSET($O201:AR201,0,MAX(COLUMN($O201:AR201))-COLUMN($O201:AR201),1,1)))</f>
        <v>0</v>
      </c>
      <c r="AS1255" s="221">
        <f ca="1">-SUMPRODUCT($O1197:AS1197,N(OFFSET($O201:AS201,0,MAX(COLUMN($O201:AS201))-COLUMN($O201:AS201),1,1)))</f>
        <v>0</v>
      </c>
      <c r="AT1255" s="221">
        <f ca="1">-SUMPRODUCT($O1197:AT1197,N(OFFSET($O201:AT201,0,MAX(COLUMN($O201:AT201))-COLUMN($O201:AT201),1,1)))</f>
        <v>0</v>
      </c>
      <c r="AU1255" s="221">
        <f ca="1">-SUMPRODUCT($O1197:AU1197,N(OFFSET($O201:AU201,0,MAX(COLUMN($O201:AU201))-COLUMN($O201:AU201),1,1)))</f>
        <v>0</v>
      </c>
      <c r="AV1255" s="221">
        <f ca="1">-SUMPRODUCT($O1197:AV1197,N(OFFSET($O201:AV201,0,MAX(COLUMN($O201:AV201))-COLUMN($O201:AV201),1,1)))</f>
        <v>0</v>
      </c>
      <c r="AW1255" s="221">
        <f ca="1">-SUMPRODUCT($O1197:AW1197,N(OFFSET($O201:AW201,0,MAX(COLUMN($O201:AW201))-COLUMN($O201:AW201),1,1)))</f>
        <v>0</v>
      </c>
      <c r="AX1255" s="221">
        <f ca="1">-SUMPRODUCT($O1197:AX1197,N(OFFSET($O201:AX201,0,MAX(COLUMN($O201:AX201))-COLUMN($O201:AX201),1,1)))</f>
        <v>0</v>
      </c>
      <c r="AY1255" s="221">
        <f ca="1">-SUMPRODUCT($O1197:AY1197,N(OFFSET($O201:AY201,0,MAX(COLUMN($O201:AY201))-COLUMN($O201:AY201),1,1)))</f>
        <v>0</v>
      </c>
      <c r="AZ1255" s="221">
        <f ca="1">-SUMPRODUCT($O1197:AZ1197,N(OFFSET($O201:AZ201,0,MAX(COLUMN($O201:AZ201))-COLUMN($O201:AZ201),1,1)))</f>
        <v>0</v>
      </c>
      <c r="BA1255" s="221">
        <f ca="1">-SUMPRODUCT($O1197:BA1197,N(OFFSET($O201:BA201,0,MAX(COLUMN($O201:BA201))-COLUMN($O201:BA201),1,1)))</f>
        <v>0</v>
      </c>
      <c r="BB1255" s="221">
        <f ca="1">-SUMPRODUCT($O1197:BB1197,N(OFFSET($O201:BB201,0,MAX(COLUMN($O201:BB201))-COLUMN($O201:BB201),1,1)))</f>
        <v>0</v>
      </c>
      <c r="BC1255" s="221">
        <f ca="1">-SUMPRODUCT($O1197:BC1197,N(OFFSET($O201:BC201,0,MAX(COLUMN($O201:BC201))-COLUMN($O201:BC201),1,1)))</f>
        <v>0</v>
      </c>
      <c r="BD1255" s="221">
        <f ca="1">-SUMPRODUCT($O1197:BD1197,N(OFFSET($O201:BD201,0,MAX(COLUMN($O201:BD201))-COLUMN($O201:BD201),1,1)))</f>
        <v>0</v>
      </c>
      <c r="BE1255" s="221">
        <f ca="1">-SUMPRODUCT($O1197:BE1197,N(OFFSET($O201:BE201,0,MAX(COLUMN($O201:BE201))-COLUMN($O201:BE201),1,1)))</f>
        <v>0</v>
      </c>
      <c r="BF1255" s="221">
        <f ca="1">-SUMPRODUCT($O1197:BF1197,N(OFFSET($O201:BF201,0,MAX(COLUMN($O201:BF201))-COLUMN($O201:BF201),1,1)))</f>
        <v>0</v>
      </c>
      <c r="BG1255" s="221">
        <f ca="1">-SUMPRODUCT($O1197:BG1197,N(OFFSET($O201:BG201,0,MAX(COLUMN($O201:BG201))-COLUMN($O201:BG201),1,1)))</f>
        <v>0</v>
      </c>
      <c r="BH1255" s="221">
        <f ca="1">-SUMPRODUCT($O1197:BH1197,N(OFFSET($O201:BH201,0,MAX(COLUMN($O201:BH201))-COLUMN($O201:BH201),1,1)))</f>
        <v>0</v>
      </c>
      <c r="BI1255" s="221">
        <f ca="1">-SUMPRODUCT($O1197:BI1197,N(OFFSET($O201:BI201,0,MAX(COLUMN($O201:BI201))-COLUMN($O201:BI201),1,1)))</f>
        <v>0</v>
      </c>
      <c r="BJ1255" s="221">
        <f ca="1">-SUMPRODUCT($O1197:BJ1197,N(OFFSET($O201:BJ201,0,MAX(COLUMN($O201:BJ201))-COLUMN($O201:BJ201),1,1)))</f>
        <v>0</v>
      </c>
      <c r="BK1255" s="221">
        <f ca="1">-SUMPRODUCT($O1197:BK1197,N(OFFSET($O201:BK201,0,MAX(COLUMN($O201:BK201))-COLUMN($O201:BK201),1,1)))</f>
        <v>0</v>
      </c>
      <c r="BL1255" s="221">
        <f ca="1">-SUMPRODUCT($O1197:BL1197,N(OFFSET($O201:BL201,0,MAX(COLUMN($O201:BL201))-COLUMN($O201:BL201),1,1)))</f>
        <v>0</v>
      </c>
      <c r="BM1255" s="221">
        <f ca="1">-SUMPRODUCT($O1197:BM1197,N(OFFSET($O201:BM201,0,MAX(COLUMN($O201:BM201))-COLUMN($O201:BM201),1,1)))</f>
        <v>0</v>
      </c>
    </row>
    <row r="1256" spans="3:65" outlineLevel="1" x14ac:dyDescent="0.2">
      <c r="C1256" s="188">
        <f t="shared" si="951"/>
        <v>4</v>
      </c>
      <c r="D1256" s="166" t="str">
        <f t="shared" si="950"/>
        <v/>
      </c>
      <c r="E1256" s="211" t="str">
        <f t="shared" si="950"/>
        <v>Operating Expense</v>
      </c>
      <c r="F1256" s="183">
        <f t="shared" si="950"/>
        <v>2</v>
      </c>
      <c r="G1256" s="183"/>
      <c r="H1256" s="189"/>
      <c r="I1256" s="189"/>
      <c r="K1256" s="202">
        <f t="shared" ca="1" si="952"/>
        <v>0</v>
      </c>
      <c r="L1256" s="203">
        <f t="shared" ca="1" si="953"/>
        <v>0</v>
      </c>
      <c r="O1256" s="221">
        <f ca="1">-SUMPRODUCT($O1198:O1198,N(OFFSET($O202:O202,0,MAX(COLUMN($O202:O202))-COLUMN($O202:O202),1,1)))</f>
        <v>0</v>
      </c>
      <c r="P1256" s="221">
        <f ca="1">-SUMPRODUCT($O1198:P1198,N(OFFSET($O202:P202,0,MAX(COLUMN($O202:P202))-COLUMN($O202:P202),1,1)))</f>
        <v>0</v>
      </c>
      <c r="Q1256" s="221">
        <f ca="1">-SUMPRODUCT($O1198:Q1198,N(OFFSET($O202:Q202,0,MAX(COLUMN($O202:Q202))-COLUMN($O202:Q202),1,1)))</f>
        <v>0</v>
      </c>
      <c r="R1256" s="221">
        <f ca="1">-SUMPRODUCT($O1198:R1198,N(OFFSET($O202:R202,0,MAX(COLUMN($O202:R202))-COLUMN($O202:R202),1,1)))</f>
        <v>0</v>
      </c>
      <c r="S1256" s="221">
        <f ca="1">-SUMPRODUCT($O1198:S1198,N(OFFSET($O202:S202,0,MAX(COLUMN($O202:S202))-COLUMN($O202:S202),1,1)))</f>
        <v>0</v>
      </c>
      <c r="T1256" s="221">
        <f ca="1">-SUMPRODUCT($O1198:T1198,N(OFFSET($O202:T202,0,MAX(COLUMN($O202:T202))-COLUMN($O202:T202),1,1)))</f>
        <v>0</v>
      </c>
      <c r="U1256" s="221">
        <f ca="1">-SUMPRODUCT($O1198:U1198,N(OFFSET($O202:U202,0,MAX(COLUMN($O202:U202))-COLUMN($O202:U202),1,1)))</f>
        <v>0</v>
      </c>
      <c r="V1256" s="221">
        <f ca="1">-SUMPRODUCT($O1198:V1198,N(OFFSET($O202:V202,0,MAX(COLUMN($O202:V202))-COLUMN($O202:V202),1,1)))</f>
        <v>0</v>
      </c>
      <c r="W1256" s="221">
        <f ca="1">-SUMPRODUCT($O1198:W1198,N(OFFSET($O202:W202,0,MAX(COLUMN($O202:W202))-COLUMN($O202:W202),1,1)))</f>
        <v>0</v>
      </c>
      <c r="X1256" s="221">
        <f ca="1">-SUMPRODUCT($O1198:X1198,N(OFFSET($O202:X202,0,MAX(COLUMN($O202:X202))-COLUMN($O202:X202),1,1)))</f>
        <v>0</v>
      </c>
      <c r="Y1256" s="221">
        <f ca="1">-SUMPRODUCT($O1198:Y1198,N(OFFSET($O202:Y202,0,MAX(COLUMN($O202:Y202))-COLUMN($O202:Y202),1,1)))</f>
        <v>0</v>
      </c>
      <c r="Z1256" s="221">
        <f ca="1">-SUMPRODUCT($O1198:Z1198,N(OFFSET($O202:Z202,0,MAX(COLUMN($O202:Z202))-COLUMN($O202:Z202),1,1)))</f>
        <v>0</v>
      </c>
      <c r="AA1256" s="221">
        <f ca="1">-SUMPRODUCT($O1198:AA1198,N(OFFSET($O202:AA202,0,MAX(COLUMN($O202:AA202))-COLUMN($O202:AA202),1,1)))</f>
        <v>0</v>
      </c>
      <c r="AB1256" s="221">
        <f ca="1">-SUMPRODUCT($O1198:AB1198,N(OFFSET($O202:AB202,0,MAX(COLUMN($O202:AB202))-COLUMN($O202:AB202),1,1)))</f>
        <v>0</v>
      </c>
      <c r="AC1256" s="221">
        <f ca="1">-SUMPRODUCT($O1198:AC1198,N(OFFSET($O202:AC202,0,MAX(COLUMN($O202:AC202))-COLUMN($O202:AC202),1,1)))</f>
        <v>0</v>
      </c>
      <c r="AD1256" s="221">
        <f ca="1">-SUMPRODUCT($O1198:AD1198,N(OFFSET($O202:AD202,0,MAX(COLUMN($O202:AD202))-COLUMN($O202:AD202),1,1)))</f>
        <v>0</v>
      </c>
      <c r="AE1256" s="221">
        <f ca="1">-SUMPRODUCT($O1198:AE1198,N(OFFSET($O202:AE202,0,MAX(COLUMN($O202:AE202))-COLUMN($O202:AE202),1,1)))</f>
        <v>0</v>
      </c>
      <c r="AF1256" s="221">
        <f ca="1">-SUMPRODUCT($O1198:AF1198,N(OFFSET($O202:AF202,0,MAX(COLUMN($O202:AF202))-COLUMN($O202:AF202),1,1)))</f>
        <v>0</v>
      </c>
      <c r="AG1256" s="221">
        <f ca="1">-SUMPRODUCT($O1198:AG1198,N(OFFSET($O202:AG202,0,MAX(COLUMN($O202:AG202))-COLUMN($O202:AG202),1,1)))</f>
        <v>0</v>
      </c>
      <c r="AH1256" s="221">
        <f ca="1">-SUMPRODUCT($O1198:AH1198,N(OFFSET($O202:AH202,0,MAX(COLUMN($O202:AH202))-COLUMN($O202:AH202),1,1)))</f>
        <v>0</v>
      </c>
      <c r="AI1256" s="221">
        <f ca="1">-SUMPRODUCT($O1198:AI1198,N(OFFSET($O202:AI202,0,MAX(COLUMN($O202:AI202))-COLUMN($O202:AI202),1,1)))</f>
        <v>0</v>
      </c>
      <c r="AJ1256" s="221">
        <f ca="1">-SUMPRODUCT($O1198:AJ1198,N(OFFSET($O202:AJ202,0,MAX(COLUMN($O202:AJ202))-COLUMN($O202:AJ202),1,1)))</f>
        <v>0</v>
      </c>
      <c r="AK1256" s="221">
        <f ca="1">-SUMPRODUCT($O1198:AK1198,N(OFFSET($O202:AK202,0,MAX(COLUMN($O202:AK202))-COLUMN($O202:AK202),1,1)))</f>
        <v>0</v>
      </c>
      <c r="AL1256" s="221">
        <f ca="1">-SUMPRODUCT($O1198:AL1198,N(OFFSET($O202:AL202,0,MAX(COLUMN($O202:AL202))-COLUMN($O202:AL202),1,1)))</f>
        <v>0</v>
      </c>
      <c r="AM1256" s="221">
        <f ca="1">-SUMPRODUCT($O1198:AM1198,N(OFFSET($O202:AM202,0,MAX(COLUMN($O202:AM202))-COLUMN($O202:AM202),1,1)))</f>
        <v>0</v>
      </c>
      <c r="AN1256" s="221">
        <f ca="1">-SUMPRODUCT($O1198:AN1198,N(OFFSET($O202:AN202,0,MAX(COLUMN($O202:AN202))-COLUMN($O202:AN202),1,1)))</f>
        <v>0</v>
      </c>
      <c r="AO1256" s="221">
        <f ca="1">-SUMPRODUCT($O1198:AO1198,N(OFFSET($O202:AO202,0,MAX(COLUMN($O202:AO202))-COLUMN($O202:AO202),1,1)))</f>
        <v>0</v>
      </c>
      <c r="AP1256" s="221">
        <f ca="1">-SUMPRODUCT($O1198:AP1198,N(OFFSET($O202:AP202,0,MAX(COLUMN($O202:AP202))-COLUMN($O202:AP202),1,1)))</f>
        <v>0</v>
      </c>
      <c r="AQ1256" s="221">
        <f ca="1">-SUMPRODUCT($O1198:AQ1198,N(OFFSET($O202:AQ202,0,MAX(COLUMN($O202:AQ202))-COLUMN($O202:AQ202),1,1)))</f>
        <v>0</v>
      </c>
      <c r="AR1256" s="221">
        <f ca="1">-SUMPRODUCT($O1198:AR1198,N(OFFSET($O202:AR202,0,MAX(COLUMN($O202:AR202))-COLUMN($O202:AR202),1,1)))</f>
        <v>0</v>
      </c>
      <c r="AS1256" s="221">
        <f ca="1">-SUMPRODUCT($O1198:AS1198,N(OFFSET($O202:AS202,0,MAX(COLUMN($O202:AS202))-COLUMN($O202:AS202),1,1)))</f>
        <v>0</v>
      </c>
      <c r="AT1256" s="221">
        <f ca="1">-SUMPRODUCT($O1198:AT1198,N(OFFSET($O202:AT202,0,MAX(COLUMN($O202:AT202))-COLUMN($O202:AT202),1,1)))</f>
        <v>0</v>
      </c>
      <c r="AU1256" s="221">
        <f ca="1">-SUMPRODUCT($O1198:AU1198,N(OFFSET($O202:AU202,0,MAX(COLUMN($O202:AU202))-COLUMN($O202:AU202),1,1)))</f>
        <v>0</v>
      </c>
      <c r="AV1256" s="221">
        <f ca="1">-SUMPRODUCT($O1198:AV1198,N(OFFSET($O202:AV202,0,MAX(COLUMN($O202:AV202))-COLUMN($O202:AV202),1,1)))</f>
        <v>0</v>
      </c>
      <c r="AW1256" s="221">
        <f ca="1">-SUMPRODUCT($O1198:AW1198,N(OFFSET($O202:AW202,0,MAX(COLUMN($O202:AW202))-COLUMN($O202:AW202),1,1)))</f>
        <v>0</v>
      </c>
      <c r="AX1256" s="221">
        <f ca="1">-SUMPRODUCT($O1198:AX1198,N(OFFSET($O202:AX202,0,MAX(COLUMN($O202:AX202))-COLUMN($O202:AX202),1,1)))</f>
        <v>0</v>
      </c>
      <c r="AY1256" s="221">
        <f ca="1">-SUMPRODUCT($O1198:AY1198,N(OFFSET($O202:AY202,0,MAX(COLUMN($O202:AY202))-COLUMN($O202:AY202),1,1)))</f>
        <v>0</v>
      </c>
      <c r="AZ1256" s="221">
        <f ca="1">-SUMPRODUCT($O1198:AZ1198,N(OFFSET($O202:AZ202,0,MAX(COLUMN($O202:AZ202))-COLUMN($O202:AZ202),1,1)))</f>
        <v>0</v>
      </c>
      <c r="BA1256" s="221">
        <f ca="1">-SUMPRODUCT($O1198:BA1198,N(OFFSET($O202:BA202,0,MAX(COLUMN($O202:BA202))-COLUMN($O202:BA202),1,1)))</f>
        <v>0</v>
      </c>
      <c r="BB1256" s="221">
        <f ca="1">-SUMPRODUCT($O1198:BB1198,N(OFFSET($O202:BB202,0,MAX(COLUMN($O202:BB202))-COLUMN($O202:BB202),1,1)))</f>
        <v>0</v>
      </c>
      <c r="BC1256" s="221">
        <f ca="1">-SUMPRODUCT($O1198:BC1198,N(OFFSET($O202:BC202,0,MAX(COLUMN($O202:BC202))-COLUMN($O202:BC202),1,1)))</f>
        <v>0</v>
      </c>
      <c r="BD1256" s="221">
        <f ca="1">-SUMPRODUCT($O1198:BD1198,N(OFFSET($O202:BD202,0,MAX(COLUMN($O202:BD202))-COLUMN($O202:BD202),1,1)))</f>
        <v>0</v>
      </c>
      <c r="BE1256" s="221">
        <f ca="1">-SUMPRODUCT($O1198:BE1198,N(OFFSET($O202:BE202,0,MAX(COLUMN($O202:BE202))-COLUMN($O202:BE202),1,1)))</f>
        <v>0</v>
      </c>
      <c r="BF1256" s="221">
        <f ca="1">-SUMPRODUCT($O1198:BF1198,N(OFFSET($O202:BF202,0,MAX(COLUMN($O202:BF202))-COLUMN($O202:BF202),1,1)))</f>
        <v>0</v>
      </c>
      <c r="BG1256" s="221">
        <f ca="1">-SUMPRODUCT($O1198:BG1198,N(OFFSET($O202:BG202,0,MAX(COLUMN($O202:BG202))-COLUMN($O202:BG202),1,1)))</f>
        <v>0</v>
      </c>
      <c r="BH1256" s="221">
        <f ca="1">-SUMPRODUCT($O1198:BH1198,N(OFFSET($O202:BH202,0,MAX(COLUMN($O202:BH202))-COLUMN($O202:BH202),1,1)))</f>
        <v>0</v>
      </c>
      <c r="BI1256" s="221">
        <f ca="1">-SUMPRODUCT($O1198:BI1198,N(OFFSET($O202:BI202,0,MAX(COLUMN($O202:BI202))-COLUMN($O202:BI202),1,1)))</f>
        <v>0</v>
      </c>
      <c r="BJ1256" s="221">
        <f ca="1">-SUMPRODUCT($O1198:BJ1198,N(OFFSET($O202:BJ202,0,MAX(COLUMN($O202:BJ202))-COLUMN($O202:BJ202),1,1)))</f>
        <v>0</v>
      </c>
      <c r="BK1256" s="221">
        <f ca="1">-SUMPRODUCT($O1198:BK1198,N(OFFSET($O202:BK202,0,MAX(COLUMN($O202:BK202))-COLUMN($O202:BK202),1,1)))</f>
        <v>0</v>
      </c>
      <c r="BL1256" s="221">
        <f ca="1">-SUMPRODUCT($O1198:BL1198,N(OFFSET($O202:BL202,0,MAX(COLUMN($O202:BL202))-COLUMN($O202:BL202),1,1)))</f>
        <v>0</v>
      </c>
      <c r="BM1256" s="221">
        <f ca="1">-SUMPRODUCT($O1198:BM1198,N(OFFSET($O202:BM202,0,MAX(COLUMN($O202:BM202))-COLUMN($O202:BM202),1,1)))</f>
        <v>0</v>
      </c>
    </row>
    <row r="1257" spans="3:65" outlineLevel="1" x14ac:dyDescent="0.2">
      <c r="C1257" s="188">
        <f t="shared" si="951"/>
        <v>5</v>
      </c>
      <c r="D1257" s="166" t="str">
        <f t="shared" si="950"/>
        <v/>
      </c>
      <c r="E1257" s="211" t="str">
        <f t="shared" si="950"/>
        <v>Operating Expense</v>
      </c>
      <c r="F1257" s="183">
        <f t="shared" si="950"/>
        <v>2</v>
      </c>
      <c r="G1257" s="183"/>
      <c r="H1257" s="189"/>
      <c r="I1257" s="189"/>
      <c r="K1257" s="202">
        <f t="shared" ca="1" si="952"/>
        <v>0</v>
      </c>
      <c r="L1257" s="203">
        <f t="shared" ca="1" si="953"/>
        <v>0</v>
      </c>
      <c r="O1257" s="221">
        <f ca="1">-SUMPRODUCT($O1199:O1199,N(OFFSET($O203:O203,0,MAX(COLUMN($O203:O203))-COLUMN($O203:O203),1,1)))</f>
        <v>0</v>
      </c>
      <c r="P1257" s="221">
        <f ca="1">-SUMPRODUCT($O1199:P1199,N(OFFSET($O203:P203,0,MAX(COLUMN($O203:P203))-COLUMN($O203:P203),1,1)))</f>
        <v>0</v>
      </c>
      <c r="Q1257" s="221">
        <f ca="1">-SUMPRODUCT($O1199:Q1199,N(OFFSET($O203:Q203,0,MAX(COLUMN($O203:Q203))-COLUMN($O203:Q203),1,1)))</f>
        <v>0</v>
      </c>
      <c r="R1257" s="221">
        <f ca="1">-SUMPRODUCT($O1199:R1199,N(OFFSET($O203:R203,0,MAX(COLUMN($O203:R203))-COLUMN($O203:R203),1,1)))</f>
        <v>0</v>
      </c>
      <c r="S1257" s="221">
        <f ca="1">-SUMPRODUCT($O1199:S1199,N(OFFSET($O203:S203,0,MAX(COLUMN($O203:S203))-COLUMN($O203:S203),1,1)))</f>
        <v>0</v>
      </c>
      <c r="T1257" s="221">
        <f ca="1">-SUMPRODUCT($O1199:T1199,N(OFFSET($O203:T203,0,MAX(COLUMN($O203:T203))-COLUMN($O203:T203),1,1)))</f>
        <v>0</v>
      </c>
      <c r="U1257" s="221">
        <f ca="1">-SUMPRODUCT($O1199:U1199,N(OFFSET($O203:U203,0,MAX(COLUMN($O203:U203))-COLUMN($O203:U203),1,1)))</f>
        <v>0</v>
      </c>
      <c r="V1257" s="221">
        <f ca="1">-SUMPRODUCT($O1199:V1199,N(OFFSET($O203:V203,0,MAX(COLUMN($O203:V203))-COLUMN($O203:V203),1,1)))</f>
        <v>0</v>
      </c>
      <c r="W1257" s="221">
        <f ca="1">-SUMPRODUCT($O1199:W1199,N(OFFSET($O203:W203,0,MAX(COLUMN($O203:W203))-COLUMN($O203:W203),1,1)))</f>
        <v>0</v>
      </c>
      <c r="X1257" s="221">
        <f ca="1">-SUMPRODUCT($O1199:X1199,N(OFFSET($O203:X203,0,MAX(COLUMN($O203:X203))-COLUMN($O203:X203),1,1)))</f>
        <v>0</v>
      </c>
      <c r="Y1257" s="221">
        <f ca="1">-SUMPRODUCT($O1199:Y1199,N(OFFSET($O203:Y203,0,MAX(COLUMN($O203:Y203))-COLUMN($O203:Y203),1,1)))</f>
        <v>0</v>
      </c>
      <c r="Z1257" s="221">
        <f ca="1">-SUMPRODUCT($O1199:Z1199,N(OFFSET($O203:Z203,0,MAX(COLUMN($O203:Z203))-COLUMN($O203:Z203),1,1)))</f>
        <v>0</v>
      </c>
      <c r="AA1257" s="221">
        <f ca="1">-SUMPRODUCT($O1199:AA1199,N(OFFSET($O203:AA203,0,MAX(COLUMN($O203:AA203))-COLUMN($O203:AA203),1,1)))</f>
        <v>0</v>
      </c>
      <c r="AB1257" s="221">
        <f ca="1">-SUMPRODUCT($O1199:AB1199,N(OFFSET($O203:AB203,0,MAX(COLUMN($O203:AB203))-COLUMN($O203:AB203),1,1)))</f>
        <v>0</v>
      </c>
      <c r="AC1257" s="221">
        <f ca="1">-SUMPRODUCT($O1199:AC1199,N(OFFSET($O203:AC203,0,MAX(COLUMN($O203:AC203))-COLUMN($O203:AC203),1,1)))</f>
        <v>0</v>
      </c>
      <c r="AD1257" s="221">
        <f ca="1">-SUMPRODUCT($O1199:AD1199,N(OFFSET($O203:AD203,0,MAX(COLUMN($O203:AD203))-COLUMN($O203:AD203),1,1)))</f>
        <v>0</v>
      </c>
      <c r="AE1257" s="221">
        <f ca="1">-SUMPRODUCT($O1199:AE1199,N(OFFSET($O203:AE203,0,MAX(COLUMN($O203:AE203))-COLUMN($O203:AE203),1,1)))</f>
        <v>0</v>
      </c>
      <c r="AF1257" s="221">
        <f ca="1">-SUMPRODUCT($O1199:AF1199,N(OFFSET($O203:AF203,0,MAX(COLUMN($O203:AF203))-COLUMN($O203:AF203),1,1)))</f>
        <v>0</v>
      </c>
      <c r="AG1257" s="221">
        <f ca="1">-SUMPRODUCT($O1199:AG1199,N(OFFSET($O203:AG203,0,MAX(COLUMN($O203:AG203))-COLUMN($O203:AG203),1,1)))</f>
        <v>0</v>
      </c>
      <c r="AH1257" s="221">
        <f ca="1">-SUMPRODUCT($O1199:AH1199,N(OFFSET($O203:AH203,0,MAX(COLUMN($O203:AH203))-COLUMN($O203:AH203),1,1)))</f>
        <v>0</v>
      </c>
      <c r="AI1257" s="221">
        <f ca="1">-SUMPRODUCT($O1199:AI1199,N(OFFSET($O203:AI203,0,MAX(COLUMN($O203:AI203))-COLUMN($O203:AI203),1,1)))</f>
        <v>0</v>
      </c>
      <c r="AJ1257" s="221">
        <f ca="1">-SUMPRODUCT($O1199:AJ1199,N(OFFSET($O203:AJ203,0,MAX(COLUMN($O203:AJ203))-COLUMN($O203:AJ203),1,1)))</f>
        <v>0</v>
      </c>
      <c r="AK1257" s="221">
        <f ca="1">-SUMPRODUCT($O1199:AK1199,N(OFFSET($O203:AK203,0,MAX(COLUMN($O203:AK203))-COLUMN($O203:AK203),1,1)))</f>
        <v>0</v>
      </c>
      <c r="AL1257" s="221">
        <f ca="1">-SUMPRODUCT($O1199:AL1199,N(OFFSET($O203:AL203,0,MAX(COLUMN($O203:AL203))-COLUMN($O203:AL203),1,1)))</f>
        <v>0</v>
      </c>
      <c r="AM1257" s="221">
        <f ca="1">-SUMPRODUCT($O1199:AM1199,N(OFFSET($O203:AM203,0,MAX(COLUMN($O203:AM203))-COLUMN($O203:AM203),1,1)))</f>
        <v>0</v>
      </c>
      <c r="AN1257" s="221">
        <f ca="1">-SUMPRODUCT($O1199:AN1199,N(OFFSET($O203:AN203,0,MAX(COLUMN($O203:AN203))-COLUMN($O203:AN203),1,1)))</f>
        <v>0</v>
      </c>
      <c r="AO1257" s="221">
        <f ca="1">-SUMPRODUCT($O1199:AO1199,N(OFFSET($O203:AO203,0,MAX(COLUMN($O203:AO203))-COLUMN($O203:AO203),1,1)))</f>
        <v>0</v>
      </c>
      <c r="AP1257" s="221">
        <f ca="1">-SUMPRODUCT($O1199:AP1199,N(OFFSET($O203:AP203,0,MAX(COLUMN($O203:AP203))-COLUMN($O203:AP203),1,1)))</f>
        <v>0</v>
      </c>
      <c r="AQ1257" s="221">
        <f ca="1">-SUMPRODUCT($O1199:AQ1199,N(OFFSET($O203:AQ203,0,MAX(COLUMN($O203:AQ203))-COLUMN($O203:AQ203),1,1)))</f>
        <v>0</v>
      </c>
      <c r="AR1257" s="221">
        <f ca="1">-SUMPRODUCT($O1199:AR1199,N(OFFSET($O203:AR203,0,MAX(COLUMN($O203:AR203))-COLUMN($O203:AR203),1,1)))</f>
        <v>0</v>
      </c>
      <c r="AS1257" s="221">
        <f ca="1">-SUMPRODUCT($O1199:AS1199,N(OFFSET($O203:AS203,0,MAX(COLUMN($O203:AS203))-COLUMN($O203:AS203),1,1)))</f>
        <v>0</v>
      </c>
      <c r="AT1257" s="221">
        <f ca="1">-SUMPRODUCT($O1199:AT1199,N(OFFSET($O203:AT203,0,MAX(COLUMN($O203:AT203))-COLUMN($O203:AT203),1,1)))</f>
        <v>0</v>
      </c>
      <c r="AU1257" s="221">
        <f ca="1">-SUMPRODUCT($O1199:AU1199,N(OFFSET($O203:AU203,0,MAX(COLUMN($O203:AU203))-COLUMN($O203:AU203),1,1)))</f>
        <v>0</v>
      </c>
      <c r="AV1257" s="221">
        <f ca="1">-SUMPRODUCT($O1199:AV1199,N(OFFSET($O203:AV203,0,MAX(COLUMN($O203:AV203))-COLUMN($O203:AV203),1,1)))</f>
        <v>0</v>
      </c>
      <c r="AW1257" s="221">
        <f ca="1">-SUMPRODUCT($O1199:AW1199,N(OFFSET($O203:AW203,0,MAX(COLUMN($O203:AW203))-COLUMN($O203:AW203),1,1)))</f>
        <v>0</v>
      </c>
      <c r="AX1257" s="221">
        <f ca="1">-SUMPRODUCT($O1199:AX1199,N(OFFSET($O203:AX203,0,MAX(COLUMN($O203:AX203))-COLUMN($O203:AX203),1,1)))</f>
        <v>0</v>
      </c>
      <c r="AY1257" s="221">
        <f ca="1">-SUMPRODUCT($O1199:AY1199,N(OFFSET($O203:AY203,0,MAX(COLUMN($O203:AY203))-COLUMN($O203:AY203),1,1)))</f>
        <v>0</v>
      </c>
      <c r="AZ1257" s="221">
        <f ca="1">-SUMPRODUCT($O1199:AZ1199,N(OFFSET($O203:AZ203,0,MAX(COLUMN($O203:AZ203))-COLUMN($O203:AZ203),1,1)))</f>
        <v>0</v>
      </c>
      <c r="BA1257" s="221">
        <f ca="1">-SUMPRODUCT($O1199:BA1199,N(OFFSET($O203:BA203,0,MAX(COLUMN($O203:BA203))-COLUMN($O203:BA203),1,1)))</f>
        <v>0</v>
      </c>
      <c r="BB1257" s="221">
        <f ca="1">-SUMPRODUCT($O1199:BB1199,N(OFFSET($O203:BB203,0,MAX(COLUMN($O203:BB203))-COLUMN($O203:BB203),1,1)))</f>
        <v>0</v>
      </c>
      <c r="BC1257" s="221">
        <f ca="1">-SUMPRODUCT($O1199:BC1199,N(OFFSET($O203:BC203,0,MAX(COLUMN($O203:BC203))-COLUMN($O203:BC203),1,1)))</f>
        <v>0</v>
      </c>
      <c r="BD1257" s="221">
        <f ca="1">-SUMPRODUCT($O1199:BD1199,N(OFFSET($O203:BD203,0,MAX(COLUMN($O203:BD203))-COLUMN($O203:BD203),1,1)))</f>
        <v>0</v>
      </c>
      <c r="BE1257" s="221">
        <f ca="1">-SUMPRODUCT($O1199:BE1199,N(OFFSET($O203:BE203,0,MAX(COLUMN($O203:BE203))-COLUMN($O203:BE203),1,1)))</f>
        <v>0</v>
      </c>
      <c r="BF1257" s="221">
        <f ca="1">-SUMPRODUCT($O1199:BF1199,N(OFFSET($O203:BF203,0,MAX(COLUMN($O203:BF203))-COLUMN($O203:BF203),1,1)))</f>
        <v>0</v>
      </c>
      <c r="BG1257" s="221">
        <f ca="1">-SUMPRODUCT($O1199:BG1199,N(OFFSET($O203:BG203,0,MAX(COLUMN($O203:BG203))-COLUMN($O203:BG203),1,1)))</f>
        <v>0</v>
      </c>
      <c r="BH1257" s="221">
        <f ca="1">-SUMPRODUCT($O1199:BH1199,N(OFFSET($O203:BH203,0,MAX(COLUMN($O203:BH203))-COLUMN($O203:BH203),1,1)))</f>
        <v>0</v>
      </c>
      <c r="BI1257" s="221">
        <f ca="1">-SUMPRODUCT($O1199:BI1199,N(OFFSET($O203:BI203,0,MAX(COLUMN($O203:BI203))-COLUMN($O203:BI203),1,1)))</f>
        <v>0</v>
      </c>
      <c r="BJ1257" s="221">
        <f ca="1">-SUMPRODUCT($O1199:BJ1199,N(OFFSET($O203:BJ203,0,MAX(COLUMN($O203:BJ203))-COLUMN($O203:BJ203),1,1)))</f>
        <v>0</v>
      </c>
      <c r="BK1257" s="221">
        <f ca="1">-SUMPRODUCT($O1199:BK1199,N(OFFSET($O203:BK203,0,MAX(COLUMN($O203:BK203))-COLUMN($O203:BK203),1,1)))</f>
        <v>0</v>
      </c>
      <c r="BL1257" s="221">
        <f ca="1">-SUMPRODUCT($O1199:BL1199,N(OFFSET($O203:BL203,0,MAX(COLUMN($O203:BL203))-COLUMN($O203:BL203),1,1)))</f>
        <v>0</v>
      </c>
      <c r="BM1257" s="221">
        <f ca="1">-SUMPRODUCT($O1199:BM1199,N(OFFSET($O203:BM203,0,MAX(COLUMN($O203:BM203))-COLUMN($O203:BM203),1,1)))</f>
        <v>0</v>
      </c>
    </row>
    <row r="1258" spans="3:65" outlineLevel="1" x14ac:dyDescent="0.2">
      <c r="C1258" s="188">
        <f t="shared" si="951"/>
        <v>6</v>
      </c>
      <c r="D1258" s="166" t="str">
        <f t="shared" si="950"/>
        <v/>
      </c>
      <c r="E1258" s="211" t="str">
        <f t="shared" si="950"/>
        <v>Operating Expense</v>
      </c>
      <c r="F1258" s="183">
        <f t="shared" si="950"/>
        <v>2</v>
      </c>
      <c r="G1258" s="183"/>
      <c r="H1258" s="189"/>
      <c r="I1258" s="189"/>
      <c r="K1258" s="202">
        <f t="shared" ca="1" si="952"/>
        <v>0</v>
      </c>
      <c r="L1258" s="203">
        <f t="shared" ca="1" si="953"/>
        <v>0</v>
      </c>
      <c r="O1258" s="221">
        <f ca="1">-SUMPRODUCT($O1200:O1200,N(OFFSET($O204:O204,0,MAX(COLUMN($O204:O204))-COLUMN($O204:O204),1,1)))</f>
        <v>0</v>
      </c>
      <c r="P1258" s="221">
        <f ca="1">-SUMPRODUCT($O1200:P1200,N(OFFSET($O204:P204,0,MAX(COLUMN($O204:P204))-COLUMN($O204:P204),1,1)))</f>
        <v>0</v>
      </c>
      <c r="Q1258" s="221">
        <f ca="1">-SUMPRODUCT($O1200:Q1200,N(OFFSET($O204:Q204,0,MAX(COLUMN($O204:Q204))-COLUMN($O204:Q204),1,1)))</f>
        <v>0</v>
      </c>
      <c r="R1258" s="221">
        <f ca="1">-SUMPRODUCT($O1200:R1200,N(OFFSET($O204:R204,0,MAX(COLUMN($O204:R204))-COLUMN($O204:R204),1,1)))</f>
        <v>0</v>
      </c>
      <c r="S1258" s="221">
        <f ca="1">-SUMPRODUCT($O1200:S1200,N(OFFSET($O204:S204,0,MAX(COLUMN($O204:S204))-COLUMN($O204:S204),1,1)))</f>
        <v>0</v>
      </c>
      <c r="T1258" s="221">
        <f ca="1">-SUMPRODUCT($O1200:T1200,N(OFFSET($O204:T204,0,MAX(COLUMN($O204:T204))-COLUMN($O204:T204),1,1)))</f>
        <v>0</v>
      </c>
      <c r="U1258" s="221">
        <f ca="1">-SUMPRODUCT($O1200:U1200,N(OFFSET($O204:U204,0,MAX(COLUMN($O204:U204))-COLUMN($O204:U204),1,1)))</f>
        <v>0</v>
      </c>
      <c r="V1258" s="221">
        <f ca="1">-SUMPRODUCT($O1200:V1200,N(OFFSET($O204:V204,0,MAX(COLUMN($O204:V204))-COLUMN($O204:V204),1,1)))</f>
        <v>0</v>
      </c>
      <c r="W1258" s="221">
        <f ca="1">-SUMPRODUCT($O1200:W1200,N(OFFSET($O204:W204,0,MAX(COLUMN($O204:W204))-COLUMN($O204:W204),1,1)))</f>
        <v>0</v>
      </c>
      <c r="X1258" s="221">
        <f ca="1">-SUMPRODUCT($O1200:X1200,N(OFFSET($O204:X204,0,MAX(COLUMN($O204:X204))-COLUMN($O204:X204),1,1)))</f>
        <v>0</v>
      </c>
      <c r="Y1258" s="221">
        <f ca="1">-SUMPRODUCT($O1200:Y1200,N(OFFSET($O204:Y204,0,MAX(COLUMN($O204:Y204))-COLUMN($O204:Y204),1,1)))</f>
        <v>0</v>
      </c>
      <c r="Z1258" s="221">
        <f ca="1">-SUMPRODUCT($O1200:Z1200,N(OFFSET($O204:Z204,0,MAX(COLUMN($O204:Z204))-COLUMN($O204:Z204),1,1)))</f>
        <v>0</v>
      </c>
      <c r="AA1258" s="221">
        <f ca="1">-SUMPRODUCT($O1200:AA1200,N(OFFSET($O204:AA204,0,MAX(COLUMN($O204:AA204))-COLUMN($O204:AA204),1,1)))</f>
        <v>0</v>
      </c>
      <c r="AB1258" s="221">
        <f ca="1">-SUMPRODUCT($O1200:AB1200,N(OFFSET($O204:AB204,0,MAX(COLUMN($O204:AB204))-COLUMN($O204:AB204),1,1)))</f>
        <v>0</v>
      </c>
      <c r="AC1258" s="221">
        <f ca="1">-SUMPRODUCT($O1200:AC1200,N(OFFSET($O204:AC204,0,MAX(COLUMN($O204:AC204))-COLUMN($O204:AC204),1,1)))</f>
        <v>0</v>
      </c>
      <c r="AD1258" s="221">
        <f ca="1">-SUMPRODUCT($O1200:AD1200,N(OFFSET($O204:AD204,0,MAX(COLUMN($O204:AD204))-COLUMN($O204:AD204),1,1)))</f>
        <v>0</v>
      </c>
      <c r="AE1258" s="221">
        <f ca="1">-SUMPRODUCT($O1200:AE1200,N(OFFSET($O204:AE204,0,MAX(COLUMN($O204:AE204))-COLUMN($O204:AE204),1,1)))</f>
        <v>0</v>
      </c>
      <c r="AF1258" s="221">
        <f ca="1">-SUMPRODUCT($O1200:AF1200,N(OFFSET($O204:AF204,0,MAX(COLUMN($O204:AF204))-COLUMN($O204:AF204),1,1)))</f>
        <v>0</v>
      </c>
      <c r="AG1258" s="221">
        <f ca="1">-SUMPRODUCT($O1200:AG1200,N(OFFSET($O204:AG204,0,MAX(COLUMN($O204:AG204))-COLUMN($O204:AG204),1,1)))</f>
        <v>0</v>
      </c>
      <c r="AH1258" s="221">
        <f ca="1">-SUMPRODUCT($O1200:AH1200,N(OFFSET($O204:AH204,0,MAX(COLUMN($O204:AH204))-COLUMN($O204:AH204),1,1)))</f>
        <v>0</v>
      </c>
      <c r="AI1258" s="221">
        <f ca="1">-SUMPRODUCT($O1200:AI1200,N(OFFSET($O204:AI204,0,MAX(COLUMN($O204:AI204))-COLUMN($O204:AI204),1,1)))</f>
        <v>0</v>
      </c>
      <c r="AJ1258" s="221">
        <f ca="1">-SUMPRODUCT($O1200:AJ1200,N(OFFSET($O204:AJ204,0,MAX(COLUMN($O204:AJ204))-COLUMN($O204:AJ204),1,1)))</f>
        <v>0</v>
      </c>
      <c r="AK1258" s="221">
        <f ca="1">-SUMPRODUCT($O1200:AK1200,N(OFFSET($O204:AK204,0,MAX(COLUMN($O204:AK204))-COLUMN($O204:AK204),1,1)))</f>
        <v>0</v>
      </c>
      <c r="AL1258" s="221">
        <f ca="1">-SUMPRODUCT($O1200:AL1200,N(OFFSET($O204:AL204,0,MAX(COLUMN($O204:AL204))-COLUMN($O204:AL204),1,1)))</f>
        <v>0</v>
      </c>
      <c r="AM1258" s="221">
        <f ca="1">-SUMPRODUCT($O1200:AM1200,N(OFFSET($O204:AM204,0,MAX(COLUMN($O204:AM204))-COLUMN($O204:AM204),1,1)))</f>
        <v>0</v>
      </c>
      <c r="AN1258" s="221">
        <f ca="1">-SUMPRODUCT($O1200:AN1200,N(OFFSET($O204:AN204,0,MAX(COLUMN($O204:AN204))-COLUMN($O204:AN204),1,1)))</f>
        <v>0</v>
      </c>
      <c r="AO1258" s="221">
        <f ca="1">-SUMPRODUCT($O1200:AO1200,N(OFFSET($O204:AO204,0,MAX(COLUMN($O204:AO204))-COLUMN($O204:AO204),1,1)))</f>
        <v>0</v>
      </c>
      <c r="AP1258" s="221">
        <f ca="1">-SUMPRODUCT($O1200:AP1200,N(OFFSET($O204:AP204,0,MAX(COLUMN($O204:AP204))-COLUMN($O204:AP204),1,1)))</f>
        <v>0</v>
      </c>
      <c r="AQ1258" s="221">
        <f ca="1">-SUMPRODUCT($O1200:AQ1200,N(OFFSET($O204:AQ204,0,MAX(COLUMN($O204:AQ204))-COLUMN($O204:AQ204),1,1)))</f>
        <v>0</v>
      </c>
      <c r="AR1258" s="221">
        <f ca="1">-SUMPRODUCT($O1200:AR1200,N(OFFSET($O204:AR204,0,MAX(COLUMN($O204:AR204))-COLUMN($O204:AR204),1,1)))</f>
        <v>0</v>
      </c>
      <c r="AS1258" s="221">
        <f ca="1">-SUMPRODUCT($O1200:AS1200,N(OFFSET($O204:AS204,0,MAX(COLUMN($O204:AS204))-COLUMN($O204:AS204),1,1)))</f>
        <v>0</v>
      </c>
      <c r="AT1258" s="221">
        <f ca="1">-SUMPRODUCT($O1200:AT1200,N(OFFSET($O204:AT204,0,MAX(COLUMN($O204:AT204))-COLUMN($O204:AT204),1,1)))</f>
        <v>0</v>
      </c>
      <c r="AU1258" s="221">
        <f ca="1">-SUMPRODUCT($O1200:AU1200,N(OFFSET($O204:AU204,0,MAX(COLUMN($O204:AU204))-COLUMN($O204:AU204),1,1)))</f>
        <v>0</v>
      </c>
      <c r="AV1258" s="221">
        <f ca="1">-SUMPRODUCT($O1200:AV1200,N(OFFSET($O204:AV204,0,MAX(COLUMN($O204:AV204))-COLUMN($O204:AV204),1,1)))</f>
        <v>0</v>
      </c>
      <c r="AW1258" s="221">
        <f ca="1">-SUMPRODUCT($O1200:AW1200,N(OFFSET($O204:AW204,0,MAX(COLUMN($O204:AW204))-COLUMN($O204:AW204),1,1)))</f>
        <v>0</v>
      </c>
      <c r="AX1258" s="221">
        <f ca="1">-SUMPRODUCT($O1200:AX1200,N(OFFSET($O204:AX204,0,MAX(COLUMN($O204:AX204))-COLUMN($O204:AX204),1,1)))</f>
        <v>0</v>
      </c>
      <c r="AY1258" s="221">
        <f ca="1">-SUMPRODUCT($O1200:AY1200,N(OFFSET($O204:AY204,0,MAX(COLUMN($O204:AY204))-COLUMN($O204:AY204),1,1)))</f>
        <v>0</v>
      </c>
      <c r="AZ1258" s="221">
        <f ca="1">-SUMPRODUCT($O1200:AZ1200,N(OFFSET($O204:AZ204,0,MAX(COLUMN($O204:AZ204))-COLUMN($O204:AZ204),1,1)))</f>
        <v>0</v>
      </c>
      <c r="BA1258" s="221">
        <f ca="1">-SUMPRODUCT($O1200:BA1200,N(OFFSET($O204:BA204,0,MAX(COLUMN($O204:BA204))-COLUMN($O204:BA204),1,1)))</f>
        <v>0</v>
      </c>
      <c r="BB1258" s="221">
        <f ca="1">-SUMPRODUCT($O1200:BB1200,N(OFFSET($O204:BB204,0,MAX(COLUMN($O204:BB204))-COLUMN($O204:BB204),1,1)))</f>
        <v>0</v>
      </c>
      <c r="BC1258" s="221">
        <f ca="1">-SUMPRODUCT($O1200:BC1200,N(OFFSET($O204:BC204,0,MAX(COLUMN($O204:BC204))-COLUMN($O204:BC204),1,1)))</f>
        <v>0</v>
      </c>
      <c r="BD1258" s="221">
        <f ca="1">-SUMPRODUCT($O1200:BD1200,N(OFFSET($O204:BD204,0,MAX(COLUMN($O204:BD204))-COLUMN($O204:BD204),1,1)))</f>
        <v>0</v>
      </c>
      <c r="BE1258" s="221">
        <f ca="1">-SUMPRODUCT($O1200:BE1200,N(OFFSET($O204:BE204,0,MAX(COLUMN($O204:BE204))-COLUMN($O204:BE204),1,1)))</f>
        <v>0</v>
      </c>
      <c r="BF1258" s="221">
        <f ca="1">-SUMPRODUCT($O1200:BF1200,N(OFFSET($O204:BF204,0,MAX(COLUMN($O204:BF204))-COLUMN($O204:BF204),1,1)))</f>
        <v>0</v>
      </c>
      <c r="BG1258" s="221">
        <f ca="1">-SUMPRODUCT($O1200:BG1200,N(OFFSET($O204:BG204,0,MAX(COLUMN($O204:BG204))-COLUMN($O204:BG204),1,1)))</f>
        <v>0</v>
      </c>
      <c r="BH1258" s="221">
        <f ca="1">-SUMPRODUCT($O1200:BH1200,N(OFFSET($O204:BH204,0,MAX(COLUMN($O204:BH204))-COLUMN($O204:BH204),1,1)))</f>
        <v>0</v>
      </c>
      <c r="BI1258" s="221">
        <f ca="1">-SUMPRODUCT($O1200:BI1200,N(OFFSET($O204:BI204,0,MAX(COLUMN($O204:BI204))-COLUMN($O204:BI204),1,1)))</f>
        <v>0</v>
      </c>
      <c r="BJ1258" s="221">
        <f ca="1">-SUMPRODUCT($O1200:BJ1200,N(OFFSET($O204:BJ204,0,MAX(COLUMN($O204:BJ204))-COLUMN($O204:BJ204),1,1)))</f>
        <v>0</v>
      </c>
      <c r="BK1258" s="221">
        <f ca="1">-SUMPRODUCT($O1200:BK1200,N(OFFSET($O204:BK204,0,MAX(COLUMN($O204:BK204))-COLUMN($O204:BK204),1,1)))</f>
        <v>0</v>
      </c>
      <c r="BL1258" s="221">
        <f ca="1">-SUMPRODUCT($O1200:BL1200,N(OFFSET($O204:BL204,0,MAX(COLUMN($O204:BL204))-COLUMN($O204:BL204),1,1)))</f>
        <v>0</v>
      </c>
      <c r="BM1258" s="221">
        <f ca="1">-SUMPRODUCT($O1200:BM1200,N(OFFSET($O204:BM204,0,MAX(COLUMN($O204:BM204))-COLUMN($O204:BM204),1,1)))</f>
        <v>0</v>
      </c>
    </row>
    <row r="1259" spans="3:65" outlineLevel="1" x14ac:dyDescent="0.2">
      <c r="C1259" s="188">
        <f t="shared" si="951"/>
        <v>7</v>
      </c>
      <c r="D1259" s="166" t="str">
        <f t="shared" si="950"/>
        <v xml:space="preserve">Alt 1 - TRANSMISSION LINE  </v>
      </c>
      <c r="E1259" s="211" t="str">
        <f t="shared" si="950"/>
        <v>CWIP Capital</v>
      </c>
      <c r="F1259" s="183">
        <f t="shared" si="950"/>
        <v>6</v>
      </c>
      <c r="G1259" s="183"/>
      <c r="H1259" s="189"/>
      <c r="I1259" s="189"/>
      <c r="K1259" s="202">
        <f t="shared" ca="1" si="952"/>
        <v>0</v>
      </c>
      <c r="L1259" s="203">
        <f t="shared" ca="1" si="953"/>
        <v>0</v>
      </c>
      <c r="O1259" s="221">
        <f ca="1">-SUMPRODUCT($O1201:O1201,N(OFFSET($O205:O205,0,MAX(COLUMN($O205:O205))-COLUMN($O205:O205),1,1)))</f>
        <v>0</v>
      </c>
      <c r="P1259" s="221">
        <f ca="1">-SUMPRODUCT($O1201:P1201,N(OFFSET($O205:P205,0,MAX(COLUMN($O205:P205))-COLUMN($O205:P205),1,1)))</f>
        <v>0</v>
      </c>
      <c r="Q1259" s="221">
        <f ca="1">-SUMPRODUCT($O1201:Q1201,N(OFFSET($O205:Q205,0,MAX(COLUMN($O205:Q205))-COLUMN($O205:Q205),1,1)))</f>
        <v>0</v>
      </c>
      <c r="R1259" s="221">
        <f ca="1">-SUMPRODUCT($O1201:R1201,N(OFFSET($O205:R205,0,MAX(COLUMN($O205:R205))-COLUMN($O205:R205),1,1)))</f>
        <v>0</v>
      </c>
      <c r="S1259" s="221">
        <f ca="1">-SUMPRODUCT($O1201:S1201,N(OFFSET($O205:S205,0,MAX(COLUMN($O205:S205))-COLUMN($O205:S205),1,1)))</f>
        <v>0</v>
      </c>
      <c r="T1259" s="221">
        <f ca="1">-SUMPRODUCT($O1201:T1201,N(OFFSET($O205:T205,0,MAX(COLUMN($O205:T205))-COLUMN($O205:T205),1,1)))</f>
        <v>0</v>
      </c>
      <c r="U1259" s="221">
        <f ca="1">-SUMPRODUCT($O1201:U1201,N(OFFSET($O205:U205,0,MAX(COLUMN($O205:U205))-COLUMN($O205:U205),1,1)))</f>
        <v>0</v>
      </c>
      <c r="V1259" s="221">
        <f ca="1">-SUMPRODUCT($O1201:V1201,N(OFFSET($O205:V205,0,MAX(COLUMN($O205:V205))-COLUMN($O205:V205),1,1)))</f>
        <v>0</v>
      </c>
      <c r="W1259" s="221">
        <f ca="1">-SUMPRODUCT($O1201:W1201,N(OFFSET($O205:W205,0,MAX(COLUMN($O205:W205))-COLUMN($O205:W205),1,1)))</f>
        <v>0</v>
      </c>
      <c r="X1259" s="221">
        <f ca="1">-SUMPRODUCT($O1201:X1201,N(OFFSET($O205:X205,0,MAX(COLUMN($O205:X205))-COLUMN($O205:X205),1,1)))</f>
        <v>0</v>
      </c>
      <c r="Y1259" s="221">
        <f ca="1">-SUMPRODUCT($O1201:Y1201,N(OFFSET($O205:Y205,0,MAX(COLUMN($O205:Y205))-COLUMN($O205:Y205),1,1)))</f>
        <v>0</v>
      </c>
      <c r="Z1259" s="221">
        <f ca="1">-SUMPRODUCT($O1201:Z1201,N(OFFSET($O205:Z205,0,MAX(COLUMN($O205:Z205))-COLUMN($O205:Z205),1,1)))</f>
        <v>0</v>
      </c>
      <c r="AA1259" s="221">
        <f ca="1">-SUMPRODUCT($O1201:AA1201,N(OFFSET($O205:AA205,0,MAX(COLUMN($O205:AA205))-COLUMN($O205:AA205),1,1)))</f>
        <v>0</v>
      </c>
      <c r="AB1259" s="221">
        <f ca="1">-SUMPRODUCT($O1201:AB1201,N(OFFSET($O205:AB205,0,MAX(COLUMN($O205:AB205))-COLUMN($O205:AB205),1,1)))</f>
        <v>0</v>
      </c>
      <c r="AC1259" s="221">
        <f ca="1">-SUMPRODUCT($O1201:AC1201,N(OFFSET($O205:AC205,0,MAX(COLUMN($O205:AC205))-COLUMN($O205:AC205),1,1)))</f>
        <v>0</v>
      </c>
      <c r="AD1259" s="221">
        <f ca="1">-SUMPRODUCT($O1201:AD1201,N(OFFSET($O205:AD205,0,MAX(COLUMN($O205:AD205))-COLUMN($O205:AD205),1,1)))</f>
        <v>0</v>
      </c>
      <c r="AE1259" s="221">
        <f ca="1">-SUMPRODUCT($O1201:AE1201,N(OFFSET($O205:AE205,0,MAX(COLUMN($O205:AE205))-COLUMN($O205:AE205),1,1)))</f>
        <v>0</v>
      </c>
      <c r="AF1259" s="221">
        <f ca="1">-SUMPRODUCT($O1201:AF1201,N(OFFSET($O205:AF205,0,MAX(COLUMN($O205:AF205))-COLUMN($O205:AF205),1,1)))</f>
        <v>0</v>
      </c>
      <c r="AG1259" s="221">
        <f ca="1">-SUMPRODUCT($O1201:AG1201,N(OFFSET($O205:AG205,0,MAX(COLUMN($O205:AG205))-COLUMN($O205:AG205),1,1)))</f>
        <v>0</v>
      </c>
      <c r="AH1259" s="221">
        <f ca="1">-SUMPRODUCT($O1201:AH1201,N(OFFSET($O205:AH205,0,MAX(COLUMN($O205:AH205))-COLUMN($O205:AH205),1,1)))</f>
        <v>0</v>
      </c>
      <c r="AI1259" s="221">
        <f ca="1">-SUMPRODUCT($O1201:AI1201,N(OFFSET($O205:AI205,0,MAX(COLUMN($O205:AI205))-COLUMN($O205:AI205),1,1)))</f>
        <v>0</v>
      </c>
      <c r="AJ1259" s="221">
        <f ca="1">-SUMPRODUCT($O1201:AJ1201,N(OFFSET($O205:AJ205,0,MAX(COLUMN($O205:AJ205))-COLUMN($O205:AJ205),1,1)))</f>
        <v>0</v>
      </c>
      <c r="AK1259" s="221">
        <f ca="1">-SUMPRODUCT($O1201:AK1201,N(OFFSET($O205:AK205,0,MAX(COLUMN($O205:AK205))-COLUMN($O205:AK205),1,1)))</f>
        <v>0</v>
      </c>
      <c r="AL1259" s="221">
        <f ca="1">-SUMPRODUCT($O1201:AL1201,N(OFFSET($O205:AL205,0,MAX(COLUMN($O205:AL205))-COLUMN($O205:AL205),1,1)))</f>
        <v>0</v>
      </c>
      <c r="AM1259" s="221">
        <f ca="1">-SUMPRODUCT($O1201:AM1201,N(OFFSET($O205:AM205,0,MAX(COLUMN($O205:AM205))-COLUMN($O205:AM205),1,1)))</f>
        <v>0</v>
      </c>
      <c r="AN1259" s="221">
        <f ca="1">-SUMPRODUCT($O1201:AN1201,N(OFFSET($O205:AN205,0,MAX(COLUMN($O205:AN205))-COLUMN($O205:AN205),1,1)))</f>
        <v>0</v>
      </c>
      <c r="AO1259" s="221">
        <f ca="1">-SUMPRODUCT($O1201:AO1201,N(OFFSET($O205:AO205,0,MAX(COLUMN($O205:AO205))-COLUMN($O205:AO205),1,1)))</f>
        <v>0</v>
      </c>
      <c r="AP1259" s="221">
        <f ca="1">-SUMPRODUCT($O1201:AP1201,N(OFFSET($O205:AP205,0,MAX(COLUMN($O205:AP205))-COLUMN($O205:AP205),1,1)))</f>
        <v>0</v>
      </c>
      <c r="AQ1259" s="221">
        <f ca="1">-SUMPRODUCT($O1201:AQ1201,N(OFFSET($O205:AQ205,0,MAX(COLUMN($O205:AQ205))-COLUMN($O205:AQ205),1,1)))</f>
        <v>0</v>
      </c>
      <c r="AR1259" s="221">
        <f ca="1">-SUMPRODUCT($O1201:AR1201,N(OFFSET($O205:AR205,0,MAX(COLUMN($O205:AR205))-COLUMN($O205:AR205),1,1)))</f>
        <v>0</v>
      </c>
      <c r="AS1259" s="221">
        <f ca="1">-SUMPRODUCT($O1201:AS1201,N(OFFSET($O205:AS205,0,MAX(COLUMN($O205:AS205))-COLUMN($O205:AS205),1,1)))</f>
        <v>0</v>
      </c>
      <c r="AT1259" s="221">
        <f ca="1">-SUMPRODUCT($O1201:AT1201,N(OFFSET($O205:AT205,0,MAX(COLUMN($O205:AT205))-COLUMN($O205:AT205),1,1)))</f>
        <v>0</v>
      </c>
      <c r="AU1259" s="221">
        <f ca="1">-SUMPRODUCT($O1201:AU1201,N(OFFSET($O205:AU205,0,MAX(COLUMN($O205:AU205))-COLUMN($O205:AU205),1,1)))</f>
        <v>0</v>
      </c>
      <c r="AV1259" s="221">
        <f ca="1">-SUMPRODUCT($O1201:AV1201,N(OFFSET($O205:AV205,0,MAX(COLUMN($O205:AV205))-COLUMN($O205:AV205),1,1)))</f>
        <v>0</v>
      </c>
      <c r="AW1259" s="221">
        <f ca="1">-SUMPRODUCT($O1201:AW1201,N(OFFSET($O205:AW205,0,MAX(COLUMN($O205:AW205))-COLUMN($O205:AW205),1,1)))</f>
        <v>0</v>
      </c>
      <c r="AX1259" s="221">
        <f ca="1">-SUMPRODUCT($O1201:AX1201,N(OFFSET($O205:AX205,0,MAX(COLUMN($O205:AX205))-COLUMN($O205:AX205),1,1)))</f>
        <v>0</v>
      </c>
      <c r="AY1259" s="221">
        <f ca="1">-SUMPRODUCT($O1201:AY1201,N(OFFSET($O205:AY205,0,MAX(COLUMN($O205:AY205))-COLUMN($O205:AY205),1,1)))</f>
        <v>0</v>
      </c>
      <c r="AZ1259" s="221">
        <f ca="1">-SUMPRODUCT($O1201:AZ1201,N(OFFSET($O205:AZ205,0,MAX(COLUMN($O205:AZ205))-COLUMN($O205:AZ205),1,1)))</f>
        <v>0</v>
      </c>
      <c r="BA1259" s="221">
        <f ca="1">-SUMPRODUCT($O1201:BA1201,N(OFFSET($O205:BA205,0,MAX(COLUMN($O205:BA205))-COLUMN($O205:BA205),1,1)))</f>
        <v>0</v>
      </c>
      <c r="BB1259" s="221">
        <f ca="1">-SUMPRODUCT($O1201:BB1201,N(OFFSET($O205:BB205,0,MAX(COLUMN($O205:BB205))-COLUMN($O205:BB205),1,1)))</f>
        <v>0</v>
      </c>
      <c r="BC1259" s="221">
        <f ca="1">-SUMPRODUCT($O1201:BC1201,N(OFFSET($O205:BC205,0,MAX(COLUMN($O205:BC205))-COLUMN($O205:BC205),1,1)))</f>
        <v>0</v>
      </c>
      <c r="BD1259" s="221">
        <f ca="1">-SUMPRODUCT($O1201:BD1201,N(OFFSET($O205:BD205,0,MAX(COLUMN($O205:BD205))-COLUMN($O205:BD205),1,1)))</f>
        <v>0</v>
      </c>
      <c r="BE1259" s="221">
        <f ca="1">-SUMPRODUCT($O1201:BE1201,N(OFFSET($O205:BE205,0,MAX(COLUMN($O205:BE205))-COLUMN($O205:BE205),1,1)))</f>
        <v>0</v>
      </c>
      <c r="BF1259" s="221">
        <f ca="1">-SUMPRODUCT($O1201:BF1201,N(OFFSET($O205:BF205,0,MAX(COLUMN($O205:BF205))-COLUMN($O205:BF205),1,1)))</f>
        <v>0</v>
      </c>
      <c r="BG1259" s="221">
        <f ca="1">-SUMPRODUCT($O1201:BG1201,N(OFFSET($O205:BG205,0,MAX(COLUMN($O205:BG205))-COLUMN($O205:BG205),1,1)))</f>
        <v>0</v>
      </c>
      <c r="BH1259" s="221">
        <f ca="1">-SUMPRODUCT($O1201:BH1201,N(OFFSET($O205:BH205,0,MAX(COLUMN($O205:BH205))-COLUMN($O205:BH205),1,1)))</f>
        <v>0</v>
      </c>
      <c r="BI1259" s="221">
        <f ca="1">-SUMPRODUCT($O1201:BI1201,N(OFFSET($O205:BI205,0,MAX(COLUMN($O205:BI205))-COLUMN($O205:BI205),1,1)))</f>
        <v>0</v>
      </c>
      <c r="BJ1259" s="221">
        <f ca="1">-SUMPRODUCT($O1201:BJ1201,N(OFFSET($O205:BJ205,0,MAX(COLUMN($O205:BJ205))-COLUMN($O205:BJ205),1,1)))</f>
        <v>0</v>
      </c>
      <c r="BK1259" s="221">
        <f ca="1">-SUMPRODUCT($O1201:BK1201,N(OFFSET($O205:BK205,0,MAX(COLUMN($O205:BK205))-COLUMN($O205:BK205),1,1)))</f>
        <v>0</v>
      </c>
      <c r="BL1259" s="221">
        <f ca="1">-SUMPRODUCT($O1201:BL1201,N(OFFSET($O205:BL205,0,MAX(COLUMN($O205:BL205))-COLUMN($O205:BL205),1,1)))</f>
        <v>0</v>
      </c>
      <c r="BM1259" s="221">
        <f ca="1">-SUMPRODUCT($O1201:BM1201,N(OFFSET($O205:BM205,0,MAX(COLUMN($O205:BM205))-COLUMN($O205:BM205),1,1)))</f>
        <v>0</v>
      </c>
    </row>
    <row r="1260" spans="3:65" outlineLevel="1" x14ac:dyDescent="0.2">
      <c r="C1260" s="188">
        <f t="shared" si="951"/>
        <v>8</v>
      </c>
      <c r="D1260" s="166" t="str">
        <f t="shared" si="950"/>
        <v xml:space="preserve">Alt 1 - TRANSMISSION SUBSTATION  </v>
      </c>
      <c r="E1260" s="211" t="str">
        <f t="shared" si="950"/>
        <v>CWIP Capital</v>
      </c>
      <c r="F1260" s="183">
        <f t="shared" si="950"/>
        <v>6</v>
      </c>
      <c r="G1260" s="183"/>
      <c r="H1260" s="189"/>
      <c r="I1260" s="189"/>
      <c r="K1260" s="202">
        <f t="shared" ca="1" si="952"/>
        <v>0</v>
      </c>
      <c r="L1260" s="203">
        <f t="shared" ca="1" si="953"/>
        <v>0</v>
      </c>
      <c r="O1260" s="221">
        <f ca="1">-SUMPRODUCT($O1202:O1202,N(OFFSET($O206:O206,0,MAX(COLUMN($O206:O206))-COLUMN($O206:O206),1,1)))</f>
        <v>0</v>
      </c>
      <c r="P1260" s="221">
        <f ca="1">-SUMPRODUCT($O1202:P1202,N(OFFSET($O206:P206,0,MAX(COLUMN($O206:P206))-COLUMN($O206:P206),1,1)))</f>
        <v>0</v>
      </c>
      <c r="Q1260" s="221">
        <f ca="1">-SUMPRODUCT($O1202:Q1202,N(OFFSET($O206:Q206,0,MAX(COLUMN($O206:Q206))-COLUMN($O206:Q206),1,1)))</f>
        <v>0</v>
      </c>
      <c r="R1260" s="221">
        <f ca="1">-SUMPRODUCT($O1202:R1202,N(OFFSET($O206:R206,0,MAX(COLUMN($O206:R206))-COLUMN($O206:R206),1,1)))</f>
        <v>0</v>
      </c>
      <c r="S1260" s="221">
        <f ca="1">-SUMPRODUCT($O1202:S1202,N(OFFSET($O206:S206,0,MAX(COLUMN($O206:S206))-COLUMN($O206:S206),1,1)))</f>
        <v>0</v>
      </c>
      <c r="T1260" s="221">
        <f ca="1">-SUMPRODUCT($O1202:T1202,N(OFFSET($O206:T206,0,MAX(COLUMN($O206:T206))-COLUMN($O206:T206),1,1)))</f>
        <v>0</v>
      </c>
      <c r="U1260" s="221">
        <f ca="1">-SUMPRODUCT($O1202:U1202,N(OFFSET($O206:U206,0,MAX(COLUMN($O206:U206))-COLUMN($O206:U206),1,1)))</f>
        <v>0</v>
      </c>
      <c r="V1260" s="221">
        <f ca="1">-SUMPRODUCT($O1202:V1202,N(OFFSET($O206:V206,0,MAX(COLUMN($O206:V206))-COLUMN($O206:V206),1,1)))</f>
        <v>0</v>
      </c>
      <c r="W1260" s="221">
        <f ca="1">-SUMPRODUCT($O1202:W1202,N(OFFSET($O206:W206,0,MAX(COLUMN($O206:W206))-COLUMN($O206:W206),1,1)))</f>
        <v>0</v>
      </c>
      <c r="X1260" s="221">
        <f ca="1">-SUMPRODUCT($O1202:X1202,N(OFFSET($O206:X206,0,MAX(COLUMN($O206:X206))-COLUMN($O206:X206),1,1)))</f>
        <v>0</v>
      </c>
      <c r="Y1260" s="221">
        <f ca="1">-SUMPRODUCT($O1202:Y1202,N(OFFSET($O206:Y206,0,MAX(COLUMN($O206:Y206))-COLUMN($O206:Y206),1,1)))</f>
        <v>0</v>
      </c>
      <c r="Z1260" s="221">
        <f ca="1">-SUMPRODUCT($O1202:Z1202,N(OFFSET($O206:Z206,0,MAX(COLUMN($O206:Z206))-COLUMN($O206:Z206),1,1)))</f>
        <v>0</v>
      </c>
      <c r="AA1260" s="221">
        <f ca="1">-SUMPRODUCT($O1202:AA1202,N(OFFSET($O206:AA206,0,MAX(COLUMN($O206:AA206))-COLUMN($O206:AA206),1,1)))</f>
        <v>0</v>
      </c>
      <c r="AB1260" s="221">
        <f ca="1">-SUMPRODUCT($O1202:AB1202,N(OFFSET($O206:AB206,0,MAX(COLUMN($O206:AB206))-COLUMN($O206:AB206),1,1)))</f>
        <v>0</v>
      </c>
      <c r="AC1260" s="221">
        <f ca="1">-SUMPRODUCT($O1202:AC1202,N(OFFSET($O206:AC206,0,MAX(COLUMN($O206:AC206))-COLUMN($O206:AC206),1,1)))</f>
        <v>0</v>
      </c>
      <c r="AD1260" s="221">
        <f ca="1">-SUMPRODUCT($O1202:AD1202,N(OFFSET($O206:AD206,0,MAX(COLUMN($O206:AD206))-COLUMN($O206:AD206),1,1)))</f>
        <v>0</v>
      </c>
      <c r="AE1260" s="221">
        <f ca="1">-SUMPRODUCT($O1202:AE1202,N(OFFSET($O206:AE206,0,MAX(COLUMN($O206:AE206))-COLUMN($O206:AE206),1,1)))</f>
        <v>0</v>
      </c>
      <c r="AF1260" s="221">
        <f ca="1">-SUMPRODUCT($O1202:AF1202,N(OFFSET($O206:AF206,0,MAX(COLUMN($O206:AF206))-COLUMN($O206:AF206),1,1)))</f>
        <v>0</v>
      </c>
      <c r="AG1260" s="221">
        <f ca="1">-SUMPRODUCT($O1202:AG1202,N(OFFSET($O206:AG206,0,MAX(COLUMN($O206:AG206))-COLUMN($O206:AG206),1,1)))</f>
        <v>0</v>
      </c>
      <c r="AH1260" s="221">
        <f ca="1">-SUMPRODUCT($O1202:AH1202,N(OFFSET($O206:AH206,0,MAX(COLUMN($O206:AH206))-COLUMN($O206:AH206),1,1)))</f>
        <v>0</v>
      </c>
      <c r="AI1260" s="221">
        <f ca="1">-SUMPRODUCT($O1202:AI1202,N(OFFSET($O206:AI206,0,MAX(COLUMN($O206:AI206))-COLUMN($O206:AI206),1,1)))</f>
        <v>0</v>
      </c>
      <c r="AJ1260" s="221">
        <f ca="1">-SUMPRODUCT($O1202:AJ1202,N(OFFSET($O206:AJ206,0,MAX(COLUMN($O206:AJ206))-COLUMN($O206:AJ206),1,1)))</f>
        <v>0</v>
      </c>
      <c r="AK1260" s="221">
        <f ca="1">-SUMPRODUCT($O1202:AK1202,N(OFFSET($O206:AK206,0,MAX(COLUMN($O206:AK206))-COLUMN($O206:AK206),1,1)))</f>
        <v>0</v>
      </c>
      <c r="AL1260" s="221">
        <f ca="1">-SUMPRODUCT($O1202:AL1202,N(OFFSET($O206:AL206,0,MAX(COLUMN($O206:AL206))-COLUMN($O206:AL206),1,1)))</f>
        <v>0</v>
      </c>
      <c r="AM1260" s="221">
        <f ca="1">-SUMPRODUCT($O1202:AM1202,N(OFFSET($O206:AM206,0,MAX(COLUMN($O206:AM206))-COLUMN($O206:AM206),1,1)))</f>
        <v>0</v>
      </c>
      <c r="AN1260" s="221">
        <f ca="1">-SUMPRODUCT($O1202:AN1202,N(OFFSET($O206:AN206,0,MAX(COLUMN($O206:AN206))-COLUMN($O206:AN206),1,1)))</f>
        <v>0</v>
      </c>
      <c r="AO1260" s="221">
        <f ca="1">-SUMPRODUCT($O1202:AO1202,N(OFFSET($O206:AO206,0,MAX(COLUMN($O206:AO206))-COLUMN($O206:AO206),1,1)))</f>
        <v>0</v>
      </c>
      <c r="AP1260" s="221">
        <f ca="1">-SUMPRODUCT($O1202:AP1202,N(OFFSET($O206:AP206,0,MAX(COLUMN($O206:AP206))-COLUMN($O206:AP206),1,1)))</f>
        <v>0</v>
      </c>
      <c r="AQ1260" s="221">
        <f ca="1">-SUMPRODUCT($O1202:AQ1202,N(OFFSET($O206:AQ206,0,MAX(COLUMN($O206:AQ206))-COLUMN($O206:AQ206),1,1)))</f>
        <v>0</v>
      </c>
      <c r="AR1260" s="221">
        <f ca="1">-SUMPRODUCT($O1202:AR1202,N(OFFSET($O206:AR206,0,MAX(COLUMN($O206:AR206))-COLUMN($O206:AR206),1,1)))</f>
        <v>0</v>
      </c>
      <c r="AS1260" s="221">
        <f ca="1">-SUMPRODUCT($O1202:AS1202,N(OFFSET($O206:AS206,0,MAX(COLUMN($O206:AS206))-COLUMN($O206:AS206),1,1)))</f>
        <v>0</v>
      </c>
      <c r="AT1260" s="221">
        <f ca="1">-SUMPRODUCT($O1202:AT1202,N(OFFSET($O206:AT206,0,MAX(COLUMN($O206:AT206))-COLUMN($O206:AT206),1,1)))</f>
        <v>0</v>
      </c>
      <c r="AU1260" s="221">
        <f ca="1">-SUMPRODUCT($O1202:AU1202,N(OFFSET($O206:AU206,0,MAX(COLUMN($O206:AU206))-COLUMN($O206:AU206),1,1)))</f>
        <v>0</v>
      </c>
      <c r="AV1260" s="221">
        <f ca="1">-SUMPRODUCT($O1202:AV1202,N(OFFSET($O206:AV206,0,MAX(COLUMN($O206:AV206))-COLUMN($O206:AV206),1,1)))</f>
        <v>0</v>
      </c>
      <c r="AW1260" s="221">
        <f ca="1">-SUMPRODUCT($O1202:AW1202,N(OFFSET($O206:AW206,0,MAX(COLUMN($O206:AW206))-COLUMN($O206:AW206),1,1)))</f>
        <v>0</v>
      </c>
      <c r="AX1260" s="221">
        <f ca="1">-SUMPRODUCT($O1202:AX1202,N(OFFSET($O206:AX206,0,MAX(COLUMN($O206:AX206))-COLUMN($O206:AX206),1,1)))</f>
        <v>0</v>
      </c>
      <c r="AY1260" s="221">
        <f ca="1">-SUMPRODUCT($O1202:AY1202,N(OFFSET($O206:AY206,0,MAX(COLUMN($O206:AY206))-COLUMN($O206:AY206),1,1)))</f>
        <v>0</v>
      </c>
      <c r="AZ1260" s="221">
        <f ca="1">-SUMPRODUCT($O1202:AZ1202,N(OFFSET($O206:AZ206,0,MAX(COLUMN($O206:AZ206))-COLUMN($O206:AZ206),1,1)))</f>
        <v>0</v>
      </c>
      <c r="BA1260" s="221">
        <f ca="1">-SUMPRODUCT($O1202:BA1202,N(OFFSET($O206:BA206,0,MAX(COLUMN($O206:BA206))-COLUMN($O206:BA206),1,1)))</f>
        <v>0</v>
      </c>
      <c r="BB1260" s="221">
        <f ca="1">-SUMPRODUCT($O1202:BB1202,N(OFFSET($O206:BB206,0,MAX(COLUMN($O206:BB206))-COLUMN($O206:BB206),1,1)))</f>
        <v>0</v>
      </c>
      <c r="BC1260" s="221">
        <f ca="1">-SUMPRODUCT($O1202:BC1202,N(OFFSET($O206:BC206,0,MAX(COLUMN($O206:BC206))-COLUMN($O206:BC206),1,1)))</f>
        <v>0</v>
      </c>
      <c r="BD1260" s="221">
        <f ca="1">-SUMPRODUCT($O1202:BD1202,N(OFFSET($O206:BD206,0,MAX(COLUMN($O206:BD206))-COLUMN($O206:BD206),1,1)))</f>
        <v>0</v>
      </c>
      <c r="BE1260" s="221">
        <f ca="1">-SUMPRODUCT($O1202:BE1202,N(OFFSET($O206:BE206,0,MAX(COLUMN($O206:BE206))-COLUMN($O206:BE206),1,1)))</f>
        <v>0</v>
      </c>
      <c r="BF1260" s="221">
        <f ca="1">-SUMPRODUCT($O1202:BF1202,N(OFFSET($O206:BF206,0,MAX(COLUMN($O206:BF206))-COLUMN($O206:BF206),1,1)))</f>
        <v>0</v>
      </c>
      <c r="BG1260" s="221">
        <f ca="1">-SUMPRODUCT($O1202:BG1202,N(OFFSET($O206:BG206,0,MAX(COLUMN($O206:BG206))-COLUMN($O206:BG206),1,1)))</f>
        <v>0</v>
      </c>
      <c r="BH1260" s="221">
        <f ca="1">-SUMPRODUCT($O1202:BH1202,N(OFFSET($O206:BH206,0,MAX(COLUMN($O206:BH206))-COLUMN($O206:BH206),1,1)))</f>
        <v>0</v>
      </c>
      <c r="BI1260" s="221">
        <f ca="1">-SUMPRODUCT($O1202:BI1202,N(OFFSET($O206:BI206,0,MAX(COLUMN($O206:BI206))-COLUMN($O206:BI206),1,1)))</f>
        <v>0</v>
      </c>
      <c r="BJ1260" s="221">
        <f ca="1">-SUMPRODUCT($O1202:BJ1202,N(OFFSET($O206:BJ206,0,MAX(COLUMN($O206:BJ206))-COLUMN($O206:BJ206),1,1)))</f>
        <v>0</v>
      </c>
      <c r="BK1260" s="221">
        <f ca="1">-SUMPRODUCT($O1202:BK1202,N(OFFSET($O206:BK206,0,MAX(COLUMN($O206:BK206))-COLUMN($O206:BK206),1,1)))</f>
        <v>0</v>
      </c>
      <c r="BL1260" s="221">
        <f ca="1">-SUMPRODUCT($O1202:BL1202,N(OFFSET($O206:BL206,0,MAX(COLUMN($O206:BL206))-COLUMN($O206:BL206),1,1)))</f>
        <v>0</v>
      </c>
      <c r="BM1260" s="221">
        <f ca="1">-SUMPRODUCT($O1202:BM1202,N(OFFSET($O206:BM206,0,MAX(COLUMN($O206:BM206))-COLUMN($O206:BM206),1,1)))</f>
        <v>0</v>
      </c>
    </row>
    <row r="1261" spans="3:65" outlineLevel="1" x14ac:dyDescent="0.2">
      <c r="C1261" s="188">
        <f t="shared" si="951"/>
        <v>9</v>
      </c>
      <c r="D1261" s="166" t="str">
        <f t="shared" si="950"/>
        <v xml:space="preserve">Alt 1 - DISTRIBUTION SUBSTATION  </v>
      </c>
      <c r="E1261" s="211" t="str">
        <f t="shared" si="950"/>
        <v>CWIP Capital</v>
      </c>
      <c r="F1261" s="183">
        <f t="shared" si="950"/>
        <v>6</v>
      </c>
      <c r="G1261" s="183"/>
      <c r="H1261" s="189"/>
      <c r="I1261" s="189"/>
      <c r="K1261" s="202">
        <f t="shared" ca="1" si="952"/>
        <v>0</v>
      </c>
      <c r="L1261" s="203">
        <f t="shared" ca="1" si="953"/>
        <v>0</v>
      </c>
      <c r="O1261" s="221">
        <f ca="1">-SUMPRODUCT($O1203:O1203,N(OFFSET($O207:O207,0,MAX(COLUMN($O207:O207))-COLUMN($O207:O207),1,1)))</f>
        <v>0</v>
      </c>
      <c r="P1261" s="221">
        <f ca="1">-SUMPRODUCT($O1203:P1203,N(OFFSET($O207:P207,0,MAX(COLUMN($O207:P207))-COLUMN($O207:P207),1,1)))</f>
        <v>0</v>
      </c>
      <c r="Q1261" s="221">
        <f ca="1">-SUMPRODUCT($O1203:Q1203,N(OFFSET($O207:Q207,0,MAX(COLUMN($O207:Q207))-COLUMN($O207:Q207),1,1)))</f>
        <v>0</v>
      </c>
      <c r="R1261" s="221">
        <f ca="1">-SUMPRODUCT($O1203:R1203,N(OFFSET($O207:R207,0,MAX(COLUMN($O207:R207))-COLUMN($O207:R207),1,1)))</f>
        <v>0</v>
      </c>
      <c r="S1261" s="221">
        <f ca="1">-SUMPRODUCT($O1203:S1203,N(OFFSET($O207:S207,0,MAX(COLUMN($O207:S207))-COLUMN($O207:S207),1,1)))</f>
        <v>0</v>
      </c>
      <c r="T1261" s="221">
        <f ca="1">-SUMPRODUCT($O1203:T1203,N(OFFSET($O207:T207,0,MAX(COLUMN($O207:T207))-COLUMN($O207:T207),1,1)))</f>
        <v>0</v>
      </c>
      <c r="U1261" s="221">
        <f ca="1">-SUMPRODUCT($O1203:U1203,N(OFFSET($O207:U207,0,MAX(COLUMN($O207:U207))-COLUMN($O207:U207),1,1)))</f>
        <v>0</v>
      </c>
      <c r="V1261" s="221">
        <f ca="1">-SUMPRODUCT($O1203:V1203,N(OFFSET($O207:V207,0,MAX(COLUMN($O207:V207))-COLUMN($O207:V207),1,1)))</f>
        <v>0</v>
      </c>
      <c r="W1261" s="221">
        <f ca="1">-SUMPRODUCT($O1203:W1203,N(OFFSET($O207:W207,0,MAX(COLUMN($O207:W207))-COLUMN($O207:W207),1,1)))</f>
        <v>0</v>
      </c>
      <c r="X1261" s="221">
        <f ca="1">-SUMPRODUCT($O1203:X1203,N(OFFSET($O207:X207,0,MAX(COLUMN($O207:X207))-COLUMN($O207:X207),1,1)))</f>
        <v>0</v>
      </c>
      <c r="Y1261" s="221">
        <f ca="1">-SUMPRODUCT($O1203:Y1203,N(OFFSET($O207:Y207,0,MAX(COLUMN($O207:Y207))-COLUMN($O207:Y207),1,1)))</f>
        <v>0</v>
      </c>
      <c r="Z1261" s="221">
        <f ca="1">-SUMPRODUCT($O1203:Z1203,N(OFFSET($O207:Z207,0,MAX(COLUMN($O207:Z207))-COLUMN($O207:Z207),1,1)))</f>
        <v>0</v>
      </c>
      <c r="AA1261" s="221">
        <f ca="1">-SUMPRODUCT($O1203:AA1203,N(OFFSET($O207:AA207,0,MAX(COLUMN($O207:AA207))-COLUMN($O207:AA207),1,1)))</f>
        <v>0</v>
      </c>
      <c r="AB1261" s="221">
        <f ca="1">-SUMPRODUCT($O1203:AB1203,N(OFFSET($O207:AB207,0,MAX(COLUMN($O207:AB207))-COLUMN($O207:AB207),1,1)))</f>
        <v>0</v>
      </c>
      <c r="AC1261" s="221">
        <f ca="1">-SUMPRODUCT($O1203:AC1203,N(OFFSET($O207:AC207,0,MAX(COLUMN($O207:AC207))-COLUMN($O207:AC207),1,1)))</f>
        <v>0</v>
      </c>
      <c r="AD1261" s="221">
        <f ca="1">-SUMPRODUCT($O1203:AD1203,N(OFFSET($O207:AD207,0,MAX(COLUMN($O207:AD207))-COLUMN($O207:AD207),1,1)))</f>
        <v>0</v>
      </c>
      <c r="AE1261" s="221">
        <f ca="1">-SUMPRODUCT($O1203:AE1203,N(OFFSET($O207:AE207,0,MAX(COLUMN($O207:AE207))-COLUMN($O207:AE207),1,1)))</f>
        <v>0</v>
      </c>
      <c r="AF1261" s="221">
        <f ca="1">-SUMPRODUCT($O1203:AF1203,N(OFFSET($O207:AF207,0,MAX(COLUMN($O207:AF207))-COLUMN($O207:AF207),1,1)))</f>
        <v>0</v>
      </c>
      <c r="AG1261" s="221">
        <f ca="1">-SUMPRODUCT($O1203:AG1203,N(OFFSET($O207:AG207,0,MAX(COLUMN($O207:AG207))-COLUMN($O207:AG207),1,1)))</f>
        <v>0</v>
      </c>
      <c r="AH1261" s="221">
        <f ca="1">-SUMPRODUCT($O1203:AH1203,N(OFFSET($O207:AH207,0,MAX(COLUMN($O207:AH207))-COLUMN($O207:AH207),1,1)))</f>
        <v>0</v>
      </c>
      <c r="AI1261" s="221">
        <f ca="1">-SUMPRODUCT($O1203:AI1203,N(OFFSET($O207:AI207,0,MAX(COLUMN($O207:AI207))-COLUMN($O207:AI207),1,1)))</f>
        <v>0</v>
      </c>
      <c r="AJ1261" s="221">
        <f ca="1">-SUMPRODUCT($O1203:AJ1203,N(OFFSET($O207:AJ207,0,MAX(COLUMN($O207:AJ207))-COLUMN($O207:AJ207),1,1)))</f>
        <v>0</v>
      </c>
      <c r="AK1261" s="221">
        <f ca="1">-SUMPRODUCT($O1203:AK1203,N(OFFSET($O207:AK207,0,MAX(COLUMN($O207:AK207))-COLUMN($O207:AK207),1,1)))</f>
        <v>0</v>
      </c>
      <c r="AL1261" s="221">
        <f ca="1">-SUMPRODUCT($O1203:AL1203,N(OFFSET($O207:AL207,0,MAX(COLUMN($O207:AL207))-COLUMN($O207:AL207),1,1)))</f>
        <v>0</v>
      </c>
      <c r="AM1261" s="221">
        <f ca="1">-SUMPRODUCT($O1203:AM1203,N(OFFSET($O207:AM207,0,MAX(COLUMN($O207:AM207))-COLUMN($O207:AM207),1,1)))</f>
        <v>0</v>
      </c>
      <c r="AN1261" s="221">
        <f ca="1">-SUMPRODUCT($O1203:AN1203,N(OFFSET($O207:AN207,0,MAX(COLUMN($O207:AN207))-COLUMN($O207:AN207),1,1)))</f>
        <v>0</v>
      </c>
      <c r="AO1261" s="221">
        <f ca="1">-SUMPRODUCT($O1203:AO1203,N(OFFSET($O207:AO207,0,MAX(COLUMN($O207:AO207))-COLUMN($O207:AO207),1,1)))</f>
        <v>0</v>
      </c>
      <c r="AP1261" s="221">
        <f ca="1">-SUMPRODUCT($O1203:AP1203,N(OFFSET($O207:AP207,0,MAX(COLUMN($O207:AP207))-COLUMN($O207:AP207),1,1)))</f>
        <v>0</v>
      </c>
      <c r="AQ1261" s="221">
        <f ca="1">-SUMPRODUCT($O1203:AQ1203,N(OFFSET($O207:AQ207,0,MAX(COLUMN($O207:AQ207))-COLUMN($O207:AQ207),1,1)))</f>
        <v>0</v>
      </c>
      <c r="AR1261" s="221">
        <f ca="1">-SUMPRODUCT($O1203:AR1203,N(OFFSET($O207:AR207,0,MAX(COLUMN($O207:AR207))-COLUMN($O207:AR207),1,1)))</f>
        <v>0</v>
      </c>
      <c r="AS1261" s="221">
        <f ca="1">-SUMPRODUCT($O1203:AS1203,N(OFFSET($O207:AS207,0,MAX(COLUMN($O207:AS207))-COLUMN($O207:AS207),1,1)))</f>
        <v>0</v>
      </c>
      <c r="AT1261" s="221">
        <f ca="1">-SUMPRODUCT($O1203:AT1203,N(OFFSET($O207:AT207,0,MAX(COLUMN($O207:AT207))-COLUMN($O207:AT207),1,1)))</f>
        <v>0</v>
      </c>
      <c r="AU1261" s="221">
        <f ca="1">-SUMPRODUCT($O1203:AU1203,N(OFFSET($O207:AU207,0,MAX(COLUMN($O207:AU207))-COLUMN($O207:AU207),1,1)))</f>
        <v>0</v>
      </c>
      <c r="AV1261" s="221">
        <f ca="1">-SUMPRODUCT($O1203:AV1203,N(OFFSET($O207:AV207,0,MAX(COLUMN($O207:AV207))-COLUMN($O207:AV207),1,1)))</f>
        <v>0</v>
      </c>
      <c r="AW1261" s="221">
        <f ca="1">-SUMPRODUCT($O1203:AW1203,N(OFFSET($O207:AW207,0,MAX(COLUMN($O207:AW207))-COLUMN($O207:AW207),1,1)))</f>
        <v>0</v>
      </c>
      <c r="AX1261" s="221">
        <f ca="1">-SUMPRODUCT($O1203:AX1203,N(OFFSET($O207:AX207,0,MAX(COLUMN($O207:AX207))-COLUMN($O207:AX207),1,1)))</f>
        <v>0</v>
      </c>
      <c r="AY1261" s="221">
        <f ca="1">-SUMPRODUCT($O1203:AY1203,N(OFFSET($O207:AY207,0,MAX(COLUMN($O207:AY207))-COLUMN($O207:AY207),1,1)))</f>
        <v>0</v>
      </c>
      <c r="AZ1261" s="221">
        <f ca="1">-SUMPRODUCT($O1203:AZ1203,N(OFFSET($O207:AZ207,0,MAX(COLUMN($O207:AZ207))-COLUMN($O207:AZ207),1,1)))</f>
        <v>0</v>
      </c>
      <c r="BA1261" s="221">
        <f ca="1">-SUMPRODUCT($O1203:BA1203,N(OFFSET($O207:BA207,0,MAX(COLUMN($O207:BA207))-COLUMN($O207:BA207),1,1)))</f>
        <v>0</v>
      </c>
      <c r="BB1261" s="221">
        <f ca="1">-SUMPRODUCT($O1203:BB1203,N(OFFSET($O207:BB207,0,MAX(COLUMN($O207:BB207))-COLUMN($O207:BB207),1,1)))</f>
        <v>0</v>
      </c>
      <c r="BC1261" s="221">
        <f ca="1">-SUMPRODUCT($O1203:BC1203,N(OFFSET($O207:BC207,0,MAX(COLUMN($O207:BC207))-COLUMN($O207:BC207),1,1)))</f>
        <v>0</v>
      </c>
      <c r="BD1261" s="221">
        <f ca="1">-SUMPRODUCT($O1203:BD1203,N(OFFSET($O207:BD207,0,MAX(COLUMN($O207:BD207))-COLUMN($O207:BD207),1,1)))</f>
        <v>0</v>
      </c>
      <c r="BE1261" s="221">
        <f ca="1">-SUMPRODUCT($O1203:BE1203,N(OFFSET($O207:BE207,0,MAX(COLUMN($O207:BE207))-COLUMN($O207:BE207),1,1)))</f>
        <v>0</v>
      </c>
      <c r="BF1261" s="221">
        <f ca="1">-SUMPRODUCT($O1203:BF1203,N(OFFSET($O207:BF207,0,MAX(COLUMN($O207:BF207))-COLUMN($O207:BF207),1,1)))</f>
        <v>0</v>
      </c>
      <c r="BG1261" s="221">
        <f ca="1">-SUMPRODUCT($O1203:BG1203,N(OFFSET($O207:BG207,0,MAX(COLUMN($O207:BG207))-COLUMN($O207:BG207),1,1)))</f>
        <v>0</v>
      </c>
      <c r="BH1261" s="221">
        <f ca="1">-SUMPRODUCT($O1203:BH1203,N(OFFSET($O207:BH207,0,MAX(COLUMN($O207:BH207))-COLUMN($O207:BH207),1,1)))</f>
        <v>0</v>
      </c>
      <c r="BI1261" s="221">
        <f ca="1">-SUMPRODUCT($O1203:BI1203,N(OFFSET($O207:BI207,0,MAX(COLUMN($O207:BI207))-COLUMN($O207:BI207),1,1)))</f>
        <v>0</v>
      </c>
      <c r="BJ1261" s="221">
        <f ca="1">-SUMPRODUCT($O1203:BJ1203,N(OFFSET($O207:BJ207,0,MAX(COLUMN($O207:BJ207))-COLUMN($O207:BJ207),1,1)))</f>
        <v>0</v>
      </c>
      <c r="BK1261" s="221">
        <f ca="1">-SUMPRODUCT($O1203:BK1203,N(OFFSET($O207:BK207,0,MAX(COLUMN($O207:BK207))-COLUMN($O207:BK207),1,1)))</f>
        <v>0</v>
      </c>
      <c r="BL1261" s="221">
        <f ca="1">-SUMPRODUCT($O1203:BL1203,N(OFFSET($O207:BL207,0,MAX(COLUMN($O207:BL207))-COLUMN($O207:BL207),1,1)))</f>
        <v>0</v>
      </c>
      <c r="BM1261" s="221">
        <f ca="1">-SUMPRODUCT($O1203:BM1203,N(OFFSET($O207:BM207,0,MAX(COLUMN($O207:BM207))-COLUMN($O207:BM207),1,1)))</f>
        <v>0</v>
      </c>
    </row>
    <row r="1262" spans="3:65" outlineLevel="1" x14ac:dyDescent="0.2">
      <c r="C1262" s="188">
        <f t="shared" si="951"/>
        <v>10</v>
      </c>
      <c r="D1262" s="166" t="str">
        <f t="shared" si="950"/>
        <v/>
      </c>
      <c r="E1262" s="211" t="str">
        <f t="shared" si="950"/>
        <v>Operating Expense</v>
      </c>
      <c r="F1262" s="183">
        <f t="shared" si="950"/>
        <v>2</v>
      </c>
      <c r="G1262" s="183"/>
      <c r="H1262" s="189"/>
      <c r="I1262" s="189"/>
      <c r="K1262" s="202">
        <f t="shared" ca="1" si="952"/>
        <v>0</v>
      </c>
      <c r="L1262" s="203">
        <f t="shared" ca="1" si="953"/>
        <v>0</v>
      </c>
      <c r="O1262" s="221">
        <f ca="1">-SUMPRODUCT($O1204:O1204,N(OFFSET($O208:O208,0,MAX(COLUMN($O208:O208))-COLUMN($O208:O208),1,1)))</f>
        <v>0</v>
      </c>
      <c r="P1262" s="221">
        <f ca="1">-SUMPRODUCT($O1204:P1204,N(OFFSET($O208:P208,0,MAX(COLUMN($O208:P208))-COLUMN($O208:P208),1,1)))</f>
        <v>0</v>
      </c>
      <c r="Q1262" s="221">
        <f ca="1">-SUMPRODUCT($O1204:Q1204,N(OFFSET($O208:Q208,0,MAX(COLUMN($O208:Q208))-COLUMN($O208:Q208),1,1)))</f>
        <v>0</v>
      </c>
      <c r="R1262" s="221">
        <f ca="1">-SUMPRODUCT($O1204:R1204,N(OFFSET($O208:R208,0,MAX(COLUMN($O208:R208))-COLUMN($O208:R208),1,1)))</f>
        <v>0</v>
      </c>
      <c r="S1262" s="221">
        <f ca="1">-SUMPRODUCT($O1204:S1204,N(OFFSET($O208:S208,0,MAX(COLUMN($O208:S208))-COLUMN($O208:S208),1,1)))</f>
        <v>0</v>
      </c>
      <c r="T1262" s="221">
        <f ca="1">-SUMPRODUCT($O1204:T1204,N(OFFSET($O208:T208,0,MAX(COLUMN($O208:T208))-COLUMN($O208:T208),1,1)))</f>
        <v>0</v>
      </c>
      <c r="U1262" s="221">
        <f ca="1">-SUMPRODUCT($O1204:U1204,N(OFFSET($O208:U208,0,MAX(COLUMN($O208:U208))-COLUMN($O208:U208),1,1)))</f>
        <v>0</v>
      </c>
      <c r="V1262" s="221">
        <f ca="1">-SUMPRODUCT($O1204:V1204,N(OFFSET($O208:V208,0,MAX(COLUMN($O208:V208))-COLUMN($O208:V208),1,1)))</f>
        <v>0</v>
      </c>
      <c r="W1262" s="221">
        <f ca="1">-SUMPRODUCT($O1204:W1204,N(OFFSET($O208:W208,0,MAX(COLUMN($O208:W208))-COLUMN($O208:W208),1,1)))</f>
        <v>0</v>
      </c>
      <c r="X1262" s="221">
        <f ca="1">-SUMPRODUCT($O1204:X1204,N(OFFSET($O208:X208,0,MAX(COLUMN($O208:X208))-COLUMN($O208:X208),1,1)))</f>
        <v>0</v>
      </c>
      <c r="Y1262" s="221">
        <f ca="1">-SUMPRODUCT($O1204:Y1204,N(OFFSET($O208:Y208,0,MAX(COLUMN($O208:Y208))-COLUMN($O208:Y208),1,1)))</f>
        <v>0</v>
      </c>
      <c r="Z1262" s="221">
        <f ca="1">-SUMPRODUCT($O1204:Z1204,N(OFFSET($O208:Z208,0,MAX(COLUMN($O208:Z208))-COLUMN($O208:Z208),1,1)))</f>
        <v>0</v>
      </c>
      <c r="AA1262" s="221">
        <f ca="1">-SUMPRODUCT($O1204:AA1204,N(OFFSET($O208:AA208,0,MAX(COLUMN($O208:AA208))-COLUMN($O208:AA208),1,1)))</f>
        <v>0</v>
      </c>
      <c r="AB1262" s="221">
        <f ca="1">-SUMPRODUCT($O1204:AB1204,N(OFFSET($O208:AB208,0,MAX(COLUMN($O208:AB208))-COLUMN($O208:AB208),1,1)))</f>
        <v>0</v>
      </c>
      <c r="AC1262" s="221">
        <f ca="1">-SUMPRODUCT($O1204:AC1204,N(OFFSET($O208:AC208,0,MAX(COLUMN($O208:AC208))-COLUMN($O208:AC208),1,1)))</f>
        <v>0</v>
      </c>
      <c r="AD1262" s="221">
        <f ca="1">-SUMPRODUCT($O1204:AD1204,N(OFFSET($O208:AD208,0,MAX(COLUMN($O208:AD208))-COLUMN($O208:AD208),1,1)))</f>
        <v>0</v>
      </c>
      <c r="AE1262" s="221">
        <f ca="1">-SUMPRODUCT($O1204:AE1204,N(OFFSET($O208:AE208,0,MAX(COLUMN($O208:AE208))-COLUMN($O208:AE208),1,1)))</f>
        <v>0</v>
      </c>
      <c r="AF1262" s="221">
        <f ca="1">-SUMPRODUCT($O1204:AF1204,N(OFFSET($O208:AF208,0,MAX(COLUMN($O208:AF208))-COLUMN($O208:AF208),1,1)))</f>
        <v>0</v>
      </c>
      <c r="AG1262" s="221">
        <f ca="1">-SUMPRODUCT($O1204:AG1204,N(OFFSET($O208:AG208,0,MAX(COLUMN($O208:AG208))-COLUMN($O208:AG208),1,1)))</f>
        <v>0</v>
      </c>
      <c r="AH1262" s="221">
        <f ca="1">-SUMPRODUCT($O1204:AH1204,N(OFFSET($O208:AH208,0,MAX(COLUMN($O208:AH208))-COLUMN($O208:AH208),1,1)))</f>
        <v>0</v>
      </c>
      <c r="AI1262" s="221">
        <f ca="1">-SUMPRODUCT($O1204:AI1204,N(OFFSET($O208:AI208,0,MAX(COLUMN($O208:AI208))-COLUMN($O208:AI208),1,1)))</f>
        <v>0</v>
      </c>
      <c r="AJ1262" s="221">
        <f ca="1">-SUMPRODUCT($O1204:AJ1204,N(OFFSET($O208:AJ208,0,MAX(COLUMN($O208:AJ208))-COLUMN($O208:AJ208),1,1)))</f>
        <v>0</v>
      </c>
      <c r="AK1262" s="221">
        <f ca="1">-SUMPRODUCT($O1204:AK1204,N(OFFSET($O208:AK208,0,MAX(COLUMN($O208:AK208))-COLUMN($O208:AK208),1,1)))</f>
        <v>0</v>
      </c>
      <c r="AL1262" s="221">
        <f ca="1">-SUMPRODUCT($O1204:AL1204,N(OFFSET($O208:AL208,0,MAX(COLUMN($O208:AL208))-COLUMN($O208:AL208),1,1)))</f>
        <v>0</v>
      </c>
      <c r="AM1262" s="221">
        <f ca="1">-SUMPRODUCT($O1204:AM1204,N(OFFSET($O208:AM208,0,MAX(COLUMN($O208:AM208))-COLUMN($O208:AM208),1,1)))</f>
        <v>0</v>
      </c>
      <c r="AN1262" s="221">
        <f ca="1">-SUMPRODUCT($O1204:AN1204,N(OFFSET($O208:AN208,0,MAX(COLUMN($O208:AN208))-COLUMN($O208:AN208),1,1)))</f>
        <v>0</v>
      </c>
      <c r="AO1262" s="221">
        <f ca="1">-SUMPRODUCT($O1204:AO1204,N(OFFSET($O208:AO208,0,MAX(COLUMN($O208:AO208))-COLUMN($O208:AO208),1,1)))</f>
        <v>0</v>
      </c>
      <c r="AP1262" s="221">
        <f ca="1">-SUMPRODUCT($O1204:AP1204,N(OFFSET($O208:AP208,0,MAX(COLUMN($O208:AP208))-COLUMN($O208:AP208),1,1)))</f>
        <v>0</v>
      </c>
      <c r="AQ1262" s="221">
        <f ca="1">-SUMPRODUCT($O1204:AQ1204,N(OFFSET($O208:AQ208,0,MAX(COLUMN($O208:AQ208))-COLUMN($O208:AQ208),1,1)))</f>
        <v>0</v>
      </c>
      <c r="AR1262" s="221">
        <f ca="1">-SUMPRODUCT($O1204:AR1204,N(OFFSET($O208:AR208,0,MAX(COLUMN($O208:AR208))-COLUMN($O208:AR208),1,1)))</f>
        <v>0</v>
      </c>
      <c r="AS1262" s="221">
        <f ca="1">-SUMPRODUCT($O1204:AS1204,N(OFFSET($O208:AS208,0,MAX(COLUMN($O208:AS208))-COLUMN($O208:AS208),1,1)))</f>
        <v>0</v>
      </c>
      <c r="AT1262" s="221">
        <f ca="1">-SUMPRODUCT($O1204:AT1204,N(OFFSET($O208:AT208,0,MAX(COLUMN($O208:AT208))-COLUMN($O208:AT208),1,1)))</f>
        <v>0</v>
      </c>
      <c r="AU1262" s="221">
        <f ca="1">-SUMPRODUCT($O1204:AU1204,N(OFFSET($O208:AU208,0,MAX(COLUMN($O208:AU208))-COLUMN($O208:AU208),1,1)))</f>
        <v>0</v>
      </c>
      <c r="AV1262" s="221">
        <f ca="1">-SUMPRODUCT($O1204:AV1204,N(OFFSET($O208:AV208,0,MAX(COLUMN($O208:AV208))-COLUMN($O208:AV208),1,1)))</f>
        <v>0</v>
      </c>
      <c r="AW1262" s="221">
        <f ca="1">-SUMPRODUCT($O1204:AW1204,N(OFFSET($O208:AW208,0,MAX(COLUMN($O208:AW208))-COLUMN($O208:AW208),1,1)))</f>
        <v>0</v>
      </c>
      <c r="AX1262" s="221">
        <f ca="1">-SUMPRODUCT($O1204:AX1204,N(OFFSET($O208:AX208,0,MAX(COLUMN($O208:AX208))-COLUMN($O208:AX208),1,1)))</f>
        <v>0</v>
      </c>
      <c r="AY1262" s="221">
        <f ca="1">-SUMPRODUCT($O1204:AY1204,N(OFFSET($O208:AY208,0,MAX(COLUMN($O208:AY208))-COLUMN($O208:AY208),1,1)))</f>
        <v>0</v>
      </c>
      <c r="AZ1262" s="221">
        <f ca="1">-SUMPRODUCT($O1204:AZ1204,N(OFFSET($O208:AZ208,0,MAX(COLUMN($O208:AZ208))-COLUMN($O208:AZ208),1,1)))</f>
        <v>0</v>
      </c>
      <c r="BA1262" s="221">
        <f ca="1">-SUMPRODUCT($O1204:BA1204,N(OFFSET($O208:BA208,0,MAX(COLUMN($O208:BA208))-COLUMN($O208:BA208),1,1)))</f>
        <v>0</v>
      </c>
      <c r="BB1262" s="221">
        <f ca="1">-SUMPRODUCT($O1204:BB1204,N(OFFSET($O208:BB208,0,MAX(COLUMN($O208:BB208))-COLUMN($O208:BB208),1,1)))</f>
        <v>0</v>
      </c>
      <c r="BC1262" s="221">
        <f ca="1">-SUMPRODUCT($O1204:BC1204,N(OFFSET($O208:BC208,0,MAX(COLUMN($O208:BC208))-COLUMN($O208:BC208),1,1)))</f>
        <v>0</v>
      </c>
      <c r="BD1262" s="221">
        <f ca="1">-SUMPRODUCT($O1204:BD1204,N(OFFSET($O208:BD208,0,MAX(COLUMN($O208:BD208))-COLUMN($O208:BD208),1,1)))</f>
        <v>0</v>
      </c>
      <c r="BE1262" s="221">
        <f ca="1">-SUMPRODUCT($O1204:BE1204,N(OFFSET($O208:BE208,0,MAX(COLUMN($O208:BE208))-COLUMN($O208:BE208),1,1)))</f>
        <v>0</v>
      </c>
      <c r="BF1262" s="221">
        <f ca="1">-SUMPRODUCT($O1204:BF1204,N(OFFSET($O208:BF208,0,MAX(COLUMN($O208:BF208))-COLUMN($O208:BF208),1,1)))</f>
        <v>0</v>
      </c>
      <c r="BG1262" s="221">
        <f ca="1">-SUMPRODUCT($O1204:BG1204,N(OFFSET($O208:BG208,0,MAX(COLUMN($O208:BG208))-COLUMN($O208:BG208),1,1)))</f>
        <v>0</v>
      </c>
      <c r="BH1262" s="221">
        <f ca="1">-SUMPRODUCT($O1204:BH1204,N(OFFSET($O208:BH208,0,MAX(COLUMN($O208:BH208))-COLUMN($O208:BH208),1,1)))</f>
        <v>0</v>
      </c>
      <c r="BI1262" s="221">
        <f ca="1">-SUMPRODUCT($O1204:BI1204,N(OFFSET($O208:BI208,0,MAX(COLUMN($O208:BI208))-COLUMN($O208:BI208),1,1)))</f>
        <v>0</v>
      </c>
      <c r="BJ1262" s="221">
        <f ca="1">-SUMPRODUCT($O1204:BJ1204,N(OFFSET($O208:BJ208,0,MAX(COLUMN($O208:BJ208))-COLUMN($O208:BJ208),1,1)))</f>
        <v>0</v>
      </c>
      <c r="BK1262" s="221">
        <f ca="1">-SUMPRODUCT($O1204:BK1204,N(OFFSET($O208:BK208,0,MAX(COLUMN($O208:BK208))-COLUMN($O208:BK208),1,1)))</f>
        <v>0</v>
      </c>
      <c r="BL1262" s="221">
        <f ca="1">-SUMPRODUCT($O1204:BL1204,N(OFFSET($O208:BL208,0,MAX(COLUMN($O208:BL208))-COLUMN($O208:BL208),1,1)))</f>
        <v>0</v>
      </c>
      <c r="BM1262" s="221">
        <f ca="1">-SUMPRODUCT($O1204:BM1204,N(OFFSET($O208:BM208,0,MAX(COLUMN($O208:BM208))-COLUMN($O208:BM208),1,1)))</f>
        <v>0</v>
      </c>
    </row>
    <row r="1263" spans="3:65" outlineLevel="1" x14ac:dyDescent="0.2">
      <c r="C1263" s="188">
        <f t="shared" si="951"/>
        <v>11</v>
      </c>
      <c r="D1263" s="166" t="str">
        <f t="shared" si="950"/>
        <v/>
      </c>
      <c r="E1263" s="211" t="str">
        <f t="shared" si="950"/>
        <v>Operating Expense</v>
      </c>
      <c r="F1263" s="183">
        <f t="shared" si="950"/>
        <v>2</v>
      </c>
      <c r="G1263" s="183"/>
      <c r="H1263" s="189"/>
      <c r="I1263" s="189"/>
      <c r="K1263" s="202">
        <f t="shared" ca="1" si="952"/>
        <v>0</v>
      </c>
      <c r="L1263" s="203">
        <f t="shared" ca="1" si="953"/>
        <v>0</v>
      </c>
      <c r="O1263" s="221">
        <f ca="1">-SUMPRODUCT($O1205:O1205,N(OFFSET($O209:O209,0,MAX(COLUMN($O209:O209))-COLUMN($O209:O209),1,1)))</f>
        <v>0</v>
      </c>
      <c r="P1263" s="221">
        <f ca="1">-SUMPRODUCT($O1205:P1205,N(OFFSET($O209:P209,0,MAX(COLUMN($O209:P209))-COLUMN($O209:P209),1,1)))</f>
        <v>0</v>
      </c>
      <c r="Q1263" s="221">
        <f ca="1">-SUMPRODUCT($O1205:Q1205,N(OFFSET($O209:Q209,0,MAX(COLUMN($O209:Q209))-COLUMN($O209:Q209),1,1)))</f>
        <v>0</v>
      </c>
      <c r="R1263" s="221">
        <f ca="1">-SUMPRODUCT($O1205:R1205,N(OFFSET($O209:R209,0,MAX(COLUMN($O209:R209))-COLUMN($O209:R209),1,1)))</f>
        <v>0</v>
      </c>
      <c r="S1263" s="221">
        <f ca="1">-SUMPRODUCT($O1205:S1205,N(OFFSET($O209:S209,0,MAX(COLUMN($O209:S209))-COLUMN($O209:S209),1,1)))</f>
        <v>0</v>
      </c>
      <c r="T1263" s="221">
        <f ca="1">-SUMPRODUCT($O1205:T1205,N(OFFSET($O209:T209,0,MAX(COLUMN($O209:T209))-COLUMN($O209:T209),1,1)))</f>
        <v>0</v>
      </c>
      <c r="U1263" s="221">
        <f ca="1">-SUMPRODUCT($O1205:U1205,N(OFFSET($O209:U209,0,MAX(COLUMN($O209:U209))-COLUMN($O209:U209),1,1)))</f>
        <v>0</v>
      </c>
      <c r="V1263" s="221">
        <f ca="1">-SUMPRODUCT($O1205:V1205,N(OFFSET($O209:V209,0,MAX(COLUMN($O209:V209))-COLUMN($O209:V209),1,1)))</f>
        <v>0</v>
      </c>
      <c r="W1263" s="221">
        <f ca="1">-SUMPRODUCT($O1205:W1205,N(OFFSET($O209:W209,0,MAX(COLUMN($O209:W209))-COLUMN($O209:W209),1,1)))</f>
        <v>0</v>
      </c>
      <c r="X1263" s="221">
        <f ca="1">-SUMPRODUCT($O1205:X1205,N(OFFSET($O209:X209,0,MAX(COLUMN($O209:X209))-COLUMN($O209:X209),1,1)))</f>
        <v>0</v>
      </c>
      <c r="Y1263" s="221">
        <f ca="1">-SUMPRODUCT($O1205:Y1205,N(OFFSET($O209:Y209,0,MAX(COLUMN($O209:Y209))-COLUMN($O209:Y209),1,1)))</f>
        <v>0</v>
      </c>
      <c r="Z1263" s="221">
        <f ca="1">-SUMPRODUCT($O1205:Z1205,N(OFFSET($O209:Z209,0,MAX(COLUMN($O209:Z209))-COLUMN($O209:Z209),1,1)))</f>
        <v>0</v>
      </c>
      <c r="AA1263" s="221">
        <f ca="1">-SUMPRODUCT($O1205:AA1205,N(OFFSET($O209:AA209,0,MAX(COLUMN($O209:AA209))-COLUMN($O209:AA209),1,1)))</f>
        <v>0</v>
      </c>
      <c r="AB1263" s="221">
        <f ca="1">-SUMPRODUCT($O1205:AB1205,N(OFFSET($O209:AB209,0,MAX(COLUMN($O209:AB209))-COLUMN($O209:AB209),1,1)))</f>
        <v>0</v>
      </c>
      <c r="AC1263" s="221">
        <f ca="1">-SUMPRODUCT($O1205:AC1205,N(OFFSET($O209:AC209,0,MAX(COLUMN($O209:AC209))-COLUMN($O209:AC209),1,1)))</f>
        <v>0</v>
      </c>
      <c r="AD1263" s="221">
        <f ca="1">-SUMPRODUCT($O1205:AD1205,N(OFFSET($O209:AD209,0,MAX(COLUMN($O209:AD209))-COLUMN($O209:AD209),1,1)))</f>
        <v>0</v>
      </c>
      <c r="AE1263" s="221">
        <f ca="1">-SUMPRODUCT($O1205:AE1205,N(OFFSET($O209:AE209,0,MAX(COLUMN($O209:AE209))-COLUMN($O209:AE209),1,1)))</f>
        <v>0</v>
      </c>
      <c r="AF1263" s="221">
        <f ca="1">-SUMPRODUCT($O1205:AF1205,N(OFFSET($O209:AF209,0,MAX(COLUMN($O209:AF209))-COLUMN($O209:AF209),1,1)))</f>
        <v>0</v>
      </c>
      <c r="AG1263" s="221">
        <f ca="1">-SUMPRODUCT($O1205:AG1205,N(OFFSET($O209:AG209,0,MAX(COLUMN($O209:AG209))-COLUMN($O209:AG209),1,1)))</f>
        <v>0</v>
      </c>
      <c r="AH1263" s="221">
        <f ca="1">-SUMPRODUCT($O1205:AH1205,N(OFFSET($O209:AH209,0,MAX(COLUMN($O209:AH209))-COLUMN($O209:AH209),1,1)))</f>
        <v>0</v>
      </c>
      <c r="AI1263" s="221">
        <f ca="1">-SUMPRODUCT($O1205:AI1205,N(OFFSET($O209:AI209,0,MAX(COLUMN($O209:AI209))-COLUMN($O209:AI209),1,1)))</f>
        <v>0</v>
      </c>
      <c r="AJ1263" s="221">
        <f ca="1">-SUMPRODUCT($O1205:AJ1205,N(OFFSET($O209:AJ209,0,MAX(COLUMN($O209:AJ209))-COLUMN($O209:AJ209),1,1)))</f>
        <v>0</v>
      </c>
      <c r="AK1263" s="221">
        <f ca="1">-SUMPRODUCT($O1205:AK1205,N(OFFSET($O209:AK209,0,MAX(COLUMN($O209:AK209))-COLUMN($O209:AK209),1,1)))</f>
        <v>0</v>
      </c>
      <c r="AL1263" s="221">
        <f ca="1">-SUMPRODUCT($O1205:AL1205,N(OFFSET($O209:AL209,0,MAX(COLUMN($O209:AL209))-COLUMN($O209:AL209),1,1)))</f>
        <v>0</v>
      </c>
      <c r="AM1263" s="221">
        <f ca="1">-SUMPRODUCT($O1205:AM1205,N(OFFSET($O209:AM209,0,MAX(COLUMN($O209:AM209))-COLUMN($O209:AM209),1,1)))</f>
        <v>0</v>
      </c>
      <c r="AN1263" s="221">
        <f ca="1">-SUMPRODUCT($O1205:AN1205,N(OFFSET($O209:AN209,0,MAX(COLUMN($O209:AN209))-COLUMN($O209:AN209),1,1)))</f>
        <v>0</v>
      </c>
      <c r="AO1263" s="221">
        <f ca="1">-SUMPRODUCT($O1205:AO1205,N(OFFSET($O209:AO209,0,MAX(COLUMN($O209:AO209))-COLUMN($O209:AO209),1,1)))</f>
        <v>0</v>
      </c>
      <c r="AP1263" s="221">
        <f ca="1">-SUMPRODUCT($O1205:AP1205,N(OFFSET($O209:AP209,0,MAX(COLUMN($O209:AP209))-COLUMN($O209:AP209),1,1)))</f>
        <v>0</v>
      </c>
      <c r="AQ1263" s="221">
        <f ca="1">-SUMPRODUCT($O1205:AQ1205,N(OFFSET($O209:AQ209,0,MAX(COLUMN($O209:AQ209))-COLUMN($O209:AQ209),1,1)))</f>
        <v>0</v>
      </c>
      <c r="AR1263" s="221">
        <f ca="1">-SUMPRODUCT($O1205:AR1205,N(OFFSET($O209:AR209,0,MAX(COLUMN($O209:AR209))-COLUMN($O209:AR209),1,1)))</f>
        <v>0</v>
      </c>
      <c r="AS1263" s="221">
        <f ca="1">-SUMPRODUCT($O1205:AS1205,N(OFFSET($O209:AS209,0,MAX(COLUMN($O209:AS209))-COLUMN($O209:AS209),1,1)))</f>
        <v>0</v>
      </c>
      <c r="AT1263" s="221">
        <f ca="1">-SUMPRODUCT($O1205:AT1205,N(OFFSET($O209:AT209,0,MAX(COLUMN($O209:AT209))-COLUMN($O209:AT209),1,1)))</f>
        <v>0</v>
      </c>
      <c r="AU1263" s="221">
        <f ca="1">-SUMPRODUCT($O1205:AU1205,N(OFFSET($O209:AU209,0,MAX(COLUMN($O209:AU209))-COLUMN($O209:AU209),1,1)))</f>
        <v>0</v>
      </c>
      <c r="AV1263" s="221">
        <f ca="1">-SUMPRODUCT($O1205:AV1205,N(OFFSET($O209:AV209,0,MAX(COLUMN($O209:AV209))-COLUMN($O209:AV209),1,1)))</f>
        <v>0</v>
      </c>
      <c r="AW1263" s="221">
        <f ca="1">-SUMPRODUCT($O1205:AW1205,N(OFFSET($O209:AW209,0,MAX(COLUMN($O209:AW209))-COLUMN($O209:AW209),1,1)))</f>
        <v>0</v>
      </c>
      <c r="AX1263" s="221">
        <f ca="1">-SUMPRODUCT($O1205:AX1205,N(OFFSET($O209:AX209,0,MAX(COLUMN($O209:AX209))-COLUMN($O209:AX209),1,1)))</f>
        <v>0</v>
      </c>
      <c r="AY1263" s="221">
        <f ca="1">-SUMPRODUCT($O1205:AY1205,N(OFFSET($O209:AY209,0,MAX(COLUMN($O209:AY209))-COLUMN($O209:AY209),1,1)))</f>
        <v>0</v>
      </c>
      <c r="AZ1263" s="221">
        <f ca="1">-SUMPRODUCT($O1205:AZ1205,N(OFFSET($O209:AZ209,0,MAX(COLUMN($O209:AZ209))-COLUMN($O209:AZ209),1,1)))</f>
        <v>0</v>
      </c>
      <c r="BA1263" s="221">
        <f ca="1">-SUMPRODUCT($O1205:BA1205,N(OFFSET($O209:BA209,0,MAX(COLUMN($O209:BA209))-COLUMN($O209:BA209),1,1)))</f>
        <v>0</v>
      </c>
      <c r="BB1263" s="221">
        <f ca="1">-SUMPRODUCT($O1205:BB1205,N(OFFSET($O209:BB209,0,MAX(COLUMN($O209:BB209))-COLUMN($O209:BB209),1,1)))</f>
        <v>0</v>
      </c>
      <c r="BC1263" s="221">
        <f ca="1">-SUMPRODUCT($O1205:BC1205,N(OFFSET($O209:BC209,0,MAX(COLUMN($O209:BC209))-COLUMN($O209:BC209),1,1)))</f>
        <v>0</v>
      </c>
      <c r="BD1263" s="221">
        <f ca="1">-SUMPRODUCT($O1205:BD1205,N(OFFSET($O209:BD209,0,MAX(COLUMN($O209:BD209))-COLUMN($O209:BD209),1,1)))</f>
        <v>0</v>
      </c>
      <c r="BE1263" s="221">
        <f ca="1">-SUMPRODUCT($O1205:BE1205,N(OFFSET($O209:BE209,0,MAX(COLUMN($O209:BE209))-COLUMN($O209:BE209),1,1)))</f>
        <v>0</v>
      </c>
      <c r="BF1263" s="221">
        <f ca="1">-SUMPRODUCT($O1205:BF1205,N(OFFSET($O209:BF209,0,MAX(COLUMN($O209:BF209))-COLUMN($O209:BF209),1,1)))</f>
        <v>0</v>
      </c>
      <c r="BG1263" s="221">
        <f ca="1">-SUMPRODUCT($O1205:BG1205,N(OFFSET($O209:BG209,0,MAX(COLUMN($O209:BG209))-COLUMN($O209:BG209),1,1)))</f>
        <v>0</v>
      </c>
      <c r="BH1263" s="221">
        <f ca="1">-SUMPRODUCT($O1205:BH1205,N(OFFSET($O209:BH209,0,MAX(COLUMN($O209:BH209))-COLUMN($O209:BH209),1,1)))</f>
        <v>0</v>
      </c>
      <c r="BI1263" s="221">
        <f ca="1">-SUMPRODUCT($O1205:BI1205,N(OFFSET($O209:BI209,0,MAX(COLUMN($O209:BI209))-COLUMN($O209:BI209),1,1)))</f>
        <v>0</v>
      </c>
      <c r="BJ1263" s="221">
        <f ca="1">-SUMPRODUCT($O1205:BJ1205,N(OFFSET($O209:BJ209,0,MAX(COLUMN($O209:BJ209))-COLUMN($O209:BJ209),1,1)))</f>
        <v>0</v>
      </c>
      <c r="BK1263" s="221">
        <f ca="1">-SUMPRODUCT($O1205:BK1205,N(OFFSET($O209:BK209,0,MAX(COLUMN($O209:BK209))-COLUMN($O209:BK209),1,1)))</f>
        <v>0</v>
      </c>
      <c r="BL1263" s="221">
        <f ca="1">-SUMPRODUCT($O1205:BL1205,N(OFFSET($O209:BL209,0,MAX(COLUMN($O209:BL209))-COLUMN($O209:BL209),1,1)))</f>
        <v>0</v>
      </c>
      <c r="BM1263" s="221">
        <f ca="1">-SUMPRODUCT($O1205:BM1205,N(OFFSET($O209:BM209,0,MAX(COLUMN($O209:BM209))-COLUMN($O209:BM209),1,1)))</f>
        <v>0</v>
      </c>
    </row>
    <row r="1264" spans="3:65" outlineLevel="1" x14ac:dyDescent="0.2">
      <c r="C1264" s="188">
        <f t="shared" si="951"/>
        <v>12</v>
      </c>
      <c r="D1264" s="166" t="str">
        <f t="shared" si="950"/>
        <v/>
      </c>
      <c r="E1264" s="211" t="str">
        <f t="shared" si="950"/>
        <v>Operating Expense</v>
      </c>
      <c r="F1264" s="183">
        <f t="shared" si="950"/>
        <v>2</v>
      </c>
      <c r="G1264" s="183"/>
      <c r="H1264" s="189"/>
      <c r="I1264" s="189"/>
      <c r="K1264" s="202">
        <f t="shared" ca="1" si="952"/>
        <v>0</v>
      </c>
      <c r="L1264" s="203">
        <f t="shared" ca="1" si="953"/>
        <v>0</v>
      </c>
      <c r="O1264" s="221">
        <f ca="1">-SUMPRODUCT($O1206:O1206,N(OFFSET($O210:O210,0,MAX(COLUMN($O210:O210))-COLUMN($O210:O210),1,1)))</f>
        <v>0</v>
      </c>
      <c r="P1264" s="221">
        <f ca="1">-SUMPRODUCT($O1206:P1206,N(OFFSET($O210:P210,0,MAX(COLUMN($O210:P210))-COLUMN($O210:P210),1,1)))</f>
        <v>0</v>
      </c>
      <c r="Q1264" s="221">
        <f ca="1">-SUMPRODUCT($O1206:Q1206,N(OFFSET($O210:Q210,0,MAX(COLUMN($O210:Q210))-COLUMN($O210:Q210),1,1)))</f>
        <v>0</v>
      </c>
      <c r="R1264" s="221">
        <f ca="1">-SUMPRODUCT($O1206:R1206,N(OFFSET($O210:R210,0,MAX(COLUMN($O210:R210))-COLUMN($O210:R210),1,1)))</f>
        <v>0</v>
      </c>
      <c r="S1264" s="221">
        <f ca="1">-SUMPRODUCT($O1206:S1206,N(OFFSET($O210:S210,0,MAX(COLUMN($O210:S210))-COLUMN($O210:S210),1,1)))</f>
        <v>0</v>
      </c>
      <c r="T1264" s="221">
        <f ca="1">-SUMPRODUCT($O1206:T1206,N(OFFSET($O210:T210,0,MAX(COLUMN($O210:T210))-COLUMN($O210:T210),1,1)))</f>
        <v>0</v>
      </c>
      <c r="U1264" s="221">
        <f ca="1">-SUMPRODUCT($O1206:U1206,N(OFFSET($O210:U210,0,MAX(COLUMN($O210:U210))-COLUMN($O210:U210),1,1)))</f>
        <v>0</v>
      </c>
      <c r="V1264" s="221">
        <f ca="1">-SUMPRODUCT($O1206:V1206,N(OFFSET($O210:V210,0,MAX(COLUMN($O210:V210))-COLUMN($O210:V210),1,1)))</f>
        <v>0</v>
      </c>
      <c r="W1264" s="221">
        <f ca="1">-SUMPRODUCT($O1206:W1206,N(OFFSET($O210:W210,0,MAX(COLUMN($O210:W210))-COLUMN($O210:W210),1,1)))</f>
        <v>0</v>
      </c>
      <c r="X1264" s="221">
        <f ca="1">-SUMPRODUCT($O1206:X1206,N(OFFSET($O210:X210,0,MAX(COLUMN($O210:X210))-COLUMN($O210:X210),1,1)))</f>
        <v>0</v>
      </c>
      <c r="Y1264" s="221">
        <f ca="1">-SUMPRODUCT($O1206:Y1206,N(OFFSET($O210:Y210,0,MAX(COLUMN($O210:Y210))-COLUMN($O210:Y210),1,1)))</f>
        <v>0</v>
      </c>
      <c r="Z1264" s="221">
        <f ca="1">-SUMPRODUCT($O1206:Z1206,N(OFFSET($O210:Z210,0,MAX(COLUMN($O210:Z210))-COLUMN($O210:Z210),1,1)))</f>
        <v>0</v>
      </c>
      <c r="AA1264" s="221">
        <f ca="1">-SUMPRODUCT($O1206:AA1206,N(OFFSET($O210:AA210,0,MAX(COLUMN($O210:AA210))-COLUMN($O210:AA210),1,1)))</f>
        <v>0</v>
      </c>
      <c r="AB1264" s="221">
        <f ca="1">-SUMPRODUCT($O1206:AB1206,N(OFFSET($O210:AB210,0,MAX(COLUMN($O210:AB210))-COLUMN($O210:AB210),1,1)))</f>
        <v>0</v>
      </c>
      <c r="AC1264" s="221">
        <f ca="1">-SUMPRODUCT($O1206:AC1206,N(OFFSET($O210:AC210,0,MAX(COLUMN($O210:AC210))-COLUMN($O210:AC210),1,1)))</f>
        <v>0</v>
      </c>
      <c r="AD1264" s="221">
        <f ca="1">-SUMPRODUCT($O1206:AD1206,N(OFFSET($O210:AD210,0,MAX(COLUMN($O210:AD210))-COLUMN($O210:AD210),1,1)))</f>
        <v>0</v>
      </c>
      <c r="AE1264" s="221">
        <f ca="1">-SUMPRODUCT($O1206:AE1206,N(OFFSET($O210:AE210,0,MAX(COLUMN($O210:AE210))-COLUMN($O210:AE210),1,1)))</f>
        <v>0</v>
      </c>
      <c r="AF1264" s="221">
        <f ca="1">-SUMPRODUCT($O1206:AF1206,N(OFFSET($O210:AF210,0,MAX(COLUMN($O210:AF210))-COLUMN($O210:AF210),1,1)))</f>
        <v>0</v>
      </c>
      <c r="AG1264" s="221">
        <f ca="1">-SUMPRODUCT($O1206:AG1206,N(OFFSET($O210:AG210,0,MAX(COLUMN($O210:AG210))-COLUMN($O210:AG210),1,1)))</f>
        <v>0</v>
      </c>
      <c r="AH1264" s="221">
        <f ca="1">-SUMPRODUCT($O1206:AH1206,N(OFFSET($O210:AH210,0,MAX(COLUMN($O210:AH210))-COLUMN($O210:AH210),1,1)))</f>
        <v>0</v>
      </c>
      <c r="AI1264" s="221">
        <f ca="1">-SUMPRODUCT($O1206:AI1206,N(OFFSET($O210:AI210,0,MAX(COLUMN($O210:AI210))-COLUMN($O210:AI210),1,1)))</f>
        <v>0</v>
      </c>
      <c r="AJ1264" s="221">
        <f ca="1">-SUMPRODUCT($O1206:AJ1206,N(OFFSET($O210:AJ210,0,MAX(COLUMN($O210:AJ210))-COLUMN($O210:AJ210),1,1)))</f>
        <v>0</v>
      </c>
      <c r="AK1264" s="221">
        <f ca="1">-SUMPRODUCT($O1206:AK1206,N(OFFSET($O210:AK210,0,MAX(COLUMN($O210:AK210))-COLUMN($O210:AK210),1,1)))</f>
        <v>0</v>
      </c>
      <c r="AL1264" s="221">
        <f ca="1">-SUMPRODUCT($O1206:AL1206,N(OFFSET($O210:AL210,0,MAX(COLUMN($O210:AL210))-COLUMN($O210:AL210),1,1)))</f>
        <v>0</v>
      </c>
      <c r="AM1264" s="221">
        <f ca="1">-SUMPRODUCT($O1206:AM1206,N(OFFSET($O210:AM210,0,MAX(COLUMN($O210:AM210))-COLUMN($O210:AM210),1,1)))</f>
        <v>0</v>
      </c>
      <c r="AN1264" s="221">
        <f ca="1">-SUMPRODUCT($O1206:AN1206,N(OFFSET($O210:AN210,0,MAX(COLUMN($O210:AN210))-COLUMN($O210:AN210),1,1)))</f>
        <v>0</v>
      </c>
      <c r="AO1264" s="221">
        <f ca="1">-SUMPRODUCT($O1206:AO1206,N(OFFSET($O210:AO210,0,MAX(COLUMN($O210:AO210))-COLUMN($O210:AO210),1,1)))</f>
        <v>0</v>
      </c>
      <c r="AP1264" s="221">
        <f ca="1">-SUMPRODUCT($O1206:AP1206,N(OFFSET($O210:AP210,0,MAX(COLUMN($O210:AP210))-COLUMN($O210:AP210),1,1)))</f>
        <v>0</v>
      </c>
      <c r="AQ1264" s="221">
        <f ca="1">-SUMPRODUCT($O1206:AQ1206,N(OFFSET($O210:AQ210,0,MAX(COLUMN($O210:AQ210))-COLUMN($O210:AQ210),1,1)))</f>
        <v>0</v>
      </c>
      <c r="AR1264" s="221">
        <f ca="1">-SUMPRODUCT($O1206:AR1206,N(OFFSET($O210:AR210,0,MAX(COLUMN($O210:AR210))-COLUMN($O210:AR210),1,1)))</f>
        <v>0</v>
      </c>
      <c r="AS1264" s="221">
        <f ca="1">-SUMPRODUCT($O1206:AS1206,N(OFFSET($O210:AS210,0,MAX(COLUMN($O210:AS210))-COLUMN($O210:AS210),1,1)))</f>
        <v>0</v>
      </c>
      <c r="AT1264" s="221">
        <f ca="1">-SUMPRODUCT($O1206:AT1206,N(OFFSET($O210:AT210,0,MAX(COLUMN($O210:AT210))-COLUMN($O210:AT210),1,1)))</f>
        <v>0</v>
      </c>
      <c r="AU1264" s="221">
        <f ca="1">-SUMPRODUCT($O1206:AU1206,N(OFFSET($O210:AU210,0,MAX(COLUMN($O210:AU210))-COLUMN($O210:AU210),1,1)))</f>
        <v>0</v>
      </c>
      <c r="AV1264" s="221">
        <f ca="1">-SUMPRODUCT($O1206:AV1206,N(OFFSET($O210:AV210,0,MAX(COLUMN($O210:AV210))-COLUMN($O210:AV210),1,1)))</f>
        <v>0</v>
      </c>
      <c r="AW1264" s="221">
        <f ca="1">-SUMPRODUCT($O1206:AW1206,N(OFFSET($O210:AW210,0,MAX(COLUMN($O210:AW210))-COLUMN($O210:AW210),1,1)))</f>
        <v>0</v>
      </c>
      <c r="AX1264" s="221">
        <f ca="1">-SUMPRODUCT($O1206:AX1206,N(OFFSET($O210:AX210,0,MAX(COLUMN($O210:AX210))-COLUMN($O210:AX210),1,1)))</f>
        <v>0</v>
      </c>
      <c r="AY1264" s="221">
        <f ca="1">-SUMPRODUCT($O1206:AY1206,N(OFFSET($O210:AY210,0,MAX(COLUMN($O210:AY210))-COLUMN($O210:AY210),1,1)))</f>
        <v>0</v>
      </c>
      <c r="AZ1264" s="221">
        <f ca="1">-SUMPRODUCT($O1206:AZ1206,N(OFFSET($O210:AZ210,0,MAX(COLUMN($O210:AZ210))-COLUMN($O210:AZ210),1,1)))</f>
        <v>0</v>
      </c>
      <c r="BA1264" s="221">
        <f ca="1">-SUMPRODUCT($O1206:BA1206,N(OFFSET($O210:BA210,0,MAX(COLUMN($O210:BA210))-COLUMN($O210:BA210),1,1)))</f>
        <v>0</v>
      </c>
      <c r="BB1264" s="221">
        <f ca="1">-SUMPRODUCT($O1206:BB1206,N(OFFSET($O210:BB210,0,MAX(COLUMN($O210:BB210))-COLUMN($O210:BB210),1,1)))</f>
        <v>0</v>
      </c>
      <c r="BC1264" s="221">
        <f ca="1">-SUMPRODUCT($O1206:BC1206,N(OFFSET($O210:BC210,0,MAX(COLUMN($O210:BC210))-COLUMN($O210:BC210),1,1)))</f>
        <v>0</v>
      </c>
      <c r="BD1264" s="221">
        <f ca="1">-SUMPRODUCT($O1206:BD1206,N(OFFSET($O210:BD210,0,MAX(COLUMN($O210:BD210))-COLUMN($O210:BD210),1,1)))</f>
        <v>0</v>
      </c>
      <c r="BE1264" s="221">
        <f ca="1">-SUMPRODUCT($O1206:BE1206,N(OFFSET($O210:BE210,0,MAX(COLUMN($O210:BE210))-COLUMN($O210:BE210),1,1)))</f>
        <v>0</v>
      </c>
      <c r="BF1264" s="221">
        <f ca="1">-SUMPRODUCT($O1206:BF1206,N(OFFSET($O210:BF210,0,MAX(COLUMN($O210:BF210))-COLUMN($O210:BF210),1,1)))</f>
        <v>0</v>
      </c>
      <c r="BG1264" s="221">
        <f ca="1">-SUMPRODUCT($O1206:BG1206,N(OFFSET($O210:BG210,0,MAX(COLUMN($O210:BG210))-COLUMN($O210:BG210),1,1)))</f>
        <v>0</v>
      </c>
      <c r="BH1264" s="221">
        <f ca="1">-SUMPRODUCT($O1206:BH1206,N(OFFSET($O210:BH210,0,MAX(COLUMN($O210:BH210))-COLUMN($O210:BH210),1,1)))</f>
        <v>0</v>
      </c>
      <c r="BI1264" s="221">
        <f ca="1">-SUMPRODUCT($O1206:BI1206,N(OFFSET($O210:BI210,0,MAX(COLUMN($O210:BI210))-COLUMN($O210:BI210),1,1)))</f>
        <v>0</v>
      </c>
      <c r="BJ1264" s="221">
        <f ca="1">-SUMPRODUCT($O1206:BJ1206,N(OFFSET($O210:BJ210,0,MAX(COLUMN($O210:BJ210))-COLUMN($O210:BJ210),1,1)))</f>
        <v>0</v>
      </c>
      <c r="BK1264" s="221">
        <f ca="1">-SUMPRODUCT($O1206:BK1206,N(OFFSET($O210:BK210,0,MAX(COLUMN($O210:BK210))-COLUMN($O210:BK210),1,1)))</f>
        <v>0</v>
      </c>
      <c r="BL1264" s="221">
        <f ca="1">-SUMPRODUCT($O1206:BL1206,N(OFFSET($O210:BL210,0,MAX(COLUMN($O210:BL210))-COLUMN($O210:BL210),1,1)))</f>
        <v>0</v>
      </c>
      <c r="BM1264" s="221">
        <f ca="1">-SUMPRODUCT($O1206:BM1206,N(OFFSET($O210:BM210,0,MAX(COLUMN($O210:BM210))-COLUMN($O210:BM210),1,1)))</f>
        <v>0</v>
      </c>
    </row>
    <row r="1265" spans="3:65" outlineLevel="1" x14ac:dyDescent="0.2">
      <c r="C1265" s="188">
        <f t="shared" si="951"/>
        <v>13</v>
      </c>
      <c r="D1265" s="166" t="str">
        <f t="shared" si="950"/>
        <v xml:space="preserve">Alt 2 - TRANSMISSION LINE  </v>
      </c>
      <c r="E1265" s="211" t="str">
        <f t="shared" si="950"/>
        <v>CWIP Capital</v>
      </c>
      <c r="F1265" s="183">
        <f t="shared" si="950"/>
        <v>6</v>
      </c>
      <c r="G1265" s="183"/>
      <c r="H1265" s="189"/>
      <c r="I1265" s="189"/>
      <c r="K1265" s="202">
        <f t="shared" ca="1" si="952"/>
        <v>0</v>
      </c>
      <c r="L1265" s="203">
        <f t="shared" ca="1" si="953"/>
        <v>0</v>
      </c>
      <c r="O1265" s="221">
        <f ca="1">-SUMPRODUCT($O1207:O1207,N(OFFSET($O211:O211,0,MAX(COLUMN($O211:O211))-COLUMN($O211:O211),1,1)))</f>
        <v>0</v>
      </c>
      <c r="P1265" s="221">
        <f ca="1">-SUMPRODUCT($O1207:P1207,N(OFFSET($O211:P211,0,MAX(COLUMN($O211:P211))-COLUMN($O211:P211),1,1)))</f>
        <v>0</v>
      </c>
      <c r="Q1265" s="221">
        <f ca="1">-SUMPRODUCT($O1207:Q1207,N(OFFSET($O211:Q211,0,MAX(COLUMN($O211:Q211))-COLUMN($O211:Q211),1,1)))</f>
        <v>0</v>
      </c>
      <c r="R1265" s="221">
        <f ca="1">-SUMPRODUCT($O1207:R1207,N(OFFSET($O211:R211,0,MAX(COLUMN($O211:R211))-COLUMN($O211:R211),1,1)))</f>
        <v>0</v>
      </c>
      <c r="S1265" s="221">
        <f ca="1">-SUMPRODUCT($O1207:S1207,N(OFFSET($O211:S211,0,MAX(COLUMN($O211:S211))-COLUMN($O211:S211),1,1)))</f>
        <v>0</v>
      </c>
      <c r="T1265" s="221">
        <f ca="1">-SUMPRODUCT($O1207:T1207,N(OFFSET($O211:T211,0,MAX(COLUMN($O211:T211))-COLUMN($O211:T211),1,1)))</f>
        <v>0</v>
      </c>
      <c r="U1265" s="221">
        <f ca="1">-SUMPRODUCT($O1207:U1207,N(OFFSET($O211:U211,0,MAX(COLUMN($O211:U211))-COLUMN($O211:U211),1,1)))</f>
        <v>0</v>
      </c>
      <c r="V1265" s="221">
        <f ca="1">-SUMPRODUCT($O1207:V1207,N(OFFSET($O211:V211,0,MAX(COLUMN($O211:V211))-COLUMN($O211:V211),1,1)))</f>
        <v>0</v>
      </c>
      <c r="W1265" s="221">
        <f ca="1">-SUMPRODUCT($O1207:W1207,N(OFFSET($O211:W211,0,MAX(COLUMN($O211:W211))-COLUMN($O211:W211),1,1)))</f>
        <v>0</v>
      </c>
      <c r="X1265" s="221">
        <f ca="1">-SUMPRODUCT($O1207:X1207,N(OFFSET($O211:X211,0,MAX(COLUMN($O211:X211))-COLUMN($O211:X211),1,1)))</f>
        <v>0</v>
      </c>
      <c r="Y1265" s="221">
        <f ca="1">-SUMPRODUCT($O1207:Y1207,N(OFFSET($O211:Y211,0,MAX(COLUMN($O211:Y211))-COLUMN($O211:Y211),1,1)))</f>
        <v>0</v>
      </c>
      <c r="Z1265" s="221">
        <f ca="1">-SUMPRODUCT($O1207:Z1207,N(OFFSET($O211:Z211,0,MAX(COLUMN($O211:Z211))-COLUMN($O211:Z211),1,1)))</f>
        <v>0</v>
      </c>
      <c r="AA1265" s="221">
        <f ca="1">-SUMPRODUCT($O1207:AA1207,N(OFFSET($O211:AA211,0,MAX(COLUMN($O211:AA211))-COLUMN($O211:AA211),1,1)))</f>
        <v>0</v>
      </c>
      <c r="AB1265" s="221">
        <f ca="1">-SUMPRODUCT($O1207:AB1207,N(OFFSET($O211:AB211,0,MAX(COLUMN($O211:AB211))-COLUMN($O211:AB211),1,1)))</f>
        <v>0</v>
      </c>
      <c r="AC1265" s="221">
        <f ca="1">-SUMPRODUCT($O1207:AC1207,N(OFFSET($O211:AC211,0,MAX(COLUMN($O211:AC211))-COLUMN($O211:AC211),1,1)))</f>
        <v>0</v>
      </c>
      <c r="AD1265" s="221">
        <f ca="1">-SUMPRODUCT($O1207:AD1207,N(OFFSET($O211:AD211,0,MAX(COLUMN($O211:AD211))-COLUMN($O211:AD211),1,1)))</f>
        <v>0</v>
      </c>
      <c r="AE1265" s="221">
        <f ca="1">-SUMPRODUCT($O1207:AE1207,N(OFFSET($O211:AE211,0,MAX(COLUMN($O211:AE211))-COLUMN($O211:AE211),1,1)))</f>
        <v>0</v>
      </c>
      <c r="AF1265" s="221">
        <f ca="1">-SUMPRODUCT($O1207:AF1207,N(OFFSET($O211:AF211,0,MAX(COLUMN($O211:AF211))-COLUMN($O211:AF211),1,1)))</f>
        <v>0</v>
      </c>
      <c r="AG1265" s="221">
        <f ca="1">-SUMPRODUCT($O1207:AG1207,N(OFFSET($O211:AG211,0,MAX(COLUMN($O211:AG211))-COLUMN($O211:AG211),1,1)))</f>
        <v>0</v>
      </c>
      <c r="AH1265" s="221">
        <f ca="1">-SUMPRODUCT($O1207:AH1207,N(OFFSET($O211:AH211,0,MAX(COLUMN($O211:AH211))-COLUMN($O211:AH211),1,1)))</f>
        <v>0</v>
      </c>
      <c r="AI1265" s="221">
        <f ca="1">-SUMPRODUCT($O1207:AI1207,N(OFFSET($O211:AI211,0,MAX(COLUMN($O211:AI211))-COLUMN($O211:AI211),1,1)))</f>
        <v>0</v>
      </c>
      <c r="AJ1265" s="221">
        <f ca="1">-SUMPRODUCT($O1207:AJ1207,N(OFFSET($O211:AJ211,0,MAX(COLUMN($O211:AJ211))-COLUMN($O211:AJ211),1,1)))</f>
        <v>0</v>
      </c>
      <c r="AK1265" s="221">
        <f ca="1">-SUMPRODUCT($O1207:AK1207,N(OFFSET($O211:AK211,0,MAX(COLUMN($O211:AK211))-COLUMN($O211:AK211),1,1)))</f>
        <v>0</v>
      </c>
      <c r="AL1265" s="221">
        <f ca="1">-SUMPRODUCT($O1207:AL1207,N(OFFSET($O211:AL211,0,MAX(COLUMN($O211:AL211))-COLUMN($O211:AL211),1,1)))</f>
        <v>0</v>
      </c>
      <c r="AM1265" s="221">
        <f ca="1">-SUMPRODUCT($O1207:AM1207,N(OFFSET($O211:AM211,0,MAX(COLUMN($O211:AM211))-COLUMN($O211:AM211),1,1)))</f>
        <v>0</v>
      </c>
      <c r="AN1265" s="221">
        <f ca="1">-SUMPRODUCT($O1207:AN1207,N(OFFSET($O211:AN211,0,MAX(COLUMN($O211:AN211))-COLUMN($O211:AN211),1,1)))</f>
        <v>0</v>
      </c>
      <c r="AO1265" s="221">
        <f ca="1">-SUMPRODUCT($O1207:AO1207,N(OFFSET($O211:AO211,0,MAX(COLUMN($O211:AO211))-COLUMN($O211:AO211),1,1)))</f>
        <v>0</v>
      </c>
      <c r="AP1265" s="221">
        <f ca="1">-SUMPRODUCT($O1207:AP1207,N(OFFSET($O211:AP211,0,MAX(COLUMN($O211:AP211))-COLUMN($O211:AP211),1,1)))</f>
        <v>0</v>
      </c>
      <c r="AQ1265" s="221">
        <f ca="1">-SUMPRODUCT($O1207:AQ1207,N(OFFSET($O211:AQ211,0,MAX(COLUMN($O211:AQ211))-COLUMN($O211:AQ211),1,1)))</f>
        <v>0</v>
      </c>
      <c r="AR1265" s="221">
        <f ca="1">-SUMPRODUCT($O1207:AR1207,N(OFFSET($O211:AR211,0,MAX(COLUMN($O211:AR211))-COLUMN($O211:AR211),1,1)))</f>
        <v>0</v>
      </c>
      <c r="AS1265" s="221">
        <f ca="1">-SUMPRODUCT($O1207:AS1207,N(OFFSET($O211:AS211,0,MAX(COLUMN($O211:AS211))-COLUMN($O211:AS211),1,1)))</f>
        <v>0</v>
      </c>
      <c r="AT1265" s="221">
        <f ca="1">-SUMPRODUCT($O1207:AT1207,N(OFFSET($O211:AT211,0,MAX(COLUMN($O211:AT211))-COLUMN($O211:AT211),1,1)))</f>
        <v>0</v>
      </c>
      <c r="AU1265" s="221">
        <f ca="1">-SUMPRODUCT($O1207:AU1207,N(OFFSET($O211:AU211,0,MAX(COLUMN($O211:AU211))-COLUMN($O211:AU211),1,1)))</f>
        <v>0</v>
      </c>
      <c r="AV1265" s="221">
        <f ca="1">-SUMPRODUCT($O1207:AV1207,N(OFFSET($O211:AV211,0,MAX(COLUMN($O211:AV211))-COLUMN($O211:AV211),1,1)))</f>
        <v>0</v>
      </c>
      <c r="AW1265" s="221">
        <f ca="1">-SUMPRODUCT($O1207:AW1207,N(OFFSET($O211:AW211,0,MAX(COLUMN($O211:AW211))-COLUMN($O211:AW211),1,1)))</f>
        <v>0</v>
      </c>
      <c r="AX1265" s="221">
        <f ca="1">-SUMPRODUCT($O1207:AX1207,N(OFFSET($O211:AX211,0,MAX(COLUMN($O211:AX211))-COLUMN($O211:AX211),1,1)))</f>
        <v>0</v>
      </c>
      <c r="AY1265" s="221">
        <f ca="1">-SUMPRODUCT($O1207:AY1207,N(OFFSET($O211:AY211,0,MAX(COLUMN($O211:AY211))-COLUMN($O211:AY211),1,1)))</f>
        <v>0</v>
      </c>
      <c r="AZ1265" s="221">
        <f ca="1">-SUMPRODUCT($O1207:AZ1207,N(OFFSET($O211:AZ211,0,MAX(COLUMN($O211:AZ211))-COLUMN($O211:AZ211),1,1)))</f>
        <v>0</v>
      </c>
      <c r="BA1265" s="221">
        <f ca="1">-SUMPRODUCT($O1207:BA1207,N(OFFSET($O211:BA211,0,MAX(COLUMN($O211:BA211))-COLUMN($O211:BA211),1,1)))</f>
        <v>0</v>
      </c>
      <c r="BB1265" s="221">
        <f ca="1">-SUMPRODUCT($O1207:BB1207,N(OFFSET($O211:BB211,0,MAX(COLUMN($O211:BB211))-COLUMN($O211:BB211),1,1)))</f>
        <v>0</v>
      </c>
      <c r="BC1265" s="221">
        <f ca="1">-SUMPRODUCT($O1207:BC1207,N(OFFSET($O211:BC211,0,MAX(COLUMN($O211:BC211))-COLUMN($O211:BC211),1,1)))</f>
        <v>0</v>
      </c>
      <c r="BD1265" s="221">
        <f ca="1">-SUMPRODUCT($O1207:BD1207,N(OFFSET($O211:BD211,0,MAX(COLUMN($O211:BD211))-COLUMN($O211:BD211),1,1)))</f>
        <v>0</v>
      </c>
      <c r="BE1265" s="221">
        <f ca="1">-SUMPRODUCT($O1207:BE1207,N(OFFSET($O211:BE211,0,MAX(COLUMN($O211:BE211))-COLUMN($O211:BE211),1,1)))</f>
        <v>0</v>
      </c>
      <c r="BF1265" s="221">
        <f ca="1">-SUMPRODUCT($O1207:BF1207,N(OFFSET($O211:BF211,0,MAX(COLUMN($O211:BF211))-COLUMN($O211:BF211),1,1)))</f>
        <v>0</v>
      </c>
      <c r="BG1265" s="221">
        <f ca="1">-SUMPRODUCT($O1207:BG1207,N(OFFSET($O211:BG211,0,MAX(COLUMN($O211:BG211))-COLUMN($O211:BG211),1,1)))</f>
        <v>0</v>
      </c>
      <c r="BH1265" s="221">
        <f ca="1">-SUMPRODUCT($O1207:BH1207,N(OFFSET($O211:BH211,0,MAX(COLUMN($O211:BH211))-COLUMN($O211:BH211),1,1)))</f>
        <v>0</v>
      </c>
      <c r="BI1265" s="221">
        <f ca="1">-SUMPRODUCT($O1207:BI1207,N(OFFSET($O211:BI211,0,MAX(COLUMN($O211:BI211))-COLUMN($O211:BI211),1,1)))</f>
        <v>0</v>
      </c>
      <c r="BJ1265" s="221">
        <f ca="1">-SUMPRODUCT($O1207:BJ1207,N(OFFSET($O211:BJ211,0,MAX(COLUMN($O211:BJ211))-COLUMN($O211:BJ211),1,1)))</f>
        <v>0</v>
      </c>
      <c r="BK1265" s="221">
        <f ca="1">-SUMPRODUCT($O1207:BK1207,N(OFFSET($O211:BK211,0,MAX(COLUMN($O211:BK211))-COLUMN($O211:BK211),1,1)))</f>
        <v>0</v>
      </c>
      <c r="BL1265" s="221">
        <f ca="1">-SUMPRODUCT($O1207:BL1207,N(OFFSET($O211:BL211,0,MAX(COLUMN($O211:BL211))-COLUMN($O211:BL211),1,1)))</f>
        <v>0</v>
      </c>
      <c r="BM1265" s="221">
        <f ca="1">-SUMPRODUCT($O1207:BM1207,N(OFFSET($O211:BM211,0,MAX(COLUMN($O211:BM211))-COLUMN($O211:BM211),1,1)))</f>
        <v>0</v>
      </c>
    </row>
    <row r="1266" spans="3:65" outlineLevel="1" x14ac:dyDescent="0.2">
      <c r="C1266" s="188">
        <f t="shared" si="951"/>
        <v>14</v>
      </c>
      <c r="D1266" s="166" t="str">
        <f t="shared" si="950"/>
        <v xml:space="preserve">Alt 2 - TRANSMISSION SUBSTATION  </v>
      </c>
      <c r="E1266" s="211" t="str">
        <f t="shared" si="950"/>
        <v>CWIP Capital</v>
      </c>
      <c r="F1266" s="183">
        <f t="shared" si="950"/>
        <v>6</v>
      </c>
      <c r="G1266" s="183"/>
      <c r="H1266" s="189"/>
      <c r="I1266" s="189"/>
      <c r="K1266" s="202">
        <f t="shared" ca="1" si="952"/>
        <v>0</v>
      </c>
      <c r="L1266" s="203">
        <f t="shared" ca="1" si="953"/>
        <v>0</v>
      </c>
      <c r="O1266" s="221">
        <f ca="1">-SUMPRODUCT($O1208:O1208,N(OFFSET($O212:O212,0,MAX(COLUMN($O212:O212))-COLUMN($O212:O212),1,1)))</f>
        <v>0</v>
      </c>
      <c r="P1266" s="221">
        <f ca="1">-SUMPRODUCT($O1208:P1208,N(OFFSET($O212:P212,0,MAX(COLUMN($O212:P212))-COLUMN($O212:P212),1,1)))</f>
        <v>0</v>
      </c>
      <c r="Q1266" s="221">
        <f ca="1">-SUMPRODUCT($O1208:Q1208,N(OFFSET($O212:Q212,0,MAX(COLUMN($O212:Q212))-COLUMN($O212:Q212),1,1)))</f>
        <v>0</v>
      </c>
      <c r="R1266" s="221">
        <f ca="1">-SUMPRODUCT($O1208:R1208,N(OFFSET($O212:R212,0,MAX(COLUMN($O212:R212))-COLUMN($O212:R212),1,1)))</f>
        <v>0</v>
      </c>
      <c r="S1266" s="221">
        <f ca="1">-SUMPRODUCT($O1208:S1208,N(OFFSET($O212:S212,0,MAX(COLUMN($O212:S212))-COLUMN($O212:S212),1,1)))</f>
        <v>0</v>
      </c>
      <c r="T1266" s="221">
        <f ca="1">-SUMPRODUCT($O1208:T1208,N(OFFSET($O212:T212,0,MAX(COLUMN($O212:T212))-COLUMN($O212:T212),1,1)))</f>
        <v>0</v>
      </c>
      <c r="U1266" s="221">
        <f ca="1">-SUMPRODUCT($O1208:U1208,N(OFFSET($O212:U212,0,MAX(COLUMN($O212:U212))-COLUMN($O212:U212),1,1)))</f>
        <v>0</v>
      </c>
      <c r="V1266" s="221">
        <f ca="1">-SUMPRODUCT($O1208:V1208,N(OFFSET($O212:V212,0,MAX(COLUMN($O212:V212))-COLUMN($O212:V212),1,1)))</f>
        <v>0</v>
      </c>
      <c r="W1266" s="221">
        <f ca="1">-SUMPRODUCT($O1208:W1208,N(OFFSET($O212:W212,0,MAX(COLUMN($O212:W212))-COLUMN($O212:W212),1,1)))</f>
        <v>0</v>
      </c>
      <c r="X1266" s="221">
        <f ca="1">-SUMPRODUCT($O1208:X1208,N(OFFSET($O212:X212,0,MAX(COLUMN($O212:X212))-COLUMN($O212:X212),1,1)))</f>
        <v>0</v>
      </c>
      <c r="Y1266" s="221">
        <f ca="1">-SUMPRODUCT($O1208:Y1208,N(OFFSET($O212:Y212,0,MAX(COLUMN($O212:Y212))-COLUMN($O212:Y212),1,1)))</f>
        <v>0</v>
      </c>
      <c r="Z1266" s="221">
        <f ca="1">-SUMPRODUCT($O1208:Z1208,N(OFFSET($O212:Z212,0,MAX(COLUMN($O212:Z212))-COLUMN($O212:Z212),1,1)))</f>
        <v>0</v>
      </c>
      <c r="AA1266" s="221">
        <f ca="1">-SUMPRODUCT($O1208:AA1208,N(OFFSET($O212:AA212,0,MAX(COLUMN($O212:AA212))-COLUMN($O212:AA212),1,1)))</f>
        <v>0</v>
      </c>
      <c r="AB1266" s="221">
        <f ca="1">-SUMPRODUCT($O1208:AB1208,N(OFFSET($O212:AB212,0,MAX(COLUMN($O212:AB212))-COLUMN($O212:AB212),1,1)))</f>
        <v>0</v>
      </c>
      <c r="AC1266" s="221">
        <f ca="1">-SUMPRODUCT($O1208:AC1208,N(OFFSET($O212:AC212,0,MAX(COLUMN($O212:AC212))-COLUMN($O212:AC212),1,1)))</f>
        <v>0</v>
      </c>
      <c r="AD1266" s="221">
        <f ca="1">-SUMPRODUCT($O1208:AD1208,N(OFFSET($O212:AD212,0,MAX(COLUMN($O212:AD212))-COLUMN($O212:AD212),1,1)))</f>
        <v>0</v>
      </c>
      <c r="AE1266" s="221">
        <f ca="1">-SUMPRODUCT($O1208:AE1208,N(OFFSET($O212:AE212,0,MAX(COLUMN($O212:AE212))-COLUMN($O212:AE212),1,1)))</f>
        <v>0</v>
      </c>
      <c r="AF1266" s="221">
        <f ca="1">-SUMPRODUCT($O1208:AF1208,N(OFFSET($O212:AF212,0,MAX(COLUMN($O212:AF212))-COLUMN($O212:AF212),1,1)))</f>
        <v>0</v>
      </c>
      <c r="AG1266" s="221">
        <f ca="1">-SUMPRODUCT($O1208:AG1208,N(OFFSET($O212:AG212,0,MAX(COLUMN($O212:AG212))-COLUMN($O212:AG212),1,1)))</f>
        <v>0</v>
      </c>
      <c r="AH1266" s="221">
        <f ca="1">-SUMPRODUCT($O1208:AH1208,N(OFFSET($O212:AH212,0,MAX(COLUMN($O212:AH212))-COLUMN($O212:AH212),1,1)))</f>
        <v>0</v>
      </c>
      <c r="AI1266" s="221">
        <f ca="1">-SUMPRODUCT($O1208:AI1208,N(OFFSET($O212:AI212,0,MAX(COLUMN($O212:AI212))-COLUMN($O212:AI212),1,1)))</f>
        <v>0</v>
      </c>
      <c r="AJ1266" s="221">
        <f ca="1">-SUMPRODUCT($O1208:AJ1208,N(OFFSET($O212:AJ212,0,MAX(COLUMN($O212:AJ212))-COLUMN($O212:AJ212),1,1)))</f>
        <v>0</v>
      </c>
      <c r="AK1266" s="221">
        <f ca="1">-SUMPRODUCT($O1208:AK1208,N(OFFSET($O212:AK212,0,MAX(COLUMN($O212:AK212))-COLUMN($O212:AK212),1,1)))</f>
        <v>0</v>
      </c>
      <c r="AL1266" s="221">
        <f ca="1">-SUMPRODUCT($O1208:AL1208,N(OFFSET($O212:AL212,0,MAX(COLUMN($O212:AL212))-COLUMN($O212:AL212),1,1)))</f>
        <v>0</v>
      </c>
      <c r="AM1266" s="221">
        <f ca="1">-SUMPRODUCT($O1208:AM1208,N(OFFSET($O212:AM212,0,MAX(COLUMN($O212:AM212))-COLUMN($O212:AM212),1,1)))</f>
        <v>0</v>
      </c>
      <c r="AN1266" s="221">
        <f ca="1">-SUMPRODUCT($O1208:AN1208,N(OFFSET($O212:AN212,0,MAX(COLUMN($O212:AN212))-COLUMN($O212:AN212),1,1)))</f>
        <v>0</v>
      </c>
      <c r="AO1266" s="221">
        <f ca="1">-SUMPRODUCT($O1208:AO1208,N(OFFSET($O212:AO212,0,MAX(COLUMN($O212:AO212))-COLUMN($O212:AO212),1,1)))</f>
        <v>0</v>
      </c>
      <c r="AP1266" s="221">
        <f ca="1">-SUMPRODUCT($O1208:AP1208,N(OFFSET($O212:AP212,0,MAX(COLUMN($O212:AP212))-COLUMN($O212:AP212),1,1)))</f>
        <v>0</v>
      </c>
      <c r="AQ1266" s="221">
        <f ca="1">-SUMPRODUCT($O1208:AQ1208,N(OFFSET($O212:AQ212,0,MAX(COLUMN($O212:AQ212))-COLUMN($O212:AQ212),1,1)))</f>
        <v>0</v>
      </c>
      <c r="AR1266" s="221">
        <f ca="1">-SUMPRODUCT($O1208:AR1208,N(OFFSET($O212:AR212,0,MAX(COLUMN($O212:AR212))-COLUMN($O212:AR212),1,1)))</f>
        <v>0</v>
      </c>
      <c r="AS1266" s="221">
        <f ca="1">-SUMPRODUCT($O1208:AS1208,N(OFFSET($O212:AS212,0,MAX(COLUMN($O212:AS212))-COLUMN($O212:AS212),1,1)))</f>
        <v>0</v>
      </c>
      <c r="AT1266" s="221">
        <f ca="1">-SUMPRODUCT($O1208:AT1208,N(OFFSET($O212:AT212,0,MAX(COLUMN($O212:AT212))-COLUMN($O212:AT212),1,1)))</f>
        <v>0</v>
      </c>
      <c r="AU1266" s="221">
        <f ca="1">-SUMPRODUCT($O1208:AU1208,N(OFFSET($O212:AU212,0,MAX(COLUMN($O212:AU212))-COLUMN($O212:AU212),1,1)))</f>
        <v>0</v>
      </c>
      <c r="AV1266" s="221">
        <f ca="1">-SUMPRODUCT($O1208:AV1208,N(OFFSET($O212:AV212,0,MAX(COLUMN($O212:AV212))-COLUMN($O212:AV212),1,1)))</f>
        <v>0</v>
      </c>
      <c r="AW1266" s="221">
        <f ca="1">-SUMPRODUCT($O1208:AW1208,N(OFFSET($O212:AW212,0,MAX(COLUMN($O212:AW212))-COLUMN($O212:AW212),1,1)))</f>
        <v>0</v>
      </c>
      <c r="AX1266" s="221">
        <f ca="1">-SUMPRODUCT($O1208:AX1208,N(OFFSET($O212:AX212,0,MAX(COLUMN($O212:AX212))-COLUMN($O212:AX212),1,1)))</f>
        <v>0</v>
      </c>
      <c r="AY1266" s="221">
        <f ca="1">-SUMPRODUCT($O1208:AY1208,N(OFFSET($O212:AY212,0,MAX(COLUMN($O212:AY212))-COLUMN($O212:AY212),1,1)))</f>
        <v>0</v>
      </c>
      <c r="AZ1266" s="221">
        <f ca="1">-SUMPRODUCT($O1208:AZ1208,N(OFFSET($O212:AZ212,0,MAX(COLUMN($O212:AZ212))-COLUMN($O212:AZ212),1,1)))</f>
        <v>0</v>
      </c>
      <c r="BA1266" s="221">
        <f ca="1">-SUMPRODUCT($O1208:BA1208,N(OFFSET($O212:BA212,0,MAX(COLUMN($O212:BA212))-COLUMN($O212:BA212),1,1)))</f>
        <v>0</v>
      </c>
      <c r="BB1266" s="221">
        <f ca="1">-SUMPRODUCT($O1208:BB1208,N(OFFSET($O212:BB212,0,MAX(COLUMN($O212:BB212))-COLUMN($O212:BB212),1,1)))</f>
        <v>0</v>
      </c>
      <c r="BC1266" s="221">
        <f ca="1">-SUMPRODUCT($O1208:BC1208,N(OFFSET($O212:BC212,0,MAX(COLUMN($O212:BC212))-COLUMN($O212:BC212),1,1)))</f>
        <v>0</v>
      </c>
      <c r="BD1266" s="221">
        <f ca="1">-SUMPRODUCT($O1208:BD1208,N(OFFSET($O212:BD212,0,MAX(COLUMN($O212:BD212))-COLUMN($O212:BD212),1,1)))</f>
        <v>0</v>
      </c>
      <c r="BE1266" s="221">
        <f ca="1">-SUMPRODUCT($O1208:BE1208,N(OFFSET($O212:BE212,0,MAX(COLUMN($O212:BE212))-COLUMN($O212:BE212),1,1)))</f>
        <v>0</v>
      </c>
      <c r="BF1266" s="221">
        <f ca="1">-SUMPRODUCT($O1208:BF1208,N(OFFSET($O212:BF212,0,MAX(COLUMN($O212:BF212))-COLUMN($O212:BF212),1,1)))</f>
        <v>0</v>
      </c>
      <c r="BG1266" s="221">
        <f ca="1">-SUMPRODUCT($O1208:BG1208,N(OFFSET($O212:BG212,0,MAX(COLUMN($O212:BG212))-COLUMN($O212:BG212),1,1)))</f>
        <v>0</v>
      </c>
      <c r="BH1266" s="221">
        <f ca="1">-SUMPRODUCT($O1208:BH1208,N(OFFSET($O212:BH212,0,MAX(COLUMN($O212:BH212))-COLUMN($O212:BH212),1,1)))</f>
        <v>0</v>
      </c>
      <c r="BI1266" s="221">
        <f ca="1">-SUMPRODUCT($O1208:BI1208,N(OFFSET($O212:BI212,0,MAX(COLUMN($O212:BI212))-COLUMN($O212:BI212),1,1)))</f>
        <v>0</v>
      </c>
      <c r="BJ1266" s="221">
        <f ca="1">-SUMPRODUCT($O1208:BJ1208,N(OFFSET($O212:BJ212,0,MAX(COLUMN($O212:BJ212))-COLUMN($O212:BJ212),1,1)))</f>
        <v>0</v>
      </c>
      <c r="BK1266" s="221">
        <f ca="1">-SUMPRODUCT($O1208:BK1208,N(OFFSET($O212:BK212,0,MAX(COLUMN($O212:BK212))-COLUMN($O212:BK212),1,1)))</f>
        <v>0</v>
      </c>
      <c r="BL1266" s="221">
        <f ca="1">-SUMPRODUCT($O1208:BL1208,N(OFFSET($O212:BL212,0,MAX(COLUMN($O212:BL212))-COLUMN($O212:BL212),1,1)))</f>
        <v>0</v>
      </c>
      <c r="BM1266" s="221">
        <f ca="1">-SUMPRODUCT($O1208:BM1208,N(OFFSET($O212:BM212,0,MAX(COLUMN($O212:BM212))-COLUMN($O212:BM212),1,1)))</f>
        <v>0</v>
      </c>
    </row>
    <row r="1267" spans="3:65" outlineLevel="1" x14ac:dyDescent="0.2">
      <c r="C1267" s="188">
        <f t="shared" si="951"/>
        <v>15</v>
      </c>
      <c r="D1267" s="166" t="str">
        <f t="shared" si="950"/>
        <v xml:space="preserve">Alt 2 - DISTRIBUTION SUBSTATION  </v>
      </c>
      <c r="E1267" s="211" t="str">
        <f t="shared" si="950"/>
        <v>CWIP Capital</v>
      </c>
      <c r="F1267" s="183">
        <f t="shared" si="950"/>
        <v>6</v>
      </c>
      <c r="G1267" s="183"/>
      <c r="H1267" s="189"/>
      <c r="I1267" s="189"/>
      <c r="K1267" s="202">
        <f t="shared" ca="1" si="952"/>
        <v>0</v>
      </c>
      <c r="L1267" s="203">
        <f t="shared" ca="1" si="953"/>
        <v>0</v>
      </c>
      <c r="O1267" s="221">
        <f ca="1">-SUMPRODUCT($O1209:O1209,N(OFFSET($O213:O213,0,MAX(COLUMN($O213:O213))-COLUMN($O213:O213),1,1)))</f>
        <v>0</v>
      </c>
      <c r="P1267" s="221">
        <f ca="1">-SUMPRODUCT($O1209:P1209,N(OFFSET($O213:P213,0,MAX(COLUMN($O213:P213))-COLUMN($O213:P213),1,1)))</f>
        <v>0</v>
      </c>
      <c r="Q1267" s="221">
        <f ca="1">-SUMPRODUCT($O1209:Q1209,N(OFFSET($O213:Q213,0,MAX(COLUMN($O213:Q213))-COLUMN($O213:Q213),1,1)))</f>
        <v>0</v>
      </c>
      <c r="R1267" s="221">
        <f ca="1">-SUMPRODUCT($O1209:R1209,N(OFFSET($O213:R213,0,MAX(COLUMN($O213:R213))-COLUMN($O213:R213),1,1)))</f>
        <v>0</v>
      </c>
      <c r="S1267" s="221">
        <f ca="1">-SUMPRODUCT($O1209:S1209,N(OFFSET($O213:S213,0,MAX(COLUMN($O213:S213))-COLUMN($O213:S213),1,1)))</f>
        <v>0</v>
      </c>
      <c r="T1267" s="221">
        <f ca="1">-SUMPRODUCT($O1209:T1209,N(OFFSET($O213:T213,0,MAX(COLUMN($O213:T213))-COLUMN($O213:T213),1,1)))</f>
        <v>0</v>
      </c>
      <c r="U1267" s="221">
        <f ca="1">-SUMPRODUCT($O1209:U1209,N(OFFSET($O213:U213,0,MAX(COLUMN($O213:U213))-COLUMN($O213:U213),1,1)))</f>
        <v>0</v>
      </c>
      <c r="V1267" s="221">
        <f ca="1">-SUMPRODUCT($O1209:V1209,N(OFFSET($O213:V213,0,MAX(COLUMN($O213:V213))-COLUMN($O213:V213),1,1)))</f>
        <v>0</v>
      </c>
      <c r="W1267" s="221">
        <f ca="1">-SUMPRODUCT($O1209:W1209,N(OFFSET($O213:W213,0,MAX(COLUMN($O213:W213))-COLUMN($O213:W213),1,1)))</f>
        <v>0</v>
      </c>
      <c r="X1267" s="221">
        <f ca="1">-SUMPRODUCT($O1209:X1209,N(OFFSET($O213:X213,0,MAX(COLUMN($O213:X213))-COLUMN($O213:X213),1,1)))</f>
        <v>0</v>
      </c>
      <c r="Y1267" s="221">
        <f ca="1">-SUMPRODUCT($O1209:Y1209,N(OFFSET($O213:Y213,0,MAX(COLUMN($O213:Y213))-COLUMN($O213:Y213),1,1)))</f>
        <v>0</v>
      </c>
      <c r="Z1267" s="221">
        <f ca="1">-SUMPRODUCT($O1209:Z1209,N(OFFSET($O213:Z213,0,MAX(COLUMN($O213:Z213))-COLUMN($O213:Z213),1,1)))</f>
        <v>0</v>
      </c>
      <c r="AA1267" s="221">
        <f ca="1">-SUMPRODUCT($O1209:AA1209,N(OFFSET($O213:AA213,0,MAX(COLUMN($O213:AA213))-COLUMN($O213:AA213),1,1)))</f>
        <v>0</v>
      </c>
      <c r="AB1267" s="221">
        <f ca="1">-SUMPRODUCT($O1209:AB1209,N(OFFSET($O213:AB213,0,MAX(COLUMN($O213:AB213))-COLUMN($O213:AB213),1,1)))</f>
        <v>0</v>
      </c>
      <c r="AC1267" s="221">
        <f ca="1">-SUMPRODUCT($O1209:AC1209,N(OFFSET($O213:AC213,0,MAX(COLUMN($O213:AC213))-COLUMN($O213:AC213),1,1)))</f>
        <v>0</v>
      </c>
      <c r="AD1267" s="221">
        <f ca="1">-SUMPRODUCT($O1209:AD1209,N(OFFSET($O213:AD213,0,MAX(COLUMN($O213:AD213))-COLUMN($O213:AD213),1,1)))</f>
        <v>0</v>
      </c>
      <c r="AE1267" s="221">
        <f ca="1">-SUMPRODUCT($O1209:AE1209,N(OFFSET($O213:AE213,0,MAX(COLUMN($O213:AE213))-COLUMN($O213:AE213),1,1)))</f>
        <v>0</v>
      </c>
      <c r="AF1267" s="221">
        <f ca="1">-SUMPRODUCT($O1209:AF1209,N(OFFSET($O213:AF213,0,MAX(COLUMN($O213:AF213))-COLUMN($O213:AF213),1,1)))</f>
        <v>0</v>
      </c>
      <c r="AG1267" s="221">
        <f ca="1">-SUMPRODUCT($O1209:AG1209,N(OFFSET($O213:AG213,0,MAX(COLUMN($O213:AG213))-COLUMN($O213:AG213),1,1)))</f>
        <v>0</v>
      </c>
      <c r="AH1267" s="221">
        <f ca="1">-SUMPRODUCT($O1209:AH1209,N(OFFSET($O213:AH213,0,MAX(COLUMN($O213:AH213))-COLUMN($O213:AH213),1,1)))</f>
        <v>0</v>
      </c>
      <c r="AI1267" s="221">
        <f ca="1">-SUMPRODUCT($O1209:AI1209,N(OFFSET($O213:AI213,0,MAX(COLUMN($O213:AI213))-COLUMN($O213:AI213),1,1)))</f>
        <v>0</v>
      </c>
      <c r="AJ1267" s="221">
        <f ca="1">-SUMPRODUCT($O1209:AJ1209,N(OFFSET($O213:AJ213,0,MAX(COLUMN($O213:AJ213))-COLUMN($O213:AJ213),1,1)))</f>
        <v>0</v>
      </c>
      <c r="AK1267" s="221">
        <f ca="1">-SUMPRODUCT($O1209:AK1209,N(OFFSET($O213:AK213,0,MAX(COLUMN($O213:AK213))-COLUMN($O213:AK213),1,1)))</f>
        <v>0</v>
      </c>
      <c r="AL1267" s="221">
        <f ca="1">-SUMPRODUCT($O1209:AL1209,N(OFFSET($O213:AL213,0,MAX(COLUMN($O213:AL213))-COLUMN($O213:AL213),1,1)))</f>
        <v>0</v>
      </c>
      <c r="AM1267" s="221">
        <f ca="1">-SUMPRODUCT($O1209:AM1209,N(OFFSET($O213:AM213,0,MAX(COLUMN($O213:AM213))-COLUMN($O213:AM213),1,1)))</f>
        <v>0</v>
      </c>
      <c r="AN1267" s="221">
        <f ca="1">-SUMPRODUCT($O1209:AN1209,N(OFFSET($O213:AN213,0,MAX(COLUMN($O213:AN213))-COLUMN($O213:AN213),1,1)))</f>
        <v>0</v>
      </c>
      <c r="AO1267" s="221">
        <f ca="1">-SUMPRODUCT($O1209:AO1209,N(OFFSET($O213:AO213,0,MAX(COLUMN($O213:AO213))-COLUMN($O213:AO213),1,1)))</f>
        <v>0</v>
      </c>
      <c r="AP1267" s="221">
        <f ca="1">-SUMPRODUCT($O1209:AP1209,N(OFFSET($O213:AP213,0,MAX(COLUMN($O213:AP213))-COLUMN($O213:AP213),1,1)))</f>
        <v>0</v>
      </c>
      <c r="AQ1267" s="221">
        <f ca="1">-SUMPRODUCT($O1209:AQ1209,N(OFFSET($O213:AQ213,0,MAX(COLUMN($O213:AQ213))-COLUMN($O213:AQ213),1,1)))</f>
        <v>0</v>
      </c>
      <c r="AR1267" s="221">
        <f ca="1">-SUMPRODUCT($O1209:AR1209,N(OFFSET($O213:AR213,0,MAX(COLUMN($O213:AR213))-COLUMN($O213:AR213),1,1)))</f>
        <v>0</v>
      </c>
      <c r="AS1267" s="221">
        <f ca="1">-SUMPRODUCT($O1209:AS1209,N(OFFSET($O213:AS213,0,MAX(COLUMN($O213:AS213))-COLUMN($O213:AS213),1,1)))</f>
        <v>0</v>
      </c>
      <c r="AT1267" s="221">
        <f ca="1">-SUMPRODUCT($O1209:AT1209,N(OFFSET($O213:AT213,0,MAX(COLUMN($O213:AT213))-COLUMN($O213:AT213),1,1)))</f>
        <v>0</v>
      </c>
      <c r="AU1267" s="221">
        <f ca="1">-SUMPRODUCT($O1209:AU1209,N(OFFSET($O213:AU213,0,MAX(COLUMN($O213:AU213))-COLUMN($O213:AU213),1,1)))</f>
        <v>0</v>
      </c>
      <c r="AV1267" s="221">
        <f ca="1">-SUMPRODUCT($O1209:AV1209,N(OFFSET($O213:AV213,0,MAX(COLUMN($O213:AV213))-COLUMN($O213:AV213),1,1)))</f>
        <v>0</v>
      </c>
      <c r="AW1267" s="221">
        <f ca="1">-SUMPRODUCT($O1209:AW1209,N(OFFSET($O213:AW213,0,MAX(COLUMN($O213:AW213))-COLUMN($O213:AW213),1,1)))</f>
        <v>0</v>
      </c>
      <c r="AX1267" s="221">
        <f ca="1">-SUMPRODUCT($O1209:AX1209,N(OFFSET($O213:AX213,0,MAX(COLUMN($O213:AX213))-COLUMN($O213:AX213),1,1)))</f>
        <v>0</v>
      </c>
      <c r="AY1267" s="221">
        <f ca="1">-SUMPRODUCT($O1209:AY1209,N(OFFSET($O213:AY213,0,MAX(COLUMN($O213:AY213))-COLUMN($O213:AY213),1,1)))</f>
        <v>0</v>
      </c>
      <c r="AZ1267" s="221">
        <f ca="1">-SUMPRODUCT($O1209:AZ1209,N(OFFSET($O213:AZ213,0,MAX(COLUMN($O213:AZ213))-COLUMN($O213:AZ213),1,1)))</f>
        <v>0</v>
      </c>
      <c r="BA1267" s="221">
        <f ca="1">-SUMPRODUCT($O1209:BA1209,N(OFFSET($O213:BA213,0,MAX(COLUMN($O213:BA213))-COLUMN($O213:BA213),1,1)))</f>
        <v>0</v>
      </c>
      <c r="BB1267" s="221">
        <f ca="1">-SUMPRODUCT($O1209:BB1209,N(OFFSET($O213:BB213,0,MAX(COLUMN($O213:BB213))-COLUMN($O213:BB213),1,1)))</f>
        <v>0</v>
      </c>
      <c r="BC1267" s="221">
        <f ca="1">-SUMPRODUCT($O1209:BC1209,N(OFFSET($O213:BC213,0,MAX(COLUMN($O213:BC213))-COLUMN($O213:BC213),1,1)))</f>
        <v>0</v>
      </c>
      <c r="BD1267" s="221">
        <f ca="1">-SUMPRODUCT($O1209:BD1209,N(OFFSET($O213:BD213,0,MAX(COLUMN($O213:BD213))-COLUMN($O213:BD213),1,1)))</f>
        <v>0</v>
      </c>
      <c r="BE1267" s="221">
        <f ca="1">-SUMPRODUCT($O1209:BE1209,N(OFFSET($O213:BE213,0,MAX(COLUMN($O213:BE213))-COLUMN($O213:BE213),1,1)))</f>
        <v>0</v>
      </c>
      <c r="BF1267" s="221">
        <f ca="1">-SUMPRODUCT($O1209:BF1209,N(OFFSET($O213:BF213,0,MAX(COLUMN($O213:BF213))-COLUMN($O213:BF213),1,1)))</f>
        <v>0</v>
      </c>
      <c r="BG1267" s="221">
        <f ca="1">-SUMPRODUCT($O1209:BG1209,N(OFFSET($O213:BG213,0,MAX(COLUMN($O213:BG213))-COLUMN($O213:BG213),1,1)))</f>
        <v>0</v>
      </c>
      <c r="BH1267" s="221">
        <f ca="1">-SUMPRODUCT($O1209:BH1209,N(OFFSET($O213:BH213,0,MAX(COLUMN($O213:BH213))-COLUMN($O213:BH213),1,1)))</f>
        <v>0</v>
      </c>
      <c r="BI1267" s="221">
        <f ca="1">-SUMPRODUCT($O1209:BI1209,N(OFFSET($O213:BI213,0,MAX(COLUMN($O213:BI213))-COLUMN($O213:BI213),1,1)))</f>
        <v>0</v>
      </c>
      <c r="BJ1267" s="221">
        <f ca="1">-SUMPRODUCT($O1209:BJ1209,N(OFFSET($O213:BJ213,0,MAX(COLUMN($O213:BJ213))-COLUMN($O213:BJ213),1,1)))</f>
        <v>0</v>
      </c>
      <c r="BK1267" s="221">
        <f ca="1">-SUMPRODUCT($O1209:BK1209,N(OFFSET($O213:BK213,0,MAX(COLUMN($O213:BK213))-COLUMN($O213:BK213),1,1)))</f>
        <v>0</v>
      </c>
      <c r="BL1267" s="221">
        <f ca="1">-SUMPRODUCT($O1209:BL1209,N(OFFSET($O213:BL213,0,MAX(COLUMN($O213:BL213))-COLUMN($O213:BL213),1,1)))</f>
        <v>0</v>
      </c>
      <c r="BM1267" s="221">
        <f ca="1">-SUMPRODUCT($O1209:BM1209,N(OFFSET($O213:BM213,0,MAX(COLUMN($O213:BM213))-COLUMN($O213:BM213),1,1)))</f>
        <v>0</v>
      </c>
    </row>
    <row r="1268" spans="3:65" outlineLevel="1" x14ac:dyDescent="0.2">
      <c r="C1268" s="188">
        <f t="shared" si="951"/>
        <v>16</v>
      </c>
      <c r="D1268" s="166" t="str">
        <f t="shared" si="950"/>
        <v>item 16</v>
      </c>
      <c r="E1268" s="211" t="str">
        <f t="shared" si="950"/>
        <v>Operating Expense</v>
      </c>
      <c r="F1268" s="183">
        <f t="shared" si="950"/>
        <v>2</v>
      </c>
      <c r="G1268" s="183"/>
      <c r="H1268" s="189"/>
      <c r="I1268" s="189"/>
      <c r="K1268" s="202">
        <f t="shared" ca="1" si="952"/>
        <v>0</v>
      </c>
      <c r="L1268" s="203">
        <f t="shared" ca="1" si="953"/>
        <v>0</v>
      </c>
      <c r="O1268" s="221">
        <f ca="1">-SUMPRODUCT($O1210:O1210,N(OFFSET($O214:O214,0,MAX(COLUMN($O214:O214))-COLUMN($O214:O214),1,1)))</f>
        <v>0</v>
      </c>
      <c r="P1268" s="221">
        <f ca="1">-SUMPRODUCT($O1210:P1210,N(OFFSET($O214:P214,0,MAX(COLUMN($O214:P214))-COLUMN($O214:P214),1,1)))</f>
        <v>0</v>
      </c>
      <c r="Q1268" s="221">
        <f ca="1">-SUMPRODUCT($O1210:Q1210,N(OFFSET($O214:Q214,0,MAX(COLUMN($O214:Q214))-COLUMN($O214:Q214),1,1)))</f>
        <v>0</v>
      </c>
      <c r="R1268" s="221">
        <f ca="1">-SUMPRODUCT($O1210:R1210,N(OFFSET($O214:R214,0,MAX(COLUMN($O214:R214))-COLUMN($O214:R214),1,1)))</f>
        <v>0</v>
      </c>
      <c r="S1268" s="221">
        <f ca="1">-SUMPRODUCT($O1210:S1210,N(OFFSET($O214:S214,0,MAX(COLUMN($O214:S214))-COLUMN($O214:S214),1,1)))</f>
        <v>0</v>
      </c>
      <c r="T1268" s="221">
        <f ca="1">-SUMPRODUCT($O1210:T1210,N(OFFSET($O214:T214,0,MAX(COLUMN($O214:T214))-COLUMN($O214:T214),1,1)))</f>
        <v>0</v>
      </c>
      <c r="U1268" s="221">
        <f ca="1">-SUMPRODUCT($O1210:U1210,N(OFFSET($O214:U214,0,MAX(COLUMN($O214:U214))-COLUMN($O214:U214),1,1)))</f>
        <v>0</v>
      </c>
      <c r="V1268" s="221">
        <f ca="1">-SUMPRODUCT($O1210:V1210,N(OFFSET($O214:V214,0,MAX(COLUMN($O214:V214))-COLUMN($O214:V214),1,1)))</f>
        <v>0</v>
      </c>
      <c r="W1268" s="221">
        <f ca="1">-SUMPRODUCT($O1210:W1210,N(OFFSET($O214:W214,0,MAX(COLUMN($O214:W214))-COLUMN($O214:W214),1,1)))</f>
        <v>0</v>
      </c>
      <c r="X1268" s="221">
        <f ca="1">-SUMPRODUCT($O1210:X1210,N(OFFSET($O214:X214,0,MAX(COLUMN($O214:X214))-COLUMN($O214:X214),1,1)))</f>
        <v>0</v>
      </c>
      <c r="Y1268" s="221">
        <f ca="1">-SUMPRODUCT($O1210:Y1210,N(OFFSET($O214:Y214,0,MAX(COLUMN($O214:Y214))-COLUMN($O214:Y214),1,1)))</f>
        <v>0</v>
      </c>
      <c r="Z1268" s="221">
        <f ca="1">-SUMPRODUCT($O1210:Z1210,N(OFFSET($O214:Z214,0,MAX(COLUMN($O214:Z214))-COLUMN($O214:Z214),1,1)))</f>
        <v>0</v>
      </c>
      <c r="AA1268" s="221">
        <f ca="1">-SUMPRODUCT($O1210:AA1210,N(OFFSET($O214:AA214,0,MAX(COLUMN($O214:AA214))-COLUMN($O214:AA214),1,1)))</f>
        <v>0</v>
      </c>
      <c r="AB1268" s="221">
        <f ca="1">-SUMPRODUCT($O1210:AB1210,N(OFFSET($O214:AB214,0,MAX(COLUMN($O214:AB214))-COLUMN($O214:AB214),1,1)))</f>
        <v>0</v>
      </c>
      <c r="AC1268" s="221">
        <f ca="1">-SUMPRODUCT($O1210:AC1210,N(OFFSET($O214:AC214,0,MAX(COLUMN($O214:AC214))-COLUMN($O214:AC214),1,1)))</f>
        <v>0</v>
      </c>
      <c r="AD1268" s="221">
        <f ca="1">-SUMPRODUCT($O1210:AD1210,N(OFFSET($O214:AD214,0,MAX(COLUMN($O214:AD214))-COLUMN($O214:AD214),1,1)))</f>
        <v>0</v>
      </c>
      <c r="AE1268" s="221">
        <f ca="1">-SUMPRODUCT($O1210:AE1210,N(OFFSET($O214:AE214,0,MAX(COLUMN($O214:AE214))-COLUMN($O214:AE214),1,1)))</f>
        <v>0</v>
      </c>
      <c r="AF1268" s="221">
        <f ca="1">-SUMPRODUCT($O1210:AF1210,N(OFFSET($O214:AF214,0,MAX(COLUMN($O214:AF214))-COLUMN($O214:AF214),1,1)))</f>
        <v>0</v>
      </c>
      <c r="AG1268" s="221">
        <f ca="1">-SUMPRODUCT($O1210:AG1210,N(OFFSET($O214:AG214,0,MAX(COLUMN($O214:AG214))-COLUMN($O214:AG214),1,1)))</f>
        <v>0</v>
      </c>
      <c r="AH1268" s="221">
        <f ca="1">-SUMPRODUCT($O1210:AH1210,N(OFFSET($O214:AH214,0,MAX(COLUMN($O214:AH214))-COLUMN($O214:AH214),1,1)))</f>
        <v>0</v>
      </c>
      <c r="AI1268" s="221">
        <f ca="1">-SUMPRODUCT($O1210:AI1210,N(OFFSET($O214:AI214,0,MAX(COLUMN($O214:AI214))-COLUMN($O214:AI214),1,1)))</f>
        <v>0</v>
      </c>
      <c r="AJ1268" s="221">
        <f ca="1">-SUMPRODUCT($O1210:AJ1210,N(OFFSET($O214:AJ214,0,MAX(COLUMN($O214:AJ214))-COLUMN($O214:AJ214),1,1)))</f>
        <v>0</v>
      </c>
      <c r="AK1268" s="221">
        <f ca="1">-SUMPRODUCT($O1210:AK1210,N(OFFSET($O214:AK214,0,MAX(COLUMN($O214:AK214))-COLUMN($O214:AK214),1,1)))</f>
        <v>0</v>
      </c>
      <c r="AL1268" s="221">
        <f ca="1">-SUMPRODUCT($O1210:AL1210,N(OFFSET($O214:AL214,0,MAX(COLUMN($O214:AL214))-COLUMN($O214:AL214),1,1)))</f>
        <v>0</v>
      </c>
      <c r="AM1268" s="221">
        <f ca="1">-SUMPRODUCT($O1210:AM1210,N(OFFSET($O214:AM214,0,MAX(COLUMN($O214:AM214))-COLUMN($O214:AM214),1,1)))</f>
        <v>0</v>
      </c>
      <c r="AN1268" s="221">
        <f ca="1">-SUMPRODUCT($O1210:AN1210,N(OFFSET($O214:AN214,0,MAX(COLUMN($O214:AN214))-COLUMN($O214:AN214),1,1)))</f>
        <v>0</v>
      </c>
      <c r="AO1268" s="221">
        <f ca="1">-SUMPRODUCT($O1210:AO1210,N(OFFSET($O214:AO214,0,MAX(COLUMN($O214:AO214))-COLUMN($O214:AO214),1,1)))</f>
        <v>0</v>
      </c>
      <c r="AP1268" s="221">
        <f ca="1">-SUMPRODUCT($O1210:AP1210,N(OFFSET($O214:AP214,0,MAX(COLUMN($O214:AP214))-COLUMN($O214:AP214),1,1)))</f>
        <v>0</v>
      </c>
      <c r="AQ1268" s="221">
        <f ca="1">-SUMPRODUCT($O1210:AQ1210,N(OFFSET($O214:AQ214,0,MAX(COLUMN($O214:AQ214))-COLUMN($O214:AQ214),1,1)))</f>
        <v>0</v>
      </c>
      <c r="AR1268" s="221">
        <f ca="1">-SUMPRODUCT($O1210:AR1210,N(OFFSET($O214:AR214,0,MAX(COLUMN($O214:AR214))-COLUMN($O214:AR214),1,1)))</f>
        <v>0</v>
      </c>
      <c r="AS1268" s="221">
        <f ca="1">-SUMPRODUCT($O1210:AS1210,N(OFFSET($O214:AS214,0,MAX(COLUMN($O214:AS214))-COLUMN($O214:AS214),1,1)))</f>
        <v>0</v>
      </c>
      <c r="AT1268" s="221">
        <f ca="1">-SUMPRODUCT($O1210:AT1210,N(OFFSET($O214:AT214,0,MAX(COLUMN($O214:AT214))-COLUMN($O214:AT214),1,1)))</f>
        <v>0</v>
      </c>
      <c r="AU1268" s="221">
        <f ca="1">-SUMPRODUCT($O1210:AU1210,N(OFFSET($O214:AU214,0,MAX(COLUMN($O214:AU214))-COLUMN($O214:AU214),1,1)))</f>
        <v>0</v>
      </c>
      <c r="AV1268" s="221">
        <f ca="1">-SUMPRODUCT($O1210:AV1210,N(OFFSET($O214:AV214,0,MAX(COLUMN($O214:AV214))-COLUMN($O214:AV214),1,1)))</f>
        <v>0</v>
      </c>
      <c r="AW1268" s="221">
        <f ca="1">-SUMPRODUCT($O1210:AW1210,N(OFFSET($O214:AW214,0,MAX(COLUMN($O214:AW214))-COLUMN($O214:AW214),1,1)))</f>
        <v>0</v>
      </c>
      <c r="AX1268" s="221">
        <f ca="1">-SUMPRODUCT($O1210:AX1210,N(OFFSET($O214:AX214,0,MAX(COLUMN($O214:AX214))-COLUMN($O214:AX214),1,1)))</f>
        <v>0</v>
      </c>
      <c r="AY1268" s="221">
        <f ca="1">-SUMPRODUCT($O1210:AY1210,N(OFFSET($O214:AY214,0,MAX(COLUMN($O214:AY214))-COLUMN($O214:AY214),1,1)))</f>
        <v>0</v>
      </c>
      <c r="AZ1268" s="221">
        <f ca="1">-SUMPRODUCT($O1210:AZ1210,N(OFFSET($O214:AZ214,0,MAX(COLUMN($O214:AZ214))-COLUMN($O214:AZ214),1,1)))</f>
        <v>0</v>
      </c>
      <c r="BA1268" s="221">
        <f ca="1">-SUMPRODUCT($O1210:BA1210,N(OFFSET($O214:BA214,0,MAX(COLUMN($O214:BA214))-COLUMN($O214:BA214),1,1)))</f>
        <v>0</v>
      </c>
      <c r="BB1268" s="221">
        <f ca="1">-SUMPRODUCT($O1210:BB1210,N(OFFSET($O214:BB214,0,MAX(COLUMN($O214:BB214))-COLUMN($O214:BB214),1,1)))</f>
        <v>0</v>
      </c>
      <c r="BC1268" s="221">
        <f ca="1">-SUMPRODUCT($O1210:BC1210,N(OFFSET($O214:BC214,0,MAX(COLUMN($O214:BC214))-COLUMN($O214:BC214),1,1)))</f>
        <v>0</v>
      </c>
      <c r="BD1268" s="221">
        <f ca="1">-SUMPRODUCT($O1210:BD1210,N(OFFSET($O214:BD214,0,MAX(COLUMN($O214:BD214))-COLUMN($O214:BD214),1,1)))</f>
        <v>0</v>
      </c>
      <c r="BE1268" s="221">
        <f ca="1">-SUMPRODUCT($O1210:BE1210,N(OFFSET($O214:BE214,0,MAX(COLUMN($O214:BE214))-COLUMN($O214:BE214),1,1)))</f>
        <v>0</v>
      </c>
      <c r="BF1268" s="221">
        <f ca="1">-SUMPRODUCT($O1210:BF1210,N(OFFSET($O214:BF214,0,MAX(COLUMN($O214:BF214))-COLUMN($O214:BF214),1,1)))</f>
        <v>0</v>
      </c>
      <c r="BG1268" s="221">
        <f ca="1">-SUMPRODUCT($O1210:BG1210,N(OFFSET($O214:BG214,0,MAX(COLUMN($O214:BG214))-COLUMN($O214:BG214),1,1)))</f>
        <v>0</v>
      </c>
      <c r="BH1268" s="221">
        <f ca="1">-SUMPRODUCT($O1210:BH1210,N(OFFSET($O214:BH214,0,MAX(COLUMN($O214:BH214))-COLUMN($O214:BH214),1,1)))</f>
        <v>0</v>
      </c>
      <c r="BI1268" s="221">
        <f ca="1">-SUMPRODUCT($O1210:BI1210,N(OFFSET($O214:BI214,0,MAX(COLUMN($O214:BI214))-COLUMN($O214:BI214),1,1)))</f>
        <v>0</v>
      </c>
      <c r="BJ1268" s="221">
        <f ca="1">-SUMPRODUCT($O1210:BJ1210,N(OFFSET($O214:BJ214,0,MAX(COLUMN($O214:BJ214))-COLUMN($O214:BJ214),1,1)))</f>
        <v>0</v>
      </c>
      <c r="BK1268" s="221">
        <f ca="1">-SUMPRODUCT($O1210:BK1210,N(OFFSET($O214:BK214,0,MAX(COLUMN($O214:BK214))-COLUMN($O214:BK214),1,1)))</f>
        <v>0</v>
      </c>
      <c r="BL1268" s="221">
        <f ca="1">-SUMPRODUCT($O1210:BL1210,N(OFFSET($O214:BL214,0,MAX(COLUMN($O214:BL214))-COLUMN($O214:BL214),1,1)))</f>
        <v>0</v>
      </c>
      <c r="BM1268" s="221">
        <f ca="1">-SUMPRODUCT($O1210:BM1210,N(OFFSET($O214:BM214,0,MAX(COLUMN($O214:BM214))-COLUMN($O214:BM214),1,1)))</f>
        <v>0</v>
      </c>
    </row>
    <row r="1269" spans="3:65" outlineLevel="1" x14ac:dyDescent="0.2">
      <c r="C1269" s="188">
        <f t="shared" si="951"/>
        <v>17</v>
      </c>
      <c r="D1269" s="166" t="str">
        <f t="shared" si="950"/>
        <v>item 17</v>
      </c>
      <c r="E1269" s="211" t="str">
        <f t="shared" si="950"/>
        <v>Operating Expense</v>
      </c>
      <c r="F1269" s="183">
        <f t="shared" si="950"/>
        <v>2</v>
      </c>
      <c r="G1269" s="183"/>
      <c r="H1269" s="189"/>
      <c r="I1269" s="189"/>
      <c r="K1269" s="202">
        <f t="shared" ca="1" si="952"/>
        <v>0</v>
      </c>
      <c r="L1269" s="203">
        <f t="shared" ca="1" si="953"/>
        <v>0</v>
      </c>
      <c r="O1269" s="221">
        <f ca="1">-SUMPRODUCT($O1211:O1211,N(OFFSET($O215:O215,0,MAX(COLUMN($O215:O215))-COLUMN($O215:O215),1,1)))</f>
        <v>0</v>
      </c>
      <c r="P1269" s="221">
        <f ca="1">-SUMPRODUCT($O1211:P1211,N(OFFSET($O215:P215,0,MAX(COLUMN($O215:P215))-COLUMN($O215:P215),1,1)))</f>
        <v>0</v>
      </c>
      <c r="Q1269" s="221">
        <f ca="1">-SUMPRODUCT($O1211:Q1211,N(OFFSET($O215:Q215,0,MAX(COLUMN($O215:Q215))-COLUMN($O215:Q215),1,1)))</f>
        <v>0</v>
      </c>
      <c r="R1269" s="221">
        <f ca="1">-SUMPRODUCT($O1211:R1211,N(OFFSET($O215:R215,0,MAX(COLUMN($O215:R215))-COLUMN($O215:R215),1,1)))</f>
        <v>0</v>
      </c>
      <c r="S1269" s="221">
        <f ca="1">-SUMPRODUCT($O1211:S1211,N(OFFSET($O215:S215,0,MAX(COLUMN($O215:S215))-COLUMN($O215:S215),1,1)))</f>
        <v>0</v>
      </c>
      <c r="T1269" s="221">
        <f ca="1">-SUMPRODUCT($O1211:T1211,N(OFFSET($O215:T215,0,MAX(COLUMN($O215:T215))-COLUMN($O215:T215),1,1)))</f>
        <v>0</v>
      </c>
      <c r="U1269" s="221">
        <f ca="1">-SUMPRODUCT($O1211:U1211,N(OFFSET($O215:U215,0,MAX(COLUMN($O215:U215))-COLUMN($O215:U215),1,1)))</f>
        <v>0</v>
      </c>
      <c r="V1269" s="221">
        <f ca="1">-SUMPRODUCT($O1211:V1211,N(OFFSET($O215:V215,0,MAX(COLUMN($O215:V215))-COLUMN($O215:V215),1,1)))</f>
        <v>0</v>
      </c>
      <c r="W1269" s="221">
        <f ca="1">-SUMPRODUCT($O1211:W1211,N(OFFSET($O215:W215,0,MAX(COLUMN($O215:W215))-COLUMN($O215:W215),1,1)))</f>
        <v>0</v>
      </c>
      <c r="X1269" s="221">
        <f ca="1">-SUMPRODUCT($O1211:X1211,N(OFFSET($O215:X215,0,MAX(COLUMN($O215:X215))-COLUMN($O215:X215),1,1)))</f>
        <v>0</v>
      </c>
      <c r="Y1269" s="221">
        <f ca="1">-SUMPRODUCT($O1211:Y1211,N(OFFSET($O215:Y215,0,MAX(COLUMN($O215:Y215))-COLUMN($O215:Y215),1,1)))</f>
        <v>0</v>
      </c>
      <c r="Z1269" s="221">
        <f ca="1">-SUMPRODUCT($O1211:Z1211,N(OFFSET($O215:Z215,0,MAX(COLUMN($O215:Z215))-COLUMN($O215:Z215),1,1)))</f>
        <v>0</v>
      </c>
      <c r="AA1269" s="221">
        <f ca="1">-SUMPRODUCT($O1211:AA1211,N(OFFSET($O215:AA215,0,MAX(COLUMN($O215:AA215))-COLUMN($O215:AA215),1,1)))</f>
        <v>0</v>
      </c>
      <c r="AB1269" s="221">
        <f ca="1">-SUMPRODUCT($O1211:AB1211,N(OFFSET($O215:AB215,0,MAX(COLUMN($O215:AB215))-COLUMN($O215:AB215),1,1)))</f>
        <v>0</v>
      </c>
      <c r="AC1269" s="221">
        <f ca="1">-SUMPRODUCT($O1211:AC1211,N(OFFSET($O215:AC215,0,MAX(COLUMN($O215:AC215))-COLUMN($O215:AC215),1,1)))</f>
        <v>0</v>
      </c>
      <c r="AD1269" s="221">
        <f ca="1">-SUMPRODUCT($O1211:AD1211,N(OFFSET($O215:AD215,0,MAX(COLUMN($O215:AD215))-COLUMN($O215:AD215),1,1)))</f>
        <v>0</v>
      </c>
      <c r="AE1269" s="221">
        <f ca="1">-SUMPRODUCT($O1211:AE1211,N(OFFSET($O215:AE215,0,MAX(COLUMN($O215:AE215))-COLUMN($O215:AE215),1,1)))</f>
        <v>0</v>
      </c>
      <c r="AF1269" s="221">
        <f ca="1">-SUMPRODUCT($O1211:AF1211,N(OFFSET($O215:AF215,0,MAX(COLUMN($O215:AF215))-COLUMN($O215:AF215),1,1)))</f>
        <v>0</v>
      </c>
      <c r="AG1269" s="221">
        <f ca="1">-SUMPRODUCT($O1211:AG1211,N(OFFSET($O215:AG215,0,MAX(COLUMN($O215:AG215))-COLUMN($O215:AG215),1,1)))</f>
        <v>0</v>
      </c>
      <c r="AH1269" s="221">
        <f ca="1">-SUMPRODUCT($O1211:AH1211,N(OFFSET($O215:AH215,0,MAX(COLUMN($O215:AH215))-COLUMN($O215:AH215),1,1)))</f>
        <v>0</v>
      </c>
      <c r="AI1269" s="221">
        <f ca="1">-SUMPRODUCT($O1211:AI1211,N(OFFSET($O215:AI215,0,MAX(COLUMN($O215:AI215))-COLUMN($O215:AI215),1,1)))</f>
        <v>0</v>
      </c>
      <c r="AJ1269" s="221">
        <f ca="1">-SUMPRODUCT($O1211:AJ1211,N(OFFSET($O215:AJ215,0,MAX(COLUMN($O215:AJ215))-COLUMN($O215:AJ215),1,1)))</f>
        <v>0</v>
      </c>
      <c r="AK1269" s="221">
        <f ca="1">-SUMPRODUCT($O1211:AK1211,N(OFFSET($O215:AK215,0,MAX(COLUMN($O215:AK215))-COLUMN($O215:AK215),1,1)))</f>
        <v>0</v>
      </c>
      <c r="AL1269" s="221">
        <f ca="1">-SUMPRODUCT($O1211:AL1211,N(OFFSET($O215:AL215,0,MAX(COLUMN($O215:AL215))-COLUMN($O215:AL215),1,1)))</f>
        <v>0</v>
      </c>
      <c r="AM1269" s="221">
        <f ca="1">-SUMPRODUCT($O1211:AM1211,N(OFFSET($O215:AM215,0,MAX(COLUMN($O215:AM215))-COLUMN($O215:AM215),1,1)))</f>
        <v>0</v>
      </c>
      <c r="AN1269" s="221">
        <f ca="1">-SUMPRODUCT($O1211:AN1211,N(OFFSET($O215:AN215,0,MAX(COLUMN($O215:AN215))-COLUMN($O215:AN215),1,1)))</f>
        <v>0</v>
      </c>
      <c r="AO1269" s="221">
        <f ca="1">-SUMPRODUCT($O1211:AO1211,N(OFFSET($O215:AO215,0,MAX(COLUMN($O215:AO215))-COLUMN($O215:AO215),1,1)))</f>
        <v>0</v>
      </c>
      <c r="AP1269" s="221">
        <f ca="1">-SUMPRODUCT($O1211:AP1211,N(OFFSET($O215:AP215,0,MAX(COLUMN($O215:AP215))-COLUMN($O215:AP215),1,1)))</f>
        <v>0</v>
      </c>
      <c r="AQ1269" s="221">
        <f ca="1">-SUMPRODUCT($O1211:AQ1211,N(OFFSET($O215:AQ215,0,MAX(COLUMN($O215:AQ215))-COLUMN($O215:AQ215),1,1)))</f>
        <v>0</v>
      </c>
      <c r="AR1269" s="221">
        <f ca="1">-SUMPRODUCT($O1211:AR1211,N(OFFSET($O215:AR215,0,MAX(COLUMN($O215:AR215))-COLUMN($O215:AR215),1,1)))</f>
        <v>0</v>
      </c>
      <c r="AS1269" s="221">
        <f ca="1">-SUMPRODUCT($O1211:AS1211,N(OFFSET($O215:AS215,0,MAX(COLUMN($O215:AS215))-COLUMN($O215:AS215),1,1)))</f>
        <v>0</v>
      </c>
      <c r="AT1269" s="221">
        <f ca="1">-SUMPRODUCT($O1211:AT1211,N(OFFSET($O215:AT215,0,MAX(COLUMN($O215:AT215))-COLUMN($O215:AT215),1,1)))</f>
        <v>0</v>
      </c>
      <c r="AU1269" s="221">
        <f ca="1">-SUMPRODUCT($O1211:AU1211,N(OFFSET($O215:AU215,0,MAX(COLUMN($O215:AU215))-COLUMN($O215:AU215),1,1)))</f>
        <v>0</v>
      </c>
      <c r="AV1269" s="221">
        <f ca="1">-SUMPRODUCT($O1211:AV1211,N(OFFSET($O215:AV215,0,MAX(COLUMN($O215:AV215))-COLUMN($O215:AV215),1,1)))</f>
        <v>0</v>
      </c>
      <c r="AW1269" s="221">
        <f ca="1">-SUMPRODUCT($O1211:AW1211,N(OFFSET($O215:AW215,0,MAX(COLUMN($O215:AW215))-COLUMN($O215:AW215),1,1)))</f>
        <v>0</v>
      </c>
      <c r="AX1269" s="221">
        <f ca="1">-SUMPRODUCT($O1211:AX1211,N(OFFSET($O215:AX215,0,MAX(COLUMN($O215:AX215))-COLUMN($O215:AX215),1,1)))</f>
        <v>0</v>
      </c>
      <c r="AY1269" s="221">
        <f ca="1">-SUMPRODUCT($O1211:AY1211,N(OFFSET($O215:AY215,0,MAX(COLUMN($O215:AY215))-COLUMN($O215:AY215),1,1)))</f>
        <v>0</v>
      </c>
      <c r="AZ1269" s="221">
        <f ca="1">-SUMPRODUCT($O1211:AZ1211,N(OFFSET($O215:AZ215,0,MAX(COLUMN($O215:AZ215))-COLUMN($O215:AZ215),1,1)))</f>
        <v>0</v>
      </c>
      <c r="BA1269" s="221">
        <f ca="1">-SUMPRODUCT($O1211:BA1211,N(OFFSET($O215:BA215,0,MAX(COLUMN($O215:BA215))-COLUMN($O215:BA215),1,1)))</f>
        <v>0</v>
      </c>
      <c r="BB1269" s="221">
        <f ca="1">-SUMPRODUCT($O1211:BB1211,N(OFFSET($O215:BB215,0,MAX(COLUMN($O215:BB215))-COLUMN($O215:BB215),1,1)))</f>
        <v>0</v>
      </c>
      <c r="BC1269" s="221">
        <f ca="1">-SUMPRODUCT($O1211:BC1211,N(OFFSET($O215:BC215,0,MAX(COLUMN($O215:BC215))-COLUMN($O215:BC215),1,1)))</f>
        <v>0</v>
      </c>
      <c r="BD1269" s="221">
        <f ca="1">-SUMPRODUCT($O1211:BD1211,N(OFFSET($O215:BD215,0,MAX(COLUMN($O215:BD215))-COLUMN($O215:BD215),1,1)))</f>
        <v>0</v>
      </c>
      <c r="BE1269" s="221">
        <f ca="1">-SUMPRODUCT($O1211:BE1211,N(OFFSET($O215:BE215,0,MAX(COLUMN($O215:BE215))-COLUMN($O215:BE215),1,1)))</f>
        <v>0</v>
      </c>
      <c r="BF1269" s="221">
        <f ca="1">-SUMPRODUCT($O1211:BF1211,N(OFFSET($O215:BF215,0,MAX(COLUMN($O215:BF215))-COLUMN($O215:BF215),1,1)))</f>
        <v>0</v>
      </c>
      <c r="BG1269" s="221">
        <f ca="1">-SUMPRODUCT($O1211:BG1211,N(OFFSET($O215:BG215,0,MAX(COLUMN($O215:BG215))-COLUMN($O215:BG215),1,1)))</f>
        <v>0</v>
      </c>
      <c r="BH1269" s="221">
        <f ca="1">-SUMPRODUCT($O1211:BH1211,N(OFFSET($O215:BH215,0,MAX(COLUMN($O215:BH215))-COLUMN($O215:BH215),1,1)))</f>
        <v>0</v>
      </c>
      <c r="BI1269" s="221">
        <f ca="1">-SUMPRODUCT($O1211:BI1211,N(OFFSET($O215:BI215,0,MAX(COLUMN($O215:BI215))-COLUMN($O215:BI215),1,1)))</f>
        <v>0</v>
      </c>
      <c r="BJ1269" s="221">
        <f ca="1">-SUMPRODUCT($O1211:BJ1211,N(OFFSET($O215:BJ215,0,MAX(COLUMN($O215:BJ215))-COLUMN($O215:BJ215),1,1)))</f>
        <v>0</v>
      </c>
      <c r="BK1269" s="221">
        <f ca="1">-SUMPRODUCT($O1211:BK1211,N(OFFSET($O215:BK215,0,MAX(COLUMN($O215:BK215))-COLUMN($O215:BK215),1,1)))</f>
        <v>0</v>
      </c>
      <c r="BL1269" s="221">
        <f ca="1">-SUMPRODUCT($O1211:BL1211,N(OFFSET($O215:BL215,0,MAX(COLUMN($O215:BL215))-COLUMN($O215:BL215),1,1)))</f>
        <v>0</v>
      </c>
      <c r="BM1269" s="221">
        <f ca="1">-SUMPRODUCT($O1211:BM1211,N(OFFSET($O215:BM215,0,MAX(COLUMN($O215:BM215))-COLUMN($O215:BM215),1,1)))</f>
        <v>0</v>
      </c>
    </row>
    <row r="1270" spans="3:65" outlineLevel="1" x14ac:dyDescent="0.2">
      <c r="C1270" s="188">
        <f t="shared" si="951"/>
        <v>18</v>
      </c>
      <c r="D1270" s="166" t="str">
        <f t="shared" si="950"/>
        <v>item 18</v>
      </c>
      <c r="E1270" s="211" t="str">
        <f t="shared" si="950"/>
        <v>Operating Expense</v>
      </c>
      <c r="F1270" s="183">
        <f t="shared" si="950"/>
        <v>2</v>
      </c>
      <c r="G1270" s="183"/>
      <c r="H1270" s="189"/>
      <c r="I1270" s="189"/>
      <c r="K1270" s="202">
        <f t="shared" ca="1" si="952"/>
        <v>0</v>
      </c>
      <c r="L1270" s="203">
        <f t="shared" ca="1" si="953"/>
        <v>0</v>
      </c>
      <c r="O1270" s="221">
        <f ca="1">-SUMPRODUCT($O1212:O1212,N(OFFSET($O216:O216,0,MAX(COLUMN($O216:O216))-COLUMN($O216:O216),1,1)))</f>
        <v>0</v>
      </c>
      <c r="P1270" s="221">
        <f ca="1">-SUMPRODUCT($O1212:P1212,N(OFFSET($O216:P216,0,MAX(COLUMN($O216:P216))-COLUMN($O216:P216),1,1)))</f>
        <v>0</v>
      </c>
      <c r="Q1270" s="221">
        <f ca="1">-SUMPRODUCT($O1212:Q1212,N(OFFSET($O216:Q216,0,MAX(COLUMN($O216:Q216))-COLUMN($O216:Q216),1,1)))</f>
        <v>0</v>
      </c>
      <c r="R1270" s="221">
        <f ca="1">-SUMPRODUCT($O1212:R1212,N(OFFSET($O216:R216,0,MAX(COLUMN($O216:R216))-COLUMN($O216:R216),1,1)))</f>
        <v>0</v>
      </c>
      <c r="S1270" s="221">
        <f ca="1">-SUMPRODUCT($O1212:S1212,N(OFFSET($O216:S216,0,MAX(COLUMN($O216:S216))-COLUMN($O216:S216),1,1)))</f>
        <v>0</v>
      </c>
      <c r="T1270" s="221">
        <f ca="1">-SUMPRODUCT($O1212:T1212,N(OFFSET($O216:T216,0,MAX(COLUMN($O216:T216))-COLUMN($O216:T216),1,1)))</f>
        <v>0</v>
      </c>
      <c r="U1270" s="221">
        <f ca="1">-SUMPRODUCT($O1212:U1212,N(OFFSET($O216:U216,0,MAX(COLUMN($O216:U216))-COLUMN($O216:U216),1,1)))</f>
        <v>0</v>
      </c>
      <c r="V1270" s="221">
        <f ca="1">-SUMPRODUCT($O1212:V1212,N(OFFSET($O216:V216,0,MAX(COLUMN($O216:V216))-COLUMN($O216:V216),1,1)))</f>
        <v>0</v>
      </c>
      <c r="W1270" s="221">
        <f ca="1">-SUMPRODUCT($O1212:W1212,N(OFFSET($O216:W216,0,MAX(COLUMN($O216:W216))-COLUMN($O216:W216),1,1)))</f>
        <v>0</v>
      </c>
      <c r="X1270" s="221">
        <f ca="1">-SUMPRODUCT($O1212:X1212,N(OFFSET($O216:X216,0,MAX(COLUMN($O216:X216))-COLUMN($O216:X216),1,1)))</f>
        <v>0</v>
      </c>
      <c r="Y1270" s="221">
        <f ca="1">-SUMPRODUCT($O1212:Y1212,N(OFFSET($O216:Y216,0,MAX(COLUMN($O216:Y216))-COLUMN($O216:Y216),1,1)))</f>
        <v>0</v>
      </c>
      <c r="Z1270" s="221">
        <f ca="1">-SUMPRODUCT($O1212:Z1212,N(OFFSET($O216:Z216,0,MAX(COLUMN($O216:Z216))-COLUMN($O216:Z216),1,1)))</f>
        <v>0</v>
      </c>
      <c r="AA1270" s="221">
        <f ca="1">-SUMPRODUCT($O1212:AA1212,N(OFFSET($O216:AA216,0,MAX(COLUMN($O216:AA216))-COLUMN($O216:AA216),1,1)))</f>
        <v>0</v>
      </c>
      <c r="AB1270" s="221">
        <f ca="1">-SUMPRODUCT($O1212:AB1212,N(OFFSET($O216:AB216,0,MAX(COLUMN($O216:AB216))-COLUMN($O216:AB216),1,1)))</f>
        <v>0</v>
      </c>
      <c r="AC1270" s="221">
        <f ca="1">-SUMPRODUCT($O1212:AC1212,N(OFFSET($O216:AC216,0,MAX(COLUMN($O216:AC216))-COLUMN($O216:AC216),1,1)))</f>
        <v>0</v>
      </c>
      <c r="AD1270" s="221">
        <f ca="1">-SUMPRODUCT($O1212:AD1212,N(OFFSET($O216:AD216,0,MAX(COLUMN($O216:AD216))-COLUMN($O216:AD216),1,1)))</f>
        <v>0</v>
      </c>
      <c r="AE1270" s="221">
        <f ca="1">-SUMPRODUCT($O1212:AE1212,N(OFFSET($O216:AE216,0,MAX(COLUMN($O216:AE216))-COLUMN($O216:AE216),1,1)))</f>
        <v>0</v>
      </c>
      <c r="AF1270" s="221">
        <f ca="1">-SUMPRODUCT($O1212:AF1212,N(OFFSET($O216:AF216,0,MAX(COLUMN($O216:AF216))-COLUMN($O216:AF216),1,1)))</f>
        <v>0</v>
      </c>
      <c r="AG1270" s="221">
        <f ca="1">-SUMPRODUCT($O1212:AG1212,N(OFFSET($O216:AG216,0,MAX(COLUMN($O216:AG216))-COLUMN($O216:AG216),1,1)))</f>
        <v>0</v>
      </c>
      <c r="AH1270" s="221">
        <f ca="1">-SUMPRODUCT($O1212:AH1212,N(OFFSET($O216:AH216,0,MAX(COLUMN($O216:AH216))-COLUMN($O216:AH216),1,1)))</f>
        <v>0</v>
      </c>
      <c r="AI1270" s="221">
        <f ca="1">-SUMPRODUCT($O1212:AI1212,N(OFFSET($O216:AI216,0,MAX(COLUMN($O216:AI216))-COLUMN($O216:AI216),1,1)))</f>
        <v>0</v>
      </c>
      <c r="AJ1270" s="221">
        <f ca="1">-SUMPRODUCT($O1212:AJ1212,N(OFFSET($O216:AJ216,0,MAX(COLUMN($O216:AJ216))-COLUMN($O216:AJ216),1,1)))</f>
        <v>0</v>
      </c>
      <c r="AK1270" s="221">
        <f ca="1">-SUMPRODUCT($O1212:AK1212,N(OFFSET($O216:AK216,0,MAX(COLUMN($O216:AK216))-COLUMN($O216:AK216),1,1)))</f>
        <v>0</v>
      </c>
      <c r="AL1270" s="221">
        <f ca="1">-SUMPRODUCT($O1212:AL1212,N(OFFSET($O216:AL216,0,MAX(COLUMN($O216:AL216))-COLUMN($O216:AL216),1,1)))</f>
        <v>0</v>
      </c>
      <c r="AM1270" s="221">
        <f ca="1">-SUMPRODUCT($O1212:AM1212,N(OFFSET($O216:AM216,0,MAX(COLUMN($O216:AM216))-COLUMN($O216:AM216),1,1)))</f>
        <v>0</v>
      </c>
      <c r="AN1270" s="221">
        <f ca="1">-SUMPRODUCT($O1212:AN1212,N(OFFSET($O216:AN216,0,MAX(COLUMN($O216:AN216))-COLUMN($O216:AN216),1,1)))</f>
        <v>0</v>
      </c>
      <c r="AO1270" s="221">
        <f ca="1">-SUMPRODUCT($O1212:AO1212,N(OFFSET($O216:AO216,0,MAX(COLUMN($O216:AO216))-COLUMN($O216:AO216),1,1)))</f>
        <v>0</v>
      </c>
      <c r="AP1270" s="221">
        <f ca="1">-SUMPRODUCT($O1212:AP1212,N(OFFSET($O216:AP216,0,MAX(COLUMN($O216:AP216))-COLUMN($O216:AP216),1,1)))</f>
        <v>0</v>
      </c>
      <c r="AQ1270" s="221">
        <f ca="1">-SUMPRODUCT($O1212:AQ1212,N(OFFSET($O216:AQ216,0,MAX(COLUMN($O216:AQ216))-COLUMN($O216:AQ216),1,1)))</f>
        <v>0</v>
      </c>
      <c r="AR1270" s="221">
        <f ca="1">-SUMPRODUCT($O1212:AR1212,N(OFFSET($O216:AR216,0,MAX(COLUMN($O216:AR216))-COLUMN($O216:AR216),1,1)))</f>
        <v>0</v>
      </c>
      <c r="AS1270" s="221">
        <f ca="1">-SUMPRODUCT($O1212:AS1212,N(OFFSET($O216:AS216,0,MAX(COLUMN($O216:AS216))-COLUMN($O216:AS216),1,1)))</f>
        <v>0</v>
      </c>
      <c r="AT1270" s="221">
        <f ca="1">-SUMPRODUCT($O1212:AT1212,N(OFFSET($O216:AT216,0,MAX(COLUMN($O216:AT216))-COLUMN($O216:AT216),1,1)))</f>
        <v>0</v>
      </c>
      <c r="AU1270" s="221">
        <f ca="1">-SUMPRODUCT($O1212:AU1212,N(OFFSET($O216:AU216,0,MAX(COLUMN($O216:AU216))-COLUMN($O216:AU216),1,1)))</f>
        <v>0</v>
      </c>
      <c r="AV1270" s="221">
        <f ca="1">-SUMPRODUCT($O1212:AV1212,N(OFFSET($O216:AV216,0,MAX(COLUMN($O216:AV216))-COLUMN($O216:AV216),1,1)))</f>
        <v>0</v>
      </c>
      <c r="AW1270" s="221">
        <f ca="1">-SUMPRODUCT($O1212:AW1212,N(OFFSET($O216:AW216,0,MAX(COLUMN($O216:AW216))-COLUMN($O216:AW216),1,1)))</f>
        <v>0</v>
      </c>
      <c r="AX1270" s="221">
        <f ca="1">-SUMPRODUCT($O1212:AX1212,N(OFFSET($O216:AX216,0,MAX(COLUMN($O216:AX216))-COLUMN($O216:AX216),1,1)))</f>
        <v>0</v>
      </c>
      <c r="AY1270" s="221">
        <f ca="1">-SUMPRODUCT($O1212:AY1212,N(OFFSET($O216:AY216,0,MAX(COLUMN($O216:AY216))-COLUMN($O216:AY216),1,1)))</f>
        <v>0</v>
      </c>
      <c r="AZ1270" s="221">
        <f ca="1">-SUMPRODUCT($O1212:AZ1212,N(OFFSET($O216:AZ216,0,MAX(COLUMN($O216:AZ216))-COLUMN($O216:AZ216),1,1)))</f>
        <v>0</v>
      </c>
      <c r="BA1270" s="221">
        <f ca="1">-SUMPRODUCT($O1212:BA1212,N(OFFSET($O216:BA216,0,MAX(COLUMN($O216:BA216))-COLUMN($O216:BA216),1,1)))</f>
        <v>0</v>
      </c>
      <c r="BB1270" s="221">
        <f ca="1">-SUMPRODUCT($O1212:BB1212,N(OFFSET($O216:BB216,0,MAX(COLUMN($O216:BB216))-COLUMN($O216:BB216),1,1)))</f>
        <v>0</v>
      </c>
      <c r="BC1270" s="221">
        <f ca="1">-SUMPRODUCT($O1212:BC1212,N(OFFSET($O216:BC216,0,MAX(COLUMN($O216:BC216))-COLUMN($O216:BC216),1,1)))</f>
        <v>0</v>
      </c>
      <c r="BD1270" s="221">
        <f ca="1">-SUMPRODUCT($O1212:BD1212,N(OFFSET($O216:BD216,0,MAX(COLUMN($O216:BD216))-COLUMN($O216:BD216),1,1)))</f>
        <v>0</v>
      </c>
      <c r="BE1270" s="221">
        <f ca="1">-SUMPRODUCT($O1212:BE1212,N(OFFSET($O216:BE216,0,MAX(COLUMN($O216:BE216))-COLUMN($O216:BE216),1,1)))</f>
        <v>0</v>
      </c>
      <c r="BF1270" s="221">
        <f ca="1">-SUMPRODUCT($O1212:BF1212,N(OFFSET($O216:BF216,0,MAX(COLUMN($O216:BF216))-COLUMN($O216:BF216),1,1)))</f>
        <v>0</v>
      </c>
      <c r="BG1270" s="221">
        <f ca="1">-SUMPRODUCT($O1212:BG1212,N(OFFSET($O216:BG216,0,MAX(COLUMN($O216:BG216))-COLUMN($O216:BG216),1,1)))</f>
        <v>0</v>
      </c>
      <c r="BH1270" s="221">
        <f ca="1">-SUMPRODUCT($O1212:BH1212,N(OFFSET($O216:BH216,0,MAX(COLUMN($O216:BH216))-COLUMN($O216:BH216),1,1)))</f>
        <v>0</v>
      </c>
      <c r="BI1270" s="221">
        <f ca="1">-SUMPRODUCT($O1212:BI1212,N(OFFSET($O216:BI216,0,MAX(COLUMN($O216:BI216))-COLUMN($O216:BI216),1,1)))</f>
        <v>0</v>
      </c>
      <c r="BJ1270" s="221">
        <f ca="1">-SUMPRODUCT($O1212:BJ1212,N(OFFSET($O216:BJ216,0,MAX(COLUMN($O216:BJ216))-COLUMN($O216:BJ216),1,1)))</f>
        <v>0</v>
      </c>
      <c r="BK1270" s="221">
        <f ca="1">-SUMPRODUCT($O1212:BK1212,N(OFFSET($O216:BK216,0,MAX(COLUMN($O216:BK216))-COLUMN($O216:BK216),1,1)))</f>
        <v>0</v>
      </c>
      <c r="BL1270" s="221">
        <f ca="1">-SUMPRODUCT($O1212:BL1212,N(OFFSET($O216:BL216,0,MAX(COLUMN($O216:BL216))-COLUMN($O216:BL216),1,1)))</f>
        <v>0</v>
      </c>
      <c r="BM1270" s="221">
        <f ca="1">-SUMPRODUCT($O1212:BM1212,N(OFFSET($O216:BM216,0,MAX(COLUMN($O216:BM216))-COLUMN($O216:BM216),1,1)))</f>
        <v>0</v>
      </c>
    </row>
    <row r="1271" spans="3:65" outlineLevel="1" x14ac:dyDescent="0.2">
      <c r="C1271" s="188">
        <f t="shared" si="951"/>
        <v>19</v>
      </c>
      <c r="D1271" s="166" t="str">
        <f t="shared" si="950"/>
        <v>item 19</v>
      </c>
      <c r="E1271" s="211" t="str">
        <f t="shared" si="950"/>
        <v>Operating Expense</v>
      </c>
      <c r="F1271" s="183">
        <f t="shared" si="950"/>
        <v>2</v>
      </c>
      <c r="G1271" s="183"/>
      <c r="H1271" s="189"/>
      <c r="I1271" s="189"/>
      <c r="K1271" s="202">
        <f t="shared" ca="1" si="952"/>
        <v>0</v>
      </c>
      <c r="L1271" s="203">
        <f t="shared" ca="1" si="953"/>
        <v>0</v>
      </c>
      <c r="O1271" s="221">
        <f ca="1">-SUMPRODUCT($O1213:O1213,N(OFFSET($O217:O217,0,MAX(COLUMN($O217:O217))-COLUMN($O217:O217),1,1)))</f>
        <v>0</v>
      </c>
      <c r="P1271" s="221">
        <f ca="1">-SUMPRODUCT($O1213:P1213,N(OFFSET($O217:P217,0,MAX(COLUMN($O217:P217))-COLUMN($O217:P217),1,1)))</f>
        <v>0</v>
      </c>
      <c r="Q1271" s="221">
        <f ca="1">-SUMPRODUCT($O1213:Q1213,N(OFFSET($O217:Q217,0,MAX(COLUMN($O217:Q217))-COLUMN($O217:Q217),1,1)))</f>
        <v>0</v>
      </c>
      <c r="R1271" s="221">
        <f ca="1">-SUMPRODUCT($O1213:R1213,N(OFFSET($O217:R217,0,MAX(COLUMN($O217:R217))-COLUMN($O217:R217),1,1)))</f>
        <v>0</v>
      </c>
      <c r="S1271" s="221">
        <f ca="1">-SUMPRODUCT($O1213:S1213,N(OFFSET($O217:S217,0,MAX(COLUMN($O217:S217))-COLUMN($O217:S217),1,1)))</f>
        <v>0</v>
      </c>
      <c r="T1271" s="221">
        <f ca="1">-SUMPRODUCT($O1213:T1213,N(OFFSET($O217:T217,0,MAX(COLUMN($O217:T217))-COLUMN($O217:T217),1,1)))</f>
        <v>0</v>
      </c>
      <c r="U1271" s="221">
        <f ca="1">-SUMPRODUCT($O1213:U1213,N(OFFSET($O217:U217,0,MAX(COLUMN($O217:U217))-COLUMN($O217:U217),1,1)))</f>
        <v>0</v>
      </c>
      <c r="V1271" s="221">
        <f ca="1">-SUMPRODUCT($O1213:V1213,N(OFFSET($O217:V217,0,MAX(COLUMN($O217:V217))-COLUMN($O217:V217),1,1)))</f>
        <v>0</v>
      </c>
      <c r="W1271" s="221">
        <f ca="1">-SUMPRODUCT($O1213:W1213,N(OFFSET($O217:W217,0,MAX(COLUMN($O217:W217))-COLUMN($O217:W217),1,1)))</f>
        <v>0</v>
      </c>
      <c r="X1271" s="221">
        <f ca="1">-SUMPRODUCT($O1213:X1213,N(OFFSET($O217:X217,0,MAX(COLUMN($O217:X217))-COLUMN($O217:X217),1,1)))</f>
        <v>0</v>
      </c>
      <c r="Y1271" s="221">
        <f ca="1">-SUMPRODUCT($O1213:Y1213,N(OFFSET($O217:Y217,0,MAX(COLUMN($O217:Y217))-COLUMN($O217:Y217),1,1)))</f>
        <v>0</v>
      </c>
      <c r="Z1271" s="221">
        <f ca="1">-SUMPRODUCT($O1213:Z1213,N(OFFSET($O217:Z217,0,MAX(COLUMN($O217:Z217))-COLUMN($O217:Z217),1,1)))</f>
        <v>0</v>
      </c>
      <c r="AA1271" s="221">
        <f ca="1">-SUMPRODUCT($O1213:AA1213,N(OFFSET($O217:AA217,0,MAX(COLUMN($O217:AA217))-COLUMN($O217:AA217),1,1)))</f>
        <v>0</v>
      </c>
      <c r="AB1271" s="221">
        <f ca="1">-SUMPRODUCT($O1213:AB1213,N(OFFSET($O217:AB217,0,MAX(COLUMN($O217:AB217))-COLUMN($O217:AB217),1,1)))</f>
        <v>0</v>
      </c>
      <c r="AC1271" s="221">
        <f ca="1">-SUMPRODUCT($O1213:AC1213,N(OFFSET($O217:AC217,0,MAX(COLUMN($O217:AC217))-COLUMN($O217:AC217),1,1)))</f>
        <v>0</v>
      </c>
      <c r="AD1271" s="221">
        <f ca="1">-SUMPRODUCT($O1213:AD1213,N(OFFSET($O217:AD217,0,MAX(COLUMN($O217:AD217))-COLUMN($O217:AD217),1,1)))</f>
        <v>0</v>
      </c>
      <c r="AE1271" s="221">
        <f ca="1">-SUMPRODUCT($O1213:AE1213,N(OFFSET($O217:AE217,0,MAX(COLUMN($O217:AE217))-COLUMN($O217:AE217),1,1)))</f>
        <v>0</v>
      </c>
      <c r="AF1271" s="221">
        <f ca="1">-SUMPRODUCT($O1213:AF1213,N(OFFSET($O217:AF217,0,MAX(COLUMN($O217:AF217))-COLUMN($O217:AF217),1,1)))</f>
        <v>0</v>
      </c>
      <c r="AG1271" s="221">
        <f ca="1">-SUMPRODUCT($O1213:AG1213,N(OFFSET($O217:AG217,0,MAX(COLUMN($O217:AG217))-COLUMN($O217:AG217),1,1)))</f>
        <v>0</v>
      </c>
      <c r="AH1271" s="221">
        <f ca="1">-SUMPRODUCT($O1213:AH1213,N(OFFSET($O217:AH217,0,MAX(COLUMN($O217:AH217))-COLUMN($O217:AH217),1,1)))</f>
        <v>0</v>
      </c>
      <c r="AI1271" s="221">
        <f ca="1">-SUMPRODUCT($O1213:AI1213,N(OFFSET($O217:AI217,0,MAX(COLUMN($O217:AI217))-COLUMN($O217:AI217),1,1)))</f>
        <v>0</v>
      </c>
      <c r="AJ1271" s="221">
        <f ca="1">-SUMPRODUCT($O1213:AJ1213,N(OFFSET($O217:AJ217,0,MAX(COLUMN($O217:AJ217))-COLUMN($O217:AJ217),1,1)))</f>
        <v>0</v>
      </c>
      <c r="AK1271" s="221">
        <f ca="1">-SUMPRODUCT($O1213:AK1213,N(OFFSET($O217:AK217,0,MAX(COLUMN($O217:AK217))-COLUMN($O217:AK217),1,1)))</f>
        <v>0</v>
      </c>
      <c r="AL1271" s="221">
        <f ca="1">-SUMPRODUCT($O1213:AL1213,N(OFFSET($O217:AL217,0,MAX(COLUMN($O217:AL217))-COLUMN($O217:AL217),1,1)))</f>
        <v>0</v>
      </c>
      <c r="AM1271" s="221">
        <f ca="1">-SUMPRODUCT($O1213:AM1213,N(OFFSET($O217:AM217,0,MAX(COLUMN($O217:AM217))-COLUMN($O217:AM217),1,1)))</f>
        <v>0</v>
      </c>
      <c r="AN1271" s="221">
        <f ca="1">-SUMPRODUCT($O1213:AN1213,N(OFFSET($O217:AN217,0,MAX(COLUMN($O217:AN217))-COLUMN($O217:AN217),1,1)))</f>
        <v>0</v>
      </c>
      <c r="AO1271" s="221">
        <f ca="1">-SUMPRODUCT($O1213:AO1213,N(OFFSET($O217:AO217,0,MAX(COLUMN($O217:AO217))-COLUMN($O217:AO217),1,1)))</f>
        <v>0</v>
      </c>
      <c r="AP1271" s="221">
        <f ca="1">-SUMPRODUCT($O1213:AP1213,N(OFFSET($O217:AP217,0,MAX(COLUMN($O217:AP217))-COLUMN($O217:AP217),1,1)))</f>
        <v>0</v>
      </c>
      <c r="AQ1271" s="221">
        <f ca="1">-SUMPRODUCT($O1213:AQ1213,N(OFFSET($O217:AQ217,0,MAX(COLUMN($O217:AQ217))-COLUMN($O217:AQ217),1,1)))</f>
        <v>0</v>
      </c>
      <c r="AR1271" s="221">
        <f ca="1">-SUMPRODUCT($O1213:AR1213,N(OFFSET($O217:AR217,0,MAX(COLUMN($O217:AR217))-COLUMN($O217:AR217),1,1)))</f>
        <v>0</v>
      </c>
      <c r="AS1271" s="221">
        <f ca="1">-SUMPRODUCT($O1213:AS1213,N(OFFSET($O217:AS217,0,MAX(COLUMN($O217:AS217))-COLUMN($O217:AS217),1,1)))</f>
        <v>0</v>
      </c>
      <c r="AT1271" s="221">
        <f ca="1">-SUMPRODUCT($O1213:AT1213,N(OFFSET($O217:AT217,0,MAX(COLUMN($O217:AT217))-COLUMN($O217:AT217),1,1)))</f>
        <v>0</v>
      </c>
      <c r="AU1271" s="221">
        <f ca="1">-SUMPRODUCT($O1213:AU1213,N(OFFSET($O217:AU217,0,MAX(COLUMN($O217:AU217))-COLUMN($O217:AU217),1,1)))</f>
        <v>0</v>
      </c>
      <c r="AV1271" s="221">
        <f ca="1">-SUMPRODUCT($O1213:AV1213,N(OFFSET($O217:AV217,0,MAX(COLUMN($O217:AV217))-COLUMN($O217:AV217),1,1)))</f>
        <v>0</v>
      </c>
      <c r="AW1271" s="221">
        <f ca="1">-SUMPRODUCT($O1213:AW1213,N(OFFSET($O217:AW217,0,MAX(COLUMN($O217:AW217))-COLUMN($O217:AW217),1,1)))</f>
        <v>0</v>
      </c>
      <c r="AX1271" s="221">
        <f ca="1">-SUMPRODUCT($O1213:AX1213,N(OFFSET($O217:AX217,0,MAX(COLUMN($O217:AX217))-COLUMN($O217:AX217),1,1)))</f>
        <v>0</v>
      </c>
      <c r="AY1271" s="221">
        <f ca="1">-SUMPRODUCT($O1213:AY1213,N(OFFSET($O217:AY217,0,MAX(COLUMN($O217:AY217))-COLUMN($O217:AY217),1,1)))</f>
        <v>0</v>
      </c>
      <c r="AZ1271" s="221">
        <f ca="1">-SUMPRODUCT($O1213:AZ1213,N(OFFSET($O217:AZ217,0,MAX(COLUMN($O217:AZ217))-COLUMN($O217:AZ217),1,1)))</f>
        <v>0</v>
      </c>
      <c r="BA1271" s="221">
        <f ca="1">-SUMPRODUCT($O1213:BA1213,N(OFFSET($O217:BA217,0,MAX(COLUMN($O217:BA217))-COLUMN($O217:BA217),1,1)))</f>
        <v>0</v>
      </c>
      <c r="BB1271" s="221">
        <f ca="1">-SUMPRODUCT($O1213:BB1213,N(OFFSET($O217:BB217,0,MAX(COLUMN($O217:BB217))-COLUMN($O217:BB217),1,1)))</f>
        <v>0</v>
      </c>
      <c r="BC1271" s="221">
        <f ca="1">-SUMPRODUCT($O1213:BC1213,N(OFFSET($O217:BC217,0,MAX(COLUMN($O217:BC217))-COLUMN($O217:BC217),1,1)))</f>
        <v>0</v>
      </c>
      <c r="BD1271" s="221">
        <f ca="1">-SUMPRODUCT($O1213:BD1213,N(OFFSET($O217:BD217,0,MAX(COLUMN($O217:BD217))-COLUMN($O217:BD217),1,1)))</f>
        <v>0</v>
      </c>
      <c r="BE1271" s="221">
        <f ca="1">-SUMPRODUCT($O1213:BE1213,N(OFFSET($O217:BE217,0,MAX(COLUMN($O217:BE217))-COLUMN($O217:BE217),1,1)))</f>
        <v>0</v>
      </c>
      <c r="BF1271" s="221">
        <f ca="1">-SUMPRODUCT($O1213:BF1213,N(OFFSET($O217:BF217,0,MAX(COLUMN($O217:BF217))-COLUMN($O217:BF217),1,1)))</f>
        <v>0</v>
      </c>
      <c r="BG1271" s="221">
        <f ca="1">-SUMPRODUCT($O1213:BG1213,N(OFFSET($O217:BG217,0,MAX(COLUMN($O217:BG217))-COLUMN($O217:BG217),1,1)))</f>
        <v>0</v>
      </c>
      <c r="BH1271" s="221">
        <f ca="1">-SUMPRODUCT($O1213:BH1213,N(OFFSET($O217:BH217,0,MAX(COLUMN($O217:BH217))-COLUMN($O217:BH217),1,1)))</f>
        <v>0</v>
      </c>
      <c r="BI1271" s="221">
        <f ca="1">-SUMPRODUCT($O1213:BI1213,N(OFFSET($O217:BI217,0,MAX(COLUMN($O217:BI217))-COLUMN($O217:BI217),1,1)))</f>
        <v>0</v>
      </c>
      <c r="BJ1271" s="221">
        <f ca="1">-SUMPRODUCT($O1213:BJ1213,N(OFFSET($O217:BJ217,0,MAX(COLUMN($O217:BJ217))-COLUMN($O217:BJ217),1,1)))</f>
        <v>0</v>
      </c>
      <c r="BK1271" s="221">
        <f ca="1">-SUMPRODUCT($O1213:BK1213,N(OFFSET($O217:BK217,0,MAX(COLUMN($O217:BK217))-COLUMN($O217:BK217),1,1)))</f>
        <v>0</v>
      </c>
      <c r="BL1271" s="221">
        <f ca="1">-SUMPRODUCT($O1213:BL1213,N(OFFSET($O217:BL217,0,MAX(COLUMN($O217:BL217))-COLUMN($O217:BL217),1,1)))</f>
        <v>0</v>
      </c>
      <c r="BM1271" s="221">
        <f ca="1">-SUMPRODUCT($O1213:BM1213,N(OFFSET($O217:BM217,0,MAX(COLUMN($O217:BM217))-COLUMN($O217:BM217),1,1)))</f>
        <v>0</v>
      </c>
    </row>
    <row r="1272" spans="3:65" outlineLevel="1" x14ac:dyDescent="0.2">
      <c r="C1272" s="188">
        <f t="shared" si="951"/>
        <v>20</v>
      </c>
      <c r="D1272" s="166" t="str">
        <f t="shared" si="950"/>
        <v>item 20</v>
      </c>
      <c r="E1272" s="211" t="str">
        <f t="shared" si="950"/>
        <v>Operating Expense</v>
      </c>
      <c r="F1272" s="183">
        <f t="shared" si="950"/>
        <v>2</v>
      </c>
      <c r="G1272" s="183"/>
      <c r="H1272" s="189"/>
      <c r="I1272" s="189"/>
      <c r="K1272" s="202">
        <f t="shared" ca="1" si="952"/>
        <v>0</v>
      </c>
      <c r="L1272" s="203">
        <f t="shared" ca="1" si="953"/>
        <v>0</v>
      </c>
      <c r="O1272" s="221">
        <f ca="1">-SUMPRODUCT($O1214:O1214,N(OFFSET($O218:O218,0,MAX(COLUMN($O218:O218))-COLUMN($O218:O218),1,1)))</f>
        <v>0</v>
      </c>
      <c r="P1272" s="221">
        <f ca="1">-SUMPRODUCT($O1214:P1214,N(OFFSET($O218:P218,0,MAX(COLUMN($O218:P218))-COLUMN($O218:P218),1,1)))</f>
        <v>0</v>
      </c>
      <c r="Q1272" s="221">
        <f ca="1">-SUMPRODUCT($O1214:Q1214,N(OFFSET($O218:Q218,0,MAX(COLUMN($O218:Q218))-COLUMN($O218:Q218),1,1)))</f>
        <v>0</v>
      </c>
      <c r="R1272" s="221">
        <f ca="1">-SUMPRODUCT($O1214:R1214,N(OFFSET($O218:R218,0,MAX(COLUMN($O218:R218))-COLUMN($O218:R218),1,1)))</f>
        <v>0</v>
      </c>
      <c r="S1272" s="221">
        <f ca="1">-SUMPRODUCT($O1214:S1214,N(OFFSET($O218:S218,0,MAX(COLUMN($O218:S218))-COLUMN($O218:S218),1,1)))</f>
        <v>0</v>
      </c>
      <c r="T1272" s="221">
        <f ca="1">-SUMPRODUCT($O1214:T1214,N(OFFSET($O218:T218,0,MAX(COLUMN($O218:T218))-COLUMN($O218:T218),1,1)))</f>
        <v>0</v>
      </c>
      <c r="U1272" s="221">
        <f ca="1">-SUMPRODUCT($O1214:U1214,N(OFFSET($O218:U218,0,MAX(COLUMN($O218:U218))-COLUMN($O218:U218),1,1)))</f>
        <v>0</v>
      </c>
      <c r="V1272" s="221">
        <f ca="1">-SUMPRODUCT($O1214:V1214,N(OFFSET($O218:V218,0,MAX(COLUMN($O218:V218))-COLUMN($O218:V218),1,1)))</f>
        <v>0</v>
      </c>
      <c r="W1272" s="221">
        <f ca="1">-SUMPRODUCT($O1214:W1214,N(OFFSET($O218:W218,0,MAX(COLUMN($O218:W218))-COLUMN($O218:W218),1,1)))</f>
        <v>0</v>
      </c>
      <c r="X1272" s="221">
        <f ca="1">-SUMPRODUCT($O1214:X1214,N(OFFSET($O218:X218,0,MAX(COLUMN($O218:X218))-COLUMN($O218:X218),1,1)))</f>
        <v>0</v>
      </c>
      <c r="Y1272" s="221">
        <f ca="1">-SUMPRODUCT($O1214:Y1214,N(OFFSET($O218:Y218,0,MAX(COLUMN($O218:Y218))-COLUMN($O218:Y218),1,1)))</f>
        <v>0</v>
      </c>
      <c r="Z1272" s="221">
        <f ca="1">-SUMPRODUCT($O1214:Z1214,N(OFFSET($O218:Z218,0,MAX(COLUMN($O218:Z218))-COLUMN($O218:Z218),1,1)))</f>
        <v>0</v>
      </c>
      <c r="AA1272" s="221">
        <f ca="1">-SUMPRODUCT($O1214:AA1214,N(OFFSET($O218:AA218,0,MAX(COLUMN($O218:AA218))-COLUMN($O218:AA218),1,1)))</f>
        <v>0</v>
      </c>
      <c r="AB1272" s="221">
        <f ca="1">-SUMPRODUCT($O1214:AB1214,N(OFFSET($O218:AB218,0,MAX(COLUMN($O218:AB218))-COLUMN($O218:AB218),1,1)))</f>
        <v>0</v>
      </c>
      <c r="AC1272" s="221">
        <f ca="1">-SUMPRODUCT($O1214:AC1214,N(OFFSET($O218:AC218,0,MAX(COLUMN($O218:AC218))-COLUMN($O218:AC218),1,1)))</f>
        <v>0</v>
      </c>
      <c r="AD1272" s="221">
        <f ca="1">-SUMPRODUCT($O1214:AD1214,N(OFFSET($O218:AD218,0,MAX(COLUMN($O218:AD218))-COLUMN($O218:AD218),1,1)))</f>
        <v>0</v>
      </c>
      <c r="AE1272" s="221">
        <f ca="1">-SUMPRODUCT($O1214:AE1214,N(OFFSET($O218:AE218,0,MAX(COLUMN($O218:AE218))-COLUMN($O218:AE218),1,1)))</f>
        <v>0</v>
      </c>
      <c r="AF1272" s="221">
        <f ca="1">-SUMPRODUCT($O1214:AF1214,N(OFFSET($O218:AF218,0,MAX(COLUMN($O218:AF218))-COLUMN($O218:AF218),1,1)))</f>
        <v>0</v>
      </c>
      <c r="AG1272" s="221">
        <f ca="1">-SUMPRODUCT($O1214:AG1214,N(OFFSET($O218:AG218,0,MAX(COLUMN($O218:AG218))-COLUMN($O218:AG218),1,1)))</f>
        <v>0</v>
      </c>
      <c r="AH1272" s="221">
        <f ca="1">-SUMPRODUCT($O1214:AH1214,N(OFFSET($O218:AH218,0,MAX(COLUMN($O218:AH218))-COLUMN($O218:AH218),1,1)))</f>
        <v>0</v>
      </c>
      <c r="AI1272" s="221">
        <f ca="1">-SUMPRODUCT($O1214:AI1214,N(OFFSET($O218:AI218,0,MAX(COLUMN($O218:AI218))-COLUMN($O218:AI218),1,1)))</f>
        <v>0</v>
      </c>
      <c r="AJ1272" s="221">
        <f ca="1">-SUMPRODUCT($O1214:AJ1214,N(OFFSET($O218:AJ218,0,MAX(COLUMN($O218:AJ218))-COLUMN($O218:AJ218),1,1)))</f>
        <v>0</v>
      </c>
      <c r="AK1272" s="221">
        <f ca="1">-SUMPRODUCT($O1214:AK1214,N(OFFSET($O218:AK218,0,MAX(COLUMN($O218:AK218))-COLUMN($O218:AK218),1,1)))</f>
        <v>0</v>
      </c>
      <c r="AL1272" s="221">
        <f ca="1">-SUMPRODUCT($O1214:AL1214,N(OFFSET($O218:AL218,0,MAX(COLUMN($O218:AL218))-COLUMN($O218:AL218),1,1)))</f>
        <v>0</v>
      </c>
      <c r="AM1272" s="221">
        <f ca="1">-SUMPRODUCT($O1214:AM1214,N(OFFSET($O218:AM218,0,MAX(COLUMN($O218:AM218))-COLUMN($O218:AM218),1,1)))</f>
        <v>0</v>
      </c>
      <c r="AN1272" s="221">
        <f ca="1">-SUMPRODUCT($O1214:AN1214,N(OFFSET($O218:AN218,0,MAX(COLUMN($O218:AN218))-COLUMN($O218:AN218),1,1)))</f>
        <v>0</v>
      </c>
      <c r="AO1272" s="221">
        <f ca="1">-SUMPRODUCT($O1214:AO1214,N(OFFSET($O218:AO218,0,MAX(COLUMN($O218:AO218))-COLUMN($O218:AO218),1,1)))</f>
        <v>0</v>
      </c>
      <c r="AP1272" s="221">
        <f ca="1">-SUMPRODUCT($O1214:AP1214,N(OFFSET($O218:AP218,0,MAX(COLUMN($O218:AP218))-COLUMN($O218:AP218),1,1)))</f>
        <v>0</v>
      </c>
      <c r="AQ1272" s="221">
        <f ca="1">-SUMPRODUCT($O1214:AQ1214,N(OFFSET($O218:AQ218,0,MAX(COLUMN($O218:AQ218))-COLUMN($O218:AQ218),1,1)))</f>
        <v>0</v>
      </c>
      <c r="AR1272" s="221">
        <f ca="1">-SUMPRODUCT($O1214:AR1214,N(OFFSET($O218:AR218,0,MAX(COLUMN($O218:AR218))-COLUMN($O218:AR218),1,1)))</f>
        <v>0</v>
      </c>
      <c r="AS1272" s="221">
        <f ca="1">-SUMPRODUCT($O1214:AS1214,N(OFFSET($O218:AS218,0,MAX(COLUMN($O218:AS218))-COLUMN($O218:AS218),1,1)))</f>
        <v>0</v>
      </c>
      <c r="AT1272" s="221">
        <f ca="1">-SUMPRODUCT($O1214:AT1214,N(OFFSET($O218:AT218,0,MAX(COLUMN($O218:AT218))-COLUMN($O218:AT218),1,1)))</f>
        <v>0</v>
      </c>
      <c r="AU1272" s="221">
        <f ca="1">-SUMPRODUCT($O1214:AU1214,N(OFFSET($O218:AU218,0,MAX(COLUMN($O218:AU218))-COLUMN($O218:AU218),1,1)))</f>
        <v>0</v>
      </c>
      <c r="AV1272" s="221">
        <f ca="1">-SUMPRODUCT($O1214:AV1214,N(OFFSET($O218:AV218,0,MAX(COLUMN($O218:AV218))-COLUMN($O218:AV218),1,1)))</f>
        <v>0</v>
      </c>
      <c r="AW1272" s="221">
        <f ca="1">-SUMPRODUCT($O1214:AW1214,N(OFFSET($O218:AW218,0,MAX(COLUMN($O218:AW218))-COLUMN($O218:AW218),1,1)))</f>
        <v>0</v>
      </c>
      <c r="AX1272" s="221">
        <f ca="1">-SUMPRODUCT($O1214:AX1214,N(OFFSET($O218:AX218,0,MAX(COLUMN($O218:AX218))-COLUMN($O218:AX218),1,1)))</f>
        <v>0</v>
      </c>
      <c r="AY1272" s="221">
        <f ca="1">-SUMPRODUCT($O1214:AY1214,N(OFFSET($O218:AY218,0,MAX(COLUMN($O218:AY218))-COLUMN($O218:AY218),1,1)))</f>
        <v>0</v>
      </c>
      <c r="AZ1272" s="221">
        <f ca="1">-SUMPRODUCT($O1214:AZ1214,N(OFFSET($O218:AZ218,0,MAX(COLUMN($O218:AZ218))-COLUMN($O218:AZ218),1,1)))</f>
        <v>0</v>
      </c>
      <c r="BA1272" s="221">
        <f ca="1">-SUMPRODUCT($O1214:BA1214,N(OFFSET($O218:BA218,0,MAX(COLUMN($O218:BA218))-COLUMN($O218:BA218),1,1)))</f>
        <v>0</v>
      </c>
      <c r="BB1272" s="221">
        <f ca="1">-SUMPRODUCT($O1214:BB1214,N(OFFSET($O218:BB218,0,MAX(COLUMN($O218:BB218))-COLUMN($O218:BB218),1,1)))</f>
        <v>0</v>
      </c>
      <c r="BC1272" s="221">
        <f ca="1">-SUMPRODUCT($O1214:BC1214,N(OFFSET($O218:BC218,0,MAX(COLUMN($O218:BC218))-COLUMN($O218:BC218),1,1)))</f>
        <v>0</v>
      </c>
      <c r="BD1272" s="221">
        <f ca="1">-SUMPRODUCT($O1214:BD1214,N(OFFSET($O218:BD218,0,MAX(COLUMN($O218:BD218))-COLUMN($O218:BD218),1,1)))</f>
        <v>0</v>
      </c>
      <c r="BE1272" s="221">
        <f ca="1">-SUMPRODUCT($O1214:BE1214,N(OFFSET($O218:BE218,0,MAX(COLUMN($O218:BE218))-COLUMN($O218:BE218),1,1)))</f>
        <v>0</v>
      </c>
      <c r="BF1272" s="221">
        <f ca="1">-SUMPRODUCT($O1214:BF1214,N(OFFSET($O218:BF218,0,MAX(COLUMN($O218:BF218))-COLUMN($O218:BF218),1,1)))</f>
        <v>0</v>
      </c>
      <c r="BG1272" s="221">
        <f ca="1">-SUMPRODUCT($O1214:BG1214,N(OFFSET($O218:BG218,0,MAX(COLUMN($O218:BG218))-COLUMN($O218:BG218),1,1)))</f>
        <v>0</v>
      </c>
      <c r="BH1272" s="221">
        <f ca="1">-SUMPRODUCT($O1214:BH1214,N(OFFSET($O218:BH218,0,MAX(COLUMN($O218:BH218))-COLUMN($O218:BH218),1,1)))</f>
        <v>0</v>
      </c>
      <c r="BI1272" s="221">
        <f ca="1">-SUMPRODUCT($O1214:BI1214,N(OFFSET($O218:BI218,0,MAX(COLUMN($O218:BI218))-COLUMN($O218:BI218),1,1)))</f>
        <v>0</v>
      </c>
      <c r="BJ1272" s="221">
        <f ca="1">-SUMPRODUCT($O1214:BJ1214,N(OFFSET($O218:BJ218,0,MAX(COLUMN($O218:BJ218))-COLUMN($O218:BJ218),1,1)))</f>
        <v>0</v>
      </c>
      <c r="BK1272" s="221">
        <f ca="1">-SUMPRODUCT($O1214:BK1214,N(OFFSET($O218:BK218,0,MAX(COLUMN($O218:BK218))-COLUMN($O218:BK218),1,1)))</f>
        <v>0</v>
      </c>
      <c r="BL1272" s="221">
        <f ca="1">-SUMPRODUCT($O1214:BL1214,N(OFFSET($O218:BL218,0,MAX(COLUMN($O218:BL218))-COLUMN($O218:BL218),1,1)))</f>
        <v>0</v>
      </c>
      <c r="BM1272" s="221">
        <f ca="1">-SUMPRODUCT($O1214:BM1214,N(OFFSET($O218:BM218,0,MAX(COLUMN($O218:BM218))-COLUMN($O218:BM218),1,1)))</f>
        <v>0</v>
      </c>
    </row>
    <row r="1273" spans="3:65" outlineLevel="1" x14ac:dyDescent="0.2">
      <c r="C1273" s="188">
        <f t="shared" si="951"/>
        <v>21</v>
      </c>
      <c r="D1273" s="166" t="str">
        <f t="shared" si="950"/>
        <v>item 21</v>
      </c>
      <c r="E1273" s="211" t="str">
        <f t="shared" si="950"/>
        <v>Operating Expense</v>
      </c>
      <c r="F1273" s="183">
        <f t="shared" si="950"/>
        <v>2</v>
      </c>
      <c r="G1273" s="183"/>
      <c r="H1273" s="189"/>
      <c r="I1273" s="189"/>
      <c r="K1273" s="202">
        <f t="shared" ca="1" si="952"/>
        <v>0</v>
      </c>
      <c r="L1273" s="203">
        <f t="shared" ca="1" si="953"/>
        <v>0</v>
      </c>
      <c r="O1273" s="221">
        <f ca="1">-SUMPRODUCT($O1215:O1215,N(OFFSET($O219:O219,0,MAX(COLUMN($O219:O219))-COLUMN($O219:O219),1,1)))</f>
        <v>0</v>
      </c>
      <c r="P1273" s="221">
        <f ca="1">-SUMPRODUCT($O1215:P1215,N(OFFSET($O219:P219,0,MAX(COLUMN($O219:P219))-COLUMN($O219:P219),1,1)))</f>
        <v>0</v>
      </c>
      <c r="Q1273" s="221">
        <f ca="1">-SUMPRODUCT($O1215:Q1215,N(OFFSET($O219:Q219,0,MAX(COLUMN($O219:Q219))-COLUMN($O219:Q219),1,1)))</f>
        <v>0</v>
      </c>
      <c r="R1273" s="221">
        <f ca="1">-SUMPRODUCT($O1215:R1215,N(OFFSET($O219:R219,0,MAX(COLUMN($O219:R219))-COLUMN($O219:R219),1,1)))</f>
        <v>0</v>
      </c>
      <c r="S1273" s="221">
        <f ca="1">-SUMPRODUCT($O1215:S1215,N(OFFSET($O219:S219,0,MAX(COLUMN($O219:S219))-COLUMN($O219:S219),1,1)))</f>
        <v>0</v>
      </c>
      <c r="T1273" s="221">
        <f ca="1">-SUMPRODUCT($O1215:T1215,N(OFFSET($O219:T219,0,MAX(COLUMN($O219:T219))-COLUMN($O219:T219),1,1)))</f>
        <v>0</v>
      </c>
      <c r="U1273" s="221">
        <f ca="1">-SUMPRODUCT($O1215:U1215,N(OFFSET($O219:U219,0,MAX(COLUMN($O219:U219))-COLUMN($O219:U219),1,1)))</f>
        <v>0</v>
      </c>
      <c r="V1273" s="221">
        <f ca="1">-SUMPRODUCT($O1215:V1215,N(OFFSET($O219:V219,0,MAX(COLUMN($O219:V219))-COLUMN($O219:V219),1,1)))</f>
        <v>0</v>
      </c>
      <c r="W1273" s="221">
        <f ca="1">-SUMPRODUCT($O1215:W1215,N(OFFSET($O219:W219,0,MAX(COLUMN($O219:W219))-COLUMN($O219:W219),1,1)))</f>
        <v>0</v>
      </c>
      <c r="X1273" s="221">
        <f ca="1">-SUMPRODUCT($O1215:X1215,N(OFFSET($O219:X219,0,MAX(COLUMN($O219:X219))-COLUMN($O219:X219),1,1)))</f>
        <v>0</v>
      </c>
      <c r="Y1273" s="221">
        <f ca="1">-SUMPRODUCT($O1215:Y1215,N(OFFSET($O219:Y219,0,MAX(COLUMN($O219:Y219))-COLUMN($O219:Y219),1,1)))</f>
        <v>0</v>
      </c>
      <c r="Z1273" s="221">
        <f ca="1">-SUMPRODUCT($O1215:Z1215,N(OFFSET($O219:Z219,0,MAX(COLUMN($O219:Z219))-COLUMN($O219:Z219),1,1)))</f>
        <v>0</v>
      </c>
      <c r="AA1273" s="221">
        <f ca="1">-SUMPRODUCT($O1215:AA1215,N(OFFSET($O219:AA219,0,MAX(COLUMN($O219:AA219))-COLUMN($O219:AA219),1,1)))</f>
        <v>0</v>
      </c>
      <c r="AB1273" s="221">
        <f ca="1">-SUMPRODUCT($O1215:AB1215,N(OFFSET($O219:AB219,0,MAX(COLUMN($O219:AB219))-COLUMN($O219:AB219),1,1)))</f>
        <v>0</v>
      </c>
      <c r="AC1273" s="221">
        <f ca="1">-SUMPRODUCT($O1215:AC1215,N(OFFSET($O219:AC219,0,MAX(COLUMN($O219:AC219))-COLUMN($O219:AC219),1,1)))</f>
        <v>0</v>
      </c>
      <c r="AD1273" s="221">
        <f ca="1">-SUMPRODUCT($O1215:AD1215,N(OFFSET($O219:AD219,0,MAX(COLUMN($O219:AD219))-COLUMN($O219:AD219),1,1)))</f>
        <v>0</v>
      </c>
      <c r="AE1273" s="221">
        <f ca="1">-SUMPRODUCT($O1215:AE1215,N(OFFSET($O219:AE219,0,MAX(COLUMN($O219:AE219))-COLUMN($O219:AE219),1,1)))</f>
        <v>0</v>
      </c>
      <c r="AF1273" s="221">
        <f ca="1">-SUMPRODUCT($O1215:AF1215,N(OFFSET($O219:AF219,0,MAX(COLUMN($O219:AF219))-COLUMN($O219:AF219),1,1)))</f>
        <v>0</v>
      </c>
      <c r="AG1273" s="221">
        <f ca="1">-SUMPRODUCT($O1215:AG1215,N(OFFSET($O219:AG219,0,MAX(COLUMN($O219:AG219))-COLUMN($O219:AG219),1,1)))</f>
        <v>0</v>
      </c>
      <c r="AH1273" s="221">
        <f ca="1">-SUMPRODUCT($O1215:AH1215,N(OFFSET($O219:AH219,0,MAX(COLUMN($O219:AH219))-COLUMN($O219:AH219),1,1)))</f>
        <v>0</v>
      </c>
      <c r="AI1273" s="221">
        <f ca="1">-SUMPRODUCT($O1215:AI1215,N(OFFSET($O219:AI219,0,MAX(COLUMN($O219:AI219))-COLUMN($O219:AI219),1,1)))</f>
        <v>0</v>
      </c>
      <c r="AJ1273" s="221">
        <f ca="1">-SUMPRODUCT($O1215:AJ1215,N(OFFSET($O219:AJ219,0,MAX(COLUMN($O219:AJ219))-COLUMN($O219:AJ219),1,1)))</f>
        <v>0</v>
      </c>
      <c r="AK1273" s="221">
        <f ca="1">-SUMPRODUCT($O1215:AK1215,N(OFFSET($O219:AK219,0,MAX(COLUMN($O219:AK219))-COLUMN($O219:AK219),1,1)))</f>
        <v>0</v>
      </c>
      <c r="AL1273" s="221">
        <f ca="1">-SUMPRODUCT($O1215:AL1215,N(OFFSET($O219:AL219,0,MAX(COLUMN($O219:AL219))-COLUMN($O219:AL219),1,1)))</f>
        <v>0</v>
      </c>
      <c r="AM1273" s="221">
        <f ca="1">-SUMPRODUCT($O1215:AM1215,N(OFFSET($O219:AM219,0,MAX(COLUMN($O219:AM219))-COLUMN($O219:AM219),1,1)))</f>
        <v>0</v>
      </c>
      <c r="AN1273" s="221">
        <f ca="1">-SUMPRODUCT($O1215:AN1215,N(OFFSET($O219:AN219,0,MAX(COLUMN($O219:AN219))-COLUMN($O219:AN219),1,1)))</f>
        <v>0</v>
      </c>
      <c r="AO1273" s="221">
        <f ca="1">-SUMPRODUCT($O1215:AO1215,N(OFFSET($O219:AO219,0,MAX(COLUMN($O219:AO219))-COLUMN($O219:AO219),1,1)))</f>
        <v>0</v>
      </c>
      <c r="AP1273" s="221">
        <f ca="1">-SUMPRODUCT($O1215:AP1215,N(OFFSET($O219:AP219,0,MAX(COLUMN($O219:AP219))-COLUMN($O219:AP219),1,1)))</f>
        <v>0</v>
      </c>
      <c r="AQ1273" s="221">
        <f ca="1">-SUMPRODUCT($O1215:AQ1215,N(OFFSET($O219:AQ219,0,MAX(COLUMN($O219:AQ219))-COLUMN($O219:AQ219),1,1)))</f>
        <v>0</v>
      </c>
      <c r="AR1273" s="221">
        <f ca="1">-SUMPRODUCT($O1215:AR1215,N(OFFSET($O219:AR219,0,MAX(COLUMN($O219:AR219))-COLUMN($O219:AR219),1,1)))</f>
        <v>0</v>
      </c>
      <c r="AS1273" s="221">
        <f ca="1">-SUMPRODUCT($O1215:AS1215,N(OFFSET($O219:AS219,0,MAX(COLUMN($O219:AS219))-COLUMN($O219:AS219),1,1)))</f>
        <v>0</v>
      </c>
      <c r="AT1273" s="221">
        <f ca="1">-SUMPRODUCT($O1215:AT1215,N(OFFSET($O219:AT219,0,MAX(COLUMN($O219:AT219))-COLUMN($O219:AT219),1,1)))</f>
        <v>0</v>
      </c>
      <c r="AU1273" s="221">
        <f ca="1">-SUMPRODUCT($O1215:AU1215,N(OFFSET($O219:AU219,0,MAX(COLUMN($O219:AU219))-COLUMN($O219:AU219),1,1)))</f>
        <v>0</v>
      </c>
      <c r="AV1273" s="221">
        <f ca="1">-SUMPRODUCT($O1215:AV1215,N(OFFSET($O219:AV219,0,MAX(COLUMN($O219:AV219))-COLUMN($O219:AV219),1,1)))</f>
        <v>0</v>
      </c>
      <c r="AW1273" s="221">
        <f ca="1">-SUMPRODUCT($O1215:AW1215,N(OFFSET($O219:AW219,0,MAX(COLUMN($O219:AW219))-COLUMN($O219:AW219),1,1)))</f>
        <v>0</v>
      </c>
      <c r="AX1273" s="221">
        <f ca="1">-SUMPRODUCT($O1215:AX1215,N(OFFSET($O219:AX219,0,MAX(COLUMN($O219:AX219))-COLUMN($O219:AX219),1,1)))</f>
        <v>0</v>
      </c>
      <c r="AY1273" s="221">
        <f ca="1">-SUMPRODUCT($O1215:AY1215,N(OFFSET($O219:AY219,0,MAX(COLUMN($O219:AY219))-COLUMN($O219:AY219),1,1)))</f>
        <v>0</v>
      </c>
      <c r="AZ1273" s="221">
        <f ca="1">-SUMPRODUCT($O1215:AZ1215,N(OFFSET($O219:AZ219,0,MAX(COLUMN($O219:AZ219))-COLUMN($O219:AZ219),1,1)))</f>
        <v>0</v>
      </c>
      <c r="BA1273" s="221">
        <f ca="1">-SUMPRODUCT($O1215:BA1215,N(OFFSET($O219:BA219,0,MAX(COLUMN($O219:BA219))-COLUMN($O219:BA219),1,1)))</f>
        <v>0</v>
      </c>
      <c r="BB1273" s="221">
        <f ca="1">-SUMPRODUCT($O1215:BB1215,N(OFFSET($O219:BB219,0,MAX(COLUMN($O219:BB219))-COLUMN($O219:BB219),1,1)))</f>
        <v>0</v>
      </c>
      <c r="BC1273" s="221">
        <f ca="1">-SUMPRODUCT($O1215:BC1215,N(OFFSET($O219:BC219,0,MAX(COLUMN($O219:BC219))-COLUMN($O219:BC219),1,1)))</f>
        <v>0</v>
      </c>
      <c r="BD1273" s="221">
        <f ca="1">-SUMPRODUCT($O1215:BD1215,N(OFFSET($O219:BD219,0,MAX(COLUMN($O219:BD219))-COLUMN($O219:BD219),1,1)))</f>
        <v>0</v>
      </c>
      <c r="BE1273" s="221">
        <f ca="1">-SUMPRODUCT($O1215:BE1215,N(OFFSET($O219:BE219,0,MAX(COLUMN($O219:BE219))-COLUMN($O219:BE219),1,1)))</f>
        <v>0</v>
      </c>
      <c r="BF1273" s="221">
        <f ca="1">-SUMPRODUCT($O1215:BF1215,N(OFFSET($O219:BF219,0,MAX(COLUMN($O219:BF219))-COLUMN($O219:BF219),1,1)))</f>
        <v>0</v>
      </c>
      <c r="BG1273" s="221">
        <f ca="1">-SUMPRODUCT($O1215:BG1215,N(OFFSET($O219:BG219,0,MAX(COLUMN($O219:BG219))-COLUMN($O219:BG219),1,1)))</f>
        <v>0</v>
      </c>
      <c r="BH1273" s="221">
        <f ca="1">-SUMPRODUCT($O1215:BH1215,N(OFFSET($O219:BH219,0,MAX(COLUMN($O219:BH219))-COLUMN($O219:BH219),1,1)))</f>
        <v>0</v>
      </c>
      <c r="BI1273" s="221">
        <f ca="1">-SUMPRODUCT($O1215:BI1215,N(OFFSET($O219:BI219,0,MAX(COLUMN($O219:BI219))-COLUMN($O219:BI219),1,1)))</f>
        <v>0</v>
      </c>
      <c r="BJ1273" s="221">
        <f ca="1">-SUMPRODUCT($O1215:BJ1215,N(OFFSET($O219:BJ219,0,MAX(COLUMN($O219:BJ219))-COLUMN($O219:BJ219),1,1)))</f>
        <v>0</v>
      </c>
      <c r="BK1273" s="221">
        <f ca="1">-SUMPRODUCT($O1215:BK1215,N(OFFSET($O219:BK219,0,MAX(COLUMN($O219:BK219))-COLUMN($O219:BK219),1,1)))</f>
        <v>0</v>
      </c>
      <c r="BL1273" s="221">
        <f ca="1">-SUMPRODUCT($O1215:BL1215,N(OFFSET($O219:BL219,0,MAX(COLUMN($O219:BL219))-COLUMN($O219:BL219),1,1)))</f>
        <v>0</v>
      </c>
      <c r="BM1273" s="221">
        <f ca="1">-SUMPRODUCT($O1215:BM1215,N(OFFSET($O219:BM219,0,MAX(COLUMN($O219:BM219))-COLUMN($O219:BM219),1,1)))</f>
        <v>0</v>
      </c>
    </row>
    <row r="1274" spans="3:65" outlineLevel="1" x14ac:dyDescent="0.2">
      <c r="C1274" s="188">
        <f t="shared" si="951"/>
        <v>22</v>
      </c>
      <c r="D1274" s="166" t="str">
        <f t="shared" si="950"/>
        <v>item 22</v>
      </c>
      <c r="E1274" s="211" t="str">
        <f t="shared" si="950"/>
        <v>Operating Expense</v>
      </c>
      <c r="F1274" s="183">
        <f t="shared" si="950"/>
        <v>2</v>
      </c>
      <c r="G1274" s="183"/>
      <c r="H1274" s="189"/>
      <c r="I1274" s="189"/>
      <c r="K1274" s="202">
        <f t="shared" ca="1" si="952"/>
        <v>0</v>
      </c>
      <c r="L1274" s="203">
        <f t="shared" ca="1" si="953"/>
        <v>0</v>
      </c>
      <c r="O1274" s="221">
        <f ca="1">-SUMPRODUCT($O1216:O1216,N(OFFSET($O220:O220,0,MAX(COLUMN($O220:O220))-COLUMN($O220:O220),1,1)))</f>
        <v>0</v>
      </c>
      <c r="P1274" s="221">
        <f ca="1">-SUMPRODUCT($O1216:P1216,N(OFFSET($O220:P220,0,MAX(COLUMN($O220:P220))-COLUMN($O220:P220),1,1)))</f>
        <v>0</v>
      </c>
      <c r="Q1274" s="221">
        <f ca="1">-SUMPRODUCT($O1216:Q1216,N(OFFSET($O220:Q220,0,MAX(COLUMN($O220:Q220))-COLUMN($O220:Q220),1,1)))</f>
        <v>0</v>
      </c>
      <c r="R1274" s="221">
        <f ca="1">-SUMPRODUCT($O1216:R1216,N(OFFSET($O220:R220,0,MAX(COLUMN($O220:R220))-COLUMN($O220:R220),1,1)))</f>
        <v>0</v>
      </c>
      <c r="S1274" s="221">
        <f ca="1">-SUMPRODUCT($O1216:S1216,N(OFFSET($O220:S220,0,MAX(COLUMN($O220:S220))-COLUMN($O220:S220),1,1)))</f>
        <v>0</v>
      </c>
      <c r="T1274" s="221">
        <f ca="1">-SUMPRODUCT($O1216:T1216,N(OFFSET($O220:T220,0,MAX(COLUMN($O220:T220))-COLUMN($O220:T220),1,1)))</f>
        <v>0</v>
      </c>
      <c r="U1274" s="221">
        <f ca="1">-SUMPRODUCT($O1216:U1216,N(OFFSET($O220:U220,0,MAX(COLUMN($O220:U220))-COLUMN($O220:U220),1,1)))</f>
        <v>0</v>
      </c>
      <c r="V1274" s="221">
        <f ca="1">-SUMPRODUCT($O1216:V1216,N(OFFSET($O220:V220,0,MAX(COLUMN($O220:V220))-COLUMN($O220:V220),1,1)))</f>
        <v>0</v>
      </c>
      <c r="W1274" s="221">
        <f ca="1">-SUMPRODUCT($O1216:W1216,N(OFFSET($O220:W220,0,MAX(COLUMN($O220:W220))-COLUMN($O220:W220),1,1)))</f>
        <v>0</v>
      </c>
      <c r="X1274" s="221">
        <f ca="1">-SUMPRODUCT($O1216:X1216,N(OFFSET($O220:X220,0,MAX(COLUMN($O220:X220))-COLUMN($O220:X220),1,1)))</f>
        <v>0</v>
      </c>
      <c r="Y1274" s="221">
        <f ca="1">-SUMPRODUCT($O1216:Y1216,N(OFFSET($O220:Y220,0,MAX(COLUMN($O220:Y220))-COLUMN($O220:Y220),1,1)))</f>
        <v>0</v>
      </c>
      <c r="Z1274" s="221">
        <f ca="1">-SUMPRODUCT($O1216:Z1216,N(OFFSET($O220:Z220,0,MAX(COLUMN($O220:Z220))-COLUMN($O220:Z220),1,1)))</f>
        <v>0</v>
      </c>
      <c r="AA1274" s="221">
        <f ca="1">-SUMPRODUCT($O1216:AA1216,N(OFFSET($O220:AA220,0,MAX(COLUMN($O220:AA220))-COLUMN($O220:AA220),1,1)))</f>
        <v>0</v>
      </c>
      <c r="AB1274" s="221">
        <f ca="1">-SUMPRODUCT($O1216:AB1216,N(OFFSET($O220:AB220,0,MAX(COLUMN($O220:AB220))-COLUMN($O220:AB220),1,1)))</f>
        <v>0</v>
      </c>
      <c r="AC1274" s="221">
        <f ca="1">-SUMPRODUCT($O1216:AC1216,N(OFFSET($O220:AC220,0,MAX(COLUMN($O220:AC220))-COLUMN($O220:AC220),1,1)))</f>
        <v>0</v>
      </c>
      <c r="AD1274" s="221">
        <f ca="1">-SUMPRODUCT($O1216:AD1216,N(OFFSET($O220:AD220,0,MAX(COLUMN($O220:AD220))-COLUMN($O220:AD220),1,1)))</f>
        <v>0</v>
      </c>
      <c r="AE1274" s="221">
        <f ca="1">-SUMPRODUCT($O1216:AE1216,N(OFFSET($O220:AE220,0,MAX(COLUMN($O220:AE220))-COLUMN($O220:AE220),1,1)))</f>
        <v>0</v>
      </c>
      <c r="AF1274" s="221">
        <f ca="1">-SUMPRODUCT($O1216:AF1216,N(OFFSET($O220:AF220,0,MAX(COLUMN($O220:AF220))-COLUMN($O220:AF220),1,1)))</f>
        <v>0</v>
      </c>
      <c r="AG1274" s="221">
        <f ca="1">-SUMPRODUCT($O1216:AG1216,N(OFFSET($O220:AG220,0,MAX(COLUMN($O220:AG220))-COLUMN($O220:AG220),1,1)))</f>
        <v>0</v>
      </c>
      <c r="AH1274" s="221">
        <f ca="1">-SUMPRODUCT($O1216:AH1216,N(OFFSET($O220:AH220,0,MAX(COLUMN($O220:AH220))-COLUMN($O220:AH220),1,1)))</f>
        <v>0</v>
      </c>
      <c r="AI1274" s="221">
        <f ca="1">-SUMPRODUCT($O1216:AI1216,N(OFFSET($O220:AI220,0,MAX(COLUMN($O220:AI220))-COLUMN($O220:AI220),1,1)))</f>
        <v>0</v>
      </c>
      <c r="AJ1274" s="221">
        <f ca="1">-SUMPRODUCT($O1216:AJ1216,N(OFFSET($O220:AJ220,0,MAX(COLUMN($O220:AJ220))-COLUMN($O220:AJ220),1,1)))</f>
        <v>0</v>
      </c>
      <c r="AK1274" s="221">
        <f ca="1">-SUMPRODUCT($O1216:AK1216,N(OFFSET($O220:AK220,0,MAX(COLUMN($O220:AK220))-COLUMN($O220:AK220),1,1)))</f>
        <v>0</v>
      </c>
      <c r="AL1274" s="221">
        <f ca="1">-SUMPRODUCT($O1216:AL1216,N(OFFSET($O220:AL220,0,MAX(COLUMN($O220:AL220))-COLUMN($O220:AL220),1,1)))</f>
        <v>0</v>
      </c>
      <c r="AM1274" s="221">
        <f ca="1">-SUMPRODUCT($O1216:AM1216,N(OFFSET($O220:AM220,0,MAX(COLUMN($O220:AM220))-COLUMN($O220:AM220),1,1)))</f>
        <v>0</v>
      </c>
      <c r="AN1274" s="221">
        <f ca="1">-SUMPRODUCT($O1216:AN1216,N(OFFSET($O220:AN220,0,MAX(COLUMN($O220:AN220))-COLUMN($O220:AN220),1,1)))</f>
        <v>0</v>
      </c>
      <c r="AO1274" s="221">
        <f ca="1">-SUMPRODUCT($O1216:AO1216,N(OFFSET($O220:AO220,0,MAX(COLUMN($O220:AO220))-COLUMN($O220:AO220),1,1)))</f>
        <v>0</v>
      </c>
      <c r="AP1274" s="221">
        <f ca="1">-SUMPRODUCT($O1216:AP1216,N(OFFSET($O220:AP220,0,MAX(COLUMN($O220:AP220))-COLUMN($O220:AP220),1,1)))</f>
        <v>0</v>
      </c>
      <c r="AQ1274" s="221">
        <f ca="1">-SUMPRODUCT($O1216:AQ1216,N(OFFSET($O220:AQ220,0,MAX(COLUMN($O220:AQ220))-COLUMN($O220:AQ220),1,1)))</f>
        <v>0</v>
      </c>
      <c r="AR1274" s="221">
        <f ca="1">-SUMPRODUCT($O1216:AR1216,N(OFFSET($O220:AR220,0,MAX(COLUMN($O220:AR220))-COLUMN($O220:AR220),1,1)))</f>
        <v>0</v>
      </c>
      <c r="AS1274" s="221">
        <f ca="1">-SUMPRODUCT($O1216:AS1216,N(OFFSET($O220:AS220,0,MAX(COLUMN($O220:AS220))-COLUMN($O220:AS220),1,1)))</f>
        <v>0</v>
      </c>
      <c r="AT1274" s="221">
        <f ca="1">-SUMPRODUCT($O1216:AT1216,N(OFFSET($O220:AT220,0,MAX(COLUMN($O220:AT220))-COLUMN($O220:AT220),1,1)))</f>
        <v>0</v>
      </c>
      <c r="AU1274" s="221">
        <f ca="1">-SUMPRODUCT($O1216:AU1216,N(OFFSET($O220:AU220,0,MAX(COLUMN($O220:AU220))-COLUMN($O220:AU220),1,1)))</f>
        <v>0</v>
      </c>
      <c r="AV1274" s="221">
        <f ca="1">-SUMPRODUCT($O1216:AV1216,N(OFFSET($O220:AV220,0,MAX(COLUMN($O220:AV220))-COLUMN($O220:AV220),1,1)))</f>
        <v>0</v>
      </c>
      <c r="AW1274" s="221">
        <f ca="1">-SUMPRODUCT($O1216:AW1216,N(OFFSET($O220:AW220,0,MAX(COLUMN($O220:AW220))-COLUMN($O220:AW220),1,1)))</f>
        <v>0</v>
      </c>
      <c r="AX1274" s="221">
        <f ca="1">-SUMPRODUCT($O1216:AX1216,N(OFFSET($O220:AX220,0,MAX(COLUMN($O220:AX220))-COLUMN($O220:AX220),1,1)))</f>
        <v>0</v>
      </c>
      <c r="AY1274" s="221">
        <f ca="1">-SUMPRODUCT($O1216:AY1216,N(OFFSET($O220:AY220,0,MAX(COLUMN($O220:AY220))-COLUMN($O220:AY220),1,1)))</f>
        <v>0</v>
      </c>
      <c r="AZ1274" s="221">
        <f ca="1">-SUMPRODUCT($O1216:AZ1216,N(OFFSET($O220:AZ220,0,MAX(COLUMN($O220:AZ220))-COLUMN($O220:AZ220),1,1)))</f>
        <v>0</v>
      </c>
      <c r="BA1274" s="221">
        <f ca="1">-SUMPRODUCT($O1216:BA1216,N(OFFSET($O220:BA220,0,MAX(COLUMN($O220:BA220))-COLUMN($O220:BA220),1,1)))</f>
        <v>0</v>
      </c>
      <c r="BB1274" s="221">
        <f ca="1">-SUMPRODUCT($O1216:BB1216,N(OFFSET($O220:BB220,0,MAX(COLUMN($O220:BB220))-COLUMN($O220:BB220),1,1)))</f>
        <v>0</v>
      </c>
      <c r="BC1274" s="221">
        <f ca="1">-SUMPRODUCT($O1216:BC1216,N(OFFSET($O220:BC220,0,MAX(COLUMN($O220:BC220))-COLUMN($O220:BC220),1,1)))</f>
        <v>0</v>
      </c>
      <c r="BD1274" s="221">
        <f ca="1">-SUMPRODUCT($O1216:BD1216,N(OFFSET($O220:BD220,0,MAX(COLUMN($O220:BD220))-COLUMN($O220:BD220),1,1)))</f>
        <v>0</v>
      </c>
      <c r="BE1274" s="221">
        <f ca="1">-SUMPRODUCT($O1216:BE1216,N(OFFSET($O220:BE220,0,MAX(COLUMN($O220:BE220))-COLUMN($O220:BE220),1,1)))</f>
        <v>0</v>
      </c>
      <c r="BF1274" s="221">
        <f ca="1">-SUMPRODUCT($O1216:BF1216,N(OFFSET($O220:BF220,0,MAX(COLUMN($O220:BF220))-COLUMN($O220:BF220),1,1)))</f>
        <v>0</v>
      </c>
      <c r="BG1274" s="221">
        <f ca="1">-SUMPRODUCT($O1216:BG1216,N(OFFSET($O220:BG220,0,MAX(COLUMN($O220:BG220))-COLUMN($O220:BG220),1,1)))</f>
        <v>0</v>
      </c>
      <c r="BH1274" s="221">
        <f ca="1">-SUMPRODUCT($O1216:BH1216,N(OFFSET($O220:BH220,0,MAX(COLUMN($O220:BH220))-COLUMN($O220:BH220),1,1)))</f>
        <v>0</v>
      </c>
      <c r="BI1274" s="221">
        <f ca="1">-SUMPRODUCT($O1216:BI1216,N(OFFSET($O220:BI220,0,MAX(COLUMN($O220:BI220))-COLUMN($O220:BI220),1,1)))</f>
        <v>0</v>
      </c>
      <c r="BJ1274" s="221">
        <f ca="1">-SUMPRODUCT($O1216:BJ1216,N(OFFSET($O220:BJ220,0,MAX(COLUMN($O220:BJ220))-COLUMN($O220:BJ220),1,1)))</f>
        <v>0</v>
      </c>
      <c r="BK1274" s="221">
        <f ca="1">-SUMPRODUCT($O1216:BK1216,N(OFFSET($O220:BK220,0,MAX(COLUMN($O220:BK220))-COLUMN($O220:BK220),1,1)))</f>
        <v>0</v>
      </c>
      <c r="BL1274" s="221">
        <f ca="1">-SUMPRODUCT($O1216:BL1216,N(OFFSET($O220:BL220,0,MAX(COLUMN($O220:BL220))-COLUMN($O220:BL220),1,1)))</f>
        <v>0</v>
      </c>
      <c r="BM1274" s="221">
        <f ca="1">-SUMPRODUCT($O1216:BM1216,N(OFFSET($O220:BM220,0,MAX(COLUMN($O220:BM220))-COLUMN($O220:BM220),1,1)))</f>
        <v>0</v>
      </c>
    </row>
    <row r="1275" spans="3:65" outlineLevel="1" x14ac:dyDescent="0.2">
      <c r="C1275" s="188">
        <f t="shared" si="951"/>
        <v>23</v>
      </c>
      <c r="D1275" s="166" t="str">
        <f t="shared" si="950"/>
        <v>item 23</v>
      </c>
      <c r="E1275" s="211" t="str">
        <f t="shared" si="950"/>
        <v>Operating Expense</v>
      </c>
      <c r="F1275" s="183">
        <f t="shared" si="950"/>
        <v>2</v>
      </c>
      <c r="G1275" s="183"/>
      <c r="H1275" s="189"/>
      <c r="I1275" s="189"/>
      <c r="K1275" s="202">
        <f t="shared" ca="1" si="952"/>
        <v>0</v>
      </c>
      <c r="L1275" s="203">
        <f t="shared" ca="1" si="953"/>
        <v>0</v>
      </c>
      <c r="O1275" s="221">
        <f ca="1">-SUMPRODUCT($O1217:O1217,N(OFFSET($O221:O221,0,MAX(COLUMN($O221:O221))-COLUMN($O221:O221),1,1)))</f>
        <v>0</v>
      </c>
      <c r="P1275" s="221">
        <f ca="1">-SUMPRODUCT($O1217:P1217,N(OFFSET($O221:P221,0,MAX(COLUMN($O221:P221))-COLUMN($O221:P221),1,1)))</f>
        <v>0</v>
      </c>
      <c r="Q1275" s="221">
        <f ca="1">-SUMPRODUCT($O1217:Q1217,N(OFFSET($O221:Q221,0,MAX(COLUMN($O221:Q221))-COLUMN($O221:Q221),1,1)))</f>
        <v>0</v>
      </c>
      <c r="R1275" s="221">
        <f ca="1">-SUMPRODUCT($O1217:R1217,N(OFFSET($O221:R221,0,MAX(COLUMN($O221:R221))-COLUMN($O221:R221),1,1)))</f>
        <v>0</v>
      </c>
      <c r="S1275" s="221">
        <f ca="1">-SUMPRODUCT($O1217:S1217,N(OFFSET($O221:S221,0,MAX(COLUMN($O221:S221))-COLUMN($O221:S221),1,1)))</f>
        <v>0</v>
      </c>
      <c r="T1275" s="221">
        <f ca="1">-SUMPRODUCT($O1217:T1217,N(OFFSET($O221:T221,0,MAX(COLUMN($O221:T221))-COLUMN($O221:T221),1,1)))</f>
        <v>0</v>
      </c>
      <c r="U1275" s="221">
        <f ca="1">-SUMPRODUCT($O1217:U1217,N(OFFSET($O221:U221,0,MAX(COLUMN($O221:U221))-COLUMN($O221:U221),1,1)))</f>
        <v>0</v>
      </c>
      <c r="V1275" s="221">
        <f ca="1">-SUMPRODUCT($O1217:V1217,N(OFFSET($O221:V221,0,MAX(COLUMN($O221:V221))-COLUMN($O221:V221),1,1)))</f>
        <v>0</v>
      </c>
      <c r="W1275" s="221">
        <f ca="1">-SUMPRODUCT($O1217:W1217,N(OFFSET($O221:W221,0,MAX(COLUMN($O221:W221))-COLUMN($O221:W221),1,1)))</f>
        <v>0</v>
      </c>
      <c r="X1275" s="221">
        <f ca="1">-SUMPRODUCT($O1217:X1217,N(OFFSET($O221:X221,0,MAX(COLUMN($O221:X221))-COLUMN($O221:X221),1,1)))</f>
        <v>0</v>
      </c>
      <c r="Y1275" s="221">
        <f ca="1">-SUMPRODUCT($O1217:Y1217,N(OFFSET($O221:Y221,0,MAX(COLUMN($O221:Y221))-COLUMN($O221:Y221),1,1)))</f>
        <v>0</v>
      </c>
      <c r="Z1275" s="221">
        <f ca="1">-SUMPRODUCT($O1217:Z1217,N(OFFSET($O221:Z221,0,MAX(COLUMN($O221:Z221))-COLUMN($O221:Z221),1,1)))</f>
        <v>0</v>
      </c>
      <c r="AA1275" s="221">
        <f ca="1">-SUMPRODUCT($O1217:AA1217,N(OFFSET($O221:AA221,0,MAX(COLUMN($O221:AA221))-COLUMN($O221:AA221),1,1)))</f>
        <v>0</v>
      </c>
      <c r="AB1275" s="221">
        <f ca="1">-SUMPRODUCT($O1217:AB1217,N(OFFSET($O221:AB221,0,MAX(COLUMN($O221:AB221))-COLUMN($O221:AB221),1,1)))</f>
        <v>0</v>
      </c>
      <c r="AC1275" s="221">
        <f ca="1">-SUMPRODUCT($O1217:AC1217,N(OFFSET($O221:AC221,0,MAX(COLUMN($O221:AC221))-COLUMN($O221:AC221),1,1)))</f>
        <v>0</v>
      </c>
      <c r="AD1275" s="221">
        <f ca="1">-SUMPRODUCT($O1217:AD1217,N(OFFSET($O221:AD221,0,MAX(COLUMN($O221:AD221))-COLUMN($O221:AD221),1,1)))</f>
        <v>0</v>
      </c>
      <c r="AE1275" s="221">
        <f ca="1">-SUMPRODUCT($O1217:AE1217,N(OFFSET($O221:AE221,0,MAX(COLUMN($O221:AE221))-COLUMN($O221:AE221),1,1)))</f>
        <v>0</v>
      </c>
      <c r="AF1275" s="221">
        <f ca="1">-SUMPRODUCT($O1217:AF1217,N(OFFSET($O221:AF221,0,MAX(COLUMN($O221:AF221))-COLUMN($O221:AF221),1,1)))</f>
        <v>0</v>
      </c>
      <c r="AG1275" s="221">
        <f ca="1">-SUMPRODUCT($O1217:AG1217,N(OFFSET($O221:AG221,0,MAX(COLUMN($O221:AG221))-COLUMN($O221:AG221),1,1)))</f>
        <v>0</v>
      </c>
      <c r="AH1275" s="221">
        <f ca="1">-SUMPRODUCT($O1217:AH1217,N(OFFSET($O221:AH221,0,MAX(COLUMN($O221:AH221))-COLUMN($O221:AH221),1,1)))</f>
        <v>0</v>
      </c>
      <c r="AI1275" s="221">
        <f ca="1">-SUMPRODUCT($O1217:AI1217,N(OFFSET($O221:AI221,0,MAX(COLUMN($O221:AI221))-COLUMN($O221:AI221),1,1)))</f>
        <v>0</v>
      </c>
      <c r="AJ1275" s="221">
        <f ca="1">-SUMPRODUCT($O1217:AJ1217,N(OFFSET($O221:AJ221,0,MAX(COLUMN($O221:AJ221))-COLUMN($O221:AJ221),1,1)))</f>
        <v>0</v>
      </c>
      <c r="AK1275" s="221">
        <f ca="1">-SUMPRODUCT($O1217:AK1217,N(OFFSET($O221:AK221,0,MAX(COLUMN($O221:AK221))-COLUMN($O221:AK221),1,1)))</f>
        <v>0</v>
      </c>
      <c r="AL1275" s="221">
        <f ca="1">-SUMPRODUCT($O1217:AL1217,N(OFFSET($O221:AL221,0,MAX(COLUMN($O221:AL221))-COLUMN($O221:AL221),1,1)))</f>
        <v>0</v>
      </c>
      <c r="AM1275" s="221">
        <f ca="1">-SUMPRODUCT($O1217:AM1217,N(OFFSET($O221:AM221,0,MAX(COLUMN($O221:AM221))-COLUMN($O221:AM221),1,1)))</f>
        <v>0</v>
      </c>
      <c r="AN1275" s="221">
        <f ca="1">-SUMPRODUCT($O1217:AN1217,N(OFFSET($O221:AN221,0,MAX(COLUMN($O221:AN221))-COLUMN($O221:AN221),1,1)))</f>
        <v>0</v>
      </c>
      <c r="AO1275" s="221">
        <f ca="1">-SUMPRODUCT($O1217:AO1217,N(OFFSET($O221:AO221,0,MAX(COLUMN($O221:AO221))-COLUMN($O221:AO221),1,1)))</f>
        <v>0</v>
      </c>
      <c r="AP1275" s="221">
        <f ca="1">-SUMPRODUCT($O1217:AP1217,N(OFFSET($O221:AP221,0,MAX(COLUMN($O221:AP221))-COLUMN($O221:AP221),1,1)))</f>
        <v>0</v>
      </c>
      <c r="AQ1275" s="221">
        <f ca="1">-SUMPRODUCT($O1217:AQ1217,N(OFFSET($O221:AQ221,0,MAX(COLUMN($O221:AQ221))-COLUMN($O221:AQ221),1,1)))</f>
        <v>0</v>
      </c>
      <c r="AR1275" s="221">
        <f ca="1">-SUMPRODUCT($O1217:AR1217,N(OFFSET($O221:AR221,0,MAX(COLUMN($O221:AR221))-COLUMN($O221:AR221),1,1)))</f>
        <v>0</v>
      </c>
      <c r="AS1275" s="221">
        <f ca="1">-SUMPRODUCT($O1217:AS1217,N(OFFSET($O221:AS221,0,MAX(COLUMN($O221:AS221))-COLUMN($O221:AS221),1,1)))</f>
        <v>0</v>
      </c>
      <c r="AT1275" s="221">
        <f ca="1">-SUMPRODUCT($O1217:AT1217,N(OFFSET($O221:AT221,0,MAX(COLUMN($O221:AT221))-COLUMN($O221:AT221),1,1)))</f>
        <v>0</v>
      </c>
      <c r="AU1275" s="221">
        <f ca="1">-SUMPRODUCT($O1217:AU1217,N(OFFSET($O221:AU221,0,MAX(COLUMN($O221:AU221))-COLUMN($O221:AU221),1,1)))</f>
        <v>0</v>
      </c>
      <c r="AV1275" s="221">
        <f ca="1">-SUMPRODUCT($O1217:AV1217,N(OFFSET($O221:AV221,0,MAX(COLUMN($O221:AV221))-COLUMN($O221:AV221),1,1)))</f>
        <v>0</v>
      </c>
      <c r="AW1275" s="221">
        <f ca="1">-SUMPRODUCT($O1217:AW1217,N(OFFSET($O221:AW221,0,MAX(COLUMN($O221:AW221))-COLUMN($O221:AW221),1,1)))</f>
        <v>0</v>
      </c>
      <c r="AX1275" s="221">
        <f ca="1">-SUMPRODUCT($O1217:AX1217,N(OFFSET($O221:AX221,0,MAX(COLUMN($O221:AX221))-COLUMN($O221:AX221),1,1)))</f>
        <v>0</v>
      </c>
      <c r="AY1275" s="221">
        <f ca="1">-SUMPRODUCT($O1217:AY1217,N(OFFSET($O221:AY221,0,MAX(COLUMN($O221:AY221))-COLUMN($O221:AY221),1,1)))</f>
        <v>0</v>
      </c>
      <c r="AZ1275" s="221">
        <f ca="1">-SUMPRODUCT($O1217:AZ1217,N(OFFSET($O221:AZ221,0,MAX(COLUMN($O221:AZ221))-COLUMN($O221:AZ221),1,1)))</f>
        <v>0</v>
      </c>
      <c r="BA1275" s="221">
        <f ca="1">-SUMPRODUCT($O1217:BA1217,N(OFFSET($O221:BA221,0,MAX(COLUMN($O221:BA221))-COLUMN($O221:BA221),1,1)))</f>
        <v>0</v>
      </c>
      <c r="BB1275" s="221">
        <f ca="1">-SUMPRODUCT($O1217:BB1217,N(OFFSET($O221:BB221,0,MAX(COLUMN($O221:BB221))-COLUMN($O221:BB221),1,1)))</f>
        <v>0</v>
      </c>
      <c r="BC1275" s="221">
        <f ca="1">-SUMPRODUCT($O1217:BC1217,N(OFFSET($O221:BC221,0,MAX(COLUMN($O221:BC221))-COLUMN($O221:BC221),1,1)))</f>
        <v>0</v>
      </c>
      <c r="BD1275" s="221">
        <f ca="1">-SUMPRODUCT($O1217:BD1217,N(OFFSET($O221:BD221,0,MAX(COLUMN($O221:BD221))-COLUMN($O221:BD221),1,1)))</f>
        <v>0</v>
      </c>
      <c r="BE1275" s="221">
        <f ca="1">-SUMPRODUCT($O1217:BE1217,N(OFFSET($O221:BE221,0,MAX(COLUMN($O221:BE221))-COLUMN($O221:BE221),1,1)))</f>
        <v>0</v>
      </c>
      <c r="BF1275" s="221">
        <f ca="1">-SUMPRODUCT($O1217:BF1217,N(OFFSET($O221:BF221,0,MAX(COLUMN($O221:BF221))-COLUMN($O221:BF221),1,1)))</f>
        <v>0</v>
      </c>
      <c r="BG1275" s="221">
        <f ca="1">-SUMPRODUCT($O1217:BG1217,N(OFFSET($O221:BG221,0,MAX(COLUMN($O221:BG221))-COLUMN($O221:BG221),1,1)))</f>
        <v>0</v>
      </c>
      <c r="BH1275" s="221">
        <f ca="1">-SUMPRODUCT($O1217:BH1217,N(OFFSET($O221:BH221,0,MAX(COLUMN($O221:BH221))-COLUMN($O221:BH221),1,1)))</f>
        <v>0</v>
      </c>
      <c r="BI1275" s="221">
        <f ca="1">-SUMPRODUCT($O1217:BI1217,N(OFFSET($O221:BI221,0,MAX(COLUMN($O221:BI221))-COLUMN($O221:BI221),1,1)))</f>
        <v>0</v>
      </c>
      <c r="BJ1275" s="221">
        <f ca="1">-SUMPRODUCT($O1217:BJ1217,N(OFFSET($O221:BJ221,0,MAX(COLUMN($O221:BJ221))-COLUMN($O221:BJ221),1,1)))</f>
        <v>0</v>
      </c>
      <c r="BK1275" s="221">
        <f ca="1">-SUMPRODUCT($O1217:BK1217,N(OFFSET($O221:BK221,0,MAX(COLUMN($O221:BK221))-COLUMN($O221:BK221),1,1)))</f>
        <v>0</v>
      </c>
      <c r="BL1275" s="221">
        <f ca="1">-SUMPRODUCT($O1217:BL1217,N(OFFSET($O221:BL221,0,MAX(COLUMN($O221:BL221))-COLUMN($O221:BL221),1,1)))</f>
        <v>0</v>
      </c>
      <c r="BM1275" s="221">
        <f ca="1">-SUMPRODUCT($O1217:BM1217,N(OFFSET($O221:BM221,0,MAX(COLUMN($O221:BM221))-COLUMN($O221:BM221),1,1)))</f>
        <v>0</v>
      </c>
    </row>
    <row r="1276" spans="3:65" outlineLevel="1" x14ac:dyDescent="0.2">
      <c r="C1276" s="188">
        <f t="shared" si="951"/>
        <v>24</v>
      </c>
      <c r="D1276" s="166" t="str">
        <f t="shared" si="950"/>
        <v>item 24</v>
      </c>
      <c r="E1276" s="211" t="str">
        <f t="shared" si="950"/>
        <v>Operating Expense</v>
      </c>
      <c r="F1276" s="183">
        <f t="shared" si="950"/>
        <v>2</v>
      </c>
      <c r="G1276" s="183"/>
      <c r="H1276" s="189"/>
      <c r="I1276" s="189"/>
      <c r="K1276" s="202">
        <f t="shared" ca="1" si="952"/>
        <v>0</v>
      </c>
      <c r="L1276" s="203">
        <f t="shared" ca="1" si="953"/>
        <v>0</v>
      </c>
      <c r="O1276" s="221">
        <f ca="1">-SUMPRODUCT($O1218:O1218,N(OFFSET($O222:O222,0,MAX(COLUMN($O222:O222))-COLUMN($O222:O222),1,1)))</f>
        <v>0</v>
      </c>
      <c r="P1276" s="221">
        <f ca="1">-SUMPRODUCT($O1218:P1218,N(OFFSET($O222:P222,0,MAX(COLUMN($O222:P222))-COLUMN($O222:P222),1,1)))</f>
        <v>0</v>
      </c>
      <c r="Q1276" s="221">
        <f ca="1">-SUMPRODUCT($O1218:Q1218,N(OFFSET($O222:Q222,0,MAX(COLUMN($O222:Q222))-COLUMN($O222:Q222),1,1)))</f>
        <v>0</v>
      </c>
      <c r="R1276" s="221">
        <f ca="1">-SUMPRODUCT($O1218:R1218,N(OFFSET($O222:R222,0,MAX(COLUMN($O222:R222))-COLUMN($O222:R222),1,1)))</f>
        <v>0</v>
      </c>
      <c r="S1276" s="221">
        <f ca="1">-SUMPRODUCT($O1218:S1218,N(OFFSET($O222:S222,0,MAX(COLUMN($O222:S222))-COLUMN($O222:S222),1,1)))</f>
        <v>0</v>
      </c>
      <c r="T1276" s="221">
        <f ca="1">-SUMPRODUCT($O1218:T1218,N(OFFSET($O222:T222,0,MAX(COLUMN($O222:T222))-COLUMN($O222:T222),1,1)))</f>
        <v>0</v>
      </c>
      <c r="U1276" s="221">
        <f ca="1">-SUMPRODUCT($O1218:U1218,N(OFFSET($O222:U222,0,MAX(COLUMN($O222:U222))-COLUMN($O222:U222),1,1)))</f>
        <v>0</v>
      </c>
      <c r="V1276" s="221">
        <f ca="1">-SUMPRODUCT($O1218:V1218,N(OFFSET($O222:V222,0,MAX(COLUMN($O222:V222))-COLUMN($O222:V222),1,1)))</f>
        <v>0</v>
      </c>
      <c r="W1276" s="221">
        <f ca="1">-SUMPRODUCT($O1218:W1218,N(OFFSET($O222:W222,0,MAX(COLUMN($O222:W222))-COLUMN($O222:W222),1,1)))</f>
        <v>0</v>
      </c>
      <c r="X1276" s="221">
        <f ca="1">-SUMPRODUCT($O1218:X1218,N(OFFSET($O222:X222,0,MAX(COLUMN($O222:X222))-COLUMN($O222:X222),1,1)))</f>
        <v>0</v>
      </c>
      <c r="Y1276" s="221">
        <f ca="1">-SUMPRODUCT($O1218:Y1218,N(OFFSET($O222:Y222,0,MAX(COLUMN($O222:Y222))-COLUMN($O222:Y222),1,1)))</f>
        <v>0</v>
      </c>
      <c r="Z1276" s="221">
        <f ca="1">-SUMPRODUCT($O1218:Z1218,N(OFFSET($O222:Z222,0,MAX(COLUMN($O222:Z222))-COLUMN($O222:Z222),1,1)))</f>
        <v>0</v>
      </c>
      <c r="AA1276" s="221">
        <f ca="1">-SUMPRODUCT($O1218:AA1218,N(OFFSET($O222:AA222,0,MAX(COLUMN($O222:AA222))-COLUMN($O222:AA222),1,1)))</f>
        <v>0</v>
      </c>
      <c r="AB1276" s="221">
        <f ca="1">-SUMPRODUCT($O1218:AB1218,N(OFFSET($O222:AB222,0,MAX(COLUMN($O222:AB222))-COLUMN($O222:AB222),1,1)))</f>
        <v>0</v>
      </c>
      <c r="AC1276" s="221">
        <f ca="1">-SUMPRODUCT($O1218:AC1218,N(OFFSET($O222:AC222,0,MAX(COLUMN($O222:AC222))-COLUMN($O222:AC222),1,1)))</f>
        <v>0</v>
      </c>
      <c r="AD1276" s="221">
        <f ca="1">-SUMPRODUCT($O1218:AD1218,N(OFFSET($O222:AD222,0,MAX(COLUMN($O222:AD222))-COLUMN($O222:AD222),1,1)))</f>
        <v>0</v>
      </c>
      <c r="AE1276" s="221">
        <f ca="1">-SUMPRODUCT($O1218:AE1218,N(OFFSET($O222:AE222,0,MAX(COLUMN($O222:AE222))-COLUMN($O222:AE222),1,1)))</f>
        <v>0</v>
      </c>
      <c r="AF1276" s="221">
        <f ca="1">-SUMPRODUCT($O1218:AF1218,N(OFFSET($O222:AF222,0,MAX(COLUMN($O222:AF222))-COLUMN($O222:AF222),1,1)))</f>
        <v>0</v>
      </c>
      <c r="AG1276" s="221">
        <f ca="1">-SUMPRODUCT($O1218:AG1218,N(OFFSET($O222:AG222,0,MAX(COLUMN($O222:AG222))-COLUMN($O222:AG222),1,1)))</f>
        <v>0</v>
      </c>
      <c r="AH1276" s="221">
        <f ca="1">-SUMPRODUCT($O1218:AH1218,N(OFFSET($O222:AH222,0,MAX(COLUMN($O222:AH222))-COLUMN($O222:AH222),1,1)))</f>
        <v>0</v>
      </c>
      <c r="AI1276" s="221">
        <f ca="1">-SUMPRODUCT($O1218:AI1218,N(OFFSET($O222:AI222,0,MAX(COLUMN($O222:AI222))-COLUMN($O222:AI222),1,1)))</f>
        <v>0</v>
      </c>
      <c r="AJ1276" s="221">
        <f ca="1">-SUMPRODUCT($O1218:AJ1218,N(OFFSET($O222:AJ222,0,MAX(COLUMN($O222:AJ222))-COLUMN($O222:AJ222),1,1)))</f>
        <v>0</v>
      </c>
      <c r="AK1276" s="221">
        <f ca="1">-SUMPRODUCT($O1218:AK1218,N(OFFSET($O222:AK222,0,MAX(COLUMN($O222:AK222))-COLUMN($O222:AK222),1,1)))</f>
        <v>0</v>
      </c>
      <c r="AL1276" s="221">
        <f ca="1">-SUMPRODUCT($O1218:AL1218,N(OFFSET($O222:AL222,0,MAX(COLUMN($O222:AL222))-COLUMN($O222:AL222),1,1)))</f>
        <v>0</v>
      </c>
      <c r="AM1276" s="221">
        <f ca="1">-SUMPRODUCT($O1218:AM1218,N(OFFSET($O222:AM222,0,MAX(COLUMN($O222:AM222))-COLUMN($O222:AM222),1,1)))</f>
        <v>0</v>
      </c>
      <c r="AN1276" s="221">
        <f ca="1">-SUMPRODUCT($O1218:AN1218,N(OFFSET($O222:AN222,0,MAX(COLUMN($O222:AN222))-COLUMN($O222:AN222),1,1)))</f>
        <v>0</v>
      </c>
      <c r="AO1276" s="221">
        <f ca="1">-SUMPRODUCT($O1218:AO1218,N(OFFSET($O222:AO222,0,MAX(COLUMN($O222:AO222))-COLUMN($O222:AO222),1,1)))</f>
        <v>0</v>
      </c>
      <c r="AP1276" s="221">
        <f ca="1">-SUMPRODUCT($O1218:AP1218,N(OFFSET($O222:AP222,0,MAX(COLUMN($O222:AP222))-COLUMN($O222:AP222),1,1)))</f>
        <v>0</v>
      </c>
      <c r="AQ1276" s="221">
        <f ca="1">-SUMPRODUCT($O1218:AQ1218,N(OFFSET($O222:AQ222,0,MAX(COLUMN($O222:AQ222))-COLUMN($O222:AQ222),1,1)))</f>
        <v>0</v>
      </c>
      <c r="AR1276" s="221">
        <f ca="1">-SUMPRODUCT($O1218:AR1218,N(OFFSET($O222:AR222,0,MAX(COLUMN($O222:AR222))-COLUMN($O222:AR222),1,1)))</f>
        <v>0</v>
      </c>
      <c r="AS1276" s="221">
        <f ca="1">-SUMPRODUCT($O1218:AS1218,N(OFFSET($O222:AS222,0,MAX(COLUMN($O222:AS222))-COLUMN($O222:AS222),1,1)))</f>
        <v>0</v>
      </c>
      <c r="AT1276" s="221">
        <f ca="1">-SUMPRODUCT($O1218:AT1218,N(OFFSET($O222:AT222,0,MAX(COLUMN($O222:AT222))-COLUMN($O222:AT222),1,1)))</f>
        <v>0</v>
      </c>
      <c r="AU1276" s="221">
        <f ca="1">-SUMPRODUCT($O1218:AU1218,N(OFFSET($O222:AU222,0,MAX(COLUMN($O222:AU222))-COLUMN($O222:AU222),1,1)))</f>
        <v>0</v>
      </c>
      <c r="AV1276" s="221">
        <f ca="1">-SUMPRODUCT($O1218:AV1218,N(OFFSET($O222:AV222,0,MAX(COLUMN($O222:AV222))-COLUMN($O222:AV222),1,1)))</f>
        <v>0</v>
      </c>
      <c r="AW1276" s="221">
        <f ca="1">-SUMPRODUCT($O1218:AW1218,N(OFFSET($O222:AW222,0,MAX(COLUMN($O222:AW222))-COLUMN($O222:AW222),1,1)))</f>
        <v>0</v>
      </c>
      <c r="AX1276" s="221">
        <f ca="1">-SUMPRODUCT($O1218:AX1218,N(OFFSET($O222:AX222,0,MAX(COLUMN($O222:AX222))-COLUMN($O222:AX222),1,1)))</f>
        <v>0</v>
      </c>
      <c r="AY1276" s="221">
        <f ca="1">-SUMPRODUCT($O1218:AY1218,N(OFFSET($O222:AY222,0,MAX(COLUMN($O222:AY222))-COLUMN($O222:AY222),1,1)))</f>
        <v>0</v>
      </c>
      <c r="AZ1276" s="221">
        <f ca="1">-SUMPRODUCT($O1218:AZ1218,N(OFFSET($O222:AZ222,0,MAX(COLUMN($O222:AZ222))-COLUMN($O222:AZ222),1,1)))</f>
        <v>0</v>
      </c>
      <c r="BA1276" s="221">
        <f ca="1">-SUMPRODUCT($O1218:BA1218,N(OFFSET($O222:BA222,0,MAX(COLUMN($O222:BA222))-COLUMN($O222:BA222),1,1)))</f>
        <v>0</v>
      </c>
      <c r="BB1276" s="221">
        <f ca="1">-SUMPRODUCT($O1218:BB1218,N(OFFSET($O222:BB222,0,MAX(COLUMN($O222:BB222))-COLUMN($O222:BB222),1,1)))</f>
        <v>0</v>
      </c>
      <c r="BC1276" s="221">
        <f ca="1">-SUMPRODUCT($O1218:BC1218,N(OFFSET($O222:BC222,0,MAX(COLUMN($O222:BC222))-COLUMN($O222:BC222),1,1)))</f>
        <v>0</v>
      </c>
      <c r="BD1276" s="221">
        <f ca="1">-SUMPRODUCT($O1218:BD1218,N(OFFSET($O222:BD222,0,MAX(COLUMN($O222:BD222))-COLUMN($O222:BD222),1,1)))</f>
        <v>0</v>
      </c>
      <c r="BE1276" s="221">
        <f ca="1">-SUMPRODUCT($O1218:BE1218,N(OFFSET($O222:BE222,0,MAX(COLUMN($O222:BE222))-COLUMN($O222:BE222),1,1)))</f>
        <v>0</v>
      </c>
      <c r="BF1276" s="221">
        <f ca="1">-SUMPRODUCT($O1218:BF1218,N(OFFSET($O222:BF222,0,MAX(COLUMN($O222:BF222))-COLUMN($O222:BF222),1,1)))</f>
        <v>0</v>
      </c>
      <c r="BG1276" s="221">
        <f ca="1">-SUMPRODUCT($O1218:BG1218,N(OFFSET($O222:BG222,0,MAX(COLUMN($O222:BG222))-COLUMN($O222:BG222),1,1)))</f>
        <v>0</v>
      </c>
      <c r="BH1276" s="221">
        <f ca="1">-SUMPRODUCT($O1218:BH1218,N(OFFSET($O222:BH222,0,MAX(COLUMN($O222:BH222))-COLUMN($O222:BH222),1,1)))</f>
        <v>0</v>
      </c>
      <c r="BI1276" s="221">
        <f ca="1">-SUMPRODUCT($O1218:BI1218,N(OFFSET($O222:BI222,0,MAX(COLUMN($O222:BI222))-COLUMN($O222:BI222),1,1)))</f>
        <v>0</v>
      </c>
      <c r="BJ1276" s="221">
        <f ca="1">-SUMPRODUCT($O1218:BJ1218,N(OFFSET($O222:BJ222,0,MAX(COLUMN($O222:BJ222))-COLUMN($O222:BJ222),1,1)))</f>
        <v>0</v>
      </c>
      <c r="BK1276" s="221">
        <f ca="1">-SUMPRODUCT($O1218:BK1218,N(OFFSET($O222:BK222,0,MAX(COLUMN($O222:BK222))-COLUMN($O222:BK222),1,1)))</f>
        <v>0</v>
      </c>
      <c r="BL1276" s="221">
        <f ca="1">-SUMPRODUCT($O1218:BL1218,N(OFFSET($O222:BL222,0,MAX(COLUMN($O222:BL222))-COLUMN($O222:BL222),1,1)))</f>
        <v>0</v>
      </c>
      <c r="BM1276" s="221">
        <f ca="1">-SUMPRODUCT($O1218:BM1218,N(OFFSET($O222:BM222,0,MAX(COLUMN($O222:BM222))-COLUMN($O222:BM222),1,1)))</f>
        <v>0</v>
      </c>
    </row>
    <row r="1277" spans="3:65" outlineLevel="1" x14ac:dyDescent="0.2">
      <c r="C1277" s="188">
        <f t="shared" si="951"/>
        <v>25</v>
      </c>
      <c r="D1277" s="166" t="str">
        <f t="shared" si="950"/>
        <v>item 25</v>
      </c>
      <c r="E1277" s="211" t="str">
        <f t="shared" si="950"/>
        <v>Operating Expense</v>
      </c>
      <c r="F1277" s="183">
        <f t="shared" si="950"/>
        <v>2</v>
      </c>
      <c r="G1277" s="183"/>
      <c r="H1277" s="189"/>
      <c r="I1277" s="189"/>
      <c r="K1277" s="205">
        <f t="shared" ca="1" si="952"/>
        <v>0</v>
      </c>
      <c r="L1277" s="206">
        <f t="shared" ca="1" si="953"/>
        <v>0</v>
      </c>
      <c r="O1277" s="221">
        <f ca="1">-SUMPRODUCT($O1219:O1219,N(OFFSET($O223:O223,0,MAX(COLUMN($O223:O223))-COLUMN($O223:O223),1,1)))</f>
        <v>0</v>
      </c>
      <c r="P1277" s="221">
        <f ca="1">-SUMPRODUCT($O1219:P1219,N(OFFSET($O223:P223,0,MAX(COLUMN($O223:P223))-COLUMN($O223:P223),1,1)))</f>
        <v>0</v>
      </c>
      <c r="Q1277" s="221">
        <f ca="1">-SUMPRODUCT($O1219:Q1219,N(OFFSET($O223:Q223,0,MAX(COLUMN($O223:Q223))-COLUMN($O223:Q223),1,1)))</f>
        <v>0</v>
      </c>
      <c r="R1277" s="221">
        <f ca="1">-SUMPRODUCT($O1219:R1219,N(OFFSET($O223:R223,0,MAX(COLUMN($O223:R223))-COLUMN($O223:R223),1,1)))</f>
        <v>0</v>
      </c>
      <c r="S1277" s="221">
        <f ca="1">-SUMPRODUCT($O1219:S1219,N(OFFSET($O223:S223,0,MAX(COLUMN($O223:S223))-COLUMN($O223:S223),1,1)))</f>
        <v>0</v>
      </c>
      <c r="T1277" s="221">
        <f ca="1">-SUMPRODUCT($O1219:T1219,N(OFFSET($O223:T223,0,MAX(COLUMN($O223:T223))-COLUMN($O223:T223),1,1)))</f>
        <v>0</v>
      </c>
      <c r="U1277" s="221">
        <f ca="1">-SUMPRODUCT($O1219:U1219,N(OFFSET($O223:U223,0,MAX(COLUMN($O223:U223))-COLUMN($O223:U223),1,1)))</f>
        <v>0</v>
      </c>
      <c r="V1277" s="221">
        <f ca="1">-SUMPRODUCT($O1219:V1219,N(OFFSET($O223:V223,0,MAX(COLUMN($O223:V223))-COLUMN($O223:V223),1,1)))</f>
        <v>0</v>
      </c>
      <c r="W1277" s="221">
        <f ca="1">-SUMPRODUCT($O1219:W1219,N(OFFSET($O223:W223,0,MAX(COLUMN($O223:W223))-COLUMN($O223:W223),1,1)))</f>
        <v>0</v>
      </c>
      <c r="X1277" s="221">
        <f ca="1">-SUMPRODUCT($O1219:X1219,N(OFFSET($O223:X223,0,MAX(COLUMN($O223:X223))-COLUMN($O223:X223),1,1)))</f>
        <v>0</v>
      </c>
      <c r="Y1277" s="221">
        <f ca="1">-SUMPRODUCT($O1219:Y1219,N(OFFSET($O223:Y223,0,MAX(COLUMN($O223:Y223))-COLUMN($O223:Y223),1,1)))</f>
        <v>0</v>
      </c>
      <c r="Z1277" s="221">
        <f ca="1">-SUMPRODUCT($O1219:Z1219,N(OFFSET($O223:Z223,0,MAX(COLUMN($O223:Z223))-COLUMN($O223:Z223),1,1)))</f>
        <v>0</v>
      </c>
      <c r="AA1277" s="221">
        <f ca="1">-SUMPRODUCT($O1219:AA1219,N(OFFSET($O223:AA223,0,MAX(COLUMN($O223:AA223))-COLUMN($O223:AA223),1,1)))</f>
        <v>0</v>
      </c>
      <c r="AB1277" s="221">
        <f ca="1">-SUMPRODUCT($O1219:AB1219,N(OFFSET($O223:AB223,0,MAX(COLUMN($O223:AB223))-COLUMN($O223:AB223),1,1)))</f>
        <v>0</v>
      </c>
      <c r="AC1277" s="221">
        <f ca="1">-SUMPRODUCT($O1219:AC1219,N(OFFSET($O223:AC223,0,MAX(COLUMN($O223:AC223))-COLUMN($O223:AC223),1,1)))</f>
        <v>0</v>
      </c>
      <c r="AD1277" s="221">
        <f ca="1">-SUMPRODUCT($O1219:AD1219,N(OFFSET($O223:AD223,0,MAX(COLUMN($O223:AD223))-COLUMN($O223:AD223),1,1)))</f>
        <v>0</v>
      </c>
      <c r="AE1277" s="221">
        <f ca="1">-SUMPRODUCT($O1219:AE1219,N(OFFSET($O223:AE223,0,MAX(COLUMN($O223:AE223))-COLUMN($O223:AE223),1,1)))</f>
        <v>0</v>
      </c>
      <c r="AF1277" s="221">
        <f ca="1">-SUMPRODUCT($O1219:AF1219,N(OFFSET($O223:AF223,0,MAX(COLUMN($O223:AF223))-COLUMN($O223:AF223),1,1)))</f>
        <v>0</v>
      </c>
      <c r="AG1277" s="221">
        <f ca="1">-SUMPRODUCT($O1219:AG1219,N(OFFSET($O223:AG223,0,MAX(COLUMN($O223:AG223))-COLUMN($O223:AG223),1,1)))</f>
        <v>0</v>
      </c>
      <c r="AH1277" s="221">
        <f ca="1">-SUMPRODUCT($O1219:AH1219,N(OFFSET($O223:AH223,0,MAX(COLUMN($O223:AH223))-COLUMN($O223:AH223),1,1)))</f>
        <v>0</v>
      </c>
      <c r="AI1277" s="221">
        <f ca="1">-SUMPRODUCT($O1219:AI1219,N(OFFSET($O223:AI223,0,MAX(COLUMN($O223:AI223))-COLUMN($O223:AI223),1,1)))</f>
        <v>0</v>
      </c>
      <c r="AJ1277" s="221">
        <f ca="1">-SUMPRODUCT($O1219:AJ1219,N(OFFSET($O223:AJ223,0,MAX(COLUMN($O223:AJ223))-COLUMN($O223:AJ223),1,1)))</f>
        <v>0</v>
      </c>
      <c r="AK1277" s="221">
        <f ca="1">-SUMPRODUCT($O1219:AK1219,N(OFFSET($O223:AK223,0,MAX(COLUMN($O223:AK223))-COLUMN($O223:AK223),1,1)))</f>
        <v>0</v>
      </c>
      <c r="AL1277" s="221">
        <f ca="1">-SUMPRODUCT($O1219:AL1219,N(OFFSET($O223:AL223,0,MAX(COLUMN($O223:AL223))-COLUMN($O223:AL223),1,1)))</f>
        <v>0</v>
      </c>
      <c r="AM1277" s="221">
        <f ca="1">-SUMPRODUCT($O1219:AM1219,N(OFFSET($O223:AM223,0,MAX(COLUMN($O223:AM223))-COLUMN($O223:AM223),1,1)))</f>
        <v>0</v>
      </c>
      <c r="AN1277" s="221">
        <f ca="1">-SUMPRODUCT($O1219:AN1219,N(OFFSET($O223:AN223,0,MAX(COLUMN($O223:AN223))-COLUMN($O223:AN223),1,1)))</f>
        <v>0</v>
      </c>
      <c r="AO1277" s="221">
        <f ca="1">-SUMPRODUCT($O1219:AO1219,N(OFFSET($O223:AO223,0,MAX(COLUMN($O223:AO223))-COLUMN($O223:AO223),1,1)))</f>
        <v>0</v>
      </c>
      <c r="AP1277" s="221">
        <f ca="1">-SUMPRODUCT($O1219:AP1219,N(OFFSET($O223:AP223,0,MAX(COLUMN($O223:AP223))-COLUMN($O223:AP223),1,1)))</f>
        <v>0</v>
      </c>
      <c r="AQ1277" s="221">
        <f ca="1">-SUMPRODUCT($O1219:AQ1219,N(OFFSET($O223:AQ223,0,MAX(COLUMN($O223:AQ223))-COLUMN($O223:AQ223),1,1)))</f>
        <v>0</v>
      </c>
      <c r="AR1277" s="221">
        <f ca="1">-SUMPRODUCT($O1219:AR1219,N(OFFSET($O223:AR223,0,MAX(COLUMN($O223:AR223))-COLUMN($O223:AR223),1,1)))</f>
        <v>0</v>
      </c>
      <c r="AS1277" s="221">
        <f ca="1">-SUMPRODUCT($O1219:AS1219,N(OFFSET($O223:AS223,0,MAX(COLUMN($O223:AS223))-COLUMN($O223:AS223),1,1)))</f>
        <v>0</v>
      </c>
      <c r="AT1277" s="221">
        <f ca="1">-SUMPRODUCT($O1219:AT1219,N(OFFSET($O223:AT223,0,MAX(COLUMN($O223:AT223))-COLUMN($O223:AT223),1,1)))</f>
        <v>0</v>
      </c>
      <c r="AU1277" s="221">
        <f ca="1">-SUMPRODUCT($O1219:AU1219,N(OFFSET($O223:AU223,0,MAX(COLUMN($O223:AU223))-COLUMN($O223:AU223),1,1)))</f>
        <v>0</v>
      </c>
      <c r="AV1277" s="221">
        <f ca="1">-SUMPRODUCT($O1219:AV1219,N(OFFSET($O223:AV223,0,MAX(COLUMN($O223:AV223))-COLUMN($O223:AV223),1,1)))</f>
        <v>0</v>
      </c>
      <c r="AW1277" s="221">
        <f ca="1">-SUMPRODUCT($O1219:AW1219,N(OFFSET($O223:AW223,0,MAX(COLUMN($O223:AW223))-COLUMN($O223:AW223),1,1)))</f>
        <v>0</v>
      </c>
      <c r="AX1277" s="221">
        <f ca="1">-SUMPRODUCT($O1219:AX1219,N(OFFSET($O223:AX223,0,MAX(COLUMN($O223:AX223))-COLUMN($O223:AX223),1,1)))</f>
        <v>0</v>
      </c>
      <c r="AY1277" s="221">
        <f ca="1">-SUMPRODUCT($O1219:AY1219,N(OFFSET($O223:AY223,0,MAX(COLUMN($O223:AY223))-COLUMN($O223:AY223),1,1)))</f>
        <v>0</v>
      </c>
      <c r="AZ1277" s="221">
        <f ca="1">-SUMPRODUCT($O1219:AZ1219,N(OFFSET($O223:AZ223,0,MAX(COLUMN($O223:AZ223))-COLUMN($O223:AZ223),1,1)))</f>
        <v>0</v>
      </c>
      <c r="BA1277" s="221">
        <f ca="1">-SUMPRODUCT($O1219:BA1219,N(OFFSET($O223:BA223,0,MAX(COLUMN($O223:BA223))-COLUMN($O223:BA223),1,1)))</f>
        <v>0</v>
      </c>
      <c r="BB1277" s="221">
        <f ca="1">-SUMPRODUCT($O1219:BB1219,N(OFFSET($O223:BB223,0,MAX(COLUMN($O223:BB223))-COLUMN($O223:BB223),1,1)))</f>
        <v>0</v>
      </c>
      <c r="BC1277" s="221">
        <f ca="1">-SUMPRODUCT($O1219:BC1219,N(OFFSET($O223:BC223,0,MAX(COLUMN($O223:BC223))-COLUMN($O223:BC223),1,1)))</f>
        <v>0</v>
      </c>
      <c r="BD1277" s="221">
        <f ca="1">-SUMPRODUCT($O1219:BD1219,N(OFFSET($O223:BD223,0,MAX(COLUMN($O223:BD223))-COLUMN($O223:BD223),1,1)))</f>
        <v>0</v>
      </c>
      <c r="BE1277" s="221">
        <f ca="1">-SUMPRODUCT($O1219:BE1219,N(OFFSET($O223:BE223,0,MAX(COLUMN($O223:BE223))-COLUMN($O223:BE223),1,1)))</f>
        <v>0</v>
      </c>
      <c r="BF1277" s="221">
        <f ca="1">-SUMPRODUCT($O1219:BF1219,N(OFFSET($O223:BF223,0,MAX(COLUMN($O223:BF223))-COLUMN($O223:BF223),1,1)))</f>
        <v>0</v>
      </c>
      <c r="BG1277" s="221">
        <f ca="1">-SUMPRODUCT($O1219:BG1219,N(OFFSET($O223:BG223,0,MAX(COLUMN($O223:BG223))-COLUMN($O223:BG223),1,1)))</f>
        <v>0</v>
      </c>
      <c r="BH1277" s="221">
        <f ca="1">-SUMPRODUCT($O1219:BH1219,N(OFFSET($O223:BH223,0,MAX(COLUMN($O223:BH223))-COLUMN($O223:BH223),1,1)))</f>
        <v>0</v>
      </c>
      <c r="BI1277" s="221">
        <f ca="1">-SUMPRODUCT($O1219:BI1219,N(OFFSET($O223:BI223,0,MAX(COLUMN($O223:BI223))-COLUMN($O223:BI223),1,1)))</f>
        <v>0</v>
      </c>
      <c r="BJ1277" s="221">
        <f ca="1">-SUMPRODUCT($O1219:BJ1219,N(OFFSET($O223:BJ223,0,MAX(COLUMN($O223:BJ223))-COLUMN($O223:BJ223),1,1)))</f>
        <v>0</v>
      </c>
      <c r="BK1277" s="221">
        <f ca="1">-SUMPRODUCT($O1219:BK1219,N(OFFSET($O223:BK223,0,MAX(COLUMN($O223:BK223))-COLUMN($O223:BK223),1,1)))</f>
        <v>0</v>
      </c>
      <c r="BL1277" s="221">
        <f ca="1">-SUMPRODUCT($O1219:BL1219,N(OFFSET($O223:BL223,0,MAX(COLUMN($O223:BL223))-COLUMN($O223:BL223),1,1)))</f>
        <v>0</v>
      </c>
      <c r="BM1277" s="221">
        <f ca="1">-SUMPRODUCT($O1219:BM1219,N(OFFSET($O223:BM223,0,MAX(COLUMN($O223:BM223))-COLUMN($O223:BM223),1,1)))</f>
        <v>0</v>
      </c>
    </row>
    <row r="1278" spans="3:65" outlineLevel="1" x14ac:dyDescent="0.2">
      <c r="D1278" s="194"/>
      <c r="K1278" s="207"/>
      <c r="L1278" s="208"/>
      <c r="O1278" s="209"/>
      <c r="P1278" s="209"/>
      <c r="Q1278" s="209"/>
      <c r="R1278" s="209"/>
      <c r="S1278" s="209"/>
      <c r="T1278" s="209"/>
      <c r="U1278" s="209"/>
      <c r="V1278" s="209"/>
      <c r="W1278" s="209"/>
      <c r="X1278" s="209"/>
      <c r="Y1278" s="209"/>
      <c r="Z1278" s="209"/>
      <c r="AA1278" s="209"/>
      <c r="AB1278" s="209"/>
      <c r="AC1278" s="209"/>
      <c r="AD1278" s="209"/>
      <c r="AE1278" s="209"/>
      <c r="AF1278" s="209"/>
      <c r="AG1278" s="209"/>
      <c r="AH1278" s="209"/>
      <c r="AI1278" s="209"/>
      <c r="AJ1278" s="209"/>
      <c r="AK1278" s="209"/>
      <c r="AL1278" s="209"/>
      <c r="AM1278" s="209"/>
      <c r="AN1278" s="209"/>
      <c r="AO1278" s="209"/>
      <c r="AP1278" s="209"/>
      <c r="AQ1278" s="209"/>
      <c r="AR1278" s="209"/>
      <c r="AS1278" s="209"/>
      <c r="AT1278" s="209"/>
      <c r="AU1278" s="209"/>
      <c r="AV1278" s="209"/>
      <c r="AW1278" s="209"/>
      <c r="AX1278" s="209"/>
      <c r="AY1278" s="209"/>
      <c r="AZ1278" s="209"/>
      <c r="BA1278" s="209"/>
      <c r="BB1278" s="209"/>
      <c r="BC1278" s="209"/>
      <c r="BD1278" s="209"/>
      <c r="BE1278" s="209"/>
      <c r="BF1278" s="209"/>
      <c r="BG1278" s="209"/>
      <c r="BH1278" s="209"/>
      <c r="BI1278" s="209"/>
      <c r="BJ1278" s="209"/>
      <c r="BK1278" s="209"/>
      <c r="BL1278" s="209"/>
      <c r="BM1278" s="209"/>
    </row>
    <row r="1279" spans="3:65" s="189" customFormat="1" outlineLevel="1" x14ac:dyDescent="0.2">
      <c r="D1279" s="195"/>
      <c r="F1279" s="196"/>
      <c r="G1279" s="196"/>
    </row>
    <row r="1280" spans="3:65" s="189" customFormat="1" outlineLevel="1" x14ac:dyDescent="0.2">
      <c r="D1280" s="195"/>
      <c r="F1280" s="196"/>
      <c r="G1280" s="196"/>
    </row>
    <row r="1281" spans="3:65" ht="15" outlineLevel="1" x14ac:dyDescent="0.35">
      <c r="D1281" s="186" t="s">
        <v>73</v>
      </c>
      <c r="E1281" s="181"/>
      <c r="F1281" s="155"/>
      <c r="G1281" s="155"/>
      <c r="H1281" s="240" t="s">
        <v>74</v>
      </c>
      <c r="I1281" s="189"/>
      <c r="K1281" s="184"/>
      <c r="L1281" s="184"/>
      <c r="M1281" s="184"/>
      <c r="O1281" s="184"/>
      <c r="P1281" s="184"/>
      <c r="Q1281" s="184"/>
      <c r="R1281" s="184"/>
      <c r="S1281" s="184"/>
      <c r="T1281" s="184"/>
      <c r="U1281" s="184"/>
      <c r="V1281" s="184"/>
      <c r="W1281" s="184"/>
      <c r="X1281" s="184"/>
      <c r="Y1281" s="184"/>
      <c r="Z1281" s="184"/>
      <c r="AA1281" s="184"/>
      <c r="AB1281" s="184"/>
      <c r="AC1281" s="184"/>
      <c r="AD1281" s="184"/>
      <c r="AE1281" s="184"/>
      <c r="AF1281" s="184"/>
      <c r="AG1281" s="184"/>
      <c r="AH1281" s="184"/>
      <c r="AI1281" s="184"/>
      <c r="AJ1281" s="184"/>
      <c r="AK1281" s="184"/>
      <c r="AL1281" s="184"/>
      <c r="AM1281" s="184"/>
      <c r="AN1281" s="184"/>
      <c r="AO1281" s="184"/>
      <c r="AP1281" s="184"/>
      <c r="AQ1281" s="184"/>
      <c r="AR1281" s="184"/>
      <c r="AS1281" s="184"/>
      <c r="AT1281" s="184"/>
      <c r="AU1281" s="184"/>
      <c r="AV1281" s="184"/>
      <c r="AW1281" s="184"/>
      <c r="AX1281" s="184"/>
      <c r="AY1281" s="184"/>
      <c r="AZ1281" s="184"/>
      <c r="BA1281" s="184"/>
      <c r="BB1281" s="184"/>
      <c r="BC1281" s="184"/>
      <c r="BD1281" s="184"/>
      <c r="BE1281" s="184"/>
      <c r="BF1281" s="184"/>
      <c r="BG1281" s="184"/>
      <c r="BH1281" s="184"/>
      <c r="BI1281" s="184"/>
      <c r="BJ1281" s="184"/>
      <c r="BK1281" s="184"/>
      <c r="BL1281" s="184"/>
      <c r="BM1281" s="184"/>
    </row>
    <row r="1282" spans="3:65" outlineLevel="1" x14ac:dyDescent="0.2">
      <c r="C1282" s="188">
        <f>C1281+1</f>
        <v>1</v>
      </c>
      <c r="D1282" s="166" t="str">
        <f t="shared" ref="D1282:F1306" si="954">INDEX(D$51:D$75,$C1282,1)</f>
        <v xml:space="preserve">TRANSMISSION LINE  </v>
      </c>
      <c r="E1282" s="211" t="str">
        <f t="shared" si="954"/>
        <v>CWIP Capital</v>
      </c>
      <c r="F1282" s="183">
        <f t="shared" si="954"/>
        <v>6</v>
      </c>
      <c r="G1282" s="183"/>
      <c r="H1282" s="241">
        <f>Assumptions!$E$22</f>
        <v>0.25345000000000001</v>
      </c>
      <c r="I1282" s="189"/>
      <c r="K1282" s="202">
        <f ca="1">SUMPRODUCT(O1282:BM1282,$O$11:$BM$11)</f>
        <v>0</v>
      </c>
      <c r="L1282" s="203">
        <f ca="1">SUM(O1282:BM1282)</f>
        <v>0</v>
      </c>
      <c r="O1282" s="221">
        <f ca="1">-SUMPRODUCT($O1224:O1224,N(OFFSET($O199:O199,0,MAX(COLUMN($O199:O199))-COLUMN($O199:O199),1,1)))*$H1282</f>
        <v>0</v>
      </c>
      <c r="P1282" s="221">
        <f ca="1">-SUMPRODUCT($O1224:P1224,N(OFFSET($O199:P199,0,MAX(COLUMN($O199:P199))-COLUMN($O199:P199),1,1)))*$H1282</f>
        <v>0</v>
      </c>
      <c r="Q1282" s="221">
        <f ca="1">-SUMPRODUCT($O1224:Q1224,N(OFFSET($O199:Q199,0,MAX(COLUMN($O199:Q199))-COLUMN($O199:Q199),1,1)))*$H1282</f>
        <v>0</v>
      </c>
      <c r="R1282" s="221">
        <f ca="1">-SUMPRODUCT($O1224:R1224,N(OFFSET($O199:R199,0,MAX(COLUMN($O199:R199))-COLUMN($O199:R199),1,1)))*$H1282</f>
        <v>0</v>
      </c>
      <c r="S1282" s="221">
        <f ca="1">-SUMPRODUCT($O1224:S1224,N(OFFSET($O199:S199,0,MAX(COLUMN($O199:S199))-COLUMN($O199:S199),1,1)))*$H1282</f>
        <v>0</v>
      </c>
      <c r="T1282" s="221">
        <f ca="1">-SUMPRODUCT($O1224:T1224,N(OFFSET($O199:T199,0,MAX(COLUMN($O199:T199))-COLUMN($O199:T199),1,1)))*$H1282</f>
        <v>0</v>
      </c>
      <c r="U1282" s="221">
        <f ca="1">-SUMPRODUCT($O1224:U1224,N(OFFSET($O199:U199,0,MAX(COLUMN($O199:U199))-COLUMN($O199:U199),1,1)))*$H1282</f>
        <v>0</v>
      </c>
      <c r="V1282" s="221">
        <f ca="1">-SUMPRODUCT($O1224:V1224,N(OFFSET($O199:V199,0,MAX(COLUMN($O199:V199))-COLUMN($O199:V199),1,1)))*$H1282</f>
        <v>0</v>
      </c>
      <c r="W1282" s="221">
        <f ca="1">-SUMPRODUCT($O1224:W1224,N(OFFSET($O199:W199,0,MAX(COLUMN($O199:W199))-COLUMN($O199:W199),1,1)))*$H1282</f>
        <v>0</v>
      </c>
      <c r="X1282" s="221">
        <f ca="1">-SUMPRODUCT($O1224:X1224,N(OFFSET($O199:X199,0,MAX(COLUMN($O199:X199))-COLUMN($O199:X199),1,1)))*$H1282</f>
        <v>0</v>
      </c>
      <c r="Y1282" s="221">
        <f ca="1">-SUMPRODUCT($O1224:Y1224,N(OFFSET($O199:Y199,0,MAX(COLUMN($O199:Y199))-COLUMN($O199:Y199),1,1)))*$H1282</f>
        <v>0</v>
      </c>
      <c r="Z1282" s="221">
        <f ca="1">-SUMPRODUCT($O1224:Z1224,N(OFFSET($O199:Z199,0,MAX(COLUMN($O199:Z199))-COLUMN($O199:Z199),1,1)))*$H1282</f>
        <v>0</v>
      </c>
      <c r="AA1282" s="221">
        <f ca="1">-SUMPRODUCT($O1224:AA1224,N(OFFSET($O199:AA199,0,MAX(COLUMN($O199:AA199))-COLUMN($O199:AA199),1,1)))*$H1282</f>
        <v>0</v>
      </c>
      <c r="AB1282" s="221">
        <f ca="1">-SUMPRODUCT($O1224:AB1224,N(OFFSET($O199:AB199,0,MAX(COLUMN($O199:AB199))-COLUMN($O199:AB199),1,1)))*$H1282</f>
        <v>0</v>
      </c>
      <c r="AC1282" s="221">
        <f ca="1">-SUMPRODUCT($O1224:AC1224,N(OFFSET($O199:AC199,0,MAX(COLUMN($O199:AC199))-COLUMN($O199:AC199),1,1)))*$H1282</f>
        <v>0</v>
      </c>
      <c r="AD1282" s="221">
        <f ca="1">-SUMPRODUCT($O1224:AD1224,N(OFFSET($O199:AD199,0,MAX(COLUMN($O199:AD199))-COLUMN($O199:AD199),1,1)))*$H1282</f>
        <v>0</v>
      </c>
      <c r="AE1282" s="221">
        <f ca="1">-SUMPRODUCT($O1224:AE1224,N(OFFSET($O199:AE199,0,MAX(COLUMN($O199:AE199))-COLUMN($O199:AE199),1,1)))*$H1282</f>
        <v>0</v>
      </c>
      <c r="AF1282" s="221">
        <f ca="1">-SUMPRODUCT($O1224:AF1224,N(OFFSET($O199:AF199,0,MAX(COLUMN($O199:AF199))-COLUMN($O199:AF199),1,1)))*$H1282</f>
        <v>0</v>
      </c>
      <c r="AG1282" s="221">
        <f ca="1">-SUMPRODUCT($O1224:AG1224,N(OFFSET($O199:AG199,0,MAX(COLUMN($O199:AG199))-COLUMN($O199:AG199),1,1)))*$H1282</f>
        <v>0</v>
      </c>
      <c r="AH1282" s="221">
        <f ca="1">-SUMPRODUCT($O1224:AH1224,N(OFFSET($O199:AH199,0,MAX(COLUMN($O199:AH199))-COLUMN($O199:AH199),1,1)))*$H1282</f>
        <v>0</v>
      </c>
      <c r="AI1282" s="221">
        <f ca="1">-SUMPRODUCT($O1224:AI1224,N(OFFSET($O199:AI199,0,MAX(COLUMN($O199:AI199))-COLUMN($O199:AI199),1,1)))*$H1282</f>
        <v>0</v>
      </c>
      <c r="AJ1282" s="221">
        <f ca="1">-SUMPRODUCT($O1224:AJ1224,N(OFFSET($O199:AJ199,0,MAX(COLUMN($O199:AJ199))-COLUMN($O199:AJ199),1,1)))*$H1282</f>
        <v>0</v>
      </c>
      <c r="AK1282" s="221">
        <f ca="1">-SUMPRODUCT($O1224:AK1224,N(OFFSET($O199:AK199,0,MAX(COLUMN($O199:AK199))-COLUMN($O199:AK199),1,1)))*$H1282</f>
        <v>0</v>
      </c>
      <c r="AL1282" s="221">
        <f ca="1">-SUMPRODUCT($O1224:AL1224,N(OFFSET($O199:AL199,0,MAX(COLUMN($O199:AL199))-COLUMN($O199:AL199),1,1)))*$H1282</f>
        <v>0</v>
      </c>
      <c r="AM1282" s="221">
        <f ca="1">-SUMPRODUCT($O1224:AM1224,N(OFFSET($O199:AM199,0,MAX(COLUMN($O199:AM199))-COLUMN($O199:AM199),1,1)))*$H1282</f>
        <v>0</v>
      </c>
      <c r="AN1282" s="221">
        <f ca="1">-SUMPRODUCT($O1224:AN1224,N(OFFSET($O199:AN199,0,MAX(COLUMN($O199:AN199))-COLUMN($O199:AN199),1,1)))*$H1282</f>
        <v>0</v>
      </c>
      <c r="AO1282" s="221">
        <f ca="1">-SUMPRODUCT($O1224:AO1224,N(OFFSET($O199:AO199,0,MAX(COLUMN($O199:AO199))-COLUMN($O199:AO199),1,1)))*$H1282</f>
        <v>0</v>
      </c>
      <c r="AP1282" s="221">
        <f ca="1">-SUMPRODUCT($O1224:AP1224,N(OFFSET($O199:AP199,0,MAX(COLUMN($O199:AP199))-COLUMN($O199:AP199),1,1)))*$H1282</f>
        <v>0</v>
      </c>
      <c r="AQ1282" s="221">
        <f ca="1">-SUMPRODUCT($O1224:AQ1224,N(OFFSET($O199:AQ199,0,MAX(COLUMN($O199:AQ199))-COLUMN($O199:AQ199),1,1)))*$H1282</f>
        <v>0</v>
      </c>
      <c r="AR1282" s="221">
        <f ca="1">-SUMPRODUCT($O1224:AR1224,N(OFFSET($O199:AR199,0,MAX(COLUMN($O199:AR199))-COLUMN($O199:AR199),1,1)))*$H1282</f>
        <v>0</v>
      </c>
      <c r="AS1282" s="221">
        <f ca="1">-SUMPRODUCT($O1224:AS1224,N(OFFSET($O199:AS199,0,MAX(COLUMN($O199:AS199))-COLUMN($O199:AS199),1,1)))*$H1282</f>
        <v>0</v>
      </c>
      <c r="AT1282" s="221">
        <f ca="1">-SUMPRODUCT($O1224:AT1224,N(OFFSET($O199:AT199,0,MAX(COLUMN($O199:AT199))-COLUMN($O199:AT199),1,1)))*$H1282</f>
        <v>0</v>
      </c>
      <c r="AU1282" s="221">
        <f ca="1">-SUMPRODUCT($O1224:AU1224,N(OFFSET($O199:AU199,0,MAX(COLUMN($O199:AU199))-COLUMN($O199:AU199),1,1)))*$H1282</f>
        <v>0</v>
      </c>
      <c r="AV1282" s="221">
        <f ca="1">-SUMPRODUCT($O1224:AV1224,N(OFFSET($O199:AV199,0,MAX(COLUMN($O199:AV199))-COLUMN($O199:AV199),1,1)))*$H1282</f>
        <v>0</v>
      </c>
      <c r="AW1282" s="221">
        <f ca="1">-SUMPRODUCT($O1224:AW1224,N(OFFSET($O199:AW199,0,MAX(COLUMN($O199:AW199))-COLUMN($O199:AW199),1,1)))*$H1282</f>
        <v>0</v>
      </c>
      <c r="AX1282" s="221">
        <f ca="1">-SUMPRODUCT($O1224:AX1224,N(OFFSET($O199:AX199,0,MAX(COLUMN($O199:AX199))-COLUMN($O199:AX199),1,1)))*$H1282</f>
        <v>0</v>
      </c>
      <c r="AY1282" s="221">
        <f ca="1">-SUMPRODUCT($O1224:AY1224,N(OFFSET($O199:AY199,0,MAX(COLUMN($O199:AY199))-COLUMN($O199:AY199),1,1)))*$H1282</f>
        <v>0</v>
      </c>
      <c r="AZ1282" s="221">
        <f ca="1">-SUMPRODUCT($O1224:AZ1224,N(OFFSET($O199:AZ199,0,MAX(COLUMN($O199:AZ199))-COLUMN($O199:AZ199),1,1)))*$H1282</f>
        <v>0</v>
      </c>
      <c r="BA1282" s="221">
        <f ca="1">-SUMPRODUCT($O1224:BA1224,N(OFFSET($O199:BA199,0,MAX(COLUMN($O199:BA199))-COLUMN($O199:BA199),1,1)))*$H1282</f>
        <v>0</v>
      </c>
      <c r="BB1282" s="221">
        <f ca="1">-SUMPRODUCT($O1224:BB1224,N(OFFSET($O199:BB199,0,MAX(COLUMN($O199:BB199))-COLUMN($O199:BB199),1,1)))*$H1282</f>
        <v>0</v>
      </c>
      <c r="BC1282" s="221">
        <f ca="1">-SUMPRODUCT($O1224:BC1224,N(OFFSET($O199:BC199,0,MAX(COLUMN($O199:BC199))-COLUMN($O199:BC199),1,1)))*$H1282</f>
        <v>0</v>
      </c>
      <c r="BD1282" s="221">
        <f ca="1">-SUMPRODUCT($O1224:BD1224,N(OFFSET($O199:BD199,0,MAX(COLUMN($O199:BD199))-COLUMN($O199:BD199),1,1)))*$H1282</f>
        <v>0</v>
      </c>
      <c r="BE1282" s="221">
        <f ca="1">-SUMPRODUCT($O1224:BE1224,N(OFFSET($O199:BE199,0,MAX(COLUMN($O199:BE199))-COLUMN($O199:BE199),1,1)))*$H1282</f>
        <v>0</v>
      </c>
      <c r="BF1282" s="221">
        <f ca="1">-SUMPRODUCT($O1224:BF1224,N(OFFSET($O199:BF199,0,MAX(COLUMN($O199:BF199))-COLUMN($O199:BF199),1,1)))*$H1282</f>
        <v>0</v>
      </c>
      <c r="BG1282" s="221">
        <f ca="1">-SUMPRODUCT($O1224:BG1224,N(OFFSET($O199:BG199,0,MAX(COLUMN($O199:BG199))-COLUMN($O199:BG199),1,1)))*$H1282</f>
        <v>0</v>
      </c>
      <c r="BH1282" s="221">
        <f ca="1">-SUMPRODUCT($O1224:BH1224,N(OFFSET($O199:BH199,0,MAX(COLUMN($O199:BH199))-COLUMN($O199:BH199),1,1)))*$H1282</f>
        <v>0</v>
      </c>
      <c r="BI1282" s="221">
        <f ca="1">-SUMPRODUCT($O1224:BI1224,N(OFFSET($O199:BI199,0,MAX(COLUMN($O199:BI199))-COLUMN($O199:BI199),1,1)))*$H1282</f>
        <v>0</v>
      </c>
      <c r="BJ1282" s="221">
        <f ca="1">-SUMPRODUCT($O1224:BJ1224,N(OFFSET($O199:BJ199,0,MAX(COLUMN($O199:BJ199))-COLUMN($O199:BJ199),1,1)))*$H1282</f>
        <v>0</v>
      </c>
      <c r="BK1282" s="221">
        <f ca="1">-SUMPRODUCT($O1224:BK1224,N(OFFSET($O199:BK199,0,MAX(COLUMN($O199:BK199))-COLUMN($O199:BK199),1,1)))*$H1282</f>
        <v>0</v>
      </c>
      <c r="BL1282" s="221">
        <f ca="1">-SUMPRODUCT($O1224:BL1224,N(OFFSET($O199:BL199,0,MAX(COLUMN($O199:BL199))-COLUMN($O199:BL199),1,1)))*$H1282</f>
        <v>0</v>
      </c>
      <c r="BM1282" s="221">
        <f ca="1">-SUMPRODUCT($O1224:BM1224,N(OFFSET($O199:BM199,0,MAX(COLUMN($O199:BM199))-COLUMN($O199:BM199),1,1)))*$H1282</f>
        <v>0</v>
      </c>
    </row>
    <row r="1283" spans="3:65" outlineLevel="1" x14ac:dyDescent="0.2">
      <c r="C1283" s="188">
        <f t="shared" ref="C1283:C1306" si="955">C1282+1</f>
        <v>2</v>
      </c>
      <c r="D1283" s="166" t="str">
        <f t="shared" si="954"/>
        <v xml:space="preserve">TRANSMISSION SUBSTATION  </v>
      </c>
      <c r="E1283" s="211" t="str">
        <f t="shared" si="954"/>
        <v>CWIP Capital</v>
      </c>
      <c r="F1283" s="183">
        <f t="shared" si="954"/>
        <v>6</v>
      </c>
      <c r="G1283" s="183"/>
      <c r="H1283" s="241">
        <f>Assumptions!$E$22</f>
        <v>0.25345000000000001</v>
      </c>
      <c r="I1283" s="189"/>
      <c r="K1283" s="202">
        <f t="shared" ref="K1283:K1306" ca="1" si="956">SUMPRODUCT(O1283:BM1283,$O$11:$BM$11)</f>
        <v>0</v>
      </c>
      <c r="L1283" s="203">
        <f t="shared" ref="L1283:L1306" ca="1" si="957">SUM(O1283:BM1283)</f>
        <v>0</v>
      </c>
      <c r="O1283" s="221">
        <f ca="1">-SUMPRODUCT($O1225:O1225,N(OFFSET($O200:O200,0,MAX(COLUMN($O200:O200))-COLUMN($O200:O200),1,1)))*$H1283</f>
        <v>0</v>
      </c>
      <c r="P1283" s="221">
        <f ca="1">-SUMPRODUCT($O1225:P1225,N(OFFSET($O200:P200,0,MAX(COLUMN($O200:P200))-COLUMN($O200:P200),1,1)))*$H1283</f>
        <v>0</v>
      </c>
      <c r="Q1283" s="221">
        <f ca="1">-SUMPRODUCT($O1225:Q1225,N(OFFSET($O200:Q200,0,MAX(COLUMN($O200:Q200))-COLUMN($O200:Q200),1,1)))*$H1283</f>
        <v>0</v>
      </c>
      <c r="R1283" s="221">
        <f ca="1">-SUMPRODUCT($O1225:R1225,N(OFFSET($O200:R200,0,MAX(COLUMN($O200:R200))-COLUMN($O200:R200),1,1)))*$H1283</f>
        <v>0</v>
      </c>
      <c r="S1283" s="221">
        <f ca="1">-SUMPRODUCT($O1225:S1225,N(OFFSET($O200:S200,0,MAX(COLUMN($O200:S200))-COLUMN($O200:S200),1,1)))*$H1283</f>
        <v>0</v>
      </c>
      <c r="T1283" s="221">
        <f ca="1">-SUMPRODUCT($O1225:T1225,N(OFFSET($O200:T200,0,MAX(COLUMN($O200:T200))-COLUMN($O200:T200),1,1)))*$H1283</f>
        <v>0</v>
      </c>
      <c r="U1283" s="221">
        <f ca="1">-SUMPRODUCT($O1225:U1225,N(OFFSET($O200:U200,0,MAX(COLUMN($O200:U200))-COLUMN($O200:U200),1,1)))*$H1283</f>
        <v>0</v>
      </c>
      <c r="V1283" s="221">
        <f ca="1">-SUMPRODUCT($O1225:V1225,N(OFFSET($O200:V200,0,MAX(COLUMN($O200:V200))-COLUMN($O200:V200),1,1)))*$H1283</f>
        <v>0</v>
      </c>
      <c r="W1283" s="221">
        <f ca="1">-SUMPRODUCT($O1225:W1225,N(OFFSET($O200:W200,0,MAX(COLUMN($O200:W200))-COLUMN($O200:W200),1,1)))*$H1283</f>
        <v>0</v>
      </c>
      <c r="X1283" s="221">
        <f ca="1">-SUMPRODUCT($O1225:X1225,N(OFFSET($O200:X200,0,MAX(COLUMN($O200:X200))-COLUMN($O200:X200),1,1)))*$H1283</f>
        <v>0</v>
      </c>
      <c r="Y1283" s="221">
        <f ca="1">-SUMPRODUCT($O1225:Y1225,N(OFFSET($O200:Y200,0,MAX(COLUMN($O200:Y200))-COLUMN($O200:Y200),1,1)))*$H1283</f>
        <v>0</v>
      </c>
      <c r="Z1283" s="221">
        <f ca="1">-SUMPRODUCT($O1225:Z1225,N(OFFSET($O200:Z200,0,MAX(COLUMN($O200:Z200))-COLUMN($O200:Z200),1,1)))*$H1283</f>
        <v>0</v>
      </c>
      <c r="AA1283" s="221">
        <f ca="1">-SUMPRODUCT($O1225:AA1225,N(OFFSET($O200:AA200,0,MAX(COLUMN($O200:AA200))-COLUMN($O200:AA200),1,1)))*$H1283</f>
        <v>0</v>
      </c>
      <c r="AB1283" s="221">
        <f ca="1">-SUMPRODUCT($O1225:AB1225,N(OFFSET($O200:AB200,0,MAX(COLUMN($O200:AB200))-COLUMN($O200:AB200),1,1)))*$H1283</f>
        <v>0</v>
      </c>
      <c r="AC1283" s="221">
        <f ca="1">-SUMPRODUCT($O1225:AC1225,N(OFFSET($O200:AC200,0,MAX(COLUMN($O200:AC200))-COLUMN($O200:AC200),1,1)))*$H1283</f>
        <v>0</v>
      </c>
      <c r="AD1283" s="221">
        <f ca="1">-SUMPRODUCT($O1225:AD1225,N(OFFSET($O200:AD200,0,MAX(COLUMN($O200:AD200))-COLUMN($O200:AD200),1,1)))*$H1283</f>
        <v>0</v>
      </c>
      <c r="AE1283" s="221">
        <f ca="1">-SUMPRODUCT($O1225:AE1225,N(OFFSET($O200:AE200,0,MAX(COLUMN($O200:AE200))-COLUMN($O200:AE200),1,1)))*$H1283</f>
        <v>0</v>
      </c>
      <c r="AF1283" s="221">
        <f ca="1">-SUMPRODUCT($O1225:AF1225,N(OFFSET($O200:AF200,0,MAX(COLUMN($O200:AF200))-COLUMN($O200:AF200),1,1)))*$H1283</f>
        <v>0</v>
      </c>
      <c r="AG1283" s="221">
        <f ca="1">-SUMPRODUCT($O1225:AG1225,N(OFFSET($O200:AG200,0,MAX(COLUMN($O200:AG200))-COLUMN($O200:AG200),1,1)))*$H1283</f>
        <v>0</v>
      </c>
      <c r="AH1283" s="221">
        <f ca="1">-SUMPRODUCT($O1225:AH1225,N(OFFSET($O200:AH200,0,MAX(COLUMN($O200:AH200))-COLUMN($O200:AH200),1,1)))*$H1283</f>
        <v>0</v>
      </c>
      <c r="AI1283" s="221">
        <f ca="1">-SUMPRODUCT($O1225:AI1225,N(OFFSET($O200:AI200,0,MAX(COLUMN($O200:AI200))-COLUMN($O200:AI200),1,1)))*$H1283</f>
        <v>0</v>
      </c>
      <c r="AJ1283" s="221">
        <f ca="1">-SUMPRODUCT($O1225:AJ1225,N(OFFSET($O200:AJ200,0,MAX(COLUMN($O200:AJ200))-COLUMN($O200:AJ200),1,1)))*$H1283</f>
        <v>0</v>
      </c>
      <c r="AK1283" s="221">
        <f ca="1">-SUMPRODUCT($O1225:AK1225,N(OFFSET($O200:AK200,0,MAX(COLUMN($O200:AK200))-COLUMN($O200:AK200),1,1)))*$H1283</f>
        <v>0</v>
      </c>
      <c r="AL1283" s="221">
        <f ca="1">-SUMPRODUCT($O1225:AL1225,N(OFFSET($O200:AL200,0,MAX(COLUMN($O200:AL200))-COLUMN($O200:AL200),1,1)))*$H1283</f>
        <v>0</v>
      </c>
      <c r="AM1283" s="221">
        <f ca="1">-SUMPRODUCT($O1225:AM1225,N(OFFSET($O200:AM200,0,MAX(COLUMN($O200:AM200))-COLUMN($O200:AM200),1,1)))*$H1283</f>
        <v>0</v>
      </c>
      <c r="AN1283" s="221">
        <f ca="1">-SUMPRODUCT($O1225:AN1225,N(OFFSET($O200:AN200,0,MAX(COLUMN($O200:AN200))-COLUMN($O200:AN200),1,1)))*$H1283</f>
        <v>0</v>
      </c>
      <c r="AO1283" s="221">
        <f ca="1">-SUMPRODUCT($O1225:AO1225,N(OFFSET($O200:AO200,0,MAX(COLUMN($O200:AO200))-COLUMN($O200:AO200),1,1)))*$H1283</f>
        <v>0</v>
      </c>
      <c r="AP1283" s="221">
        <f ca="1">-SUMPRODUCT($O1225:AP1225,N(OFFSET($O200:AP200,0,MAX(COLUMN($O200:AP200))-COLUMN($O200:AP200),1,1)))*$H1283</f>
        <v>0</v>
      </c>
      <c r="AQ1283" s="221">
        <f ca="1">-SUMPRODUCT($O1225:AQ1225,N(OFFSET($O200:AQ200,0,MAX(COLUMN($O200:AQ200))-COLUMN($O200:AQ200),1,1)))*$H1283</f>
        <v>0</v>
      </c>
      <c r="AR1283" s="221">
        <f ca="1">-SUMPRODUCT($O1225:AR1225,N(OFFSET($O200:AR200,0,MAX(COLUMN($O200:AR200))-COLUMN($O200:AR200),1,1)))*$H1283</f>
        <v>0</v>
      </c>
      <c r="AS1283" s="221">
        <f ca="1">-SUMPRODUCT($O1225:AS1225,N(OFFSET($O200:AS200,0,MAX(COLUMN($O200:AS200))-COLUMN($O200:AS200),1,1)))*$H1283</f>
        <v>0</v>
      </c>
      <c r="AT1283" s="221">
        <f ca="1">-SUMPRODUCT($O1225:AT1225,N(OFFSET($O200:AT200,0,MAX(COLUMN($O200:AT200))-COLUMN($O200:AT200),1,1)))*$H1283</f>
        <v>0</v>
      </c>
      <c r="AU1283" s="221">
        <f ca="1">-SUMPRODUCT($O1225:AU1225,N(OFFSET($O200:AU200,0,MAX(COLUMN($O200:AU200))-COLUMN($O200:AU200),1,1)))*$H1283</f>
        <v>0</v>
      </c>
      <c r="AV1283" s="221">
        <f ca="1">-SUMPRODUCT($O1225:AV1225,N(OFFSET($O200:AV200,0,MAX(COLUMN($O200:AV200))-COLUMN($O200:AV200),1,1)))*$H1283</f>
        <v>0</v>
      </c>
      <c r="AW1283" s="221">
        <f ca="1">-SUMPRODUCT($O1225:AW1225,N(OFFSET($O200:AW200,0,MAX(COLUMN($O200:AW200))-COLUMN($O200:AW200),1,1)))*$H1283</f>
        <v>0</v>
      </c>
      <c r="AX1283" s="221">
        <f ca="1">-SUMPRODUCT($O1225:AX1225,N(OFFSET($O200:AX200,0,MAX(COLUMN($O200:AX200))-COLUMN($O200:AX200),1,1)))*$H1283</f>
        <v>0</v>
      </c>
      <c r="AY1283" s="221">
        <f ca="1">-SUMPRODUCT($O1225:AY1225,N(OFFSET($O200:AY200,0,MAX(COLUMN($O200:AY200))-COLUMN($O200:AY200),1,1)))*$H1283</f>
        <v>0</v>
      </c>
      <c r="AZ1283" s="221">
        <f ca="1">-SUMPRODUCT($O1225:AZ1225,N(OFFSET($O200:AZ200,0,MAX(COLUMN($O200:AZ200))-COLUMN($O200:AZ200),1,1)))*$H1283</f>
        <v>0</v>
      </c>
      <c r="BA1283" s="221">
        <f ca="1">-SUMPRODUCT($O1225:BA1225,N(OFFSET($O200:BA200,0,MAX(COLUMN($O200:BA200))-COLUMN($O200:BA200),1,1)))*$H1283</f>
        <v>0</v>
      </c>
      <c r="BB1283" s="221">
        <f ca="1">-SUMPRODUCT($O1225:BB1225,N(OFFSET($O200:BB200,0,MAX(COLUMN($O200:BB200))-COLUMN($O200:BB200),1,1)))*$H1283</f>
        <v>0</v>
      </c>
      <c r="BC1283" s="221">
        <f ca="1">-SUMPRODUCT($O1225:BC1225,N(OFFSET($O200:BC200,0,MAX(COLUMN($O200:BC200))-COLUMN($O200:BC200),1,1)))*$H1283</f>
        <v>0</v>
      </c>
      <c r="BD1283" s="221">
        <f ca="1">-SUMPRODUCT($O1225:BD1225,N(OFFSET($O200:BD200,0,MAX(COLUMN($O200:BD200))-COLUMN($O200:BD200),1,1)))*$H1283</f>
        <v>0</v>
      </c>
      <c r="BE1283" s="221">
        <f ca="1">-SUMPRODUCT($O1225:BE1225,N(OFFSET($O200:BE200,0,MAX(COLUMN($O200:BE200))-COLUMN($O200:BE200),1,1)))*$H1283</f>
        <v>0</v>
      </c>
      <c r="BF1283" s="221">
        <f ca="1">-SUMPRODUCT($O1225:BF1225,N(OFFSET($O200:BF200,0,MAX(COLUMN($O200:BF200))-COLUMN($O200:BF200),1,1)))*$H1283</f>
        <v>0</v>
      </c>
      <c r="BG1283" s="221">
        <f ca="1">-SUMPRODUCT($O1225:BG1225,N(OFFSET($O200:BG200,0,MAX(COLUMN($O200:BG200))-COLUMN($O200:BG200),1,1)))*$H1283</f>
        <v>0</v>
      </c>
      <c r="BH1283" s="221">
        <f ca="1">-SUMPRODUCT($O1225:BH1225,N(OFFSET($O200:BH200,0,MAX(COLUMN($O200:BH200))-COLUMN($O200:BH200),1,1)))*$H1283</f>
        <v>0</v>
      </c>
      <c r="BI1283" s="221">
        <f ca="1">-SUMPRODUCT($O1225:BI1225,N(OFFSET($O200:BI200,0,MAX(COLUMN($O200:BI200))-COLUMN($O200:BI200),1,1)))*$H1283</f>
        <v>0</v>
      </c>
      <c r="BJ1283" s="221">
        <f ca="1">-SUMPRODUCT($O1225:BJ1225,N(OFFSET($O200:BJ200,0,MAX(COLUMN($O200:BJ200))-COLUMN($O200:BJ200),1,1)))*$H1283</f>
        <v>0</v>
      </c>
      <c r="BK1283" s="221">
        <f ca="1">-SUMPRODUCT($O1225:BK1225,N(OFFSET($O200:BK200,0,MAX(COLUMN($O200:BK200))-COLUMN($O200:BK200),1,1)))*$H1283</f>
        <v>0</v>
      </c>
      <c r="BL1283" s="221">
        <f ca="1">-SUMPRODUCT($O1225:BL1225,N(OFFSET($O200:BL200,0,MAX(COLUMN($O200:BL200))-COLUMN($O200:BL200),1,1)))*$H1283</f>
        <v>0</v>
      </c>
      <c r="BM1283" s="221">
        <f ca="1">-SUMPRODUCT($O1225:BM1225,N(OFFSET($O200:BM200,0,MAX(COLUMN($O200:BM200))-COLUMN($O200:BM200),1,1)))*$H1283</f>
        <v>0</v>
      </c>
    </row>
    <row r="1284" spans="3:65" outlineLevel="1" x14ac:dyDescent="0.2">
      <c r="C1284" s="188">
        <f t="shared" si="955"/>
        <v>3</v>
      </c>
      <c r="D1284" s="166" t="str">
        <f t="shared" si="954"/>
        <v xml:space="preserve">DISTRIBUTION SUBSTATION  </v>
      </c>
      <c r="E1284" s="211" t="str">
        <f t="shared" si="954"/>
        <v>CWIP Capital</v>
      </c>
      <c r="F1284" s="183">
        <f t="shared" si="954"/>
        <v>6</v>
      </c>
      <c r="G1284" s="183"/>
      <c r="H1284" s="241">
        <f>Assumptions!$E$22</f>
        <v>0.25345000000000001</v>
      </c>
      <c r="I1284" s="189"/>
      <c r="K1284" s="202">
        <f t="shared" ca="1" si="956"/>
        <v>0</v>
      </c>
      <c r="L1284" s="203">
        <f t="shared" ca="1" si="957"/>
        <v>0</v>
      </c>
      <c r="O1284" s="221">
        <f ca="1">-SUMPRODUCT($O1226:O1226,N(OFFSET($O201:O201,0,MAX(COLUMN($O201:O201))-COLUMN($O201:O201),1,1)))*$H1284</f>
        <v>0</v>
      </c>
      <c r="P1284" s="221">
        <f ca="1">-SUMPRODUCT($O1226:P1226,N(OFFSET($O201:P201,0,MAX(COLUMN($O201:P201))-COLUMN($O201:P201),1,1)))*$H1284</f>
        <v>0</v>
      </c>
      <c r="Q1284" s="221">
        <f ca="1">-SUMPRODUCT($O1226:Q1226,N(OFFSET($O201:Q201,0,MAX(COLUMN($O201:Q201))-COLUMN($O201:Q201),1,1)))*$H1284</f>
        <v>0</v>
      </c>
      <c r="R1284" s="221">
        <f ca="1">-SUMPRODUCT($O1226:R1226,N(OFFSET($O201:R201,0,MAX(COLUMN($O201:R201))-COLUMN($O201:R201),1,1)))*$H1284</f>
        <v>0</v>
      </c>
      <c r="S1284" s="221">
        <f ca="1">-SUMPRODUCT($O1226:S1226,N(OFFSET($O201:S201,0,MAX(COLUMN($O201:S201))-COLUMN($O201:S201),1,1)))*$H1284</f>
        <v>0</v>
      </c>
      <c r="T1284" s="221">
        <f ca="1">-SUMPRODUCT($O1226:T1226,N(OFFSET($O201:T201,0,MAX(COLUMN($O201:T201))-COLUMN($O201:T201),1,1)))*$H1284</f>
        <v>0</v>
      </c>
      <c r="U1284" s="221">
        <f ca="1">-SUMPRODUCT($O1226:U1226,N(OFFSET($O201:U201,0,MAX(COLUMN($O201:U201))-COLUMN($O201:U201),1,1)))*$H1284</f>
        <v>0</v>
      </c>
      <c r="V1284" s="221">
        <f ca="1">-SUMPRODUCT($O1226:V1226,N(OFFSET($O201:V201,0,MAX(COLUMN($O201:V201))-COLUMN($O201:V201),1,1)))*$H1284</f>
        <v>0</v>
      </c>
      <c r="W1284" s="221">
        <f ca="1">-SUMPRODUCT($O1226:W1226,N(OFFSET($O201:W201,0,MAX(COLUMN($O201:W201))-COLUMN($O201:W201),1,1)))*$H1284</f>
        <v>0</v>
      </c>
      <c r="X1284" s="221">
        <f ca="1">-SUMPRODUCT($O1226:X1226,N(OFFSET($O201:X201,0,MAX(COLUMN($O201:X201))-COLUMN($O201:X201),1,1)))*$H1284</f>
        <v>0</v>
      </c>
      <c r="Y1284" s="221">
        <f ca="1">-SUMPRODUCT($O1226:Y1226,N(OFFSET($O201:Y201,0,MAX(COLUMN($O201:Y201))-COLUMN($O201:Y201),1,1)))*$H1284</f>
        <v>0</v>
      </c>
      <c r="Z1284" s="221">
        <f ca="1">-SUMPRODUCT($O1226:Z1226,N(OFFSET($O201:Z201,0,MAX(COLUMN($O201:Z201))-COLUMN($O201:Z201),1,1)))*$H1284</f>
        <v>0</v>
      </c>
      <c r="AA1284" s="221">
        <f ca="1">-SUMPRODUCT($O1226:AA1226,N(OFFSET($O201:AA201,0,MAX(COLUMN($O201:AA201))-COLUMN($O201:AA201),1,1)))*$H1284</f>
        <v>0</v>
      </c>
      <c r="AB1284" s="221">
        <f ca="1">-SUMPRODUCT($O1226:AB1226,N(OFFSET($O201:AB201,0,MAX(COLUMN($O201:AB201))-COLUMN($O201:AB201),1,1)))*$H1284</f>
        <v>0</v>
      </c>
      <c r="AC1284" s="221">
        <f ca="1">-SUMPRODUCT($O1226:AC1226,N(OFFSET($O201:AC201,0,MAX(COLUMN($O201:AC201))-COLUMN($O201:AC201),1,1)))*$H1284</f>
        <v>0</v>
      </c>
      <c r="AD1284" s="221">
        <f ca="1">-SUMPRODUCT($O1226:AD1226,N(OFFSET($O201:AD201,0,MAX(COLUMN($O201:AD201))-COLUMN($O201:AD201),1,1)))*$H1284</f>
        <v>0</v>
      </c>
      <c r="AE1284" s="221">
        <f ca="1">-SUMPRODUCT($O1226:AE1226,N(OFFSET($O201:AE201,0,MAX(COLUMN($O201:AE201))-COLUMN($O201:AE201),1,1)))*$H1284</f>
        <v>0</v>
      </c>
      <c r="AF1284" s="221">
        <f ca="1">-SUMPRODUCT($O1226:AF1226,N(OFFSET($O201:AF201,0,MAX(COLUMN($O201:AF201))-COLUMN($O201:AF201),1,1)))*$H1284</f>
        <v>0</v>
      </c>
      <c r="AG1284" s="221">
        <f ca="1">-SUMPRODUCT($O1226:AG1226,N(OFFSET($O201:AG201,0,MAX(COLUMN($O201:AG201))-COLUMN($O201:AG201),1,1)))*$H1284</f>
        <v>0</v>
      </c>
      <c r="AH1284" s="221">
        <f ca="1">-SUMPRODUCT($O1226:AH1226,N(OFFSET($O201:AH201,0,MAX(COLUMN($O201:AH201))-COLUMN($O201:AH201),1,1)))*$H1284</f>
        <v>0</v>
      </c>
      <c r="AI1284" s="221">
        <f ca="1">-SUMPRODUCT($O1226:AI1226,N(OFFSET($O201:AI201,0,MAX(COLUMN($O201:AI201))-COLUMN($O201:AI201),1,1)))*$H1284</f>
        <v>0</v>
      </c>
      <c r="AJ1284" s="221">
        <f ca="1">-SUMPRODUCT($O1226:AJ1226,N(OFFSET($O201:AJ201,0,MAX(COLUMN($O201:AJ201))-COLUMN($O201:AJ201),1,1)))*$H1284</f>
        <v>0</v>
      </c>
      <c r="AK1284" s="221">
        <f ca="1">-SUMPRODUCT($O1226:AK1226,N(OFFSET($O201:AK201,0,MAX(COLUMN($O201:AK201))-COLUMN($O201:AK201),1,1)))*$H1284</f>
        <v>0</v>
      </c>
      <c r="AL1284" s="221">
        <f ca="1">-SUMPRODUCT($O1226:AL1226,N(OFFSET($O201:AL201,0,MAX(COLUMN($O201:AL201))-COLUMN($O201:AL201),1,1)))*$H1284</f>
        <v>0</v>
      </c>
      <c r="AM1284" s="221">
        <f ca="1">-SUMPRODUCT($O1226:AM1226,N(OFFSET($O201:AM201,0,MAX(COLUMN($O201:AM201))-COLUMN($O201:AM201),1,1)))*$H1284</f>
        <v>0</v>
      </c>
      <c r="AN1284" s="221">
        <f ca="1">-SUMPRODUCT($O1226:AN1226,N(OFFSET($O201:AN201,0,MAX(COLUMN($O201:AN201))-COLUMN($O201:AN201),1,1)))*$H1284</f>
        <v>0</v>
      </c>
      <c r="AO1284" s="221">
        <f ca="1">-SUMPRODUCT($O1226:AO1226,N(OFFSET($O201:AO201,0,MAX(COLUMN($O201:AO201))-COLUMN($O201:AO201),1,1)))*$H1284</f>
        <v>0</v>
      </c>
      <c r="AP1284" s="221">
        <f ca="1">-SUMPRODUCT($O1226:AP1226,N(OFFSET($O201:AP201,0,MAX(COLUMN($O201:AP201))-COLUMN($O201:AP201),1,1)))*$H1284</f>
        <v>0</v>
      </c>
      <c r="AQ1284" s="221">
        <f ca="1">-SUMPRODUCT($O1226:AQ1226,N(OFFSET($O201:AQ201,0,MAX(COLUMN($O201:AQ201))-COLUMN($O201:AQ201),1,1)))*$H1284</f>
        <v>0</v>
      </c>
      <c r="AR1284" s="221">
        <f ca="1">-SUMPRODUCT($O1226:AR1226,N(OFFSET($O201:AR201,0,MAX(COLUMN($O201:AR201))-COLUMN($O201:AR201),1,1)))*$H1284</f>
        <v>0</v>
      </c>
      <c r="AS1284" s="221">
        <f ca="1">-SUMPRODUCT($O1226:AS1226,N(OFFSET($O201:AS201,0,MAX(COLUMN($O201:AS201))-COLUMN($O201:AS201),1,1)))*$H1284</f>
        <v>0</v>
      </c>
      <c r="AT1284" s="221">
        <f ca="1">-SUMPRODUCT($O1226:AT1226,N(OFFSET($O201:AT201,0,MAX(COLUMN($O201:AT201))-COLUMN($O201:AT201),1,1)))*$H1284</f>
        <v>0</v>
      </c>
      <c r="AU1284" s="221">
        <f ca="1">-SUMPRODUCT($O1226:AU1226,N(OFFSET($O201:AU201,0,MAX(COLUMN($O201:AU201))-COLUMN($O201:AU201),1,1)))*$H1284</f>
        <v>0</v>
      </c>
      <c r="AV1284" s="221">
        <f ca="1">-SUMPRODUCT($O1226:AV1226,N(OFFSET($O201:AV201,0,MAX(COLUMN($O201:AV201))-COLUMN($O201:AV201),1,1)))*$H1284</f>
        <v>0</v>
      </c>
      <c r="AW1284" s="221">
        <f ca="1">-SUMPRODUCT($O1226:AW1226,N(OFFSET($O201:AW201,0,MAX(COLUMN($O201:AW201))-COLUMN($O201:AW201),1,1)))*$H1284</f>
        <v>0</v>
      </c>
      <c r="AX1284" s="221">
        <f ca="1">-SUMPRODUCT($O1226:AX1226,N(OFFSET($O201:AX201,0,MAX(COLUMN($O201:AX201))-COLUMN($O201:AX201),1,1)))*$H1284</f>
        <v>0</v>
      </c>
      <c r="AY1284" s="221">
        <f ca="1">-SUMPRODUCT($O1226:AY1226,N(OFFSET($O201:AY201,0,MAX(COLUMN($O201:AY201))-COLUMN($O201:AY201),1,1)))*$H1284</f>
        <v>0</v>
      </c>
      <c r="AZ1284" s="221">
        <f ca="1">-SUMPRODUCT($O1226:AZ1226,N(OFFSET($O201:AZ201,0,MAX(COLUMN($O201:AZ201))-COLUMN($O201:AZ201),1,1)))*$H1284</f>
        <v>0</v>
      </c>
      <c r="BA1284" s="221">
        <f ca="1">-SUMPRODUCT($O1226:BA1226,N(OFFSET($O201:BA201,0,MAX(COLUMN($O201:BA201))-COLUMN($O201:BA201),1,1)))*$H1284</f>
        <v>0</v>
      </c>
      <c r="BB1284" s="221">
        <f ca="1">-SUMPRODUCT($O1226:BB1226,N(OFFSET($O201:BB201,0,MAX(COLUMN($O201:BB201))-COLUMN($O201:BB201),1,1)))*$H1284</f>
        <v>0</v>
      </c>
      <c r="BC1284" s="221">
        <f ca="1">-SUMPRODUCT($O1226:BC1226,N(OFFSET($O201:BC201,0,MAX(COLUMN($O201:BC201))-COLUMN($O201:BC201),1,1)))*$H1284</f>
        <v>0</v>
      </c>
      <c r="BD1284" s="221">
        <f ca="1">-SUMPRODUCT($O1226:BD1226,N(OFFSET($O201:BD201,0,MAX(COLUMN($O201:BD201))-COLUMN($O201:BD201),1,1)))*$H1284</f>
        <v>0</v>
      </c>
      <c r="BE1284" s="221">
        <f ca="1">-SUMPRODUCT($O1226:BE1226,N(OFFSET($O201:BE201,0,MAX(COLUMN($O201:BE201))-COLUMN($O201:BE201),1,1)))*$H1284</f>
        <v>0</v>
      </c>
      <c r="BF1284" s="221">
        <f ca="1">-SUMPRODUCT($O1226:BF1226,N(OFFSET($O201:BF201,0,MAX(COLUMN($O201:BF201))-COLUMN($O201:BF201),1,1)))*$H1284</f>
        <v>0</v>
      </c>
      <c r="BG1284" s="221">
        <f ca="1">-SUMPRODUCT($O1226:BG1226,N(OFFSET($O201:BG201,0,MAX(COLUMN($O201:BG201))-COLUMN($O201:BG201),1,1)))*$H1284</f>
        <v>0</v>
      </c>
      <c r="BH1284" s="221">
        <f ca="1">-SUMPRODUCT($O1226:BH1226,N(OFFSET($O201:BH201,0,MAX(COLUMN($O201:BH201))-COLUMN($O201:BH201),1,1)))*$H1284</f>
        <v>0</v>
      </c>
      <c r="BI1284" s="221">
        <f ca="1">-SUMPRODUCT($O1226:BI1226,N(OFFSET($O201:BI201,0,MAX(COLUMN($O201:BI201))-COLUMN($O201:BI201),1,1)))*$H1284</f>
        <v>0</v>
      </c>
      <c r="BJ1284" s="221">
        <f ca="1">-SUMPRODUCT($O1226:BJ1226,N(OFFSET($O201:BJ201,0,MAX(COLUMN($O201:BJ201))-COLUMN($O201:BJ201),1,1)))*$H1284</f>
        <v>0</v>
      </c>
      <c r="BK1284" s="221">
        <f ca="1">-SUMPRODUCT($O1226:BK1226,N(OFFSET($O201:BK201,0,MAX(COLUMN($O201:BK201))-COLUMN($O201:BK201),1,1)))*$H1284</f>
        <v>0</v>
      </c>
      <c r="BL1284" s="221">
        <f ca="1">-SUMPRODUCT($O1226:BL1226,N(OFFSET($O201:BL201,0,MAX(COLUMN($O201:BL201))-COLUMN($O201:BL201),1,1)))*$H1284</f>
        <v>0</v>
      </c>
      <c r="BM1284" s="221">
        <f ca="1">-SUMPRODUCT($O1226:BM1226,N(OFFSET($O201:BM201,0,MAX(COLUMN($O201:BM201))-COLUMN($O201:BM201),1,1)))*$H1284</f>
        <v>0</v>
      </c>
    </row>
    <row r="1285" spans="3:65" outlineLevel="1" x14ac:dyDescent="0.2">
      <c r="C1285" s="188">
        <f t="shared" si="955"/>
        <v>4</v>
      </c>
      <c r="D1285" s="166" t="str">
        <f t="shared" si="954"/>
        <v/>
      </c>
      <c r="E1285" s="211" t="str">
        <f t="shared" si="954"/>
        <v>Operating Expense</v>
      </c>
      <c r="F1285" s="183">
        <f t="shared" si="954"/>
        <v>2</v>
      </c>
      <c r="G1285" s="183"/>
      <c r="H1285" s="241">
        <f>Assumptions!$E$22</f>
        <v>0.25345000000000001</v>
      </c>
      <c r="I1285" s="189"/>
      <c r="K1285" s="202">
        <f t="shared" ca="1" si="956"/>
        <v>0</v>
      </c>
      <c r="L1285" s="203">
        <f t="shared" ca="1" si="957"/>
        <v>0</v>
      </c>
      <c r="O1285" s="221">
        <f ca="1">-SUMPRODUCT($O1227:O1227,N(OFFSET($O202:O202,0,MAX(COLUMN($O202:O202))-COLUMN($O202:O202),1,1)))*$H1285</f>
        <v>0</v>
      </c>
      <c r="P1285" s="221">
        <f ca="1">-SUMPRODUCT($O1227:P1227,N(OFFSET($O202:P202,0,MAX(COLUMN($O202:P202))-COLUMN($O202:P202),1,1)))*$H1285</f>
        <v>0</v>
      </c>
      <c r="Q1285" s="221">
        <f ca="1">-SUMPRODUCT($O1227:Q1227,N(OFFSET($O202:Q202,0,MAX(COLUMN($O202:Q202))-COLUMN($O202:Q202),1,1)))*$H1285</f>
        <v>0</v>
      </c>
      <c r="R1285" s="221">
        <f ca="1">-SUMPRODUCT($O1227:R1227,N(OFFSET($O202:R202,0,MAX(COLUMN($O202:R202))-COLUMN($O202:R202),1,1)))*$H1285</f>
        <v>0</v>
      </c>
      <c r="S1285" s="221">
        <f ca="1">-SUMPRODUCT($O1227:S1227,N(OFFSET($O202:S202,0,MAX(COLUMN($O202:S202))-COLUMN($O202:S202),1,1)))*$H1285</f>
        <v>0</v>
      </c>
      <c r="T1285" s="221">
        <f ca="1">-SUMPRODUCT($O1227:T1227,N(OFFSET($O202:T202,0,MAX(COLUMN($O202:T202))-COLUMN($O202:T202),1,1)))*$H1285</f>
        <v>0</v>
      </c>
      <c r="U1285" s="221">
        <f ca="1">-SUMPRODUCT($O1227:U1227,N(OFFSET($O202:U202,0,MAX(COLUMN($O202:U202))-COLUMN($O202:U202),1,1)))*$H1285</f>
        <v>0</v>
      </c>
      <c r="V1285" s="221">
        <f ca="1">-SUMPRODUCT($O1227:V1227,N(OFFSET($O202:V202,0,MAX(COLUMN($O202:V202))-COLUMN($O202:V202),1,1)))*$H1285</f>
        <v>0</v>
      </c>
      <c r="W1285" s="221">
        <f ca="1">-SUMPRODUCT($O1227:W1227,N(OFFSET($O202:W202,0,MAX(COLUMN($O202:W202))-COLUMN($O202:W202),1,1)))*$H1285</f>
        <v>0</v>
      </c>
      <c r="X1285" s="221">
        <f ca="1">-SUMPRODUCT($O1227:X1227,N(OFFSET($O202:X202,0,MAX(COLUMN($O202:X202))-COLUMN($O202:X202),1,1)))*$H1285</f>
        <v>0</v>
      </c>
      <c r="Y1285" s="221">
        <f ca="1">-SUMPRODUCT($O1227:Y1227,N(OFFSET($O202:Y202,0,MAX(COLUMN($O202:Y202))-COLUMN($O202:Y202),1,1)))*$H1285</f>
        <v>0</v>
      </c>
      <c r="Z1285" s="221">
        <f ca="1">-SUMPRODUCT($O1227:Z1227,N(OFFSET($O202:Z202,0,MAX(COLUMN($O202:Z202))-COLUMN($O202:Z202),1,1)))*$H1285</f>
        <v>0</v>
      </c>
      <c r="AA1285" s="221">
        <f ca="1">-SUMPRODUCT($O1227:AA1227,N(OFFSET($O202:AA202,0,MAX(COLUMN($O202:AA202))-COLUMN($O202:AA202),1,1)))*$H1285</f>
        <v>0</v>
      </c>
      <c r="AB1285" s="221">
        <f ca="1">-SUMPRODUCT($O1227:AB1227,N(OFFSET($O202:AB202,0,MAX(COLUMN($O202:AB202))-COLUMN($O202:AB202),1,1)))*$H1285</f>
        <v>0</v>
      </c>
      <c r="AC1285" s="221">
        <f ca="1">-SUMPRODUCT($O1227:AC1227,N(OFFSET($O202:AC202,0,MAX(COLUMN($O202:AC202))-COLUMN($O202:AC202),1,1)))*$H1285</f>
        <v>0</v>
      </c>
      <c r="AD1285" s="221">
        <f ca="1">-SUMPRODUCT($O1227:AD1227,N(OFFSET($O202:AD202,0,MAX(COLUMN($O202:AD202))-COLUMN($O202:AD202),1,1)))*$H1285</f>
        <v>0</v>
      </c>
      <c r="AE1285" s="221">
        <f ca="1">-SUMPRODUCT($O1227:AE1227,N(OFFSET($O202:AE202,0,MAX(COLUMN($O202:AE202))-COLUMN($O202:AE202),1,1)))*$H1285</f>
        <v>0</v>
      </c>
      <c r="AF1285" s="221">
        <f ca="1">-SUMPRODUCT($O1227:AF1227,N(OFFSET($O202:AF202,0,MAX(COLUMN($O202:AF202))-COLUMN($O202:AF202),1,1)))*$H1285</f>
        <v>0</v>
      </c>
      <c r="AG1285" s="221">
        <f ca="1">-SUMPRODUCT($O1227:AG1227,N(OFFSET($O202:AG202,0,MAX(COLUMN($O202:AG202))-COLUMN($O202:AG202),1,1)))*$H1285</f>
        <v>0</v>
      </c>
      <c r="AH1285" s="221">
        <f ca="1">-SUMPRODUCT($O1227:AH1227,N(OFFSET($O202:AH202,0,MAX(COLUMN($O202:AH202))-COLUMN($O202:AH202),1,1)))*$H1285</f>
        <v>0</v>
      </c>
      <c r="AI1285" s="221">
        <f ca="1">-SUMPRODUCT($O1227:AI1227,N(OFFSET($O202:AI202,0,MAX(COLUMN($O202:AI202))-COLUMN($O202:AI202),1,1)))*$H1285</f>
        <v>0</v>
      </c>
      <c r="AJ1285" s="221">
        <f ca="1">-SUMPRODUCT($O1227:AJ1227,N(OFFSET($O202:AJ202,0,MAX(COLUMN($O202:AJ202))-COLUMN($O202:AJ202),1,1)))*$H1285</f>
        <v>0</v>
      </c>
      <c r="AK1285" s="221">
        <f ca="1">-SUMPRODUCT($O1227:AK1227,N(OFFSET($O202:AK202,0,MAX(COLUMN($O202:AK202))-COLUMN($O202:AK202),1,1)))*$H1285</f>
        <v>0</v>
      </c>
      <c r="AL1285" s="221">
        <f ca="1">-SUMPRODUCT($O1227:AL1227,N(OFFSET($O202:AL202,0,MAX(COLUMN($O202:AL202))-COLUMN($O202:AL202),1,1)))*$H1285</f>
        <v>0</v>
      </c>
      <c r="AM1285" s="221">
        <f ca="1">-SUMPRODUCT($O1227:AM1227,N(OFFSET($O202:AM202,0,MAX(COLUMN($O202:AM202))-COLUMN($O202:AM202),1,1)))*$H1285</f>
        <v>0</v>
      </c>
      <c r="AN1285" s="221">
        <f ca="1">-SUMPRODUCT($O1227:AN1227,N(OFFSET($O202:AN202,0,MAX(COLUMN($O202:AN202))-COLUMN($O202:AN202),1,1)))*$H1285</f>
        <v>0</v>
      </c>
      <c r="AO1285" s="221">
        <f ca="1">-SUMPRODUCT($O1227:AO1227,N(OFFSET($O202:AO202,0,MAX(COLUMN($O202:AO202))-COLUMN($O202:AO202),1,1)))*$H1285</f>
        <v>0</v>
      </c>
      <c r="AP1285" s="221">
        <f ca="1">-SUMPRODUCT($O1227:AP1227,N(OFFSET($O202:AP202,0,MAX(COLUMN($O202:AP202))-COLUMN($O202:AP202),1,1)))*$H1285</f>
        <v>0</v>
      </c>
      <c r="AQ1285" s="221">
        <f ca="1">-SUMPRODUCT($O1227:AQ1227,N(OFFSET($O202:AQ202,0,MAX(COLUMN($O202:AQ202))-COLUMN($O202:AQ202),1,1)))*$H1285</f>
        <v>0</v>
      </c>
      <c r="AR1285" s="221">
        <f ca="1">-SUMPRODUCT($O1227:AR1227,N(OFFSET($O202:AR202,0,MAX(COLUMN($O202:AR202))-COLUMN($O202:AR202),1,1)))*$H1285</f>
        <v>0</v>
      </c>
      <c r="AS1285" s="221">
        <f ca="1">-SUMPRODUCT($O1227:AS1227,N(OFFSET($O202:AS202,0,MAX(COLUMN($O202:AS202))-COLUMN($O202:AS202),1,1)))*$H1285</f>
        <v>0</v>
      </c>
      <c r="AT1285" s="221">
        <f ca="1">-SUMPRODUCT($O1227:AT1227,N(OFFSET($O202:AT202,0,MAX(COLUMN($O202:AT202))-COLUMN($O202:AT202),1,1)))*$H1285</f>
        <v>0</v>
      </c>
      <c r="AU1285" s="221">
        <f ca="1">-SUMPRODUCT($O1227:AU1227,N(OFFSET($O202:AU202,0,MAX(COLUMN($O202:AU202))-COLUMN($O202:AU202),1,1)))*$H1285</f>
        <v>0</v>
      </c>
      <c r="AV1285" s="221">
        <f ca="1">-SUMPRODUCT($O1227:AV1227,N(OFFSET($O202:AV202,0,MAX(COLUMN($O202:AV202))-COLUMN($O202:AV202),1,1)))*$H1285</f>
        <v>0</v>
      </c>
      <c r="AW1285" s="221">
        <f ca="1">-SUMPRODUCT($O1227:AW1227,N(OFFSET($O202:AW202,0,MAX(COLUMN($O202:AW202))-COLUMN($O202:AW202),1,1)))*$H1285</f>
        <v>0</v>
      </c>
      <c r="AX1285" s="221">
        <f ca="1">-SUMPRODUCT($O1227:AX1227,N(OFFSET($O202:AX202,0,MAX(COLUMN($O202:AX202))-COLUMN($O202:AX202),1,1)))*$H1285</f>
        <v>0</v>
      </c>
      <c r="AY1285" s="221">
        <f ca="1">-SUMPRODUCT($O1227:AY1227,N(OFFSET($O202:AY202,0,MAX(COLUMN($O202:AY202))-COLUMN($O202:AY202),1,1)))*$H1285</f>
        <v>0</v>
      </c>
      <c r="AZ1285" s="221">
        <f ca="1">-SUMPRODUCT($O1227:AZ1227,N(OFFSET($O202:AZ202,0,MAX(COLUMN($O202:AZ202))-COLUMN($O202:AZ202),1,1)))*$H1285</f>
        <v>0</v>
      </c>
      <c r="BA1285" s="221">
        <f ca="1">-SUMPRODUCT($O1227:BA1227,N(OFFSET($O202:BA202,0,MAX(COLUMN($O202:BA202))-COLUMN($O202:BA202),1,1)))*$H1285</f>
        <v>0</v>
      </c>
      <c r="BB1285" s="221">
        <f ca="1">-SUMPRODUCT($O1227:BB1227,N(OFFSET($O202:BB202,0,MAX(COLUMN($O202:BB202))-COLUMN($O202:BB202),1,1)))*$H1285</f>
        <v>0</v>
      </c>
      <c r="BC1285" s="221">
        <f ca="1">-SUMPRODUCT($O1227:BC1227,N(OFFSET($O202:BC202,0,MAX(COLUMN($O202:BC202))-COLUMN($O202:BC202),1,1)))*$H1285</f>
        <v>0</v>
      </c>
      <c r="BD1285" s="221">
        <f ca="1">-SUMPRODUCT($O1227:BD1227,N(OFFSET($O202:BD202,0,MAX(COLUMN($O202:BD202))-COLUMN($O202:BD202),1,1)))*$H1285</f>
        <v>0</v>
      </c>
      <c r="BE1285" s="221">
        <f ca="1">-SUMPRODUCT($O1227:BE1227,N(OFFSET($O202:BE202,0,MAX(COLUMN($O202:BE202))-COLUMN($O202:BE202),1,1)))*$H1285</f>
        <v>0</v>
      </c>
      <c r="BF1285" s="221">
        <f ca="1">-SUMPRODUCT($O1227:BF1227,N(OFFSET($O202:BF202,0,MAX(COLUMN($O202:BF202))-COLUMN($O202:BF202),1,1)))*$H1285</f>
        <v>0</v>
      </c>
      <c r="BG1285" s="221">
        <f ca="1">-SUMPRODUCT($O1227:BG1227,N(OFFSET($O202:BG202,0,MAX(COLUMN($O202:BG202))-COLUMN($O202:BG202),1,1)))*$H1285</f>
        <v>0</v>
      </c>
      <c r="BH1285" s="221">
        <f ca="1">-SUMPRODUCT($O1227:BH1227,N(OFFSET($O202:BH202,0,MAX(COLUMN($O202:BH202))-COLUMN($O202:BH202),1,1)))*$H1285</f>
        <v>0</v>
      </c>
      <c r="BI1285" s="221">
        <f ca="1">-SUMPRODUCT($O1227:BI1227,N(OFFSET($O202:BI202,0,MAX(COLUMN($O202:BI202))-COLUMN($O202:BI202),1,1)))*$H1285</f>
        <v>0</v>
      </c>
      <c r="BJ1285" s="221">
        <f ca="1">-SUMPRODUCT($O1227:BJ1227,N(OFFSET($O202:BJ202,0,MAX(COLUMN($O202:BJ202))-COLUMN($O202:BJ202),1,1)))*$H1285</f>
        <v>0</v>
      </c>
      <c r="BK1285" s="221">
        <f ca="1">-SUMPRODUCT($O1227:BK1227,N(OFFSET($O202:BK202,0,MAX(COLUMN($O202:BK202))-COLUMN($O202:BK202),1,1)))*$H1285</f>
        <v>0</v>
      </c>
      <c r="BL1285" s="221">
        <f ca="1">-SUMPRODUCT($O1227:BL1227,N(OFFSET($O202:BL202,0,MAX(COLUMN($O202:BL202))-COLUMN($O202:BL202),1,1)))*$H1285</f>
        <v>0</v>
      </c>
      <c r="BM1285" s="221">
        <f ca="1">-SUMPRODUCT($O1227:BM1227,N(OFFSET($O202:BM202,0,MAX(COLUMN($O202:BM202))-COLUMN($O202:BM202),1,1)))*$H1285</f>
        <v>0</v>
      </c>
    </row>
    <row r="1286" spans="3:65" outlineLevel="1" x14ac:dyDescent="0.2">
      <c r="C1286" s="188">
        <f t="shared" si="955"/>
        <v>5</v>
      </c>
      <c r="D1286" s="166" t="str">
        <f t="shared" si="954"/>
        <v/>
      </c>
      <c r="E1286" s="211" t="str">
        <f t="shared" si="954"/>
        <v>Operating Expense</v>
      </c>
      <c r="F1286" s="183">
        <f t="shared" si="954"/>
        <v>2</v>
      </c>
      <c r="G1286" s="183"/>
      <c r="H1286" s="241">
        <f>Assumptions!$E$22</f>
        <v>0.25345000000000001</v>
      </c>
      <c r="I1286" s="189"/>
      <c r="K1286" s="202">
        <f t="shared" ca="1" si="956"/>
        <v>0</v>
      </c>
      <c r="L1286" s="203">
        <f t="shared" ca="1" si="957"/>
        <v>0</v>
      </c>
      <c r="O1286" s="221">
        <f ca="1">-SUMPRODUCT($O1228:O1228,N(OFFSET($O203:O203,0,MAX(COLUMN($O203:O203))-COLUMN($O203:O203),1,1)))*$H1286</f>
        <v>0</v>
      </c>
      <c r="P1286" s="221">
        <f ca="1">-SUMPRODUCT($O1228:P1228,N(OFFSET($O203:P203,0,MAX(COLUMN($O203:P203))-COLUMN($O203:P203),1,1)))*$H1286</f>
        <v>0</v>
      </c>
      <c r="Q1286" s="221">
        <f ca="1">-SUMPRODUCT($O1228:Q1228,N(OFFSET($O203:Q203,0,MAX(COLUMN($O203:Q203))-COLUMN($O203:Q203),1,1)))*$H1286</f>
        <v>0</v>
      </c>
      <c r="R1286" s="221">
        <f ca="1">-SUMPRODUCT($O1228:R1228,N(OFFSET($O203:R203,0,MAX(COLUMN($O203:R203))-COLUMN($O203:R203),1,1)))*$H1286</f>
        <v>0</v>
      </c>
      <c r="S1286" s="221">
        <f ca="1">-SUMPRODUCT($O1228:S1228,N(OFFSET($O203:S203,0,MAX(COLUMN($O203:S203))-COLUMN($O203:S203),1,1)))*$H1286</f>
        <v>0</v>
      </c>
      <c r="T1286" s="221">
        <f ca="1">-SUMPRODUCT($O1228:T1228,N(OFFSET($O203:T203,0,MAX(COLUMN($O203:T203))-COLUMN($O203:T203),1,1)))*$H1286</f>
        <v>0</v>
      </c>
      <c r="U1286" s="221">
        <f ca="1">-SUMPRODUCT($O1228:U1228,N(OFFSET($O203:U203,0,MAX(COLUMN($O203:U203))-COLUMN($O203:U203),1,1)))*$H1286</f>
        <v>0</v>
      </c>
      <c r="V1286" s="221">
        <f ca="1">-SUMPRODUCT($O1228:V1228,N(OFFSET($O203:V203,0,MAX(COLUMN($O203:V203))-COLUMN($O203:V203),1,1)))*$H1286</f>
        <v>0</v>
      </c>
      <c r="W1286" s="221">
        <f ca="1">-SUMPRODUCT($O1228:W1228,N(OFFSET($O203:W203,0,MAX(COLUMN($O203:W203))-COLUMN($O203:W203),1,1)))*$H1286</f>
        <v>0</v>
      </c>
      <c r="X1286" s="221">
        <f ca="1">-SUMPRODUCT($O1228:X1228,N(OFFSET($O203:X203,0,MAX(COLUMN($O203:X203))-COLUMN($O203:X203),1,1)))*$H1286</f>
        <v>0</v>
      </c>
      <c r="Y1286" s="221">
        <f ca="1">-SUMPRODUCT($O1228:Y1228,N(OFFSET($O203:Y203,0,MAX(COLUMN($O203:Y203))-COLUMN($O203:Y203),1,1)))*$H1286</f>
        <v>0</v>
      </c>
      <c r="Z1286" s="221">
        <f ca="1">-SUMPRODUCT($O1228:Z1228,N(OFFSET($O203:Z203,0,MAX(COLUMN($O203:Z203))-COLUMN($O203:Z203),1,1)))*$H1286</f>
        <v>0</v>
      </c>
      <c r="AA1286" s="221">
        <f ca="1">-SUMPRODUCT($O1228:AA1228,N(OFFSET($O203:AA203,0,MAX(COLUMN($O203:AA203))-COLUMN($O203:AA203),1,1)))*$H1286</f>
        <v>0</v>
      </c>
      <c r="AB1286" s="221">
        <f ca="1">-SUMPRODUCT($O1228:AB1228,N(OFFSET($O203:AB203,0,MAX(COLUMN($O203:AB203))-COLUMN($O203:AB203),1,1)))*$H1286</f>
        <v>0</v>
      </c>
      <c r="AC1286" s="221">
        <f ca="1">-SUMPRODUCT($O1228:AC1228,N(OFFSET($O203:AC203,0,MAX(COLUMN($O203:AC203))-COLUMN($O203:AC203),1,1)))*$H1286</f>
        <v>0</v>
      </c>
      <c r="AD1286" s="221">
        <f ca="1">-SUMPRODUCT($O1228:AD1228,N(OFFSET($O203:AD203,0,MAX(COLUMN($O203:AD203))-COLUMN($O203:AD203),1,1)))*$H1286</f>
        <v>0</v>
      </c>
      <c r="AE1286" s="221">
        <f ca="1">-SUMPRODUCT($O1228:AE1228,N(OFFSET($O203:AE203,0,MAX(COLUMN($O203:AE203))-COLUMN($O203:AE203),1,1)))*$H1286</f>
        <v>0</v>
      </c>
      <c r="AF1286" s="221">
        <f ca="1">-SUMPRODUCT($O1228:AF1228,N(OFFSET($O203:AF203,0,MAX(COLUMN($O203:AF203))-COLUMN($O203:AF203),1,1)))*$H1286</f>
        <v>0</v>
      </c>
      <c r="AG1286" s="221">
        <f ca="1">-SUMPRODUCT($O1228:AG1228,N(OFFSET($O203:AG203,0,MAX(COLUMN($O203:AG203))-COLUMN($O203:AG203),1,1)))*$H1286</f>
        <v>0</v>
      </c>
      <c r="AH1286" s="221">
        <f ca="1">-SUMPRODUCT($O1228:AH1228,N(OFFSET($O203:AH203,0,MAX(COLUMN($O203:AH203))-COLUMN($O203:AH203),1,1)))*$H1286</f>
        <v>0</v>
      </c>
      <c r="AI1286" s="221">
        <f ca="1">-SUMPRODUCT($O1228:AI1228,N(OFFSET($O203:AI203,0,MAX(COLUMN($O203:AI203))-COLUMN($O203:AI203),1,1)))*$H1286</f>
        <v>0</v>
      </c>
      <c r="AJ1286" s="221">
        <f ca="1">-SUMPRODUCT($O1228:AJ1228,N(OFFSET($O203:AJ203,0,MAX(COLUMN($O203:AJ203))-COLUMN($O203:AJ203),1,1)))*$H1286</f>
        <v>0</v>
      </c>
      <c r="AK1286" s="221">
        <f ca="1">-SUMPRODUCT($O1228:AK1228,N(OFFSET($O203:AK203,0,MAX(COLUMN($O203:AK203))-COLUMN($O203:AK203),1,1)))*$H1286</f>
        <v>0</v>
      </c>
      <c r="AL1286" s="221">
        <f ca="1">-SUMPRODUCT($O1228:AL1228,N(OFFSET($O203:AL203,0,MAX(COLUMN($O203:AL203))-COLUMN($O203:AL203),1,1)))*$H1286</f>
        <v>0</v>
      </c>
      <c r="AM1286" s="221">
        <f ca="1">-SUMPRODUCT($O1228:AM1228,N(OFFSET($O203:AM203,0,MAX(COLUMN($O203:AM203))-COLUMN($O203:AM203),1,1)))*$H1286</f>
        <v>0</v>
      </c>
      <c r="AN1286" s="221">
        <f ca="1">-SUMPRODUCT($O1228:AN1228,N(OFFSET($O203:AN203,0,MAX(COLUMN($O203:AN203))-COLUMN($O203:AN203),1,1)))*$H1286</f>
        <v>0</v>
      </c>
      <c r="AO1286" s="221">
        <f ca="1">-SUMPRODUCT($O1228:AO1228,N(OFFSET($O203:AO203,0,MAX(COLUMN($O203:AO203))-COLUMN($O203:AO203),1,1)))*$H1286</f>
        <v>0</v>
      </c>
      <c r="AP1286" s="221">
        <f ca="1">-SUMPRODUCT($O1228:AP1228,N(OFFSET($O203:AP203,0,MAX(COLUMN($O203:AP203))-COLUMN($O203:AP203),1,1)))*$H1286</f>
        <v>0</v>
      </c>
      <c r="AQ1286" s="221">
        <f ca="1">-SUMPRODUCT($O1228:AQ1228,N(OFFSET($O203:AQ203,0,MAX(COLUMN($O203:AQ203))-COLUMN($O203:AQ203),1,1)))*$H1286</f>
        <v>0</v>
      </c>
      <c r="AR1286" s="221">
        <f ca="1">-SUMPRODUCT($O1228:AR1228,N(OFFSET($O203:AR203,0,MAX(COLUMN($O203:AR203))-COLUMN($O203:AR203),1,1)))*$H1286</f>
        <v>0</v>
      </c>
      <c r="AS1286" s="221">
        <f ca="1">-SUMPRODUCT($O1228:AS1228,N(OFFSET($O203:AS203,0,MAX(COLUMN($O203:AS203))-COLUMN($O203:AS203),1,1)))*$H1286</f>
        <v>0</v>
      </c>
      <c r="AT1286" s="221">
        <f ca="1">-SUMPRODUCT($O1228:AT1228,N(OFFSET($O203:AT203,0,MAX(COLUMN($O203:AT203))-COLUMN($O203:AT203),1,1)))*$H1286</f>
        <v>0</v>
      </c>
      <c r="AU1286" s="221">
        <f ca="1">-SUMPRODUCT($O1228:AU1228,N(OFFSET($O203:AU203,0,MAX(COLUMN($O203:AU203))-COLUMN($O203:AU203),1,1)))*$H1286</f>
        <v>0</v>
      </c>
      <c r="AV1286" s="221">
        <f ca="1">-SUMPRODUCT($O1228:AV1228,N(OFFSET($O203:AV203,0,MAX(COLUMN($O203:AV203))-COLUMN($O203:AV203),1,1)))*$H1286</f>
        <v>0</v>
      </c>
      <c r="AW1286" s="221">
        <f ca="1">-SUMPRODUCT($O1228:AW1228,N(OFFSET($O203:AW203,0,MAX(COLUMN($O203:AW203))-COLUMN($O203:AW203),1,1)))*$H1286</f>
        <v>0</v>
      </c>
      <c r="AX1286" s="221">
        <f ca="1">-SUMPRODUCT($O1228:AX1228,N(OFFSET($O203:AX203,0,MAX(COLUMN($O203:AX203))-COLUMN($O203:AX203),1,1)))*$H1286</f>
        <v>0</v>
      </c>
      <c r="AY1286" s="221">
        <f ca="1">-SUMPRODUCT($O1228:AY1228,N(OFFSET($O203:AY203,0,MAX(COLUMN($O203:AY203))-COLUMN($O203:AY203),1,1)))*$H1286</f>
        <v>0</v>
      </c>
      <c r="AZ1286" s="221">
        <f ca="1">-SUMPRODUCT($O1228:AZ1228,N(OFFSET($O203:AZ203,0,MAX(COLUMN($O203:AZ203))-COLUMN($O203:AZ203),1,1)))*$H1286</f>
        <v>0</v>
      </c>
      <c r="BA1286" s="221">
        <f ca="1">-SUMPRODUCT($O1228:BA1228,N(OFFSET($O203:BA203,0,MAX(COLUMN($O203:BA203))-COLUMN($O203:BA203),1,1)))*$H1286</f>
        <v>0</v>
      </c>
      <c r="BB1286" s="221">
        <f ca="1">-SUMPRODUCT($O1228:BB1228,N(OFFSET($O203:BB203,0,MAX(COLUMN($O203:BB203))-COLUMN($O203:BB203),1,1)))*$H1286</f>
        <v>0</v>
      </c>
      <c r="BC1286" s="221">
        <f ca="1">-SUMPRODUCT($O1228:BC1228,N(OFFSET($O203:BC203,0,MAX(COLUMN($O203:BC203))-COLUMN($O203:BC203),1,1)))*$H1286</f>
        <v>0</v>
      </c>
      <c r="BD1286" s="221">
        <f ca="1">-SUMPRODUCT($O1228:BD1228,N(OFFSET($O203:BD203,0,MAX(COLUMN($O203:BD203))-COLUMN($O203:BD203),1,1)))*$H1286</f>
        <v>0</v>
      </c>
      <c r="BE1286" s="221">
        <f ca="1">-SUMPRODUCT($O1228:BE1228,N(OFFSET($O203:BE203,0,MAX(COLUMN($O203:BE203))-COLUMN($O203:BE203),1,1)))*$H1286</f>
        <v>0</v>
      </c>
      <c r="BF1286" s="221">
        <f ca="1">-SUMPRODUCT($O1228:BF1228,N(OFFSET($O203:BF203,0,MAX(COLUMN($O203:BF203))-COLUMN($O203:BF203),1,1)))*$H1286</f>
        <v>0</v>
      </c>
      <c r="BG1286" s="221">
        <f ca="1">-SUMPRODUCT($O1228:BG1228,N(OFFSET($O203:BG203,0,MAX(COLUMN($O203:BG203))-COLUMN($O203:BG203),1,1)))*$H1286</f>
        <v>0</v>
      </c>
      <c r="BH1286" s="221">
        <f ca="1">-SUMPRODUCT($O1228:BH1228,N(OFFSET($O203:BH203,0,MAX(COLUMN($O203:BH203))-COLUMN($O203:BH203),1,1)))*$H1286</f>
        <v>0</v>
      </c>
      <c r="BI1286" s="221">
        <f ca="1">-SUMPRODUCT($O1228:BI1228,N(OFFSET($O203:BI203,0,MAX(COLUMN($O203:BI203))-COLUMN($O203:BI203),1,1)))*$H1286</f>
        <v>0</v>
      </c>
      <c r="BJ1286" s="221">
        <f ca="1">-SUMPRODUCT($O1228:BJ1228,N(OFFSET($O203:BJ203,0,MAX(COLUMN($O203:BJ203))-COLUMN($O203:BJ203),1,1)))*$H1286</f>
        <v>0</v>
      </c>
      <c r="BK1286" s="221">
        <f ca="1">-SUMPRODUCT($O1228:BK1228,N(OFFSET($O203:BK203,0,MAX(COLUMN($O203:BK203))-COLUMN($O203:BK203),1,1)))*$H1286</f>
        <v>0</v>
      </c>
      <c r="BL1286" s="221">
        <f ca="1">-SUMPRODUCT($O1228:BL1228,N(OFFSET($O203:BL203,0,MAX(COLUMN($O203:BL203))-COLUMN($O203:BL203),1,1)))*$H1286</f>
        <v>0</v>
      </c>
      <c r="BM1286" s="221">
        <f ca="1">-SUMPRODUCT($O1228:BM1228,N(OFFSET($O203:BM203,0,MAX(COLUMN($O203:BM203))-COLUMN($O203:BM203),1,1)))*$H1286</f>
        <v>0</v>
      </c>
    </row>
    <row r="1287" spans="3:65" outlineLevel="1" x14ac:dyDescent="0.2">
      <c r="C1287" s="188">
        <f t="shared" si="955"/>
        <v>6</v>
      </c>
      <c r="D1287" s="166" t="str">
        <f t="shared" si="954"/>
        <v/>
      </c>
      <c r="E1287" s="211" t="str">
        <f t="shared" si="954"/>
        <v>Operating Expense</v>
      </c>
      <c r="F1287" s="183">
        <f t="shared" si="954"/>
        <v>2</v>
      </c>
      <c r="G1287" s="183"/>
      <c r="H1287" s="241">
        <f>Assumptions!$E$22</f>
        <v>0.25345000000000001</v>
      </c>
      <c r="I1287" s="189"/>
      <c r="K1287" s="202">
        <f t="shared" ca="1" si="956"/>
        <v>0</v>
      </c>
      <c r="L1287" s="203">
        <f t="shared" ca="1" si="957"/>
        <v>0</v>
      </c>
      <c r="O1287" s="221">
        <f ca="1">-SUMPRODUCT($O1229:O1229,N(OFFSET($O204:O204,0,MAX(COLUMN($O204:O204))-COLUMN($O204:O204),1,1)))*$H1287</f>
        <v>0</v>
      </c>
      <c r="P1287" s="221">
        <f ca="1">-SUMPRODUCT($O1229:P1229,N(OFFSET($O204:P204,0,MAX(COLUMN($O204:P204))-COLUMN($O204:P204),1,1)))*$H1287</f>
        <v>0</v>
      </c>
      <c r="Q1287" s="221">
        <f ca="1">-SUMPRODUCT($O1229:Q1229,N(OFFSET($O204:Q204,0,MAX(COLUMN($O204:Q204))-COLUMN($O204:Q204),1,1)))*$H1287</f>
        <v>0</v>
      </c>
      <c r="R1287" s="221">
        <f ca="1">-SUMPRODUCT($O1229:R1229,N(OFFSET($O204:R204,0,MAX(COLUMN($O204:R204))-COLUMN($O204:R204),1,1)))*$H1287</f>
        <v>0</v>
      </c>
      <c r="S1287" s="221">
        <f ca="1">-SUMPRODUCT($O1229:S1229,N(OFFSET($O204:S204,0,MAX(COLUMN($O204:S204))-COLUMN($O204:S204),1,1)))*$H1287</f>
        <v>0</v>
      </c>
      <c r="T1287" s="221">
        <f ca="1">-SUMPRODUCT($O1229:T1229,N(OFFSET($O204:T204,0,MAX(COLUMN($O204:T204))-COLUMN($O204:T204),1,1)))*$H1287</f>
        <v>0</v>
      </c>
      <c r="U1287" s="221">
        <f ca="1">-SUMPRODUCT($O1229:U1229,N(OFFSET($O204:U204,0,MAX(COLUMN($O204:U204))-COLUMN($O204:U204),1,1)))*$H1287</f>
        <v>0</v>
      </c>
      <c r="V1287" s="221">
        <f ca="1">-SUMPRODUCT($O1229:V1229,N(OFFSET($O204:V204,0,MAX(COLUMN($O204:V204))-COLUMN($O204:V204),1,1)))*$H1287</f>
        <v>0</v>
      </c>
      <c r="W1287" s="221">
        <f ca="1">-SUMPRODUCT($O1229:W1229,N(OFFSET($O204:W204,0,MAX(COLUMN($O204:W204))-COLUMN($O204:W204),1,1)))*$H1287</f>
        <v>0</v>
      </c>
      <c r="X1287" s="221">
        <f ca="1">-SUMPRODUCT($O1229:X1229,N(OFFSET($O204:X204,0,MAX(COLUMN($O204:X204))-COLUMN($O204:X204),1,1)))*$H1287</f>
        <v>0</v>
      </c>
      <c r="Y1287" s="221">
        <f ca="1">-SUMPRODUCT($O1229:Y1229,N(OFFSET($O204:Y204,0,MAX(COLUMN($O204:Y204))-COLUMN($O204:Y204),1,1)))*$H1287</f>
        <v>0</v>
      </c>
      <c r="Z1287" s="221">
        <f ca="1">-SUMPRODUCT($O1229:Z1229,N(OFFSET($O204:Z204,0,MAX(COLUMN($O204:Z204))-COLUMN($O204:Z204),1,1)))*$H1287</f>
        <v>0</v>
      </c>
      <c r="AA1287" s="221">
        <f ca="1">-SUMPRODUCT($O1229:AA1229,N(OFFSET($O204:AA204,0,MAX(COLUMN($O204:AA204))-COLUMN($O204:AA204),1,1)))*$H1287</f>
        <v>0</v>
      </c>
      <c r="AB1287" s="221">
        <f ca="1">-SUMPRODUCT($O1229:AB1229,N(OFFSET($O204:AB204,0,MAX(COLUMN($O204:AB204))-COLUMN($O204:AB204),1,1)))*$H1287</f>
        <v>0</v>
      </c>
      <c r="AC1287" s="221">
        <f ca="1">-SUMPRODUCT($O1229:AC1229,N(OFFSET($O204:AC204,0,MAX(COLUMN($O204:AC204))-COLUMN($O204:AC204),1,1)))*$H1287</f>
        <v>0</v>
      </c>
      <c r="AD1287" s="221">
        <f ca="1">-SUMPRODUCT($O1229:AD1229,N(OFFSET($O204:AD204,0,MAX(COLUMN($O204:AD204))-COLUMN($O204:AD204),1,1)))*$H1287</f>
        <v>0</v>
      </c>
      <c r="AE1287" s="221">
        <f ca="1">-SUMPRODUCT($O1229:AE1229,N(OFFSET($O204:AE204,0,MAX(COLUMN($O204:AE204))-COLUMN($O204:AE204),1,1)))*$H1287</f>
        <v>0</v>
      </c>
      <c r="AF1287" s="221">
        <f ca="1">-SUMPRODUCT($O1229:AF1229,N(OFFSET($O204:AF204,0,MAX(COLUMN($O204:AF204))-COLUMN($O204:AF204),1,1)))*$H1287</f>
        <v>0</v>
      </c>
      <c r="AG1287" s="221">
        <f ca="1">-SUMPRODUCT($O1229:AG1229,N(OFFSET($O204:AG204,0,MAX(COLUMN($O204:AG204))-COLUMN($O204:AG204),1,1)))*$H1287</f>
        <v>0</v>
      </c>
      <c r="AH1287" s="221">
        <f ca="1">-SUMPRODUCT($O1229:AH1229,N(OFFSET($O204:AH204,0,MAX(COLUMN($O204:AH204))-COLUMN($O204:AH204),1,1)))*$H1287</f>
        <v>0</v>
      </c>
      <c r="AI1287" s="221">
        <f ca="1">-SUMPRODUCT($O1229:AI1229,N(OFFSET($O204:AI204,0,MAX(COLUMN($O204:AI204))-COLUMN($O204:AI204),1,1)))*$H1287</f>
        <v>0</v>
      </c>
      <c r="AJ1287" s="221">
        <f ca="1">-SUMPRODUCT($O1229:AJ1229,N(OFFSET($O204:AJ204,0,MAX(COLUMN($O204:AJ204))-COLUMN($O204:AJ204),1,1)))*$H1287</f>
        <v>0</v>
      </c>
      <c r="AK1287" s="221">
        <f ca="1">-SUMPRODUCT($O1229:AK1229,N(OFFSET($O204:AK204,0,MAX(COLUMN($O204:AK204))-COLUMN($O204:AK204),1,1)))*$H1287</f>
        <v>0</v>
      </c>
      <c r="AL1287" s="221">
        <f ca="1">-SUMPRODUCT($O1229:AL1229,N(OFFSET($O204:AL204,0,MAX(COLUMN($O204:AL204))-COLUMN($O204:AL204),1,1)))*$H1287</f>
        <v>0</v>
      </c>
      <c r="AM1287" s="221">
        <f ca="1">-SUMPRODUCT($O1229:AM1229,N(OFFSET($O204:AM204,0,MAX(COLUMN($O204:AM204))-COLUMN($O204:AM204),1,1)))*$H1287</f>
        <v>0</v>
      </c>
      <c r="AN1287" s="221">
        <f ca="1">-SUMPRODUCT($O1229:AN1229,N(OFFSET($O204:AN204,0,MAX(COLUMN($O204:AN204))-COLUMN($O204:AN204),1,1)))*$H1287</f>
        <v>0</v>
      </c>
      <c r="AO1287" s="221">
        <f ca="1">-SUMPRODUCT($O1229:AO1229,N(OFFSET($O204:AO204,0,MAX(COLUMN($O204:AO204))-COLUMN($O204:AO204),1,1)))*$H1287</f>
        <v>0</v>
      </c>
      <c r="AP1287" s="221">
        <f ca="1">-SUMPRODUCT($O1229:AP1229,N(OFFSET($O204:AP204,0,MAX(COLUMN($O204:AP204))-COLUMN($O204:AP204),1,1)))*$H1287</f>
        <v>0</v>
      </c>
      <c r="AQ1287" s="221">
        <f ca="1">-SUMPRODUCT($O1229:AQ1229,N(OFFSET($O204:AQ204,0,MAX(COLUMN($O204:AQ204))-COLUMN($O204:AQ204),1,1)))*$H1287</f>
        <v>0</v>
      </c>
      <c r="AR1287" s="221">
        <f ca="1">-SUMPRODUCT($O1229:AR1229,N(OFFSET($O204:AR204,0,MAX(COLUMN($O204:AR204))-COLUMN($O204:AR204),1,1)))*$H1287</f>
        <v>0</v>
      </c>
      <c r="AS1287" s="221">
        <f ca="1">-SUMPRODUCT($O1229:AS1229,N(OFFSET($O204:AS204,0,MAX(COLUMN($O204:AS204))-COLUMN($O204:AS204),1,1)))*$H1287</f>
        <v>0</v>
      </c>
      <c r="AT1287" s="221">
        <f ca="1">-SUMPRODUCT($O1229:AT1229,N(OFFSET($O204:AT204,0,MAX(COLUMN($O204:AT204))-COLUMN($O204:AT204),1,1)))*$H1287</f>
        <v>0</v>
      </c>
      <c r="AU1287" s="221">
        <f ca="1">-SUMPRODUCT($O1229:AU1229,N(OFFSET($O204:AU204,0,MAX(COLUMN($O204:AU204))-COLUMN($O204:AU204),1,1)))*$H1287</f>
        <v>0</v>
      </c>
      <c r="AV1287" s="221">
        <f ca="1">-SUMPRODUCT($O1229:AV1229,N(OFFSET($O204:AV204,0,MAX(COLUMN($O204:AV204))-COLUMN($O204:AV204),1,1)))*$H1287</f>
        <v>0</v>
      </c>
      <c r="AW1287" s="221">
        <f ca="1">-SUMPRODUCT($O1229:AW1229,N(OFFSET($O204:AW204,0,MAX(COLUMN($O204:AW204))-COLUMN($O204:AW204),1,1)))*$H1287</f>
        <v>0</v>
      </c>
      <c r="AX1287" s="221">
        <f ca="1">-SUMPRODUCT($O1229:AX1229,N(OFFSET($O204:AX204,0,MAX(COLUMN($O204:AX204))-COLUMN($O204:AX204),1,1)))*$H1287</f>
        <v>0</v>
      </c>
      <c r="AY1287" s="221">
        <f ca="1">-SUMPRODUCT($O1229:AY1229,N(OFFSET($O204:AY204,0,MAX(COLUMN($O204:AY204))-COLUMN($O204:AY204),1,1)))*$H1287</f>
        <v>0</v>
      </c>
      <c r="AZ1287" s="221">
        <f ca="1">-SUMPRODUCT($O1229:AZ1229,N(OFFSET($O204:AZ204,0,MAX(COLUMN($O204:AZ204))-COLUMN($O204:AZ204),1,1)))*$H1287</f>
        <v>0</v>
      </c>
      <c r="BA1287" s="221">
        <f ca="1">-SUMPRODUCT($O1229:BA1229,N(OFFSET($O204:BA204,0,MAX(COLUMN($O204:BA204))-COLUMN($O204:BA204),1,1)))*$H1287</f>
        <v>0</v>
      </c>
      <c r="BB1287" s="221">
        <f ca="1">-SUMPRODUCT($O1229:BB1229,N(OFFSET($O204:BB204,0,MAX(COLUMN($O204:BB204))-COLUMN($O204:BB204),1,1)))*$H1287</f>
        <v>0</v>
      </c>
      <c r="BC1287" s="221">
        <f ca="1">-SUMPRODUCT($O1229:BC1229,N(OFFSET($O204:BC204,0,MAX(COLUMN($O204:BC204))-COLUMN($O204:BC204),1,1)))*$H1287</f>
        <v>0</v>
      </c>
      <c r="BD1287" s="221">
        <f ca="1">-SUMPRODUCT($O1229:BD1229,N(OFFSET($O204:BD204,0,MAX(COLUMN($O204:BD204))-COLUMN($O204:BD204),1,1)))*$H1287</f>
        <v>0</v>
      </c>
      <c r="BE1287" s="221">
        <f ca="1">-SUMPRODUCT($O1229:BE1229,N(OFFSET($O204:BE204,0,MAX(COLUMN($O204:BE204))-COLUMN($O204:BE204),1,1)))*$H1287</f>
        <v>0</v>
      </c>
      <c r="BF1287" s="221">
        <f ca="1">-SUMPRODUCT($O1229:BF1229,N(OFFSET($O204:BF204,0,MAX(COLUMN($O204:BF204))-COLUMN($O204:BF204),1,1)))*$H1287</f>
        <v>0</v>
      </c>
      <c r="BG1287" s="221">
        <f ca="1">-SUMPRODUCT($O1229:BG1229,N(OFFSET($O204:BG204,0,MAX(COLUMN($O204:BG204))-COLUMN($O204:BG204),1,1)))*$H1287</f>
        <v>0</v>
      </c>
      <c r="BH1287" s="221">
        <f ca="1">-SUMPRODUCT($O1229:BH1229,N(OFFSET($O204:BH204,0,MAX(COLUMN($O204:BH204))-COLUMN($O204:BH204),1,1)))*$H1287</f>
        <v>0</v>
      </c>
      <c r="BI1287" s="221">
        <f ca="1">-SUMPRODUCT($O1229:BI1229,N(OFFSET($O204:BI204,0,MAX(COLUMN($O204:BI204))-COLUMN($O204:BI204),1,1)))*$H1287</f>
        <v>0</v>
      </c>
      <c r="BJ1287" s="221">
        <f ca="1">-SUMPRODUCT($O1229:BJ1229,N(OFFSET($O204:BJ204,0,MAX(COLUMN($O204:BJ204))-COLUMN($O204:BJ204),1,1)))*$H1287</f>
        <v>0</v>
      </c>
      <c r="BK1287" s="221">
        <f ca="1">-SUMPRODUCT($O1229:BK1229,N(OFFSET($O204:BK204,0,MAX(COLUMN($O204:BK204))-COLUMN($O204:BK204),1,1)))*$H1287</f>
        <v>0</v>
      </c>
      <c r="BL1287" s="221">
        <f ca="1">-SUMPRODUCT($O1229:BL1229,N(OFFSET($O204:BL204,0,MAX(COLUMN($O204:BL204))-COLUMN($O204:BL204),1,1)))*$H1287</f>
        <v>0</v>
      </c>
      <c r="BM1287" s="221">
        <f ca="1">-SUMPRODUCT($O1229:BM1229,N(OFFSET($O204:BM204,0,MAX(COLUMN($O204:BM204))-COLUMN($O204:BM204),1,1)))*$H1287</f>
        <v>0</v>
      </c>
    </row>
    <row r="1288" spans="3:65" outlineLevel="1" x14ac:dyDescent="0.2">
      <c r="C1288" s="188">
        <f t="shared" si="955"/>
        <v>7</v>
      </c>
      <c r="D1288" s="166" t="str">
        <f t="shared" si="954"/>
        <v xml:space="preserve">Alt 1 - TRANSMISSION LINE  </v>
      </c>
      <c r="E1288" s="211" t="str">
        <f t="shared" si="954"/>
        <v>CWIP Capital</v>
      </c>
      <c r="F1288" s="183">
        <f t="shared" si="954"/>
        <v>6</v>
      </c>
      <c r="G1288" s="183"/>
      <c r="H1288" s="241">
        <f>Assumptions!$E$22</f>
        <v>0.25345000000000001</v>
      </c>
      <c r="I1288" s="189"/>
      <c r="K1288" s="202">
        <f t="shared" ca="1" si="956"/>
        <v>0</v>
      </c>
      <c r="L1288" s="203">
        <f t="shared" ca="1" si="957"/>
        <v>0</v>
      </c>
      <c r="O1288" s="221">
        <f ca="1">-SUMPRODUCT($O1230:O1230,N(OFFSET($O205:O205,0,MAX(COLUMN($O205:O205))-COLUMN($O205:O205),1,1)))*$H1288</f>
        <v>0</v>
      </c>
      <c r="P1288" s="221">
        <f ca="1">-SUMPRODUCT($O1230:P1230,N(OFFSET($O205:P205,0,MAX(COLUMN($O205:P205))-COLUMN($O205:P205),1,1)))*$H1288</f>
        <v>0</v>
      </c>
      <c r="Q1288" s="221">
        <f ca="1">-SUMPRODUCT($O1230:Q1230,N(OFFSET($O205:Q205,0,MAX(COLUMN($O205:Q205))-COLUMN($O205:Q205),1,1)))*$H1288</f>
        <v>0</v>
      </c>
      <c r="R1288" s="221">
        <f ca="1">-SUMPRODUCT($O1230:R1230,N(OFFSET($O205:R205,0,MAX(COLUMN($O205:R205))-COLUMN($O205:R205),1,1)))*$H1288</f>
        <v>0</v>
      </c>
      <c r="S1288" s="221">
        <f ca="1">-SUMPRODUCT($O1230:S1230,N(OFFSET($O205:S205,0,MAX(COLUMN($O205:S205))-COLUMN($O205:S205),1,1)))*$H1288</f>
        <v>0</v>
      </c>
      <c r="T1288" s="221">
        <f ca="1">-SUMPRODUCT($O1230:T1230,N(OFFSET($O205:T205,0,MAX(COLUMN($O205:T205))-COLUMN($O205:T205),1,1)))*$H1288</f>
        <v>0</v>
      </c>
      <c r="U1288" s="221">
        <f ca="1">-SUMPRODUCT($O1230:U1230,N(OFFSET($O205:U205,0,MAX(COLUMN($O205:U205))-COLUMN($O205:U205),1,1)))*$H1288</f>
        <v>0</v>
      </c>
      <c r="V1288" s="221">
        <f ca="1">-SUMPRODUCT($O1230:V1230,N(OFFSET($O205:V205,0,MAX(COLUMN($O205:V205))-COLUMN($O205:V205),1,1)))*$H1288</f>
        <v>0</v>
      </c>
      <c r="W1288" s="221">
        <f ca="1">-SUMPRODUCT($O1230:W1230,N(OFFSET($O205:W205,0,MAX(COLUMN($O205:W205))-COLUMN($O205:W205),1,1)))*$H1288</f>
        <v>0</v>
      </c>
      <c r="X1288" s="221">
        <f ca="1">-SUMPRODUCT($O1230:X1230,N(OFFSET($O205:X205,0,MAX(COLUMN($O205:X205))-COLUMN($O205:X205),1,1)))*$H1288</f>
        <v>0</v>
      </c>
      <c r="Y1288" s="221">
        <f ca="1">-SUMPRODUCT($O1230:Y1230,N(OFFSET($O205:Y205,0,MAX(COLUMN($O205:Y205))-COLUMN($O205:Y205),1,1)))*$H1288</f>
        <v>0</v>
      </c>
      <c r="Z1288" s="221">
        <f ca="1">-SUMPRODUCT($O1230:Z1230,N(OFFSET($O205:Z205,0,MAX(COLUMN($O205:Z205))-COLUMN($O205:Z205),1,1)))*$H1288</f>
        <v>0</v>
      </c>
      <c r="AA1288" s="221">
        <f ca="1">-SUMPRODUCT($O1230:AA1230,N(OFFSET($O205:AA205,0,MAX(COLUMN($O205:AA205))-COLUMN($O205:AA205),1,1)))*$H1288</f>
        <v>0</v>
      </c>
      <c r="AB1288" s="221">
        <f ca="1">-SUMPRODUCT($O1230:AB1230,N(OFFSET($O205:AB205,0,MAX(COLUMN($O205:AB205))-COLUMN($O205:AB205),1,1)))*$H1288</f>
        <v>0</v>
      </c>
      <c r="AC1288" s="221">
        <f ca="1">-SUMPRODUCT($O1230:AC1230,N(OFFSET($O205:AC205,0,MAX(COLUMN($O205:AC205))-COLUMN($O205:AC205),1,1)))*$H1288</f>
        <v>0</v>
      </c>
      <c r="AD1288" s="221">
        <f ca="1">-SUMPRODUCT($O1230:AD1230,N(OFFSET($O205:AD205,0,MAX(COLUMN($O205:AD205))-COLUMN($O205:AD205),1,1)))*$H1288</f>
        <v>0</v>
      </c>
      <c r="AE1288" s="221">
        <f ca="1">-SUMPRODUCT($O1230:AE1230,N(OFFSET($O205:AE205,0,MAX(COLUMN($O205:AE205))-COLUMN($O205:AE205),1,1)))*$H1288</f>
        <v>0</v>
      </c>
      <c r="AF1288" s="221">
        <f ca="1">-SUMPRODUCT($O1230:AF1230,N(OFFSET($O205:AF205,0,MAX(COLUMN($O205:AF205))-COLUMN($O205:AF205),1,1)))*$H1288</f>
        <v>0</v>
      </c>
      <c r="AG1288" s="221">
        <f ca="1">-SUMPRODUCT($O1230:AG1230,N(OFFSET($O205:AG205,0,MAX(COLUMN($O205:AG205))-COLUMN($O205:AG205),1,1)))*$H1288</f>
        <v>0</v>
      </c>
      <c r="AH1288" s="221">
        <f ca="1">-SUMPRODUCT($O1230:AH1230,N(OFFSET($O205:AH205,0,MAX(COLUMN($O205:AH205))-COLUMN($O205:AH205),1,1)))*$H1288</f>
        <v>0</v>
      </c>
      <c r="AI1288" s="221">
        <f ca="1">-SUMPRODUCT($O1230:AI1230,N(OFFSET($O205:AI205,0,MAX(COLUMN($O205:AI205))-COLUMN($O205:AI205),1,1)))*$H1288</f>
        <v>0</v>
      </c>
      <c r="AJ1288" s="221">
        <f ca="1">-SUMPRODUCT($O1230:AJ1230,N(OFFSET($O205:AJ205,0,MAX(COLUMN($O205:AJ205))-COLUMN($O205:AJ205),1,1)))*$H1288</f>
        <v>0</v>
      </c>
      <c r="AK1288" s="221">
        <f ca="1">-SUMPRODUCT($O1230:AK1230,N(OFFSET($O205:AK205,0,MAX(COLUMN($O205:AK205))-COLUMN($O205:AK205),1,1)))*$H1288</f>
        <v>0</v>
      </c>
      <c r="AL1288" s="221">
        <f ca="1">-SUMPRODUCT($O1230:AL1230,N(OFFSET($O205:AL205,0,MAX(COLUMN($O205:AL205))-COLUMN($O205:AL205),1,1)))*$H1288</f>
        <v>0</v>
      </c>
      <c r="AM1288" s="221">
        <f ca="1">-SUMPRODUCT($O1230:AM1230,N(OFFSET($O205:AM205,0,MAX(COLUMN($O205:AM205))-COLUMN($O205:AM205),1,1)))*$H1288</f>
        <v>0</v>
      </c>
      <c r="AN1288" s="221">
        <f ca="1">-SUMPRODUCT($O1230:AN1230,N(OFFSET($O205:AN205,0,MAX(COLUMN($O205:AN205))-COLUMN($O205:AN205),1,1)))*$H1288</f>
        <v>0</v>
      </c>
      <c r="AO1288" s="221">
        <f ca="1">-SUMPRODUCT($O1230:AO1230,N(OFFSET($O205:AO205,0,MAX(COLUMN($O205:AO205))-COLUMN($O205:AO205),1,1)))*$H1288</f>
        <v>0</v>
      </c>
      <c r="AP1288" s="221">
        <f ca="1">-SUMPRODUCT($O1230:AP1230,N(OFFSET($O205:AP205,0,MAX(COLUMN($O205:AP205))-COLUMN($O205:AP205),1,1)))*$H1288</f>
        <v>0</v>
      </c>
      <c r="AQ1288" s="221">
        <f ca="1">-SUMPRODUCT($O1230:AQ1230,N(OFFSET($O205:AQ205,0,MAX(COLUMN($O205:AQ205))-COLUMN($O205:AQ205),1,1)))*$H1288</f>
        <v>0</v>
      </c>
      <c r="AR1288" s="221">
        <f ca="1">-SUMPRODUCT($O1230:AR1230,N(OFFSET($O205:AR205,0,MAX(COLUMN($O205:AR205))-COLUMN($O205:AR205),1,1)))*$H1288</f>
        <v>0</v>
      </c>
      <c r="AS1288" s="221">
        <f ca="1">-SUMPRODUCT($O1230:AS1230,N(OFFSET($O205:AS205,0,MAX(COLUMN($O205:AS205))-COLUMN($O205:AS205),1,1)))*$H1288</f>
        <v>0</v>
      </c>
      <c r="AT1288" s="221">
        <f ca="1">-SUMPRODUCT($O1230:AT1230,N(OFFSET($O205:AT205,0,MAX(COLUMN($O205:AT205))-COLUMN($O205:AT205),1,1)))*$H1288</f>
        <v>0</v>
      </c>
      <c r="AU1288" s="221">
        <f ca="1">-SUMPRODUCT($O1230:AU1230,N(OFFSET($O205:AU205,0,MAX(COLUMN($O205:AU205))-COLUMN($O205:AU205),1,1)))*$H1288</f>
        <v>0</v>
      </c>
      <c r="AV1288" s="221">
        <f ca="1">-SUMPRODUCT($O1230:AV1230,N(OFFSET($O205:AV205,0,MAX(COLUMN($O205:AV205))-COLUMN($O205:AV205),1,1)))*$H1288</f>
        <v>0</v>
      </c>
      <c r="AW1288" s="221">
        <f ca="1">-SUMPRODUCT($O1230:AW1230,N(OFFSET($O205:AW205,0,MAX(COLUMN($O205:AW205))-COLUMN($O205:AW205),1,1)))*$H1288</f>
        <v>0</v>
      </c>
      <c r="AX1288" s="221">
        <f ca="1">-SUMPRODUCT($O1230:AX1230,N(OFFSET($O205:AX205,0,MAX(COLUMN($O205:AX205))-COLUMN($O205:AX205),1,1)))*$H1288</f>
        <v>0</v>
      </c>
      <c r="AY1288" s="221">
        <f ca="1">-SUMPRODUCT($O1230:AY1230,N(OFFSET($O205:AY205,0,MAX(COLUMN($O205:AY205))-COLUMN($O205:AY205),1,1)))*$H1288</f>
        <v>0</v>
      </c>
      <c r="AZ1288" s="221">
        <f ca="1">-SUMPRODUCT($O1230:AZ1230,N(OFFSET($O205:AZ205,0,MAX(COLUMN($O205:AZ205))-COLUMN($O205:AZ205),1,1)))*$H1288</f>
        <v>0</v>
      </c>
      <c r="BA1288" s="221">
        <f ca="1">-SUMPRODUCT($O1230:BA1230,N(OFFSET($O205:BA205,0,MAX(COLUMN($O205:BA205))-COLUMN($O205:BA205),1,1)))*$H1288</f>
        <v>0</v>
      </c>
      <c r="BB1288" s="221">
        <f ca="1">-SUMPRODUCT($O1230:BB1230,N(OFFSET($O205:BB205,0,MAX(COLUMN($O205:BB205))-COLUMN($O205:BB205),1,1)))*$H1288</f>
        <v>0</v>
      </c>
      <c r="BC1288" s="221">
        <f ca="1">-SUMPRODUCT($O1230:BC1230,N(OFFSET($O205:BC205,0,MAX(COLUMN($O205:BC205))-COLUMN($O205:BC205),1,1)))*$H1288</f>
        <v>0</v>
      </c>
      <c r="BD1288" s="221">
        <f ca="1">-SUMPRODUCT($O1230:BD1230,N(OFFSET($O205:BD205,0,MAX(COLUMN($O205:BD205))-COLUMN($O205:BD205),1,1)))*$H1288</f>
        <v>0</v>
      </c>
      <c r="BE1288" s="221">
        <f ca="1">-SUMPRODUCT($O1230:BE1230,N(OFFSET($O205:BE205,0,MAX(COLUMN($O205:BE205))-COLUMN($O205:BE205),1,1)))*$H1288</f>
        <v>0</v>
      </c>
      <c r="BF1288" s="221">
        <f ca="1">-SUMPRODUCT($O1230:BF1230,N(OFFSET($O205:BF205,0,MAX(COLUMN($O205:BF205))-COLUMN($O205:BF205),1,1)))*$H1288</f>
        <v>0</v>
      </c>
      <c r="BG1288" s="221">
        <f ca="1">-SUMPRODUCT($O1230:BG1230,N(OFFSET($O205:BG205,0,MAX(COLUMN($O205:BG205))-COLUMN($O205:BG205),1,1)))*$H1288</f>
        <v>0</v>
      </c>
      <c r="BH1288" s="221">
        <f ca="1">-SUMPRODUCT($O1230:BH1230,N(OFFSET($O205:BH205,0,MAX(COLUMN($O205:BH205))-COLUMN($O205:BH205),1,1)))*$H1288</f>
        <v>0</v>
      </c>
      <c r="BI1288" s="221">
        <f ca="1">-SUMPRODUCT($O1230:BI1230,N(OFFSET($O205:BI205,0,MAX(COLUMN($O205:BI205))-COLUMN($O205:BI205),1,1)))*$H1288</f>
        <v>0</v>
      </c>
      <c r="BJ1288" s="221">
        <f ca="1">-SUMPRODUCT($O1230:BJ1230,N(OFFSET($O205:BJ205,0,MAX(COLUMN($O205:BJ205))-COLUMN($O205:BJ205),1,1)))*$H1288</f>
        <v>0</v>
      </c>
      <c r="BK1288" s="221">
        <f ca="1">-SUMPRODUCT($O1230:BK1230,N(OFFSET($O205:BK205,0,MAX(COLUMN($O205:BK205))-COLUMN($O205:BK205),1,1)))*$H1288</f>
        <v>0</v>
      </c>
      <c r="BL1288" s="221">
        <f ca="1">-SUMPRODUCT($O1230:BL1230,N(OFFSET($O205:BL205,0,MAX(COLUMN($O205:BL205))-COLUMN($O205:BL205),1,1)))*$H1288</f>
        <v>0</v>
      </c>
      <c r="BM1288" s="221">
        <f ca="1">-SUMPRODUCT($O1230:BM1230,N(OFFSET($O205:BM205,0,MAX(COLUMN($O205:BM205))-COLUMN($O205:BM205),1,1)))*$H1288</f>
        <v>0</v>
      </c>
    </row>
    <row r="1289" spans="3:65" outlineLevel="1" x14ac:dyDescent="0.2">
      <c r="C1289" s="188">
        <f t="shared" si="955"/>
        <v>8</v>
      </c>
      <c r="D1289" s="166" t="str">
        <f t="shared" si="954"/>
        <v xml:space="preserve">Alt 1 - TRANSMISSION SUBSTATION  </v>
      </c>
      <c r="E1289" s="211" t="str">
        <f t="shared" si="954"/>
        <v>CWIP Capital</v>
      </c>
      <c r="F1289" s="183">
        <f t="shared" si="954"/>
        <v>6</v>
      </c>
      <c r="G1289" s="183"/>
      <c r="H1289" s="241">
        <f>Assumptions!$E$22</f>
        <v>0.25345000000000001</v>
      </c>
      <c r="I1289" s="189"/>
      <c r="K1289" s="202">
        <f t="shared" ca="1" si="956"/>
        <v>0</v>
      </c>
      <c r="L1289" s="203">
        <f t="shared" ca="1" si="957"/>
        <v>0</v>
      </c>
      <c r="O1289" s="221">
        <f ca="1">-SUMPRODUCT($O1231:O1231,N(OFFSET($O206:O206,0,MAX(COLUMN($O206:O206))-COLUMN($O206:O206),1,1)))*$H1289</f>
        <v>0</v>
      </c>
      <c r="P1289" s="221">
        <f ca="1">-SUMPRODUCT($O1231:P1231,N(OFFSET($O206:P206,0,MAX(COLUMN($O206:P206))-COLUMN($O206:P206),1,1)))*$H1289</f>
        <v>0</v>
      </c>
      <c r="Q1289" s="221">
        <f ca="1">-SUMPRODUCT($O1231:Q1231,N(OFFSET($O206:Q206,0,MAX(COLUMN($O206:Q206))-COLUMN($O206:Q206),1,1)))*$H1289</f>
        <v>0</v>
      </c>
      <c r="R1289" s="221">
        <f ca="1">-SUMPRODUCT($O1231:R1231,N(OFFSET($O206:R206,0,MAX(COLUMN($O206:R206))-COLUMN($O206:R206),1,1)))*$H1289</f>
        <v>0</v>
      </c>
      <c r="S1289" s="221">
        <f ca="1">-SUMPRODUCT($O1231:S1231,N(OFFSET($O206:S206,0,MAX(COLUMN($O206:S206))-COLUMN($O206:S206),1,1)))*$H1289</f>
        <v>0</v>
      </c>
      <c r="T1289" s="221">
        <f ca="1">-SUMPRODUCT($O1231:T1231,N(OFFSET($O206:T206,0,MAX(COLUMN($O206:T206))-COLUMN($O206:T206),1,1)))*$H1289</f>
        <v>0</v>
      </c>
      <c r="U1289" s="221">
        <f ca="1">-SUMPRODUCT($O1231:U1231,N(OFFSET($O206:U206,0,MAX(COLUMN($O206:U206))-COLUMN($O206:U206),1,1)))*$H1289</f>
        <v>0</v>
      </c>
      <c r="V1289" s="221">
        <f ca="1">-SUMPRODUCT($O1231:V1231,N(OFFSET($O206:V206,0,MAX(COLUMN($O206:V206))-COLUMN($O206:V206),1,1)))*$H1289</f>
        <v>0</v>
      </c>
      <c r="W1289" s="221">
        <f ca="1">-SUMPRODUCT($O1231:W1231,N(OFFSET($O206:W206,0,MAX(COLUMN($O206:W206))-COLUMN($O206:W206),1,1)))*$H1289</f>
        <v>0</v>
      </c>
      <c r="X1289" s="221">
        <f ca="1">-SUMPRODUCT($O1231:X1231,N(OFFSET($O206:X206,0,MAX(COLUMN($O206:X206))-COLUMN($O206:X206),1,1)))*$H1289</f>
        <v>0</v>
      </c>
      <c r="Y1289" s="221">
        <f ca="1">-SUMPRODUCT($O1231:Y1231,N(OFFSET($O206:Y206,0,MAX(COLUMN($O206:Y206))-COLUMN($O206:Y206),1,1)))*$H1289</f>
        <v>0</v>
      </c>
      <c r="Z1289" s="221">
        <f ca="1">-SUMPRODUCT($O1231:Z1231,N(OFFSET($O206:Z206,0,MAX(COLUMN($O206:Z206))-COLUMN($O206:Z206),1,1)))*$H1289</f>
        <v>0</v>
      </c>
      <c r="AA1289" s="221">
        <f ca="1">-SUMPRODUCT($O1231:AA1231,N(OFFSET($O206:AA206,0,MAX(COLUMN($O206:AA206))-COLUMN($O206:AA206),1,1)))*$H1289</f>
        <v>0</v>
      </c>
      <c r="AB1289" s="221">
        <f ca="1">-SUMPRODUCT($O1231:AB1231,N(OFFSET($O206:AB206,0,MAX(COLUMN($O206:AB206))-COLUMN($O206:AB206),1,1)))*$H1289</f>
        <v>0</v>
      </c>
      <c r="AC1289" s="221">
        <f ca="1">-SUMPRODUCT($O1231:AC1231,N(OFFSET($O206:AC206,0,MAX(COLUMN($O206:AC206))-COLUMN($O206:AC206),1,1)))*$H1289</f>
        <v>0</v>
      </c>
      <c r="AD1289" s="221">
        <f ca="1">-SUMPRODUCT($O1231:AD1231,N(OFFSET($O206:AD206,0,MAX(COLUMN($O206:AD206))-COLUMN($O206:AD206),1,1)))*$H1289</f>
        <v>0</v>
      </c>
      <c r="AE1289" s="221">
        <f ca="1">-SUMPRODUCT($O1231:AE1231,N(OFFSET($O206:AE206,0,MAX(COLUMN($O206:AE206))-COLUMN($O206:AE206),1,1)))*$H1289</f>
        <v>0</v>
      </c>
      <c r="AF1289" s="221">
        <f ca="1">-SUMPRODUCT($O1231:AF1231,N(OFFSET($O206:AF206,0,MAX(COLUMN($O206:AF206))-COLUMN($O206:AF206),1,1)))*$H1289</f>
        <v>0</v>
      </c>
      <c r="AG1289" s="221">
        <f ca="1">-SUMPRODUCT($O1231:AG1231,N(OFFSET($O206:AG206,0,MAX(COLUMN($O206:AG206))-COLUMN($O206:AG206),1,1)))*$H1289</f>
        <v>0</v>
      </c>
      <c r="AH1289" s="221">
        <f ca="1">-SUMPRODUCT($O1231:AH1231,N(OFFSET($O206:AH206,0,MAX(COLUMN($O206:AH206))-COLUMN($O206:AH206),1,1)))*$H1289</f>
        <v>0</v>
      </c>
      <c r="AI1289" s="221">
        <f ca="1">-SUMPRODUCT($O1231:AI1231,N(OFFSET($O206:AI206,0,MAX(COLUMN($O206:AI206))-COLUMN($O206:AI206),1,1)))*$H1289</f>
        <v>0</v>
      </c>
      <c r="AJ1289" s="221">
        <f ca="1">-SUMPRODUCT($O1231:AJ1231,N(OFFSET($O206:AJ206,0,MAX(COLUMN($O206:AJ206))-COLUMN($O206:AJ206),1,1)))*$H1289</f>
        <v>0</v>
      </c>
      <c r="AK1289" s="221">
        <f ca="1">-SUMPRODUCT($O1231:AK1231,N(OFFSET($O206:AK206,0,MAX(COLUMN($O206:AK206))-COLUMN($O206:AK206),1,1)))*$H1289</f>
        <v>0</v>
      </c>
      <c r="AL1289" s="221">
        <f ca="1">-SUMPRODUCT($O1231:AL1231,N(OFFSET($O206:AL206,0,MAX(COLUMN($O206:AL206))-COLUMN($O206:AL206),1,1)))*$H1289</f>
        <v>0</v>
      </c>
      <c r="AM1289" s="221">
        <f ca="1">-SUMPRODUCT($O1231:AM1231,N(OFFSET($O206:AM206,0,MAX(COLUMN($O206:AM206))-COLUMN($O206:AM206),1,1)))*$H1289</f>
        <v>0</v>
      </c>
      <c r="AN1289" s="221">
        <f ca="1">-SUMPRODUCT($O1231:AN1231,N(OFFSET($O206:AN206,0,MAX(COLUMN($O206:AN206))-COLUMN($O206:AN206),1,1)))*$H1289</f>
        <v>0</v>
      </c>
      <c r="AO1289" s="221">
        <f ca="1">-SUMPRODUCT($O1231:AO1231,N(OFFSET($O206:AO206,0,MAX(COLUMN($O206:AO206))-COLUMN($O206:AO206),1,1)))*$H1289</f>
        <v>0</v>
      </c>
      <c r="AP1289" s="221">
        <f ca="1">-SUMPRODUCT($O1231:AP1231,N(OFFSET($O206:AP206,0,MAX(COLUMN($O206:AP206))-COLUMN($O206:AP206),1,1)))*$H1289</f>
        <v>0</v>
      </c>
      <c r="AQ1289" s="221">
        <f ca="1">-SUMPRODUCT($O1231:AQ1231,N(OFFSET($O206:AQ206,0,MAX(COLUMN($O206:AQ206))-COLUMN($O206:AQ206),1,1)))*$H1289</f>
        <v>0</v>
      </c>
      <c r="AR1289" s="221">
        <f ca="1">-SUMPRODUCT($O1231:AR1231,N(OFFSET($O206:AR206,0,MAX(COLUMN($O206:AR206))-COLUMN($O206:AR206),1,1)))*$H1289</f>
        <v>0</v>
      </c>
      <c r="AS1289" s="221">
        <f ca="1">-SUMPRODUCT($O1231:AS1231,N(OFFSET($O206:AS206,0,MAX(COLUMN($O206:AS206))-COLUMN($O206:AS206),1,1)))*$H1289</f>
        <v>0</v>
      </c>
      <c r="AT1289" s="221">
        <f ca="1">-SUMPRODUCT($O1231:AT1231,N(OFFSET($O206:AT206,0,MAX(COLUMN($O206:AT206))-COLUMN($O206:AT206),1,1)))*$H1289</f>
        <v>0</v>
      </c>
      <c r="AU1289" s="221">
        <f ca="1">-SUMPRODUCT($O1231:AU1231,N(OFFSET($O206:AU206,0,MAX(COLUMN($O206:AU206))-COLUMN($O206:AU206),1,1)))*$H1289</f>
        <v>0</v>
      </c>
      <c r="AV1289" s="221">
        <f ca="1">-SUMPRODUCT($O1231:AV1231,N(OFFSET($O206:AV206,0,MAX(COLUMN($O206:AV206))-COLUMN($O206:AV206),1,1)))*$H1289</f>
        <v>0</v>
      </c>
      <c r="AW1289" s="221">
        <f ca="1">-SUMPRODUCT($O1231:AW1231,N(OFFSET($O206:AW206,0,MAX(COLUMN($O206:AW206))-COLUMN($O206:AW206),1,1)))*$H1289</f>
        <v>0</v>
      </c>
      <c r="AX1289" s="221">
        <f ca="1">-SUMPRODUCT($O1231:AX1231,N(OFFSET($O206:AX206,0,MAX(COLUMN($O206:AX206))-COLUMN($O206:AX206),1,1)))*$H1289</f>
        <v>0</v>
      </c>
      <c r="AY1289" s="221">
        <f ca="1">-SUMPRODUCT($O1231:AY1231,N(OFFSET($O206:AY206,0,MAX(COLUMN($O206:AY206))-COLUMN($O206:AY206),1,1)))*$H1289</f>
        <v>0</v>
      </c>
      <c r="AZ1289" s="221">
        <f ca="1">-SUMPRODUCT($O1231:AZ1231,N(OFFSET($O206:AZ206,0,MAX(COLUMN($O206:AZ206))-COLUMN($O206:AZ206),1,1)))*$H1289</f>
        <v>0</v>
      </c>
      <c r="BA1289" s="221">
        <f ca="1">-SUMPRODUCT($O1231:BA1231,N(OFFSET($O206:BA206,0,MAX(COLUMN($O206:BA206))-COLUMN($O206:BA206),1,1)))*$H1289</f>
        <v>0</v>
      </c>
      <c r="BB1289" s="221">
        <f ca="1">-SUMPRODUCT($O1231:BB1231,N(OFFSET($O206:BB206,0,MAX(COLUMN($O206:BB206))-COLUMN($O206:BB206),1,1)))*$H1289</f>
        <v>0</v>
      </c>
      <c r="BC1289" s="221">
        <f ca="1">-SUMPRODUCT($O1231:BC1231,N(OFFSET($O206:BC206,0,MAX(COLUMN($O206:BC206))-COLUMN($O206:BC206),1,1)))*$H1289</f>
        <v>0</v>
      </c>
      <c r="BD1289" s="221">
        <f ca="1">-SUMPRODUCT($O1231:BD1231,N(OFFSET($O206:BD206,0,MAX(COLUMN($O206:BD206))-COLUMN($O206:BD206),1,1)))*$H1289</f>
        <v>0</v>
      </c>
      <c r="BE1289" s="221">
        <f ca="1">-SUMPRODUCT($O1231:BE1231,N(OFFSET($O206:BE206,0,MAX(COLUMN($O206:BE206))-COLUMN($O206:BE206),1,1)))*$H1289</f>
        <v>0</v>
      </c>
      <c r="BF1289" s="221">
        <f ca="1">-SUMPRODUCT($O1231:BF1231,N(OFFSET($O206:BF206,0,MAX(COLUMN($O206:BF206))-COLUMN($O206:BF206),1,1)))*$H1289</f>
        <v>0</v>
      </c>
      <c r="BG1289" s="221">
        <f ca="1">-SUMPRODUCT($O1231:BG1231,N(OFFSET($O206:BG206,0,MAX(COLUMN($O206:BG206))-COLUMN($O206:BG206),1,1)))*$H1289</f>
        <v>0</v>
      </c>
      <c r="BH1289" s="221">
        <f ca="1">-SUMPRODUCT($O1231:BH1231,N(OFFSET($O206:BH206,0,MAX(COLUMN($O206:BH206))-COLUMN($O206:BH206),1,1)))*$H1289</f>
        <v>0</v>
      </c>
      <c r="BI1289" s="221">
        <f ca="1">-SUMPRODUCT($O1231:BI1231,N(OFFSET($O206:BI206,0,MAX(COLUMN($O206:BI206))-COLUMN($O206:BI206),1,1)))*$H1289</f>
        <v>0</v>
      </c>
      <c r="BJ1289" s="221">
        <f ca="1">-SUMPRODUCT($O1231:BJ1231,N(OFFSET($O206:BJ206,0,MAX(COLUMN($O206:BJ206))-COLUMN($O206:BJ206),1,1)))*$H1289</f>
        <v>0</v>
      </c>
      <c r="BK1289" s="221">
        <f ca="1">-SUMPRODUCT($O1231:BK1231,N(OFFSET($O206:BK206,0,MAX(COLUMN($O206:BK206))-COLUMN($O206:BK206),1,1)))*$H1289</f>
        <v>0</v>
      </c>
      <c r="BL1289" s="221">
        <f ca="1">-SUMPRODUCT($O1231:BL1231,N(OFFSET($O206:BL206,0,MAX(COLUMN($O206:BL206))-COLUMN($O206:BL206),1,1)))*$H1289</f>
        <v>0</v>
      </c>
      <c r="BM1289" s="221">
        <f ca="1">-SUMPRODUCT($O1231:BM1231,N(OFFSET($O206:BM206,0,MAX(COLUMN($O206:BM206))-COLUMN($O206:BM206),1,1)))*$H1289</f>
        <v>0</v>
      </c>
    </row>
    <row r="1290" spans="3:65" outlineLevel="1" x14ac:dyDescent="0.2">
      <c r="C1290" s="188">
        <f t="shared" si="955"/>
        <v>9</v>
      </c>
      <c r="D1290" s="166" t="str">
        <f t="shared" si="954"/>
        <v xml:space="preserve">Alt 1 - DISTRIBUTION SUBSTATION  </v>
      </c>
      <c r="E1290" s="211" t="str">
        <f t="shared" si="954"/>
        <v>CWIP Capital</v>
      </c>
      <c r="F1290" s="183">
        <f t="shared" si="954"/>
        <v>6</v>
      </c>
      <c r="G1290" s="183"/>
      <c r="H1290" s="241">
        <f>Assumptions!$E$22</f>
        <v>0.25345000000000001</v>
      </c>
      <c r="I1290" s="189"/>
      <c r="K1290" s="202">
        <f t="shared" ca="1" si="956"/>
        <v>0</v>
      </c>
      <c r="L1290" s="203">
        <f t="shared" ca="1" si="957"/>
        <v>0</v>
      </c>
      <c r="O1290" s="221">
        <f ca="1">-SUMPRODUCT($O1232:O1232,N(OFFSET($O207:O207,0,MAX(COLUMN($O207:O207))-COLUMN($O207:O207),1,1)))*$H1290</f>
        <v>0</v>
      </c>
      <c r="P1290" s="221">
        <f ca="1">-SUMPRODUCT($O1232:P1232,N(OFFSET($O207:P207,0,MAX(COLUMN($O207:P207))-COLUMN($O207:P207),1,1)))*$H1290</f>
        <v>0</v>
      </c>
      <c r="Q1290" s="221">
        <f ca="1">-SUMPRODUCT($O1232:Q1232,N(OFFSET($O207:Q207,0,MAX(COLUMN($O207:Q207))-COLUMN($O207:Q207),1,1)))*$H1290</f>
        <v>0</v>
      </c>
      <c r="R1290" s="221">
        <f ca="1">-SUMPRODUCT($O1232:R1232,N(OFFSET($O207:R207,0,MAX(COLUMN($O207:R207))-COLUMN($O207:R207),1,1)))*$H1290</f>
        <v>0</v>
      </c>
      <c r="S1290" s="221">
        <f ca="1">-SUMPRODUCT($O1232:S1232,N(OFFSET($O207:S207,0,MAX(COLUMN($O207:S207))-COLUMN($O207:S207),1,1)))*$H1290</f>
        <v>0</v>
      </c>
      <c r="T1290" s="221">
        <f ca="1">-SUMPRODUCT($O1232:T1232,N(OFFSET($O207:T207,0,MAX(COLUMN($O207:T207))-COLUMN($O207:T207),1,1)))*$H1290</f>
        <v>0</v>
      </c>
      <c r="U1290" s="221">
        <f ca="1">-SUMPRODUCT($O1232:U1232,N(OFFSET($O207:U207,0,MAX(COLUMN($O207:U207))-COLUMN($O207:U207),1,1)))*$H1290</f>
        <v>0</v>
      </c>
      <c r="V1290" s="221">
        <f ca="1">-SUMPRODUCT($O1232:V1232,N(OFFSET($O207:V207,0,MAX(COLUMN($O207:V207))-COLUMN($O207:V207),1,1)))*$H1290</f>
        <v>0</v>
      </c>
      <c r="W1290" s="221">
        <f ca="1">-SUMPRODUCT($O1232:W1232,N(OFFSET($O207:W207,0,MAX(COLUMN($O207:W207))-COLUMN($O207:W207),1,1)))*$H1290</f>
        <v>0</v>
      </c>
      <c r="X1290" s="221">
        <f ca="1">-SUMPRODUCT($O1232:X1232,N(OFFSET($O207:X207,0,MAX(COLUMN($O207:X207))-COLUMN($O207:X207),1,1)))*$H1290</f>
        <v>0</v>
      </c>
      <c r="Y1290" s="221">
        <f ca="1">-SUMPRODUCT($O1232:Y1232,N(OFFSET($O207:Y207,0,MAX(COLUMN($O207:Y207))-COLUMN($O207:Y207),1,1)))*$H1290</f>
        <v>0</v>
      </c>
      <c r="Z1290" s="221">
        <f ca="1">-SUMPRODUCT($O1232:Z1232,N(OFFSET($O207:Z207,0,MAX(COLUMN($O207:Z207))-COLUMN($O207:Z207),1,1)))*$H1290</f>
        <v>0</v>
      </c>
      <c r="AA1290" s="221">
        <f ca="1">-SUMPRODUCT($O1232:AA1232,N(OFFSET($O207:AA207,0,MAX(COLUMN($O207:AA207))-COLUMN($O207:AA207),1,1)))*$H1290</f>
        <v>0</v>
      </c>
      <c r="AB1290" s="221">
        <f ca="1">-SUMPRODUCT($O1232:AB1232,N(OFFSET($O207:AB207,0,MAX(COLUMN($O207:AB207))-COLUMN($O207:AB207),1,1)))*$H1290</f>
        <v>0</v>
      </c>
      <c r="AC1290" s="221">
        <f ca="1">-SUMPRODUCT($O1232:AC1232,N(OFFSET($O207:AC207,0,MAX(COLUMN($O207:AC207))-COLUMN($O207:AC207),1,1)))*$H1290</f>
        <v>0</v>
      </c>
      <c r="AD1290" s="221">
        <f ca="1">-SUMPRODUCT($O1232:AD1232,N(OFFSET($O207:AD207,0,MAX(COLUMN($O207:AD207))-COLUMN($O207:AD207),1,1)))*$H1290</f>
        <v>0</v>
      </c>
      <c r="AE1290" s="221">
        <f ca="1">-SUMPRODUCT($O1232:AE1232,N(OFFSET($O207:AE207,0,MAX(COLUMN($O207:AE207))-COLUMN($O207:AE207),1,1)))*$H1290</f>
        <v>0</v>
      </c>
      <c r="AF1290" s="221">
        <f ca="1">-SUMPRODUCT($O1232:AF1232,N(OFFSET($O207:AF207,0,MAX(COLUMN($O207:AF207))-COLUMN($O207:AF207),1,1)))*$H1290</f>
        <v>0</v>
      </c>
      <c r="AG1290" s="221">
        <f ca="1">-SUMPRODUCT($O1232:AG1232,N(OFFSET($O207:AG207,0,MAX(COLUMN($O207:AG207))-COLUMN($O207:AG207),1,1)))*$H1290</f>
        <v>0</v>
      </c>
      <c r="AH1290" s="221">
        <f ca="1">-SUMPRODUCT($O1232:AH1232,N(OFFSET($O207:AH207,0,MAX(COLUMN($O207:AH207))-COLUMN($O207:AH207),1,1)))*$H1290</f>
        <v>0</v>
      </c>
      <c r="AI1290" s="221">
        <f ca="1">-SUMPRODUCT($O1232:AI1232,N(OFFSET($O207:AI207,0,MAX(COLUMN($O207:AI207))-COLUMN($O207:AI207),1,1)))*$H1290</f>
        <v>0</v>
      </c>
      <c r="AJ1290" s="221">
        <f ca="1">-SUMPRODUCT($O1232:AJ1232,N(OFFSET($O207:AJ207,0,MAX(COLUMN($O207:AJ207))-COLUMN($O207:AJ207),1,1)))*$H1290</f>
        <v>0</v>
      </c>
      <c r="AK1290" s="221">
        <f ca="1">-SUMPRODUCT($O1232:AK1232,N(OFFSET($O207:AK207,0,MAX(COLUMN($O207:AK207))-COLUMN($O207:AK207),1,1)))*$H1290</f>
        <v>0</v>
      </c>
      <c r="AL1290" s="221">
        <f ca="1">-SUMPRODUCT($O1232:AL1232,N(OFFSET($O207:AL207,0,MAX(COLUMN($O207:AL207))-COLUMN($O207:AL207),1,1)))*$H1290</f>
        <v>0</v>
      </c>
      <c r="AM1290" s="221">
        <f ca="1">-SUMPRODUCT($O1232:AM1232,N(OFFSET($O207:AM207,0,MAX(COLUMN($O207:AM207))-COLUMN($O207:AM207),1,1)))*$H1290</f>
        <v>0</v>
      </c>
      <c r="AN1290" s="221">
        <f ca="1">-SUMPRODUCT($O1232:AN1232,N(OFFSET($O207:AN207,0,MAX(COLUMN($O207:AN207))-COLUMN($O207:AN207),1,1)))*$H1290</f>
        <v>0</v>
      </c>
      <c r="AO1290" s="221">
        <f ca="1">-SUMPRODUCT($O1232:AO1232,N(OFFSET($O207:AO207,0,MAX(COLUMN($O207:AO207))-COLUMN($O207:AO207),1,1)))*$H1290</f>
        <v>0</v>
      </c>
      <c r="AP1290" s="221">
        <f ca="1">-SUMPRODUCT($O1232:AP1232,N(OFFSET($O207:AP207,0,MAX(COLUMN($O207:AP207))-COLUMN($O207:AP207),1,1)))*$H1290</f>
        <v>0</v>
      </c>
      <c r="AQ1290" s="221">
        <f ca="1">-SUMPRODUCT($O1232:AQ1232,N(OFFSET($O207:AQ207,0,MAX(COLUMN($O207:AQ207))-COLUMN($O207:AQ207),1,1)))*$H1290</f>
        <v>0</v>
      </c>
      <c r="AR1290" s="221">
        <f ca="1">-SUMPRODUCT($O1232:AR1232,N(OFFSET($O207:AR207,0,MAX(COLUMN($O207:AR207))-COLUMN($O207:AR207),1,1)))*$H1290</f>
        <v>0</v>
      </c>
      <c r="AS1290" s="221">
        <f ca="1">-SUMPRODUCT($O1232:AS1232,N(OFFSET($O207:AS207,0,MAX(COLUMN($O207:AS207))-COLUMN($O207:AS207),1,1)))*$H1290</f>
        <v>0</v>
      </c>
      <c r="AT1290" s="221">
        <f ca="1">-SUMPRODUCT($O1232:AT1232,N(OFFSET($O207:AT207,0,MAX(COLUMN($O207:AT207))-COLUMN($O207:AT207),1,1)))*$H1290</f>
        <v>0</v>
      </c>
      <c r="AU1290" s="221">
        <f ca="1">-SUMPRODUCT($O1232:AU1232,N(OFFSET($O207:AU207,0,MAX(COLUMN($O207:AU207))-COLUMN($O207:AU207),1,1)))*$H1290</f>
        <v>0</v>
      </c>
      <c r="AV1290" s="221">
        <f ca="1">-SUMPRODUCT($O1232:AV1232,N(OFFSET($O207:AV207,0,MAX(COLUMN($O207:AV207))-COLUMN($O207:AV207),1,1)))*$H1290</f>
        <v>0</v>
      </c>
      <c r="AW1290" s="221">
        <f ca="1">-SUMPRODUCT($O1232:AW1232,N(OFFSET($O207:AW207,0,MAX(COLUMN($O207:AW207))-COLUMN($O207:AW207),1,1)))*$H1290</f>
        <v>0</v>
      </c>
      <c r="AX1290" s="221">
        <f ca="1">-SUMPRODUCT($O1232:AX1232,N(OFFSET($O207:AX207,0,MAX(COLUMN($O207:AX207))-COLUMN($O207:AX207),1,1)))*$H1290</f>
        <v>0</v>
      </c>
      <c r="AY1290" s="221">
        <f ca="1">-SUMPRODUCT($O1232:AY1232,N(OFFSET($O207:AY207,0,MAX(COLUMN($O207:AY207))-COLUMN($O207:AY207),1,1)))*$H1290</f>
        <v>0</v>
      </c>
      <c r="AZ1290" s="221">
        <f ca="1">-SUMPRODUCT($O1232:AZ1232,N(OFFSET($O207:AZ207,0,MAX(COLUMN($O207:AZ207))-COLUMN($O207:AZ207),1,1)))*$H1290</f>
        <v>0</v>
      </c>
      <c r="BA1290" s="221">
        <f ca="1">-SUMPRODUCT($O1232:BA1232,N(OFFSET($O207:BA207,0,MAX(COLUMN($O207:BA207))-COLUMN($O207:BA207),1,1)))*$H1290</f>
        <v>0</v>
      </c>
      <c r="BB1290" s="221">
        <f ca="1">-SUMPRODUCT($O1232:BB1232,N(OFFSET($O207:BB207,0,MAX(COLUMN($O207:BB207))-COLUMN($O207:BB207),1,1)))*$H1290</f>
        <v>0</v>
      </c>
      <c r="BC1290" s="221">
        <f ca="1">-SUMPRODUCT($O1232:BC1232,N(OFFSET($O207:BC207,0,MAX(COLUMN($O207:BC207))-COLUMN($O207:BC207),1,1)))*$H1290</f>
        <v>0</v>
      </c>
      <c r="BD1290" s="221">
        <f ca="1">-SUMPRODUCT($O1232:BD1232,N(OFFSET($O207:BD207,0,MAX(COLUMN($O207:BD207))-COLUMN($O207:BD207),1,1)))*$H1290</f>
        <v>0</v>
      </c>
      <c r="BE1290" s="221">
        <f ca="1">-SUMPRODUCT($O1232:BE1232,N(OFFSET($O207:BE207,0,MAX(COLUMN($O207:BE207))-COLUMN($O207:BE207),1,1)))*$H1290</f>
        <v>0</v>
      </c>
      <c r="BF1290" s="221">
        <f ca="1">-SUMPRODUCT($O1232:BF1232,N(OFFSET($O207:BF207,0,MAX(COLUMN($O207:BF207))-COLUMN($O207:BF207),1,1)))*$H1290</f>
        <v>0</v>
      </c>
      <c r="BG1290" s="221">
        <f ca="1">-SUMPRODUCT($O1232:BG1232,N(OFFSET($O207:BG207,0,MAX(COLUMN($O207:BG207))-COLUMN($O207:BG207),1,1)))*$H1290</f>
        <v>0</v>
      </c>
      <c r="BH1290" s="221">
        <f ca="1">-SUMPRODUCT($O1232:BH1232,N(OFFSET($O207:BH207,0,MAX(COLUMN($O207:BH207))-COLUMN($O207:BH207),1,1)))*$H1290</f>
        <v>0</v>
      </c>
      <c r="BI1290" s="221">
        <f ca="1">-SUMPRODUCT($O1232:BI1232,N(OFFSET($O207:BI207,0,MAX(COLUMN($O207:BI207))-COLUMN($O207:BI207),1,1)))*$H1290</f>
        <v>0</v>
      </c>
      <c r="BJ1290" s="221">
        <f ca="1">-SUMPRODUCT($O1232:BJ1232,N(OFFSET($O207:BJ207,0,MAX(COLUMN($O207:BJ207))-COLUMN($O207:BJ207),1,1)))*$H1290</f>
        <v>0</v>
      </c>
      <c r="BK1290" s="221">
        <f ca="1">-SUMPRODUCT($O1232:BK1232,N(OFFSET($O207:BK207,0,MAX(COLUMN($O207:BK207))-COLUMN($O207:BK207),1,1)))*$H1290</f>
        <v>0</v>
      </c>
      <c r="BL1290" s="221">
        <f ca="1">-SUMPRODUCT($O1232:BL1232,N(OFFSET($O207:BL207,0,MAX(COLUMN($O207:BL207))-COLUMN($O207:BL207),1,1)))*$H1290</f>
        <v>0</v>
      </c>
      <c r="BM1290" s="221">
        <f ca="1">-SUMPRODUCT($O1232:BM1232,N(OFFSET($O207:BM207,0,MAX(COLUMN($O207:BM207))-COLUMN($O207:BM207),1,1)))*$H1290</f>
        <v>0</v>
      </c>
    </row>
    <row r="1291" spans="3:65" outlineLevel="1" x14ac:dyDescent="0.2">
      <c r="C1291" s="188">
        <f t="shared" si="955"/>
        <v>10</v>
      </c>
      <c r="D1291" s="166" t="str">
        <f t="shared" si="954"/>
        <v/>
      </c>
      <c r="E1291" s="211" t="str">
        <f t="shared" si="954"/>
        <v>Operating Expense</v>
      </c>
      <c r="F1291" s="183">
        <f t="shared" si="954"/>
        <v>2</v>
      </c>
      <c r="G1291" s="183"/>
      <c r="H1291" s="241">
        <f>Assumptions!$E$22</f>
        <v>0.25345000000000001</v>
      </c>
      <c r="I1291" s="189"/>
      <c r="K1291" s="202">
        <f t="shared" ca="1" si="956"/>
        <v>0</v>
      </c>
      <c r="L1291" s="203">
        <f t="shared" ca="1" si="957"/>
        <v>0</v>
      </c>
      <c r="O1291" s="221">
        <f ca="1">-SUMPRODUCT($O1233:O1233,N(OFFSET($O208:O208,0,MAX(COLUMN($O208:O208))-COLUMN($O208:O208),1,1)))*$H1291</f>
        <v>0</v>
      </c>
      <c r="P1291" s="221">
        <f ca="1">-SUMPRODUCT($O1233:P1233,N(OFFSET($O208:P208,0,MAX(COLUMN($O208:P208))-COLUMN($O208:P208),1,1)))*$H1291</f>
        <v>0</v>
      </c>
      <c r="Q1291" s="221">
        <f ca="1">-SUMPRODUCT($O1233:Q1233,N(OFFSET($O208:Q208,0,MAX(COLUMN($O208:Q208))-COLUMN($O208:Q208),1,1)))*$H1291</f>
        <v>0</v>
      </c>
      <c r="R1291" s="221">
        <f ca="1">-SUMPRODUCT($O1233:R1233,N(OFFSET($O208:R208,0,MAX(COLUMN($O208:R208))-COLUMN($O208:R208),1,1)))*$H1291</f>
        <v>0</v>
      </c>
      <c r="S1291" s="221">
        <f ca="1">-SUMPRODUCT($O1233:S1233,N(OFFSET($O208:S208,0,MAX(COLUMN($O208:S208))-COLUMN($O208:S208),1,1)))*$H1291</f>
        <v>0</v>
      </c>
      <c r="T1291" s="221">
        <f ca="1">-SUMPRODUCT($O1233:T1233,N(OFFSET($O208:T208,0,MAX(COLUMN($O208:T208))-COLUMN($O208:T208),1,1)))*$H1291</f>
        <v>0</v>
      </c>
      <c r="U1291" s="221">
        <f ca="1">-SUMPRODUCT($O1233:U1233,N(OFFSET($O208:U208,0,MAX(COLUMN($O208:U208))-COLUMN($O208:U208),1,1)))*$H1291</f>
        <v>0</v>
      </c>
      <c r="V1291" s="221">
        <f ca="1">-SUMPRODUCT($O1233:V1233,N(OFFSET($O208:V208,0,MAX(COLUMN($O208:V208))-COLUMN($O208:V208),1,1)))*$H1291</f>
        <v>0</v>
      </c>
      <c r="W1291" s="221">
        <f ca="1">-SUMPRODUCT($O1233:W1233,N(OFFSET($O208:W208,0,MAX(COLUMN($O208:W208))-COLUMN($O208:W208),1,1)))*$H1291</f>
        <v>0</v>
      </c>
      <c r="X1291" s="221">
        <f ca="1">-SUMPRODUCT($O1233:X1233,N(OFFSET($O208:X208,0,MAX(COLUMN($O208:X208))-COLUMN($O208:X208),1,1)))*$H1291</f>
        <v>0</v>
      </c>
      <c r="Y1291" s="221">
        <f ca="1">-SUMPRODUCT($O1233:Y1233,N(OFFSET($O208:Y208,0,MAX(COLUMN($O208:Y208))-COLUMN($O208:Y208),1,1)))*$H1291</f>
        <v>0</v>
      </c>
      <c r="Z1291" s="221">
        <f ca="1">-SUMPRODUCT($O1233:Z1233,N(OFFSET($O208:Z208,0,MAX(COLUMN($O208:Z208))-COLUMN($O208:Z208),1,1)))*$H1291</f>
        <v>0</v>
      </c>
      <c r="AA1291" s="221">
        <f ca="1">-SUMPRODUCT($O1233:AA1233,N(OFFSET($O208:AA208,0,MAX(COLUMN($O208:AA208))-COLUMN($O208:AA208),1,1)))*$H1291</f>
        <v>0</v>
      </c>
      <c r="AB1291" s="221">
        <f ca="1">-SUMPRODUCT($O1233:AB1233,N(OFFSET($O208:AB208,0,MAX(COLUMN($O208:AB208))-COLUMN($O208:AB208),1,1)))*$H1291</f>
        <v>0</v>
      </c>
      <c r="AC1291" s="221">
        <f ca="1">-SUMPRODUCT($O1233:AC1233,N(OFFSET($O208:AC208,0,MAX(COLUMN($O208:AC208))-COLUMN($O208:AC208),1,1)))*$H1291</f>
        <v>0</v>
      </c>
      <c r="AD1291" s="221">
        <f ca="1">-SUMPRODUCT($O1233:AD1233,N(OFFSET($O208:AD208,0,MAX(COLUMN($O208:AD208))-COLUMN($O208:AD208),1,1)))*$H1291</f>
        <v>0</v>
      </c>
      <c r="AE1291" s="221">
        <f ca="1">-SUMPRODUCT($O1233:AE1233,N(OFFSET($O208:AE208,0,MAX(COLUMN($O208:AE208))-COLUMN($O208:AE208),1,1)))*$H1291</f>
        <v>0</v>
      </c>
      <c r="AF1291" s="221">
        <f ca="1">-SUMPRODUCT($O1233:AF1233,N(OFFSET($O208:AF208,0,MAX(COLUMN($O208:AF208))-COLUMN($O208:AF208),1,1)))*$H1291</f>
        <v>0</v>
      </c>
      <c r="AG1291" s="221">
        <f ca="1">-SUMPRODUCT($O1233:AG1233,N(OFFSET($O208:AG208,0,MAX(COLUMN($O208:AG208))-COLUMN($O208:AG208),1,1)))*$H1291</f>
        <v>0</v>
      </c>
      <c r="AH1291" s="221">
        <f ca="1">-SUMPRODUCT($O1233:AH1233,N(OFFSET($O208:AH208,0,MAX(COLUMN($O208:AH208))-COLUMN($O208:AH208),1,1)))*$H1291</f>
        <v>0</v>
      </c>
      <c r="AI1291" s="221">
        <f ca="1">-SUMPRODUCT($O1233:AI1233,N(OFFSET($O208:AI208,0,MAX(COLUMN($O208:AI208))-COLUMN($O208:AI208),1,1)))*$H1291</f>
        <v>0</v>
      </c>
      <c r="AJ1291" s="221">
        <f ca="1">-SUMPRODUCT($O1233:AJ1233,N(OFFSET($O208:AJ208,0,MAX(COLUMN($O208:AJ208))-COLUMN($O208:AJ208),1,1)))*$H1291</f>
        <v>0</v>
      </c>
      <c r="AK1291" s="221">
        <f ca="1">-SUMPRODUCT($O1233:AK1233,N(OFFSET($O208:AK208,0,MAX(COLUMN($O208:AK208))-COLUMN($O208:AK208),1,1)))*$H1291</f>
        <v>0</v>
      </c>
      <c r="AL1291" s="221">
        <f ca="1">-SUMPRODUCT($O1233:AL1233,N(OFFSET($O208:AL208,0,MAX(COLUMN($O208:AL208))-COLUMN($O208:AL208),1,1)))*$H1291</f>
        <v>0</v>
      </c>
      <c r="AM1291" s="221">
        <f ca="1">-SUMPRODUCT($O1233:AM1233,N(OFFSET($O208:AM208,0,MAX(COLUMN($O208:AM208))-COLUMN($O208:AM208),1,1)))*$H1291</f>
        <v>0</v>
      </c>
      <c r="AN1291" s="221">
        <f ca="1">-SUMPRODUCT($O1233:AN1233,N(OFFSET($O208:AN208,0,MAX(COLUMN($O208:AN208))-COLUMN($O208:AN208),1,1)))*$H1291</f>
        <v>0</v>
      </c>
      <c r="AO1291" s="221">
        <f ca="1">-SUMPRODUCT($O1233:AO1233,N(OFFSET($O208:AO208,0,MAX(COLUMN($O208:AO208))-COLUMN($O208:AO208),1,1)))*$H1291</f>
        <v>0</v>
      </c>
      <c r="AP1291" s="221">
        <f ca="1">-SUMPRODUCT($O1233:AP1233,N(OFFSET($O208:AP208,0,MAX(COLUMN($O208:AP208))-COLUMN($O208:AP208),1,1)))*$H1291</f>
        <v>0</v>
      </c>
      <c r="AQ1291" s="221">
        <f ca="1">-SUMPRODUCT($O1233:AQ1233,N(OFFSET($O208:AQ208,0,MAX(COLUMN($O208:AQ208))-COLUMN($O208:AQ208),1,1)))*$H1291</f>
        <v>0</v>
      </c>
      <c r="AR1291" s="221">
        <f ca="1">-SUMPRODUCT($O1233:AR1233,N(OFFSET($O208:AR208,0,MAX(COLUMN($O208:AR208))-COLUMN($O208:AR208),1,1)))*$H1291</f>
        <v>0</v>
      </c>
      <c r="AS1291" s="221">
        <f ca="1">-SUMPRODUCT($O1233:AS1233,N(OFFSET($O208:AS208,0,MAX(COLUMN($O208:AS208))-COLUMN($O208:AS208),1,1)))*$H1291</f>
        <v>0</v>
      </c>
      <c r="AT1291" s="221">
        <f ca="1">-SUMPRODUCT($O1233:AT1233,N(OFFSET($O208:AT208,0,MAX(COLUMN($O208:AT208))-COLUMN($O208:AT208),1,1)))*$H1291</f>
        <v>0</v>
      </c>
      <c r="AU1291" s="221">
        <f ca="1">-SUMPRODUCT($O1233:AU1233,N(OFFSET($O208:AU208,0,MAX(COLUMN($O208:AU208))-COLUMN($O208:AU208),1,1)))*$H1291</f>
        <v>0</v>
      </c>
      <c r="AV1291" s="221">
        <f ca="1">-SUMPRODUCT($O1233:AV1233,N(OFFSET($O208:AV208,0,MAX(COLUMN($O208:AV208))-COLUMN($O208:AV208),1,1)))*$H1291</f>
        <v>0</v>
      </c>
      <c r="AW1291" s="221">
        <f ca="1">-SUMPRODUCT($O1233:AW1233,N(OFFSET($O208:AW208,0,MAX(COLUMN($O208:AW208))-COLUMN($O208:AW208),1,1)))*$H1291</f>
        <v>0</v>
      </c>
      <c r="AX1291" s="221">
        <f ca="1">-SUMPRODUCT($O1233:AX1233,N(OFFSET($O208:AX208,0,MAX(COLUMN($O208:AX208))-COLUMN($O208:AX208),1,1)))*$H1291</f>
        <v>0</v>
      </c>
      <c r="AY1291" s="221">
        <f ca="1">-SUMPRODUCT($O1233:AY1233,N(OFFSET($O208:AY208,0,MAX(COLUMN($O208:AY208))-COLUMN($O208:AY208),1,1)))*$H1291</f>
        <v>0</v>
      </c>
      <c r="AZ1291" s="221">
        <f ca="1">-SUMPRODUCT($O1233:AZ1233,N(OFFSET($O208:AZ208,0,MAX(COLUMN($O208:AZ208))-COLUMN($O208:AZ208),1,1)))*$H1291</f>
        <v>0</v>
      </c>
      <c r="BA1291" s="221">
        <f ca="1">-SUMPRODUCT($O1233:BA1233,N(OFFSET($O208:BA208,0,MAX(COLUMN($O208:BA208))-COLUMN($O208:BA208),1,1)))*$H1291</f>
        <v>0</v>
      </c>
      <c r="BB1291" s="221">
        <f ca="1">-SUMPRODUCT($O1233:BB1233,N(OFFSET($O208:BB208,0,MAX(COLUMN($O208:BB208))-COLUMN($O208:BB208),1,1)))*$H1291</f>
        <v>0</v>
      </c>
      <c r="BC1291" s="221">
        <f ca="1">-SUMPRODUCT($O1233:BC1233,N(OFFSET($O208:BC208,0,MAX(COLUMN($O208:BC208))-COLUMN($O208:BC208),1,1)))*$H1291</f>
        <v>0</v>
      </c>
      <c r="BD1291" s="221">
        <f ca="1">-SUMPRODUCT($O1233:BD1233,N(OFFSET($O208:BD208,0,MAX(COLUMN($O208:BD208))-COLUMN($O208:BD208),1,1)))*$H1291</f>
        <v>0</v>
      </c>
      <c r="BE1291" s="221">
        <f ca="1">-SUMPRODUCT($O1233:BE1233,N(OFFSET($O208:BE208,0,MAX(COLUMN($O208:BE208))-COLUMN($O208:BE208),1,1)))*$H1291</f>
        <v>0</v>
      </c>
      <c r="BF1291" s="221">
        <f ca="1">-SUMPRODUCT($O1233:BF1233,N(OFFSET($O208:BF208,0,MAX(COLUMN($O208:BF208))-COLUMN($O208:BF208),1,1)))*$H1291</f>
        <v>0</v>
      </c>
      <c r="BG1291" s="221">
        <f ca="1">-SUMPRODUCT($O1233:BG1233,N(OFFSET($O208:BG208,0,MAX(COLUMN($O208:BG208))-COLUMN($O208:BG208),1,1)))*$H1291</f>
        <v>0</v>
      </c>
      <c r="BH1291" s="221">
        <f ca="1">-SUMPRODUCT($O1233:BH1233,N(OFFSET($O208:BH208,0,MAX(COLUMN($O208:BH208))-COLUMN($O208:BH208),1,1)))*$H1291</f>
        <v>0</v>
      </c>
      <c r="BI1291" s="221">
        <f ca="1">-SUMPRODUCT($O1233:BI1233,N(OFFSET($O208:BI208,0,MAX(COLUMN($O208:BI208))-COLUMN($O208:BI208),1,1)))*$H1291</f>
        <v>0</v>
      </c>
      <c r="BJ1291" s="221">
        <f ca="1">-SUMPRODUCT($O1233:BJ1233,N(OFFSET($O208:BJ208,0,MAX(COLUMN($O208:BJ208))-COLUMN($O208:BJ208),1,1)))*$H1291</f>
        <v>0</v>
      </c>
      <c r="BK1291" s="221">
        <f ca="1">-SUMPRODUCT($O1233:BK1233,N(OFFSET($O208:BK208,0,MAX(COLUMN($O208:BK208))-COLUMN($O208:BK208),1,1)))*$H1291</f>
        <v>0</v>
      </c>
      <c r="BL1291" s="221">
        <f ca="1">-SUMPRODUCT($O1233:BL1233,N(OFFSET($O208:BL208,0,MAX(COLUMN($O208:BL208))-COLUMN($O208:BL208),1,1)))*$H1291</f>
        <v>0</v>
      </c>
      <c r="BM1291" s="221">
        <f ca="1">-SUMPRODUCT($O1233:BM1233,N(OFFSET($O208:BM208,0,MAX(COLUMN($O208:BM208))-COLUMN($O208:BM208),1,1)))*$H1291</f>
        <v>0</v>
      </c>
    </row>
    <row r="1292" spans="3:65" outlineLevel="1" x14ac:dyDescent="0.2">
      <c r="C1292" s="188">
        <f t="shared" si="955"/>
        <v>11</v>
      </c>
      <c r="D1292" s="166" t="str">
        <f t="shared" si="954"/>
        <v/>
      </c>
      <c r="E1292" s="211" t="str">
        <f t="shared" si="954"/>
        <v>Operating Expense</v>
      </c>
      <c r="F1292" s="183">
        <f t="shared" si="954"/>
        <v>2</v>
      </c>
      <c r="G1292" s="183"/>
      <c r="H1292" s="241">
        <f>Assumptions!$E$22</f>
        <v>0.25345000000000001</v>
      </c>
      <c r="I1292" s="189"/>
      <c r="K1292" s="202">
        <f t="shared" ca="1" si="956"/>
        <v>0</v>
      </c>
      <c r="L1292" s="203">
        <f t="shared" ca="1" si="957"/>
        <v>0</v>
      </c>
      <c r="O1292" s="221">
        <f ca="1">-SUMPRODUCT($O1234:O1234,N(OFFSET($O209:O209,0,MAX(COLUMN($O209:O209))-COLUMN($O209:O209),1,1)))*$H1292</f>
        <v>0</v>
      </c>
      <c r="P1292" s="221">
        <f ca="1">-SUMPRODUCT($O1234:P1234,N(OFFSET($O209:P209,0,MAX(COLUMN($O209:P209))-COLUMN($O209:P209),1,1)))*$H1292</f>
        <v>0</v>
      </c>
      <c r="Q1292" s="221">
        <f ca="1">-SUMPRODUCT($O1234:Q1234,N(OFFSET($O209:Q209,0,MAX(COLUMN($O209:Q209))-COLUMN($O209:Q209),1,1)))*$H1292</f>
        <v>0</v>
      </c>
      <c r="R1292" s="221">
        <f ca="1">-SUMPRODUCT($O1234:R1234,N(OFFSET($O209:R209,0,MAX(COLUMN($O209:R209))-COLUMN($O209:R209),1,1)))*$H1292</f>
        <v>0</v>
      </c>
      <c r="S1292" s="221">
        <f ca="1">-SUMPRODUCT($O1234:S1234,N(OFFSET($O209:S209,0,MAX(COLUMN($O209:S209))-COLUMN($O209:S209),1,1)))*$H1292</f>
        <v>0</v>
      </c>
      <c r="T1292" s="221">
        <f ca="1">-SUMPRODUCT($O1234:T1234,N(OFFSET($O209:T209,0,MAX(COLUMN($O209:T209))-COLUMN($O209:T209),1,1)))*$H1292</f>
        <v>0</v>
      </c>
      <c r="U1292" s="221">
        <f ca="1">-SUMPRODUCT($O1234:U1234,N(OFFSET($O209:U209,0,MAX(COLUMN($O209:U209))-COLUMN($O209:U209),1,1)))*$H1292</f>
        <v>0</v>
      </c>
      <c r="V1292" s="221">
        <f ca="1">-SUMPRODUCT($O1234:V1234,N(OFFSET($O209:V209,0,MAX(COLUMN($O209:V209))-COLUMN($O209:V209),1,1)))*$H1292</f>
        <v>0</v>
      </c>
      <c r="W1292" s="221">
        <f ca="1">-SUMPRODUCT($O1234:W1234,N(OFFSET($O209:W209,0,MAX(COLUMN($O209:W209))-COLUMN($O209:W209),1,1)))*$H1292</f>
        <v>0</v>
      </c>
      <c r="X1292" s="221">
        <f ca="1">-SUMPRODUCT($O1234:X1234,N(OFFSET($O209:X209,0,MAX(COLUMN($O209:X209))-COLUMN($O209:X209),1,1)))*$H1292</f>
        <v>0</v>
      </c>
      <c r="Y1292" s="221">
        <f ca="1">-SUMPRODUCT($O1234:Y1234,N(OFFSET($O209:Y209,0,MAX(COLUMN($O209:Y209))-COLUMN($O209:Y209),1,1)))*$H1292</f>
        <v>0</v>
      </c>
      <c r="Z1292" s="221">
        <f ca="1">-SUMPRODUCT($O1234:Z1234,N(OFFSET($O209:Z209,0,MAX(COLUMN($O209:Z209))-COLUMN($O209:Z209),1,1)))*$H1292</f>
        <v>0</v>
      </c>
      <c r="AA1292" s="221">
        <f ca="1">-SUMPRODUCT($O1234:AA1234,N(OFFSET($O209:AA209,0,MAX(COLUMN($O209:AA209))-COLUMN($O209:AA209),1,1)))*$H1292</f>
        <v>0</v>
      </c>
      <c r="AB1292" s="221">
        <f ca="1">-SUMPRODUCT($O1234:AB1234,N(OFFSET($O209:AB209,0,MAX(COLUMN($O209:AB209))-COLUMN($O209:AB209),1,1)))*$H1292</f>
        <v>0</v>
      </c>
      <c r="AC1292" s="221">
        <f ca="1">-SUMPRODUCT($O1234:AC1234,N(OFFSET($O209:AC209,0,MAX(COLUMN($O209:AC209))-COLUMN($O209:AC209),1,1)))*$H1292</f>
        <v>0</v>
      </c>
      <c r="AD1292" s="221">
        <f ca="1">-SUMPRODUCT($O1234:AD1234,N(OFFSET($O209:AD209,0,MAX(COLUMN($O209:AD209))-COLUMN($O209:AD209),1,1)))*$H1292</f>
        <v>0</v>
      </c>
      <c r="AE1292" s="221">
        <f ca="1">-SUMPRODUCT($O1234:AE1234,N(OFFSET($O209:AE209,0,MAX(COLUMN($O209:AE209))-COLUMN($O209:AE209),1,1)))*$H1292</f>
        <v>0</v>
      </c>
      <c r="AF1292" s="221">
        <f ca="1">-SUMPRODUCT($O1234:AF1234,N(OFFSET($O209:AF209,0,MAX(COLUMN($O209:AF209))-COLUMN($O209:AF209),1,1)))*$H1292</f>
        <v>0</v>
      </c>
      <c r="AG1292" s="221">
        <f ca="1">-SUMPRODUCT($O1234:AG1234,N(OFFSET($O209:AG209,0,MAX(COLUMN($O209:AG209))-COLUMN($O209:AG209),1,1)))*$H1292</f>
        <v>0</v>
      </c>
      <c r="AH1292" s="221">
        <f ca="1">-SUMPRODUCT($O1234:AH1234,N(OFFSET($O209:AH209,0,MAX(COLUMN($O209:AH209))-COLUMN($O209:AH209),1,1)))*$H1292</f>
        <v>0</v>
      </c>
      <c r="AI1292" s="221">
        <f ca="1">-SUMPRODUCT($O1234:AI1234,N(OFFSET($O209:AI209,0,MAX(COLUMN($O209:AI209))-COLUMN($O209:AI209),1,1)))*$H1292</f>
        <v>0</v>
      </c>
      <c r="AJ1292" s="221">
        <f ca="1">-SUMPRODUCT($O1234:AJ1234,N(OFFSET($O209:AJ209,0,MAX(COLUMN($O209:AJ209))-COLUMN($O209:AJ209),1,1)))*$H1292</f>
        <v>0</v>
      </c>
      <c r="AK1292" s="221">
        <f ca="1">-SUMPRODUCT($O1234:AK1234,N(OFFSET($O209:AK209,0,MAX(COLUMN($O209:AK209))-COLUMN($O209:AK209),1,1)))*$H1292</f>
        <v>0</v>
      </c>
      <c r="AL1292" s="221">
        <f ca="1">-SUMPRODUCT($O1234:AL1234,N(OFFSET($O209:AL209,0,MAX(COLUMN($O209:AL209))-COLUMN($O209:AL209),1,1)))*$H1292</f>
        <v>0</v>
      </c>
      <c r="AM1292" s="221">
        <f ca="1">-SUMPRODUCT($O1234:AM1234,N(OFFSET($O209:AM209,0,MAX(COLUMN($O209:AM209))-COLUMN($O209:AM209),1,1)))*$H1292</f>
        <v>0</v>
      </c>
      <c r="AN1292" s="221">
        <f ca="1">-SUMPRODUCT($O1234:AN1234,N(OFFSET($O209:AN209,0,MAX(COLUMN($O209:AN209))-COLUMN($O209:AN209),1,1)))*$H1292</f>
        <v>0</v>
      </c>
      <c r="AO1292" s="221">
        <f ca="1">-SUMPRODUCT($O1234:AO1234,N(OFFSET($O209:AO209,0,MAX(COLUMN($O209:AO209))-COLUMN($O209:AO209),1,1)))*$H1292</f>
        <v>0</v>
      </c>
      <c r="AP1292" s="221">
        <f ca="1">-SUMPRODUCT($O1234:AP1234,N(OFFSET($O209:AP209,0,MAX(COLUMN($O209:AP209))-COLUMN($O209:AP209),1,1)))*$H1292</f>
        <v>0</v>
      </c>
      <c r="AQ1292" s="221">
        <f ca="1">-SUMPRODUCT($O1234:AQ1234,N(OFFSET($O209:AQ209,0,MAX(COLUMN($O209:AQ209))-COLUMN($O209:AQ209),1,1)))*$H1292</f>
        <v>0</v>
      </c>
      <c r="AR1292" s="221">
        <f ca="1">-SUMPRODUCT($O1234:AR1234,N(OFFSET($O209:AR209,0,MAX(COLUMN($O209:AR209))-COLUMN($O209:AR209),1,1)))*$H1292</f>
        <v>0</v>
      </c>
      <c r="AS1292" s="221">
        <f ca="1">-SUMPRODUCT($O1234:AS1234,N(OFFSET($O209:AS209,0,MAX(COLUMN($O209:AS209))-COLUMN($O209:AS209),1,1)))*$H1292</f>
        <v>0</v>
      </c>
      <c r="AT1292" s="221">
        <f ca="1">-SUMPRODUCT($O1234:AT1234,N(OFFSET($O209:AT209,0,MAX(COLUMN($O209:AT209))-COLUMN($O209:AT209),1,1)))*$H1292</f>
        <v>0</v>
      </c>
      <c r="AU1292" s="221">
        <f ca="1">-SUMPRODUCT($O1234:AU1234,N(OFFSET($O209:AU209,0,MAX(COLUMN($O209:AU209))-COLUMN($O209:AU209),1,1)))*$H1292</f>
        <v>0</v>
      </c>
      <c r="AV1292" s="221">
        <f ca="1">-SUMPRODUCT($O1234:AV1234,N(OFFSET($O209:AV209,0,MAX(COLUMN($O209:AV209))-COLUMN($O209:AV209),1,1)))*$H1292</f>
        <v>0</v>
      </c>
      <c r="AW1292" s="221">
        <f ca="1">-SUMPRODUCT($O1234:AW1234,N(OFFSET($O209:AW209,0,MAX(COLUMN($O209:AW209))-COLUMN($O209:AW209),1,1)))*$H1292</f>
        <v>0</v>
      </c>
      <c r="AX1292" s="221">
        <f ca="1">-SUMPRODUCT($O1234:AX1234,N(OFFSET($O209:AX209,0,MAX(COLUMN($O209:AX209))-COLUMN($O209:AX209),1,1)))*$H1292</f>
        <v>0</v>
      </c>
      <c r="AY1292" s="221">
        <f ca="1">-SUMPRODUCT($O1234:AY1234,N(OFFSET($O209:AY209,0,MAX(COLUMN($O209:AY209))-COLUMN($O209:AY209),1,1)))*$H1292</f>
        <v>0</v>
      </c>
      <c r="AZ1292" s="221">
        <f ca="1">-SUMPRODUCT($O1234:AZ1234,N(OFFSET($O209:AZ209,0,MAX(COLUMN($O209:AZ209))-COLUMN($O209:AZ209),1,1)))*$H1292</f>
        <v>0</v>
      </c>
      <c r="BA1292" s="221">
        <f ca="1">-SUMPRODUCT($O1234:BA1234,N(OFFSET($O209:BA209,0,MAX(COLUMN($O209:BA209))-COLUMN($O209:BA209),1,1)))*$H1292</f>
        <v>0</v>
      </c>
      <c r="BB1292" s="221">
        <f ca="1">-SUMPRODUCT($O1234:BB1234,N(OFFSET($O209:BB209,0,MAX(COLUMN($O209:BB209))-COLUMN($O209:BB209),1,1)))*$H1292</f>
        <v>0</v>
      </c>
      <c r="BC1292" s="221">
        <f ca="1">-SUMPRODUCT($O1234:BC1234,N(OFFSET($O209:BC209,0,MAX(COLUMN($O209:BC209))-COLUMN($O209:BC209),1,1)))*$H1292</f>
        <v>0</v>
      </c>
      <c r="BD1292" s="221">
        <f ca="1">-SUMPRODUCT($O1234:BD1234,N(OFFSET($O209:BD209,0,MAX(COLUMN($O209:BD209))-COLUMN($O209:BD209),1,1)))*$H1292</f>
        <v>0</v>
      </c>
      <c r="BE1292" s="221">
        <f ca="1">-SUMPRODUCT($O1234:BE1234,N(OFFSET($O209:BE209,0,MAX(COLUMN($O209:BE209))-COLUMN($O209:BE209),1,1)))*$H1292</f>
        <v>0</v>
      </c>
      <c r="BF1292" s="221">
        <f ca="1">-SUMPRODUCT($O1234:BF1234,N(OFFSET($O209:BF209,0,MAX(COLUMN($O209:BF209))-COLUMN($O209:BF209),1,1)))*$H1292</f>
        <v>0</v>
      </c>
      <c r="BG1292" s="221">
        <f ca="1">-SUMPRODUCT($O1234:BG1234,N(OFFSET($O209:BG209,0,MAX(COLUMN($O209:BG209))-COLUMN($O209:BG209),1,1)))*$H1292</f>
        <v>0</v>
      </c>
      <c r="BH1292" s="221">
        <f ca="1">-SUMPRODUCT($O1234:BH1234,N(OFFSET($O209:BH209,0,MAX(COLUMN($O209:BH209))-COLUMN($O209:BH209),1,1)))*$H1292</f>
        <v>0</v>
      </c>
      <c r="BI1292" s="221">
        <f ca="1">-SUMPRODUCT($O1234:BI1234,N(OFFSET($O209:BI209,0,MAX(COLUMN($O209:BI209))-COLUMN($O209:BI209),1,1)))*$H1292</f>
        <v>0</v>
      </c>
      <c r="BJ1292" s="221">
        <f ca="1">-SUMPRODUCT($O1234:BJ1234,N(OFFSET($O209:BJ209,0,MAX(COLUMN($O209:BJ209))-COLUMN($O209:BJ209),1,1)))*$H1292</f>
        <v>0</v>
      </c>
      <c r="BK1292" s="221">
        <f ca="1">-SUMPRODUCT($O1234:BK1234,N(OFFSET($O209:BK209,0,MAX(COLUMN($O209:BK209))-COLUMN($O209:BK209),1,1)))*$H1292</f>
        <v>0</v>
      </c>
      <c r="BL1292" s="221">
        <f ca="1">-SUMPRODUCT($O1234:BL1234,N(OFFSET($O209:BL209,0,MAX(COLUMN($O209:BL209))-COLUMN($O209:BL209),1,1)))*$H1292</f>
        <v>0</v>
      </c>
      <c r="BM1292" s="221">
        <f ca="1">-SUMPRODUCT($O1234:BM1234,N(OFFSET($O209:BM209,0,MAX(COLUMN($O209:BM209))-COLUMN($O209:BM209),1,1)))*$H1292</f>
        <v>0</v>
      </c>
    </row>
    <row r="1293" spans="3:65" outlineLevel="1" x14ac:dyDescent="0.2">
      <c r="C1293" s="188">
        <f t="shared" si="955"/>
        <v>12</v>
      </c>
      <c r="D1293" s="166" t="str">
        <f t="shared" si="954"/>
        <v/>
      </c>
      <c r="E1293" s="211" t="str">
        <f t="shared" si="954"/>
        <v>Operating Expense</v>
      </c>
      <c r="F1293" s="183">
        <f t="shared" si="954"/>
        <v>2</v>
      </c>
      <c r="G1293" s="183"/>
      <c r="H1293" s="241">
        <f>Assumptions!$E$22</f>
        <v>0.25345000000000001</v>
      </c>
      <c r="I1293" s="189"/>
      <c r="K1293" s="202">
        <f t="shared" ca="1" si="956"/>
        <v>0</v>
      </c>
      <c r="L1293" s="203">
        <f t="shared" ca="1" si="957"/>
        <v>0</v>
      </c>
      <c r="O1293" s="221">
        <f ca="1">-SUMPRODUCT($O1235:O1235,N(OFFSET($O210:O210,0,MAX(COLUMN($O210:O210))-COLUMN($O210:O210),1,1)))*$H1293</f>
        <v>0</v>
      </c>
      <c r="P1293" s="221">
        <f ca="1">-SUMPRODUCT($O1235:P1235,N(OFFSET($O210:P210,0,MAX(COLUMN($O210:P210))-COLUMN($O210:P210),1,1)))*$H1293</f>
        <v>0</v>
      </c>
      <c r="Q1293" s="221">
        <f ca="1">-SUMPRODUCT($O1235:Q1235,N(OFFSET($O210:Q210,0,MAX(COLUMN($O210:Q210))-COLUMN($O210:Q210),1,1)))*$H1293</f>
        <v>0</v>
      </c>
      <c r="R1293" s="221">
        <f ca="1">-SUMPRODUCT($O1235:R1235,N(OFFSET($O210:R210,0,MAX(COLUMN($O210:R210))-COLUMN($O210:R210),1,1)))*$H1293</f>
        <v>0</v>
      </c>
      <c r="S1293" s="221">
        <f ca="1">-SUMPRODUCT($O1235:S1235,N(OFFSET($O210:S210,0,MAX(COLUMN($O210:S210))-COLUMN($O210:S210),1,1)))*$H1293</f>
        <v>0</v>
      </c>
      <c r="T1293" s="221">
        <f ca="1">-SUMPRODUCT($O1235:T1235,N(OFFSET($O210:T210,0,MAX(COLUMN($O210:T210))-COLUMN($O210:T210),1,1)))*$H1293</f>
        <v>0</v>
      </c>
      <c r="U1293" s="221">
        <f ca="1">-SUMPRODUCT($O1235:U1235,N(OFFSET($O210:U210,0,MAX(COLUMN($O210:U210))-COLUMN($O210:U210),1,1)))*$H1293</f>
        <v>0</v>
      </c>
      <c r="V1293" s="221">
        <f ca="1">-SUMPRODUCT($O1235:V1235,N(OFFSET($O210:V210,0,MAX(COLUMN($O210:V210))-COLUMN($O210:V210),1,1)))*$H1293</f>
        <v>0</v>
      </c>
      <c r="W1293" s="221">
        <f ca="1">-SUMPRODUCT($O1235:W1235,N(OFFSET($O210:W210,0,MAX(COLUMN($O210:W210))-COLUMN($O210:W210),1,1)))*$H1293</f>
        <v>0</v>
      </c>
      <c r="X1293" s="221">
        <f ca="1">-SUMPRODUCT($O1235:X1235,N(OFFSET($O210:X210,0,MAX(COLUMN($O210:X210))-COLUMN($O210:X210),1,1)))*$H1293</f>
        <v>0</v>
      </c>
      <c r="Y1293" s="221">
        <f ca="1">-SUMPRODUCT($O1235:Y1235,N(OFFSET($O210:Y210,0,MAX(COLUMN($O210:Y210))-COLUMN($O210:Y210),1,1)))*$H1293</f>
        <v>0</v>
      </c>
      <c r="Z1293" s="221">
        <f ca="1">-SUMPRODUCT($O1235:Z1235,N(OFFSET($O210:Z210,0,MAX(COLUMN($O210:Z210))-COLUMN($O210:Z210),1,1)))*$H1293</f>
        <v>0</v>
      </c>
      <c r="AA1293" s="221">
        <f ca="1">-SUMPRODUCT($O1235:AA1235,N(OFFSET($O210:AA210,0,MAX(COLUMN($O210:AA210))-COLUMN($O210:AA210),1,1)))*$H1293</f>
        <v>0</v>
      </c>
      <c r="AB1293" s="221">
        <f ca="1">-SUMPRODUCT($O1235:AB1235,N(OFFSET($O210:AB210,0,MAX(COLUMN($O210:AB210))-COLUMN($O210:AB210),1,1)))*$H1293</f>
        <v>0</v>
      </c>
      <c r="AC1293" s="221">
        <f ca="1">-SUMPRODUCT($O1235:AC1235,N(OFFSET($O210:AC210,0,MAX(COLUMN($O210:AC210))-COLUMN($O210:AC210),1,1)))*$H1293</f>
        <v>0</v>
      </c>
      <c r="AD1293" s="221">
        <f ca="1">-SUMPRODUCT($O1235:AD1235,N(OFFSET($O210:AD210,0,MAX(COLUMN($O210:AD210))-COLUMN($O210:AD210),1,1)))*$H1293</f>
        <v>0</v>
      </c>
      <c r="AE1293" s="221">
        <f ca="1">-SUMPRODUCT($O1235:AE1235,N(OFFSET($O210:AE210,0,MAX(COLUMN($O210:AE210))-COLUMN($O210:AE210),1,1)))*$H1293</f>
        <v>0</v>
      </c>
      <c r="AF1293" s="221">
        <f ca="1">-SUMPRODUCT($O1235:AF1235,N(OFFSET($O210:AF210,0,MAX(COLUMN($O210:AF210))-COLUMN($O210:AF210),1,1)))*$H1293</f>
        <v>0</v>
      </c>
      <c r="AG1293" s="221">
        <f ca="1">-SUMPRODUCT($O1235:AG1235,N(OFFSET($O210:AG210,0,MAX(COLUMN($O210:AG210))-COLUMN($O210:AG210),1,1)))*$H1293</f>
        <v>0</v>
      </c>
      <c r="AH1293" s="221">
        <f ca="1">-SUMPRODUCT($O1235:AH1235,N(OFFSET($O210:AH210,0,MAX(COLUMN($O210:AH210))-COLUMN($O210:AH210),1,1)))*$H1293</f>
        <v>0</v>
      </c>
      <c r="AI1293" s="221">
        <f ca="1">-SUMPRODUCT($O1235:AI1235,N(OFFSET($O210:AI210,0,MAX(COLUMN($O210:AI210))-COLUMN($O210:AI210),1,1)))*$H1293</f>
        <v>0</v>
      </c>
      <c r="AJ1293" s="221">
        <f ca="1">-SUMPRODUCT($O1235:AJ1235,N(OFFSET($O210:AJ210,0,MAX(COLUMN($O210:AJ210))-COLUMN($O210:AJ210),1,1)))*$H1293</f>
        <v>0</v>
      </c>
      <c r="AK1293" s="221">
        <f ca="1">-SUMPRODUCT($O1235:AK1235,N(OFFSET($O210:AK210,0,MAX(COLUMN($O210:AK210))-COLUMN($O210:AK210),1,1)))*$H1293</f>
        <v>0</v>
      </c>
      <c r="AL1293" s="221">
        <f ca="1">-SUMPRODUCT($O1235:AL1235,N(OFFSET($O210:AL210,0,MAX(COLUMN($O210:AL210))-COLUMN($O210:AL210),1,1)))*$H1293</f>
        <v>0</v>
      </c>
      <c r="AM1293" s="221">
        <f ca="1">-SUMPRODUCT($O1235:AM1235,N(OFFSET($O210:AM210,0,MAX(COLUMN($O210:AM210))-COLUMN($O210:AM210),1,1)))*$H1293</f>
        <v>0</v>
      </c>
      <c r="AN1293" s="221">
        <f ca="1">-SUMPRODUCT($O1235:AN1235,N(OFFSET($O210:AN210,0,MAX(COLUMN($O210:AN210))-COLUMN($O210:AN210),1,1)))*$H1293</f>
        <v>0</v>
      </c>
      <c r="AO1293" s="221">
        <f ca="1">-SUMPRODUCT($O1235:AO1235,N(OFFSET($O210:AO210,0,MAX(COLUMN($O210:AO210))-COLUMN($O210:AO210),1,1)))*$H1293</f>
        <v>0</v>
      </c>
      <c r="AP1293" s="221">
        <f ca="1">-SUMPRODUCT($O1235:AP1235,N(OFFSET($O210:AP210,0,MAX(COLUMN($O210:AP210))-COLUMN($O210:AP210),1,1)))*$H1293</f>
        <v>0</v>
      </c>
      <c r="AQ1293" s="221">
        <f ca="1">-SUMPRODUCT($O1235:AQ1235,N(OFFSET($O210:AQ210,0,MAX(COLUMN($O210:AQ210))-COLUMN($O210:AQ210),1,1)))*$H1293</f>
        <v>0</v>
      </c>
      <c r="AR1293" s="221">
        <f ca="1">-SUMPRODUCT($O1235:AR1235,N(OFFSET($O210:AR210,0,MAX(COLUMN($O210:AR210))-COLUMN($O210:AR210),1,1)))*$H1293</f>
        <v>0</v>
      </c>
      <c r="AS1293" s="221">
        <f ca="1">-SUMPRODUCT($O1235:AS1235,N(OFFSET($O210:AS210,0,MAX(COLUMN($O210:AS210))-COLUMN($O210:AS210),1,1)))*$H1293</f>
        <v>0</v>
      </c>
      <c r="AT1293" s="221">
        <f ca="1">-SUMPRODUCT($O1235:AT1235,N(OFFSET($O210:AT210,0,MAX(COLUMN($O210:AT210))-COLUMN($O210:AT210),1,1)))*$H1293</f>
        <v>0</v>
      </c>
      <c r="AU1293" s="221">
        <f ca="1">-SUMPRODUCT($O1235:AU1235,N(OFFSET($O210:AU210,0,MAX(COLUMN($O210:AU210))-COLUMN($O210:AU210),1,1)))*$H1293</f>
        <v>0</v>
      </c>
      <c r="AV1293" s="221">
        <f ca="1">-SUMPRODUCT($O1235:AV1235,N(OFFSET($O210:AV210,0,MAX(COLUMN($O210:AV210))-COLUMN($O210:AV210),1,1)))*$H1293</f>
        <v>0</v>
      </c>
      <c r="AW1293" s="221">
        <f ca="1">-SUMPRODUCT($O1235:AW1235,N(OFFSET($O210:AW210,0,MAX(COLUMN($O210:AW210))-COLUMN($O210:AW210),1,1)))*$H1293</f>
        <v>0</v>
      </c>
      <c r="AX1293" s="221">
        <f ca="1">-SUMPRODUCT($O1235:AX1235,N(OFFSET($O210:AX210,0,MAX(COLUMN($O210:AX210))-COLUMN($O210:AX210),1,1)))*$H1293</f>
        <v>0</v>
      </c>
      <c r="AY1293" s="221">
        <f ca="1">-SUMPRODUCT($O1235:AY1235,N(OFFSET($O210:AY210,0,MAX(COLUMN($O210:AY210))-COLUMN($O210:AY210),1,1)))*$H1293</f>
        <v>0</v>
      </c>
      <c r="AZ1293" s="221">
        <f ca="1">-SUMPRODUCT($O1235:AZ1235,N(OFFSET($O210:AZ210,0,MAX(COLUMN($O210:AZ210))-COLUMN($O210:AZ210),1,1)))*$H1293</f>
        <v>0</v>
      </c>
      <c r="BA1293" s="221">
        <f ca="1">-SUMPRODUCT($O1235:BA1235,N(OFFSET($O210:BA210,0,MAX(COLUMN($O210:BA210))-COLUMN($O210:BA210),1,1)))*$H1293</f>
        <v>0</v>
      </c>
      <c r="BB1293" s="221">
        <f ca="1">-SUMPRODUCT($O1235:BB1235,N(OFFSET($O210:BB210,0,MAX(COLUMN($O210:BB210))-COLUMN($O210:BB210),1,1)))*$H1293</f>
        <v>0</v>
      </c>
      <c r="BC1293" s="221">
        <f ca="1">-SUMPRODUCT($O1235:BC1235,N(OFFSET($O210:BC210,0,MAX(COLUMN($O210:BC210))-COLUMN($O210:BC210),1,1)))*$H1293</f>
        <v>0</v>
      </c>
      <c r="BD1293" s="221">
        <f ca="1">-SUMPRODUCT($O1235:BD1235,N(OFFSET($O210:BD210,0,MAX(COLUMN($O210:BD210))-COLUMN($O210:BD210),1,1)))*$H1293</f>
        <v>0</v>
      </c>
      <c r="BE1293" s="221">
        <f ca="1">-SUMPRODUCT($O1235:BE1235,N(OFFSET($O210:BE210,0,MAX(COLUMN($O210:BE210))-COLUMN($O210:BE210),1,1)))*$H1293</f>
        <v>0</v>
      </c>
      <c r="BF1293" s="221">
        <f ca="1">-SUMPRODUCT($O1235:BF1235,N(OFFSET($O210:BF210,0,MAX(COLUMN($O210:BF210))-COLUMN($O210:BF210),1,1)))*$H1293</f>
        <v>0</v>
      </c>
      <c r="BG1293" s="221">
        <f ca="1">-SUMPRODUCT($O1235:BG1235,N(OFFSET($O210:BG210,0,MAX(COLUMN($O210:BG210))-COLUMN($O210:BG210),1,1)))*$H1293</f>
        <v>0</v>
      </c>
      <c r="BH1293" s="221">
        <f ca="1">-SUMPRODUCT($O1235:BH1235,N(OFFSET($O210:BH210,0,MAX(COLUMN($O210:BH210))-COLUMN($O210:BH210),1,1)))*$H1293</f>
        <v>0</v>
      </c>
      <c r="BI1293" s="221">
        <f ca="1">-SUMPRODUCT($O1235:BI1235,N(OFFSET($O210:BI210,0,MAX(COLUMN($O210:BI210))-COLUMN($O210:BI210),1,1)))*$H1293</f>
        <v>0</v>
      </c>
      <c r="BJ1293" s="221">
        <f ca="1">-SUMPRODUCT($O1235:BJ1235,N(OFFSET($O210:BJ210,0,MAX(COLUMN($O210:BJ210))-COLUMN($O210:BJ210),1,1)))*$H1293</f>
        <v>0</v>
      </c>
      <c r="BK1293" s="221">
        <f ca="1">-SUMPRODUCT($O1235:BK1235,N(OFFSET($O210:BK210,0,MAX(COLUMN($O210:BK210))-COLUMN($O210:BK210),1,1)))*$H1293</f>
        <v>0</v>
      </c>
      <c r="BL1293" s="221">
        <f ca="1">-SUMPRODUCT($O1235:BL1235,N(OFFSET($O210:BL210,0,MAX(COLUMN($O210:BL210))-COLUMN($O210:BL210),1,1)))*$H1293</f>
        <v>0</v>
      </c>
      <c r="BM1293" s="221">
        <f ca="1">-SUMPRODUCT($O1235:BM1235,N(OFFSET($O210:BM210,0,MAX(COLUMN($O210:BM210))-COLUMN($O210:BM210),1,1)))*$H1293</f>
        <v>0</v>
      </c>
    </row>
    <row r="1294" spans="3:65" outlineLevel="1" x14ac:dyDescent="0.2">
      <c r="C1294" s="188">
        <f t="shared" si="955"/>
        <v>13</v>
      </c>
      <c r="D1294" s="166" t="str">
        <f t="shared" si="954"/>
        <v xml:space="preserve">Alt 2 - TRANSMISSION LINE  </v>
      </c>
      <c r="E1294" s="211" t="str">
        <f t="shared" si="954"/>
        <v>CWIP Capital</v>
      </c>
      <c r="F1294" s="183">
        <f t="shared" si="954"/>
        <v>6</v>
      </c>
      <c r="G1294" s="183"/>
      <c r="H1294" s="241">
        <f>Assumptions!$E$22</f>
        <v>0.25345000000000001</v>
      </c>
      <c r="I1294" s="189"/>
      <c r="K1294" s="202">
        <f t="shared" ca="1" si="956"/>
        <v>0</v>
      </c>
      <c r="L1294" s="203">
        <f t="shared" ca="1" si="957"/>
        <v>0</v>
      </c>
      <c r="O1294" s="221">
        <f ca="1">-SUMPRODUCT($O1236:O1236,N(OFFSET($O211:O211,0,MAX(COLUMN($O211:O211))-COLUMN($O211:O211),1,1)))*$H1294</f>
        <v>0</v>
      </c>
      <c r="P1294" s="221">
        <f ca="1">-SUMPRODUCT($O1236:P1236,N(OFFSET($O211:P211,0,MAX(COLUMN($O211:P211))-COLUMN($O211:P211),1,1)))*$H1294</f>
        <v>0</v>
      </c>
      <c r="Q1294" s="221">
        <f ca="1">-SUMPRODUCT($O1236:Q1236,N(OFFSET($O211:Q211,0,MAX(COLUMN($O211:Q211))-COLUMN($O211:Q211),1,1)))*$H1294</f>
        <v>0</v>
      </c>
      <c r="R1294" s="221">
        <f ca="1">-SUMPRODUCT($O1236:R1236,N(OFFSET($O211:R211,0,MAX(COLUMN($O211:R211))-COLUMN($O211:R211),1,1)))*$H1294</f>
        <v>0</v>
      </c>
      <c r="S1294" s="221">
        <f ca="1">-SUMPRODUCT($O1236:S1236,N(OFFSET($O211:S211,0,MAX(COLUMN($O211:S211))-COLUMN($O211:S211),1,1)))*$H1294</f>
        <v>0</v>
      </c>
      <c r="T1294" s="221">
        <f ca="1">-SUMPRODUCT($O1236:T1236,N(OFFSET($O211:T211,0,MAX(COLUMN($O211:T211))-COLUMN($O211:T211),1,1)))*$H1294</f>
        <v>0</v>
      </c>
      <c r="U1294" s="221">
        <f ca="1">-SUMPRODUCT($O1236:U1236,N(OFFSET($O211:U211,0,MAX(COLUMN($O211:U211))-COLUMN($O211:U211),1,1)))*$H1294</f>
        <v>0</v>
      </c>
      <c r="V1294" s="221">
        <f ca="1">-SUMPRODUCT($O1236:V1236,N(OFFSET($O211:V211,0,MAX(COLUMN($O211:V211))-COLUMN($O211:V211),1,1)))*$H1294</f>
        <v>0</v>
      </c>
      <c r="W1294" s="221">
        <f ca="1">-SUMPRODUCT($O1236:W1236,N(OFFSET($O211:W211,0,MAX(COLUMN($O211:W211))-COLUMN($O211:W211),1,1)))*$H1294</f>
        <v>0</v>
      </c>
      <c r="X1294" s="221">
        <f ca="1">-SUMPRODUCT($O1236:X1236,N(OFFSET($O211:X211,0,MAX(COLUMN($O211:X211))-COLUMN($O211:X211),1,1)))*$H1294</f>
        <v>0</v>
      </c>
      <c r="Y1294" s="221">
        <f ca="1">-SUMPRODUCT($O1236:Y1236,N(OFFSET($O211:Y211,0,MAX(COLUMN($O211:Y211))-COLUMN($O211:Y211),1,1)))*$H1294</f>
        <v>0</v>
      </c>
      <c r="Z1294" s="221">
        <f ca="1">-SUMPRODUCT($O1236:Z1236,N(OFFSET($O211:Z211,0,MAX(COLUMN($O211:Z211))-COLUMN($O211:Z211),1,1)))*$H1294</f>
        <v>0</v>
      </c>
      <c r="AA1294" s="221">
        <f ca="1">-SUMPRODUCT($O1236:AA1236,N(OFFSET($O211:AA211,0,MAX(COLUMN($O211:AA211))-COLUMN($O211:AA211),1,1)))*$H1294</f>
        <v>0</v>
      </c>
      <c r="AB1294" s="221">
        <f ca="1">-SUMPRODUCT($O1236:AB1236,N(OFFSET($O211:AB211,0,MAX(COLUMN($O211:AB211))-COLUMN($O211:AB211),1,1)))*$H1294</f>
        <v>0</v>
      </c>
      <c r="AC1294" s="221">
        <f ca="1">-SUMPRODUCT($O1236:AC1236,N(OFFSET($O211:AC211,0,MAX(COLUMN($O211:AC211))-COLUMN($O211:AC211),1,1)))*$H1294</f>
        <v>0</v>
      </c>
      <c r="AD1294" s="221">
        <f ca="1">-SUMPRODUCT($O1236:AD1236,N(OFFSET($O211:AD211,0,MAX(COLUMN($O211:AD211))-COLUMN($O211:AD211),1,1)))*$H1294</f>
        <v>0</v>
      </c>
      <c r="AE1294" s="221">
        <f ca="1">-SUMPRODUCT($O1236:AE1236,N(OFFSET($O211:AE211,0,MAX(COLUMN($O211:AE211))-COLUMN($O211:AE211),1,1)))*$H1294</f>
        <v>0</v>
      </c>
      <c r="AF1294" s="221">
        <f ca="1">-SUMPRODUCT($O1236:AF1236,N(OFFSET($O211:AF211,0,MAX(COLUMN($O211:AF211))-COLUMN($O211:AF211),1,1)))*$H1294</f>
        <v>0</v>
      </c>
      <c r="AG1294" s="221">
        <f ca="1">-SUMPRODUCT($O1236:AG1236,N(OFFSET($O211:AG211,0,MAX(COLUMN($O211:AG211))-COLUMN($O211:AG211),1,1)))*$H1294</f>
        <v>0</v>
      </c>
      <c r="AH1294" s="221">
        <f ca="1">-SUMPRODUCT($O1236:AH1236,N(OFFSET($O211:AH211,0,MAX(COLUMN($O211:AH211))-COLUMN($O211:AH211),1,1)))*$H1294</f>
        <v>0</v>
      </c>
      <c r="AI1294" s="221">
        <f ca="1">-SUMPRODUCT($O1236:AI1236,N(OFFSET($O211:AI211,0,MAX(COLUMN($O211:AI211))-COLUMN($O211:AI211),1,1)))*$H1294</f>
        <v>0</v>
      </c>
      <c r="AJ1294" s="221">
        <f ca="1">-SUMPRODUCT($O1236:AJ1236,N(OFFSET($O211:AJ211,0,MAX(COLUMN($O211:AJ211))-COLUMN($O211:AJ211),1,1)))*$H1294</f>
        <v>0</v>
      </c>
      <c r="AK1294" s="221">
        <f ca="1">-SUMPRODUCT($O1236:AK1236,N(OFFSET($O211:AK211,0,MAX(COLUMN($O211:AK211))-COLUMN($O211:AK211),1,1)))*$H1294</f>
        <v>0</v>
      </c>
      <c r="AL1294" s="221">
        <f ca="1">-SUMPRODUCT($O1236:AL1236,N(OFFSET($O211:AL211,0,MAX(COLUMN($O211:AL211))-COLUMN($O211:AL211),1,1)))*$H1294</f>
        <v>0</v>
      </c>
      <c r="AM1294" s="221">
        <f ca="1">-SUMPRODUCT($O1236:AM1236,N(OFFSET($O211:AM211,0,MAX(COLUMN($O211:AM211))-COLUMN($O211:AM211),1,1)))*$H1294</f>
        <v>0</v>
      </c>
      <c r="AN1294" s="221">
        <f ca="1">-SUMPRODUCT($O1236:AN1236,N(OFFSET($O211:AN211,0,MAX(COLUMN($O211:AN211))-COLUMN($O211:AN211),1,1)))*$H1294</f>
        <v>0</v>
      </c>
      <c r="AO1294" s="221">
        <f ca="1">-SUMPRODUCT($O1236:AO1236,N(OFFSET($O211:AO211,0,MAX(COLUMN($O211:AO211))-COLUMN($O211:AO211),1,1)))*$H1294</f>
        <v>0</v>
      </c>
      <c r="AP1294" s="221">
        <f ca="1">-SUMPRODUCT($O1236:AP1236,N(OFFSET($O211:AP211,0,MAX(COLUMN($O211:AP211))-COLUMN($O211:AP211),1,1)))*$H1294</f>
        <v>0</v>
      </c>
      <c r="AQ1294" s="221">
        <f ca="1">-SUMPRODUCT($O1236:AQ1236,N(OFFSET($O211:AQ211,0,MAX(COLUMN($O211:AQ211))-COLUMN($O211:AQ211),1,1)))*$H1294</f>
        <v>0</v>
      </c>
      <c r="AR1294" s="221">
        <f ca="1">-SUMPRODUCT($O1236:AR1236,N(OFFSET($O211:AR211,0,MAX(COLUMN($O211:AR211))-COLUMN($O211:AR211),1,1)))*$H1294</f>
        <v>0</v>
      </c>
      <c r="AS1294" s="221">
        <f ca="1">-SUMPRODUCT($O1236:AS1236,N(OFFSET($O211:AS211,0,MAX(COLUMN($O211:AS211))-COLUMN($O211:AS211),1,1)))*$H1294</f>
        <v>0</v>
      </c>
      <c r="AT1294" s="221">
        <f ca="1">-SUMPRODUCT($O1236:AT1236,N(OFFSET($O211:AT211,0,MAX(COLUMN($O211:AT211))-COLUMN($O211:AT211),1,1)))*$H1294</f>
        <v>0</v>
      </c>
      <c r="AU1294" s="221">
        <f ca="1">-SUMPRODUCT($O1236:AU1236,N(OFFSET($O211:AU211,0,MAX(COLUMN($O211:AU211))-COLUMN($O211:AU211),1,1)))*$H1294</f>
        <v>0</v>
      </c>
      <c r="AV1294" s="221">
        <f ca="1">-SUMPRODUCT($O1236:AV1236,N(OFFSET($O211:AV211,0,MAX(COLUMN($O211:AV211))-COLUMN($O211:AV211),1,1)))*$H1294</f>
        <v>0</v>
      </c>
      <c r="AW1294" s="221">
        <f ca="1">-SUMPRODUCT($O1236:AW1236,N(OFFSET($O211:AW211,0,MAX(COLUMN($O211:AW211))-COLUMN($O211:AW211),1,1)))*$H1294</f>
        <v>0</v>
      </c>
      <c r="AX1294" s="221">
        <f ca="1">-SUMPRODUCT($O1236:AX1236,N(OFFSET($O211:AX211,0,MAX(COLUMN($O211:AX211))-COLUMN($O211:AX211),1,1)))*$H1294</f>
        <v>0</v>
      </c>
      <c r="AY1294" s="221">
        <f ca="1">-SUMPRODUCT($O1236:AY1236,N(OFFSET($O211:AY211,0,MAX(COLUMN($O211:AY211))-COLUMN($O211:AY211),1,1)))*$H1294</f>
        <v>0</v>
      </c>
      <c r="AZ1294" s="221">
        <f ca="1">-SUMPRODUCT($O1236:AZ1236,N(OFFSET($O211:AZ211,0,MAX(COLUMN($O211:AZ211))-COLUMN($O211:AZ211),1,1)))*$H1294</f>
        <v>0</v>
      </c>
      <c r="BA1294" s="221">
        <f ca="1">-SUMPRODUCT($O1236:BA1236,N(OFFSET($O211:BA211,0,MAX(COLUMN($O211:BA211))-COLUMN($O211:BA211),1,1)))*$H1294</f>
        <v>0</v>
      </c>
      <c r="BB1294" s="221">
        <f ca="1">-SUMPRODUCT($O1236:BB1236,N(OFFSET($O211:BB211,0,MAX(COLUMN($O211:BB211))-COLUMN($O211:BB211),1,1)))*$H1294</f>
        <v>0</v>
      </c>
      <c r="BC1294" s="221">
        <f ca="1">-SUMPRODUCT($O1236:BC1236,N(OFFSET($O211:BC211,0,MAX(COLUMN($O211:BC211))-COLUMN($O211:BC211),1,1)))*$H1294</f>
        <v>0</v>
      </c>
      <c r="BD1294" s="221">
        <f ca="1">-SUMPRODUCT($O1236:BD1236,N(OFFSET($O211:BD211,0,MAX(COLUMN($O211:BD211))-COLUMN($O211:BD211),1,1)))*$H1294</f>
        <v>0</v>
      </c>
      <c r="BE1294" s="221">
        <f ca="1">-SUMPRODUCT($O1236:BE1236,N(OFFSET($O211:BE211,0,MAX(COLUMN($O211:BE211))-COLUMN($O211:BE211),1,1)))*$H1294</f>
        <v>0</v>
      </c>
      <c r="BF1294" s="221">
        <f ca="1">-SUMPRODUCT($O1236:BF1236,N(OFFSET($O211:BF211,0,MAX(COLUMN($O211:BF211))-COLUMN($O211:BF211),1,1)))*$H1294</f>
        <v>0</v>
      </c>
      <c r="BG1294" s="221">
        <f ca="1">-SUMPRODUCT($O1236:BG1236,N(OFFSET($O211:BG211,0,MAX(COLUMN($O211:BG211))-COLUMN($O211:BG211),1,1)))*$H1294</f>
        <v>0</v>
      </c>
      <c r="BH1294" s="221">
        <f ca="1">-SUMPRODUCT($O1236:BH1236,N(OFFSET($O211:BH211,0,MAX(COLUMN($O211:BH211))-COLUMN($O211:BH211),1,1)))*$H1294</f>
        <v>0</v>
      </c>
      <c r="BI1294" s="221">
        <f ca="1">-SUMPRODUCT($O1236:BI1236,N(OFFSET($O211:BI211,0,MAX(COLUMN($O211:BI211))-COLUMN($O211:BI211),1,1)))*$H1294</f>
        <v>0</v>
      </c>
      <c r="BJ1294" s="221">
        <f ca="1">-SUMPRODUCT($O1236:BJ1236,N(OFFSET($O211:BJ211,0,MAX(COLUMN($O211:BJ211))-COLUMN($O211:BJ211),1,1)))*$H1294</f>
        <v>0</v>
      </c>
      <c r="BK1294" s="221">
        <f ca="1">-SUMPRODUCT($O1236:BK1236,N(OFFSET($O211:BK211,0,MAX(COLUMN($O211:BK211))-COLUMN($O211:BK211),1,1)))*$H1294</f>
        <v>0</v>
      </c>
      <c r="BL1294" s="221">
        <f ca="1">-SUMPRODUCT($O1236:BL1236,N(OFFSET($O211:BL211,0,MAX(COLUMN($O211:BL211))-COLUMN($O211:BL211),1,1)))*$H1294</f>
        <v>0</v>
      </c>
      <c r="BM1294" s="221">
        <f ca="1">-SUMPRODUCT($O1236:BM1236,N(OFFSET($O211:BM211,0,MAX(COLUMN($O211:BM211))-COLUMN($O211:BM211),1,1)))*$H1294</f>
        <v>0</v>
      </c>
    </row>
    <row r="1295" spans="3:65" outlineLevel="1" x14ac:dyDescent="0.2">
      <c r="C1295" s="188">
        <f t="shared" si="955"/>
        <v>14</v>
      </c>
      <c r="D1295" s="166" t="str">
        <f t="shared" si="954"/>
        <v xml:space="preserve">Alt 2 - TRANSMISSION SUBSTATION  </v>
      </c>
      <c r="E1295" s="211" t="str">
        <f t="shared" si="954"/>
        <v>CWIP Capital</v>
      </c>
      <c r="F1295" s="183">
        <f t="shared" si="954"/>
        <v>6</v>
      </c>
      <c r="G1295" s="183"/>
      <c r="H1295" s="241">
        <f>Assumptions!$E$22</f>
        <v>0.25345000000000001</v>
      </c>
      <c r="I1295" s="189"/>
      <c r="K1295" s="202">
        <f t="shared" ca="1" si="956"/>
        <v>0</v>
      </c>
      <c r="L1295" s="203">
        <f t="shared" ca="1" si="957"/>
        <v>0</v>
      </c>
      <c r="O1295" s="221">
        <f ca="1">-SUMPRODUCT($O1237:O1237,N(OFFSET($O212:O212,0,MAX(COLUMN($O212:O212))-COLUMN($O212:O212),1,1)))*$H1295</f>
        <v>0</v>
      </c>
      <c r="P1295" s="221">
        <f ca="1">-SUMPRODUCT($O1237:P1237,N(OFFSET($O212:P212,0,MAX(COLUMN($O212:P212))-COLUMN($O212:P212),1,1)))*$H1295</f>
        <v>0</v>
      </c>
      <c r="Q1295" s="221">
        <f ca="1">-SUMPRODUCT($O1237:Q1237,N(OFFSET($O212:Q212,0,MAX(COLUMN($O212:Q212))-COLUMN($O212:Q212),1,1)))*$H1295</f>
        <v>0</v>
      </c>
      <c r="R1295" s="221">
        <f ca="1">-SUMPRODUCT($O1237:R1237,N(OFFSET($O212:R212,0,MAX(COLUMN($O212:R212))-COLUMN($O212:R212),1,1)))*$H1295</f>
        <v>0</v>
      </c>
      <c r="S1295" s="221">
        <f ca="1">-SUMPRODUCT($O1237:S1237,N(OFFSET($O212:S212,0,MAX(COLUMN($O212:S212))-COLUMN($O212:S212),1,1)))*$H1295</f>
        <v>0</v>
      </c>
      <c r="T1295" s="221">
        <f ca="1">-SUMPRODUCT($O1237:T1237,N(OFFSET($O212:T212,0,MAX(COLUMN($O212:T212))-COLUMN($O212:T212),1,1)))*$H1295</f>
        <v>0</v>
      </c>
      <c r="U1295" s="221">
        <f ca="1">-SUMPRODUCT($O1237:U1237,N(OFFSET($O212:U212,0,MAX(COLUMN($O212:U212))-COLUMN($O212:U212),1,1)))*$H1295</f>
        <v>0</v>
      </c>
      <c r="V1295" s="221">
        <f ca="1">-SUMPRODUCT($O1237:V1237,N(OFFSET($O212:V212,0,MAX(COLUMN($O212:V212))-COLUMN($O212:V212),1,1)))*$H1295</f>
        <v>0</v>
      </c>
      <c r="W1295" s="221">
        <f ca="1">-SUMPRODUCT($O1237:W1237,N(OFFSET($O212:W212,0,MAX(COLUMN($O212:W212))-COLUMN($O212:W212),1,1)))*$H1295</f>
        <v>0</v>
      </c>
      <c r="X1295" s="221">
        <f ca="1">-SUMPRODUCT($O1237:X1237,N(OFFSET($O212:X212,0,MAX(COLUMN($O212:X212))-COLUMN($O212:X212),1,1)))*$H1295</f>
        <v>0</v>
      </c>
      <c r="Y1295" s="221">
        <f ca="1">-SUMPRODUCT($O1237:Y1237,N(OFFSET($O212:Y212,0,MAX(COLUMN($O212:Y212))-COLUMN($O212:Y212),1,1)))*$H1295</f>
        <v>0</v>
      </c>
      <c r="Z1295" s="221">
        <f ca="1">-SUMPRODUCT($O1237:Z1237,N(OFFSET($O212:Z212,0,MAX(COLUMN($O212:Z212))-COLUMN($O212:Z212),1,1)))*$H1295</f>
        <v>0</v>
      </c>
      <c r="AA1295" s="221">
        <f ca="1">-SUMPRODUCT($O1237:AA1237,N(OFFSET($O212:AA212,0,MAX(COLUMN($O212:AA212))-COLUMN($O212:AA212),1,1)))*$H1295</f>
        <v>0</v>
      </c>
      <c r="AB1295" s="221">
        <f ca="1">-SUMPRODUCT($O1237:AB1237,N(OFFSET($O212:AB212,0,MAX(COLUMN($O212:AB212))-COLUMN($O212:AB212),1,1)))*$H1295</f>
        <v>0</v>
      </c>
      <c r="AC1295" s="221">
        <f ca="1">-SUMPRODUCT($O1237:AC1237,N(OFFSET($O212:AC212,0,MAX(COLUMN($O212:AC212))-COLUMN($O212:AC212),1,1)))*$H1295</f>
        <v>0</v>
      </c>
      <c r="AD1295" s="221">
        <f ca="1">-SUMPRODUCT($O1237:AD1237,N(OFFSET($O212:AD212,0,MAX(COLUMN($O212:AD212))-COLUMN($O212:AD212),1,1)))*$H1295</f>
        <v>0</v>
      </c>
      <c r="AE1295" s="221">
        <f ca="1">-SUMPRODUCT($O1237:AE1237,N(OFFSET($O212:AE212,0,MAX(COLUMN($O212:AE212))-COLUMN($O212:AE212),1,1)))*$H1295</f>
        <v>0</v>
      </c>
      <c r="AF1295" s="221">
        <f ca="1">-SUMPRODUCT($O1237:AF1237,N(OFFSET($O212:AF212,0,MAX(COLUMN($O212:AF212))-COLUMN($O212:AF212),1,1)))*$H1295</f>
        <v>0</v>
      </c>
      <c r="AG1295" s="221">
        <f ca="1">-SUMPRODUCT($O1237:AG1237,N(OFFSET($O212:AG212,0,MAX(COLUMN($O212:AG212))-COLUMN($O212:AG212),1,1)))*$H1295</f>
        <v>0</v>
      </c>
      <c r="AH1295" s="221">
        <f ca="1">-SUMPRODUCT($O1237:AH1237,N(OFFSET($O212:AH212,0,MAX(COLUMN($O212:AH212))-COLUMN($O212:AH212),1,1)))*$H1295</f>
        <v>0</v>
      </c>
      <c r="AI1295" s="221">
        <f ca="1">-SUMPRODUCT($O1237:AI1237,N(OFFSET($O212:AI212,0,MAX(COLUMN($O212:AI212))-COLUMN($O212:AI212),1,1)))*$H1295</f>
        <v>0</v>
      </c>
      <c r="AJ1295" s="221">
        <f ca="1">-SUMPRODUCT($O1237:AJ1237,N(OFFSET($O212:AJ212,0,MAX(COLUMN($O212:AJ212))-COLUMN($O212:AJ212),1,1)))*$H1295</f>
        <v>0</v>
      </c>
      <c r="AK1295" s="221">
        <f ca="1">-SUMPRODUCT($O1237:AK1237,N(OFFSET($O212:AK212,0,MAX(COLUMN($O212:AK212))-COLUMN($O212:AK212),1,1)))*$H1295</f>
        <v>0</v>
      </c>
      <c r="AL1295" s="221">
        <f ca="1">-SUMPRODUCT($O1237:AL1237,N(OFFSET($O212:AL212,0,MAX(COLUMN($O212:AL212))-COLUMN($O212:AL212),1,1)))*$H1295</f>
        <v>0</v>
      </c>
      <c r="AM1295" s="221">
        <f ca="1">-SUMPRODUCT($O1237:AM1237,N(OFFSET($O212:AM212,0,MAX(COLUMN($O212:AM212))-COLUMN($O212:AM212),1,1)))*$H1295</f>
        <v>0</v>
      </c>
      <c r="AN1295" s="221">
        <f ca="1">-SUMPRODUCT($O1237:AN1237,N(OFFSET($O212:AN212,0,MAX(COLUMN($O212:AN212))-COLUMN($O212:AN212),1,1)))*$H1295</f>
        <v>0</v>
      </c>
      <c r="AO1295" s="221">
        <f ca="1">-SUMPRODUCT($O1237:AO1237,N(OFFSET($O212:AO212,0,MAX(COLUMN($O212:AO212))-COLUMN($O212:AO212),1,1)))*$H1295</f>
        <v>0</v>
      </c>
      <c r="AP1295" s="221">
        <f ca="1">-SUMPRODUCT($O1237:AP1237,N(OFFSET($O212:AP212,0,MAX(COLUMN($O212:AP212))-COLUMN($O212:AP212),1,1)))*$H1295</f>
        <v>0</v>
      </c>
      <c r="AQ1295" s="221">
        <f ca="1">-SUMPRODUCT($O1237:AQ1237,N(OFFSET($O212:AQ212,0,MAX(COLUMN($O212:AQ212))-COLUMN($O212:AQ212),1,1)))*$H1295</f>
        <v>0</v>
      </c>
      <c r="AR1295" s="221">
        <f ca="1">-SUMPRODUCT($O1237:AR1237,N(OFFSET($O212:AR212,0,MAX(COLUMN($O212:AR212))-COLUMN($O212:AR212),1,1)))*$H1295</f>
        <v>0</v>
      </c>
      <c r="AS1295" s="221">
        <f ca="1">-SUMPRODUCT($O1237:AS1237,N(OFFSET($O212:AS212,0,MAX(COLUMN($O212:AS212))-COLUMN($O212:AS212),1,1)))*$H1295</f>
        <v>0</v>
      </c>
      <c r="AT1295" s="221">
        <f ca="1">-SUMPRODUCT($O1237:AT1237,N(OFFSET($O212:AT212,0,MAX(COLUMN($O212:AT212))-COLUMN($O212:AT212),1,1)))*$H1295</f>
        <v>0</v>
      </c>
      <c r="AU1295" s="221">
        <f ca="1">-SUMPRODUCT($O1237:AU1237,N(OFFSET($O212:AU212,0,MAX(COLUMN($O212:AU212))-COLUMN($O212:AU212),1,1)))*$H1295</f>
        <v>0</v>
      </c>
      <c r="AV1295" s="221">
        <f ca="1">-SUMPRODUCT($O1237:AV1237,N(OFFSET($O212:AV212,0,MAX(COLUMN($O212:AV212))-COLUMN($O212:AV212),1,1)))*$H1295</f>
        <v>0</v>
      </c>
      <c r="AW1295" s="221">
        <f ca="1">-SUMPRODUCT($O1237:AW1237,N(OFFSET($O212:AW212,0,MAX(COLUMN($O212:AW212))-COLUMN($O212:AW212),1,1)))*$H1295</f>
        <v>0</v>
      </c>
      <c r="AX1295" s="221">
        <f ca="1">-SUMPRODUCT($O1237:AX1237,N(OFFSET($O212:AX212,0,MAX(COLUMN($O212:AX212))-COLUMN($O212:AX212),1,1)))*$H1295</f>
        <v>0</v>
      </c>
      <c r="AY1295" s="221">
        <f ca="1">-SUMPRODUCT($O1237:AY1237,N(OFFSET($O212:AY212,0,MAX(COLUMN($O212:AY212))-COLUMN($O212:AY212),1,1)))*$H1295</f>
        <v>0</v>
      </c>
      <c r="AZ1295" s="221">
        <f ca="1">-SUMPRODUCT($O1237:AZ1237,N(OFFSET($O212:AZ212,0,MAX(COLUMN($O212:AZ212))-COLUMN($O212:AZ212),1,1)))*$H1295</f>
        <v>0</v>
      </c>
      <c r="BA1295" s="221">
        <f ca="1">-SUMPRODUCT($O1237:BA1237,N(OFFSET($O212:BA212,0,MAX(COLUMN($O212:BA212))-COLUMN($O212:BA212),1,1)))*$H1295</f>
        <v>0</v>
      </c>
      <c r="BB1295" s="221">
        <f ca="1">-SUMPRODUCT($O1237:BB1237,N(OFFSET($O212:BB212,0,MAX(COLUMN($O212:BB212))-COLUMN($O212:BB212),1,1)))*$H1295</f>
        <v>0</v>
      </c>
      <c r="BC1295" s="221">
        <f ca="1">-SUMPRODUCT($O1237:BC1237,N(OFFSET($O212:BC212,0,MAX(COLUMN($O212:BC212))-COLUMN($O212:BC212),1,1)))*$H1295</f>
        <v>0</v>
      </c>
      <c r="BD1295" s="221">
        <f ca="1">-SUMPRODUCT($O1237:BD1237,N(OFFSET($O212:BD212,0,MAX(COLUMN($O212:BD212))-COLUMN($O212:BD212),1,1)))*$H1295</f>
        <v>0</v>
      </c>
      <c r="BE1295" s="221">
        <f ca="1">-SUMPRODUCT($O1237:BE1237,N(OFFSET($O212:BE212,0,MAX(COLUMN($O212:BE212))-COLUMN($O212:BE212),1,1)))*$H1295</f>
        <v>0</v>
      </c>
      <c r="BF1295" s="221">
        <f ca="1">-SUMPRODUCT($O1237:BF1237,N(OFFSET($O212:BF212,0,MAX(COLUMN($O212:BF212))-COLUMN($O212:BF212),1,1)))*$H1295</f>
        <v>0</v>
      </c>
      <c r="BG1295" s="221">
        <f ca="1">-SUMPRODUCT($O1237:BG1237,N(OFFSET($O212:BG212,0,MAX(COLUMN($O212:BG212))-COLUMN($O212:BG212),1,1)))*$H1295</f>
        <v>0</v>
      </c>
      <c r="BH1295" s="221">
        <f ca="1">-SUMPRODUCT($O1237:BH1237,N(OFFSET($O212:BH212,0,MAX(COLUMN($O212:BH212))-COLUMN($O212:BH212),1,1)))*$H1295</f>
        <v>0</v>
      </c>
      <c r="BI1295" s="221">
        <f ca="1">-SUMPRODUCT($O1237:BI1237,N(OFFSET($O212:BI212,0,MAX(COLUMN($O212:BI212))-COLUMN($O212:BI212),1,1)))*$H1295</f>
        <v>0</v>
      </c>
      <c r="BJ1295" s="221">
        <f ca="1">-SUMPRODUCT($O1237:BJ1237,N(OFFSET($O212:BJ212,0,MAX(COLUMN($O212:BJ212))-COLUMN($O212:BJ212),1,1)))*$H1295</f>
        <v>0</v>
      </c>
      <c r="BK1295" s="221">
        <f ca="1">-SUMPRODUCT($O1237:BK1237,N(OFFSET($O212:BK212,0,MAX(COLUMN($O212:BK212))-COLUMN($O212:BK212),1,1)))*$H1295</f>
        <v>0</v>
      </c>
      <c r="BL1295" s="221">
        <f ca="1">-SUMPRODUCT($O1237:BL1237,N(OFFSET($O212:BL212,0,MAX(COLUMN($O212:BL212))-COLUMN($O212:BL212),1,1)))*$H1295</f>
        <v>0</v>
      </c>
      <c r="BM1295" s="221">
        <f ca="1">-SUMPRODUCT($O1237:BM1237,N(OFFSET($O212:BM212,0,MAX(COLUMN($O212:BM212))-COLUMN($O212:BM212),1,1)))*$H1295</f>
        <v>0</v>
      </c>
    </row>
    <row r="1296" spans="3:65" outlineLevel="1" x14ac:dyDescent="0.2">
      <c r="C1296" s="188">
        <f t="shared" si="955"/>
        <v>15</v>
      </c>
      <c r="D1296" s="166" t="str">
        <f t="shared" si="954"/>
        <v xml:space="preserve">Alt 2 - DISTRIBUTION SUBSTATION  </v>
      </c>
      <c r="E1296" s="211" t="str">
        <f t="shared" si="954"/>
        <v>CWIP Capital</v>
      </c>
      <c r="F1296" s="183">
        <f t="shared" si="954"/>
        <v>6</v>
      </c>
      <c r="G1296" s="183"/>
      <c r="H1296" s="241">
        <f>Assumptions!$E$22</f>
        <v>0.25345000000000001</v>
      </c>
      <c r="I1296" s="189"/>
      <c r="K1296" s="202">
        <f t="shared" ca="1" si="956"/>
        <v>0</v>
      </c>
      <c r="L1296" s="203">
        <f t="shared" ca="1" si="957"/>
        <v>0</v>
      </c>
      <c r="O1296" s="221">
        <f ca="1">-SUMPRODUCT($O1238:O1238,N(OFFSET($O213:O213,0,MAX(COLUMN($O213:O213))-COLUMN($O213:O213),1,1)))*$H1296</f>
        <v>0</v>
      </c>
      <c r="P1296" s="221">
        <f ca="1">-SUMPRODUCT($O1238:P1238,N(OFFSET($O213:P213,0,MAX(COLUMN($O213:P213))-COLUMN($O213:P213),1,1)))*$H1296</f>
        <v>0</v>
      </c>
      <c r="Q1296" s="221">
        <f ca="1">-SUMPRODUCT($O1238:Q1238,N(OFFSET($O213:Q213,0,MAX(COLUMN($O213:Q213))-COLUMN($O213:Q213),1,1)))*$H1296</f>
        <v>0</v>
      </c>
      <c r="R1296" s="221">
        <f ca="1">-SUMPRODUCT($O1238:R1238,N(OFFSET($O213:R213,0,MAX(COLUMN($O213:R213))-COLUMN($O213:R213),1,1)))*$H1296</f>
        <v>0</v>
      </c>
      <c r="S1296" s="221">
        <f ca="1">-SUMPRODUCT($O1238:S1238,N(OFFSET($O213:S213,0,MAX(COLUMN($O213:S213))-COLUMN($O213:S213),1,1)))*$H1296</f>
        <v>0</v>
      </c>
      <c r="T1296" s="221">
        <f ca="1">-SUMPRODUCT($O1238:T1238,N(OFFSET($O213:T213,0,MAX(COLUMN($O213:T213))-COLUMN($O213:T213),1,1)))*$H1296</f>
        <v>0</v>
      </c>
      <c r="U1296" s="221">
        <f ca="1">-SUMPRODUCT($O1238:U1238,N(OFFSET($O213:U213,0,MAX(COLUMN($O213:U213))-COLUMN($O213:U213),1,1)))*$H1296</f>
        <v>0</v>
      </c>
      <c r="V1296" s="221">
        <f ca="1">-SUMPRODUCT($O1238:V1238,N(OFFSET($O213:V213,0,MAX(COLUMN($O213:V213))-COLUMN($O213:V213),1,1)))*$H1296</f>
        <v>0</v>
      </c>
      <c r="W1296" s="221">
        <f ca="1">-SUMPRODUCT($O1238:W1238,N(OFFSET($O213:W213,0,MAX(COLUMN($O213:W213))-COLUMN($O213:W213),1,1)))*$H1296</f>
        <v>0</v>
      </c>
      <c r="X1296" s="221">
        <f ca="1">-SUMPRODUCT($O1238:X1238,N(OFFSET($O213:X213,0,MAX(COLUMN($O213:X213))-COLUMN($O213:X213),1,1)))*$H1296</f>
        <v>0</v>
      </c>
      <c r="Y1296" s="221">
        <f ca="1">-SUMPRODUCT($O1238:Y1238,N(OFFSET($O213:Y213,0,MAX(COLUMN($O213:Y213))-COLUMN($O213:Y213),1,1)))*$H1296</f>
        <v>0</v>
      </c>
      <c r="Z1296" s="221">
        <f ca="1">-SUMPRODUCT($O1238:Z1238,N(OFFSET($O213:Z213,0,MAX(COLUMN($O213:Z213))-COLUMN($O213:Z213),1,1)))*$H1296</f>
        <v>0</v>
      </c>
      <c r="AA1296" s="221">
        <f ca="1">-SUMPRODUCT($O1238:AA1238,N(OFFSET($O213:AA213,0,MAX(COLUMN($O213:AA213))-COLUMN($O213:AA213),1,1)))*$H1296</f>
        <v>0</v>
      </c>
      <c r="AB1296" s="221">
        <f ca="1">-SUMPRODUCT($O1238:AB1238,N(OFFSET($O213:AB213,0,MAX(COLUMN($O213:AB213))-COLUMN($O213:AB213),1,1)))*$H1296</f>
        <v>0</v>
      </c>
      <c r="AC1296" s="221">
        <f ca="1">-SUMPRODUCT($O1238:AC1238,N(OFFSET($O213:AC213,0,MAX(COLUMN($O213:AC213))-COLUMN($O213:AC213),1,1)))*$H1296</f>
        <v>0</v>
      </c>
      <c r="AD1296" s="221">
        <f ca="1">-SUMPRODUCT($O1238:AD1238,N(OFFSET($O213:AD213,0,MAX(COLUMN($O213:AD213))-COLUMN($O213:AD213),1,1)))*$H1296</f>
        <v>0</v>
      </c>
      <c r="AE1296" s="221">
        <f ca="1">-SUMPRODUCT($O1238:AE1238,N(OFFSET($O213:AE213,0,MAX(COLUMN($O213:AE213))-COLUMN($O213:AE213),1,1)))*$H1296</f>
        <v>0</v>
      </c>
      <c r="AF1296" s="221">
        <f ca="1">-SUMPRODUCT($O1238:AF1238,N(OFFSET($O213:AF213,0,MAX(COLUMN($O213:AF213))-COLUMN($O213:AF213),1,1)))*$H1296</f>
        <v>0</v>
      </c>
      <c r="AG1296" s="221">
        <f ca="1">-SUMPRODUCT($O1238:AG1238,N(OFFSET($O213:AG213,0,MAX(COLUMN($O213:AG213))-COLUMN($O213:AG213),1,1)))*$H1296</f>
        <v>0</v>
      </c>
      <c r="AH1296" s="221">
        <f ca="1">-SUMPRODUCT($O1238:AH1238,N(OFFSET($O213:AH213,0,MAX(COLUMN($O213:AH213))-COLUMN($O213:AH213),1,1)))*$H1296</f>
        <v>0</v>
      </c>
      <c r="AI1296" s="221">
        <f ca="1">-SUMPRODUCT($O1238:AI1238,N(OFFSET($O213:AI213,0,MAX(COLUMN($O213:AI213))-COLUMN($O213:AI213),1,1)))*$H1296</f>
        <v>0</v>
      </c>
      <c r="AJ1296" s="221">
        <f ca="1">-SUMPRODUCT($O1238:AJ1238,N(OFFSET($O213:AJ213,0,MAX(COLUMN($O213:AJ213))-COLUMN($O213:AJ213),1,1)))*$H1296</f>
        <v>0</v>
      </c>
      <c r="AK1296" s="221">
        <f ca="1">-SUMPRODUCT($O1238:AK1238,N(OFFSET($O213:AK213,0,MAX(COLUMN($O213:AK213))-COLUMN($O213:AK213),1,1)))*$H1296</f>
        <v>0</v>
      </c>
      <c r="AL1296" s="221">
        <f ca="1">-SUMPRODUCT($O1238:AL1238,N(OFFSET($O213:AL213,0,MAX(COLUMN($O213:AL213))-COLUMN($O213:AL213),1,1)))*$H1296</f>
        <v>0</v>
      </c>
      <c r="AM1296" s="221">
        <f ca="1">-SUMPRODUCT($O1238:AM1238,N(OFFSET($O213:AM213,0,MAX(COLUMN($O213:AM213))-COLUMN($O213:AM213),1,1)))*$H1296</f>
        <v>0</v>
      </c>
      <c r="AN1296" s="221">
        <f ca="1">-SUMPRODUCT($O1238:AN1238,N(OFFSET($O213:AN213,0,MAX(COLUMN($O213:AN213))-COLUMN($O213:AN213),1,1)))*$H1296</f>
        <v>0</v>
      </c>
      <c r="AO1296" s="221">
        <f ca="1">-SUMPRODUCT($O1238:AO1238,N(OFFSET($O213:AO213,0,MAX(COLUMN($O213:AO213))-COLUMN($O213:AO213),1,1)))*$H1296</f>
        <v>0</v>
      </c>
      <c r="AP1296" s="221">
        <f ca="1">-SUMPRODUCT($O1238:AP1238,N(OFFSET($O213:AP213,0,MAX(COLUMN($O213:AP213))-COLUMN($O213:AP213),1,1)))*$H1296</f>
        <v>0</v>
      </c>
      <c r="AQ1296" s="221">
        <f ca="1">-SUMPRODUCT($O1238:AQ1238,N(OFFSET($O213:AQ213,0,MAX(COLUMN($O213:AQ213))-COLUMN($O213:AQ213),1,1)))*$H1296</f>
        <v>0</v>
      </c>
      <c r="AR1296" s="221">
        <f ca="1">-SUMPRODUCT($O1238:AR1238,N(OFFSET($O213:AR213,0,MAX(COLUMN($O213:AR213))-COLUMN($O213:AR213),1,1)))*$H1296</f>
        <v>0</v>
      </c>
      <c r="AS1296" s="221">
        <f ca="1">-SUMPRODUCT($O1238:AS1238,N(OFFSET($O213:AS213,0,MAX(COLUMN($O213:AS213))-COLUMN($O213:AS213),1,1)))*$H1296</f>
        <v>0</v>
      </c>
      <c r="AT1296" s="221">
        <f ca="1">-SUMPRODUCT($O1238:AT1238,N(OFFSET($O213:AT213,0,MAX(COLUMN($O213:AT213))-COLUMN($O213:AT213),1,1)))*$H1296</f>
        <v>0</v>
      </c>
      <c r="AU1296" s="221">
        <f ca="1">-SUMPRODUCT($O1238:AU1238,N(OFFSET($O213:AU213,0,MAX(COLUMN($O213:AU213))-COLUMN($O213:AU213),1,1)))*$H1296</f>
        <v>0</v>
      </c>
      <c r="AV1296" s="221">
        <f ca="1">-SUMPRODUCT($O1238:AV1238,N(OFFSET($O213:AV213,0,MAX(COLUMN($O213:AV213))-COLUMN($O213:AV213),1,1)))*$H1296</f>
        <v>0</v>
      </c>
      <c r="AW1296" s="221">
        <f ca="1">-SUMPRODUCT($O1238:AW1238,N(OFFSET($O213:AW213,0,MAX(COLUMN($O213:AW213))-COLUMN($O213:AW213),1,1)))*$H1296</f>
        <v>0</v>
      </c>
      <c r="AX1296" s="221">
        <f ca="1">-SUMPRODUCT($O1238:AX1238,N(OFFSET($O213:AX213,0,MAX(COLUMN($O213:AX213))-COLUMN($O213:AX213),1,1)))*$H1296</f>
        <v>0</v>
      </c>
      <c r="AY1296" s="221">
        <f ca="1">-SUMPRODUCT($O1238:AY1238,N(OFFSET($O213:AY213,0,MAX(COLUMN($O213:AY213))-COLUMN($O213:AY213),1,1)))*$H1296</f>
        <v>0</v>
      </c>
      <c r="AZ1296" s="221">
        <f ca="1">-SUMPRODUCT($O1238:AZ1238,N(OFFSET($O213:AZ213,0,MAX(COLUMN($O213:AZ213))-COLUMN($O213:AZ213),1,1)))*$H1296</f>
        <v>0</v>
      </c>
      <c r="BA1296" s="221">
        <f ca="1">-SUMPRODUCT($O1238:BA1238,N(OFFSET($O213:BA213,0,MAX(COLUMN($O213:BA213))-COLUMN($O213:BA213),1,1)))*$H1296</f>
        <v>0</v>
      </c>
      <c r="BB1296" s="221">
        <f ca="1">-SUMPRODUCT($O1238:BB1238,N(OFFSET($O213:BB213,0,MAX(COLUMN($O213:BB213))-COLUMN($O213:BB213),1,1)))*$H1296</f>
        <v>0</v>
      </c>
      <c r="BC1296" s="221">
        <f ca="1">-SUMPRODUCT($O1238:BC1238,N(OFFSET($O213:BC213,0,MAX(COLUMN($O213:BC213))-COLUMN($O213:BC213),1,1)))*$H1296</f>
        <v>0</v>
      </c>
      <c r="BD1296" s="221">
        <f ca="1">-SUMPRODUCT($O1238:BD1238,N(OFFSET($O213:BD213,0,MAX(COLUMN($O213:BD213))-COLUMN($O213:BD213),1,1)))*$H1296</f>
        <v>0</v>
      </c>
      <c r="BE1296" s="221">
        <f ca="1">-SUMPRODUCT($O1238:BE1238,N(OFFSET($O213:BE213,0,MAX(COLUMN($O213:BE213))-COLUMN($O213:BE213),1,1)))*$H1296</f>
        <v>0</v>
      </c>
      <c r="BF1296" s="221">
        <f ca="1">-SUMPRODUCT($O1238:BF1238,N(OFFSET($O213:BF213,0,MAX(COLUMN($O213:BF213))-COLUMN($O213:BF213),1,1)))*$H1296</f>
        <v>0</v>
      </c>
      <c r="BG1296" s="221">
        <f ca="1">-SUMPRODUCT($O1238:BG1238,N(OFFSET($O213:BG213,0,MAX(COLUMN($O213:BG213))-COLUMN($O213:BG213),1,1)))*$H1296</f>
        <v>0</v>
      </c>
      <c r="BH1296" s="221">
        <f ca="1">-SUMPRODUCT($O1238:BH1238,N(OFFSET($O213:BH213,0,MAX(COLUMN($O213:BH213))-COLUMN($O213:BH213),1,1)))*$H1296</f>
        <v>0</v>
      </c>
      <c r="BI1296" s="221">
        <f ca="1">-SUMPRODUCT($O1238:BI1238,N(OFFSET($O213:BI213,0,MAX(COLUMN($O213:BI213))-COLUMN($O213:BI213),1,1)))*$H1296</f>
        <v>0</v>
      </c>
      <c r="BJ1296" s="221">
        <f ca="1">-SUMPRODUCT($O1238:BJ1238,N(OFFSET($O213:BJ213,0,MAX(COLUMN($O213:BJ213))-COLUMN($O213:BJ213),1,1)))*$H1296</f>
        <v>0</v>
      </c>
      <c r="BK1296" s="221">
        <f ca="1">-SUMPRODUCT($O1238:BK1238,N(OFFSET($O213:BK213,0,MAX(COLUMN($O213:BK213))-COLUMN($O213:BK213),1,1)))*$H1296</f>
        <v>0</v>
      </c>
      <c r="BL1296" s="221">
        <f ca="1">-SUMPRODUCT($O1238:BL1238,N(OFFSET($O213:BL213,0,MAX(COLUMN($O213:BL213))-COLUMN($O213:BL213),1,1)))*$H1296</f>
        <v>0</v>
      </c>
      <c r="BM1296" s="221">
        <f ca="1">-SUMPRODUCT($O1238:BM1238,N(OFFSET($O213:BM213,0,MAX(COLUMN($O213:BM213))-COLUMN($O213:BM213),1,1)))*$H1296</f>
        <v>0</v>
      </c>
    </row>
    <row r="1297" spans="3:65" outlineLevel="1" x14ac:dyDescent="0.2">
      <c r="C1297" s="188">
        <f t="shared" si="955"/>
        <v>16</v>
      </c>
      <c r="D1297" s="166" t="str">
        <f t="shared" si="954"/>
        <v>item 16</v>
      </c>
      <c r="E1297" s="211" t="str">
        <f t="shared" si="954"/>
        <v>Operating Expense</v>
      </c>
      <c r="F1297" s="183">
        <f t="shared" si="954"/>
        <v>2</v>
      </c>
      <c r="G1297" s="183"/>
      <c r="H1297" s="241">
        <f>Assumptions!$E$22</f>
        <v>0.25345000000000001</v>
      </c>
      <c r="I1297" s="189"/>
      <c r="K1297" s="202">
        <f t="shared" ca="1" si="956"/>
        <v>0</v>
      </c>
      <c r="L1297" s="203">
        <f t="shared" ca="1" si="957"/>
        <v>0</v>
      </c>
      <c r="O1297" s="221">
        <f ca="1">-SUMPRODUCT($O1239:O1239,N(OFFSET($O214:O214,0,MAX(COLUMN($O214:O214))-COLUMN($O214:O214),1,1)))*$H1297</f>
        <v>0</v>
      </c>
      <c r="P1297" s="221">
        <f ca="1">-SUMPRODUCT($O1239:P1239,N(OFFSET($O214:P214,0,MAX(COLUMN($O214:P214))-COLUMN($O214:P214),1,1)))*$H1297</f>
        <v>0</v>
      </c>
      <c r="Q1297" s="221">
        <f ca="1">-SUMPRODUCT($O1239:Q1239,N(OFFSET($O214:Q214,0,MAX(COLUMN($O214:Q214))-COLUMN($O214:Q214),1,1)))*$H1297</f>
        <v>0</v>
      </c>
      <c r="R1297" s="221">
        <f ca="1">-SUMPRODUCT($O1239:R1239,N(OFFSET($O214:R214,0,MAX(COLUMN($O214:R214))-COLUMN($O214:R214),1,1)))*$H1297</f>
        <v>0</v>
      </c>
      <c r="S1297" s="221">
        <f ca="1">-SUMPRODUCT($O1239:S1239,N(OFFSET($O214:S214,0,MAX(COLUMN($O214:S214))-COLUMN($O214:S214),1,1)))*$H1297</f>
        <v>0</v>
      </c>
      <c r="T1297" s="221">
        <f ca="1">-SUMPRODUCT($O1239:T1239,N(OFFSET($O214:T214,0,MAX(COLUMN($O214:T214))-COLUMN($O214:T214),1,1)))*$H1297</f>
        <v>0</v>
      </c>
      <c r="U1297" s="221">
        <f ca="1">-SUMPRODUCT($O1239:U1239,N(OFFSET($O214:U214,0,MAX(COLUMN($O214:U214))-COLUMN($O214:U214),1,1)))*$H1297</f>
        <v>0</v>
      </c>
      <c r="V1297" s="221">
        <f ca="1">-SUMPRODUCT($O1239:V1239,N(OFFSET($O214:V214,0,MAX(COLUMN($O214:V214))-COLUMN($O214:V214),1,1)))*$H1297</f>
        <v>0</v>
      </c>
      <c r="W1297" s="221">
        <f ca="1">-SUMPRODUCT($O1239:W1239,N(OFFSET($O214:W214,0,MAX(COLUMN($O214:W214))-COLUMN($O214:W214),1,1)))*$H1297</f>
        <v>0</v>
      </c>
      <c r="X1297" s="221">
        <f ca="1">-SUMPRODUCT($O1239:X1239,N(OFFSET($O214:X214,0,MAX(COLUMN($O214:X214))-COLUMN($O214:X214),1,1)))*$H1297</f>
        <v>0</v>
      </c>
      <c r="Y1297" s="221">
        <f ca="1">-SUMPRODUCT($O1239:Y1239,N(OFFSET($O214:Y214,0,MAX(COLUMN($O214:Y214))-COLUMN($O214:Y214),1,1)))*$H1297</f>
        <v>0</v>
      </c>
      <c r="Z1297" s="221">
        <f ca="1">-SUMPRODUCT($O1239:Z1239,N(OFFSET($O214:Z214,0,MAX(COLUMN($O214:Z214))-COLUMN($O214:Z214),1,1)))*$H1297</f>
        <v>0</v>
      </c>
      <c r="AA1297" s="221">
        <f ca="1">-SUMPRODUCT($O1239:AA1239,N(OFFSET($O214:AA214,0,MAX(COLUMN($O214:AA214))-COLUMN($O214:AA214),1,1)))*$H1297</f>
        <v>0</v>
      </c>
      <c r="AB1297" s="221">
        <f ca="1">-SUMPRODUCT($O1239:AB1239,N(OFFSET($O214:AB214,0,MAX(COLUMN($O214:AB214))-COLUMN($O214:AB214),1,1)))*$H1297</f>
        <v>0</v>
      </c>
      <c r="AC1297" s="221">
        <f ca="1">-SUMPRODUCT($O1239:AC1239,N(OFFSET($O214:AC214,0,MAX(COLUMN($O214:AC214))-COLUMN($O214:AC214),1,1)))*$H1297</f>
        <v>0</v>
      </c>
      <c r="AD1297" s="221">
        <f ca="1">-SUMPRODUCT($O1239:AD1239,N(OFFSET($O214:AD214,0,MAX(COLUMN($O214:AD214))-COLUMN($O214:AD214),1,1)))*$H1297</f>
        <v>0</v>
      </c>
      <c r="AE1297" s="221">
        <f ca="1">-SUMPRODUCT($O1239:AE1239,N(OFFSET($O214:AE214,0,MAX(COLUMN($O214:AE214))-COLUMN($O214:AE214),1,1)))*$H1297</f>
        <v>0</v>
      </c>
      <c r="AF1297" s="221">
        <f ca="1">-SUMPRODUCT($O1239:AF1239,N(OFFSET($O214:AF214,0,MAX(COLUMN($O214:AF214))-COLUMN($O214:AF214),1,1)))*$H1297</f>
        <v>0</v>
      </c>
      <c r="AG1297" s="221">
        <f ca="1">-SUMPRODUCT($O1239:AG1239,N(OFFSET($O214:AG214,0,MAX(COLUMN($O214:AG214))-COLUMN($O214:AG214),1,1)))*$H1297</f>
        <v>0</v>
      </c>
      <c r="AH1297" s="221">
        <f ca="1">-SUMPRODUCT($O1239:AH1239,N(OFFSET($O214:AH214,0,MAX(COLUMN($O214:AH214))-COLUMN($O214:AH214),1,1)))*$H1297</f>
        <v>0</v>
      </c>
      <c r="AI1297" s="221">
        <f ca="1">-SUMPRODUCT($O1239:AI1239,N(OFFSET($O214:AI214,0,MAX(COLUMN($O214:AI214))-COLUMN($O214:AI214),1,1)))*$H1297</f>
        <v>0</v>
      </c>
      <c r="AJ1297" s="221">
        <f ca="1">-SUMPRODUCT($O1239:AJ1239,N(OFFSET($O214:AJ214,0,MAX(COLUMN($O214:AJ214))-COLUMN($O214:AJ214),1,1)))*$H1297</f>
        <v>0</v>
      </c>
      <c r="AK1297" s="221">
        <f ca="1">-SUMPRODUCT($O1239:AK1239,N(OFFSET($O214:AK214,0,MAX(COLUMN($O214:AK214))-COLUMN($O214:AK214),1,1)))*$H1297</f>
        <v>0</v>
      </c>
      <c r="AL1297" s="221">
        <f ca="1">-SUMPRODUCT($O1239:AL1239,N(OFFSET($O214:AL214,0,MAX(COLUMN($O214:AL214))-COLUMN($O214:AL214),1,1)))*$H1297</f>
        <v>0</v>
      </c>
      <c r="AM1297" s="221">
        <f ca="1">-SUMPRODUCT($O1239:AM1239,N(OFFSET($O214:AM214,0,MAX(COLUMN($O214:AM214))-COLUMN($O214:AM214),1,1)))*$H1297</f>
        <v>0</v>
      </c>
      <c r="AN1297" s="221">
        <f ca="1">-SUMPRODUCT($O1239:AN1239,N(OFFSET($O214:AN214,0,MAX(COLUMN($O214:AN214))-COLUMN($O214:AN214),1,1)))*$H1297</f>
        <v>0</v>
      </c>
      <c r="AO1297" s="221">
        <f ca="1">-SUMPRODUCT($O1239:AO1239,N(OFFSET($O214:AO214,0,MAX(COLUMN($O214:AO214))-COLUMN($O214:AO214),1,1)))*$H1297</f>
        <v>0</v>
      </c>
      <c r="AP1297" s="221">
        <f ca="1">-SUMPRODUCT($O1239:AP1239,N(OFFSET($O214:AP214,0,MAX(COLUMN($O214:AP214))-COLUMN($O214:AP214),1,1)))*$H1297</f>
        <v>0</v>
      </c>
      <c r="AQ1297" s="221">
        <f ca="1">-SUMPRODUCT($O1239:AQ1239,N(OFFSET($O214:AQ214,0,MAX(COLUMN($O214:AQ214))-COLUMN($O214:AQ214),1,1)))*$H1297</f>
        <v>0</v>
      </c>
      <c r="AR1297" s="221">
        <f ca="1">-SUMPRODUCT($O1239:AR1239,N(OFFSET($O214:AR214,0,MAX(COLUMN($O214:AR214))-COLUMN($O214:AR214),1,1)))*$H1297</f>
        <v>0</v>
      </c>
      <c r="AS1297" s="221">
        <f ca="1">-SUMPRODUCT($O1239:AS1239,N(OFFSET($O214:AS214,0,MAX(COLUMN($O214:AS214))-COLUMN($O214:AS214),1,1)))*$H1297</f>
        <v>0</v>
      </c>
      <c r="AT1297" s="221">
        <f ca="1">-SUMPRODUCT($O1239:AT1239,N(OFFSET($O214:AT214,0,MAX(COLUMN($O214:AT214))-COLUMN($O214:AT214),1,1)))*$H1297</f>
        <v>0</v>
      </c>
      <c r="AU1297" s="221">
        <f ca="1">-SUMPRODUCT($O1239:AU1239,N(OFFSET($O214:AU214,0,MAX(COLUMN($O214:AU214))-COLUMN($O214:AU214),1,1)))*$H1297</f>
        <v>0</v>
      </c>
      <c r="AV1297" s="221">
        <f ca="1">-SUMPRODUCT($O1239:AV1239,N(OFFSET($O214:AV214,0,MAX(COLUMN($O214:AV214))-COLUMN($O214:AV214),1,1)))*$H1297</f>
        <v>0</v>
      </c>
      <c r="AW1297" s="221">
        <f ca="1">-SUMPRODUCT($O1239:AW1239,N(OFFSET($O214:AW214,0,MAX(COLUMN($O214:AW214))-COLUMN($O214:AW214),1,1)))*$H1297</f>
        <v>0</v>
      </c>
      <c r="AX1297" s="221">
        <f ca="1">-SUMPRODUCT($O1239:AX1239,N(OFFSET($O214:AX214,0,MAX(COLUMN($O214:AX214))-COLUMN($O214:AX214),1,1)))*$H1297</f>
        <v>0</v>
      </c>
      <c r="AY1297" s="221">
        <f ca="1">-SUMPRODUCT($O1239:AY1239,N(OFFSET($O214:AY214,0,MAX(COLUMN($O214:AY214))-COLUMN($O214:AY214),1,1)))*$H1297</f>
        <v>0</v>
      </c>
      <c r="AZ1297" s="221">
        <f ca="1">-SUMPRODUCT($O1239:AZ1239,N(OFFSET($O214:AZ214,0,MAX(COLUMN($O214:AZ214))-COLUMN($O214:AZ214),1,1)))*$H1297</f>
        <v>0</v>
      </c>
      <c r="BA1297" s="221">
        <f ca="1">-SUMPRODUCT($O1239:BA1239,N(OFFSET($O214:BA214,0,MAX(COLUMN($O214:BA214))-COLUMN($O214:BA214),1,1)))*$H1297</f>
        <v>0</v>
      </c>
      <c r="BB1297" s="221">
        <f ca="1">-SUMPRODUCT($O1239:BB1239,N(OFFSET($O214:BB214,0,MAX(COLUMN($O214:BB214))-COLUMN($O214:BB214),1,1)))*$H1297</f>
        <v>0</v>
      </c>
      <c r="BC1297" s="221">
        <f ca="1">-SUMPRODUCT($O1239:BC1239,N(OFFSET($O214:BC214,0,MAX(COLUMN($O214:BC214))-COLUMN($O214:BC214),1,1)))*$H1297</f>
        <v>0</v>
      </c>
      <c r="BD1297" s="221">
        <f ca="1">-SUMPRODUCT($O1239:BD1239,N(OFFSET($O214:BD214,0,MAX(COLUMN($O214:BD214))-COLUMN($O214:BD214),1,1)))*$H1297</f>
        <v>0</v>
      </c>
      <c r="BE1297" s="221">
        <f ca="1">-SUMPRODUCT($O1239:BE1239,N(OFFSET($O214:BE214,0,MAX(COLUMN($O214:BE214))-COLUMN($O214:BE214),1,1)))*$H1297</f>
        <v>0</v>
      </c>
      <c r="BF1297" s="221">
        <f ca="1">-SUMPRODUCT($O1239:BF1239,N(OFFSET($O214:BF214,0,MAX(COLUMN($O214:BF214))-COLUMN($O214:BF214),1,1)))*$H1297</f>
        <v>0</v>
      </c>
      <c r="BG1297" s="221">
        <f ca="1">-SUMPRODUCT($O1239:BG1239,N(OFFSET($O214:BG214,0,MAX(COLUMN($O214:BG214))-COLUMN($O214:BG214),1,1)))*$H1297</f>
        <v>0</v>
      </c>
      <c r="BH1297" s="221">
        <f ca="1">-SUMPRODUCT($O1239:BH1239,N(OFFSET($O214:BH214,0,MAX(COLUMN($O214:BH214))-COLUMN($O214:BH214),1,1)))*$H1297</f>
        <v>0</v>
      </c>
      <c r="BI1297" s="221">
        <f ca="1">-SUMPRODUCT($O1239:BI1239,N(OFFSET($O214:BI214,0,MAX(COLUMN($O214:BI214))-COLUMN($O214:BI214),1,1)))*$H1297</f>
        <v>0</v>
      </c>
      <c r="BJ1297" s="221">
        <f ca="1">-SUMPRODUCT($O1239:BJ1239,N(OFFSET($O214:BJ214,0,MAX(COLUMN($O214:BJ214))-COLUMN($O214:BJ214),1,1)))*$H1297</f>
        <v>0</v>
      </c>
      <c r="BK1297" s="221">
        <f ca="1">-SUMPRODUCT($O1239:BK1239,N(OFFSET($O214:BK214,0,MAX(COLUMN($O214:BK214))-COLUMN($O214:BK214),1,1)))*$H1297</f>
        <v>0</v>
      </c>
      <c r="BL1297" s="221">
        <f ca="1">-SUMPRODUCT($O1239:BL1239,N(OFFSET($O214:BL214,0,MAX(COLUMN($O214:BL214))-COLUMN($O214:BL214),1,1)))*$H1297</f>
        <v>0</v>
      </c>
      <c r="BM1297" s="221">
        <f ca="1">-SUMPRODUCT($O1239:BM1239,N(OFFSET($O214:BM214,0,MAX(COLUMN($O214:BM214))-COLUMN($O214:BM214),1,1)))*$H1297</f>
        <v>0</v>
      </c>
    </row>
    <row r="1298" spans="3:65" outlineLevel="1" x14ac:dyDescent="0.2">
      <c r="C1298" s="188">
        <f t="shared" si="955"/>
        <v>17</v>
      </c>
      <c r="D1298" s="166" t="str">
        <f t="shared" si="954"/>
        <v>item 17</v>
      </c>
      <c r="E1298" s="211" t="str">
        <f t="shared" si="954"/>
        <v>Operating Expense</v>
      </c>
      <c r="F1298" s="183">
        <f t="shared" si="954"/>
        <v>2</v>
      </c>
      <c r="G1298" s="183"/>
      <c r="H1298" s="241">
        <f>Assumptions!$E$22</f>
        <v>0.25345000000000001</v>
      </c>
      <c r="I1298" s="189"/>
      <c r="K1298" s="202">
        <f t="shared" ca="1" si="956"/>
        <v>0</v>
      </c>
      <c r="L1298" s="203">
        <f t="shared" ca="1" si="957"/>
        <v>0</v>
      </c>
      <c r="O1298" s="221">
        <f ca="1">-SUMPRODUCT($O1240:O1240,N(OFFSET($O215:O215,0,MAX(COLUMN($O215:O215))-COLUMN($O215:O215),1,1)))*$H1298</f>
        <v>0</v>
      </c>
      <c r="P1298" s="221">
        <f ca="1">-SUMPRODUCT($O1240:P1240,N(OFFSET($O215:P215,0,MAX(COLUMN($O215:P215))-COLUMN($O215:P215),1,1)))*$H1298</f>
        <v>0</v>
      </c>
      <c r="Q1298" s="221">
        <f ca="1">-SUMPRODUCT($O1240:Q1240,N(OFFSET($O215:Q215,0,MAX(COLUMN($O215:Q215))-COLUMN($O215:Q215),1,1)))*$H1298</f>
        <v>0</v>
      </c>
      <c r="R1298" s="221">
        <f ca="1">-SUMPRODUCT($O1240:R1240,N(OFFSET($O215:R215,0,MAX(COLUMN($O215:R215))-COLUMN($O215:R215),1,1)))*$H1298</f>
        <v>0</v>
      </c>
      <c r="S1298" s="221">
        <f ca="1">-SUMPRODUCT($O1240:S1240,N(OFFSET($O215:S215,0,MAX(COLUMN($O215:S215))-COLUMN($O215:S215),1,1)))*$H1298</f>
        <v>0</v>
      </c>
      <c r="T1298" s="221">
        <f ca="1">-SUMPRODUCT($O1240:T1240,N(OFFSET($O215:T215,0,MAX(COLUMN($O215:T215))-COLUMN($O215:T215),1,1)))*$H1298</f>
        <v>0</v>
      </c>
      <c r="U1298" s="221">
        <f ca="1">-SUMPRODUCT($O1240:U1240,N(OFFSET($O215:U215,0,MAX(COLUMN($O215:U215))-COLUMN($O215:U215),1,1)))*$H1298</f>
        <v>0</v>
      </c>
      <c r="V1298" s="221">
        <f ca="1">-SUMPRODUCT($O1240:V1240,N(OFFSET($O215:V215,0,MAX(COLUMN($O215:V215))-COLUMN($O215:V215),1,1)))*$H1298</f>
        <v>0</v>
      </c>
      <c r="W1298" s="221">
        <f ca="1">-SUMPRODUCT($O1240:W1240,N(OFFSET($O215:W215,0,MAX(COLUMN($O215:W215))-COLUMN($O215:W215),1,1)))*$H1298</f>
        <v>0</v>
      </c>
      <c r="X1298" s="221">
        <f ca="1">-SUMPRODUCT($O1240:X1240,N(OFFSET($O215:X215,0,MAX(COLUMN($O215:X215))-COLUMN($O215:X215),1,1)))*$H1298</f>
        <v>0</v>
      </c>
      <c r="Y1298" s="221">
        <f ca="1">-SUMPRODUCT($O1240:Y1240,N(OFFSET($O215:Y215,0,MAX(COLUMN($O215:Y215))-COLUMN($O215:Y215),1,1)))*$H1298</f>
        <v>0</v>
      </c>
      <c r="Z1298" s="221">
        <f ca="1">-SUMPRODUCT($O1240:Z1240,N(OFFSET($O215:Z215,0,MAX(COLUMN($O215:Z215))-COLUMN($O215:Z215),1,1)))*$H1298</f>
        <v>0</v>
      </c>
      <c r="AA1298" s="221">
        <f ca="1">-SUMPRODUCT($O1240:AA1240,N(OFFSET($O215:AA215,0,MAX(COLUMN($O215:AA215))-COLUMN($O215:AA215),1,1)))*$H1298</f>
        <v>0</v>
      </c>
      <c r="AB1298" s="221">
        <f ca="1">-SUMPRODUCT($O1240:AB1240,N(OFFSET($O215:AB215,0,MAX(COLUMN($O215:AB215))-COLUMN($O215:AB215),1,1)))*$H1298</f>
        <v>0</v>
      </c>
      <c r="AC1298" s="221">
        <f ca="1">-SUMPRODUCT($O1240:AC1240,N(OFFSET($O215:AC215,0,MAX(COLUMN($O215:AC215))-COLUMN($O215:AC215),1,1)))*$H1298</f>
        <v>0</v>
      </c>
      <c r="AD1298" s="221">
        <f ca="1">-SUMPRODUCT($O1240:AD1240,N(OFFSET($O215:AD215,0,MAX(COLUMN($O215:AD215))-COLUMN($O215:AD215),1,1)))*$H1298</f>
        <v>0</v>
      </c>
      <c r="AE1298" s="221">
        <f ca="1">-SUMPRODUCT($O1240:AE1240,N(OFFSET($O215:AE215,0,MAX(COLUMN($O215:AE215))-COLUMN($O215:AE215),1,1)))*$H1298</f>
        <v>0</v>
      </c>
      <c r="AF1298" s="221">
        <f ca="1">-SUMPRODUCT($O1240:AF1240,N(OFFSET($O215:AF215,0,MAX(COLUMN($O215:AF215))-COLUMN($O215:AF215),1,1)))*$H1298</f>
        <v>0</v>
      </c>
      <c r="AG1298" s="221">
        <f ca="1">-SUMPRODUCT($O1240:AG1240,N(OFFSET($O215:AG215,0,MAX(COLUMN($O215:AG215))-COLUMN($O215:AG215),1,1)))*$H1298</f>
        <v>0</v>
      </c>
      <c r="AH1298" s="221">
        <f ca="1">-SUMPRODUCT($O1240:AH1240,N(OFFSET($O215:AH215,0,MAX(COLUMN($O215:AH215))-COLUMN($O215:AH215),1,1)))*$H1298</f>
        <v>0</v>
      </c>
      <c r="AI1298" s="221">
        <f ca="1">-SUMPRODUCT($O1240:AI1240,N(OFFSET($O215:AI215,0,MAX(COLUMN($O215:AI215))-COLUMN($O215:AI215),1,1)))*$H1298</f>
        <v>0</v>
      </c>
      <c r="AJ1298" s="221">
        <f ca="1">-SUMPRODUCT($O1240:AJ1240,N(OFFSET($O215:AJ215,0,MAX(COLUMN($O215:AJ215))-COLUMN($O215:AJ215),1,1)))*$H1298</f>
        <v>0</v>
      </c>
      <c r="AK1298" s="221">
        <f ca="1">-SUMPRODUCT($O1240:AK1240,N(OFFSET($O215:AK215,0,MAX(COLUMN($O215:AK215))-COLUMN($O215:AK215),1,1)))*$H1298</f>
        <v>0</v>
      </c>
      <c r="AL1298" s="221">
        <f ca="1">-SUMPRODUCT($O1240:AL1240,N(OFFSET($O215:AL215,0,MAX(COLUMN($O215:AL215))-COLUMN($O215:AL215),1,1)))*$H1298</f>
        <v>0</v>
      </c>
      <c r="AM1298" s="221">
        <f ca="1">-SUMPRODUCT($O1240:AM1240,N(OFFSET($O215:AM215,0,MAX(COLUMN($O215:AM215))-COLUMN($O215:AM215),1,1)))*$H1298</f>
        <v>0</v>
      </c>
      <c r="AN1298" s="221">
        <f ca="1">-SUMPRODUCT($O1240:AN1240,N(OFFSET($O215:AN215,0,MAX(COLUMN($O215:AN215))-COLUMN($O215:AN215),1,1)))*$H1298</f>
        <v>0</v>
      </c>
      <c r="AO1298" s="221">
        <f ca="1">-SUMPRODUCT($O1240:AO1240,N(OFFSET($O215:AO215,0,MAX(COLUMN($O215:AO215))-COLUMN($O215:AO215),1,1)))*$H1298</f>
        <v>0</v>
      </c>
      <c r="AP1298" s="221">
        <f ca="1">-SUMPRODUCT($O1240:AP1240,N(OFFSET($O215:AP215,0,MAX(COLUMN($O215:AP215))-COLUMN($O215:AP215),1,1)))*$H1298</f>
        <v>0</v>
      </c>
      <c r="AQ1298" s="221">
        <f ca="1">-SUMPRODUCT($O1240:AQ1240,N(OFFSET($O215:AQ215,0,MAX(COLUMN($O215:AQ215))-COLUMN($O215:AQ215),1,1)))*$H1298</f>
        <v>0</v>
      </c>
      <c r="AR1298" s="221">
        <f ca="1">-SUMPRODUCT($O1240:AR1240,N(OFFSET($O215:AR215,0,MAX(COLUMN($O215:AR215))-COLUMN($O215:AR215),1,1)))*$H1298</f>
        <v>0</v>
      </c>
      <c r="AS1298" s="221">
        <f ca="1">-SUMPRODUCT($O1240:AS1240,N(OFFSET($O215:AS215,0,MAX(COLUMN($O215:AS215))-COLUMN($O215:AS215),1,1)))*$H1298</f>
        <v>0</v>
      </c>
      <c r="AT1298" s="221">
        <f ca="1">-SUMPRODUCT($O1240:AT1240,N(OFFSET($O215:AT215,0,MAX(COLUMN($O215:AT215))-COLUMN($O215:AT215),1,1)))*$H1298</f>
        <v>0</v>
      </c>
      <c r="AU1298" s="221">
        <f ca="1">-SUMPRODUCT($O1240:AU1240,N(OFFSET($O215:AU215,0,MAX(COLUMN($O215:AU215))-COLUMN($O215:AU215),1,1)))*$H1298</f>
        <v>0</v>
      </c>
      <c r="AV1298" s="221">
        <f ca="1">-SUMPRODUCT($O1240:AV1240,N(OFFSET($O215:AV215,0,MAX(COLUMN($O215:AV215))-COLUMN($O215:AV215),1,1)))*$H1298</f>
        <v>0</v>
      </c>
      <c r="AW1298" s="221">
        <f ca="1">-SUMPRODUCT($O1240:AW1240,N(OFFSET($O215:AW215,0,MAX(COLUMN($O215:AW215))-COLUMN($O215:AW215),1,1)))*$H1298</f>
        <v>0</v>
      </c>
      <c r="AX1298" s="221">
        <f ca="1">-SUMPRODUCT($O1240:AX1240,N(OFFSET($O215:AX215,0,MAX(COLUMN($O215:AX215))-COLUMN($O215:AX215),1,1)))*$H1298</f>
        <v>0</v>
      </c>
      <c r="AY1298" s="221">
        <f ca="1">-SUMPRODUCT($O1240:AY1240,N(OFFSET($O215:AY215,0,MAX(COLUMN($O215:AY215))-COLUMN($O215:AY215),1,1)))*$H1298</f>
        <v>0</v>
      </c>
      <c r="AZ1298" s="221">
        <f ca="1">-SUMPRODUCT($O1240:AZ1240,N(OFFSET($O215:AZ215,0,MAX(COLUMN($O215:AZ215))-COLUMN($O215:AZ215),1,1)))*$H1298</f>
        <v>0</v>
      </c>
      <c r="BA1298" s="221">
        <f ca="1">-SUMPRODUCT($O1240:BA1240,N(OFFSET($O215:BA215,0,MAX(COLUMN($O215:BA215))-COLUMN($O215:BA215),1,1)))*$H1298</f>
        <v>0</v>
      </c>
      <c r="BB1298" s="221">
        <f ca="1">-SUMPRODUCT($O1240:BB1240,N(OFFSET($O215:BB215,0,MAX(COLUMN($O215:BB215))-COLUMN($O215:BB215),1,1)))*$H1298</f>
        <v>0</v>
      </c>
      <c r="BC1298" s="221">
        <f ca="1">-SUMPRODUCT($O1240:BC1240,N(OFFSET($O215:BC215,0,MAX(COLUMN($O215:BC215))-COLUMN($O215:BC215),1,1)))*$H1298</f>
        <v>0</v>
      </c>
      <c r="BD1298" s="221">
        <f ca="1">-SUMPRODUCT($O1240:BD1240,N(OFFSET($O215:BD215,0,MAX(COLUMN($O215:BD215))-COLUMN($O215:BD215),1,1)))*$H1298</f>
        <v>0</v>
      </c>
      <c r="BE1298" s="221">
        <f ca="1">-SUMPRODUCT($O1240:BE1240,N(OFFSET($O215:BE215,0,MAX(COLUMN($O215:BE215))-COLUMN($O215:BE215),1,1)))*$H1298</f>
        <v>0</v>
      </c>
      <c r="BF1298" s="221">
        <f ca="1">-SUMPRODUCT($O1240:BF1240,N(OFFSET($O215:BF215,0,MAX(COLUMN($O215:BF215))-COLUMN($O215:BF215),1,1)))*$H1298</f>
        <v>0</v>
      </c>
      <c r="BG1298" s="221">
        <f ca="1">-SUMPRODUCT($O1240:BG1240,N(OFFSET($O215:BG215,0,MAX(COLUMN($O215:BG215))-COLUMN($O215:BG215),1,1)))*$H1298</f>
        <v>0</v>
      </c>
      <c r="BH1298" s="221">
        <f ca="1">-SUMPRODUCT($O1240:BH1240,N(OFFSET($O215:BH215,0,MAX(COLUMN($O215:BH215))-COLUMN($O215:BH215),1,1)))*$H1298</f>
        <v>0</v>
      </c>
      <c r="BI1298" s="221">
        <f ca="1">-SUMPRODUCT($O1240:BI1240,N(OFFSET($O215:BI215,0,MAX(COLUMN($O215:BI215))-COLUMN($O215:BI215),1,1)))*$H1298</f>
        <v>0</v>
      </c>
      <c r="BJ1298" s="221">
        <f ca="1">-SUMPRODUCT($O1240:BJ1240,N(OFFSET($O215:BJ215,0,MAX(COLUMN($O215:BJ215))-COLUMN($O215:BJ215),1,1)))*$H1298</f>
        <v>0</v>
      </c>
      <c r="BK1298" s="221">
        <f ca="1">-SUMPRODUCT($O1240:BK1240,N(OFFSET($O215:BK215,0,MAX(COLUMN($O215:BK215))-COLUMN($O215:BK215),1,1)))*$H1298</f>
        <v>0</v>
      </c>
      <c r="BL1298" s="221">
        <f ca="1">-SUMPRODUCT($O1240:BL1240,N(OFFSET($O215:BL215,0,MAX(COLUMN($O215:BL215))-COLUMN($O215:BL215),1,1)))*$H1298</f>
        <v>0</v>
      </c>
      <c r="BM1298" s="221">
        <f ca="1">-SUMPRODUCT($O1240:BM1240,N(OFFSET($O215:BM215,0,MAX(COLUMN($O215:BM215))-COLUMN($O215:BM215),1,1)))*$H1298</f>
        <v>0</v>
      </c>
    </row>
    <row r="1299" spans="3:65" outlineLevel="1" x14ac:dyDescent="0.2">
      <c r="C1299" s="188">
        <f t="shared" si="955"/>
        <v>18</v>
      </c>
      <c r="D1299" s="166" t="str">
        <f t="shared" si="954"/>
        <v>item 18</v>
      </c>
      <c r="E1299" s="211" t="str">
        <f t="shared" si="954"/>
        <v>Operating Expense</v>
      </c>
      <c r="F1299" s="183">
        <f t="shared" si="954"/>
        <v>2</v>
      </c>
      <c r="G1299" s="183"/>
      <c r="H1299" s="241">
        <f>Assumptions!$E$22</f>
        <v>0.25345000000000001</v>
      </c>
      <c r="I1299" s="189"/>
      <c r="K1299" s="202">
        <f t="shared" ca="1" si="956"/>
        <v>0</v>
      </c>
      <c r="L1299" s="203">
        <f t="shared" ca="1" si="957"/>
        <v>0</v>
      </c>
      <c r="O1299" s="221">
        <f ca="1">-SUMPRODUCT($O1241:O1241,N(OFFSET($O216:O216,0,MAX(COLUMN($O216:O216))-COLUMN($O216:O216),1,1)))*$H1299</f>
        <v>0</v>
      </c>
      <c r="P1299" s="221">
        <f ca="1">-SUMPRODUCT($O1241:P1241,N(OFFSET($O216:P216,0,MAX(COLUMN($O216:P216))-COLUMN($O216:P216),1,1)))*$H1299</f>
        <v>0</v>
      </c>
      <c r="Q1299" s="221">
        <f ca="1">-SUMPRODUCT($O1241:Q1241,N(OFFSET($O216:Q216,0,MAX(COLUMN($O216:Q216))-COLUMN($O216:Q216),1,1)))*$H1299</f>
        <v>0</v>
      </c>
      <c r="R1299" s="221">
        <f ca="1">-SUMPRODUCT($O1241:R1241,N(OFFSET($O216:R216,0,MAX(COLUMN($O216:R216))-COLUMN($O216:R216),1,1)))*$H1299</f>
        <v>0</v>
      </c>
      <c r="S1299" s="221">
        <f ca="1">-SUMPRODUCT($O1241:S1241,N(OFFSET($O216:S216,0,MAX(COLUMN($O216:S216))-COLUMN($O216:S216),1,1)))*$H1299</f>
        <v>0</v>
      </c>
      <c r="T1299" s="221">
        <f ca="1">-SUMPRODUCT($O1241:T1241,N(OFFSET($O216:T216,0,MAX(COLUMN($O216:T216))-COLUMN($O216:T216),1,1)))*$H1299</f>
        <v>0</v>
      </c>
      <c r="U1299" s="221">
        <f ca="1">-SUMPRODUCT($O1241:U1241,N(OFFSET($O216:U216,0,MAX(COLUMN($O216:U216))-COLUMN($O216:U216),1,1)))*$H1299</f>
        <v>0</v>
      </c>
      <c r="V1299" s="221">
        <f ca="1">-SUMPRODUCT($O1241:V1241,N(OFFSET($O216:V216,0,MAX(COLUMN($O216:V216))-COLUMN($O216:V216),1,1)))*$H1299</f>
        <v>0</v>
      </c>
      <c r="W1299" s="221">
        <f ca="1">-SUMPRODUCT($O1241:W1241,N(OFFSET($O216:W216,0,MAX(COLUMN($O216:W216))-COLUMN($O216:W216),1,1)))*$H1299</f>
        <v>0</v>
      </c>
      <c r="X1299" s="221">
        <f ca="1">-SUMPRODUCT($O1241:X1241,N(OFFSET($O216:X216,0,MAX(COLUMN($O216:X216))-COLUMN($O216:X216),1,1)))*$H1299</f>
        <v>0</v>
      </c>
      <c r="Y1299" s="221">
        <f ca="1">-SUMPRODUCT($O1241:Y1241,N(OFFSET($O216:Y216,0,MAX(COLUMN($O216:Y216))-COLUMN($O216:Y216),1,1)))*$H1299</f>
        <v>0</v>
      </c>
      <c r="Z1299" s="221">
        <f ca="1">-SUMPRODUCT($O1241:Z1241,N(OFFSET($O216:Z216,0,MAX(COLUMN($O216:Z216))-COLUMN($O216:Z216),1,1)))*$H1299</f>
        <v>0</v>
      </c>
      <c r="AA1299" s="221">
        <f ca="1">-SUMPRODUCT($O1241:AA1241,N(OFFSET($O216:AA216,0,MAX(COLUMN($O216:AA216))-COLUMN($O216:AA216),1,1)))*$H1299</f>
        <v>0</v>
      </c>
      <c r="AB1299" s="221">
        <f ca="1">-SUMPRODUCT($O1241:AB1241,N(OFFSET($O216:AB216,0,MAX(COLUMN($O216:AB216))-COLUMN($O216:AB216),1,1)))*$H1299</f>
        <v>0</v>
      </c>
      <c r="AC1299" s="221">
        <f ca="1">-SUMPRODUCT($O1241:AC1241,N(OFFSET($O216:AC216,0,MAX(COLUMN($O216:AC216))-COLUMN($O216:AC216),1,1)))*$H1299</f>
        <v>0</v>
      </c>
      <c r="AD1299" s="221">
        <f ca="1">-SUMPRODUCT($O1241:AD1241,N(OFFSET($O216:AD216,0,MAX(COLUMN($O216:AD216))-COLUMN($O216:AD216),1,1)))*$H1299</f>
        <v>0</v>
      </c>
      <c r="AE1299" s="221">
        <f ca="1">-SUMPRODUCT($O1241:AE1241,N(OFFSET($O216:AE216,0,MAX(COLUMN($O216:AE216))-COLUMN($O216:AE216),1,1)))*$H1299</f>
        <v>0</v>
      </c>
      <c r="AF1299" s="221">
        <f ca="1">-SUMPRODUCT($O1241:AF1241,N(OFFSET($O216:AF216,0,MAX(COLUMN($O216:AF216))-COLUMN($O216:AF216),1,1)))*$H1299</f>
        <v>0</v>
      </c>
      <c r="AG1299" s="221">
        <f ca="1">-SUMPRODUCT($O1241:AG1241,N(OFFSET($O216:AG216,0,MAX(COLUMN($O216:AG216))-COLUMN($O216:AG216),1,1)))*$H1299</f>
        <v>0</v>
      </c>
      <c r="AH1299" s="221">
        <f ca="1">-SUMPRODUCT($O1241:AH1241,N(OFFSET($O216:AH216,0,MAX(COLUMN($O216:AH216))-COLUMN($O216:AH216),1,1)))*$H1299</f>
        <v>0</v>
      </c>
      <c r="AI1299" s="221">
        <f ca="1">-SUMPRODUCT($O1241:AI1241,N(OFFSET($O216:AI216,0,MAX(COLUMN($O216:AI216))-COLUMN($O216:AI216),1,1)))*$H1299</f>
        <v>0</v>
      </c>
      <c r="AJ1299" s="221">
        <f ca="1">-SUMPRODUCT($O1241:AJ1241,N(OFFSET($O216:AJ216,0,MAX(COLUMN($O216:AJ216))-COLUMN($O216:AJ216),1,1)))*$H1299</f>
        <v>0</v>
      </c>
      <c r="AK1299" s="221">
        <f ca="1">-SUMPRODUCT($O1241:AK1241,N(OFFSET($O216:AK216,0,MAX(COLUMN($O216:AK216))-COLUMN($O216:AK216),1,1)))*$H1299</f>
        <v>0</v>
      </c>
      <c r="AL1299" s="221">
        <f ca="1">-SUMPRODUCT($O1241:AL1241,N(OFFSET($O216:AL216,0,MAX(COLUMN($O216:AL216))-COLUMN($O216:AL216),1,1)))*$H1299</f>
        <v>0</v>
      </c>
      <c r="AM1299" s="221">
        <f ca="1">-SUMPRODUCT($O1241:AM1241,N(OFFSET($O216:AM216,0,MAX(COLUMN($O216:AM216))-COLUMN($O216:AM216),1,1)))*$H1299</f>
        <v>0</v>
      </c>
      <c r="AN1299" s="221">
        <f ca="1">-SUMPRODUCT($O1241:AN1241,N(OFFSET($O216:AN216,0,MAX(COLUMN($O216:AN216))-COLUMN($O216:AN216),1,1)))*$H1299</f>
        <v>0</v>
      </c>
      <c r="AO1299" s="221">
        <f ca="1">-SUMPRODUCT($O1241:AO1241,N(OFFSET($O216:AO216,0,MAX(COLUMN($O216:AO216))-COLUMN($O216:AO216),1,1)))*$H1299</f>
        <v>0</v>
      </c>
      <c r="AP1299" s="221">
        <f ca="1">-SUMPRODUCT($O1241:AP1241,N(OFFSET($O216:AP216,0,MAX(COLUMN($O216:AP216))-COLUMN($O216:AP216),1,1)))*$H1299</f>
        <v>0</v>
      </c>
      <c r="AQ1299" s="221">
        <f ca="1">-SUMPRODUCT($O1241:AQ1241,N(OFFSET($O216:AQ216,0,MAX(COLUMN($O216:AQ216))-COLUMN($O216:AQ216),1,1)))*$H1299</f>
        <v>0</v>
      </c>
      <c r="AR1299" s="221">
        <f ca="1">-SUMPRODUCT($O1241:AR1241,N(OFFSET($O216:AR216,0,MAX(COLUMN($O216:AR216))-COLUMN($O216:AR216),1,1)))*$H1299</f>
        <v>0</v>
      </c>
      <c r="AS1299" s="221">
        <f ca="1">-SUMPRODUCT($O1241:AS1241,N(OFFSET($O216:AS216,0,MAX(COLUMN($O216:AS216))-COLUMN($O216:AS216),1,1)))*$H1299</f>
        <v>0</v>
      </c>
      <c r="AT1299" s="221">
        <f ca="1">-SUMPRODUCT($O1241:AT1241,N(OFFSET($O216:AT216,0,MAX(COLUMN($O216:AT216))-COLUMN($O216:AT216),1,1)))*$H1299</f>
        <v>0</v>
      </c>
      <c r="AU1299" s="221">
        <f ca="1">-SUMPRODUCT($O1241:AU1241,N(OFFSET($O216:AU216,0,MAX(COLUMN($O216:AU216))-COLUMN($O216:AU216),1,1)))*$H1299</f>
        <v>0</v>
      </c>
      <c r="AV1299" s="221">
        <f ca="1">-SUMPRODUCT($O1241:AV1241,N(OFFSET($O216:AV216,0,MAX(COLUMN($O216:AV216))-COLUMN($O216:AV216),1,1)))*$H1299</f>
        <v>0</v>
      </c>
      <c r="AW1299" s="221">
        <f ca="1">-SUMPRODUCT($O1241:AW1241,N(OFFSET($O216:AW216,0,MAX(COLUMN($O216:AW216))-COLUMN($O216:AW216),1,1)))*$H1299</f>
        <v>0</v>
      </c>
      <c r="AX1299" s="221">
        <f ca="1">-SUMPRODUCT($O1241:AX1241,N(OFFSET($O216:AX216,0,MAX(COLUMN($O216:AX216))-COLUMN($O216:AX216),1,1)))*$H1299</f>
        <v>0</v>
      </c>
      <c r="AY1299" s="221">
        <f ca="1">-SUMPRODUCT($O1241:AY1241,N(OFFSET($O216:AY216,0,MAX(COLUMN($O216:AY216))-COLUMN($O216:AY216),1,1)))*$H1299</f>
        <v>0</v>
      </c>
      <c r="AZ1299" s="221">
        <f ca="1">-SUMPRODUCT($O1241:AZ1241,N(OFFSET($O216:AZ216,0,MAX(COLUMN($O216:AZ216))-COLUMN($O216:AZ216),1,1)))*$H1299</f>
        <v>0</v>
      </c>
      <c r="BA1299" s="221">
        <f ca="1">-SUMPRODUCT($O1241:BA1241,N(OFFSET($O216:BA216,0,MAX(COLUMN($O216:BA216))-COLUMN($O216:BA216),1,1)))*$H1299</f>
        <v>0</v>
      </c>
      <c r="BB1299" s="221">
        <f ca="1">-SUMPRODUCT($O1241:BB1241,N(OFFSET($O216:BB216,0,MAX(COLUMN($O216:BB216))-COLUMN($O216:BB216),1,1)))*$H1299</f>
        <v>0</v>
      </c>
      <c r="BC1299" s="221">
        <f ca="1">-SUMPRODUCT($O1241:BC1241,N(OFFSET($O216:BC216,0,MAX(COLUMN($O216:BC216))-COLUMN($O216:BC216),1,1)))*$H1299</f>
        <v>0</v>
      </c>
      <c r="BD1299" s="221">
        <f ca="1">-SUMPRODUCT($O1241:BD1241,N(OFFSET($O216:BD216,0,MAX(COLUMN($O216:BD216))-COLUMN($O216:BD216),1,1)))*$H1299</f>
        <v>0</v>
      </c>
      <c r="BE1299" s="221">
        <f ca="1">-SUMPRODUCT($O1241:BE1241,N(OFFSET($O216:BE216,0,MAX(COLUMN($O216:BE216))-COLUMN($O216:BE216),1,1)))*$H1299</f>
        <v>0</v>
      </c>
      <c r="BF1299" s="221">
        <f ca="1">-SUMPRODUCT($O1241:BF1241,N(OFFSET($O216:BF216,0,MAX(COLUMN($O216:BF216))-COLUMN($O216:BF216),1,1)))*$H1299</f>
        <v>0</v>
      </c>
      <c r="BG1299" s="221">
        <f ca="1">-SUMPRODUCT($O1241:BG1241,N(OFFSET($O216:BG216,0,MAX(COLUMN($O216:BG216))-COLUMN($O216:BG216),1,1)))*$H1299</f>
        <v>0</v>
      </c>
      <c r="BH1299" s="221">
        <f ca="1">-SUMPRODUCT($O1241:BH1241,N(OFFSET($O216:BH216,0,MAX(COLUMN($O216:BH216))-COLUMN($O216:BH216),1,1)))*$H1299</f>
        <v>0</v>
      </c>
      <c r="BI1299" s="221">
        <f ca="1">-SUMPRODUCT($O1241:BI1241,N(OFFSET($O216:BI216,0,MAX(COLUMN($O216:BI216))-COLUMN($O216:BI216),1,1)))*$H1299</f>
        <v>0</v>
      </c>
      <c r="BJ1299" s="221">
        <f ca="1">-SUMPRODUCT($O1241:BJ1241,N(OFFSET($O216:BJ216,0,MAX(COLUMN($O216:BJ216))-COLUMN($O216:BJ216),1,1)))*$H1299</f>
        <v>0</v>
      </c>
      <c r="BK1299" s="221">
        <f ca="1">-SUMPRODUCT($O1241:BK1241,N(OFFSET($O216:BK216,0,MAX(COLUMN($O216:BK216))-COLUMN($O216:BK216),1,1)))*$H1299</f>
        <v>0</v>
      </c>
      <c r="BL1299" s="221">
        <f ca="1">-SUMPRODUCT($O1241:BL1241,N(OFFSET($O216:BL216,0,MAX(COLUMN($O216:BL216))-COLUMN($O216:BL216),1,1)))*$H1299</f>
        <v>0</v>
      </c>
      <c r="BM1299" s="221">
        <f ca="1">-SUMPRODUCT($O1241:BM1241,N(OFFSET($O216:BM216,0,MAX(COLUMN($O216:BM216))-COLUMN($O216:BM216),1,1)))*$H1299</f>
        <v>0</v>
      </c>
    </row>
    <row r="1300" spans="3:65" outlineLevel="1" x14ac:dyDescent="0.2">
      <c r="C1300" s="188">
        <f t="shared" si="955"/>
        <v>19</v>
      </c>
      <c r="D1300" s="166" t="str">
        <f t="shared" si="954"/>
        <v>item 19</v>
      </c>
      <c r="E1300" s="211" t="str">
        <f t="shared" si="954"/>
        <v>Operating Expense</v>
      </c>
      <c r="F1300" s="183">
        <f t="shared" si="954"/>
        <v>2</v>
      </c>
      <c r="G1300" s="183"/>
      <c r="H1300" s="241">
        <f>Assumptions!$E$22</f>
        <v>0.25345000000000001</v>
      </c>
      <c r="I1300" s="189"/>
      <c r="K1300" s="202">
        <f t="shared" ca="1" si="956"/>
        <v>0</v>
      </c>
      <c r="L1300" s="203">
        <f t="shared" ca="1" si="957"/>
        <v>0</v>
      </c>
      <c r="O1300" s="221">
        <f ca="1">-SUMPRODUCT($O1242:O1242,N(OFFSET($O217:O217,0,MAX(COLUMN($O217:O217))-COLUMN($O217:O217),1,1)))*$H1300</f>
        <v>0</v>
      </c>
      <c r="P1300" s="221">
        <f ca="1">-SUMPRODUCT($O1242:P1242,N(OFFSET($O217:P217,0,MAX(COLUMN($O217:P217))-COLUMN($O217:P217),1,1)))*$H1300</f>
        <v>0</v>
      </c>
      <c r="Q1300" s="221">
        <f ca="1">-SUMPRODUCT($O1242:Q1242,N(OFFSET($O217:Q217,0,MAX(COLUMN($O217:Q217))-COLUMN($O217:Q217),1,1)))*$H1300</f>
        <v>0</v>
      </c>
      <c r="R1300" s="221">
        <f ca="1">-SUMPRODUCT($O1242:R1242,N(OFFSET($O217:R217,0,MAX(COLUMN($O217:R217))-COLUMN($O217:R217),1,1)))*$H1300</f>
        <v>0</v>
      </c>
      <c r="S1300" s="221">
        <f ca="1">-SUMPRODUCT($O1242:S1242,N(OFFSET($O217:S217,0,MAX(COLUMN($O217:S217))-COLUMN($O217:S217),1,1)))*$H1300</f>
        <v>0</v>
      </c>
      <c r="T1300" s="221">
        <f ca="1">-SUMPRODUCT($O1242:T1242,N(OFFSET($O217:T217,0,MAX(COLUMN($O217:T217))-COLUMN($O217:T217),1,1)))*$H1300</f>
        <v>0</v>
      </c>
      <c r="U1300" s="221">
        <f ca="1">-SUMPRODUCT($O1242:U1242,N(OFFSET($O217:U217,0,MAX(COLUMN($O217:U217))-COLUMN($O217:U217),1,1)))*$H1300</f>
        <v>0</v>
      </c>
      <c r="V1300" s="221">
        <f ca="1">-SUMPRODUCT($O1242:V1242,N(OFFSET($O217:V217,0,MAX(COLUMN($O217:V217))-COLUMN($O217:V217),1,1)))*$H1300</f>
        <v>0</v>
      </c>
      <c r="W1300" s="221">
        <f ca="1">-SUMPRODUCT($O1242:W1242,N(OFFSET($O217:W217,0,MAX(COLUMN($O217:W217))-COLUMN($O217:W217),1,1)))*$H1300</f>
        <v>0</v>
      </c>
      <c r="X1300" s="221">
        <f ca="1">-SUMPRODUCT($O1242:X1242,N(OFFSET($O217:X217,0,MAX(COLUMN($O217:X217))-COLUMN($O217:X217),1,1)))*$H1300</f>
        <v>0</v>
      </c>
      <c r="Y1300" s="221">
        <f ca="1">-SUMPRODUCT($O1242:Y1242,N(OFFSET($O217:Y217,0,MAX(COLUMN($O217:Y217))-COLUMN($O217:Y217),1,1)))*$H1300</f>
        <v>0</v>
      </c>
      <c r="Z1300" s="221">
        <f ca="1">-SUMPRODUCT($O1242:Z1242,N(OFFSET($O217:Z217,0,MAX(COLUMN($O217:Z217))-COLUMN($O217:Z217),1,1)))*$H1300</f>
        <v>0</v>
      </c>
      <c r="AA1300" s="221">
        <f ca="1">-SUMPRODUCT($O1242:AA1242,N(OFFSET($O217:AA217,0,MAX(COLUMN($O217:AA217))-COLUMN($O217:AA217),1,1)))*$H1300</f>
        <v>0</v>
      </c>
      <c r="AB1300" s="221">
        <f ca="1">-SUMPRODUCT($O1242:AB1242,N(OFFSET($O217:AB217,0,MAX(COLUMN($O217:AB217))-COLUMN($O217:AB217),1,1)))*$H1300</f>
        <v>0</v>
      </c>
      <c r="AC1300" s="221">
        <f ca="1">-SUMPRODUCT($O1242:AC1242,N(OFFSET($O217:AC217,0,MAX(COLUMN($O217:AC217))-COLUMN($O217:AC217),1,1)))*$H1300</f>
        <v>0</v>
      </c>
      <c r="AD1300" s="221">
        <f ca="1">-SUMPRODUCT($O1242:AD1242,N(OFFSET($O217:AD217,0,MAX(COLUMN($O217:AD217))-COLUMN($O217:AD217),1,1)))*$H1300</f>
        <v>0</v>
      </c>
      <c r="AE1300" s="221">
        <f ca="1">-SUMPRODUCT($O1242:AE1242,N(OFFSET($O217:AE217,0,MAX(COLUMN($O217:AE217))-COLUMN($O217:AE217),1,1)))*$H1300</f>
        <v>0</v>
      </c>
      <c r="AF1300" s="221">
        <f ca="1">-SUMPRODUCT($O1242:AF1242,N(OFFSET($O217:AF217,0,MAX(COLUMN($O217:AF217))-COLUMN($O217:AF217),1,1)))*$H1300</f>
        <v>0</v>
      </c>
      <c r="AG1300" s="221">
        <f ca="1">-SUMPRODUCT($O1242:AG1242,N(OFFSET($O217:AG217,0,MAX(COLUMN($O217:AG217))-COLUMN($O217:AG217),1,1)))*$H1300</f>
        <v>0</v>
      </c>
      <c r="AH1300" s="221">
        <f ca="1">-SUMPRODUCT($O1242:AH1242,N(OFFSET($O217:AH217,0,MAX(COLUMN($O217:AH217))-COLUMN($O217:AH217),1,1)))*$H1300</f>
        <v>0</v>
      </c>
      <c r="AI1300" s="221">
        <f ca="1">-SUMPRODUCT($O1242:AI1242,N(OFFSET($O217:AI217,0,MAX(COLUMN($O217:AI217))-COLUMN($O217:AI217),1,1)))*$H1300</f>
        <v>0</v>
      </c>
      <c r="AJ1300" s="221">
        <f ca="1">-SUMPRODUCT($O1242:AJ1242,N(OFFSET($O217:AJ217,0,MAX(COLUMN($O217:AJ217))-COLUMN($O217:AJ217),1,1)))*$H1300</f>
        <v>0</v>
      </c>
      <c r="AK1300" s="221">
        <f ca="1">-SUMPRODUCT($O1242:AK1242,N(OFFSET($O217:AK217,0,MAX(COLUMN($O217:AK217))-COLUMN($O217:AK217),1,1)))*$H1300</f>
        <v>0</v>
      </c>
      <c r="AL1300" s="221">
        <f ca="1">-SUMPRODUCT($O1242:AL1242,N(OFFSET($O217:AL217,0,MAX(COLUMN($O217:AL217))-COLUMN($O217:AL217),1,1)))*$H1300</f>
        <v>0</v>
      </c>
      <c r="AM1300" s="221">
        <f ca="1">-SUMPRODUCT($O1242:AM1242,N(OFFSET($O217:AM217,0,MAX(COLUMN($O217:AM217))-COLUMN($O217:AM217),1,1)))*$H1300</f>
        <v>0</v>
      </c>
      <c r="AN1300" s="221">
        <f ca="1">-SUMPRODUCT($O1242:AN1242,N(OFFSET($O217:AN217,0,MAX(COLUMN($O217:AN217))-COLUMN($O217:AN217),1,1)))*$H1300</f>
        <v>0</v>
      </c>
      <c r="AO1300" s="221">
        <f ca="1">-SUMPRODUCT($O1242:AO1242,N(OFFSET($O217:AO217,0,MAX(COLUMN($O217:AO217))-COLUMN($O217:AO217),1,1)))*$H1300</f>
        <v>0</v>
      </c>
      <c r="AP1300" s="221">
        <f ca="1">-SUMPRODUCT($O1242:AP1242,N(OFFSET($O217:AP217,0,MAX(COLUMN($O217:AP217))-COLUMN($O217:AP217),1,1)))*$H1300</f>
        <v>0</v>
      </c>
      <c r="AQ1300" s="221">
        <f ca="1">-SUMPRODUCT($O1242:AQ1242,N(OFFSET($O217:AQ217,0,MAX(COLUMN($O217:AQ217))-COLUMN($O217:AQ217),1,1)))*$H1300</f>
        <v>0</v>
      </c>
      <c r="AR1300" s="221">
        <f ca="1">-SUMPRODUCT($O1242:AR1242,N(OFFSET($O217:AR217,0,MAX(COLUMN($O217:AR217))-COLUMN($O217:AR217),1,1)))*$H1300</f>
        <v>0</v>
      </c>
      <c r="AS1300" s="221">
        <f ca="1">-SUMPRODUCT($O1242:AS1242,N(OFFSET($O217:AS217,0,MAX(COLUMN($O217:AS217))-COLUMN($O217:AS217),1,1)))*$H1300</f>
        <v>0</v>
      </c>
      <c r="AT1300" s="221">
        <f ca="1">-SUMPRODUCT($O1242:AT1242,N(OFFSET($O217:AT217,0,MAX(COLUMN($O217:AT217))-COLUMN($O217:AT217),1,1)))*$H1300</f>
        <v>0</v>
      </c>
      <c r="AU1300" s="221">
        <f ca="1">-SUMPRODUCT($O1242:AU1242,N(OFFSET($O217:AU217,0,MAX(COLUMN($O217:AU217))-COLUMN($O217:AU217),1,1)))*$H1300</f>
        <v>0</v>
      </c>
      <c r="AV1300" s="221">
        <f ca="1">-SUMPRODUCT($O1242:AV1242,N(OFFSET($O217:AV217,0,MAX(COLUMN($O217:AV217))-COLUMN($O217:AV217),1,1)))*$H1300</f>
        <v>0</v>
      </c>
      <c r="AW1300" s="221">
        <f ca="1">-SUMPRODUCT($O1242:AW1242,N(OFFSET($O217:AW217,0,MAX(COLUMN($O217:AW217))-COLUMN($O217:AW217),1,1)))*$H1300</f>
        <v>0</v>
      </c>
      <c r="AX1300" s="221">
        <f ca="1">-SUMPRODUCT($O1242:AX1242,N(OFFSET($O217:AX217,0,MAX(COLUMN($O217:AX217))-COLUMN($O217:AX217),1,1)))*$H1300</f>
        <v>0</v>
      </c>
      <c r="AY1300" s="221">
        <f ca="1">-SUMPRODUCT($O1242:AY1242,N(OFFSET($O217:AY217,0,MAX(COLUMN($O217:AY217))-COLUMN($O217:AY217),1,1)))*$H1300</f>
        <v>0</v>
      </c>
      <c r="AZ1300" s="221">
        <f ca="1">-SUMPRODUCT($O1242:AZ1242,N(OFFSET($O217:AZ217,0,MAX(COLUMN($O217:AZ217))-COLUMN($O217:AZ217),1,1)))*$H1300</f>
        <v>0</v>
      </c>
      <c r="BA1300" s="221">
        <f ca="1">-SUMPRODUCT($O1242:BA1242,N(OFFSET($O217:BA217,0,MAX(COLUMN($O217:BA217))-COLUMN($O217:BA217),1,1)))*$H1300</f>
        <v>0</v>
      </c>
      <c r="BB1300" s="221">
        <f ca="1">-SUMPRODUCT($O1242:BB1242,N(OFFSET($O217:BB217,0,MAX(COLUMN($O217:BB217))-COLUMN($O217:BB217),1,1)))*$H1300</f>
        <v>0</v>
      </c>
      <c r="BC1300" s="221">
        <f ca="1">-SUMPRODUCT($O1242:BC1242,N(OFFSET($O217:BC217,0,MAX(COLUMN($O217:BC217))-COLUMN($O217:BC217),1,1)))*$H1300</f>
        <v>0</v>
      </c>
      <c r="BD1300" s="221">
        <f ca="1">-SUMPRODUCT($O1242:BD1242,N(OFFSET($O217:BD217,0,MAX(COLUMN($O217:BD217))-COLUMN($O217:BD217),1,1)))*$H1300</f>
        <v>0</v>
      </c>
      <c r="BE1300" s="221">
        <f ca="1">-SUMPRODUCT($O1242:BE1242,N(OFFSET($O217:BE217,0,MAX(COLUMN($O217:BE217))-COLUMN($O217:BE217),1,1)))*$H1300</f>
        <v>0</v>
      </c>
      <c r="BF1300" s="221">
        <f ca="1">-SUMPRODUCT($O1242:BF1242,N(OFFSET($O217:BF217,0,MAX(COLUMN($O217:BF217))-COLUMN($O217:BF217),1,1)))*$H1300</f>
        <v>0</v>
      </c>
      <c r="BG1300" s="221">
        <f ca="1">-SUMPRODUCT($O1242:BG1242,N(OFFSET($O217:BG217,0,MAX(COLUMN($O217:BG217))-COLUMN($O217:BG217),1,1)))*$H1300</f>
        <v>0</v>
      </c>
      <c r="BH1300" s="221">
        <f ca="1">-SUMPRODUCT($O1242:BH1242,N(OFFSET($O217:BH217,0,MAX(COLUMN($O217:BH217))-COLUMN($O217:BH217),1,1)))*$H1300</f>
        <v>0</v>
      </c>
      <c r="BI1300" s="221">
        <f ca="1">-SUMPRODUCT($O1242:BI1242,N(OFFSET($O217:BI217,0,MAX(COLUMN($O217:BI217))-COLUMN($O217:BI217),1,1)))*$H1300</f>
        <v>0</v>
      </c>
      <c r="BJ1300" s="221">
        <f ca="1">-SUMPRODUCT($O1242:BJ1242,N(OFFSET($O217:BJ217,0,MAX(COLUMN($O217:BJ217))-COLUMN($O217:BJ217),1,1)))*$H1300</f>
        <v>0</v>
      </c>
      <c r="BK1300" s="221">
        <f ca="1">-SUMPRODUCT($O1242:BK1242,N(OFFSET($O217:BK217,0,MAX(COLUMN($O217:BK217))-COLUMN($O217:BK217),1,1)))*$H1300</f>
        <v>0</v>
      </c>
      <c r="BL1300" s="221">
        <f ca="1">-SUMPRODUCT($O1242:BL1242,N(OFFSET($O217:BL217,0,MAX(COLUMN($O217:BL217))-COLUMN($O217:BL217),1,1)))*$H1300</f>
        <v>0</v>
      </c>
      <c r="BM1300" s="221">
        <f ca="1">-SUMPRODUCT($O1242:BM1242,N(OFFSET($O217:BM217,0,MAX(COLUMN($O217:BM217))-COLUMN($O217:BM217),1,1)))*$H1300</f>
        <v>0</v>
      </c>
    </row>
    <row r="1301" spans="3:65" outlineLevel="1" x14ac:dyDescent="0.2">
      <c r="C1301" s="188">
        <f t="shared" si="955"/>
        <v>20</v>
      </c>
      <c r="D1301" s="166" t="str">
        <f t="shared" si="954"/>
        <v>item 20</v>
      </c>
      <c r="E1301" s="211" t="str">
        <f t="shared" si="954"/>
        <v>Operating Expense</v>
      </c>
      <c r="F1301" s="183">
        <f t="shared" si="954"/>
        <v>2</v>
      </c>
      <c r="G1301" s="183"/>
      <c r="H1301" s="241">
        <f>Assumptions!$E$22</f>
        <v>0.25345000000000001</v>
      </c>
      <c r="I1301" s="189"/>
      <c r="K1301" s="202">
        <f t="shared" ca="1" si="956"/>
        <v>0</v>
      </c>
      <c r="L1301" s="203">
        <f t="shared" ca="1" si="957"/>
        <v>0</v>
      </c>
      <c r="O1301" s="221">
        <f ca="1">-SUMPRODUCT($O1243:O1243,N(OFFSET($O218:O218,0,MAX(COLUMN($O218:O218))-COLUMN($O218:O218),1,1)))*$H1301</f>
        <v>0</v>
      </c>
      <c r="P1301" s="221">
        <f ca="1">-SUMPRODUCT($O1243:P1243,N(OFFSET($O218:P218,0,MAX(COLUMN($O218:P218))-COLUMN($O218:P218),1,1)))*$H1301</f>
        <v>0</v>
      </c>
      <c r="Q1301" s="221">
        <f ca="1">-SUMPRODUCT($O1243:Q1243,N(OFFSET($O218:Q218,0,MAX(COLUMN($O218:Q218))-COLUMN($O218:Q218),1,1)))*$H1301</f>
        <v>0</v>
      </c>
      <c r="R1301" s="221">
        <f ca="1">-SUMPRODUCT($O1243:R1243,N(OFFSET($O218:R218,0,MAX(COLUMN($O218:R218))-COLUMN($O218:R218),1,1)))*$H1301</f>
        <v>0</v>
      </c>
      <c r="S1301" s="221">
        <f ca="1">-SUMPRODUCT($O1243:S1243,N(OFFSET($O218:S218,0,MAX(COLUMN($O218:S218))-COLUMN($O218:S218),1,1)))*$H1301</f>
        <v>0</v>
      </c>
      <c r="T1301" s="221">
        <f ca="1">-SUMPRODUCT($O1243:T1243,N(OFFSET($O218:T218,0,MAX(COLUMN($O218:T218))-COLUMN($O218:T218),1,1)))*$H1301</f>
        <v>0</v>
      </c>
      <c r="U1301" s="221">
        <f ca="1">-SUMPRODUCT($O1243:U1243,N(OFFSET($O218:U218,0,MAX(COLUMN($O218:U218))-COLUMN($O218:U218),1,1)))*$H1301</f>
        <v>0</v>
      </c>
      <c r="V1301" s="221">
        <f ca="1">-SUMPRODUCT($O1243:V1243,N(OFFSET($O218:V218,0,MAX(COLUMN($O218:V218))-COLUMN($O218:V218),1,1)))*$H1301</f>
        <v>0</v>
      </c>
      <c r="W1301" s="221">
        <f ca="1">-SUMPRODUCT($O1243:W1243,N(OFFSET($O218:W218,0,MAX(COLUMN($O218:W218))-COLUMN($O218:W218),1,1)))*$H1301</f>
        <v>0</v>
      </c>
      <c r="X1301" s="221">
        <f ca="1">-SUMPRODUCT($O1243:X1243,N(OFFSET($O218:X218,0,MAX(COLUMN($O218:X218))-COLUMN($O218:X218),1,1)))*$H1301</f>
        <v>0</v>
      </c>
      <c r="Y1301" s="221">
        <f ca="1">-SUMPRODUCT($O1243:Y1243,N(OFFSET($O218:Y218,0,MAX(COLUMN($O218:Y218))-COLUMN($O218:Y218),1,1)))*$H1301</f>
        <v>0</v>
      </c>
      <c r="Z1301" s="221">
        <f ca="1">-SUMPRODUCT($O1243:Z1243,N(OFFSET($O218:Z218,0,MAX(COLUMN($O218:Z218))-COLUMN($O218:Z218),1,1)))*$H1301</f>
        <v>0</v>
      </c>
      <c r="AA1301" s="221">
        <f ca="1">-SUMPRODUCT($O1243:AA1243,N(OFFSET($O218:AA218,0,MAX(COLUMN($O218:AA218))-COLUMN($O218:AA218),1,1)))*$H1301</f>
        <v>0</v>
      </c>
      <c r="AB1301" s="221">
        <f ca="1">-SUMPRODUCT($O1243:AB1243,N(OFFSET($O218:AB218,0,MAX(COLUMN($O218:AB218))-COLUMN($O218:AB218),1,1)))*$H1301</f>
        <v>0</v>
      </c>
      <c r="AC1301" s="221">
        <f ca="1">-SUMPRODUCT($O1243:AC1243,N(OFFSET($O218:AC218,0,MAX(COLUMN($O218:AC218))-COLUMN($O218:AC218),1,1)))*$H1301</f>
        <v>0</v>
      </c>
      <c r="AD1301" s="221">
        <f ca="1">-SUMPRODUCT($O1243:AD1243,N(OFFSET($O218:AD218,0,MAX(COLUMN($O218:AD218))-COLUMN($O218:AD218),1,1)))*$H1301</f>
        <v>0</v>
      </c>
      <c r="AE1301" s="221">
        <f ca="1">-SUMPRODUCT($O1243:AE1243,N(OFFSET($O218:AE218,0,MAX(COLUMN($O218:AE218))-COLUMN($O218:AE218),1,1)))*$H1301</f>
        <v>0</v>
      </c>
      <c r="AF1301" s="221">
        <f ca="1">-SUMPRODUCT($O1243:AF1243,N(OFFSET($O218:AF218,0,MAX(COLUMN($O218:AF218))-COLUMN($O218:AF218),1,1)))*$H1301</f>
        <v>0</v>
      </c>
      <c r="AG1301" s="221">
        <f ca="1">-SUMPRODUCT($O1243:AG1243,N(OFFSET($O218:AG218,0,MAX(COLUMN($O218:AG218))-COLUMN($O218:AG218),1,1)))*$H1301</f>
        <v>0</v>
      </c>
      <c r="AH1301" s="221">
        <f ca="1">-SUMPRODUCT($O1243:AH1243,N(OFFSET($O218:AH218,0,MAX(COLUMN($O218:AH218))-COLUMN($O218:AH218),1,1)))*$H1301</f>
        <v>0</v>
      </c>
      <c r="AI1301" s="221">
        <f ca="1">-SUMPRODUCT($O1243:AI1243,N(OFFSET($O218:AI218,0,MAX(COLUMN($O218:AI218))-COLUMN($O218:AI218),1,1)))*$H1301</f>
        <v>0</v>
      </c>
      <c r="AJ1301" s="221">
        <f ca="1">-SUMPRODUCT($O1243:AJ1243,N(OFFSET($O218:AJ218,0,MAX(COLUMN($O218:AJ218))-COLUMN($O218:AJ218),1,1)))*$H1301</f>
        <v>0</v>
      </c>
      <c r="AK1301" s="221">
        <f ca="1">-SUMPRODUCT($O1243:AK1243,N(OFFSET($O218:AK218,0,MAX(COLUMN($O218:AK218))-COLUMN($O218:AK218),1,1)))*$H1301</f>
        <v>0</v>
      </c>
      <c r="AL1301" s="221">
        <f ca="1">-SUMPRODUCT($O1243:AL1243,N(OFFSET($O218:AL218,0,MAX(COLUMN($O218:AL218))-COLUMN($O218:AL218),1,1)))*$H1301</f>
        <v>0</v>
      </c>
      <c r="AM1301" s="221">
        <f ca="1">-SUMPRODUCT($O1243:AM1243,N(OFFSET($O218:AM218,0,MAX(COLUMN($O218:AM218))-COLUMN($O218:AM218),1,1)))*$H1301</f>
        <v>0</v>
      </c>
      <c r="AN1301" s="221">
        <f ca="1">-SUMPRODUCT($O1243:AN1243,N(OFFSET($O218:AN218,0,MAX(COLUMN($O218:AN218))-COLUMN($O218:AN218),1,1)))*$H1301</f>
        <v>0</v>
      </c>
      <c r="AO1301" s="221">
        <f ca="1">-SUMPRODUCT($O1243:AO1243,N(OFFSET($O218:AO218,0,MAX(COLUMN($O218:AO218))-COLUMN($O218:AO218),1,1)))*$H1301</f>
        <v>0</v>
      </c>
      <c r="AP1301" s="221">
        <f ca="1">-SUMPRODUCT($O1243:AP1243,N(OFFSET($O218:AP218,0,MAX(COLUMN($O218:AP218))-COLUMN($O218:AP218),1,1)))*$H1301</f>
        <v>0</v>
      </c>
      <c r="AQ1301" s="221">
        <f ca="1">-SUMPRODUCT($O1243:AQ1243,N(OFFSET($O218:AQ218,0,MAX(COLUMN($O218:AQ218))-COLUMN($O218:AQ218),1,1)))*$H1301</f>
        <v>0</v>
      </c>
      <c r="AR1301" s="221">
        <f ca="1">-SUMPRODUCT($O1243:AR1243,N(OFFSET($O218:AR218,0,MAX(COLUMN($O218:AR218))-COLUMN($O218:AR218),1,1)))*$H1301</f>
        <v>0</v>
      </c>
      <c r="AS1301" s="221">
        <f ca="1">-SUMPRODUCT($O1243:AS1243,N(OFFSET($O218:AS218,0,MAX(COLUMN($O218:AS218))-COLUMN($O218:AS218),1,1)))*$H1301</f>
        <v>0</v>
      </c>
      <c r="AT1301" s="221">
        <f ca="1">-SUMPRODUCT($O1243:AT1243,N(OFFSET($O218:AT218,0,MAX(COLUMN($O218:AT218))-COLUMN($O218:AT218),1,1)))*$H1301</f>
        <v>0</v>
      </c>
      <c r="AU1301" s="221">
        <f ca="1">-SUMPRODUCT($O1243:AU1243,N(OFFSET($O218:AU218,0,MAX(COLUMN($O218:AU218))-COLUMN($O218:AU218),1,1)))*$H1301</f>
        <v>0</v>
      </c>
      <c r="AV1301" s="221">
        <f ca="1">-SUMPRODUCT($O1243:AV1243,N(OFFSET($O218:AV218,0,MAX(COLUMN($O218:AV218))-COLUMN($O218:AV218),1,1)))*$H1301</f>
        <v>0</v>
      </c>
      <c r="AW1301" s="221">
        <f ca="1">-SUMPRODUCT($O1243:AW1243,N(OFFSET($O218:AW218,0,MAX(COLUMN($O218:AW218))-COLUMN($O218:AW218),1,1)))*$H1301</f>
        <v>0</v>
      </c>
      <c r="AX1301" s="221">
        <f ca="1">-SUMPRODUCT($O1243:AX1243,N(OFFSET($O218:AX218,0,MAX(COLUMN($O218:AX218))-COLUMN($O218:AX218),1,1)))*$H1301</f>
        <v>0</v>
      </c>
      <c r="AY1301" s="221">
        <f ca="1">-SUMPRODUCT($O1243:AY1243,N(OFFSET($O218:AY218,0,MAX(COLUMN($O218:AY218))-COLUMN($O218:AY218),1,1)))*$H1301</f>
        <v>0</v>
      </c>
      <c r="AZ1301" s="221">
        <f ca="1">-SUMPRODUCT($O1243:AZ1243,N(OFFSET($O218:AZ218,0,MAX(COLUMN($O218:AZ218))-COLUMN($O218:AZ218),1,1)))*$H1301</f>
        <v>0</v>
      </c>
      <c r="BA1301" s="221">
        <f ca="1">-SUMPRODUCT($O1243:BA1243,N(OFFSET($O218:BA218,0,MAX(COLUMN($O218:BA218))-COLUMN($O218:BA218),1,1)))*$H1301</f>
        <v>0</v>
      </c>
      <c r="BB1301" s="221">
        <f ca="1">-SUMPRODUCT($O1243:BB1243,N(OFFSET($O218:BB218,0,MAX(COLUMN($O218:BB218))-COLUMN($O218:BB218),1,1)))*$H1301</f>
        <v>0</v>
      </c>
      <c r="BC1301" s="221">
        <f ca="1">-SUMPRODUCT($O1243:BC1243,N(OFFSET($O218:BC218,0,MAX(COLUMN($O218:BC218))-COLUMN($O218:BC218),1,1)))*$H1301</f>
        <v>0</v>
      </c>
      <c r="BD1301" s="221">
        <f ca="1">-SUMPRODUCT($O1243:BD1243,N(OFFSET($O218:BD218,0,MAX(COLUMN($O218:BD218))-COLUMN($O218:BD218),1,1)))*$H1301</f>
        <v>0</v>
      </c>
      <c r="BE1301" s="221">
        <f ca="1">-SUMPRODUCT($O1243:BE1243,N(OFFSET($O218:BE218,0,MAX(COLUMN($O218:BE218))-COLUMN($O218:BE218),1,1)))*$H1301</f>
        <v>0</v>
      </c>
      <c r="BF1301" s="221">
        <f ca="1">-SUMPRODUCT($O1243:BF1243,N(OFFSET($O218:BF218,0,MAX(COLUMN($O218:BF218))-COLUMN($O218:BF218),1,1)))*$H1301</f>
        <v>0</v>
      </c>
      <c r="BG1301" s="221">
        <f ca="1">-SUMPRODUCT($O1243:BG1243,N(OFFSET($O218:BG218,0,MAX(COLUMN($O218:BG218))-COLUMN($O218:BG218),1,1)))*$H1301</f>
        <v>0</v>
      </c>
      <c r="BH1301" s="221">
        <f ca="1">-SUMPRODUCT($O1243:BH1243,N(OFFSET($O218:BH218,0,MAX(COLUMN($O218:BH218))-COLUMN($O218:BH218),1,1)))*$H1301</f>
        <v>0</v>
      </c>
      <c r="BI1301" s="221">
        <f ca="1">-SUMPRODUCT($O1243:BI1243,N(OFFSET($O218:BI218,0,MAX(COLUMN($O218:BI218))-COLUMN($O218:BI218),1,1)))*$H1301</f>
        <v>0</v>
      </c>
      <c r="BJ1301" s="221">
        <f ca="1">-SUMPRODUCT($O1243:BJ1243,N(OFFSET($O218:BJ218,0,MAX(COLUMN($O218:BJ218))-COLUMN($O218:BJ218),1,1)))*$H1301</f>
        <v>0</v>
      </c>
      <c r="BK1301" s="221">
        <f ca="1">-SUMPRODUCT($O1243:BK1243,N(OFFSET($O218:BK218,0,MAX(COLUMN($O218:BK218))-COLUMN($O218:BK218),1,1)))*$H1301</f>
        <v>0</v>
      </c>
      <c r="BL1301" s="221">
        <f ca="1">-SUMPRODUCT($O1243:BL1243,N(OFFSET($O218:BL218,0,MAX(COLUMN($O218:BL218))-COLUMN($O218:BL218),1,1)))*$H1301</f>
        <v>0</v>
      </c>
      <c r="BM1301" s="221">
        <f ca="1">-SUMPRODUCT($O1243:BM1243,N(OFFSET($O218:BM218,0,MAX(COLUMN($O218:BM218))-COLUMN($O218:BM218),1,1)))*$H1301</f>
        <v>0</v>
      </c>
    </row>
    <row r="1302" spans="3:65" outlineLevel="1" x14ac:dyDescent="0.2">
      <c r="C1302" s="188">
        <f t="shared" si="955"/>
        <v>21</v>
      </c>
      <c r="D1302" s="166" t="str">
        <f t="shared" si="954"/>
        <v>item 21</v>
      </c>
      <c r="E1302" s="211" t="str">
        <f t="shared" si="954"/>
        <v>Operating Expense</v>
      </c>
      <c r="F1302" s="183">
        <f t="shared" si="954"/>
        <v>2</v>
      </c>
      <c r="G1302" s="183"/>
      <c r="H1302" s="241">
        <f>Assumptions!$E$22</f>
        <v>0.25345000000000001</v>
      </c>
      <c r="I1302" s="189"/>
      <c r="K1302" s="202">
        <f t="shared" ca="1" si="956"/>
        <v>0</v>
      </c>
      <c r="L1302" s="203">
        <f t="shared" ca="1" si="957"/>
        <v>0</v>
      </c>
      <c r="O1302" s="221">
        <f ca="1">-SUMPRODUCT($O1244:O1244,N(OFFSET($O219:O219,0,MAX(COLUMN($O219:O219))-COLUMN($O219:O219),1,1)))*$H1302</f>
        <v>0</v>
      </c>
      <c r="P1302" s="221">
        <f ca="1">-SUMPRODUCT($O1244:P1244,N(OFFSET($O219:P219,0,MAX(COLUMN($O219:P219))-COLUMN($O219:P219),1,1)))*$H1302</f>
        <v>0</v>
      </c>
      <c r="Q1302" s="221">
        <f ca="1">-SUMPRODUCT($O1244:Q1244,N(OFFSET($O219:Q219,0,MAX(COLUMN($O219:Q219))-COLUMN($O219:Q219),1,1)))*$H1302</f>
        <v>0</v>
      </c>
      <c r="R1302" s="221">
        <f ca="1">-SUMPRODUCT($O1244:R1244,N(OFFSET($O219:R219,0,MAX(COLUMN($O219:R219))-COLUMN($O219:R219),1,1)))*$H1302</f>
        <v>0</v>
      </c>
      <c r="S1302" s="221">
        <f ca="1">-SUMPRODUCT($O1244:S1244,N(OFFSET($O219:S219,0,MAX(COLUMN($O219:S219))-COLUMN($O219:S219),1,1)))*$H1302</f>
        <v>0</v>
      </c>
      <c r="T1302" s="221">
        <f ca="1">-SUMPRODUCT($O1244:T1244,N(OFFSET($O219:T219,0,MAX(COLUMN($O219:T219))-COLUMN($O219:T219),1,1)))*$H1302</f>
        <v>0</v>
      </c>
      <c r="U1302" s="221">
        <f ca="1">-SUMPRODUCT($O1244:U1244,N(OFFSET($O219:U219,0,MAX(COLUMN($O219:U219))-COLUMN($O219:U219),1,1)))*$H1302</f>
        <v>0</v>
      </c>
      <c r="V1302" s="221">
        <f ca="1">-SUMPRODUCT($O1244:V1244,N(OFFSET($O219:V219,0,MAX(COLUMN($O219:V219))-COLUMN($O219:V219),1,1)))*$H1302</f>
        <v>0</v>
      </c>
      <c r="W1302" s="221">
        <f ca="1">-SUMPRODUCT($O1244:W1244,N(OFFSET($O219:W219,0,MAX(COLUMN($O219:W219))-COLUMN($O219:W219),1,1)))*$H1302</f>
        <v>0</v>
      </c>
      <c r="X1302" s="221">
        <f ca="1">-SUMPRODUCT($O1244:X1244,N(OFFSET($O219:X219,0,MAX(COLUMN($O219:X219))-COLUMN($O219:X219),1,1)))*$H1302</f>
        <v>0</v>
      </c>
      <c r="Y1302" s="221">
        <f ca="1">-SUMPRODUCT($O1244:Y1244,N(OFFSET($O219:Y219,0,MAX(COLUMN($O219:Y219))-COLUMN($O219:Y219),1,1)))*$H1302</f>
        <v>0</v>
      </c>
      <c r="Z1302" s="221">
        <f ca="1">-SUMPRODUCT($O1244:Z1244,N(OFFSET($O219:Z219,0,MAX(COLUMN($O219:Z219))-COLUMN($O219:Z219),1,1)))*$H1302</f>
        <v>0</v>
      </c>
      <c r="AA1302" s="221">
        <f ca="1">-SUMPRODUCT($O1244:AA1244,N(OFFSET($O219:AA219,0,MAX(COLUMN($O219:AA219))-COLUMN($O219:AA219),1,1)))*$H1302</f>
        <v>0</v>
      </c>
      <c r="AB1302" s="221">
        <f ca="1">-SUMPRODUCT($O1244:AB1244,N(OFFSET($O219:AB219,0,MAX(COLUMN($O219:AB219))-COLUMN($O219:AB219),1,1)))*$H1302</f>
        <v>0</v>
      </c>
      <c r="AC1302" s="221">
        <f ca="1">-SUMPRODUCT($O1244:AC1244,N(OFFSET($O219:AC219,0,MAX(COLUMN($O219:AC219))-COLUMN($O219:AC219),1,1)))*$H1302</f>
        <v>0</v>
      </c>
      <c r="AD1302" s="221">
        <f ca="1">-SUMPRODUCT($O1244:AD1244,N(OFFSET($O219:AD219,0,MAX(COLUMN($O219:AD219))-COLUMN($O219:AD219),1,1)))*$H1302</f>
        <v>0</v>
      </c>
      <c r="AE1302" s="221">
        <f ca="1">-SUMPRODUCT($O1244:AE1244,N(OFFSET($O219:AE219,0,MAX(COLUMN($O219:AE219))-COLUMN($O219:AE219),1,1)))*$H1302</f>
        <v>0</v>
      </c>
      <c r="AF1302" s="221">
        <f ca="1">-SUMPRODUCT($O1244:AF1244,N(OFFSET($O219:AF219,0,MAX(COLUMN($O219:AF219))-COLUMN($O219:AF219),1,1)))*$H1302</f>
        <v>0</v>
      </c>
      <c r="AG1302" s="221">
        <f ca="1">-SUMPRODUCT($O1244:AG1244,N(OFFSET($O219:AG219,0,MAX(COLUMN($O219:AG219))-COLUMN($O219:AG219),1,1)))*$H1302</f>
        <v>0</v>
      </c>
      <c r="AH1302" s="221">
        <f ca="1">-SUMPRODUCT($O1244:AH1244,N(OFFSET($O219:AH219,0,MAX(COLUMN($O219:AH219))-COLUMN($O219:AH219),1,1)))*$H1302</f>
        <v>0</v>
      </c>
      <c r="AI1302" s="221">
        <f ca="1">-SUMPRODUCT($O1244:AI1244,N(OFFSET($O219:AI219,0,MAX(COLUMN($O219:AI219))-COLUMN($O219:AI219),1,1)))*$H1302</f>
        <v>0</v>
      </c>
      <c r="AJ1302" s="221">
        <f ca="1">-SUMPRODUCT($O1244:AJ1244,N(OFFSET($O219:AJ219,0,MAX(COLUMN($O219:AJ219))-COLUMN($O219:AJ219),1,1)))*$H1302</f>
        <v>0</v>
      </c>
      <c r="AK1302" s="221">
        <f ca="1">-SUMPRODUCT($O1244:AK1244,N(OFFSET($O219:AK219,0,MAX(COLUMN($O219:AK219))-COLUMN($O219:AK219),1,1)))*$H1302</f>
        <v>0</v>
      </c>
      <c r="AL1302" s="221">
        <f ca="1">-SUMPRODUCT($O1244:AL1244,N(OFFSET($O219:AL219,0,MAX(COLUMN($O219:AL219))-COLUMN($O219:AL219),1,1)))*$H1302</f>
        <v>0</v>
      </c>
      <c r="AM1302" s="221">
        <f ca="1">-SUMPRODUCT($O1244:AM1244,N(OFFSET($O219:AM219,0,MAX(COLUMN($O219:AM219))-COLUMN($O219:AM219),1,1)))*$H1302</f>
        <v>0</v>
      </c>
      <c r="AN1302" s="221">
        <f ca="1">-SUMPRODUCT($O1244:AN1244,N(OFFSET($O219:AN219,0,MAX(COLUMN($O219:AN219))-COLUMN($O219:AN219),1,1)))*$H1302</f>
        <v>0</v>
      </c>
      <c r="AO1302" s="221">
        <f ca="1">-SUMPRODUCT($O1244:AO1244,N(OFFSET($O219:AO219,0,MAX(COLUMN($O219:AO219))-COLUMN($O219:AO219),1,1)))*$H1302</f>
        <v>0</v>
      </c>
      <c r="AP1302" s="221">
        <f ca="1">-SUMPRODUCT($O1244:AP1244,N(OFFSET($O219:AP219,0,MAX(COLUMN($O219:AP219))-COLUMN($O219:AP219),1,1)))*$H1302</f>
        <v>0</v>
      </c>
      <c r="AQ1302" s="221">
        <f ca="1">-SUMPRODUCT($O1244:AQ1244,N(OFFSET($O219:AQ219,0,MAX(COLUMN($O219:AQ219))-COLUMN($O219:AQ219),1,1)))*$H1302</f>
        <v>0</v>
      </c>
      <c r="AR1302" s="221">
        <f ca="1">-SUMPRODUCT($O1244:AR1244,N(OFFSET($O219:AR219,0,MAX(COLUMN($O219:AR219))-COLUMN($O219:AR219),1,1)))*$H1302</f>
        <v>0</v>
      </c>
      <c r="AS1302" s="221">
        <f ca="1">-SUMPRODUCT($O1244:AS1244,N(OFFSET($O219:AS219,0,MAX(COLUMN($O219:AS219))-COLUMN($O219:AS219),1,1)))*$H1302</f>
        <v>0</v>
      </c>
      <c r="AT1302" s="221">
        <f ca="1">-SUMPRODUCT($O1244:AT1244,N(OFFSET($O219:AT219,0,MAX(COLUMN($O219:AT219))-COLUMN($O219:AT219),1,1)))*$H1302</f>
        <v>0</v>
      </c>
      <c r="AU1302" s="221">
        <f ca="1">-SUMPRODUCT($O1244:AU1244,N(OFFSET($O219:AU219,0,MAX(COLUMN($O219:AU219))-COLUMN($O219:AU219),1,1)))*$H1302</f>
        <v>0</v>
      </c>
      <c r="AV1302" s="221">
        <f ca="1">-SUMPRODUCT($O1244:AV1244,N(OFFSET($O219:AV219,0,MAX(COLUMN($O219:AV219))-COLUMN($O219:AV219),1,1)))*$H1302</f>
        <v>0</v>
      </c>
      <c r="AW1302" s="221">
        <f ca="1">-SUMPRODUCT($O1244:AW1244,N(OFFSET($O219:AW219,0,MAX(COLUMN($O219:AW219))-COLUMN($O219:AW219),1,1)))*$H1302</f>
        <v>0</v>
      </c>
      <c r="AX1302" s="221">
        <f ca="1">-SUMPRODUCT($O1244:AX1244,N(OFFSET($O219:AX219,0,MAX(COLUMN($O219:AX219))-COLUMN($O219:AX219),1,1)))*$H1302</f>
        <v>0</v>
      </c>
      <c r="AY1302" s="221">
        <f ca="1">-SUMPRODUCT($O1244:AY1244,N(OFFSET($O219:AY219,0,MAX(COLUMN($O219:AY219))-COLUMN($O219:AY219),1,1)))*$H1302</f>
        <v>0</v>
      </c>
      <c r="AZ1302" s="221">
        <f ca="1">-SUMPRODUCT($O1244:AZ1244,N(OFFSET($O219:AZ219,0,MAX(COLUMN($O219:AZ219))-COLUMN($O219:AZ219),1,1)))*$H1302</f>
        <v>0</v>
      </c>
      <c r="BA1302" s="221">
        <f ca="1">-SUMPRODUCT($O1244:BA1244,N(OFFSET($O219:BA219,0,MAX(COLUMN($O219:BA219))-COLUMN($O219:BA219),1,1)))*$H1302</f>
        <v>0</v>
      </c>
      <c r="BB1302" s="221">
        <f ca="1">-SUMPRODUCT($O1244:BB1244,N(OFFSET($O219:BB219,0,MAX(COLUMN($O219:BB219))-COLUMN($O219:BB219),1,1)))*$H1302</f>
        <v>0</v>
      </c>
      <c r="BC1302" s="221">
        <f ca="1">-SUMPRODUCT($O1244:BC1244,N(OFFSET($O219:BC219,0,MAX(COLUMN($O219:BC219))-COLUMN($O219:BC219),1,1)))*$H1302</f>
        <v>0</v>
      </c>
      <c r="BD1302" s="221">
        <f ca="1">-SUMPRODUCT($O1244:BD1244,N(OFFSET($O219:BD219,0,MAX(COLUMN($O219:BD219))-COLUMN($O219:BD219),1,1)))*$H1302</f>
        <v>0</v>
      </c>
      <c r="BE1302" s="221">
        <f ca="1">-SUMPRODUCT($O1244:BE1244,N(OFFSET($O219:BE219,0,MAX(COLUMN($O219:BE219))-COLUMN($O219:BE219),1,1)))*$H1302</f>
        <v>0</v>
      </c>
      <c r="BF1302" s="221">
        <f ca="1">-SUMPRODUCT($O1244:BF1244,N(OFFSET($O219:BF219,0,MAX(COLUMN($O219:BF219))-COLUMN($O219:BF219),1,1)))*$H1302</f>
        <v>0</v>
      </c>
      <c r="BG1302" s="221">
        <f ca="1">-SUMPRODUCT($O1244:BG1244,N(OFFSET($O219:BG219,0,MAX(COLUMN($O219:BG219))-COLUMN($O219:BG219),1,1)))*$H1302</f>
        <v>0</v>
      </c>
      <c r="BH1302" s="221">
        <f ca="1">-SUMPRODUCT($O1244:BH1244,N(OFFSET($O219:BH219,0,MAX(COLUMN($O219:BH219))-COLUMN($O219:BH219),1,1)))*$H1302</f>
        <v>0</v>
      </c>
      <c r="BI1302" s="221">
        <f ca="1">-SUMPRODUCT($O1244:BI1244,N(OFFSET($O219:BI219,0,MAX(COLUMN($O219:BI219))-COLUMN($O219:BI219),1,1)))*$H1302</f>
        <v>0</v>
      </c>
      <c r="BJ1302" s="221">
        <f ca="1">-SUMPRODUCT($O1244:BJ1244,N(OFFSET($O219:BJ219,0,MAX(COLUMN($O219:BJ219))-COLUMN($O219:BJ219),1,1)))*$H1302</f>
        <v>0</v>
      </c>
      <c r="BK1302" s="221">
        <f ca="1">-SUMPRODUCT($O1244:BK1244,N(OFFSET($O219:BK219,0,MAX(COLUMN($O219:BK219))-COLUMN($O219:BK219),1,1)))*$H1302</f>
        <v>0</v>
      </c>
      <c r="BL1302" s="221">
        <f ca="1">-SUMPRODUCT($O1244:BL1244,N(OFFSET($O219:BL219,0,MAX(COLUMN($O219:BL219))-COLUMN($O219:BL219),1,1)))*$H1302</f>
        <v>0</v>
      </c>
      <c r="BM1302" s="221">
        <f ca="1">-SUMPRODUCT($O1244:BM1244,N(OFFSET($O219:BM219,0,MAX(COLUMN($O219:BM219))-COLUMN($O219:BM219),1,1)))*$H1302</f>
        <v>0</v>
      </c>
    </row>
    <row r="1303" spans="3:65" outlineLevel="1" x14ac:dyDescent="0.2">
      <c r="C1303" s="188">
        <f t="shared" si="955"/>
        <v>22</v>
      </c>
      <c r="D1303" s="166" t="str">
        <f t="shared" si="954"/>
        <v>item 22</v>
      </c>
      <c r="E1303" s="211" t="str">
        <f t="shared" si="954"/>
        <v>Operating Expense</v>
      </c>
      <c r="F1303" s="183">
        <f t="shared" si="954"/>
        <v>2</v>
      </c>
      <c r="G1303" s="183"/>
      <c r="H1303" s="241">
        <f>Assumptions!$E$22</f>
        <v>0.25345000000000001</v>
      </c>
      <c r="I1303" s="189"/>
      <c r="K1303" s="202">
        <f t="shared" ca="1" si="956"/>
        <v>0</v>
      </c>
      <c r="L1303" s="203">
        <f t="shared" ca="1" si="957"/>
        <v>0</v>
      </c>
      <c r="O1303" s="221">
        <f ca="1">-SUMPRODUCT($O1245:O1245,N(OFFSET($O220:O220,0,MAX(COLUMN($O220:O220))-COLUMN($O220:O220),1,1)))*$H1303</f>
        <v>0</v>
      </c>
      <c r="P1303" s="221">
        <f ca="1">-SUMPRODUCT($O1245:P1245,N(OFFSET($O220:P220,0,MAX(COLUMN($O220:P220))-COLUMN($O220:P220),1,1)))*$H1303</f>
        <v>0</v>
      </c>
      <c r="Q1303" s="221">
        <f ca="1">-SUMPRODUCT($O1245:Q1245,N(OFFSET($O220:Q220,0,MAX(COLUMN($O220:Q220))-COLUMN($O220:Q220),1,1)))*$H1303</f>
        <v>0</v>
      </c>
      <c r="R1303" s="221">
        <f ca="1">-SUMPRODUCT($O1245:R1245,N(OFFSET($O220:R220,0,MAX(COLUMN($O220:R220))-COLUMN($O220:R220),1,1)))*$H1303</f>
        <v>0</v>
      </c>
      <c r="S1303" s="221">
        <f ca="1">-SUMPRODUCT($O1245:S1245,N(OFFSET($O220:S220,0,MAX(COLUMN($O220:S220))-COLUMN($O220:S220),1,1)))*$H1303</f>
        <v>0</v>
      </c>
      <c r="T1303" s="221">
        <f ca="1">-SUMPRODUCT($O1245:T1245,N(OFFSET($O220:T220,0,MAX(COLUMN($O220:T220))-COLUMN($O220:T220),1,1)))*$H1303</f>
        <v>0</v>
      </c>
      <c r="U1303" s="221">
        <f ca="1">-SUMPRODUCT($O1245:U1245,N(OFFSET($O220:U220,0,MAX(COLUMN($O220:U220))-COLUMN($O220:U220),1,1)))*$H1303</f>
        <v>0</v>
      </c>
      <c r="V1303" s="221">
        <f ca="1">-SUMPRODUCT($O1245:V1245,N(OFFSET($O220:V220,0,MAX(COLUMN($O220:V220))-COLUMN($O220:V220),1,1)))*$H1303</f>
        <v>0</v>
      </c>
      <c r="W1303" s="221">
        <f ca="1">-SUMPRODUCT($O1245:W1245,N(OFFSET($O220:W220,0,MAX(COLUMN($O220:W220))-COLUMN($O220:W220),1,1)))*$H1303</f>
        <v>0</v>
      </c>
      <c r="X1303" s="221">
        <f ca="1">-SUMPRODUCT($O1245:X1245,N(OFFSET($O220:X220,0,MAX(COLUMN($O220:X220))-COLUMN($O220:X220),1,1)))*$H1303</f>
        <v>0</v>
      </c>
      <c r="Y1303" s="221">
        <f ca="1">-SUMPRODUCT($O1245:Y1245,N(OFFSET($O220:Y220,0,MAX(COLUMN($O220:Y220))-COLUMN($O220:Y220),1,1)))*$H1303</f>
        <v>0</v>
      </c>
      <c r="Z1303" s="221">
        <f ca="1">-SUMPRODUCT($O1245:Z1245,N(OFFSET($O220:Z220,0,MAX(COLUMN($O220:Z220))-COLUMN($O220:Z220),1,1)))*$H1303</f>
        <v>0</v>
      </c>
      <c r="AA1303" s="221">
        <f ca="1">-SUMPRODUCT($O1245:AA1245,N(OFFSET($O220:AA220,0,MAX(COLUMN($O220:AA220))-COLUMN($O220:AA220),1,1)))*$H1303</f>
        <v>0</v>
      </c>
      <c r="AB1303" s="221">
        <f ca="1">-SUMPRODUCT($O1245:AB1245,N(OFFSET($O220:AB220,0,MAX(COLUMN($O220:AB220))-COLUMN($O220:AB220),1,1)))*$H1303</f>
        <v>0</v>
      </c>
      <c r="AC1303" s="221">
        <f ca="1">-SUMPRODUCT($O1245:AC1245,N(OFFSET($O220:AC220,0,MAX(COLUMN($O220:AC220))-COLUMN($O220:AC220),1,1)))*$H1303</f>
        <v>0</v>
      </c>
      <c r="AD1303" s="221">
        <f ca="1">-SUMPRODUCT($O1245:AD1245,N(OFFSET($O220:AD220,0,MAX(COLUMN($O220:AD220))-COLUMN($O220:AD220),1,1)))*$H1303</f>
        <v>0</v>
      </c>
      <c r="AE1303" s="221">
        <f ca="1">-SUMPRODUCT($O1245:AE1245,N(OFFSET($O220:AE220,0,MAX(COLUMN($O220:AE220))-COLUMN($O220:AE220),1,1)))*$H1303</f>
        <v>0</v>
      </c>
      <c r="AF1303" s="221">
        <f ca="1">-SUMPRODUCT($O1245:AF1245,N(OFFSET($O220:AF220,0,MAX(COLUMN($O220:AF220))-COLUMN($O220:AF220),1,1)))*$H1303</f>
        <v>0</v>
      </c>
      <c r="AG1303" s="221">
        <f ca="1">-SUMPRODUCT($O1245:AG1245,N(OFFSET($O220:AG220,0,MAX(COLUMN($O220:AG220))-COLUMN($O220:AG220),1,1)))*$H1303</f>
        <v>0</v>
      </c>
      <c r="AH1303" s="221">
        <f ca="1">-SUMPRODUCT($O1245:AH1245,N(OFFSET($O220:AH220,0,MAX(COLUMN($O220:AH220))-COLUMN($O220:AH220),1,1)))*$H1303</f>
        <v>0</v>
      </c>
      <c r="AI1303" s="221">
        <f ca="1">-SUMPRODUCT($O1245:AI1245,N(OFFSET($O220:AI220,0,MAX(COLUMN($O220:AI220))-COLUMN($O220:AI220),1,1)))*$H1303</f>
        <v>0</v>
      </c>
      <c r="AJ1303" s="221">
        <f ca="1">-SUMPRODUCT($O1245:AJ1245,N(OFFSET($O220:AJ220,0,MAX(COLUMN($O220:AJ220))-COLUMN($O220:AJ220),1,1)))*$H1303</f>
        <v>0</v>
      </c>
      <c r="AK1303" s="221">
        <f ca="1">-SUMPRODUCT($O1245:AK1245,N(OFFSET($O220:AK220,0,MAX(COLUMN($O220:AK220))-COLUMN($O220:AK220),1,1)))*$H1303</f>
        <v>0</v>
      </c>
      <c r="AL1303" s="221">
        <f ca="1">-SUMPRODUCT($O1245:AL1245,N(OFFSET($O220:AL220,0,MAX(COLUMN($O220:AL220))-COLUMN($O220:AL220),1,1)))*$H1303</f>
        <v>0</v>
      </c>
      <c r="AM1303" s="221">
        <f ca="1">-SUMPRODUCT($O1245:AM1245,N(OFFSET($O220:AM220,0,MAX(COLUMN($O220:AM220))-COLUMN($O220:AM220),1,1)))*$H1303</f>
        <v>0</v>
      </c>
      <c r="AN1303" s="221">
        <f ca="1">-SUMPRODUCT($O1245:AN1245,N(OFFSET($O220:AN220,0,MAX(COLUMN($O220:AN220))-COLUMN($O220:AN220),1,1)))*$H1303</f>
        <v>0</v>
      </c>
      <c r="AO1303" s="221">
        <f ca="1">-SUMPRODUCT($O1245:AO1245,N(OFFSET($O220:AO220,0,MAX(COLUMN($O220:AO220))-COLUMN($O220:AO220),1,1)))*$H1303</f>
        <v>0</v>
      </c>
      <c r="AP1303" s="221">
        <f ca="1">-SUMPRODUCT($O1245:AP1245,N(OFFSET($O220:AP220,0,MAX(COLUMN($O220:AP220))-COLUMN($O220:AP220),1,1)))*$H1303</f>
        <v>0</v>
      </c>
      <c r="AQ1303" s="221">
        <f ca="1">-SUMPRODUCT($O1245:AQ1245,N(OFFSET($O220:AQ220,0,MAX(COLUMN($O220:AQ220))-COLUMN($O220:AQ220),1,1)))*$H1303</f>
        <v>0</v>
      </c>
      <c r="AR1303" s="221">
        <f ca="1">-SUMPRODUCT($O1245:AR1245,N(OFFSET($O220:AR220,0,MAX(COLUMN($O220:AR220))-COLUMN($O220:AR220),1,1)))*$H1303</f>
        <v>0</v>
      </c>
      <c r="AS1303" s="221">
        <f ca="1">-SUMPRODUCT($O1245:AS1245,N(OFFSET($O220:AS220,0,MAX(COLUMN($O220:AS220))-COLUMN($O220:AS220),1,1)))*$H1303</f>
        <v>0</v>
      </c>
      <c r="AT1303" s="221">
        <f ca="1">-SUMPRODUCT($O1245:AT1245,N(OFFSET($O220:AT220,0,MAX(COLUMN($O220:AT220))-COLUMN($O220:AT220),1,1)))*$H1303</f>
        <v>0</v>
      </c>
      <c r="AU1303" s="221">
        <f ca="1">-SUMPRODUCT($O1245:AU1245,N(OFFSET($O220:AU220,0,MAX(COLUMN($O220:AU220))-COLUMN($O220:AU220),1,1)))*$H1303</f>
        <v>0</v>
      </c>
      <c r="AV1303" s="221">
        <f ca="1">-SUMPRODUCT($O1245:AV1245,N(OFFSET($O220:AV220,0,MAX(COLUMN($O220:AV220))-COLUMN($O220:AV220),1,1)))*$H1303</f>
        <v>0</v>
      </c>
      <c r="AW1303" s="221">
        <f ca="1">-SUMPRODUCT($O1245:AW1245,N(OFFSET($O220:AW220,0,MAX(COLUMN($O220:AW220))-COLUMN($O220:AW220),1,1)))*$H1303</f>
        <v>0</v>
      </c>
      <c r="AX1303" s="221">
        <f ca="1">-SUMPRODUCT($O1245:AX1245,N(OFFSET($O220:AX220,0,MAX(COLUMN($O220:AX220))-COLUMN($O220:AX220),1,1)))*$H1303</f>
        <v>0</v>
      </c>
      <c r="AY1303" s="221">
        <f ca="1">-SUMPRODUCT($O1245:AY1245,N(OFFSET($O220:AY220,0,MAX(COLUMN($O220:AY220))-COLUMN($O220:AY220),1,1)))*$H1303</f>
        <v>0</v>
      </c>
      <c r="AZ1303" s="221">
        <f ca="1">-SUMPRODUCT($O1245:AZ1245,N(OFFSET($O220:AZ220,0,MAX(COLUMN($O220:AZ220))-COLUMN($O220:AZ220),1,1)))*$H1303</f>
        <v>0</v>
      </c>
      <c r="BA1303" s="221">
        <f ca="1">-SUMPRODUCT($O1245:BA1245,N(OFFSET($O220:BA220,0,MAX(COLUMN($O220:BA220))-COLUMN($O220:BA220),1,1)))*$H1303</f>
        <v>0</v>
      </c>
      <c r="BB1303" s="221">
        <f ca="1">-SUMPRODUCT($O1245:BB1245,N(OFFSET($O220:BB220,0,MAX(COLUMN($O220:BB220))-COLUMN($O220:BB220),1,1)))*$H1303</f>
        <v>0</v>
      </c>
      <c r="BC1303" s="221">
        <f ca="1">-SUMPRODUCT($O1245:BC1245,N(OFFSET($O220:BC220,0,MAX(COLUMN($O220:BC220))-COLUMN($O220:BC220),1,1)))*$H1303</f>
        <v>0</v>
      </c>
      <c r="BD1303" s="221">
        <f ca="1">-SUMPRODUCT($O1245:BD1245,N(OFFSET($O220:BD220,0,MAX(COLUMN($O220:BD220))-COLUMN($O220:BD220),1,1)))*$H1303</f>
        <v>0</v>
      </c>
      <c r="BE1303" s="221">
        <f ca="1">-SUMPRODUCT($O1245:BE1245,N(OFFSET($O220:BE220,0,MAX(COLUMN($O220:BE220))-COLUMN($O220:BE220),1,1)))*$H1303</f>
        <v>0</v>
      </c>
      <c r="BF1303" s="221">
        <f ca="1">-SUMPRODUCT($O1245:BF1245,N(OFFSET($O220:BF220,0,MAX(COLUMN($O220:BF220))-COLUMN($O220:BF220),1,1)))*$H1303</f>
        <v>0</v>
      </c>
      <c r="BG1303" s="221">
        <f ca="1">-SUMPRODUCT($O1245:BG1245,N(OFFSET($O220:BG220,0,MAX(COLUMN($O220:BG220))-COLUMN($O220:BG220),1,1)))*$H1303</f>
        <v>0</v>
      </c>
      <c r="BH1303" s="221">
        <f ca="1">-SUMPRODUCT($O1245:BH1245,N(OFFSET($O220:BH220,0,MAX(COLUMN($O220:BH220))-COLUMN($O220:BH220),1,1)))*$H1303</f>
        <v>0</v>
      </c>
      <c r="BI1303" s="221">
        <f ca="1">-SUMPRODUCT($O1245:BI1245,N(OFFSET($O220:BI220,0,MAX(COLUMN($O220:BI220))-COLUMN($O220:BI220),1,1)))*$H1303</f>
        <v>0</v>
      </c>
      <c r="BJ1303" s="221">
        <f ca="1">-SUMPRODUCT($O1245:BJ1245,N(OFFSET($O220:BJ220,0,MAX(COLUMN($O220:BJ220))-COLUMN($O220:BJ220),1,1)))*$H1303</f>
        <v>0</v>
      </c>
      <c r="BK1303" s="221">
        <f ca="1">-SUMPRODUCT($O1245:BK1245,N(OFFSET($O220:BK220,0,MAX(COLUMN($O220:BK220))-COLUMN($O220:BK220),1,1)))*$H1303</f>
        <v>0</v>
      </c>
      <c r="BL1303" s="221">
        <f ca="1">-SUMPRODUCT($O1245:BL1245,N(OFFSET($O220:BL220,0,MAX(COLUMN($O220:BL220))-COLUMN($O220:BL220),1,1)))*$H1303</f>
        <v>0</v>
      </c>
      <c r="BM1303" s="221">
        <f ca="1">-SUMPRODUCT($O1245:BM1245,N(OFFSET($O220:BM220,0,MAX(COLUMN($O220:BM220))-COLUMN($O220:BM220),1,1)))*$H1303</f>
        <v>0</v>
      </c>
    </row>
    <row r="1304" spans="3:65" outlineLevel="1" x14ac:dyDescent="0.2">
      <c r="C1304" s="188">
        <f t="shared" si="955"/>
        <v>23</v>
      </c>
      <c r="D1304" s="166" t="str">
        <f t="shared" si="954"/>
        <v>item 23</v>
      </c>
      <c r="E1304" s="211" t="str">
        <f t="shared" si="954"/>
        <v>Operating Expense</v>
      </c>
      <c r="F1304" s="183">
        <f t="shared" si="954"/>
        <v>2</v>
      </c>
      <c r="G1304" s="183"/>
      <c r="H1304" s="241">
        <f>Assumptions!$E$22</f>
        <v>0.25345000000000001</v>
      </c>
      <c r="I1304" s="189"/>
      <c r="K1304" s="202">
        <f t="shared" ca="1" si="956"/>
        <v>0</v>
      </c>
      <c r="L1304" s="203">
        <f t="shared" ca="1" si="957"/>
        <v>0</v>
      </c>
      <c r="O1304" s="221">
        <f ca="1">-SUMPRODUCT($O1246:O1246,N(OFFSET($O221:O221,0,MAX(COLUMN($O221:O221))-COLUMN($O221:O221),1,1)))*$H1304</f>
        <v>0</v>
      </c>
      <c r="P1304" s="221">
        <f ca="1">-SUMPRODUCT($O1246:P1246,N(OFFSET($O221:P221,0,MAX(COLUMN($O221:P221))-COLUMN($O221:P221),1,1)))*$H1304</f>
        <v>0</v>
      </c>
      <c r="Q1304" s="221">
        <f ca="1">-SUMPRODUCT($O1246:Q1246,N(OFFSET($O221:Q221,0,MAX(COLUMN($O221:Q221))-COLUMN($O221:Q221),1,1)))*$H1304</f>
        <v>0</v>
      </c>
      <c r="R1304" s="221">
        <f ca="1">-SUMPRODUCT($O1246:R1246,N(OFFSET($O221:R221,0,MAX(COLUMN($O221:R221))-COLUMN($O221:R221),1,1)))*$H1304</f>
        <v>0</v>
      </c>
      <c r="S1304" s="221">
        <f ca="1">-SUMPRODUCT($O1246:S1246,N(OFFSET($O221:S221,0,MAX(COLUMN($O221:S221))-COLUMN($O221:S221),1,1)))*$H1304</f>
        <v>0</v>
      </c>
      <c r="T1304" s="221">
        <f ca="1">-SUMPRODUCT($O1246:T1246,N(OFFSET($O221:T221,0,MAX(COLUMN($O221:T221))-COLUMN($O221:T221),1,1)))*$H1304</f>
        <v>0</v>
      </c>
      <c r="U1304" s="221">
        <f ca="1">-SUMPRODUCT($O1246:U1246,N(OFFSET($O221:U221,0,MAX(COLUMN($O221:U221))-COLUMN($O221:U221),1,1)))*$H1304</f>
        <v>0</v>
      </c>
      <c r="V1304" s="221">
        <f ca="1">-SUMPRODUCT($O1246:V1246,N(OFFSET($O221:V221,0,MAX(COLUMN($O221:V221))-COLUMN($O221:V221),1,1)))*$H1304</f>
        <v>0</v>
      </c>
      <c r="W1304" s="221">
        <f ca="1">-SUMPRODUCT($O1246:W1246,N(OFFSET($O221:W221,0,MAX(COLUMN($O221:W221))-COLUMN($O221:W221),1,1)))*$H1304</f>
        <v>0</v>
      </c>
      <c r="X1304" s="221">
        <f ca="1">-SUMPRODUCT($O1246:X1246,N(OFFSET($O221:X221,0,MAX(COLUMN($O221:X221))-COLUMN($O221:X221),1,1)))*$H1304</f>
        <v>0</v>
      </c>
      <c r="Y1304" s="221">
        <f ca="1">-SUMPRODUCT($O1246:Y1246,N(OFFSET($O221:Y221,0,MAX(COLUMN($O221:Y221))-COLUMN($O221:Y221),1,1)))*$H1304</f>
        <v>0</v>
      </c>
      <c r="Z1304" s="221">
        <f ca="1">-SUMPRODUCT($O1246:Z1246,N(OFFSET($O221:Z221,0,MAX(COLUMN($O221:Z221))-COLUMN($O221:Z221),1,1)))*$H1304</f>
        <v>0</v>
      </c>
      <c r="AA1304" s="221">
        <f ca="1">-SUMPRODUCT($O1246:AA1246,N(OFFSET($O221:AA221,0,MAX(COLUMN($O221:AA221))-COLUMN($O221:AA221),1,1)))*$H1304</f>
        <v>0</v>
      </c>
      <c r="AB1304" s="221">
        <f ca="1">-SUMPRODUCT($O1246:AB1246,N(OFFSET($O221:AB221,0,MAX(COLUMN($O221:AB221))-COLUMN($O221:AB221),1,1)))*$H1304</f>
        <v>0</v>
      </c>
      <c r="AC1304" s="221">
        <f ca="1">-SUMPRODUCT($O1246:AC1246,N(OFFSET($O221:AC221,0,MAX(COLUMN($O221:AC221))-COLUMN($O221:AC221),1,1)))*$H1304</f>
        <v>0</v>
      </c>
      <c r="AD1304" s="221">
        <f ca="1">-SUMPRODUCT($O1246:AD1246,N(OFFSET($O221:AD221,0,MAX(COLUMN($O221:AD221))-COLUMN($O221:AD221),1,1)))*$H1304</f>
        <v>0</v>
      </c>
      <c r="AE1304" s="221">
        <f ca="1">-SUMPRODUCT($O1246:AE1246,N(OFFSET($O221:AE221,0,MAX(COLUMN($O221:AE221))-COLUMN($O221:AE221),1,1)))*$H1304</f>
        <v>0</v>
      </c>
      <c r="AF1304" s="221">
        <f ca="1">-SUMPRODUCT($O1246:AF1246,N(OFFSET($O221:AF221,0,MAX(COLUMN($O221:AF221))-COLUMN($O221:AF221),1,1)))*$H1304</f>
        <v>0</v>
      </c>
      <c r="AG1304" s="221">
        <f ca="1">-SUMPRODUCT($O1246:AG1246,N(OFFSET($O221:AG221,0,MAX(COLUMN($O221:AG221))-COLUMN($O221:AG221),1,1)))*$H1304</f>
        <v>0</v>
      </c>
      <c r="AH1304" s="221">
        <f ca="1">-SUMPRODUCT($O1246:AH1246,N(OFFSET($O221:AH221,0,MAX(COLUMN($O221:AH221))-COLUMN($O221:AH221),1,1)))*$H1304</f>
        <v>0</v>
      </c>
      <c r="AI1304" s="221">
        <f ca="1">-SUMPRODUCT($O1246:AI1246,N(OFFSET($O221:AI221,0,MAX(COLUMN($O221:AI221))-COLUMN($O221:AI221),1,1)))*$H1304</f>
        <v>0</v>
      </c>
      <c r="AJ1304" s="221">
        <f ca="1">-SUMPRODUCT($O1246:AJ1246,N(OFFSET($O221:AJ221,0,MAX(COLUMN($O221:AJ221))-COLUMN($O221:AJ221),1,1)))*$H1304</f>
        <v>0</v>
      </c>
      <c r="AK1304" s="221">
        <f ca="1">-SUMPRODUCT($O1246:AK1246,N(OFFSET($O221:AK221,0,MAX(COLUMN($O221:AK221))-COLUMN($O221:AK221),1,1)))*$H1304</f>
        <v>0</v>
      </c>
      <c r="AL1304" s="221">
        <f ca="1">-SUMPRODUCT($O1246:AL1246,N(OFFSET($O221:AL221,0,MAX(COLUMN($O221:AL221))-COLUMN($O221:AL221),1,1)))*$H1304</f>
        <v>0</v>
      </c>
      <c r="AM1304" s="221">
        <f ca="1">-SUMPRODUCT($O1246:AM1246,N(OFFSET($O221:AM221,0,MAX(COLUMN($O221:AM221))-COLUMN($O221:AM221),1,1)))*$H1304</f>
        <v>0</v>
      </c>
      <c r="AN1304" s="221">
        <f ca="1">-SUMPRODUCT($O1246:AN1246,N(OFFSET($O221:AN221,0,MAX(COLUMN($O221:AN221))-COLUMN($O221:AN221),1,1)))*$H1304</f>
        <v>0</v>
      </c>
      <c r="AO1304" s="221">
        <f ca="1">-SUMPRODUCT($O1246:AO1246,N(OFFSET($O221:AO221,0,MAX(COLUMN($O221:AO221))-COLUMN($O221:AO221),1,1)))*$H1304</f>
        <v>0</v>
      </c>
      <c r="AP1304" s="221">
        <f ca="1">-SUMPRODUCT($O1246:AP1246,N(OFFSET($O221:AP221,0,MAX(COLUMN($O221:AP221))-COLUMN($O221:AP221),1,1)))*$H1304</f>
        <v>0</v>
      </c>
      <c r="AQ1304" s="221">
        <f ca="1">-SUMPRODUCT($O1246:AQ1246,N(OFFSET($O221:AQ221,0,MAX(COLUMN($O221:AQ221))-COLUMN($O221:AQ221),1,1)))*$H1304</f>
        <v>0</v>
      </c>
      <c r="AR1304" s="221">
        <f ca="1">-SUMPRODUCT($O1246:AR1246,N(OFFSET($O221:AR221,0,MAX(COLUMN($O221:AR221))-COLUMN($O221:AR221),1,1)))*$H1304</f>
        <v>0</v>
      </c>
      <c r="AS1304" s="221">
        <f ca="1">-SUMPRODUCT($O1246:AS1246,N(OFFSET($O221:AS221,0,MAX(COLUMN($O221:AS221))-COLUMN($O221:AS221),1,1)))*$H1304</f>
        <v>0</v>
      </c>
      <c r="AT1304" s="221">
        <f ca="1">-SUMPRODUCT($O1246:AT1246,N(OFFSET($O221:AT221,0,MAX(COLUMN($O221:AT221))-COLUMN($O221:AT221),1,1)))*$H1304</f>
        <v>0</v>
      </c>
      <c r="AU1304" s="221">
        <f ca="1">-SUMPRODUCT($O1246:AU1246,N(OFFSET($O221:AU221,0,MAX(COLUMN($O221:AU221))-COLUMN($O221:AU221),1,1)))*$H1304</f>
        <v>0</v>
      </c>
      <c r="AV1304" s="221">
        <f ca="1">-SUMPRODUCT($O1246:AV1246,N(OFFSET($O221:AV221,0,MAX(COLUMN($O221:AV221))-COLUMN($O221:AV221),1,1)))*$H1304</f>
        <v>0</v>
      </c>
      <c r="AW1304" s="221">
        <f ca="1">-SUMPRODUCT($O1246:AW1246,N(OFFSET($O221:AW221,0,MAX(COLUMN($O221:AW221))-COLUMN($O221:AW221),1,1)))*$H1304</f>
        <v>0</v>
      </c>
      <c r="AX1304" s="221">
        <f ca="1">-SUMPRODUCT($O1246:AX1246,N(OFFSET($O221:AX221,0,MAX(COLUMN($O221:AX221))-COLUMN($O221:AX221),1,1)))*$H1304</f>
        <v>0</v>
      </c>
      <c r="AY1304" s="221">
        <f ca="1">-SUMPRODUCT($O1246:AY1246,N(OFFSET($O221:AY221,0,MAX(COLUMN($O221:AY221))-COLUMN($O221:AY221),1,1)))*$H1304</f>
        <v>0</v>
      </c>
      <c r="AZ1304" s="221">
        <f ca="1">-SUMPRODUCT($O1246:AZ1246,N(OFFSET($O221:AZ221,0,MAX(COLUMN($O221:AZ221))-COLUMN($O221:AZ221),1,1)))*$H1304</f>
        <v>0</v>
      </c>
      <c r="BA1304" s="221">
        <f ca="1">-SUMPRODUCT($O1246:BA1246,N(OFFSET($O221:BA221,0,MAX(COLUMN($O221:BA221))-COLUMN($O221:BA221),1,1)))*$H1304</f>
        <v>0</v>
      </c>
      <c r="BB1304" s="221">
        <f ca="1">-SUMPRODUCT($O1246:BB1246,N(OFFSET($O221:BB221,0,MAX(COLUMN($O221:BB221))-COLUMN($O221:BB221),1,1)))*$H1304</f>
        <v>0</v>
      </c>
      <c r="BC1304" s="221">
        <f ca="1">-SUMPRODUCT($O1246:BC1246,N(OFFSET($O221:BC221,0,MAX(COLUMN($O221:BC221))-COLUMN($O221:BC221),1,1)))*$H1304</f>
        <v>0</v>
      </c>
      <c r="BD1304" s="221">
        <f ca="1">-SUMPRODUCT($O1246:BD1246,N(OFFSET($O221:BD221,0,MAX(COLUMN($O221:BD221))-COLUMN($O221:BD221),1,1)))*$H1304</f>
        <v>0</v>
      </c>
      <c r="BE1304" s="221">
        <f ca="1">-SUMPRODUCT($O1246:BE1246,N(OFFSET($O221:BE221,0,MAX(COLUMN($O221:BE221))-COLUMN($O221:BE221),1,1)))*$H1304</f>
        <v>0</v>
      </c>
      <c r="BF1304" s="221">
        <f ca="1">-SUMPRODUCT($O1246:BF1246,N(OFFSET($O221:BF221,0,MAX(COLUMN($O221:BF221))-COLUMN($O221:BF221),1,1)))*$H1304</f>
        <v>0</v>
      </c>
      <c r="BG1304" s="221">
        <f ca="1">-SUMPRODUCT($O1246:BG1246,N(OFFSET($O221:BG221,0,MAX(COLUMN($O221:BG221))-COLUMN($O221:BG221),1,1)))*$H1304</f>
        <v>0</v>
      </c>
      <c r="BH1304" s="221">
        <f ca="1">-SUMPRODUCT($O1246:BH1246,N(OFFSET($O221:BH221,0,MAX(COLUMN($O221:BH221))-COLUMN($O221:BH221),1,1)))*$H1304</f>
        <v>0</v>
      </c>
      <c r="BI1304" s="221">
        <f ca="1">-SUMPRODUCT($O1246:BI1246,N(OFFSET($O221:BI221,0,MAX(COLUMN($O221:BI221))-COLUMN($O221:BI221),1,1)))*$H1304</f>
        <v>0</v>
      </c>
      <c r="BJ1304" s="221">
        <f ca="1">-SUMPRODUCT($O1246:BJ1246,N(OFFSET($O221:BJ221,0,MAX(COLUMN($O221:BJ221))-COLUMN($O221:BJ221),1,1)))*$H1304</f>
        <v>0</v>
      </c>
      <c r="BK1304" s="221">
        <f ca="1">-SUMPRODUCT($O1246:BK1246,N(OFFSET($O221:BK221,0,MAX(COLUMN($O221:BK221))-COLUMN($O221:BK221),1,1)))*$H1304</f>
        <v>0</v>
      </c>
      <c r="BL1304" s="221">
        <f ca="1">-SUMPRODUCT($O1246:BL1246,N(OFFSET($O221:BL221,0,MAX(COLUMN($O221:BL221))-COLUMN($O221:BL221),1,1)))*$H1304</f>
        <v>0</v>
      </c>
      <c r="BM1304" s="221">
        <f ca="1">-SUMPRODUCT($O1246:BM1246,N(OFFSET($O221:BM221,0,MAX(COLUMN($O221:BM221))-COLUMN($O221:BM221),1,1)))*$H1304</f>
        <v>0</v>
      </c>
    </row>
    <row r="1305" spans="3:65" outlineLevel="1" x14ac:dyDescent="0.2">
      <c r="C1305" s="188">
        <f t="shared" si="955"/>
        <v>24</v>
      </c>
      <c r="D1305" s="166" t="str">
        <f t="shared" si="954"/>
        <v>item 24</v>
      </c>
      <c r="E1305" s="211" t="str">
        <f t="shared" si="954"/>
        <v>Operating Expense</v>
      </c>
      <c r="F1305" s="183">
        <f t="shared" si="954"/>
        <v>2</v>
      </c>
      <c r="G1305" s="183"/>
      <c r="H1305" s="241">
        <f>Assumptions!$E$22</f>
        <v>0.25345000000000001</v>
      </c>
      <c r="I1305" s="189"/>
      <c r="K1305" s="202">
        <f t="shared" ca="1" si="956"/>
        <v>0</v>
      </c>
      <c r="L1305" s="203">
        <f t="shared" ca="1" si="957"/>
        <v>0</v>
      </c>
      <c r="O1305" s="221">
        <f ca="1">-SUMPRODUCT($O1247:O1247,N(OFFSET($O222:O222,0,MAX(COLUMN($O222:O222))-COLUMN($O222:O222),1,1)))*$H1305</f>
        <v>0</v>
      </c>
      <c r="P1305" s="221">
        <f ca="1">-SUMPRODUCT($O1247:P1247,N(OFFSET($O222:P222,0,MAX(COLUMN($O222:P222))-COLUMN($O222:P222),1,1)))*$H1305</f>
        <v>0</v>
      </c>
      <c r="Q1305" s="221">
        <f ca="1">-SUMPRODUCT($O1247:Q1247,N(OFFSET($O222:Q222,0,MAX(COLUMN($O222:Q222))-COLUMN($O222:Q222),1,1)))*$H1305</f>
        <v>0</v>
      </c>
      <c r="R1305" s="221">
        <f ca="1">-SUMPRODUCT($O1247:R1247,N(OFFSET($O222:R222,0,MAX(COLUMN($O222:R222))-COLUMN($O222:R222),1,1)))*$H1305</f>
        <v>0</v>
      </c>
      <c r="S1305" s="221">
        <f ca="1">-SUMPRODUCT($O1247:S1247,N(OFFSET($O222:S222,0,MAX(COLUMN($O222:S222))-COLUMN($O222:S222),1,1)))*$H1305</f>
        <v>0</v>
      </c>
      <c r="T1305" s="221">
        <f ca="1">-SUMPRODUCT($O1247:T1247,N(OFFSET($O222:T222,0,MAX(COLUMN($O222:T222))-COLUMN($O222:T222),1,1)))*$H1305</f>
        <v>0</v>
      </c>
      <c r="U1305" s="221">
        <f ca="1">-SUMPRODUCT($O1247:U1247,N(OFFSET($O222:U222,0,MAX(COLUMN($O222:U222))-COLUMN($O222:U222),1,1)))*$H1305</f>
        <v>0</v>
      </c>
      <c r="V1305" s="221">
        <f ca="1">-SUMPRODUCT($O1247:V1247,N(OFFSET($O222:V222,0,MAX(COLUMN($O222:V222))-COLUMN($O222:V222),1,1)))*$H1305</f>
        <v>0</v>
      </c>
      <c r="W1305" s="221">
        <f ca="1">-SUMPRODUCT($O1247:W1247,N(OFFSET($O222:W222,0,MAX(COLUMN($O222:W222))-COLUMN($O222:W222),1,1)))*$H1305</f>
        <v>0</v>
      </c>
      <c r="X1305" s="221">
        <f ca="1">-SUMPRODUCT($O1247:X1247,N(OFFSET($O222:X222,0,MAX(COLUMN($O222:X222))-COLUMN($O222:X222),1,1)))*$H1305</f>
        <v>0</v>
      </c>
      <c r="Y1305" s="221">
        <f ca="1">-SUMPRODUCT($O1247:Y1247,N(OFFSET($O222:Y222,0,MAX(COLUMN($O222:Y222))-COLUMN($O222:Y222),1,1)))*$H1305</f>
        <v>0</v>
      </c>
      <c r="Z1305" s="221">
        <f ca="1">-SUMPRODUCT($O1247:Z1247,N(OFFSET($O222:Z222,0,MAX(COLUMN($O222:Z222))-COLUMN($O222:Z222),1,1)))*$H1305</f>
        <v>0</v>
      </c>
      <c r="AA1305" s="221">
        <f ca="1">-SUMPRODUCT($O1247:AA1247,N(OFFSET($O222:AA222,0,MAX(COLUMN($O222:AA222))-COLUMN($O222:AA222),1,1)))*$H1305</f>
        <v>0</v>
      </c>
      <c r="AB1305" s="221">
        <f ca="1">-SUMPRODUCT($O1247:AB1247,N(OFFSET($O222:AB222,0,MAX(COLUMN($O222:AB222))-COLUMN($O222:AB222),1,1)))*$H1305</f>
        <v>0</v>
      </c>
      <c r="AC1305" s="221">
        <f ca="1">-SUMPRODUCT($O1247:AC1247,N(OFFSET($O222:AC222,0,MAX(COLUMN($O222:AC222))-COLUMN($O222:AC222),1,1)))*$H1305</f>
        <v>0</v>
      </c>
      <c r="AD1305" s="221">
        <f ca="1">-SUMPRODUCT($O1247:AD1247,N(OFFSET($O222:AD222,0,MAX(COLUMN($O222:AD222))-COLUMN($O222:AD222),1,1)))*$H1305</f>
        <v>0</v>
      </c>
      <c r="AE1305" s="221">
        <f ca="1">-SUMPRODUCT($O1247:AE1247,N(OFFSET($O222:AE222,0,MAX(COLUMN($O222:AE222))-COLUMN($O222:AE222),1,1)))*$H1305</f>
        <v>0</v>
      </c>
      <c r="AF1305" s="221">
        <f ca="1">-SUMPRODUCT($O1247:AF1247,N(OFFSET($O222:AF222,0,MAX(COLUMN($O222:AF222))-COLUMN($O222:AF222),1,1)))*$H1305</f>
        <v>0</v>
      </c>
      <c r="AG1305" s="221">
        <f ca="1">-SUMPRODUCT($O1247:AG1247,N(OFFSET($O222:AG222,0,MAX(COLUMN($O222:AG222))-COLUMN($O222:AG222),1,1)))*$H1305</f>
        <v>0</v>
      </c>
      <c r="AH1305" s="221">
        <f ca="1">-SUMPRODUCT($O1247:AH1247,N(OFFSET($O222:AH222,0,MAX(COLUMN($O222:AH222))-COLUMN($O222:AH222),1,1)))*$H1305</f>
        <v>0</v>
      </c>
      <c r="AI1305" s="221">
        <f ca="1">-SUMPRODUCT($O1247:AI1247,N(OFFSET($O222:AI222,0,MAX(COLUMN($O222:AI222))-COLUMN($O222:AI222),1,1)))*$H1305</f>
        <v>0</v>
      </c>
      <c r="AJ1305" s="221">
        <f ca="1">-SUMPRODUCT($O1247:AJ1247,N(OFFSET($O222:AJ222,0,MAX(COLUMN($O222:AJ222))-COLUMN($O222:AJ222),1,1)))*$H1305</f>
        <v>0</v>
      </c>
      <c r="AK1305" s="221">
        <f ca="1">-SUMPRODUCT($O1247:AK1247,N(OFFSET($O222:AK222,0,MAX(COLUMN($O222:AK222))-COLUMN($O222:AK222),1,1)))*$H1305</f>
        <v>0</v>
      </c>
      <c r="AL1305" s="221">
        <f ca="1">-SUMPRODUCT($O1247:AL1247,N(OFFSET($O222:AL222,0,MAX(COLUMN($O222:AL222))-COLUMN($O222:AL222),1,1)))*$H1305</f>
        <v>0</v>
      </c>
      <c r="AM1305" s="221">
        <f ca="1">-SUMPRODUCT($O1247:AM1247,N(OFFSET($O222:AM222,0,MAX(COLUMN($O222:AM222))-COLUMN($O222:AM222),1,1)))*$H1305</f>
        <v>0</v>
      </c>
      <c r="AN1305" s="221">
        <f ca="1">-SUMPRODUCT($O1247:AN1247,N(OFFSET($O222:AN222,0,MAX(COLUMN($O222:AN222))-COLUMN($O222:AN222),1,1)))*$H1305</f>
        <v>0</v>
      </c>
      <c r="AO1305" s="221">
        <f ca="1">-SUMPRODUCT($O1247:AO1247,N(OFFSET($O222:AO222,0,MAX(COLUMN($O222:AO222))-COLUMN($O222:AO222),1,1)))*$H1305</f>
        <v>0</v>
      </c>
      <c r="AP1305" s="221">
        <f ca="1">-SUMPRODUCT($O1247:AP1247,N(OFFSET($O222:AP222,0,MAX(COLUMN($O222:AP222))-COLUMN($O222:AP222),1,1)))*$H1305</f>
        <v>0</v>
      </c>
      <c r="AQ1305" s="221">
        <f ca="1">-SUMPRODUCT($O1247:AQ1247,N(OFFSET($O222:AQ222,0,MAX(COLUMN($O222:AQ222))-COLUMN($O222:AQ222),1,1)))*$H1305</f>
        <v>0</v>
      </c>
      <c r="AR1305" s="221">
        <f ca="1">-SUMPRODUCT($O1247:AR1247,N(OFFSET($O222:AR222,0,MAX(COLUMN($O222:AR222))-COLUMN($O222:AR222),1,1)))*$H1305</f>
        <v>0</v>
      </c>
      <c r="AS1305" s="221">
        <f ca="1">-SUMPRODUCT($O1247:AS1247,N(OFFSET($O222:AS222,0,MAX(COLUMN($O222:AS222))-COLUMN($O222:AS222),1,1)))*$H1305</f>
        <v>0</v>
      </c>
      <c r="AT1305" s="221">
        <f ca="1">-SUMPRODUCT($O1247:AT1247,N(OFFSET($O222:AT222,0,MAX(COLUMN($O222:AT222))-COLUMN($O222:AT222),1,1)))*$H1305</f>
        <v>0</v>
      </c>
      <c r="AU1305" s="221">
        <f ca="1">-SUMPRODUCT($O1247:AU1247,N(OFFSET($O222:AU222,0,MAX(COLUMN($O222:AU222))-COLUMN($O222:AU222),1,1)))*$H1305</f>
        <v>0</v>
      </c>
      <c r="AV1305" s="221">
        <f ca="1">-SUMPRODUCT($O1247:AV1247,N(OFFSET($O222:AV222,0,MAX(COLUMN($O222:AV222))-COLUMN($O222:AV222),1,1)))*$H1305</f>
        <v>0</v>
      </c>
      <c r="AW1305" s="221">
        <f ca="1">-SUMPRODUCT($O1247:AW1247,N(OFFSET($O222:AW222,0,MAX(COLUMN($O222:AW222))-COLUMN($O222:AW222),1,1)))*$H1305</f>
        <v>0</v>
      </c>
      <c r="AX1305" s="221">
        <f ca="1">-SUMPRODUCT($O1247:AX1247,N(OFFSET($O222:AX222,0,MAX(COLUMN($O222:AX222))-COLUMN($O222:AX222),1,1)))*$H1305</f>
        <v>0</v>
      </c>
      <c r="AY1305" s="221">
        <f ca="1">-SUMPRODUCT($O1247:AY1247,N(OFFSET($O222:AY222,0,MAX(COLUMN($O222:AY222))-COLUMN($O222:AY222),1,1)))*$H1305</f>
        <v>0</v>
      </c>
      <c r="AZ1305" s="221">
        <f ca="1">-SUMPRODUCT($O1247:AZ1247,N(OFFSET($O222:AZ222,0,MAX(COLUMN($O222:AZ222))-COLUMN($O222:AZ222),1,1)))*$H1305</f>
        <v>0</v>
      </c>
      <c r="BA1305" s="221">
        <f ca="1">-SUMPRODUCT($O1247:BA1247,N(OFFSET($O222:BA222,0,MAX(COLUMN($O222:BA222))-COLUMN($O222:BA222),1,1)))*$H1305</f>
        <v>0</v>
      </c>
      <c r="BB1305" s="221">
        <f ca="1">-SUMPRODUCT($O1247:BB1247,N(OFFSET($O222:BB222,0,MAX(COLUMN($O222:BB222))-COLUMN($O222:BB222),1,1)))*$H1305</f>
        <v>0</v>
      </c>
      <c r="BC1305" s="221">
        <f ca="1">-SUMPRODUCT($O1247:BC1247,N(OFFSET($O222:BC222,0,MAX(COLUMN($O222:BC222))-COLUMN($O222:BC222),1,1)))*$H1305</f>
        <v>0</v>
      </c>
      <c r="BD1305" s="221">
        <f ca="1">-SUMPRODUCT($O1247:BD1247,N(OFFSET($O222:BD222,0,MAX(COLUMN($O222:BD222))-COLUMN($O222:BD222),1,1)))*$H1305</f>
        <v>0</v>
      </c>
      <c r="BE1305" s="221">
        <f ca="1">-SUMPRODUCT($O1247:BE1247,N(OFFSET($O222:BE222,0,MAX(COLUMN($O222:BE222))-COLUMN($O222:BE222),1,1)))*$H1305</f>
        <v>0</v>
      </c>
      <c r="BF1305" s="221">
        <f ca="1">-SUMPRODUCT($O1247:BF1247,N(OFFSET($O222:BF222,0,MAX(COLUMN($O222:BF222))-COLUMN($O222:BF222),1,1)))*$H1305</f>
        <v>0</v>
      </c>
      <c r="BG1305" s="221">
        <f ca="1">-SUMPRODUCT($O1247:BG1247,N(OFFSET($O222:BG222,0,MAX(COLUMN($O222:BG222))-COLUMN($O222:BG222),1,1)))*$H1305</f>
        <v>0</v>
      </c>
      <c r="BH1305" s="221">
        <f ca="1">-SUMPRODUCT($O1247:BH1247,N(OFFSET($O222:BH222,0,MAX(COLUMN($O222:BH222))-COLUMN($O222:BH222),1,1)))*$H1305</f>
        <v>0</v>
      </c>
      <c r="BI1305" s="221">
        <f ca="1">-SUMPRODUCT($O1247:BI1247,N(OFFSET($O222:BI222,0,MAX(COLUMN($O222:BI222))-COLUMN($O222:BI222),1,1)))*$H1305</f>
        <v>0</v>
      </c>
      <c r="BJ1305" s="221">
        <f ca="1">-SUMPRODUCT($O1247:BJ1247,N(OFFSET($O222:BJ222,0,MAX(COLUMN($O222:BJ222))-COLUMN($O222:BJ222),1,1)))*$H1305</f>
        <v>0</v>
      </c>
      <c r="BK1305" s="221">
        <f ca="1">-SUMPRODUCT($O1247:BK1247,N(OFFSET($O222:BK222,0,MAX(COLUMN($O222:BK222))-COLUMN($O222:BK222),1,1)))*$H1305</f>
        <v>0</v>
      </c>
      <c r="BL1305" s="221">
        <f ca="1">-SUMPRODUCT($O1247:BL1247,N(OFFSET($O222:BL222,0,MAX(COLUMN($O222:BL222))-COLUMN($O222:BL222),1,1)))*$H1305</f>
        <v>0</v>
      </c>
      <c r="BM1305" s="221">
        <f ca="1">-SUMPRODUCT($O1247:BM1247,N(OFFSET($O222:BM222,0,MAX(COLUMN($O222:BM222))-COLUMN($O222:BM222),1,1)))*$H1305</f>
        <v>0</v>
      </c>
    </row>
    <row r="1306" spans="3:65" outlineLevel="1" x14ac:dyDescent="0.2">
      <c r="C1306" s="188">
        <f t="shared" si="955"/>
        <v>25</v>
      </c>
      <c r="D1306" s="166" t="str">
        <f t="shared" si="954"/>
        <v>item 25</v>
      </c>
      <c r="E1306" s="211" t="str">
        <f t="shared" si="954"/>
        <v>Operating Expense</v>
      </c>
      <c r="F1306" s="183">
        <f t="shared" si="954"/>
        <v>2</v>
      </c>
      <c r="G1306" s="183"/>
      <c r="H1306" s="241">
        <f>Assumptions!$E$22</f>
        <v>0.25345000000000001</v>
      </c>
      <c r="I1306" s="189"/>
      <c r="K1306" s="205">
        <f t="shared" ca="1" si="956"/>
        <v>0</v>
      </c>
      <c r="L1306" s="206">
        <f t="shared" ca="1" si="957"/>
        <v>0</v>
      </c>
      <c r="O1306" s="221">
        <f ca="1">-SUMPRODUCT($O1248:O1248,N(OFFSET($O223:O223,0,MAX(COLUMN($O223:O223))-COLUMN($O223:O223),1,1)))*$H1306</f>
        <v>0</v>
      </c>
      <c r="P1306" s="221">
        <f ca="1">-SUMPRODUCT($O1248:P1248,N(OFFSET($O223:P223,0,MAX(COLUMN($O223:P223))-COLUMN($O223:P223),1,1)))*$H1306</f>
        <v>0</v>
      </c>
      <c r="Q1306" s="221">
        <f ca="1">-SUMPRODUCT($O1248:Q1248,N(OFFSET($O223:Q223,0,MAX(COLUMN($O223:Q223))-COLUMN($O223:Q223),1,1)))*$H1306</f>
        <v>0</v>
      </c>
      <c r="R1306" s="221">
        <f ca="1">-SUMPRODUCT($O1248:R1248,N(OFFSET($O223:R223,0,MAX(COLUMN($O223:R223))-COLUMN($O223:R223),1,1)))*$H1306</f>
        <v>0</v>
      </c>
      <c r="S1306" s="221">
        <f ca="1">-SUMPRODUCT($O1248:S1248,N(OFFSET($O223:S223,0,MAX(COLUMN($O223:S223))-COLUMN($O223:S223),1,1)))*$H1306</f>
        <v>0</v>
      </c>
      <c r="T1306" s="221">
        <f ca="1">-SUMPRODUCT($O1248:T1248,N(OFFSET($O223:T223,0,MAX(COLUMN($O223:T223))-COLUMN($O223:T223),1,1)))*$H1306</f>
        <v>0</v>
      </c>
      <c r="U1306" s="221">
        <f ca="1">-SUMPRODUCT($O1248:U1248,N(OFFSET($O223:U223,0,MAX(COLUMN($O223:U223))-COLUMN($O223:U223),1,1)))*$H1306</f>
        <v>0</v>
      </c>
      <c r="V1306" s="221">
        <f ca="1">-SUMPRODUCT($O1248:V1248,N(OFFSET($O223:V223,0,MAX(COLUMN($O223:V223))-COLUMN($O223:V223),1,1)))*$H1306</f>
        <v>0</v>
      </c>
      <c r="W1306" s="221">
        <f ca="1">-SUMPRODUCT($O1248:W1248,N(OFFSET($O223:W223,0,MAX(COLUMN($O223:W223))-COLUMN($O223:W223),1,1)))*$H1306</f>
        <v>0</v>
      </c>
      <c r="X1306" s="221">
        <f ca="1">-SUMPRODUCT($O1248:X1248,N(OFFSET($O223:X223,0,MAX(COLUMN($O223:X223))-COLUMN($O223:X223),1,1)))*$H1306</f>
        <v>0</v>
      </c>
      <c r="Y1306" s="221">
        <f ca="1">-SUMPRODUCT($O1248:Y1248,N(OFFSET($O223:Y223,0,MAX(COLUMN($O223:Y223))-COLUMN($O223:Y223),1,1)))*$H1306</f>
        <v>0</v>
      </c>
      <c r="Z1306" s="221">
        <f ca="1">-SUMPRODUCT($O1248:Z1248,N(OFFSET($O223:Z223,0,MAX(COLUMN($O223:Z223))-COLUMN($O223:Z223),1,1)))*$H1306</f>
        <v>0</v>
      </c>
      <c r="AA1306" s="221">
        <f ca="1">-SUMPRODUCT($O1248:AA1248,N(OFFSET($O223:AA223,0,MAX(COLUMN($O223:AA223))-COLUMN($O223:AA223),1,1)))*$H1306</f>
        <v>0</v>
      </c>
      <c r="AB1306" s="221">
        <f ca="1">-SUMPRODUCT($O1248:AB1248,N(OFFSET($O223:AB223,0,MAX(COLUMN($O223:AB223))-COLUMN($O223:AB223),1,1)))*$H1306</f>
        <v>0</v>
      </c>
      <c r="AC1306" s="221">
        <f ca="1">-SUMPRODUCT($O1248:AC1248,N(OFFSET($O223:AC223,0,MAX(COLUMN($O223:AC223))-COLUMN($O223:AC223),1,1)))*$H1306</f>
        <v>0</v>
      </c>
      <c r="AD1306" s="221">
        <f ca="1">-SUMPRODUCT($O1248:AD1248,N(OFFSET($O223:AD223,0,MAX(COLUMN($O223:AD223))-COLUMN($O223:AD223),1,1)))*$H1306</f>
        <v>0</v>
      </c>
      <c r="AE1306" s="221">
        <f ca="1">-SUMPRODUCT($O1248:AE1248,N(OFFSET($O223:AE223,0,MAX(COLUMN($O223:AE223))-COLUMN($O223:AE223),1,1)))*$H1306</f>
        <v>0</v>
      </c>
      <c r="AF1306" s="221">
        <f ca="1">-SUMPRODUCT($O1248:AF1248,N(OFFSET($O223:AF223,0,MAX(COLUMN($O223:AF223))-COLUMN($O223:AF223),1,1)))*$H1306</f>
        <v>0</v>
      </c>
      <c r="AG1306" s="221">
        <f ca="1">-SUMPRODUCT($O1248:AG1248,N(OFFSET($O223:AG223,0,MAX(COLUMN($O223:AG223))-COLUMN($O223:AG223),1,1)))*$H1306</f>
        <v>0</v>
      </c>
      <c r="AH1306" s="221">
        <f ca="1">-SUMPRODUCT($O1248:AH1248,N(OFFSET($O223:AH223,0,MAX(COLUMN($O223:AH223))-COLUMN($O223:AH223),1,1)))*$H1306</f>
        <v>0</v>
      </c>
      <c r="AI1306" s="221">
        <f ca="1">-SUMPRODUCT($O1248:AI1248,N(OFFSET($O223:AI223,0,MAX(COLUMN($O223:AI223))-COLUMN($O223:AI223),1,1)))*$H1306</f>
        <v>0</v>
      </c>
      <c r="AJ1306" s="221">
        <f ca="1">-SUMPRODUCT($O1248:AJ1248,N(OFFSET($O223:AJ223,0,MAX(COLUMN($O223:AJ223))-COLUMN($O223:AJ223),1,1)))*$H1306</f>
        <v>0</v>
      </c>
      <c r="AK1306" s="221">
        <f ca="1">-SUMPRODUCT($O1248:AK1248,N(OFFSET($O223:AK223,0,MAX(COLUMN($O223:AK223))-COLUMN($O223:AK223),1,1)))*$H1306</f>
        <v>0</v>
      </c>
      <c r="AL1306" s="221">
        <f ca="1">-SUMPRODUCT($O1248:AL1248,N(OFFSET($O223:AL223,0,MAX(COLUMN($O223:AL223))-COLUMN($O223:AL223),1,1)))*$H1306</f>
        <v>0</v>
      </c>
      <c r="AM1306" s="221">
        <f ca="1">-SUMPRODUCT($O1248:AM1248,N(OFFSET($O223:AM223,0,MAX(COLUMN($O223:AM223))-COLUMN($O223:AM223),1,1)))*$H1306</f>
        <v>0</v>
      </c>
      <c r="AN1306" s="221">
        <f ca="1">-SUMPRODUCT($O1248:AN1248,N(OFFSET($O223:AN223,0,MAX(COLUMN($O223:AN223))-COLUMN($O223:AN223),1,1)))*$H1306</f>
        <v>0</v>
      </c>
      <c r="AO1306" s="221">
        <f ca="1">-SUMPRODUCT($O1248:AO1248,N(OFFSET($O223:AO223,0,MAX(COLUMN($O223:AO223))-COLUMN($O223:AO223),1,1)))*$H1306</f>
        <v>0</v>
      </c>
      <c r="AP1306" s="221">
        <f ca="1">-SUMPRODUCT($O1248:AP1248,N(OFFSET($O223:AP223,0,MAX(COLUMN($O223:AP223))-COLUMN($O223:AP223),1,1)))*$H1306</f>
        <v>0</v>
      </c>
      <c r="AQ1306" s="221">
        <f ca="1">-SUMPRODUCT($O1248:AQ1248,N(OFFSET($O223:AQ223,0,MAX(COLUMN($O223:AQ223))-COLUMN($O223:AQ223),1,1)))*$H1306</f>
        <v>0</v>
      </c>
      <c r="AR1306" s="221">
        <f ca="1">-SUMPRODUCT($O1248:AR1248,N(OFFSET($O223:AR223,0,MAX(COLUMN($O223:AR223))-COLUMN($O223:AR223),1,1)))*$H1306</f>
        <v>0</v>
      </c>
      <c r="AS1306" s="221">
        <f ca="1">-SUMPRODUCT($O1248:AS1248,N(OFFSET($O223:AS223,0,MAX(COLUMN($O223:AS223))-COLUMN($O223:AS223),1,1)))*$H1306</f>
        <v>0</v>
      </c>
      <c r="AT1306" s="221">
        <f ca="1">-SUMPRODUCT($O1248:AT1248,N(OFFSET($O223:AT223,0,MAX(COLUMN($O223:AT223))-COLUMN($O223:AT223),1,1)))*$H1306</f>
        <v>0</v>
      </c>
      <c r="AU1306" s="221">
        <f ca="1">-SUMPRODUCT($O1248:AU1248,N(OFFSET($O223:AU223,0,MAX(COLUMN($O223:AU223))-COLUMN($O223:AU223),1,1)))*$H1306</f>
        <v>0</v>
      </c>
      <c r="AV1306" s="221">
        <f ca="1">-SUMPRODUCT($O1248:AV1248,N(OFFSET($O223:AV223,0,MAX(COLUMN($O223:AV223))-COLUMN($O223:AV223),1,1)))*$H1306</f>
        <v>0</v>
      </c>
      <c r="AW1306" s="221">
        <f ca="1">-SUMPRODUCT($O1248:AW1248,N(OFFSET($O223:AW223,0,MAX(COLUMN($O223:AW223))-COLUMN($O223:AW223),1,1)))*$H1306</f>
        <v>0</v>
      </c>
      <c r="AX1306" s="221">
        <f ca="1">-SUMPRODUCT($O1248:AX1248,N(OFFSET($O223:AX223,0,MAX(COLUMN($O223:AX223))-COLUMN($O223:AX223),1,1)))*$H1306</f>
        <v>0</v>
      </c>
      <c r="AY1306" s="221">
        <f ca="1">-SUMPRODUCT($O1248:AY1248,N(OFFSET($O223:AY223,0,MAX(COLUMN($O223:AY223))-COLUMN($O223:AY223),1,1)))*$H1306</f>
        <v>0</v>
      </c>
      <c r="AZ1306" s="221">
        <f ca="1">-SUMPRODUCT($O1248:AZ1248,N(OFFSET($O223:AZ223,0,MAX(COLUMN($O223:AZ223))-COLUMN($O223:AZ223),1,1)))*$H1306</f>
        <v>0</v>
      </c>
      <c r="BA1306" s="221">
        <f ca="1">-SUMPRODUCT($O1248:BA1248,N(OFFSET($O223:BA223,0,MAX(COLUMN($O223:BA223))-COLUMN($O223:BA223),1,1)))*$H1306</f>
        <v>0</v>
      </c>
      <c r="BB1306" s="221">
        <f ca="1">-SUMPRODUCT($O1248:BB1248,N(OFFSET($O223:BB223,0,MAX(COLUMN($O223:BB223))-COLUMN($O223:BB223),1,1)))*$H1306</f>
        <v>0</v>
      </c>
      <c r="BC1306" s="221">
        <f ca="1">-SUMPRODUCT($O1248:BC1248,N(OFFSET($O223:BC223,0,MAX(COLUMN($O223:BC223))-COLUMN($O223:BC223),1,1)))*$H1306</f>
        <v>0</v>
      </c>
      <c r="BD1306" s="221">
        <f ca="1">-SUMPRODUCT($O1248:BD1248,N(OFFSET($O223:BD223,0,MAX(COLUMN($O223:BD223))-COLUMN($O223:BD223),1,1)))*$H1306</f>
        <v>0</v>
      </c>
      <c r="BE1306" s="221">
        <f ca="1">-SUMPRODUCT($O1248:BE1248,N(OFFSET($O223:BE223,0,MAX(COLUMN($O223:BE223))-COLUMN($O223:BE223),1,1)))*$H1306</f>
        <v>0</v>
      </c>
      <c r="BF1306" s="221">
        <f ca="1">-SUMPRODUCT($O1248:BF1248,N(OFFSET($O223:BF223,0,MAX(COLUMN($O223:BF223))-COLUMN($O223:BF223),1,1)))*$H1306</f>
        <v>0</v>
      </c>
      <c r="BG1306" s="221">
        <f ca="1">-SUMPRODUCT($O1248:BG1248,N(OFFSET($O223:BG223,0,MAX(COLUMN($O223:BG223))-COLUMN($O223:BG223),1,1)))*$H1306</f>
        <v>0</v>
      </c>
      <c r="BH1306" s="221">
        <f ca="1">-SUMPRODUCT($O1248:BH1248,N(OFFSET($O223:BH223,0,MAX(COLUMN($O223:BH223))-COLUMN($O223:BH223),1,1)))*$H1306</f>
        <v>0</v>
      </c>
      <c r="BI1306" s="221">
        <f ca="1">-SUMPRODUCT($O1248:BI1248,N(OFFSET($O223:BI223,0,MAX(COLUMN($O223:BI223))-COLUMN($O223:BI223),1,1)))*$H1306</f>
        <v>0</v>
      </c>
      <c r="BJ1306" s="221">
        <f ca="1">-SUMPRODUCT($O1248:BJ1248,N(OFFSET($O223:BJ223,0,MAX(COLUMN($O223:BJ223))-COLUMN($O223:BJ223),1,1)))*$H1306</f>
        <v>0</v>
      </c>
      <c r="BK1306" s="221">
        <f ca="1">-SUMPRODUCT($O1248:BK1248,N(OFFSET($O223:BK223,0,MAX(COLUMN($O223:BK223))-COLUMN($O223:BK223),1,1)))*$H1306</f>
        <v>0</v>
      </c>
      <c r="BL1306" s="221">
        <f ca="1">-SUMPRODUCT($O1248:BL1248,N(OFFSET($O223:BL223,0,MAX(COLUMN($O223:BL223))-COLUMN($O223:BL223),1,1)))*$H1306</f>
        <v>0</v>
      </c>
      <c r="BM1306" s="221">
        <f ca="1">-SUMPRODUCT($O1248:BM1248,N(OFFSET($O223:BM223,0,MAX(COLUMN($O223:BM223))-COLUMN($O223:BM223),1,1)))*$H1306</f>
        <v>0</v>
      </c>
    </row>
    <row r="1307" spans="3:65" outlineLevel="1" x14ac:dyDescent="0.2">
      <c r="D1307" s="194"/>
      <c r="K1307" s="207"/>
      <c r="L1307" s="208"/>
      <c r="O1307" s="209"/>
      <c r="P1307" s="209"/>
      <c r="Q1307" s="209"/>
      <c r="R1307" s="209"/>
      <c r="S1307" s="209"/>
      <c r="T1307" s="209"/>
      <c r="U1307" s="209"/>
      <c r="V1307" s="209"/>
      <c r="W1307" s="209"/>
      <c r="X1307" s="209"/>
      <c r="Y1307" s="209"/>
      <c r="Z1307" s="209"/>
      <c r="AA1307" s="209"/>
      <c r="AB1307" s="209"/>
      <c r="AC1307" s="209"/>
      <c r="AD1307" s="209"/>
      <c r="AE1307" s="209"/>
      <c r="AF1307" s="209"/>
      <c r="AG1307" s="209"/>
      <c r="AH1307" s="209"/>
      <c r="AI1307" s="209"/>
      <c r="AJ1307" s="209"/>
      <c r="AK1307" s="209"/>
      <c r="AL1307" s="209"/>
      <c r="AM1307" s="209"/>
      <c r="AN1307" s="209"/>
      <c r="AO1307" s="209"/>
      <c r="AP1307" s="209"/>
      <c r="AQ1307" s="209"/>
      <c r="AR1307" s="209"/>
      <c r="AS1307" s="209"/>
      <c r="AT1307" s="209"/>
      <c r="AU1307" s="209"/>
      <c r="AV1307" s="209"/>
      <c r="AW1307" s="209"/>
      <c r="AX1307" s="209"/>
      <c r="AY1307" s="209"/>
      <c r="AZ1307" s="209"/>
      <c r="BA1307" s="209"/>
      <c r="BB1307" s="209"/>
      <c r="BC1307" s="209"/>
      <c r="BD1307" s="209"/>
      <c r="BE1307" s="209"/>
      <c r="BF1307" s="209"/>
      <c r="BG1307" s="209"/>
      <c r="BH1307" s="209"/>
      <c r="BI1307" s="209"/>
      <c r="BJ1307" s="209"/>
      <c r="BK1307" s="209"/>
      <c r="BL1307" s="209"/>
      <c r="BM1307" s="209"/>
    </row>
    <row r="1308" spans="3:65" s="189" customFormat="1" outlineLevel="1" x14ac:dyDescent="0.2">
      <c r="D1308" s="195"/>
      <c r="F1308" s="196"/>
      <c r="G1308" s="196"/>
    </row>
    <row r="1309" spans="3:65" s="189" customFormat="1" outlineLevel="1" x14ac:dyDescent="0.2">
      <c r="D1309" s="195"/>
      <c r="F1309" s="196"/>
      <c r="G1309" s="196"/>
    </row>
    <row r="1310" spans="3:65" outlineLevel="1" x14ac:dyDescent="0.2">
      <c r="D1310" s="186" t="s">
        <v>104</v>
      </c>
      <c r="E1310" s="181"/>
      <c r="F1310" s="155"/>
      <c r="G1310" s="155"/>
      <c r="H1310" s="242" t="str">
        <f>H1281</f>
        <v>Tax Rate</v>
      </c>
      <c r="I1310" s="167"/>
      <c r="K1310" s="184"/>
      <c r="L1310" s="184"/>
      <c r="M1310" s="184"/>
      <c r="O1310" s="184"/>
      <c r="P1310" s="184"/>
      <c r="Q1310" s="184"/>
      <c r="R1310" s="184"/>
      <c r="S1310" s="184"/>
      <c r="T1310" s="184"/>
      <c r="U1310" s="184"/>
      <c r="V1310" s="184"/>
      <c r="W1310" s="184"/>
      <c r="X1310" s="184"/>
      <c r="Y1310" s="184"/>
      <c r="Z1310" s="184"/>
      <c r="AA1310" s="184"/>
      <c r="AB1310" s="184"/>
      <c r="AC1310" s="184"/>
      <c r="AD1310" s="184"/>
      <c r="AE1310" s="184"/>
      <c r="AF1310" s="184"/>
      <c r="AG1310" s="184"/>
      <c r="AH1310" s="184"/>
      <c r="AI1310" s="184"/>
      <c r="AJ1310" s="184"/>
      <c r="AK1310" s="184"/>
      <c r="AL1310" s="184"/>
      <c r="AM1310" s="184"/>
      <c r="AN1310" s="184"/>
      <c r="AO1310" s="184"/>
      <c r="AP1310" s="184"/>
      <c r="AQ1310" s="184"/>
      <c r="AR1310" s="184"/>
      <c r="AS1310" s="184"/>
      <c r="AT1310" s="184"/>
      <c r="AU1310" s="184"/>
      <c r="AV1310" s="184"/>
      <c r="AW1310" s="184"/>
      <c r="AX1310" s="184"/>
      <c r="AY1310" s="184"/>
      <c r="AZ1310" s="184"/>
      <c r="BA1310" s="184"/>
      <c r="BB1310" s="184"/>
      <c r="BC1310" s="184"/>
      <c r="BD1310" s="184"/>
      <c r="BE1310" s="184"/>
      <c r="BF1310" s="184"/>
      <c r="BG1310" s="184"/>
      <c r="BH1310" s="184"/>
      <c r="BI1310" s="184"/>
      <c r="BJ1310" s="184"/>
      <c r="BK1310" s="184"/>
      <c r="BL1310" s="184"/>
      <c r="BM1310" s="184"/>
    </row>
    <row r="1311" spans="3:65" outlineLevel="1" x14ac:dyDescent="0.2">
      <c r="C1311" s="188">
        <f>C1310+1</f>
        <v>1</v>
      </c>
      <c r="D1311" s="166" t="str">
        <f t="shared" ref="D1311:F1335" si="958">INDEX(D$51:D$75,$C1311,1)</f>
        <v xml:space="preserve">TRANSMISSION LINE  </v>
      </c>
      <c r="E1311" s="211" t="str">
        <f t="shared" si="958"/>
        <v>CWIP Capital</v>
      </c>
      <c r="F1311" s="183">
        <f t="shared" si="958"/>
        <v>6</v>
      </c>
      <c r="G1311" s="183"/>
      <c r="H1311" s="241">
        <f>Assumptions!$E$22</f>
        <v>0.25345000000000001</v>
      </c>
      <c r="I1311" s="232"/>
      <c r="K1311" s="202">
        <f ca="1">SUMPRODUCT(O1311:BM1311,$O$11:$BM$11)</f>
        <v>0</v>
      </c>
      <c r="L1311" s="203">
        <f ca="1">SUM(O1311:BM1311)</f>
        <v>0</v>
      </c>
      <c r="O1311" s="189">
        <f t="shared" ref="O1311:AT1311" ca="1" si="959">(O1253+O1282)/(1-$H1311)</f>
        <v>0</v>
      </c>
      <c r="P1311" s="189">
        <f t="shared" ca="1" si="959"/>
        <v>0</v>
      </c>
      <c r="Q1311" s="189">
        <f t="shared" ca="1" si="959"/>
        <v>0</v>
      </c>
      <c r="R1311" s="189">
        <f t="shared" ca="1" si="959"/>
        <v>0</v>
      </c>
      <c r="S1311" s="189">
        <f t="shared" ca="1" si="959"/>
        <v>0</v>
      </c>
      <c r="T1311" s="189">
        <f t="shared" ca="1" si="959"/>
        <v>0</v>
      </c>
      <c r="U1311" s="189">
        <f t="shared" ca="1" si="959"/>
        <v>0</v>
      </c>
      <c r="V1311" s="189">
        <f t="shared" ca="1" si="959"/>
        <v>0</v>
      </c>
      <c r="W1311" s="189">
        <f t="shared" ca="1" si="959"/>
        <v>0</v>
      </c>
      <c r="X1311" s="189">
        <f t="shared" ca="1" si="959"/>
        <v>0</v>
      </c>
      <c r="Y1311" s="189">
        <f t="shared" ca="1" si="959"/>
        <v>0</v>
      </c>
      <c r="Z1311" s="189">
        <f t="shared" ca="1" si="959"/>
        <v>0</v>
      </c>
      <c r="AA1311" s="189">
        <f t="shared" ca="1" si="959"/>
        <v>0</v>
      </c>
      <c r="AB1311" s="189">
        <f t="shared" ca="1" si="959"/>
        <v>0</v>
      </c>
      <c r="AC1311" s="189">
        <f t="shared" ca="1" si="959"/>
        <v>0</v>
      </c>
      <c r="AD1311" s="189">
        <f t="shared" ca="1" si="959"/>
        <v>0</v>
      </c>
      <c r="AE1311" s="189">
        <f t="shared" ca="1" si="959"/>
        <v>0</v>
      </c>
      <c r="AF1311" s="189">
        <f t="shared" ca="1" si="959"/>
        <v>0</v>
      </c>
      <c r="AG1311" s="189">
        <f t="shared" ca="1" si="959"/>
        <v>0</v>
      </c>
      <c r="AH1311" s="189">
        <f t="shared" ca="1" si="959"/>
        <v>0</v>
      </c>
      <c r="AI1311" s="189">
        <f t="shared" ca="1" si="959"/>
        <v>0</v>
      </c>
      <c r="AJ1311" s="189">
        <f t="shared" ca="1" si="959"/>
        <v>0</v>
      </c>
      <c r="AK1311" s="189">
        <f t="shared" ca="1" si="959"/>
        <v>0</v>
      </c>
      <c r="AL1311" s="189">
        <f t="shared" ca="1" si="959"/>
        <v>0</v>
      </c>
      <c r="AM1311" s="189">
        <f t="shared" ca="1" si="959"/>
        <v>0</v>
      </c>
      <c r="AN1311" s="189">
        <f t="shared" ca="1" si="959"/>
        <v>0</v>
      </c>
      <c r="AO1311" s="189">
        <f t="shared" ca="1" si="959"/>
        <v>0</v>
      </c>
      <c r="AP1311" s="189">
        <f t="shared" ca="1" si="959"/>
        <v>0</v>
      </c>
      <c r="AQ1311" s="189">
        <f t="shared" ca="1" si="959"/>
        <v>0</v>
      </c>
      <c r="AR1311" s="189">
        <f t="shared" ca="1" si="959"/>
        <v>0</v>
      </c>
      <c r="AS1311" s="189">
        <f t="shared" ca="1" si="959"/>
        <v>0</v>
      </c>
      <c r="AT1311" s="189">
        <f t="shared" ca="1" si="959"/>
        <v>0</v>
      </c>
      <c r="AU1311" s="189">
        <f t="shared" ref="AU1311:BM1311" ca="1" si="960">(AU1253+AU1282)/(1-$H1311)</f>
        <v>0</v>
      </c>
      <c r="AV1311" s="189">
        <f t="shared" ca="1" si="960"/>
        <v>0</v>
      </c>
      <c r="AW1311" s="189">
        <f t="shared" ca="1" si="960"/>
        <v>0</v>
      </c>
      <c r="AX1311" s="189">
        <f t="shared" ca="1" si="960"/>
        <v>0</v>
      </c>
      <c r="AY1311" s="189">
        <f t="shared" ca="1" si="960"/>
        <v>0</v>
      </c>
      <c r="AZ1311" s="189">
        <f t="shared" ca="1" si="960"/>
        <v>0</v>
      </c>
      <c r="BA1311" s="189">
        <f t="shared" ca="1" si="960"/>
        <v>0</v>
      </c>
      <c r="BB1311" s="189">
        <f t="shared" ca="1" si="960"/>
        <v>0</v>
      </c>
      <c r="BC1311" s="189">
        <f t="shared" ca="1" si="960"/>
        <v>0</v>
      </c>
      <c r="BD1311" s="189">
        <f t="shared" ca="1" si="960"/>
        <v>0</v>
      </c>
      <c r="BE1311" s="189">
        <f t="shared" ca="1" si="960"/>
        <v>0</v>
      </c>
      <c r="BF1311" s="189">
        <f t="shared" ca="1" si="960"/>
        <v>0</v>
      </c>
      <c r="BG1311" s="189">
        <f t="shared" ca="1" si="960"/>
        <v>0</v>
      </c>
      <c r="BH1311" s="189">
        <f t="shared" ca="1" si="960"/>
        <v>0</v>
      </c>
      <c r="BI1311" s="189">
        <f t="shared" ca="1" si="960"/>
        <v>0</v>
      </c>
      <c r="BJ1311" s="189">
        <f t="shared" ca="1" si="960"/>
        <v>0</v>
      </c>
      <c r="BK1311" s="189">
        <f t="shared" ca="1" si="960"/>
        <v>0</v>
      </c>
      <c r="BL1311" s="189">
        <f t="shared" ca="1" si="960"/>
        <v>0</v>
      </c>
      <c r="BM1311" s="189">
        <f t="shared" ca="1" si="960"/>
        <v>0</v>
      </c>
    </row>
    <row r="1312" spans="3:65" outlineLevel="1" x14ac:dyDescent="0.2">
      <c r="C1312" s="188">
        <f t="shared" ref="C1312:C1335" si="961">C1311+1</f>
        <v>2</v>
      </c>
      <c r="D1312" s="166" t="str">
        <f t="shared" si="958"/>
        <v xml:space="preserve">TRANSMISSION SUBSTATION  </v>
      </c>
      <c r="E1312" s="211" t="str">
        <f t="shared" si="958"/>
        <v>CWIP Capital</v>
      </c>
      <c r="F1312" s="183">
        <f t="shared" si="958"/>
        <v>6</v>
      </c>
      <c r="G1312" s="183"/>
      <c r="H1312" s="241">
        <f>Assumptions!$E$22</f>
        <v>0.25345000000000001</v>
      </c>
      <c r="I1312" s="232"/>
      <c r="K1312" s="202">
        <f t="shared" ref="K1312:K1335" ca="1" si="962">SUMPRODUCT(O1312:BM1312,$O$11:$BM$11)</f>
        <v>0</v>
      </c>
      <c r="L1312" s="203">
        <f t="shared" ref="L1312:L1335" ca="1" si="963">SUM(O1312:BM1312)</f>
        <v>0</v>
      </c>
      <c r="O1312" s="189">
        <f t="shared" ref="O1312:AT1312" ca="1" si="964">(O1254+O1283)/(1-$H1312)</f>
        <v>0</v>
      </c>
      <c r="P1312" s="189">
        <f t="shared" ca="1" si="964"/>
        <v>0</v>
      </c>
      <c r="Q1312" s="189">
        <f t="shared" ca="1" si="964"/>
        <v>0</v>
      </c>
      <c r="R1312" s="189">
        <f t="shared" ca="1" si="964"/>
        <v>0</v>
      </c>
      <c r="S1312" s="189">
        <f t="shared" ca="1" si="964"/>
        <v>0</v>
      </c>
      <c r="T1312" s="189">
        <f t="shared" ca="1" si="964"/>
        <v>0</v>
      </c>
      <c r="U1312" s="189">
        <f t="shared" ca="1" si="964"/>
        <v>0</v>
      </c>
      <c r="V1312" s="189">
        <f t="shared" ca="1" si="964"/>
        <v>0</v>
      </c>
      <c r="W1312" s="189">
        <f t="shared" ca="1" si="964"/>
        <v>0</v>
      </c>
      <c r="X1312" s="189">
        <f t="shared" ca="1" si="964"/>
        <v>0</v>
      </c>
      <c r="Y1312" s="189">
        <f t="shared" ca="1" si="964"/>
        <v>0</v>
      </c>
      <c r="Z1312" s="189">
        <f t="shared" ca="1" si="964"/>
        <v>0</v>
      </c>
      <c r="AA1312" s="189">
        <f t="shared" ca="1" si="964"/>
        <v>0</v>
      </c>
      <c r="AB1312" s="189">
        <f t="shared" ca="1" si="964"/>
        <v>0</v>
      </c>
      <c r="AC1312" s="189">
        <f t="shared" ca="1" si="964"/>
        <v>0</v>
      </c>
      <c r="AD1312" s="189">
        <f t="shared" ca="1" si="964"/>
        <v>0</v>
      </c>
      <c r="AE1312" s="189">
        <f t="shared" ca="1" si="964"/>
        <v>0</v>
      </c>
      <c r="AF1312" s="189">
        <f t="shared" ca="1" si="964"/>
        <v>0</v>
      </c>
      <c r="AG1312" s="189">
        <f t="shared" ca="1" si="964"/>
        <v>0</v>
      </c>
      <c r="AH1312" s="189">
        <f t="shared" ca="1" si="964"/>
        <v>0</v>
      </c>
      <c r="AI1312" s="189">
        <f t="shared" ca="1" si="964"/>
        <v>0</v>
      </c>
      <c r="AJ1312" s="189">
        <f t="shared" ca="1" si="964"/>
        <v>0</v>
      </c>
      <c r="AK1312" s="189">
        <f t="shared" ca="1" si="964"/>
        <v>0</v>
      </c>
      <c r="AL1312" s="189">
        <f t="shared" ca="1" si="964"/>
        <v>0</v>
      </c>
      <c r="AM1312" s="189">
        <f t="shared" ca="1" si="964"/>
        <v>0</v>
      </c>
      <c r="AN1312" s="189">
        <f t="shared" ca="1" si="964"/>
        <v>0</v>
      </c>
      <c r="AO1312" s="189">
        <f t="shared" ca="1" si="964"/>
        <v>0</v>
      </c>
      <c r="AP1312" s="189">
        <f t="shared" ca="1" si="964"/>
        <v>0</v>
      </c>
      <c r="AQ1312" s="189">
        <f t="shared" ca="1" si="964"/>
        <v>0</v>
      </c>
      <c r="AR1312" s="189">
        <f t="shared" ca="1" si="964"/>
        <v>0</v>
      </c>
      <c r="AS1312" s="189">
        <f t="shared" ca="1" si="964"/>
        <v>0</v>
      </c>
      <c r="AT1312" s="189">
        <f t="shared" ca="1" si="964"/>
        <v>0</v>
      </c>
      <c r="AU1312" s="189">
        <f t="shared" ref="AU1312:BM1312" ca="1" si="965">(AU1254+AU1283)/(1-$H1312)</f>
        <v>0</v>
      </c>
      <c r="AV1312" s="189">
        <f t="shared" ca="1" si="965"/>
        <v>0</v>
      </c>
      <c r="AW1312" s="189">
        <f t="shared" ca="1" si="965"/>
        <v>0</v>
      </c>
      <c r="AX1312" s="189">
        <f t="shared" ca="1" si="965"/>
        <v>0</v>
      </c>
      <c r="AY1312" s="189">
        <f t="shared" ca="1" si="965"/>
        <v>0</v>
      </c>
      <c r="AZ1312" s="189">
        <f t="shared" ca="1" si="965"/>
        <v>0</v>
      </c>
      <c r="BA1312" s="189">
        <f t="shared" ca="1" si="965"/>
        <v>0</v>
      </c>
      <c r="BB1312" s="189">
        <f t="shared" ca="1" si="965"/>
        <v>0</v>
      </c>
      <c r="BC1312" s="189">
        <f t="shared" ca="1" si="965"/>
        <v>0</v>
      </c>
      <c r="BD1312" s="189">
        <f t="shared" ca="1" si="965"/>
        <v>0</v>
      </c>
      <c r="BE1312" s="189">
        <f t="shared" ca="1" si="965"/>
        <v>0</v>
      </c>
      <c r="BF1312" s="189">
        <f t="shared" ca="1" si="965"/>
        <v>0</v>
      </c>
      <c r="BG1312" s="189">
        <f t="shared" ca="1" si="965"/>
        <v>0</v>
      </c>
      <c r="BH1312" s="189">
        <f t="shared" ca="1" si="965"/>
        <v>0</v>
      </c>
      <c r="BI1312" s="189">
        <f t="shared" ca="1" si="965"/>
        <v>0</v>
      </c>
      <c r="BJ1312" s="189">
        <f t="shared" ca="1" si="965"/>
        <v>0</v>
      </c>
      <c r="BK1312" s="189">
        <f t="shared" ca="1" si="965"/>
        <v>0</v>
      </c>
      <c r="BL1312" s="189">
        <f t="shared" ca="1" si="965"/>
        <v>0</v>
      </c>
      <c r="BM1312" s="189">
        <f t="shared" ca="1" si="965"/>
        <v>0</v>
      </c>
    </row>
    <row r="1313" spans="3:65" outlineLevel="1" x14ac:dyDescent="0.2">
      <c r="C1313" s="188">
        <f t="shared" si="961"/>
        <v>3</v>
      </c>
      <c r="D1313" s="166" t="str">
        <f t="shared" si="958"/>
        <v xml:space="preserve">DISTRIBUTION SUBSTATION  </v>
      </c>
      <c r="E1313" s="211" t="str">
        <f t="shared" si="958"/>
        <v>CWIP Capital</v>
      </c>
      <c r="F1313" s="183">
        <f t="shared" si="958"/>
        <v>6</v>
      </c>
      <c r="G1313" s="183"/>
      <c r="H1313" s="241">
        <f>Assumptions!$E$22</f>
        <v>0.25345000000000001</v>
      </c>
      <c r="I1313" s="232"/>
      <c r="K1313" s="202">
        <f t="shared" ca="1" si="962"/>
        <v>0</v>
      </c>
      <c r="L1313" s="203">
        <f t="shared" ca="1" si="963"/>
        <v>0</v>
      </c>
      <c r="O1313" s="189">
        <f t="shared" ref="O1313:AT1313" ca="1" si="966">(O1255+O1284)/(1-$H1313)</f>
        <v>0</v>
      </c>
      <c r="P1313" s="189">
        <f t="shared" ca="1" si="966"/>
        <v>0</v>
      </c>
      <c r="Q1313" s="189">
        <f t="shared" ca="1" si="966"/>
        <v>0</v>
      </c>
      <c r="R1313" s="189">
        <f t="shared" ca="1" si="966"/>
        <v>0</v>
      </c>
      <c r="S1313" s="189">
        <f t="shared" ca="1" si="966"/>
        <v>0</v>
      </c>
      <c r="T1313" s="189">
        <f t="shared" ca="1" si="966"/>
        <v>0</v>
      </c>
      <c r="U1313" s="189">
        <f t="shared" ca="1" si="966"/>
        <v>0</v>
      </c>
      <c r="V1313" s="189">
        <f t="shared" ca="1" si="966"/>
        <v>0</v>
      </c>
      <c r="W1313" s="189">
        <f t="shared" ca="1" si="966"/>
        <v>0</v>
      </c>
      <c r="X1313" s="189">
        <f t="shared" ca="1" si="966"/>
        <v>0</v>
      </c>
      <c r="Y1313" s="189">
        <f t="shared" ca="1" si="966"/>
        <v>0</v>
      </c>
      <c r="Z1313" s="189">
        <f t="shared" ca="1" si="966"/>
        <v>0</v>
      </c>
      <c r="AA1313" s="189">
        <f t="shared" ca="1" si="966"/>
        <v>0</v>
      </c>
      <c r="AB1313" s="189">
        <f t="shared" ca="1" si="966"/>
        <v>0</v>
      </c>
      <c r="AC1313" s="189">
        <f t="shared" ca="1" si="966"/>
        <v>0</v>
      </c>
      <c r="AD1313" s="189">
        <f t="shared" ca="1" si="966"/>
        <v>0</v>
      </c>
      <c r="AE1313" s="189">
        <f t="shared" ca="1" si="966"/>
        <v>0</v>
      </c>
      <c r="AF1313" s="189">
        <f t="shared" ca="1" si="966"/>
        <v>0</v>
      </c>
      <c r="AG1313" s="189">
        <f t="shared" ca="1" si="966"/>
        <v>0</v>
      </c>
      <c r="AH1313" s="189">
        <f t="shared" ca="1" si="966"/>
        <v>0</v>
      </c>
      <c r="AI1313" s="189">
        <f t="shared" ca="1" si="966"/>
        <v>0</v>
      </c>
      <c r="AJ1313" s="189">
        <f t="shared" ca="1" si="966"/>
        <v>0</v>
      </c>
      <c r="AK1313" s="189">
        <f t="shared" ca="1" si="966"/>
        <v>0</v>
      </c>
      <c r="AL1313" s="189">
        <f t="shared" ca="1" si="966"/>
        <v>0</v>
      </c>
      <c r="AM1313" s="189">
        <f t="shared" ca="1" si="966"/>
        <v>0</v>
      </c>
      <c r="AN1313" s="189">
        <f t="shared" ca="1" si="966"/>
        <v>0</v>
      </c>
      <c r="AO1313" s="189">
        <f t="shared" ca="1" si="966"/>
        <v>0</v>
      </c>
      <c r="AP1313" s="189">
        <f t="shared" ca="1" si="966"/>
        <v>0</v>
      </c>
      <c r="AQ1313" s="189">
        <f t="shared" ca="1" si="966"/>
        <v>0</v>
      </c>
      <c r="AR1313" s="189">
        <f t="shared" ca="1" si="966"/>
        <v>0</v>
      </c>
      <c r="AS1313" s="189">
        <f t="shared" ca="1" si="966"/>
        <v>0</v>
      </c>
      <c r="AT1313" s="189">
        <f t="shared" ca="1" si="966"/>
        <v>0</v>
      </c>
      <c r="AU1313" s="189">
        <f t="shared" ref="AU1313:BM1313" ca="1" si="967">(AU1255+AU1284)/(1-$H1313)</f>
        <v>0</v>
      </c>
      <c r="AV1313" s="189">
        <f t="shared" ca="1" si="967"/>
        <v>0</v>
      </c>
      <c r="AW1313" s="189">
        <f t="shared" ca="1" si="967"/>
        <v>0</v>
      </c>
      <c r="AX1313" s="189">
        <f t="shared" ca="1" si="967"/>
        <v>0</v>
      </c>
      <c r="AY1313" s="189">
        <f t="shared" ca="1" si="967"/>
        <v>0</v>
      </c>
      <c r="AZ1313" s="189">
        <f t="shared" ca="1" si="967"/>
        <v>0</v>
      </c>
      <c r="BA1313" s="189">
        <f t="shared" ca="1" si="967"/>
        <v>0</v>
      </c>
      <c r="BB1313" s="189">
        <f t="shared" ca="1" si="967"/>
        <v>0</v>
      </c>
      <c r="BC1313" s="189">
        <f t="shared" ca="1" si="967"/>
        <v>0</v>
      </c>
      <c r="BD1313" s="189">
        <f t="shared" ca="1" si="967"/>
        <v>0</v>
      </c>
      <c r="BE1313" s="189">
        <f t="shared" ca="1" si="967"/>
        <v>0</v>
      </c>
      <c r="BF1313" s="189">
        <f t="shared" ca="1" si="967"/>
        <v>0</v>
      </c>
      <c r="BG1313" s="189">
        <f t="shared" ca="1" si="967"/>
        <v>0</v>
      </c>
      <c r="BH1313" s="189">
        <f t="shared" ca="1" si="967"/>
        <v>0</v>
      </c>
      <c r="BI1313" s="189">
        <f t="shared" ca="1" si="967"/>
        <v>0</v>
      </c>
      <c r="BJ1313" s="189">
        <f t="shared" ca="1" si="967"/>
        <v>0</v>
      </c>
      <c r="BK1313" s="189">
        <f t="shared" ca="1" si="967"/>
        <v>0</v>
      </c>
      <c r="BL1313" s="189">
        <f t="shared" ca="1" si="967"/>
        <v>0</v>
      </c>
      <c r="BM1313" s="189">
        <f t="shared" ca="1" si="967"/>
        <v>0</v>
      </c>
    </row>
    <row r="1314" spans="3:65" outlineLevel="1" x14ac:dyDescent="0.2">
      <c r="C1314" s="188">
        <f t="shared" si="961"/>
        <v>4</v>
      </c>
      <c r="D1314" s="166" t="str">
        <f t="shared" si="958"/>
        <v/>
      </c>
      <c r="E1314" s="211" t="str">
        <f t="shared" si="958"/>
        <v>Operating Expense</v>
      </c>
      <c r="F1314" s="183">
        <f t="shared" si="958"/>
        <v>2</v>
      </c>
      <c r="G1314" s="183"/>
      <c r="H1314" s="241">
        <f>Assumptions!$E$22</f>
        <v>0.25345000000000001</v>
      </c>
      <c r="I1314" s="232"/>
      <c r="K1314" s="202">
        <f t="shared" ca="1" si="962"/>
        <v>0</v>
      </c>
      <c r="L1314" s="203">
        <f t="shared" ca="1" si="963"/>
        <v>0</v>
      </c>
      <c r="O1314" s="189">
        <f t="shared" ref="O1314:AT1314" ca="1" si="968">(O1256+O1285)/(1-$H1314)</f>
        <v>0</v>
      </c>
      <c r="P1314" s="189">
        <f t="shared" ca="1" si="968"/>
        <v>0</v>
      </c>
      <c r="Q1314" s="189">
        <f t="shared" ca="1" si="968"/>
        <v>0</v>
      </c>
      <c r="R1314" s="189">
        <f t="shared" ca="1" si="968"/>
        <v>0</v>
      </c>
      <c r="S1314" s="189">
        <f t="shared" ca="1" si="968"/>
        <v>0</v>
      </c>
      <c r="T1314" s="189">
        <f t="shared" ca="1" si="968"/>
        <v>0</v>
      </c>
      <c r="U1314" s="189">
        <f t="shared" ca="1" si="968"/>
        <v>0</v>
      </c>
      <c r="V1314" s="189">
        <f t="shared" ca="1" si="968"/>
        <v>0</v>
      </c>
      <c r="W1314" s="189">
        <f t="shared" ca="1" si="968"/>
        <v>0</v>
      </c>
      <c r="X1314" s="189">
        <f t="shared" ca="1" si="968"/>
        <v>0</v>
      </c>
      <c r="Y1314" s="189">
        <f t="shared" ca="1" si="968"/>
        <v>0</v>
      </c>
      <c r="Z1314" s="189">
        <f t="shared" ca="1" si="968"/>
        <v>0</v>
      </c>
      <c r="AA1314" s="189">
        <f t="shared" ca="1" si="968"/>
        <v>0</v>
      </c>
      <c r="AB1314" s="189">
        <f t="shared" ca="1" si="968"/>
        <v>0</v>
      </c>
      <c r="AC1314" s="189">
        <f t="shared" ca="1" si="968"/>
        <v>0</v>
      </c>
      <c r="AD1314" s="189">
        <f t="shared" ca="1" si="968"/>
        <v>0</v>
      </c>
      <c r="AE1314" s="189">
        <f t="shared" ca="1" si="968"/>
        <v>0</v>
      </c>
      <c r="AF1314" s="189">
        <f t="shared" ca="1" si="968"/>
        <v>0</v>
      </c>
      <c r="AG1314" s="189">
        <f t="shared" ca="1" si="968"/>
        <v>0</v>
      </c>
      <c r="AH1314" s="189">
        <f t="shared" ca="1" si="968"/>
        <v>0</v>
      </c>
      <c r="AI1314" s="189">
        <f t="shared" ca="1" si="968"/>
        <v>0</v>
      </c>
      <c r="AJ1314" s="189">
        <f t="shared" ca="1" si="968"/>
        <v>0</v>
      </c>
      <c r="AK1314" s="189">
        <f t="shared" ca="1" si="968"/>
        <v>0</v>
      </c>
      <c r="AL1314" s="189">
        <f t="shared" ca="1" si="968"/>
        <v>0</v>
      </c>
      <c r="AM1314" s="189">
        <f t="shared" ca="1" si="968"/>
        <v>0</v>
      </c>
      <c r="AN1314" s="189">
        <f t="shared" ca="1" si="968"/>
        <v>0</v>
      </c>
      <c r="AO1314" s="189">
        <f t="shared" ca="1" si="968"/>
        <v>0</v>
      </c>
      <c r="AP1314" s="189">
        <f t="shared" ca="1" si="968"/>
        <v>0</v>
      </c>
      <c r="AQ1314" s="189">
        <f t="shared" ca="1" si="968"/>
        <v>0</v>
      </c>
      <c r="AR1314" s="189">
        <f t="shared" ca="1" si="968"/>
        <v>0</v>
      </c>
      <c r="AS1314" s="189">
        <f t="shared" ca="1" si="968"/>
        <v>0</v>
      </c>
      <c r="AT1314" s="189">
        <f t="shared" ca="1" si="968"/>
        <v>0</v>
      </c>
      <c r="AU1314" s="189">
        <f t="shared" ref="AU1314:BM1314" ca="1" si="969">(AU1256+AU1285)/(1-$H1314)</f>
        <v>0</v>
      </c>
      <c r="AV1314" s="189">
        <f t="shared" ca="1" si="969"/>
        <v>0</v>
      </c>
      <c r="AW1314" s="189">
        <f t="shared" ca="1" si="969"/>
        <v>0</v>
      </c>
      <c r="AX1314" s="189">
        <f t="shared" ca="1" si="969"/>
        <v>0</v>
      </c>
      <c r="AY1314" s="189">
        <f t="shared" ca="1" si="969"/>
        <v>0</v>
      </c>
      <c r="AZ1314" s="189">
        <f t="shared" ca="1" si="969"/>
        <v>0</v>
      </c>
      <c r="BA1314" s="189">
        <f t="shared" ca="1" si="969"/>
        <v>0</v>
      </c>
      <c r="BB1314" s="189">
        <f t="shared" ca="1" si="969"/>
        <v>0</v>
      </c>
      <c r="BC1314" s="189">
        <f t="shared" ca="1" si="969"/>
        <v>0</v>
      </c>
      <c r="BD1314" s="189">
        <f t="shared" ca="1" si="969"/>
        <v>0</v>
      </c>
      <c r="BE1314" s="189">
        <f t="shared" ca="1" si="969"/>
        <v>0</v>
      </c>
      <c r="BF1314" s="189">
        <f t="shared" ca="1" si="969"/>
        <v>0</v>
      </c>
      <c r="BG1314" s="189">
        <f t="shared" ca="1" si="969"/>
        <v>0</v>
      </c>
      <c r="BH1314" s="189">
        <f t="shared" ca="1" si="969"/>
        <v>0</v>
      </c>
      <c r="BI1314" s="189">
        <f t="shared" ca="1" si="969"/>
        <v>0</v>
      </c>
      <c r="BJ1314" s="189">
        <f t="shared" ca="1" si="969"/>
        <v>0</v>
      </c>
      <c r="BK1314" s="189">
        <f t="shared" ca="1" si="969"/>
        <v>0</v>
      </c>
      <c r="BL1314" s="189">
        <f t="shared" ca="1" si="969"/>
        <v>0</v>
      </c>
      <c r="BM1314" s="189">
        <f t="shared" ca="1" si="969"/>
        <v>0</v>
      </c>
    </row>
    <row r="1315" spans="3:65" outlineLevel="1" x14ac:dyDescent="0.2">
      <c r="C1315" s="188">
        <f t="shared" si="961"/>
        <v>5</v>
      </c>
      <c r="D1315" s="166" t="str">
        <f t="shared" si="958"/>
        <v/>
      </c>
      <c r="E1315" s="211" t="str">
        <f t="shared" si="958"/>
        <v>Operating Expense</v>
      </c>
      <c r="F1315" s="183">
        <f t="shared" si="958"/>
        <v>2</v>
      </c>
      <c r="G1315" s="183"/>
      <c r="H1315" s="241">
        <f>Assumptions!$E$22</f>
        <v>0.25345000000000001</v>
      </c>
      <c r="I1315" s="232"/>
      <c r="K1315" s="202">
        <f t="shared" ca="1" si="962"/>
        <v>0</v>
      </c>
      <c r="L1315" s="203">
        <f t="shared" ca="1" si="963"/>
        <v>0</v>
      </c>
      <c r="O1315" s="189">
        <f t="shared" ref="O1315:AT1315" ca="1" si="970">(O1257+O1286)/(1-$H1315)</f>
        <v>0</v>
      </c>
      <c r="P1315" s="189">
        <f t="shared" ca="1" si="970"/>
        <v>0</v>
      </c>
      <c r="Q1315" s="189">
        <f t="shared" ca="1" si="970"/>
        <v>0</v>
      </c>
      <c r="R1315" s="189">
        <f t="shared" ca="1" si="970"/>
        <v>0</v>
      </c>
      <c r="S1315" s="189">
        <f t="shared" ca="1" si="970"/>
        <v>0</v>
      </c>
      <c r="T1315" s="189">
        <f t="shared" ca="1" si="970"/>
        <v>0</v>
      </c>
      <c r="U1315" s="189">
        <f t="shared" ca="1" si="970"/>
        <v>0</v>
      </c>
      <c r="V1315" s="189">
        <f t="shared" ca="1" si="970"/>
        <v>0</v>
      </c>
      <c r="W1315" s="189">
        <f t="shared" ca="1" si="970"/>
        <v>0</v>
      </c>
      <c r="X1315" s="189">
        <f t="shared" ca="1" si="970"/>
        <v>0</v>
      </c>
      <c r="Y1315" s="189">
        <f t="shared" ca="1" si="970"/>
        <v>0</v>
      </c>
      <c r="Z1315" s="189">
        <f t="shared" ca="1" si="970"/>
        <v>0</v>
      </c>
      <c r="AA1315" s="189">
        <f t="shared" ca="1" si="970"/>
        <v>0</v>
      </c>
      <c r="AB1315" s="189">
        <f t="shared" ca="1" si="970"/>
        <v>0</v>
      </c>
      <c r="AC1315" s="189">
        <f t="shared" ca="1" si="970"/>
        <v>0</v>
      </c>
      <c r="AD1315" s="189">
        <f t="shared" ca="1" si="970"/>
        <v>0</v>
      </c>
      <c r="AE1315" s="189">
        <f t="shared" ca="1" si="970"/>
        <v>0</v>
      </c>
      <c r="AF1315" s="189">
        <f t="shared" ca="1" si="970"/>
        <v>0</v>
      </c>
      <c r="AG1315" s="189">
        <f t="shared" ca="1" si="970"/>
        <v>0</v>
      </c>
      <c r="AH1315" s="189">
        <f t="shared" ca="1" si="970"/>
        <v>0</v>
      </c>
      <c r="AI1315" s="189">
        <f t="shared" ca="1" si="970"/>
        <v>0</v>
      </c>
      <c r="AJ1315" s="189">
        <f t="shared" ca="1" si="970"/>
        <v>0</v>
      </c>
      <c r="AK1315" s="189">
        <f t="shared" ca="1" si="970"/>
        <v>0</v>
      </c>
      <c r="AL1315" s="189">
        <f t="shared" ca="1" si="970"/>
        <v>0</v>
      </c>
      <c r="AM1315" s="189">
        <f t="shared" ca="1" si="970"/>
        <v>0</v>
      </c>
      <c r="AN1315" s="189">
        <f t="shared" ca="1" si="970"/>
        <v>0</v>
      </c>
      <c r="AO1315" s="189">
        <f t="shared" ca="1" si="970"/>
        <v>0</v>
      </c>
      <c r="AP1315" s="189">
        <f t="shared" ca="1" si="970"/>
        <v>0</v>
      </c>
      <c r="AQ1315" s="189">
        <f t="shared" ca="1" si="970"/>
        <v>0</v>
      </c>
      <c r="AR1315" s="189">
        <f t="shared" ca="1" si="970"/>
        <v>0</v>
      </c>
      <c r="AS1315" s="189">
        <f t="shared" ca="1" si="970"/>
        <v>0</v>
      </c>
      <c r="AT1315" s="189">
        <f t="shared" ca="1" si="970"/>
        <v>0</v>
      </c>
      <c r="AU1315" s="189">
        <f t="shared" ref="AU1315:BM1315" ca="1" si="971">(AU1257+AU1286)/(1-$H1315)</f>
        <v>0</v>
      </c>
      <c r="AV1315" s="189">
        <f t="shared" ca="1" si="971"/>
        <v>0</v>
      </c>
      <c r="AW1315" s="189">
        <f t="shared" ca="1" si="971"/>
        <v>0</v>
      </c>
      <c r="AX1315" s="189">
        <f t="shared" ca="1" si="971"/>
        <v>0</v>
      </c>
      <c r="AY1315" s="189">
        <f t="shared" ca="1" si="971"/>
        <v>0</v>
      </c>
      <c r="AZ1315" s="189">
        <f t="shared" ca="1" si="971"/>
        <v>0</v>
      </c>
      <c r="BA1315" s="189">
        <f t="shared" ca="1" si="971"/>
        <v>0</v>
      </c>
      <c r="BB1315" s="189">
        <f t="shared" ca="1" si="971"/>
        <v>0</v>
      </c>
      <c r="BC1315" s="189">
        <f t="shared" ca="1" si="971"/>
        <v>0</v>
      </c>
      <c r="BD1315" s="189">
        <f t="shared" ca="1" si="971"/>
        <v>0</v>
      </c>
      <c r="BE1315" s="189">
        <f t="shared" ca="1" si="971"/>
        <v>0</v>
      </c>
      <c r="BF1315" s="189">
        <f t="shared" ca="1" si="971"/>
        <v>0</v>
      </c>
      <c r="BG1315" s="189">
        <f t="shared" ca="1" si="971"/>
        <v>0</v>
      </c>
      <c r="BH1315" s="189">
        <f t="shared" ca="1" si="971"/>
        <v>0</v>
      </c>
      <c r="BI1315" s="189">
        <f t="shared" ca="1" si="971"/>
        <v>0</v>
      </c>
      <c r="BJ1315" s="189">
        <f t="shared" ca="1" si="971"/>
        <v>0</v>
      </c>
      <c r="BK1315" s="189">
        <f t="shared" ca="1" si="971"/>
        <v>0</v>
      </c>
      <c r="BL1315" s="189">
        <f t="shared" ca="1" si="971"/>
        <v>0</v>
      </c>
      <c r="BM1315" s="189">
        <f t="shared" ca="1" si="971"/>
        <v>0</v>
      </c>
    </row>
    <row r="1316" spans="3:65" outlineLevel="1" x14ac:dyDescent="0.2">
      <c r="C1316" s="188">
        <f t="shared" si="961"/>
        <v>6</v>
      </c>
      <c r="D1316" s="166" t="str">
        <f t="shared" si="958"/>
        <v/>
      </c>
      <c r="E1316" s="211" t="str">
        <f t="shared" si="958"/>
        <v>Operating Expense</v>
      </c>
      <c r="F1316" s="183">
        <f t="shared" si="958"/>
        <v>2</v>
      </c>
      <c r="G1316" s="183"/>
      <c r="H1316" s="241">
        <f>Assumptions!$E$22</f>
        <v>0.25345000000000001</v>
      </c>
      <c r="I1316" s="232"/>
      <c r="K1316" s="202">
        <f t="shared" ca="1" si="962"/>
        <v>0</v>
      </c>
      <c r="L1316" s="203">
        <f t="shared" ca="1" si="963"/>
        <v>0</v>
      </c>
      <c r="O1316" s="189">
        <f t="shared" ref="O1316:AT1316" ca="1" si="972">(O1258+O1287)/(1-$H1316)</f>
        <v>0</v>
      </c>
      <c r="P1316" s="189">
        <f t="shared" ca="1" si="972"/>
        <v>0</v>
      </c>
      <c r="Q1316" s="189">
        <f t="shared" ca="1" si="972"/>
        <v>0</v>
      </c>
      <c r="R1316" s="189">
        <f t="shared" ca="1" si="972"/>
        <v>0</v>
      </c>
      <c r="S1316" s="189">
        <f t="shared" ca="1" si="972"/>
        <v>0</v>
      </c>
      <c r="T1316" s="189">
        <f t="shared" ca="1" si="972"/>
        <v>0</v>
      </c>
      <c r="U1316" s="189">
        <f t="shared" ca="1" si="972"/>
        <v>0</v>
      </c>
      <c r="V1316" s="189">
        <f t="shared" ca="1" si="972"/>
        <v>0</v>
      </c>
      <c r="W1316" s="189">
        <f t="shared" ca="1" si="972"/>
        <v>0</v>
      </c>
      <c r="X1316" s="189">
        <f t="shared" ca="1" si="972"/>
        <v>0</v>
      </c>
      <c r="Y1316" s="189">
        <f t="shared" ca="1" si="972"/>
        <v>0</v>
      </c>
      <c r="Z1316" s="189">
        <f t="shared" ca="1" si="972"/>
        <v>0</v>
      </c>
      <c r="AA1316" s="189">
        <f t="shared" ca="1" si="972"/>
        <v>0</v>
      </c>
      <c r="AB1316" s="189">
        <f t="shared" ca="1" si="972"/>
        <v>0</v>
      </c>
      <c r="AC1316" s="189">
        <f t="shared" ca="1" si="972"/>
        <v>0</v>
      </c>
      <c r="AD1316" s="189">
        <f t="shared" ca="1" si="972"/>
        <v>0</v>
      </c>
      <c r="AE1316" s="189">
        <f t="shared" ca="1" si="972"/>
        <v>0</v>
      </c>
      <c r="AF1316" s="189">
        <f t="shared" ca="1" si="972"/>
        <v>0</v>
      </c>
      <c r="AG1316" s="189">
        <f t="shared" ca="1" si="972"/>
        <v>0</v>
      </c>
      <c r="AH1316" s="189">
        <f t="shared" ca="1" si="972"/>
        <v>0</v>
      </c>
      <c r="AI1316" s="189">
        <f t="shared" ca="1" si="972"/>
        <v>0</v>
      </c>
      <c r="AJ1316" s="189">
        <f t="shared" ca="1" si="972"/>
        <v>0</v>
      </c>
      <c r="AK1316" s="189">
        <f t="shared" ca="1" si="972"/>
        <v>0</v>
      </c>
      <c r="AL1316" s="189">
        <f t="shared" ca="1" si="972"/>
        <v>0</v>
      </c>
      <c r="AM1316" s="189">
        <f t="shared" ca="1" si="972"/>
        <v>0</v>
      </c>
      <c r="AN1316" s="189">
        <f t="shared" ca="1" si="972"/>
        <v>0</v>
      </c>
      <c r="AO1316" s="189">
        <f t="shared" ca="1" si="972"/>
        <v>0</v>
      </c>
      <c r="AP1316" s="189">
        <f t="shared" ca="1" si="972"/>
        <v>0</v>
      </c>
      <c r="AQ1316" s="189">
        <f t="shared" ca="1" si="972"/>
        <v>0</v>
      </c>
      <c r="AR1316" s="189">
        <f t="shared" ca="1" si="972"/>
        <v>0</v>
      </c>
      <c r="AS1316" s="189">
        <f t="shared" ca="1" si="972"/>
        <v>0</v>
      </c>
      <c r="AT1316" s="189">
        <f t="shared" ca="1" si="972"/>
        <v>0</v>
      </c>
      <c r="AU1316" s="189">
        <f t="shared" ref="AU1316:BM1316" ca="1" si="973">(AU1258+AU1287)/(1-$H1316)</f>
        <v>0</v>
      </c>
      <c r="AV1316" s="189">
        <f t="shared" ca="1" si="973"/>
        <v>0</v>
      </c>
      <c r="AW1316" s="189">
        <f t="shared" ca="1" si="973"/>
        <v>0</v>
      </c>
      <c r="AX1316" s="189">
        <f t="shared" ca="1" si="973"/>
        <v>0</v>
      </c>
      <c r="AY1316" s="189">
        <f t="shared" ca="1" si="973"/>
        <v>0</v>
      </c>
      <c r="AZ1316" s="189">
        <f t="shared" ca="1" si="973"/>
        <v>0</v>
      </c>
      <c r="BA1316" s="189">
        <f t="shared" ca="1" si="973"/>
        <v>0</v>
      </c>
      <c r="BB1316" s="189">
        <f t="shared" ca="1" si="973"/>
        <v>0</v>
      </c>
      <c r="BC1316" s="189">
        <f t="shared" ca="1" si="973"/>
        <v>0</v>
      </c>
      <c r="BD1316" s="189">
        <f t="shared" ca="1" si="973"/>
        <v>0</v>
      </c>
      <c r="BE1316" s="189">
        <f t="shared" ca="1" si="973"/>
        <v>0</v>
      </c>
      <c r="BF1316" s="189">
        <f t="shared" ca="1" si="973"/>
        <v>0</v>
      </c>
      <c r="BG1316" s="189">
        <f t="shared" ca="1" si="973"/>
        <v>0</v>
      </c>
      <c r="BH1316" s="189">
        <f t="shared" ca="1" si="973"/>
        <v>0</v>
      </c>
      <c r="BI1316" s="189">
        <f t="shared" ca="1" si="973"/>
        <v>0</v>
      </c>
      <c r="BJ1316" s="189">
        <f t="shared" ca="1" si="973"/>
        <v>0</v>
      </c>
      <c r="BK1316" s="189">
        <f t="shared" ca="1" si="973"/>
        <v>0</v>
      </c>
      <c r="BL1316" s="189">
        <f t="shared" ca="1" si="973"/>
        <v>0</v>
      </c>
      <c r="BM1316" s="189">
        <f t="shared" ca="1" si="973"/>
        <v>0</v>
      </c>
    </row>
    <row r="1317" spans="3:65" outlineLevel="1" x14ac:dyDescent="0.2">
      <c r="C1317" s="188">
        <f t="shared" si="961"/>
        <v>7</v>
      </c>
      <c r="D1317" s="166" t="str">
        <f t="shared" si="958"/>
        <v xml:space="preserve">Alt 1 - TRANSMISSION LINE  </v>
      </c>
      <c r="E1317" s="211" t="str">
        <f t="shared" si="958"/>
        <v>CWIP Capital</v>
      </c>
      <c r="F1317" s="183">
        <f t="shared" si="958"/>
        <v>6</v>
      </c>
      <c r="G1317" s="183"/>
      <c r="H1317" s="241">
        <f>Assumptions!$E$22</f>
        <v>0.25345000000000001</v>
      </c>
      <c r="I1317" s="232"/>
      <c r="K1317" s="202">
        <f t="shared" ca="1" si="962"/>
        <v>0</v>
      </c>
      <c r="L1317" s="203">
        <f t="shared" ca="1" si="963"/>
        <v>0</v>
      </c>
      <c r="O1317" s="189">
        <f t="shared" ref="O1317:AT1317" ca="1" si="974">(O1259+O1288)/(1-$H1317)</f>
        <v>0</v>
      </c>
      <c r="P1317" s="189">
        <f t="shared" ca="1" si="974"/>
        <v>0</v>
      </c>
      <c r="Q1317" s="189">
        <f t="shared" ca="1" si="974"/>
        <v>0</v>
      </c>
      <c r="R1317" s="189">
        <f t="shared" ca="1" si="974"/>
        <v>0</v>
      </c>
      <c r="S1317" s="189">
        <f t="shared" ca="1" si="974"/>
        <v>0</v>
      </c>
      <c r="T1317" s="189">
        <f t="shared" ca="1" si="974"/>
        <v>0</v>
      </c>
      <c r="U1317" s="189">
        <f t="shared" ca="1" si="974"/>
        <v>0</v>
      </c>
      <c r="V1317" s="189">
        <f t="shared" ca="1" si="974"/>
        <v>0</v>
      </c>
      <c r="W1317" s="189">
        <f t="shared" ca="1" si="974"/>
        <v>0</v>
      </c>
      <c r="X1317" s="189">
        <f t="shared" ca="1" si="974"/>
        <v>0</v>
      </c>
      <c r="Y1317" s="189">
        <f t="shared" ca="1" si="974"/>
        <v>0</v>
      </c>
      <c r="Z1317" s="189">
        <f t="shared" ca="1" si="974"/>
        <v>0</v>
      </c>
      <c r="AA1317" s="189">
        <f t="shared" ca="1" si="974"/>
        <v>0</v>
      </c>
      <c r="AB1317" s="189">
        <f t="shared" ca="1" si="974"/>
        <v>0</v>
      </c>
      <c r="AC1317" s="189">
        <f t="shared" ca="1" si="974"/>
        <v>0</v>
      </c>
      <c r="AD1317" s="189">
        <f t="shared" ca="1" si="974"/>
        <v>0</v>
      </c>
      <c r="AE1317" s="189">
        <f t="shared" ca="1" si="974"/>
        <v>0</v>
      </c>
      <c r="AF1317" s="189">
        <f t="shared" ca="1" si="974"/>
        <v>0</v>
      </c>
      <c r="AG1317" s="189">
        <f t="shared" ca="1" si="974"/>
        <v>0</v>
      </c>
      <c r="AH1317" s="189">
        <f t="shared" ca="1" si="974"/>
        <v>0</v>
      </c>
      <c r="AI1317" s="189">
        <f t="shared" ca="1" si="974"/>
        <v>0</v>
      </c>
      <c r="AJ1317" s="189">
        <f t="shared" ca="1" si="974"/>
        <v>0</v>
      </c>
      <c r="AK1317" s="189">
        <f t="shared" ca="1" si="974"/>
        <v>0</v>
      </c>
      <c r="AL1317" s="189">
        <f t="shared" ca="1" si="974"/>
        <v>0</v>
      </c>
      <c r="AM1317" s="189">
        <f t="shared" ca="1" si="974"/>
        <v>0</v>
      </c>
      <c r="AN1317" s="189">
        <f t="shared" ca="1" si="974"/>
        <v>0</v>
      </c>
      <c r="AO1317" s="189">
        <f t="shared" ca="1" si="974"/>
        <v>0</v>
      </c>
      <c r="AP1317" s="189">
        <f t="shared" ca="1" si="974"/>
        <v>0</v>
      </c>
      <c r="AQ1317" s="189">
        <f t="shared" ca="1" si="974"/>
        <v>0</v>
      </c>
      <c r="AR1317" s="189">
        <f t="shared" ca="1" si="974"/>
        <v>0</v>
      </c>
      <c r="AS1317" s="189">
        <f t="shared" ca="1" si="974"/>
        <v>0</v>
      </c>
      <c r="AT1317" s="189">
        <f t="shared" ca="1" si="974"/>
        <v>0</v>
      </c>
      <c r="AU1317" s="189">
        <f t="shared" ref="AU1317:BM1317" ca="1" si="975">(AU1259+AU1288)/(1-$H1317)</f>
        <v>0</v>
      </c>
      <c r="AV1317" s="189">
        <f t="shared" ca="1" si="975"/>
        <v>0</v>
      </c>
      <c r="AW1317" s="189">
        <f t="shared" ca="1" si="975"/>
        <v>0</v>
      </c>
      <c r="AX1317" s="189">
        <f t="shared" ca="1" si="975"/>
        <v>0</v>
      </c>
      <c r="AY1317" s="189">
        <f t="shared" ca="1" si="975"/>
        <v>0</v>
      </c>
      <c r="AZ1317" s="189">
        <f t="shared" ca="1" si="975"/>
        <v>0</v>
      </c>
      <c r="BA1317" s="189">
        <f t="shared" ca="1" si="975"/>
        <v>0</v>
      </c>
      <c r="BB1317" s="189">
        <f t="shared" ca="1" si="975"/>
        <v>0</v>
      </c>
      <c r="BC1317" s="189">
        <f t="shared" ca="1" si="975"/>
        <v>0</v>
      </c>
      <c r="BD1317" s="189">
        <f t="shared" ca="1" si="975"/>
        <v>0</v>
      </c>
      <c r="BE1317" s="189">
        <f t="shared" ca="1" si="975"/>
        <v>0</v>
      </c>
      <c r="BF1317" s="189">
        <f t="shared" ca="1" si="975"/>
        <v>0</v>
      </c>
      <c r="BG1317" s="189">
        <f t="shared" ca="1" si="975"/>
        <v>0</v>
      </c>
      <c r="BH1317" s="189">
        <f t="shared" ca="1" si="975"/>
        <v>0</v>
      </c>
      <c r="BI1317" s="189">
        <f t="shared" ca="1" si="975"/>
        <v>0</v>
      </c>
      <c r="BJ1317" s="189">
        <f t="shared" ca="1" si="975"/>
        <v>0</v>
      </c>
      <c r="BK1317" s="189">
        <f t="shared" ca="1" si="975"/>
        <v>0</v>
      </c>
      <c r="BL1317" s="189">
        <f t="shared" ca="1" si="975"/>
        <v>0</v>
      </c>
      <c r="BM1317" s="189">
        <f t="shared" ca="1" si="975"/>
        <v>0</v>
      </c>
    </row>
    <row r="1318" spans="3:65" outlineLevel="1" x14ac:dyDescent="0.2">
      <c r="C1318" s="188">
        <f t="shared" si="961"/>
        <v>8</v>
      </c>
      <c r="D1318" s="166" t="str">
        <f t="shared" si="958"/>
        <v xml:space="preserve">Alt 1 - TRANSMISSION SUBSTATION  </v>
      </c>
      <c r="E1318" s="211" t="str">
        <f t="shared" si="958"/>
        <v>CWIP Capital</v>
      </c>
      <c r="F1318" s="183">
        <f t="shared" si="958"/>
        <v>6</v>
      </c>
      <c r="G1318" s="183"/>
      <c r="H1318" s="241">
        <f>Assumptions!$E$22</f>
        <v>0.25345000000000001</v>
      </c>
      <c r="I1318" s="232"/>
      <c r="K1318" s="202">
        <f t="shared" ca="1" si="962"/>
        <v>0</v>
      </c>
      <c r="L1318" s="203">
        <f t="shared" ca="1" si="963"/>
        <v>0</v>
      </c>
      <c r="O1318" s="189">
        <f t="shared" ref="O1318:AT1318" ca="1" si="976">(O1260+O1289)/(1-$H1318)</f>
        <v>0</v>
      </c>
      <c r="P1318" s="189">
        <f t="shared" ca="1" si="976"/>
        <v>0</v>
      </c>
      <c r="Q1318" s="189">
        <f t="shared" ca="1" si="976"/>
        <v>0</v>
      </c>
      <c r="R1318" s="189">
        <f t="shared" ca="1" si="976"/>
        <v>0</v>
      </c>
      <c r="S1318" s="189">
        <f t="shared" ca="1" si="976"/>
        <v>0</v>
      </c>
      <c r="T1318" s="189">
        <f t="shared" ca="1" si="976"/>
        <v>0</v>
      </c>
      <c r="U1318" s="189">
        <f t="shared" ca="1" si="976"/>
        <v>0</v>
      </c>
      <c r="V1318" s="189">
        <f t="shared" ca="1" si="976"/>
        <v>0</v>
      </c>
      <c r="W1318" s="189">
        <f t="shared" ca="1" si="976"/>
        <v>0</v>
      </c>
      <c r="X1318" s="189">
        <f t="shared" ca="1" si="976"/>
        <v>0</v>
      </c>
      <c r="Y1318" s="189">
        <f t="shared" ca="1" si="976"/>
        <v>0</v>
      </c>
      <c r="Z1318" s="189">
        <f t="shared" ca="1" si="976"/>
        <v>0</v>
      </c>
      <c r="AA1318" s="189">
        <f t="shared" ca="1" si="976"/>
        <v>0</v>
      </c>
      <c r="AB1318" s="189">
        <f t="shared" ca="1" si="976"/>
        <v>0</v>
      </c>
      <c r="AC1318" s="189">
        <f t="shared" ca="1" si="976"/>
        <v>0</v>
      </c>
      <c r="AD1318" s="189">
        <f t="shared" ca="1" si="976"/>
        <v>0</v>
      </c>
      <c r="AE1318" s="189">
        <f t="shared" ca="1" si="976"/>
        <v>0</v>
      </c>
      <c r="AF1318" s="189">
        <f t="shared" ca="1" si="976"/>
        <v>0</v>
      </c>
      <c r="AG1318" s="189">
        <f t="shared" ca="1" si="976"/>
        <v>0</v>
      </c>
      <c r="AH1318" s="189">
        <f t="shared" ca="1" si="976"/>
        <v>0</v>
      </c>
      <c r="AI1318" s="189">
        <f t="shared" ca="1" si="976"/>
        <v>0</v>
      </c>
      <c r="AJ1318" s="189">
        <f t="shared" ca="1" si="976"/>
        <v>0</v>
      </c>
      <c r="AK1318" s="189">
        <f t="shared" ca="1" si="976"/>
        <v>0</v>
      </c>
      <c r="AL1318" s="189">
        <f t="shared" ca="1" si="976"/>
        <v>0</v>
      </c>
      <c r="AM1318" s="189">
        <f t="shared" ca="1" si="976"/>
        <v>0</v>
      </c>
      <c r="AN1318" s="189">
        <f t="shared" ca="1" si="976"/>
        <v>0</v>
      </c>
      <c r="AO1318" s="189">
        <f t="shared" ca="1" si="976"/>
        <v>0</v>
      </c>
      <c r="AP1318" s="189">
        <f t="shared" ca="1" si="976"/>
        <v>0</v>
      </c>
      <c r="AQ1318" s="189">
        <f t="shared" ca="1" si="976"/>
        <v>0</v>
      </c>
      <c r="AR1318" s="189">
        <f t="shared" ca="1" si="976"/>
        <v>0</v>
      </c>
      <c r="AS1318" s="189">
        <f t="shared" ca="1" si="976"/>
        <v>0</v>
      </c>
      <c r="AT1318" s="189">
        <f t="shared" ca="1" si="976"/>
        <v>0</v>
      </c>
      <c r="AU1318" s="189">
        <f t="shared" ref="AU1318:BM1318" ca="1" si="977">(AU1260+AU1289)/(1-$H1318)</f>
        <v>0</v>
      </c>
      <c r="AV1318" s="189">
        <f t="shared" ca="1" si="977"/>
        <v>0</v>
      </c>
      <c r="AW1318" s="189">
        <f t="shared" ca="1" si="977"/>
        <v>0</v>
      </c>
      <c r="AX1318" s="189">
        <f t="shared" ca="1" si="977"/>
        <v>0</v>
      </c>
      <c r="AY1318" s="189">
        <f t="shared" ca="1" si="977"/>
        <v>0</v>
      </c>
      <c r="AZ1318" s="189">
        <f t="shared" ca="1" si="977"/>
        <v>0</v>
      </c>
      <c r="BA1318" s="189">
        <f t="shared" ca="1" si="977"/>
        <v>0</v>
      </c>
      <c r="BB1318" s="189">
        <f t="shared" ca="1" si="977"/>
        <v>0</v>
      </c>
      <c r="BC1318" s="189">
        <f t="shared" ca="1" si="977"/>
        <v>0</v>
      </c>
      <c r="BD1318" s="189">
        <f t="shared" ca="1" si="977"/>
        <v>0</v>
      </c>
      <c r="BE1318" s="189">
        <f t="shared" ca="1" si="977"/>
        <v>0</v>
      </c>
      <c r="BF1318" s="189">
        <f t="shared" ca="1" si="977"/>
        <v>0</v>
      </c>
      <c r="BG1318" s="189">
        <f t="shared" ca="1" si="977"/>
        <v>0</v>
      </c>
      <c r="BH1318" s="189">
        <f t="shared" ca="1" si="977"/>
        <v>0</v>
      </c>
      <c r="BI1318" s="189">
        <f t="shared" ca="1" si="977"/>
        <v>0</v>
      </c>
      <c r="BJ1318" s="189">
        <f t="shared" ca="1" si="977"/>
        <v>0</v>
      </c>
      <c r="BK1318" s="189">
        <f t="shared" ca="1" si="977"/>
        <v>0</v>
      </c>
      <c r="BL1318" s="189">
        <f t="shared" ca="1" si="977"/>
        <v>0</v>
      </c>
      <c r="BM1318" s="189">
        <f t="shared" ca="1" si="977"/>
        <v>0</v>
      </c>
    </row>
    <row r="1319" spans="3:65" outlineLevel="1" x14ac:dyDescent="0.2">
      <c r="C1319" s="188">
        <f t="shared" si="961"/>
        <v>9</v>
      </c>
      <c r="D1319" s="166" t="str">
        <f t="shared" si="958"/>
        <v xml:space="preserve">Alt 1 - DISTRIBUTION SUBSTATION  </v>
      </c>
      <c r="E1319" s="211" t="str">
        <f t="shared" si="958"/>
        <v>CWIP Capital</v>
      </c>
      <c r="F1319" s="183">
        <f t="shared" si="958"/>
        <v>6</v>
      </c>
      <c r="G1319" s="183"/>
      <c r="H1319" s="241">
        <f>Assumptions!$E$22</f>
        <v>0.25345000000000001</v>
      </c>
      <c r="I1319" s="232"/>
      <c r="K1319" s="202">
        <f t="shared" ca="1" si="962"/>
        <v>0</v>
      </c>
      <c r="L1319" s="203">
        <f t="shared" ca="1" si="963"/>
        <v>0</v>
      </c>
      <c r="O1319" s="189">
        <f t="shared" ref="O1319:AT1319" ca="1" si="978">(O1261+O1290)/(1-$H1319)</f>
        <v>0</v>
      </c>
      <c r="P1319" s="189">
        <f t="shared" ca="1" si="978"/>
        <v>0</v>
      </c>
      <c r="Q1319" s="189">
        <f t="shared" ca="1" si="978"/>
        <v>0</v>
      </c>
      <c r="R1319" s="189">
        <f t="shared" ca="1" si="978"/>
        <v>0</v>
      </c>
      <c r="S1319" s="189">
        <f t="shared" ca="1" si="978"/>
        <v>0</v>
      </c>
      <c r="T1319" s="189">
        <f t="shared" ca="1" si="978"/>
        <v>0</v>
      </c>
      <c r="U1319" s="189">
        <f t="shared" ca="1" si="978"/>
        <v>0</v>
      </c>
      <c r="V1319" s="189">
        <f t="shared" ca="1" si="978"/>
        <v>0</v>
      </c>
      <c r="W1319" s="189">
        <f t="shared" ca="1" si="978"/>
        <v>0</v>
      </c>
      <c r="X1319" s="189">
        <f t="shared" ca="1" si="978"/>
        <v>0</v>
      </c>
      <c r="Y1319" s="189">
        <f t="shared" ca="1" si="978"/>
        <v>0</v>
      </c>
      <c r="Z1319" s="189">
        <f t="shared" ca="1" si="978"/>
        <v>0</v>
      </c>
      <c r="AA1319" s="189">
        <f t="shared" ca="1" si="978"/>
        <v>0</v>
      </c>
      <c r="AB1319" s="189">
        <f t="shared" ca="1" si="978"/>
        <v>0</v>
      </c>
      <c r="AC1319" s="189">
        <f t="shared" ca="1" si="978"/>
        <v>0</v>
      </c>
      <c r="AD1319" s="189">
        <f t="shared" ca="1" si="978"/>
        <v>0</v>
      </c>
      <c r="AE1319" s="189">
        <f t="shared" ca="1" si="978"/>
        <v>0</v>
      </c>
      <c r="AF1319" s="189">
        <f t="shared" ca="1" si="978"/>
        <v>0</v>
      </c>
      <c r="AG1319" s="189">
        <f t="shared" ca="1" si="978"/>
        <v>0</v>
      </c>
      <c r="AH1319" s="189">
        <f t="shared" ca="1" si="978"/>
        <v>0</v>
      </c>
      <c r="AI1319" s="189">
        <f t="shared" ca="1" si="978"/>
        <v>0</v>
      </c>
      <c r="AJ1319" s="189">
        <f t="shared" ca="1" si="978"/>
        <v>0</v>
      </c>
      <c r="AK1319" s="189">
        <f t="shared" ca="1" si="978"/>
        <v>0</v>
      </c>
      <c r="AL1319" s="189">
        <f t="shared" ca="1" si="978"/>
        <v>0</v>
      </c>
      <c r="AM1319" s="189">
        <f t="shared" ca="1" si="978"/>
        <v>0</v>
      </c>
      <c r="AN1319" s="189">
        <f t="shared" ca="1" si="978"/>
        <v>0</v>
      </c>
      <c r="AO1319" s="189">
        <f t="shared" ca="1" si="978"/>
        <v>0</v>
      </c>
      <c r="AP1319" s="189">
        <f t="shared" ca="1" si="978"/>
        <v>0</v>
      </c>
      <c r="AQ1319" s="189">
        <f t="shared" ca="1" si="978"/>
        <v>0</v>
      </c>
      <c r="AR1319" s="189">
        <f t="shared" ca="1" si="978"/>
        <v>0</v>
      </c>
      <c r="AS1319" s="189">
        <f t="shared" ca="1" si="978"/>
        <v>0</v>
      </c>
      <c r="AT1319" s="189">
        <f t="shared" ca="1" si="978"/>
        <v>0</v>
      </c>
      <c r="AU1319" s="189">
        <f t="shared" ref="AU1319:BM1319" ca="1" si="979">(AU1261+AU1290)/(1-$H1319)</f>
        <v>0</v>
      </c>
      <c r="AV1319" s="189">
        <f t="shared" ca="1" si="979"/>
        <v>0</v>
      </c>
      <c r="AW1319" s="189">
        <f t="shared" ca="1" si="979"/>
        <v>0</v>
      </c>
      <c r="AX1319" s="189">
        <f t="shared" ca="1" si="979"/>
        <v>0</v>
      </c>
      <c r="AY1319" s="189">
        <f t="shared" ca="1" si="979"/>
        <v>0</v>
      </c>
      <c r="AZ1319" s="189">
        <f t="shared" ca="1" si="979"/>
        <v>0</v>
      </c>
      <c r="BA1319" s="189">
        <f t="shared" ca="1" si="979"/>
        <v>0</v>
      </c>
      <c r="BB1319" s="189">
        <f t="shared" ca="1" si="979"/>
        <v>0</v>
      </c>
      <c r="BC1319" s="189">
        <f t="shared" ca="1" si="979"/>
        <v>0</v>
      </c>
      <c r="BD1319" s="189">
        <f t="shared" ca="1" si="979"/>
        <v>0</v>
      </c>
      <c r="BE1319" s="189">
        <f t="shared" ca="1" si="979"/>
        <v>0</v>
      </c>
      <c r="BF1319" s="189">
        <f t="shared" ca="1" si="979"/>
        <v>0</v>
      </c>
      <c r="BG1319" s="189">
        <f t="shared" ca="1" si="979"/>
        <v>0</v>
      </c>
      <c r="BH1319" s="189">
        <f t="shared" ca="1" si="979"/>
        <v>0</v>
      </c>
      <c r="BI1319" s="189">
        <f t="shared" ca="1" si="979"/>
        <v>0</v>
      </c>
      <c r="BJ1319" s="189">
        <f t="shared" ca="1" si="979"/>
        <v>0</v>
      </c>
      <c r="BK1319" s="189">
        <f t="shared" ca="1" si="979"/>
        <v>0</v>
      </c>
      <c r="BL1319" s="189">
        <f t="shared" ca="1" si="979"/>
        <v>0</v>
      </c>
      <c r="BM1319" s="189">
        <f t="shared" ca="1" si="979"/>
        <v>0</v>
      </c>
    </row>
    <row r="1320" spans="3:65" outlineLevel="1" x14ac:dyDescent="0.2">
      <c r="C1320" s="188">
        <f t="shared" si="961"/>
        <v>10</v>
      </c>
      <c r="D1320" s="166" t="str">
        <f t="shared" si="958"/>
        <v/>
      </c>
      <c r="E1320" s="211" t="str">
        <f t="shared" si="958"/>
        <v>Operating Expense</v>
      </c>
      <c r="F1320" s="183">
        <f t="shared" si="958"/>
        <v>2</v>
      </c>
      <c r="G1320" s="183"/>
      <c r="H1320" s="241">
        <f>Assumptions!$E$22</f>
        <v>0.25345000000000001</v>
      </c>
      <c r="I1320" s="232"/>
      <c r="K1320" s="202">
        <f t="shared" ca="1" si="962"/>
        <v>0</v>
      </c>
      <c r="L1320" s="203">
        <f t="shared" ca="1" si="963"/>
        <v>0</v>
      </c>
      <c r="O1320" s="189">
        <f t="shared" ref="O1320:AT1320" ca="1" si="980">(O1262+O1291)/(1-$H1320)</f>
        <v>0</v>
      </c>
      <c r="P1320" s="189">
        <f t="shared" ca="1" si="980"/>
        <v>0</v>
      </c>
      <c r="Q1320" s="189">
        <f t="shared" ca="1" si="980"/>
        <v>0</v>
      </c>
      <c r="R1320" s="189">
        <f t="shared" ca="1" si="980"/>
        <v>0</v>
      </c>
      <c r="S1320" s="189">
        <f t="shared" ca="1" si="980"/>
        <v>0</v>
      </c>
      <c r="T1320" s="189">
        <f t="shared" ca="1" si="980"/>
        <v>0</v>
      </c>
      <c r="U1320" s="189">
        <f t="shared" ca="1" si="980"/>
        <v>0</v>
      </c>
      <c r="V1320" s="189">
        <f t="shared" ca="1" si="980"/>
        <v>0</v>
      </c>
      <c r="W1320" s="189">
        <f t="shared" ca="1" si="980"/>
        <v>0</v>
      </c>
      <c r="X1320" s="189">
        <f t="shared" ca="1" si="980"/>
        <v>0</v>
      </c>
      <c r="Y1320" s="189">
        <f t="shared" ca="1" si="980"/>
        <v>0</v>
      </c>
      <c r="Z1320" s="189">
        <f t="shared" ca="1" si="980"/>
        <v>0</v>
      </c>
      <c r="AA1320" s="189">
        <f t="shared" ca="1" si="980"/>
        <v>0</v>
      </c>
      <c r="AB1320" s="189">
        <f t="shared" ca="1" si="980"/>
        <v>0</v>
      </c>
      <c r="AC1320" s="189">
        <f t="shared" ca="1" si="980"/>
        <v>0</v>
      </c>
      <c r="AD1320" s="189">
        <f t="shared" ca="1" si="980"/>
        <v>0</v>
      </c>
      <c r="AE1320" s="189">
        <f t="shared" ca="1" si="980"/>
        <v>0</v>
      </c>
      <c r="AF1320" s="189">
        <f t="shared" ca="1" si="980"/>
        <v>0</v>
      </c>
      <c r="AG1320" s="189">
        <f t="shared" ca="1" si="980"/>
        <v>0</v>
      </c>
      <c r="AH1320" s="189">
        <f t="shared" ca="1" si="980"/>
        <v>0</v>
      </c>
      <c r="AI1320" s="189">
        <f t="shared" ca="1" si="980"/>
        <v>0</v>
      </c>
      <c r="AJ1320" s="189">
        <f t="shared" ca="1" si="980"/>
        <v>0</v>
      </c>
      <c r="AK1320" s="189">
        <f t="shared" ca="1" si="980"/>
        <v>0</v>
      </c>
      <c r="AL1320" s="189">
        <f t="shared" ca="1" si="980"/>
        <v>0</v>
      </c>
      <c r="AM1320" s="189">
        <f t="shared" ca="1" si="980"/>
        <v>0</v>
      </c>
      <c r="AN1320" s="189">
        <f t="shared" ca="1" si="980"/>
        <v>0</v>
      </c>
      <c r="AO1320" s="189">
        <f t="shared" ca="1" si="980"/>
        <v>0</v>
      </c>
      <c r="AP1320" s="189">
        <f t="shared" ca="1" si="980"/>
        <v>0</v>
      </c>
      <c r="AQ1320" s="189">
        <f t="shared" ca="1" si="980"/>
        <v>0</v>
      </c>
      <c r="AR1320" s="189">
        <f t="shared" ca="1" si="980"/>
        <v>0</v>
      </c>
      <c r="AS1320" s="189">
        <f t="shared" ca="1" si="980"/>
        <v>0</v>
      </c>
      <c r="AT1320" s="189">
        <f t="shared" ca="1" si="980"/>
        <v>0</v>
      </c>
      <c r="AU1320" s="189">
        <f t="shared" ref="AU1320:BM1320" ca="1" si="981">(AU1262+AU1291)/(1-$H1320)</f>
        <v>0</v>
      </c>
      <c r="AV1320" s="189">
        <f t="shared" ca="1" si="981"/>
        <v>0</v>
      </c>
      <c r="AW1320" s="189">
        <f t="shared" ca="1" si="981"/>
        <v>0</v>
      </c>
      <c r="AX1320" s="189">
        <f t="shared" ca="1" si="981"/>
        <v>0</v>
      </c>
      <c r="AY1320" s="189">
        <f t="shared" ca="1" si="981"/>
        <v>0</v>
      </c>
      <c r="AZ1320" s="189">
        <f t="shared" ca="1" si="981"/>
        <v>0</v>
      </c>
      <c r="BA1320" s="189">
        <f t="shared" ca="1" si="981"/>
        <v>0</v>
      </c>
      <c r="BB1320" s="189">
        <f t="shared" ca="1" si="981"/>
        <v>0</v>
      </c>
      <c r="BC1320" s="189">
        <f t="shared" ca="1" si="981"/>
        <v>0</v>
      </c>
      <c r="BD1320" s="189">
        <f t="shared" ca="1" si="981"/>
        <v>0</v>
      </c>
      <c r="BE1320" s="189">
        <f t="shared" ca="1" si="981"/>
        <v>0</v>
      </c>
      <c r="BF1320" s="189">
        <f t="shared" ca="1" si="981"/>
        <v>0</v>
      </c>
      <c r="BG1320" s="189">
        <f t="shared" ca="1" si="981"/>
        <v>0</v>
      </c>
      <c r="BH1320" s="189">
        <f t="shared" ca="1" si="981"/>
        <v>0</v>
      </c>
      <c r="BI1320" s="189">
        <f t="shared" ca="1" si="981"/>
        <v>0</v>
      </c>
      <c r="BJ1320" s="189">
        <f t="shared" ca="1" si="981"/>
        <v>0</v>
      </c>
      <c r="BK1320" s="189">
        <f t="shared" ca="1" si="981"/>
        <v>0</v>
      </c>
      <c r="BL1320" s="189">
        <f t="shared" ca="1" si="981"/>
        <v>0</v>
      </c>
      <c r="BM1320" s="189">
        <f t="shared" ca="1" si="981"/>
        <v>0</v>
      </c>
    </row>
    <row r="1321" spans="3:65" outlineLevel="1" x14ac:dyDescent="0.2">
      <c r="C1321" s="188">
        <f t="shared" si="961"/>
        <v>11</v>
      </c>
      <c r="D1321" s="166" t="str">
        <f t="shared" si="958"/>
        <v/>
      </c>
      <c r="E1321" s="211" t="str">
        <f t="shared" si="958"/>
        <v>Operating Expense</v>
      </c>
      <c r="F1321" s="183">
        <f t="shared" si="958"/>
        <v>2</v>
      </c>
      <c r="G1321" s="183"/>
      <c r="H1321" s="241">
        <f>Assumptions!$E$22</f>
        <v>0.25345000000000001</v>
      </c>
      <c r="I1321" s="232"/>
      <c r="K1321" s="202">
        <f t="shared" ca="1" si="962"/>
        <v>0</v>
      </c>
      <c r="L1321" s="203">
        <f t="shared" ca="1" si="963"/>
        <v>0</v>
      </c>
      <c r="O1321" s="189">
        <f t="shared" ref="O1321:AT1321" ca="1" si="982">(O1263+O1292)/(1-$H1321)</f>
        <v>0</v>
      </c>
      <c r="P1321" s="189">
        <f t="shared" ca="1" si="982"/>
        <v>0</v>
      </c>
      <c r="Q1321" s="189">
        <f t="shared" ca="1" si="982"/>
        <v>0</v>
      </c>
      <c r="R1321" s="189">
        <f t="shared" ca="1" si="982"/>
        <v>0</v>
      </c>
      <c r="S1321" s="189">
        <f t="shared" ca="1" si="982"/>
        <v>0</v>
      </c>
      <c r="T1321" s="189">
        <f t="shared" ca="1" si="982"/>
        <v>0</v>
      </c>
      <c r="U1321" s="189">
        <f t="shared" ca="1" si="982"/>
        <v>0</v>
      </c>
      <c r="V1321" s="189">
        <f t="shared" ca="1" si="982"/>
        <v>0</v>
      </c>
      <c r="W1321" s="189">
        <f t="shared" ca="1" si="982"/>
        <v>0</v>
      </c>
      <c r="X1321" s="189">
        <f t="shared" ca="1" si="982"/>
        <v>0</v>
      </c>
      <c r="Y1321" s="189">
        <f t="shared" ca="1" si="982"/>
        <v>0</v>
      </c>
      <c r="Z1321" s="189">
        <f t="shared" ca="1" si="982"/>
        <v>0</v>
      </c>
      <c r="AA1321" s="189">
        <f t="shared" ca="1" si="982"/>
        <v>0</v>
      </c>
      <c r="AB1321" s="189">
        <f t="shared" ca="1" si="982"/>
        <v>0</v>
      </c>
      <c r="AC1321" s="189">
        <f t="shared" ca="1" si="982"/>
        <v>0</v>
      </c>
      <c r="AD1321" s="189">
        <f t="shared" ca="1" si="982"/>
        <v>0</v>
      </c>
      <c r="AE1321" s="189">
        <f t="shared" ca="1" si="982"/>
        <v>0</v>
      </c>
      <c r="AF1321" s="189">
        <f t="shared" ca="1" si="982"/>
        <v>0</v>
      </c>
      <c r="AG1321" s="189">
        <f t="shared" ca="1" si="982"/>
        <v>0</v>
      </c>
      <c r="AH1321" s="189">
        <f t="shared" ca="1" si="982"/>
        <v>0</v>
      </c>
      <c r="AI1321" s="189">
        <f t="shared" ca="1" si="982"/>
        <v>0</v>
      </c>
      <c r="AJ1321" s="189">
        <f t="shared" ca="1" si="982"/>
        <v>0</v>
      </c>
      <c r="AK1321" s="189">
        <f t="shared" ca="1" si="982"/>
        <v>0</v>
      </c>
      <c r="AL1321" s="189">
        <f t="shared" ca="1" si="982"/>
        <v>0</v>
      </c>
      <c r="AM1321" s="189">
        <f t="shared" ca="1" si="982"/>
        <v>0</v>
      </c>
      <c r="AN1321" s="189">
        <f t="shared" ca="1" si="982"/>
        <v>0</v>
      </c>
      <c r="AO1321" s="189">
        <f t="shared" ca="1" si="982"/>
        <v>0</v>
      </c>
      <c r="AP1321" s="189">
        <f t="shared" ca="1" si="982"/>
        <v>0</v>
      </c>
      <c r="AQ1321" s="189">
        <f t="shared" ca="1" si="982"/>
        <v>0</v>
      </c>
      <c r="AR1321" s="189">
        <f t="shared" ca="1" si="982"/>
        <v>0</v>
      </c>
      <c r="AS1321" s="189">
        <f t="shared" ca="1" si="982"/>
        <v>0</v>
      </c>
      <c r="AT1321" s="189">
        <f t="shared" ca="1" si="982"/>
        <v>0</v>
      </c>
      <c r="AU1321" s="189">
        <f t="shared" ref="AU1321:BM1321" ca="1" si="983">(AU1263+AU1292)/(1-$H1321)</f>
        <v>0</v>
      </c>
      <c r="AV1321" s="189">
        <f t="shared" ca="1" si="983"/>
        <v>0</v>
      </c>
      <c r="AW1321" s="189">
        <f t="shared" ca="1" si="983"/>
        <v>0</v>
      </c>
      <c r="AX1321" s="189">
        <f t="shared" ca="1" si="983"/>
        <v>0</v>
      </c>
      <c r="AY1321" s="189">
        <f t="shared" ca="1" si="983"/>
        <v>0</v>
      </c>
      <c r="AZ1321" s="189">
        <f t="shared" ca="1" si="983"/>
        <v>0</v>
      </c>
      <c r="BA1321" s="189">
        <f t="shared" ca="1" si="983"/>
        <v>0</v>
      </c>
      <c r="BB1321" s="189">
        <f t="shared" ca="1" si="983"/>
        <v>0</v>
      </c>
      <c r="BC1321" s="189">
        <f t="shared" ca="1" si="983"/>
        <v>0</v>
      </c>
      <c r="BD1321" s="189">
        <f t="shared" ca="1" si="983"/>
        <v>0</v>
      </c>
      <c r="BE1321" s="189">
        <f t="shared" ca="1" si="983"/>
        <v>0</v>
      </c>
      <c r="BF1321" s="189">
        <f t="shared" ca="1" si="983"/>
        <v>0</v>
      </c>
      <c r="BG1321" s="189">
        <f t="shared" ca="1" si="983"/>
        <v>0</v>
      </c>
      <c r="BH1321" s="189">
        <f t="shared" ca="1" si="983"/>
        <v>0</v>
      </c>
      <c r="BI1321" s="189">
        <f t="shared" ca="1" si="983"/>
        <v>0</v>
      </c>
      <c r="BJ1321" s="189">
        <f t="shared" ca="1" si="983"/>
        <v>0</v>
      </c>
      <c r="BK1321" s="189">
        <f t="shared" ca="1" si="983"/>
        <v>0</v>
      </c>
      <c r="BL1321" s="189">
        <f t="shared" ca="1" si="983"/>
        <v>0</v>
      </c>
      <c r="BM1321" s="189">
        <f t="shared" ca="1" si="983"/>
        <v>0</v>
      </c>
    </row>
    <row r="1322" spans="3:65" outlineLevel="1" x14ac:dyDescent="0.2">
      <c r="C1322" s="188">
        <f t="shared" si="961"/>
        <v>12</v>
      </c>
      <c r="D1322" s="166" t="str">
        <f t="shared" si="958"/>
        <v/>
      </c>
      <c r="E1322" s="211" t="str">
        <f t="shared" si="958"/>
        <v>Operating Expense</v>
      </c>
      <c r="F1322" s="183">
        <f t="shared" si="958"/>
        <v>2</v>
      </c>
      <c r="G1322" s="183"/>
      <c r="H1322" s="241">
        <f>Assumptions!$E$22</f>
        <v>0.25345000000000001</v>
      </c>
      <c r="I1322" s="232"/>
      <c r="K1322" s="202">
        <f t="shared" ca="1" si="962"/>
        <v>0</v>
      </c>
      <c r="L1322" s="203">
        <f t="shared" ca="1" si="963"/>
        <v>0</v>
      </c>
      <c r="O1322" s="189">
        <f t="shared" ref="O1322:AT1322" ca="1" si="984">(O1264+O1293)/(1-$H1322)</f>
        <v>0</v>
      </c>
      <c r="P1322" s="189">
        <f t="shared" ca="1" si="984"/>
        <v>0</v>
      </c>
      <c r="Q1322" s="189">
        <f t="shared" ca="1" si="984"/>
        <v>0</v>
      </c>
      <c r="R1322" s="189">
        <f t="shared" ca="1" si="984"/>
        <v>0</v>
      </c>
      <c r="S1322" s="189">
        <f t="shared" ca="1" si="984"/>
        <v>0</v>
      </c>
      <c r="T1322" s="189">
        <f t="shared" ca="1" si="984"/>
        <v>0</v>
      </c>
      <c r="U1322" s="189">
        <f t="shared" ca="1" si="984"/>
        <v>0</v>
      </c>
      <c r="V1322" s="189">
        <f t="shared" ca="1" si="984"/>
        <v>0</v>
      </c>
      <c r="W1322" s="189">
        <f t="shared" ca="1" si="984"/>
        <v>0</v>
      </c>
      <c r="X1322" s="189">
        <f t="shared" ca="1" si="984"/>
        <v>0</v>
      </c>
      <c r="Y1322" s="189">
        <f t="shared" ca="1" si="984"/>
        <v>0</v>
      </c>
      <c r="Z1322" s="189">
        <f t="shared" ca="1" si="984"/>
        <v>0</v>
      </c>
      <c r="AA1322" s="189">
        <f t="shared" ca="1" si="984"/>
        <v>0</v>
      </c>
      <c r="AB1322" s="189">
        <f t="shared" ca="1" si="984"/>
        <v>0</v>
      </c>
      <c r="AC1322" s="189">
        <f t="shared" ca="1" si="984"/>
        <v>0</v>
      </c>
      <c r="AD1322" s="189">
        <f t="shared" ca="1" si="984"/>
        <v>0</v>
      </c>
      <c r="AE1322" s="189">
        <f t="shared" ca="1" si="984"/>
        <v>0</v>
      </c>
      <c r="AF1322" s="189">
        <f t="shared" ca="1" si="984"/>
        <v>0</v>
      </c>
      <c r="AG1322" s="189">
        <f t="shared" ca="1" si="984"/>
        <v>0</v>
      </c>
      <c r="AH1322" s="189">
        <f t="shared" ca="1" si="984"/>
        <v>0</v>
      </c>
      <c r="AI1322" s="189">
        <f t="shared" ca="1" si="984"/>
        <v>0</v>
      </c>
      <c r="AJ1322" s="189">
        <f t="shared" ca="1" si="984"/>
        <v>0</v>
      </c>
      <c r="AK1322" s="189">
        <f t="shared" ca="1" si="984"/>
        <v>0</v>
      </c>
      <c r="AL1322" s="189">
        <f t="shared" ca="1" si="984"/>
        <v>0</v>
      </c>
      <c r="AM1322" s="189">
        <f t="shared" ca="1" si="984"/>
        <v>0</v>
      </c>
      <c r="AN1322" s="189">
        <f t="shared" ca="1" si="984"/>
        <v>0</v>
      </c>
      <c r="AO1322" s="189">
        <f t="shared" ca="1" si="984"/>
        <v>0</v>
      </c>
      <c r="AP1322" s="189">
        <f t="shared" ca="1" si="984"/>
        <v>0</v>
      </c>
      <c r="AQ1322" s="189">
        <f t="shared" ca="1" si="984"/>
        <v>0</v>
      </c>
      <c r="AR1322" s="189">
        <f t="shared" ca="1" si="984"/>
        <v>0</v>
      </c>
      <c r="AS1322" s="189">
        <f t="shared" ca="1" si="984"/>
        <v>0</v>
      </c>
      <c r="AT1322" s="189">
        <f t="shared" ca="1" si="984"/>
        <v>0</v>
      </c>
      <c r="AU1322" s="189">
        <f t="shared" ref="AU1322:BM1322" ca="1" si="985">(AU1264+AU1293)/(1-$H1322)</f>
        <v>0</v>
      </c>
      <c r="AV1322" s="189">
        <f t="shared" ca="1" si="985"/>
        <v>0</v>
      </c>
      <c r="AW1322" s="189">
        <f t="shared" ca="1" si="985"/>
        <v>0</v>
      </c>
      <c r="AX1322" s="189">
        <f t="shared" ca="1" si="985"/>
        <v>0</v>
      </c>
      <c r="AY1322" s="189">
        <f t="shared" ca="1" si="985"/>
        <v>0</v>
      </c>
      <c r="AZ1322" s="189">
        <f t="shared" ca="1" si="985"/>
        <v>0</v>
      </c>
      <c r="BA1322" s="189">
        <f t="shared" ca="1" si="985"/>
        <v>0</v>
      </c>
      <c r="BB1322" s="189">
        <f t="shared" ca="1" si="985"/>
        <v>0</v>
      </c>
      <c r="BC1322" s="189">
        <f t="shared" ca="1" si="985"/>
        <v>0</v>
      </c>
      <c r="BD1322" s="189">
        <f t="shared" ca="1" si="985"/>
        <v>0</v>
      </c>
      <c r="BE1322" s="189">
        <f t="shared" ca="1" si="985"/>
        <v>0</v>
      </c>
      <c r="BF1322" s="189">
        <f t="shared" ca="1" si="985"/>
        <v>0</v>
      </c>
      <c r="BG1322" s="189">
        <f t="shared" ca="1" si="985"/>
        <v>0</v>
      </c>
      <c r="BH1322" s="189">
        <f t="shared" ca="1" si="985"/>
        <v>0</v>
      </c>
      <c r="BI1322" s="189">
        <f t="shared" ca="1" si="985"/>
        <v>0</v>
      </c>
      <c r="BJ1322" s="189">
        <f t="shared" ca="1" si="985"/>
        <v>0</v>
      </c>
      <c r="BK1322" s="189">
        <f t="shared" ca="1" si="985"/>
        <v>0</v>
      </c>
      <c r="BL1322" s="189">
        <f t="shared" ca="1" si="985"/>
        <v>0</v>
      </c>
      <c r="BM1322" s="189">
        <f t="shared" ca="1" si="985"/>
        <v>0</v>
      </c>
    </row>
    <row r="1323" spans="3:65" outlineLevel="1" x14ac:dyDescent="0.2">
      <c r="C1323" s="188">
        <f t="shared" si="961"/>
        <v>13</v>
      </c>
      <c r="D1323" s="166" t="str">
        <f t="shared" si="958"/>
        <v xml:space="preserve">Alt 2 - TRANSMISSION LINE  </v>
      </c>
      <c r="E1323" s="211" t="str">
        <f t="shared" si="958"/>
        <v>CWIP Capital</v>
      </c>
      <c r="F1323" s="183">
        <f t="shared" si="958"/>
        <v>6</v>
      </c>
      <c r="G1323" s="183"/>
      <c r="H1323" s="241">
        <f>Assumptions!$E$22</f>
        <v>0.25345000000000001</v>
      </c>
      <c r="I1323" s="232"/>
      <c r="K1323" s="202">
        <f t="shared" ca="1" si="962"/>
        <v>0</v>
      </c>
      <c r="L1323" s="203">
        <f t="shared" ca="1" si="963"/>
        <v>0</v>
      </c>
      <c r="O1323" s="189">
        <f t="shared" ref="O1323:AT1323" ca="1" si="986">(O1265+O1294)/(1-$H1323)</f>
        <v>0</v>
      </c>
      <c r="P1323" s="189">
        <f t="shared" ca="1" si="986"/>
        <v>0</v>
      </c>
      <c r="Q1323" s="189">
        <f t="shared" ca="1" si="986"/>
        <v>0</v>
      </c>
      <c r="R1323" s="189">
        <f t="shared" ca="1" si="986"/>
        <v>0</v>
      </c>
      <c r="S1323" s="189">
        <f t="shared" ca="1" si="986"/>
        <v>0</v>
      </c>
      <c r="T1323" s="189">
        <f t="shared" ca="1" si="986"/>
        <v>0</v>
      </c>
      <c r="U1323" s="189">
        <f t="shared" ca="1" si="986"/>
        <v>0</v>
      </c>
      <c r="V1323" s="189">
        <f t="shared" ca="1" si="986"/>
        <v>0</v>
      </c>
      <c r="W1323" s="189">
        <f t="shared" ca="1" si="986"/>
        <v>0</v>
      </c>
      <c r="X1323" s="189">
        <f t="shared" ca="1" si="986"/>
        <v>0</v>
      </c>
      <c r="Y1323" s="189">
        <f t="shared" ca="1" si="986"/>
        <v>0</v>
      </c>
      <c r="Z1323" s="189">
        <f t="shared" ca="1" si="986"/>
        <v>0</v>
      </c>
      <c r="AA1323" s="189">
        <f t="shared" ca="1" si="986"/>
        <v>0</v>
      </c>
      <c r="AB1323" s="189">
        <f t="shared" ca="1" si="986"/>
        <v>0</v>
      </c>
      <c r="AC1323" s="189">
        <f t="shared" ca="1" si="986"/>
        <v>0</v>
      </c>
      <c r="AD1323" s="189">
        <f t="shared" ca="1" si="986"/>
        <v>0</v>
      </c>
      <c r="AE1323" s="189">
        <f t="shared" ca="1" si="986"/>
        <v>0</v>
      </c>
      <c r="AF1323" s="189">
        <f t="shared" ca="1" si="986"/>
        <v>0</v>
      </c>
      <c r="AG1323" s="189">
        <f t="shared" ca="1" si="986"/>
        <v>0</v>
      </c>
      <c r="AH1323" s="189">
        <f t="shared" ca="1" si="986"/>
        <v>0</v>
      </c>
      <c r="AI1323" s="189">
        <f t="shared" ca="1" si="986"/>
        <v>0</v>
      </c>
      <c r="AJ1323" s="189">
        <f t="shared" ca="1" si="986"/>
        <v>0</v>
      </c>
      <c r="AK1323" s="189">
        <f t="shared" ca="1" si="986"/>
        <v>0</v>
      </c>
      <c r="AL1323" s="189">
        <f t="shared" ca="1" si="986"/>
        <v>0</v>
      </c>
      <c r="AM1323" s="189">
        <f t="shared" ca="1" si="986"/>
        <v>0</v>
      </c>
      <c r="AN1323" s="189">
        <f t="shared" ca="1" si="986"/>
        <v>0</v>
      </c>
      <c r="AO1323" s="189">
        <f t="shared" ca="1" si="986"/>
        <v>0</v>
      </c>
      <c r="AP1323" s="189">
        <f t="shared" ca="1" si="986"/>
        <v>0</v>
      </c>
      <c r="AQ1323" s="189">
        <f t="shared" ca="1" si="986"/>
        <v>0</v>
      </c>
      <c r="AR1323" s="189">
        <f t="shared" ca="1" si="986"/>
        <v>0</v>
      </c>
      <c r="AS1323" s="189">
        <f t="shared" ca="1" si="986"/>
        <v>0</v>
      </c>
      <c r="AT1323" s="189">
        <f t="shared" ca="1" si="986"/>
        <v>0</v>
      </c>
      <c r="AU1323" s="189">
        <f t="shared" ref="AU1323:BM1323" ca="1" si="987">(AU1265+AU1294)/(1-$H1323)</f>
        <v>0</v>
      </c>
      <c r="AV1323" s="189">
        <f t="shared" ca="1" si="987"/>
        <v>0</v>
      </c>
      <c r="AW1323" s="189">
        <f t="shared" ca="1" si="987"/>
        <v>0</v>
      </c>
      <c r="AX1323" s="189">
        <f t="shared" ca="1" si="987"/>
        <v>0</v>
      </c>
      <c r="AY1323" s="189">
        <f t="shared" ca="1" si="987"/>
        <v>0</v>
      </c>
      <c r="AZ1323" s="189">
        <f t="shared" ca="1" si="987"/>
        <v>0</v>
      </c>
      <c r="BA1323" s="189">
        <f t="shared" ca="1" si="987"/>
        <v>0</v>
      </c>
      <c r="BB1323" s="189">
        <f t="shared" ca="1" si="987"/>
        <v>0</v>
      </c>
      <c r="BC1323" s="189">
        <f t="shared" ca="1" si="987"/>
        <v>0</v>
      </c>
      <c r="BD1323" s="189">
        <f t="shared" ca="1" si="987"/>
        <v>0</v>
      </c>
      <c r="BE1323" s="189">
        <f t="shared" ca="1" si="987"/>
        <v>0</v>
      </c>
      <c r="BF1323" s="189">
        <f t="shared" ca="1" si="987"/>
        <v>0</v>
      </c>
      <c r="BG1323" s="189">
        <f t="shared" ca="1" si="987"/>
        <v>0</v>
      </c>
      <c r="BH1323" s="189">
        <f t="shared" ca="1" si="987"/>
        <v>0</v>
      </c>
      <c r="BI1323" s="189">
        <f t="shared" ca="1" si="987"/>
        <v>0</v>
      </c>
      <c r="BJ1323" s="189">
        <f t="shared" ca="1" si="987"/>
        <v>0</v>
      </c>
      <c r="BK1323" s="189">
        <f t="shared" ca="1" si="987"/>
        <v>0</v>
      </c>
      <c r="BL1323" s="189">
        <f t="shared" ca="1" si="987"/>
        <v>0</v>
      </c>
      <c r="BM1323" s="189">
        <f t="shared" ca="1" si="987"/>
        <v>0</v>
      </c>
    </row>
    <row r="1324" spans="3:65" outlineLevel="1" x14ac:dyDescent="0.2">
      <c r="C1324" s="188">
        <f t="shared" si="961"/>
        <v>14</v>
      </c>
      <c r="D1324" s="166" t="str">
        <f t="shared" si="958"/>
        <v xml:space="preserve">Alt 2 - TRANSMISSION SUBSTATION  </v>
      </c>
      <c r="E1324" s="211" t="str">
        <f t="shared" si="958"/>
        <v>CWIP Capital</v>
      </c>
      <c r="F1324" s="183">
        <f t="shared" si="958"/>
        <v>6</v>
      </c>
      <c r="G1324" s="183"/>
      <c r="H1324" s="241">
        <f>Assumptions!$E$22</f>
        <v>0.25345000000000001</v>
      </c>
      <c r="I1324" s="232"/>
      <c r="K1324" s="202">
        <f t="shared" ca="1" si="962"/>
        <v>0</v>
      </c>
      <c r="L1324" s="203">
        <f t="shared" ca="1" si="963"/>
        <v>0</v>
      </c>
      <c r="O1324" s="189">
        <f t="shared" ref="O1324:AT1324" ca="1" si="988">(O1266+O1295)/(1-$H1324)</f>
        <v>0</v>
      </c>
      <c r="P1324" s="189">
        <f t="shared" ca="1" si="988"/>
        <v>0</v>
      </c>
      <c r="Q1324" s="189">
        <f t="shared" ca="1" si="988"/>
        <v>0</v>
      </c>
      <c r="R1324" s="189">
        <f t="shared" ca="1" si="988"/>
        <v>0</v>
      </c>
      <c r="S1324" s="189">
        <f t="shared" ca="1" si="988"/>
        <v>0</v>
      </c>
      <c r="T1324" s="189">
        <f t="shared" ca="1" si="988"/>
        <v>0</v>
      </c>
      <c r="U1324" s="189">
        <f t="shared" ca="1" si="988"/>
        <v>0</v>
      </c>
      <c r="V1324" s="189">
        <f t="shared" ca="1" si="988"/>
        <v>0</v>
      </c>
      <c r="W1324" s="189">
        <f t="shared" ca="1" si="988"/>
        <v>0</v>
      </c>
      <c r="X1324" s="189">
        <f t="shared" ca="1" si="988"/>
        <v>0</v>
      </c>
      <c r="Y1324" s="189">
        <f t="shared" ca="1" si="988"/>
        <v>0</v>
      </c>
      <c r="Z1324" s="189">
        <f t="shared" ca="1" si="988"/>
        <v>0</v>
      </c>
      <c r="AA1324" s="189">
        <f t="shared" ca="1" si="988"/>
        <v>0</v>
      </c>
      <c r="AB1324" s="189">
        <f t="shared" ca="1" si="988"/>
        <v>0</v>
      </c>
      <c r="AC1324" s="189">
        <f t="shared" ca="1" si="988"/>
        <v>0</v>
      </c>
      <c r="AD1324" s="189">
        <f t="shared" ca="1" si="988"/>
        <v>0</v>
      </c>
      <c r="AE1324" s="189">
        <f t="shared" ca="1" si="988"/>
        <v>0</v>
      </c>
      <c r="AF1324" s="189">
        <f t="shared" ca="1" si="988"/>
        <v>0</v>
      </c>
      <c r="AG1324" s="189">
        <f t="shared" ca="1" si="988"/>
        <v>0</v>
      </c>
      <c r="AH1324" s="189">
        <f t="shared" ca="1" si="988"/>
        <v>0</v>
      </c>
      <c r="AI1324" s="189">
        <f t="shared" ca="1" si="988"/>
        <v>0</v>
      </c>
      <c r="AJ1324" s="189">
        <f t="shared" ca="1" si="988"/>
        <v>0</v>
      </c>
      <c r="AK1324" s="189">
        <f t="shared" ca="1" si="988"/>
        <v>0</v>
      </c>
      <c r="AL1324" s="189">
        <f t="shared" ca="1" si="988"/>
        <v>0</v>
      </c>
      <c r="AM1324" s="189">
        <f t="shared" ca="1" si="988"/>
        <v>0</v>
      </c>
      <c r="AN1324" s="189">
        <f t="shared" ca="1" si="988"/>
        <v>0</v>
      </c>
      <c r="AO1324" s="189">
        <f t="shared" ca="1" si="988"/>
        <v>0</v>
      </c>
      <c r="AP1324" s="189">
        <f t="shared" ca="1" si="988"/>
        <v>0</v>
      </c>
      <c r="AQ1324" s="189">
        <f t="shared" ca="1" si="988"/>
        <v>0</v>
      </c>
      <c r="AR1324" s="189">
        <f t="shared" ca="1" si="988"/>
        <v>0</v>
      </c>
      <c r="AS1324" s="189">
        <f t="shared" ca="1" si="988"/>
        <v>0</v>
      </c>
      <c r="AT1324" s="189">
        <f t="shared" ca="1" si="988"/>
        <v>0</v>
      </c>
      <c r="AU1324" s="189">
        <f t="shared" ref="AU1324:BM1324" ca="1" si="989">(AU1266+AU1295)/(1-$H1324)</f>
        <v>0</v>
      </c>
      <c r="AV1324" s="189">
        <f t="shared" ca="1" si="989"/>
        <v>0</v>
      </c>
      <c r="AW1324" s="189">
        <f t="shared" ca="1" si="989"/>
        <v>0</v>
      </c>
      <c r="AX1324" s="189">
        <f t="shared" ca="1" si="989"/>
        <v>0</v>
      </c>
      <c r="AY1324" s="189">
        <f t="shared" ca="1" si="989"/>
        <v>0</v>
      </c>
      <c r="AZ1324" s="189">
        <f t="shared" ca="1" si="989"/>
        <v>0</v>
      </c>
      <c r="BA1324" s="189">
        <f t="shared" ca="1" si="989"/>
        <v>0</v>
      </c>
      <c r="BB1324" s="189">
        <f t="shared" ca="1" si="989"/>
        <v>0</v>
      </c>
      <c r="BC1324" s="189">
        <f t="shared" ca="1" si="989"/>
        <v>0</v>
      </c>
      <c r="BD1324" s="189">
        <f t="shared" ca="1" si="989"/>
        <v>0</v>
      </c>
      <c r="BE1324" s="189">
        <f t="shared" ca="1" si="989"/>
        <v>0</v>
      </c>
      <c r="BF1324" s="189">
        <f t="shared" ca="1" si="989"/>
        <v>0</v>
      </c>
      <c r="BG1324" s="189">
        <f t="shared" ca="1" si="989"/>
        <v>0</v>
      </c>
      <c r="BH1324" s="189">
        <f t="shared" ca="1" si="989"/>
        <v>0</v>
      </c>
      <c r="BI1324" s="189">
        <f t="shared" ca="1" si="989"/>
        <v>0</v>
      </c>
      <c r="BJ1324" s="189">
        <f t="shared" ca="1" si="989"/>
        <v>0</v>
      </c>
      <c r="BK1324" s="189">
        <f t="shared" ca="1" si="989"/>
        <v>0</v>
      </c>
      <c r="BL1324" s="189">
        <f t="shared" ca="1" si="989"/>
        <v>0</v>
      </c>
      <c r="BM1324" s="189">
        <f t="shared" ca="1" si="989"/>
        <v>0</v>
      </c>
    </row>
    <row r="1325" spans="3:65" outlineLevel="1" x14ac:dyDescent="0.2">
      <c r="C1325" s="188">
        <f t="shared" si="961"/>
        <v>15</v>
      </c>
      <c r="D1325" s="166" t="str">
        <f t="shared" si="958"/>
        <v xml:space="preserve">Alt 2 - DISTRIBUTION SUBSTATION  </v>
      </c>
      <c r="E1325" s="211" t="str">
        <f t="shared" si="958"/>
        <v>CWIP Capital</v>
      </c>
      <c r="F1325" s="183">
        <f t="shared" si="958"/>
        <v>6</v>
      </c>
      <c r="G1325" s="183"/>
      <c r="H1325" s="241">
        <f>Assumptions!$E$22</f>
        <v>0.25345000000000001</v>
      </c>
      <c r="I1325" s="232"/>
      <c r="K1325" s="202">
        <f t="shared" ca="1" si="962"/>
        <v>0</v>
      </c>
      <c r="L1325" s="203">
        <f t="shared" ca="1" si="963"/>
        <v>0</v>
      </c>
      <c r="O1325" s="189">
        <f t="shared" ref="O1325:AT1325" ca="1" si="990">(O1267+O1296)/(1-$H1325)</f>
        <v>0</v>
      </c>
      <c r="P1325" s="189">
        <f t="shared" ca="1" si="990"/>
        <v>0</v>
      </c>
      <c r="Q1325" s="189">
        <f t="shared" ca="1" si="990"/>
        <v>0</v>
      </c>
      <c r="R1325" s="189">
        <f t="shared" ca="1" si="990"/>
        <v>0</v>
      </c>
      <c r="S1325" s="189">
        <f t="shared" ca="1" si="990"/>
        <v>0</v>
      </c>
      <c r="T1325" s="189">
        <f t="shared" ca="1" si="990"/>
        <v>0</v>
      </c>
      <c r="U1325" s="189">
        <f t="shared" ca="1" si="990"/>
        <v>0</v>
      </c>
      <c r="V1325" s="189">
        <f t="shared" ca="1" si="990"/>
        <v>0</v>
      </c>
      <c r="W1325" s="189">
        <f t="shared" ca="1" si="990"/>
        <v>0</v>
      </c>
      <c r="X1325" s="189">
        <f t="shared" ca="1" si="990"/>
        <v>0</v>
      </c>
      <c r="Y1325" s="189">
        <f t="shared" ca="1" si="990"/>
        <v>0</v>
      </c>
      <c r="Z1325" s="189">
        <f t="shared" ca="1" si="990"/>
        <v>0</v>
      </c>
      <c r="AA1325" s="189">
        <f t="shared" ca="1" si="990"/>
        <v>0</v>
      </c>
      <c r="AB1325" s="189">
        <f t="shared" ca="1" si="990"/>
        <v>0</v>
      </c>
      <c r="AC1325" s="189">
        <f t="shared" ca="1" si="990"/>
        <v>0</v>
      </c>
      <c r="AD1325" s="189">
        <f t="shared" ca="1" si="990"/>
        <v>0</v>
      </c>
      <c r="AE1325" s="189">
        <f t="shared" ca="1" si="990"/>
        <v>0</v>
      </c>
      <c r="AF1325" s="189">
        <f t="shared" ca="1" si="990"/>
        <v>0</v>
      </c>
      <c r="AG1325" s="189">
        <f t="shared" ca="1" si="990"/>
        <v>0</v>
      </c>
      <c r="AH1325" s="189">
        <f t="shared" ca="1" si="990"/>
        <v>0</v>
      </c>
      <c r="AI1325" s="189">
        <f t="shared" ca="1" si="990"/>
        <v>0</v>
      </c>
      <c r="AJ1325" s="189">
        <f t="shared" ca="1" si="990"/>
        <v>0</v>
      </c>
      <c r="AK1325" s="189">
        <f t="shared" ca="1" si="990"/>
        <v>0</v>
      </c>
      <c r="AL1325" s="189">
        <f t="shared" ca="1" si="990"/>
        <v>0</v>
      </c>
      <c r="AM1325" s="189">
        <f t="shared" ca="1" si="990"/>
        <v>0</v>
      </c>
      <c r="AN1325" s="189">
        <f t="shared" ca="1" si="990"/>
        <v>0</v>
      </c>
      <c r="AO1325" s="189">
        <f t="shared" ca="1" si="990"/>
        <v>0</v>
      </c>
      <c r="AP1325" s="189">
        <f t="shared" ca="1" si="990"/>
        <v>0</v>
      </c>
      <c r="AQ1325" s="189">
        <f t="shared" ca="1" si="990"/>
        <v>0</v>
      </c>
      <c r="AR1325" s="189">
        <f t="shared" ca="1" si="990"/>
        <v>0</v>
      </c>
      <c r="AS1325" s="189">
        <f t="shared" ca="1" si="990"/>
        <v>0</v>
      </c>
      <c r="AT1325" s="189">
        <f t="shared" ca="1" si="990"/>
        <v>0</v>
      </c>
      <c r="AU1325" s="189">
        <f t="shared" ref="AU1325:BM1325" ca="1" si="991">(AU1267+AU1296)/(1-$H1325)</f>
        <v>0</v>
      </c>
      <c r="AV1325" s="189">
        <f t="shared" ca="1" si="991"/>
        <v>0</v>
      </c>
      <c r="AW1325" s="189">
        <f t="shared" ca="1" si="991"/>
        <v>0</v>
      </c>
      <c r="AX1325" s="189">
        <f t="shared" ca="1" si="991"/>
        <v>0</v>
      </c>
      <c r="AY1325" s="189">
        <f t="shared" ca="1" si="991"/>
        <v>0</v>
      </c>
      <c r="AZ1325" s="189">
        <f t="shared" ca="1" si="991"/>
        <v>0</v>
      </c>
      <c r="BA1325" s="189">
        <f t="shared" ca="1" si="991"/>
        <v>0</v>
      </c>
      <c r="BB1325" s="189">
        <f t="shared" ca="1" si="991"/>
        <v>0</v>
      </c>
      <c r="BC1325" s="189">
        <f t="shared" ca="1" si="991"/>
        <v>0</v>
      </c>
      <c r="BD1325" s="189">
        <f t="shared" ca="1" si="991"/>
        <v>0</v>
      </c>
      <c r="BE1325" s="189">
        <f t="shared" ca="1" si="991"/>
        <v>0</v>
      </c>
      <c r="BF1325" s="189">
        <f t="shared" ca="1" si="991"/>
        <v>0</v>
      </c>
      <c r="BG1325" s="189">
        <f t="shared" ca="1" si="991"/>
        <v>0</v>
      </c>
      <c r="BH1325" s="189">
        <f t="shared" ca="1" si="991"/>
        <v>0</v>
      </c>
      <c r="BI1325" s="189">
        <f t="shared" ca="1" si="991"/>
        <v>0</v>
      </c>
      <c r="BJ1325" s="189">
        <f t="shared" ca="1" si="991"/>
        <v>0</v>
      </c>
      <c r="BK1325" s="189">
        <f t="shared" ca="1" si="991"/>
        <v>0</v>
      </c>
      <c r="BL1325" s="189">
        <f t="shared" ca="1" si="991"/>
        <v>0</v>
      </c>
      <c r="BM1325" s="189">
        <f t="shared" ca="1" si="991"/>
        <v>0</v>
      </c>
    </row>
    <row r="1326" spans="3:65" outlineLevel="1" x14ac:dyDescent="0.2">
      <c r="C1326" s="188">
        <f t="shared" si="961"/>
        <v>16</v>
      </c>
      <c r="D1326" s="166" t="str">
        <f t="shared" si="958"/>
        <v>item 16</v>
      </c>
      <c r="E1326" s="211" t="str">
        <f t="shared" si="958"/>
        <v>Operating Expense</v>
      </c>
      <c r="F1326" s="183">
        <f t="shared" si="958"/>
        <v>2</v>
      </c>
      <c r="G1326" s="183"/>
      <c r="H1326" s="241">
        <f>Assumptions!$E$22</f>
        <v>0.25345000000000001</v>
      </c>
      <c r="I1326" s="232"/>
      <c r="K1326" s="202">
        <f t="shared" ca="1" si="962"/>
        <v>0</v>
      </c>
      <c r="L1326" s="203">
        <f t="shared" ca="1" si="963"/>
        <v>0</v>
      </c>
      <c r="O1326" s="189">
        <f t="shared" ref="O1326:AT1326" ca="1" si="992">(O1268+O1297)/(1-$H1326)</f>
        <v>0</v>
      </c>
      <c r="P1326" s="189">
        <f t="shared" ca="1" si="992"/>
        <v>0</v>
      </c>
      <c r="Q1326" s="189">
        <f t="shared" ca="1" si="992"/>
        <v>0</v>
      </c>
      <c r="R1326" s="189">
        <f t="shared" ca="1" si="992"/>
        <v>0</v>
      </c>
      <c r="S1326" s="189">
        <f t="shared" ca="1" si="992"/>
        <v>0</v>
      </c>
      <c r="T1326" s="189">
        <f t="shared" ca="1" si="992"/>
        <v>0</v>
      </c>
      <c r="U1326" s="189">
        <f t="shared" ca="1" si="992"/>
        <v>0</v>
      </c>
      <c r="V1326" s="189">
        <f t="shared" ca="1" si="992"/>
        <v>0</v>
      </c>
      <c r="W1326" s="189">
        <f t="shared" ca="1" si="992"/>
        <v>0</v>
      </c>
      <c r="X1326" s="189">
        <f t="shared" ca="1" si="992"/>
        <v>0</v>
      </c>
      <c r="Y1326" s="189">
        <f t="shared" ca="1" si="992"/>
        <v>0</v>
      </c>
      <c r="Z1326" s="189">
        <f t="shared" ca="1" si="992"/>
        <v>0</v>
      </c>
      <c r="AA1326" s="189">
        <f t="shared" ca="1" si="992"/>
        <v>0</v>
      </c>
      <c r="AB1326" s="189">
        <f t="shared" ca="1" si="992"/>
        <v>0</v>
      </c>
      <c r="AC1326" s="189">
        <f t="shared" ca="1" si="992"/>
        <v>0</v>
      </c>
      <c r="AD1326" s="189">
        <f t="shared" ca="1" si="992"/>
        <v>0</v>
      </c>
      <c r="AE1326" s="189">
        <f t="shared" ca="1" si="992"/>
        <v>0</v>
      </c>
      <c r="AF1326" s="189">
        <f t="shared" ca="1" si="992"/>
        <v>0</v>
      </c>
      <c r="AG1326" s="189">
        <f t="shared" ca="1" si="992"/>
        <v>0</v>
      </c>
      <c r="AH1326" s="189">
        <f t="shared" ca="1" si="992"/>
        <v>0</v>
      </c>
      <c r="AI1326" s="189">
        <f t="shared" ca="1" si="992"/>
        <v>0</v>
      </c>
      <c r="AJ1326" s="189">
        <f t="shared" ca="1" si="992"/>
        <v>0</v>
      </c>
      <c r="AK1326" s="189">
        <f t="shared" ca="1" si="992"/>
        <v>0</v>
      </c>
      <c r="AL1326" s="189">
        <f t="shared" ca="1" si="992"/>
        <v>0</v>
      </c>
      <c r="AM1326" s="189">
        <f t="shared" ca="1" si="992"/>
        <v>0</v>
      </c>
      <c r="AN1326" s="189">
        <f t="shared" ca="1" si="992"/>
        <v>0</v>
      </c>
      <c r="AO1326" s="189">
        <f t="shared" ca="1" si="992"/>
        <v>0</v>
      </c>
      <c r="AP1326" s="189">
        <f t="shared" ca="1" si="992"/>
        <v>0</v>
      </c>
      <c r="AQ1326" s="189">
        <f t="shared" ca="1" si="992"/>
        <v>0</v>
      </c>
      <c r="AR1326" s="189">
        <f t="shared" ca="1" si="992"/>
        <v>0</v>
      </c>
      <c r="AS1326" s="189">
        <f t="shared" ca="1" si="992"/>
        <v>0</v>
      </c>
      <c r="AT1326" s="189">
        <f t="shared" ca="1" si="992"/>
        <v>0</v>
      </c>
      <c r="AU1326" s="189">
        <f t="shared" ref="AU1326:BM1326" ca="1" si="993">(AU1268+AU1297)/(1-$H1326)</f>
        <v>0</v>
      </c>
      <c r="AV1326" s="189">
        <f t="shared" ca="1" si="993"/>
        <v>0</v>
      </c>
      <c r="AW1326" s="189">
        <f t="shared" ca="1" si="993"/>
        <v>0</v>
      </c>
      <c r="AX1326" s="189">
        <f t="shared" ca="1" si="993"/>
        <v>0</v>
      </c>
      <c r="AY1326" s="189">
        <f t="shared" ca="1" si="993"/>
        <v>0</v>
      </c>
      <c r="AZ1326" s="189">
        <f t="shared" ca="1" si="993"/>
        <v>0</v>
      </c>
      <c r="BA1326" s="189">
        <f t="shared" ca="1" si="993"/>
        <v>0</v>
      </c>
      <c r="BB1326" s="189">
        <f t="shared" ca="1" si="993"/>
        <v>0</v>
      </c>
      <c r="BC1326" s="189">
        <f t="shared" ca="1" si="993"/>
        <v>0</v>
      </c>
      <c r="BD1326" s="189">
        <f t="shared" ca="1" si="993"/>
        <v>0</v>
      </c>
      <c r="BE1326" s="189">
        <f t="shared" ca="1" si="993"/>
        <v>0</v>
      </c>
      <c r="BF1326" s="189">
        <f t="shared" ca="1" si="993"/>
        <v>0</v>
      </c>
      <c r="BG1326" s="189">
        <f t="shared" ca="1" si="993"/>
        <v>0</v>
      </c>
      <c r="BH1326" s="189">
        <f t="shared" ca="1" si="993"/>
        <v>0</v>
      </c>
      <c r="BI1326" s="189">
        <f t="shared" ca="1" si="993"/>
        <v>0</v>
      </c>
      <c r="BJ1326" s="189">
        <f t="shared" ca="1" si="993"/>
        <v>0</v>
      </c>
      <c r="BK1326" s="189">
        <f t="shared" ca="1" si="993"/>
        <v>0</v>
      </c>
      <c r="BL1326" s="189">
        <f t="shared" ca="1" si="993"/>
        <v>0</v>
      </c>
      <c r="BM1326" s="189">
        <f t="shared" ca="1" si="993"/>
        <v>0</v>
      </c>
    </row>
    <row r="1327" spans="3:65" outlineLevel="1" x14ac:dyDescent="0.2">
      <c r="C1327" s="188">
        <f t="shared" si="961"/>
        <v>17</v>
      </c>
      <c r="D1327" s="166" t="str">
        <f t="shared" si="958"/>
        <v>item 17</v>
      </c>
      <c r="E1327" s="211" t="str">
        <f t="shared" si="958"/>
        <v>Operating Expense</v>
      </c>
      <c r="F1327" s="183">
        <f t="shared" si="958"/>
        <v>2</v>
      </c>
      <c r="G1327" s="183"/>
      <c r="H1327" s="241">
        <f>Assumptions!$E$22</f>
        <v>0.25345000000000001</v>
      </c>
      <c r="I1327" s="232"/>
      <c r="K1327" s="202">
        <f t="shared" ca="1" si="962"/>
        <v>0</v>
      </c>
      <c r="L1327" s="203">
        <f t="shared" ca="1" si="963"/>
        <v>0</v>
      </c>
      <c r="O1327" s="189">
        <f t="shared" ref="O1327:AT1327" ca="1" si="994">(O1269+O1298)/(1-$H1327)</f>
        <v>0</v>
      </c>
      <c r="P1327" s="189">
        <f t="shared" ca="1" si="994"/>
        <v>0</v>
      </c>
      <c r="Q1327" s="189">
        <f t="shared" ca="1" si="994"/>
        <v>0</v>
      </c>
      <c r="R1327" s="189">
        <f t="shared" ca="1" si="994"/>
        <v>0</v>
      </c>
      <c r="S1327" s="189">
        <f t="shared" ca="1" si="994"/>
        <v>0</v>
      </c>
      <c r="T1327" s="189">
        <f t="shared" ca="1" si="994"/>
        <v>0</v>
      </c>
      <c r="U1327" s="189">
        <f t="shared" ca="1" si="994"/>
        <v>0</v>
      </c>
      <c r="V1327" s="189">
        <f t="shared" ca="1" si="994"/>
        <v>0</v>
      </c>
      <c r="W1327" s="189">
        <f t="shared" ca="1" si="994"/>
        <v>0</v>
      </c>
      <c r="X1327" s="189">
        <f t="shared" ca="1" si="994"/>
        <v>0</v>
      </c>
      <c r="Y1327" s="189">
        <f t="shared" ca="1" si="994"/>
        <v>0</v>
      </c>
      <c r="Z1327" s="189">
        <f t="shared" ca="1" si="994"/>
        <v>0</v>
      </c>
      <c r="AA1327" s="189">
        <f t="shared" ca="1" si="994"/>
        <v>0</v>
      </c>
      <c r="AB1327" s="189">
        <f t="shared" ca="1" si="994"/>
        <v>0</v>
      </c>
      <c r="AC1327" s="189">
        <f t="shared" ca="1" si="994"/>
        <v>0</v>
      </c>
      <c r="AD1327" s="189">
        <f t="shared" ca="1" si="994"/>
        <v>0</v>
      </c>
      <c r="AE1327" s="189">
        <f t="shared" ca="1" si="994"/>
        <v>0</v>
      </c>
      <c r="AF1327" s="189">
        <f t="shared" ca="1" si="994"/>
        <v>0</v>
      </c>
      <c r="AG1327" s="189">
        <f t="shared" ca="1" si="994"/>
        <v>0</v>
      </c>
      <c r="AH1327" s="189">
        <f t="shared" ca="1" si="994"/>
        <v>0</v>
      </c>
      <c r="AI1327" s="189">
        <f t="shared" ca="1" si="994"/>
        <v>0</v>
      </c>
      <c r="AJ1327" s="189">
        <f t="shared" ca="1" si="994"/>
        <v>0</v>
      </c>
      <c r="AK1327" s="189">
        <f t="shared" ca="1" si="994"/>
        <v>0</v>
      </c>
      <c r="AL1327" s="189">
        <f t="shared" ca="1" si="994"/>
        <v>0</v>
      </c>
      <c r="AM1327" s="189">
        <f t="shared" ca="1" si="994"/>
        <v>0</v>
      </c>
      <c r="AN1327" s="189">
        <f t="shared" ca="1" si="994"/>
        <v>0</v>
      </c>
      <c r="AO1327" s="189">
        <f t="shared" ca="1" si="994"/>
        <v>0</v>
      </c>
      <c r="AP1327" s="189">
        <f t="shared" ca="1" si="994"/>
        <v>0</v>
      </c>
      <c r="AQ1327" s="189">
        <f t="shared" ca="1" si="994"/>
        <v>0</v>
      </c>
      <c r="AR1327" s="189">
        <f t="shared" ca="1" si="994"/>
        <v>0</v>
      </c>
      <c r="AS1327" s="189">
        <f t="shared" ca="1" si="994"/>
        <v>0</v>
      </c>
      <c r="AT1327" s="189">
        <f t="shared" ca="1" si="994"/>
        <v>0</v>
      </c>
      <c r="AU1327" s="189">
        <f t="shared" ref="AU1327:BM1327" ca="1" si="995">(AU1269+AU1298)/(1-$H1327)</f>
        <v>0</v>
      </c>
      <c r="AV1327" s="189">
        <f t="shared" ca="1" si="995"/>
        <v>0</v>
      </c>
      <c r="AW1327" s="189">
        <f t="shared" ca="1" si="995"/>
        <v>0</v>
      </c>
      <c r="AX1327" s="189">
        <f t="shared" ca="1" si="995"/>
        <v>0</v>
      </c>
      <c r="AY1327" s="189">
        <f t="shared" ca="1" si="995"/>
        <v>0</v>
      </c>
      <c r="AZ1327" s="189">
        <f t="shared" ca="1" si="995"/>
        <v>0</v>
      </c>
      <c r="BA1327" s="189">
        <f t="shared" ca="1" si="995"/>
        <v>0</v>
      </c>
      <c r="BB1327" s="189">
        <f t="shared" ca="1" si="995"/>
        <v>0</v>
      </c>
      <c r="BC1327" s="189">
        <f t="shared" ca="1" si="995"/>
        <v>0</v>
      </c>
      <c r="BD1327" s="189">
        <f t="shared" ca="1" si="995"/>
        <v>0</v>
      </c>
      <c r="BE1327" s="189">
        <f t="shared" ca="1" si="995"/>
        <v>0</v>
      </c>
      <c r="BF1327" s="189">
        <f t="shared" ca="1" si="995"/>
        <v>0</v>
      </c>
      <c r="BG1327" s="189">
        <f t="shared" ca="1" si="995"/>
        <v>0</v>
      </c>
      <c r="BH1327" s="189">
        <f t="shared" ca="1" si="995"/>
        <v>0</v>
      </c>
      <c r="BI1327" s="189">
        <f t="shared" ca="1" si="995"/>
        <v>0</v>
      </c>
      <c r="BJ1327" s="189">
        <f t="shared" ca="1" si="995"/>
        <v>0</v>
      </c>
      <c r="BK1327" s="189">
        <f t="shared" ca="1" si="995"/>
        <v>0</v>
      </c>
      <c r="BL1327" s="189">
        <f t="shared" ca="1" si="995"/>
        <v>0</v>
      </c>
      <c r="BM1327" s="189">
        <f t="shared" ca="1" si="995"/>
        <v>0</v>
      </c>
    </row>
    <row r="1328" spans="3:65" outlineLevel="1" x14ac:dyDescent="0.2">
      <c r="C1328" s="188">
        <f t="shared" si="961"/>
        <v>18</v>
      </c>
      <c r="D1328" s="166" t="str">
        <f t="shared" si="958"/>
        <v>item 18</v>
      </c>
      <c r="E1328" s="211" t="str">
        <f t="shared" si="958"/>
        <v>Operating Expense</v>
      </c>
      <c r="F1328" s="183">
        <f t="shared" si="958"/>
        <v>2</v>
      </c>
      <c r="G1328" s="183"/>
      <c r="H1328" s="241">
        <f>Assumptions!$E$22</f>
        <v>0.25345000000000001</v>
      </c>
      <c r="I1328" s="232"/>
      <c r="K1328" s="202">
        <f t="shared" ca="1" si="962"/>
        <v>0</v>
      </c>
      <c r="L1328" s="203">
        <f t="shared" ca="1" si="963"/>
        <v>0</v>
      </c>
      <c r="O1328" s="189">
        <f t="shared" ref="O1328:AT1328" ca="1" si="996">(O1270+O1299)/(1-$H1328)</f>
        <v>0</v>
      </c>
      <c r="P1328" s="189">
        <f t="shared" ca="1" si="996"/>
        <v>0</v>
      </c>
      <c r="Q1328" s="189">
        <f t="shared" ca="1" si="996"/>
        <v>0</v>
      </c>
      <c r="R1328" s="189">
        <f t="shared" ca="1" si="996"/>
        <v>0</v>
      </c>
      <c r="S1328" s="189">
        <f t="shared" ca="1" si="996"/>
        <v>0</v>
      </c>
      <c r="T1328" s="189">
        <f t="shared" ca="1" si="996"/>
        <v>0</v>
      </c>
      <c r="U1328" s="189">
        <f t="shared" ca="1" si="996"/>
        <v>0</v>
      </c>
      <c r="V1328" s="189">
        <f t="shared" ca="1" si="996"/>
        <v>0</v>
      </c>
      <c r="W1328" s="189">
        <f t="shared" ca="1" si="996"/>
        <v>0</v>
      </c>
      <c r="X1328" s="189">
        <f t="shared" ca="1" si="996"/>
        <v>0</v>
      </c>
      <c r="Y1328" s="189">
        <f t="shared" ca="1" si="996"/>
        <v>0</v>
      </c>
      <c r="Z1328" s="189">
        <f t="shared" ca="1" si="996"/>
        <v>0</v>
      </c>
      <c r="AA1328" s="189">
        <f t="shared" ca="1" si="996"/>
        <v>0</v>
      </c>
      <c r="AB1328" s="189">
        <f t="shared" ca="1" si="996"/>
        <v>0</v>
      </c>
      <c r="AC1328" s="189">
        <f t="shared" ca="1" si="996"/>
        <v>0</v>
      </c>
      <c r="AD1328" s="189">
        <f t="shared" ca="1" si="996"/>
        <v>0</v>
      </c>
      <c r="AE1328" s="189">
        <f t="shared" ca="1" si="996"/>
        <v>0</v>
      </c>
      <c r="AF1328" s="189">
        <f t="shared" ca="1" si="996"/>
        <v>0</v>
      </c>
      <c r="AG1328" s="189">
        <f t="shared" ca="1" si="996"/>
        <v>0</v>
      </c>
      <c r="AH1328" s="189">
        <f t="shared" ca="1" si="996"/>
        <v>0</v>
      </c>
      <c r="AI1328" s="189">
        <f t="shared" ca="1" si="996"/>
        <v>0</v>
      </c>
      <c r="AJ1328" s="189">
        <f t="shared" ca="1" si="996"/>
        <v>0</v>
      </c>
      <c r="AK1328" s="189">
        <f t="shared" ca="1" si="996"/>
        <v>0</v>
      </c>
      <c r="AL1328" s="189">
        <f t="shared" ca="1" si="996"/>
        <v>0</v>
      </c>
      <c r="AM1328" s="189">
        <f t="shared" ca="1" si="996"/>
        <v>0</v>
      </c>
      <c r="AN1328" s="189">
        <f t="shared" ca="1" si="996"/>
        <v>0</v>
      </c>
      <c r="AO1328" s="189">
        <f t="shared" ca="1" si="996"/>
        <v>0</v>
      </c>
      <c r="AP1328" s="189">
        <f t="shared" ca="1" si="996"/>
        <v>0</v>
      </c>
      <c r="AQ1328" s="189">
        <f t="shared" ca="1" si="996"/>
        <v>0</v>
      </c>
      <c r="AR1328" s="189">
        <f t="shared" ca="1" si="996"/>
        <v>0</v>
      </c>
      <c r="AS1328" s="189">
        <f t="shared" ca="1" si="996"/>
        <v>0</v>
      </c>
      <c r="AT1328" s="189">
        <f t="shared" ca="1" si="996"/>
        <v>0</v>
      </c>
      <c r="AU1328" s="189">
        <f t="shared" ref="AU1328:BM1328" ca="1" si="997">(AU1270+AU1299)/(1-$H1328)</f>
        <v>0</v>
      </c>
      <c r="AV1328" s="189">
        <f t="shared" ca="1" si="997"/>
        <v>0</v>
      </c>
      <c r="AW1328" s="189">
        <f t="shared" ca="1" si="997"/>
        <v>0</v>
      </c>
      <c r="AX1328" s="189">
        <f t="shared" ca="1" si="997"/>
        <v>0</v>
      </c>
      <c r="AY1328" s="189">
        <f t="shared" ca="1" si="997"/>
        <v>0</v>
      </c>
      <c r="AZ1328" s="189">
        <f t="shared" ca="1" si="997"/>
        <v>0</v>
      </c>
      <c r="BA1328" s="189">
        <f t="shared" ca="1" si="997"/>
        <v>0</v>
      </c>
      <c r="BB1328" s="189">
        <f t="shared" ca="1" si="997"/>
        <v>0</v>
      </c>
      <c r="BC1328" s="189">
        <f t="shared" ca="1" si="997"/>
        <v>0</v>
      </c>
      <c r="BD1328" s="189">
        <f t="shared" ca="1" si="997"/>
        <v>0</v>
      </c>
      <c r="BE1328" s="189">
        <f t="shared" ca="1" si="997"/>
        <v>0</v>
      </c>
      <c r="BF1328" s="189">
        <f t="shared" ca="1" si="997"/>
        <v>0</v>
      </c>
      <c r="BG1328" s="189">
        <f t="shared" ca="1" si="997"/>
        <v>0</v>
      </c>
      <c r="BH1328" s="189">
        <f t="shared" ca="1" si="997"/>
        <v>0</v>
      </c>
      <c r="BI1328" s="189">
        <f t="shared" ca="1" si="997"/>
        <v>0</v>
      </c>
      <c r="BJ1328" s="189">
        <f t="shared" ca="1" si="997"/>
        <v>0</v>
      </c>
      <c r="BK1328" s="189">
        <f t="shared" ca="1" si="997"/>
        <v>0</v>
      </c>
      <c r="BL1328" s="189">
        <f t="shared" ca="1" si="997"/>
        <v>0</v>
      </c>
      <c r="BM1328" s="189">
        <f t="shared" ca="1" si="997"/>
        <v>0</v>
      </c>
    </row>
    <row r="1329" spans="3:65" outlineLevel="1" x14ac:dyDescent="0.2">
      <c r="C1329" s="188">
        <f t="shared" si="961"/>
        <v>19</v>
      </c>
      <c r="D1329" s="166" t="str">
        <f t="shared" si="958"/>
        <v>item 19</v>
      </c>
      <c r="E1329" s="211" t="str">
        <f t="shared" si="958"/>
        <v>Operating Expense</v>
      </c>
      <c r="F1329" s="183">
        <f t="shared" si="958"/>
        <v>2</v>
      </c>
      <c r="G1329" s="183"/>
      <c r="H1329" s="241">
        <f>Assumptions!$E$22</f>
        <v>0.25345000000000001</v>
      </c>
      <c r="I1329" s="232"/>
      <c r="K1329" s="202">
        <f t="shared" ca="1" si="962"/>
        <v>0</v>
      </c>
      <c r="L1329" s="203">
        <f t="shared" ca="1" si="963"/>
        <v>0</v>
      </c>
      <c r="O1329" s="189">
        <f t="shared" ref="O1329:AT1329" ca="1" si="998">(O1271+O1300)/(1-$H1329)</f>
        <v>0</v>
      </c>
      <c r="P1329" s="189">
        <f t="shared" ca="1" si="998"/>
        <v>0</v>
      </c>
      <c r="Q1329" s="189">
        <f t="shared" ca="1" si="998"/>
        <v>0</v>
      </c>
      <c r="R1329" s="189">
        <f t="shared" ca="1" si="998"/>
        <v>0</v>
      </c>
      <c r="S1329" s="189">
        <f t="shared" ca="1" si="998"/>
        <v>0</v>
      </c>
      <c r="T1329" s="189">
        <f t="shared" ca="1" si="998"/>
        <v>0</v>
      </c>
      <c r="U1329" s="189">
        <f t="shared" ca="1" si="998"/>
        <v>0</v>
      </c>
      <c r="V1329" s="189">
        <f t="shared" ca="1" si="998"/>
        <v>0</v>
      </c>
      <c r="W1329" s="189">
        <f t="shared" ca="1" si="998"/>
        <v>0</v>
      </c>
      <c r="X1329" s="189">
        <f t="shared" ca="1" si="998"/>
        <v>0</v>
      </c>
      <c r="Y1329" s="189">
        <f t="shared" ca="1" si="998"/>
        <v>0</v>
      </c>
      <c r="Z1329" s="189">
        <f t="shared" ca="1" si="998"/>
        <v>0</v>
      </c>
      <c r="AA1329" s="189">
        <f t="shared" ca="1" si="998"/>
        <v>0</v>
      </c>
      <c r="AB1329" s="189">
        <f t="shared" ca="1" si="998"/>
        <v>0</v>
      </c>
      <c r="AC1329" s="189">
        <f t="shared" ca="1" si="998"/>
        <v>0</v>
      </c>
      <c r="AD1329" s="189">
        <f t="shared" ca="1" si="998"/>
        <v>0</v>
      </c>
      <c r="AE1329" s="189">
        <f t="shared" ca="1" si="998"/>
        <v>0</v>
      </c>
      <c r="AF1329" s="189">
        <f t="shared" ca="1" si="998"/>
        <v>0</v>
      </c>
      <c r="AG1329" s="189">
        <f t="shared" ca="1" si="998"/>
        <v>0</v>
      </c>
      <c r="AH1329" s="189">
        <f t="shared" ca="1" si="998"/>
        <v>0</v>
      </c>
      <c r="AI1329" s="189">
        <f t="shared" ca="1" si="998"/>
        <v>0</v>
      </c>
      <c r="AJ1329" s="189">
        <f t="shared" ca="1" si="998"/>
        <v>0</v>
      </c>
      <c r="AK1329" s="189">
        <f t="shared" ca="1" si="998"/>
        <v>0</v>
      </c>
      <c r="AL1329" s="189">
        <f t="shared" ca="1" si="998"/>
        <v>0</v>
      </c>
      <c r="AM1329" s="189">
        <f t="shared" ca="1" si="998"/>
        <v>0</v>
      </c>
      <c r="AN1329" s="189">
        <f t="shared" ca="1" si="998"/>
        <v>0</v>
      </c>
      <c r="AO1329" s="189">
        <f t="shared" ca="1" si="998"/>
        <v>0</v>
      </c>
      <c r="AP1329" s="189">
        <f t="shared" ca="1" si="998"/>
        <v>0</v>
      </c>
      <c r="AQ1329" s="189">
        <f t="shared" ca="1" si="998"/>
        <v>0</v>
      </c>
      <c r="AR1329" s="189">
        <f t="shared" ca="1" si="998"/>
        <v>0</v>
      </c>
      <c r="AS1329" s="189">
        <f t="shared" ca="1" si="998"/>
        <v>0</v>
      </c>
      <c r="AT1329" s="189">
        <f t="shared" ca="1" si="998"/>
        <v>0</v>
      </c>
      <c r="AU1329" s="189">
        <f t="shared" ref="AU1329:BM1329" ca="1" si="999">(AU1271+AU1300)/(1-$H1329)</f>
        <v>0</v>
      </c>
      <c r="AV1329" s="189">
        <f t="shared" ca="1" si="999"/>
        <v>0</v>
      </c>
      <c r="AW1329" s="189">
        <f t="shared" ca="1" si="999"/>
        <v>0</v>
      </c>
      <c r="AX1329" s="189">
        <f t="shared" ca="1" si="999"/>
        <v>0</v>
      </c>
      <c r="AY1329" s="189">
        <f t="shared" ca="1" si="999"/>
        <v>0</v>
      </c>
      <c r="AZ1329" s="189">
        <f t="shared" ca="1" si="999"/>
        <v>0</v>
      </c>
      <c r="BA1329" s="189">
        <f t="shared" ca="1" si="999"/>
        <v>0</v>
      </c>
      <c r="BB1329" s="189">
        <f t="shared" ca="1" si="999"/>
        <v>0</v>
      </c>
      <c r="BC1329" s="189">
        <f t="shared" ca="1" si="999"/>
        <v>0</v>
      </c>
      <c r="BD1329" s="189">
        <f t="shared" ca="1" si="999"/>
        <v>0</v>
      </c>
      <c r="BE1329" s="189">
        <f t="shared" ca="1" si="999"/>
        <v>0</v>
      </c>
      <c r="BF1329" s="189">
        <f t="shared" ca="1" si="999"/>
        <v>0</v>
      </c>
      <c r="BG1329" s="189">
        <f t="shared" ca="1" si="999"/>
        <v>0</v>
      </c>
      <c r="BH1329" s="189">
        <f t="shared" ca="1" si="999"/>
        <v>0</v>
      </c>
      <c r="BI1329" s="189">
        <f t="shared" ca="1" si="999"/>
        <v>0</v>
      </c>
      <c r="BJ1329" s="189">
        <f t="shared" ca="1" si="999"/>
        <v>0</v>
      </c>
      <c r="BK1329" s="189">
        <f t="shared" ca="1" si="999"/>
        <v>0</v>
      </c>
      <c r="BL1329" s="189">
        <f t="shared" ca="1" si="999"/>
        <v>0</v>
      </c>
      <c r="BM1329" s="189">
        <f t="shared" ca="1" si="999"/>
        <v>0</v>
      </c>
    </row>
    <row r="1330" spans="3:65" outlineLevel="1" x14ac:dyDescent="0.2">
      <c r="C1330" s="188">
        <f t="shared" si="961"/>
        <v>20</v>
      </c>
      <c r="D1330" s="166" t="str">
        <f t="shared" si="958"/>
        <v>item 20</v>
      </c>
      <c r="E1330" s="211" t="str">
        <f t="shared" si="958"/>
        <v>Operating Expense</v>
      </c>
      <c r="F1330" s="183">
        <f t="shared" si="958"/>
        <v>2</v>
      </c>
      <c r="G1330" s="183"/>
      <c r="H1330" s="241">
        <f>Assumptions!$E$22</f>
        <v>0.25345000000000001</v>
      </c>
      <c r="I1330" s="232"/>
      <c r="K1330" s="202">
        <f t="shared" ca="1" si="962"/>
        <v>0</v>
      </c>
      <c r="L1330" s="203">
        <f t="shared" ca="1" si="963"/>
        <v>0</v>
      </c>
      <c r="O1330" s="189">
        <f t="shared" ref="O1330:AT1330" ca="1" si="1000">(O1272+O1301)/(1-$H1330)</f>
        <v>0</v>
      </c>
      <c r="P1330" s="189">
        <f t="shared" ca="1" si="1000"/>
        <v>0</v>
      </c>
      <c r="Q1330" s="189">
        <f t="shared" ca="1" si="1000"/>
        <v>0</v>
      </c>
      <c r="R1330" s="189">
        <f t="shared" ca="1" si="1000"/>
        <v>0</v>
      </c>
      <c r="S1330" s="189">
        <f t="shared" ca="1" si="1000"/>
        <v>0</v>
      </c>
      <c r="T1330" s="189">
        <f t="shared" ca="1" si="1000"/>
        <v>0</v>
      </c>
      <c r="U1330" s="189">
        <f t="shared" ca="1" si="1000"/>
        <v>0</v>
      </c>
      <c r="V1330" s="189">
        <f t="shared" ca="1" si="1000"/>
        <v>0</v>
      </c>
      <c r="W1330" s="189">
        <f t="shared" ca="1" si="1000"/>
        <v>0</v>
      </c>
      <c r="X1330" s="189">
        <f t="shared" ca="1" si="1000"/>
        <v>0</v>
      </c>
      <c r="Y1330" s="189">
        <f t="shared" ca="1" si="1000"/>
        <v>0</v>
      </c>
      <c r="Z1330" s="189">
        <f t="shared" ca="1" si="1000"/>
        <v>0</v>
      </c>
      <c r="AA1330" s="189">
        <f t="shared" ca="1" si="1000"/>
        <v>0</v>
      </c>
      <c r="AB1330" s="189">
        <f t="shared" ca="1" si="1000"/>
        <v>0</v>
      </c>
      <c r="AC1330" s="189">
        <f t="shared" ca="1" si="1000"/>
        <v>0</v>
      </c>
      <c r="AD1330" s="189">
        <f t="shared" ca="1" si="1000"/>
        <v>0</v>
      </c>
      <c r="AE1330" s="189">
        <f t="shared" ca="1" si="1000"/>
        <v>0</v>
      </c>
      <c r="AF1330" s="189">
        <f t="shared" ca="1" si="1000"/>
        <v>0</v>
      </c>
      <c r="AG1330" s="189">
        <f t="shared" ca="1" si="1000"/>
        <v>0</v>
      </c>
      <c r="AH1330" s="189">
        <f t="shared" ca="1" si="1000"/>
        <v>0</v>
      </c>
      <c r="AI1330" s="189">
        <f t="shared" ca="1" si="1000"/>
        <v>0</v>
      </c>
      <c r="AJ1330" s="189">
        <f t="shared" ca="1" si="1000"/>
        <v>0</v>
      </c>
      <c r="AK1330" s="189">
        <f t="shared" ca="1" si="1000"/>
        <v>0</v>
      </c>
      <c r="AL1330" s="189">
        <f t="shared" ca="1" si="1000"/>
        <v>0</v>
      </c>
      <c r="AM1330" s="189">
        <f t="shared" ca="1" si="1000"/>
        <v>0</v>
      </c>
      <c r="AN1330" s="189">
        <f t="shared" ca="1" si="1000"/>
        <v>0</v>
      </c>
      <c r="AO1330" s="189">
        <f t="shared" ca="1" si="1000"/>
        <v>0</v>
      </c>
      <c r="AP1330" s="189">
        <f t="shared" ca="1" si="1000"/>
        <v>0</v>
      </c>
      <c r="AQ1330" s="189">
        <f t="shared" ca="1" si="1000"/>
        <v>0</v>
      </c>
      <c r="AR1330" s="189">
        <f t="shared" ca="1" si="1000"/>
        <v>0</v>
      </c>
      <c r="AS1330" s="189">
        <f t="shared" ca="1" si="1000"/>
        <v>0</v>
      </c>
      <c r="AT1330" s="189">
        <f t="shared" ca="1" si="1000"/>
        <v>0</v>
      </c>
      <c r="AU1330" s="189">
        <f t="shared" ref="AU1330:BM1330" ca="1" si="1001">(AU1272+AU1301)/(1-$H1330)</f>
        <v>0</v>
      </c>
      <c r="AV1330" s="189">
        <f t="shared" ca="1" si="1001"/>
        <v>0</v>
      </c>
      <c r="AW1330" s="189">
        <f t="shared" ca="1" si="1001"/>
        <v>0</v>
      </c>
      <c r="AX1330" s="189">
        <f t="shared" ca="1" si="1001"/>
        <v>0</v>
      </c>
      <c r="AY1330" s="189">
        <f t="shared" ca="1" si="1001"/>
        <v>0</v>
      </c>
      <c r="AZ1330" s="189">
        <f t="shared" ca="1" si="1001"/>
        <v>0</v>
      </c>
      <c r="BA1330" s="189">
        <f t="shared" ca="1" si="1001"/>
        <v>0</v>
      </c>
      <c r="BB1330" s="189">
        <f t="shared" ca="1" si="1001"/>
        <v>0</v>
      </c>
      <c r="BC1330" s="189">
        <f t="shared" ca="1" si="1001"/>
        <v>0</v>
      </c>
      <c r="BD1330" s="189">
        <f t="shared" ca="1" si="1001"/>
        <v>0</v>
      </c>
      <c r="BE1330" s="189">
        <f t="shared" ca="1" si="1001"/>
        <v>0</v>
      </c>
      <c r="BF1330" s="189">
        <f t="shared" ca="1" si="1001"/>
        <v>0</v>
      </c>
      <c r="BG1330" s="189">
        <f t="shared" ca="1" si="1001"/>
        <v>0</v>
      </c>
      <c r="BH1330" s="189">
        <f t="shared" ca="1" si="1001"/>
        <v>0</v>
      </c>
      <c r="BI1330" s="189">
        <f t="shared" ca="1" si="1001"/>
        <v>0</v>
      </c>
      <c r="BJ1330" s="189">
        <f t="shared" ca="1" si="1001"/>
        <v>0</v>
      </c>
      <c r="BK1330" s="189">
        <f t="shared" ca="1" si="1001"/>
        <v>0</v>
      </c>
      <c r="BL1330" s="189">
        <f t="shared" ca="1" si="1001"/>
        <v>0</v>
      </c>
      <c r="BM1330" s="189">
        <f t="shared" ca="1" si="1001"/>
        <v>0</v>
      </c>
    </row>
    <row r="1331" spans="3:65" outlineLevel="1" x14ac:dyDescent="0.2">
      <c r="C1331" s="188">
        <f t="shared" si="961"/>
        <v>21</v>
      </c>
      <c r="D1331" s="166" t="str">
        <f t="shared" si="958"/>
        <v>item 21</v>
      </c>
      <c r="E1331" s="211" t="str">
        <f t="shared" si="958"/>
        <v>Operating Expense</v>
      </c>
      <c r="F1331" s="183">
        <f t="shared" si="958"/>
        <v>2</v>
      </c>
      <c r="G1331" s="183"/>
      <c r="H1331" s="241">
        <f>Assumptions!$E$22</f>
        <v>0.25345000000000001</v>
      </c>
      <c r="I1331" s="232"/>
      <c r="K1331" s="202">
        <f t="shared" ca="1" si="962"/>
        <v>0</v>
      </c>
      <c r="L1331" s="203">
        <f t="shared" ca="1" si="963"/>
        <v>0</v>
      </c>
      <c r="O1331" s="189">
        <f t="shared" ref="O1331:AT1331" ca="1" si="1002">(O1273+O1302)/(1-$H1331)</f>
        <v>0</v>
      </c>
      <c r="P1331" s="189">
        <f t="shared" ca="1" si="1002"/>
        <v>0</v>
      </c>
      <c r="Q1331" s="189">
        <f t="shared" ca="1" si="1002"/>
        <v>0</v>
      </c>
      <c r="R1331" s="189">
        <f t="shared" ca="1" si="1002"/>
        <v>0</v>
      </c>
      <c r="S1331" s="189">
        <f t="shared" ca="1" si="1002"/>
        <v>0</v>
      </c>
      <c r="T1331" s="189">
        <f t="shared" ca="1" si="1002"/>
        <v>0</v>
      </c>
      <c r="U1331" s="189">
        <f t="shared" ca="1" si="1002"/>
        <v>0</v>
      </c>
      <c r="V1331" s="189">
        <f t="shared" ca="1" si="1002"/>
        <v>0</v>
      </c>
      <c r="W1331" s="189">
        <f t="shared" ca="1" si="1002"/>
        <v>0</v>
      </c>
      <c r="X1331" s="189">
        <f t="shared" ca="1" si="1002"/>
        <v>0</v>
      </c>
      <c r="Y1331" s="189">
        <f t="shared" ca="1" si="1002"/>
        <v>0</v>
      </c>
      <c r="Z1331" s="189">
        <f t="shared" ca="1" si="1002"/>
        <v>0</v>
      </c>
      <c r="AA1331" s="189">
        <f t="shared" ca="1" si="1002"/>
        <v>0</v>
      </c>
      <c r="AB1331" s="189">
        <f t="shared" ca="1" si="1002"/>
        <v>0</v>
      </c>
      <c r="AC1331" s="189">
        <f t="shared" ca="1" si="1002"/>
        <v>0</v>
      </c>
      <c r="AD1331" s="189">
        <f t="shared" ca="1" si="1002"/>
        <v>0</v>
      </c>
      <c r="AE1331" s="189">
        <f t="shared" ca="1" si="1002"/>
        <v>0</v>
      </c>
      <c r="AF1331" s="189">
        <f t="shared" ca="1" si="1002"/>
        <v>0</v>
      </c>
      <c r="AG1331" s="189">
        <f t="shared" ca="1" si="1002"/>
        <v>0</v>
      </c>
      <c r="AH1331" s="189">
        <f t="shared" ca="1" si="1002"/>
        <v>0</v>
      </c>
      <c r="AI1331" s="189">
        <f t="shared" ca="1" si="1002"/>
        <v>0</v>
      </c>
      <c r="AJ1331" s="189">
        <f t="shared" ca="1" si="1002"/>
        <v>0</v>
      </c>
      <c r="AK1331" s="189">
        <f t="shared" ca="1" si="1002"/>
        <v>0</v>
      </c>
      <c r="AL1331" s="189">
        <f t="shared" ca="1" si="1002"/>
        <v>0</v>
      </c>
      <c r="AM1331" s="189">
        <f t="shared" ca="1" si="1002"/>
        <v>0</v>
      </c>
      <c r="AN1331" s="189">
        <f t="shared" ca="1" si="1002"/>
        <v>0</v>
      </c>
      <c r="AO1331" s="189">
        <f t="shared" ca="1" si="1002"/>
        <v>0</v>
      </c>
      <c r="AP1331" s="189">
        <f t="shared" ca="1" si="1002"/>
        <v>0</v>
      </c>
      <c r="AQ1331" s="189">
        <f t="shared" ca="1" si="1002"/>
        <v>0</v>
      </c>
      <c r="AR1331" s="189">
        <f t="shared" ca="1" si="1002"/>
        <v>0</v>
      </c>
      <c r="AS1331" s="189">
        <f t="shared" ca="1" si="1002"/>
        <v>0</v>
      </c>
      <c r="AT1331" s="189">
        <f t="shared" ca="1" si="1002"/>
        <v>0</v>
      </c>
      <c r="AU1331" s="189">
        <f t="shared" ref="AU1331:BM1331" ca="1" si="1003">(AU1273+AU1302)/(1-$H1331)</f>
        <v>0</v>
      </c>
      <c r="AV1331" s="189">
        <f t="shared" ca="1" si="1003"/>
        <v>0</v>
      </c>
      <c r="AW1331" s="189">
        <f t="shared" ca="1" si="1003"/>
        <v>0</v>
      </c>
      <c r="AX1331" s="189">
        <f t="shared" ca="1" si="1003"/>
        <v>0</v>
      </c>
      <c r="AY1331" s="189">
        <f t="shared" ca="1" si="1003"/>
        <v>0</v>
      </c>
      <c r="AZ1331" s="189">
        <f t="shared" ca="1" si="1003"/>
        <v>0</v>
      </c>
      <c r="BA1331" s="189">
        <f t="shared" ca="1" si="1003"/>
        <v>0</v>
      </c>
      <c r="BB1331" s="189">
        <f t="shared" ca="1" si="1003"/>
        <v>0</v>
      </c>
      <c r="BC1331" s="189">
        <f t="shared" ca="1" si="1003"/>
        <v>0</v>
      </c>
      <c r="BD1331" s="189">
        <f t="shared" ca="1" si="1003"/>
        <v>0</v>
      </c>
      <c r="BE1331" s="189">
        <f t="shared" ca="1" si="1003"/>
        <v>0</v>
      </c>
      <c r="BF1331" s="189">
        <f t="shared" ca="1" si="1003"/>
        <v>0</v>
      </c>
      <c r="BG1331" s="189">
        <f t="shared" ca="1" si="1003"/>
        <v>0</v>
      </c>
      <c r="BH1331" s="189">
        <f t="shared" ca="1" si="1003"/>
        <v>0</v>
      </c>
      <c r="BI1331" s="189">
        <f t="shared" ca="1" si="1003"/>
        <v>0</v>
      </c>
      <c r="BJ1331" s="189">
        <f t="shared" ca="1" si="1003"/>
        <v>0</v>
      </c>
      <c r="BK1331" s="189">
        <f t="shared" ca="1" si="1003"/>
        <v>0</v>
      </c>
      <c r="BL1331" s="189">
        <f t="shared" ca="1" si="1003"/>
        <v>0</v>
      </c>
      <c r="BM1331" s="189">
        <f t="shared" ca="1" si="1003"/>
        <v>0</v>
      </c>
    </row>
    <row r="1332" spans="3:65" outlineLevel="1" x14ac:dyDescent="0.2">
      <c r="C1332" s="188">
        <f t="shared" si="961"/>
        <v>22</v>
      </c>
      <c r="D1332" s="166" t="str">
        <f t="shared" si="958"/>
        <v>item 22</v>
      </c>
      <c r="E1332" s="211" t="str">
        <f t="shared" si="958"/>
        <v>Operating Expense</v>
      </c>
      <c r="F1332" s="183">
        <f t="shared" si="958"/>
        <v>2</v>
      </c>
      <c r="G1332" s="183"/>
      <c r="H1332" s="241">
        <f>Assumptions!$E$22</f>
        <v>0.25345000000000001</v>
      </c>
      <c r="I1332" s="232"/>
      <c r="K1332" s="202">
        <f t="shared" ca="1" si="962"/>
        <v>0</v>
      </c>
      <c r="L1332" s="203">
        <f t="shared" ca="1" si="963"/>
        <v>0</v>
      </c>
      <c r="O1332" s="189">
        <f t="shared" ref="O1332:AT1332" ca="1" si="1004">(O1274+O1303)/(1-$H1332)</f>
        <v>0</v>
      </c>
      <c r="P1332" s="189">
        <f t="shared" ca="1" si="1004"/>
        <v>0</v>
      </c>
      <c r="Q1332" s="189">
        <f t="shared" ca="1" si="1004"/>
        <v>0</v>
      </c>
      <c r="R1332" s="189">
        <f t="shared" ca="1" si="1004"/>
        <v>0</v>
      </c>
      <c r="S1332" s="189">
        <f t="shared" ca="1" si="1004"/>
        <v>0</v>
      </c>
      <c r="T1332" s="189">
        <f t="shared" ca="1" si="1004"/>
        <v>0</v>
      </c>
      <c r="U1332" s="189">
        <f t="shared" ca="1" si="1004"/>
        <v>0</v>
      </c>
      <c r="V1332" s="189">
        <f t="shared" ca="1" si="1004"/>
        <v>0</v>
      </c>
      <c r="W1332" s="189">
        <f t="shared" ca="1" si="1004"/>
        <v>0</v>
      </c>
      <c r="X1332" s="189">
        <f t="shared" ca="1" si="1004"/>
        <v>0</v>
      </c>
      <c r="Y1332" s="189">
        <f t="shared" ca="1" si="1004"/>
        <v>0</v>
      </c>
      <c r="Z1332" s="189">
        <f t="shared" ca="1" si="1004"/>
        <v>0</v>
      </c>
      <c r="AA1332" s="189">
        <f t="shared" ca="1" si="1004"/>
        <v>0</v>
      </c>
      <c r="AB1332" s="189">
        <f t="shared" ca="1" si="1004"/>
        <v>0</v>
      </c>
      <c r="AC1332" s="189">
        <f t="shared" ca="1" si="1004"/>
        <v>0</v>
      </c>
      <c r="AD1332" s="189">
        <f t="shared" ca="1" si="1004"/>
        <v>0</v>
      </c>
      <c r="AE1332" s="189">
        <f t="shared" ca="1" si="1004"/>
        <v>0</v>
      </c>
      <c r="AF1332" s="189">
        <f t="shared" ca="1" si="1004"/>
        <v>0</v>
      </c>
      <c r="AG1332" s="189">
        <f t="shared" ca="1" si="1004"/>
        <v>0</v>
      </c>
      <c r="AH1332" s="189">
        <f t="shared" ca="1" si="1004"/>
        <v>0</v>
      </c>
      <c r="AI1332" s="189">
        <f t="shared" ca="1" si="1004"/>
        <v>0</v>
      </c>
      <c r="AJ1332" s="189">
        <f t="shared" ca="1" si="1004"/>
        <v>0</v>
      </c>
      <c r="AK1332" s="189">
        <f t="shared" ca="1" si="1004"/>
        <v>0</v>
      </c>
      <c r="AL1332" s="189">
        <f t="shared" ca="1" si="1004"/>
        <v>0</v>
      </c>
      <c r="AM1332" s="189">
        <f t="shared" ca="1" si="1004"/>
        <v>0</v>
      </c>
      <c r="AN1332" s="189">
        <f t="shared" ca="1" si="1004"/>
        <v>0</v>
      </c>
      <c r="AO1332" s="189">
        <f t="shared" ca="1" si="1004"/>
        <v>0</v>
      </c>
      <c r="AP1332" s="189">
        <f t="shared" ca="1" si="1004"/>
        <v>0</v>
      </c>
      <c r="AQ1332" s="189">
        <f t="shared" ca="1" si="1004"/>
        <v>0</v>
      </c>
      <c r="AR1332" s="189">
        <f t="shared" ca="1" si="1004"/>
        <v>0</v>
      </c>
      <c r="AS1332" s="189">
        <f t="shared" ca="1" si="1004"/>
        <v>0</v>
      </c>
      <c r="AT1332" s="189">
        <f t="shared" ca="1" si="1004"/>
        <v>0</v>
      </c>
      <c r="AU1332" s="189">
        <f t="shared" ref="AU1332:BM1332" ca="1" si="1005">(AU1274+AU1303)/(1-$H1332)</f>
        <v>0</v>
      </c>
      <c r="AV1332" s="189">
        <f t="shared" ca="1" si="1005"/>
        <v>0</v>
      </c>
      <c r="AW1332" s="189">
        <f t="shared" ca="1" si="1005"/>
        <v>0</v>
      </c>
      <c r="AX1332" s="189">
        <f t="shared" ca="1" si="1005"/>
        <v>0</v>
      </c>
      <c r="AY1332" s="189">
        <f t="shared" ca="1" si="1005"/>
        <v>0</v>
      </c>
      <c r="AZ1332" s="189">
        <f t="shared" ca="1" si="1005"/>
        <v>0</v>
      </c>
      <c r="BA1332" s="189">
        <f t="shared" ca="1" si="1005"/>
        <v>0</v>
      </c>
      <c r="BB1332" s="189">
        <f t="shared" ca="1" si="1005"/>
        <v>0</v>
      </c>
      <c r="BC1332" s="189">
        <f t="shared" ca="1" si="1005"/>
        <v>0</v>
      </c>
      <c r="BD1332" s="189">
        <f t="shared" ca="1" si="1005"/>
        <v>0</v>
      </c>
      <c r="BE1332" s="189">
        <f t="shared" ca="1" si="1005"/>
        <v>0</v>
      </c>
      <c r="BF1332" s="189">
        <f t="shared" ca="1" si="1005"/>
        <v>0</v>
      </c>
      <c r="BG1332" s="189">
        <f t="shared" ca="1" si="1005"/>
        <v>0</v>
      </c>
      <c r="BH1332" s="189">
        <f t="shared" ca="1" si="1005"/>
        <v>0</v>
      </c>
      <c r="BI1332" s="189">
        <f t="shared" ca="1" si="1005"/>
        <v>0</v>
      </c>
      <c r="BJ1332" s="189">
        <f t="shared" ca="1" si="1005"/>
        <v>0</v>
      </c>
      <c r="BK1332" s="189">
        <f t="shared" ca="1" si="1005"/>
        <v>0</v>
      </c>
      <c r="BL1332" s="189">
        <f t="shared" ca="1" si="1005"/>
        <v>0</v>
      </c>
      <c r="BM1332" s="189">
        <f t="shared" ca="1" si="1005"/>
        <v>0</v>
      </c>
    </row>
    <row r="1333" spans="3:65" outlineLevel="1" x14ac:dyDescent="0.2">
      <c r="C1333" s="188">
        <f t="shared" si="961"/>
        <v>23</v>
      </c>
      <c r="D1333" s="166" t="str">
        <f t="shared" si="958"/>
        <v>item 23</v>
      </c>
      <c r="E1333" s="211" t="str">
        <f t="shared" si="958"/>
        <v>Operating Expense</v>
      </c>
      <c r="F1333" s="183">
        <f t="shared" si="958"/>
        <v>2</v>
      </c>
      <c r="G1333" s="183"/>
      <c r="H1333" s="241">
        <f>Assumptions!$E$22</f>
        <v>0.25345000000000001</v>
      </c>
      <c r="I1333" s="232"/>
      <c r="K1333" s="202">
        <f t="shared" ca="1" si="962"/>
        <v>0</v>
      </c>
      <c r="L1333" s="203">
        <f t="shared" ca="1" si="963"/>
        <v>0</v>
      </c>
      <c r="O1333" s="189">
        <f t="shared" ref="O1333:AT1333" ca="1" si="1006">(O1275+O1304)/(1-$H1333)</f>
        <v>0</v>
      </c>
      <c r="P1333" s="189">
        <f t="shared" ca="1" si="1006"/>
        <v>0</v>
      </c>
      <c r="Q1333" s="189">
        <f t="shared" ca="1" si="1006"/>
        <v>0</v>
      </c>
      <c r="R1333" s="189">
        <f t="shared" ca="1" si="1006"/>
        <v>0</v>
      </c>
      <c r="S1333" s="189">
        <f t="shared" ca="1" si="1006"/>
        <v>0</v>
      </c>
      <c r="T1333" s="189">
        <f t="shared" ca="1" si="1006"/>
        <v>0</v>
      </c>
      <c r="U1333" s="189">
        <f t="shared" ca="1" si="1006"/>
        <v>0</v>
      </c>
      <c r="V1333" s="189">
        <f t="shared" ca="1" si="1006"/>
        <v>0</v>
      </c>
      <c r="W1333" s="189">
        <f t="shared" ca="1" si="1006"/>
        <v>0</v>
      </c>
      <c r="X1333" s="189">
        <f t="shared" ca="1" si="1006"/>
        <v>0</v>
      </c>
      <c r="Y1333" s="189">
        <f t="shared" ca="1" si="1006"/>
        <v>0</v>
      </c>
      <c r="Z1333" s="189">
        <f t="shared" ca="1" si="1006"/>
        <v>0</v>
      </c>
      <c r="AA1333" s="189">
        <f t="shared" ca="1" si="1006"/>
        <v>0</v>
      </c>
      <c r="AB1333" s="189">
        <f t="shared" ca="1" si="1006"/>
        <v>0</v>
      </c>
      <c r="AC1333" s="189">
        <f t="shared" ca="1" si="1006"/>
        <v>0</v>
      </c>
      <c r="AD1333" s="189">
        <f t="shared" ca="1" si="1006"/>
        <v>0</v>
      </c>
      <c r="AE1333" s="189">
        <f t="shared" ca="1" si="1006"/>
        <v>0</v>
      </c>
      <c r="AF1333" s="189">
        <f t="shared" ca="1" si="1006"/>
        <v>0</v>
      </c>
      <c r="AG1333" s="189">
        <f t="shared" ca="1" si="1006"/>
        <v>0</v>
      </c>
      <c r="AH1333" s="189">
        <f t="shared" ca="1" si="1006"/>
        <v>0</v>
      </c>
      <c r="AI1333" s="189">
        <f t="shared" ca="1" si="1006"/>
        <v>0</v>
      </c>
      <c r="AJ1333" s="189">
        <f t="shared" ca="1" si="1006"/>
        <v>0</v>
      </c>
      <c r="AK1333" s="189">
        <f t="shared" ca="1" si="1006"/>
        <v>0</v>
      </c>
      <c r="AL1333" s="189">
        <f t="shared" ca="1" si="1006"/>
        <v>0</v>
      </c>
      <c r="AM1333" s="189">
        <f t="shared" ca="1" si="1006"/>
        <v>0</v>
      </c>
      <c r="AN1333" s="189">
        <f t="shared" ca="1" si="1006"/>
        <v>0</v>
      </c>
      <c r="AO1333" s="189">
        <f t="shared" ca="1" si="1006"/>
        <v>0</v>
      </c>
      <c r="AP1333" s="189">
        <f t="shared" ca="1" si="1006"/>
        <v>0</v>
      </c>
      <c r="AQ1333" s="189">
        <f t="shared" ca="1" si="1006"/>
        <v>0</v>
      </c>
      <c r="AR1333" s="189">
        <f t="shared" ca="1" si="1006"/>
        <v>0</v>
      </c>
      <c r="AS1333" s="189">
        <f t="shared" ca="1" si="1006"/>
        <v>0</v>
      </c>
      <c r="AT1333" s="189">
        <f t="shared" ca="1" si="1006"/>
        <v>0</v>
      </c>
      <c r="AU1333" s="189">
        <f t="shared" ref="AU1333:BM1333" ca="1" si="1007">(AU1275+AU1304)/(1-$H1333)</f>
        <v>0</v>
      </c>
      <c r="AV1333" s="189">
        <f t="shared" ca="1" si="1007"/>
        <v>0</v>
      </c>
      <c r="AW1333" s="189">
        <f t="shared" ca="1" si="1007"/>
        <v>0</v>
      </c>
      <c r="AX1333" s="189">
        <f t="shared" ca="1" si="1007"/>
        <v>0</v>
      </c>
      <c r="AY1333" s="189">
        <f t="shared" ca="1" si="1007"/>
        <v>0</v>
      </c>
      <c r="AZ1333" s="189">
        <f t="shared" ca="1" si="1007"/>
        <v>0</v>
      </c>
      <c r="BA1333" s="189">
        <f t="shared" ca="1" si="1007"/>
        <v>0</v>
      </c>
      <c r="BB1333" s="189">
        <f t="shared" ca="1" si="1007"/>
        <v>0</v>
      </c>
      <c r="BC1333" s="189">
        <f t="shared" ca="1" si="1007"/>
        <v>0</v>
      </c>
      <c r="BD1333" s="189">
        <f t="shared" ca="1" si="1007"/>
        <v>0</v>
      </c>
      <c r="BE1333" s="189">
        <f t="shared" ca="1" si="1007"/>
        <v>0</v>
      </c>
      <c r="BF1333" s="189">
        <f t="shared" ca="1" si="1007"/>
        <v>0</v>
      </c>
      <c r="BG1333" s="189">
        <f t="shared" ca="1" si="1007"/>
        <v>0</v>
      </c>
      <c r="BH1333" s="189">
        <f t="shared" ca="1" si="1007"/>
        <v>0</v>
      </c>
      <c r="BI1333" s="189">
        <f t="shared" ca="1" si="1007"/>
        <v>0</v>
      </c>
      <c r="BJ1333" s="189">
        <f t="shared" ca="1" si="1007"/>
        <v>0</v>
      </c>
      <c r="BK1333" s="189">
        <f t="shared" ca="1" si="1007"/>
        <v>0</v>
      </c>
      <c r="BL1333" s="189">
        <f t="shared" ca="1" si="1007"/>
        <v>0</v>
      </c>
      <c r="BM1333" s="189">
        <f t="shared" ca="1" si="1007"/>
        <v>0</v>
      </c>
    </row>
    <row r="1334" spans="3:65" outlineLevel="1" x14ac:dyDescent="0.2">
      <c r="C1334" s="188">
        <f t="shared" si="961"/>
        <v>24</v>
      </c>
      <c r="D1334" s="166" t="str">
        <f t="shared" si="958"/>
        <v>item 24</v>
      </c>
      <c r="E1334" s="211" t="str">
        <f t="shared" si="958"/>
        <v>Operating Expense</v>
      </c>
      <c r="F1334" s="183">
        <f t="shared" si="958"/>
        <v>2</v>
      </c>
      <c r="G1334" s="183"/>
      <c r="H1334" s="241">
        <f>Assumptions!$E$22</f>
        <v>0.25345000000000001</v>
      </c>
      <c r="I1334" s="232"/>
      <c r="K1334" s="202">
        <f t="shared" ca="1" si="962"/>
        <v>0</v>
      </c>
      <c r="L1334" s="203">
        <f t="shared" ca="1" si="963"/>
        <v>0</v>
      </c>
      <c r="O1334" s="189">
        <f t="shared" ref="O1334:AT1334" ca="1" si="1008">(O1276+O1305)/(1-$H1334)</f>
        <v>0</v>
      </c>
      <c r="P1334" s="189">
        <f t="shared" ca="1" si="1008"/>
        <v>0</v>
      </c>
      <c r="Q1334" s="189">
        <f t="shared" ca="1" si="1008"/>
        <v>0</v>
      </c>
      <c r="R1334" s="189">
        <f t="shared" ca="1" si="1008"/>
        <v>0</v>
      </c>
      <c r="S1334" s="189">
        <f t="shared" ca="1" si="1008"/>
        <v>0</v>
      </c>
      <c r="T1334" s="189">
        <f t="shared" ca="1" si="1008"/>
        <v>0</v>
      </c>
      <c r="U1334" s="189">
        <f t="shared" ca="1" si="1008"/>
        <v>0</v>
      </c>
      <c r="V1334" s="189">
        <f t="shared" ca="1" si="1008"/>
        <v>0</v>
      </c>
      <c r="W1334" s="189">
        <f t="shared" ca="1" si="1008"/>
        <v>0</v>
      </c>
      <c r="X1334" s="189">
        <f t="shared" ca="1" si="1008"/>
        <v>0</v>
      </c>
      <c r="Y1334" s="189">
        <f t="shared" ca="1" si="1008"/>
        <v>0</v>
      </c>
      <c r="Z1334" s="189">
        <f t="shared" ca="1" si="1008"/>
        <v>0</v>
      </c>
      <c r="AA1334" s="189">
        <f t="shared" ca="1" si="1008"/>
        <v>0</v>
      </c>
      <c r="AB1334" s="189">
        <f t="shared" ca="1" si="1008"/>
        <v>0</v>
      </c>
      <c r="AC1334" s="189">
        <f t="shared" ca="1" si="1008"/>
        <v>0</v>
      </c>
      <c r="AD1334" s="189">
        <f t="shared" ca="1" si="1008"/>
        <v>0</v>
      </c>
      <c r="AE1334" s="189">
        <f t="shared" ca="1" si="1008"/>
        <v>0</v>
      </c>
      <c r="AF1334" s="189">
        <f t="shared" ca="1" si="1008"/>
        <v>0</v>
      </c>
      <c r="AG1334" s="189">
        <f t="shared" ca="1" si="1008"/>
        <v>0</v>
      </c>
      <c r="AH1334" s="189">
        <f t="shared" ca="1" si="1008"/>
        <v>0</v>
      </c>
      <c r="AI1334" s="189">
        <f t="shared" ca="1" si="1008"/>
        <v>0</v>
      </c>
      <c r="AJ1334" s="189">
        <f t="shared" ca="1" si="1008"/>
        <v>0</v>
      </c>
      <c r="AK1334" s="189">
        <f t="shared" ca="1" si="1008"/>
        <v>0</v>
      </c>
      <c r="AL1334" s="189">
        <f t="shared" ca="1" si="1008"/>
        <v>0</v>
      </c>
      <c r="AM1334" s="189">
        <f t="shared" ca="1" si="1008"/>
        <v>0</v>
      </c>
      <c r="AN1334" s="189">
        <f t="shared" ca="1" si="1008"/>
        <v>0</v>
      </c>
      <c r="AO1334" s="189">
        <f t="shared" ca="1" si="1008"/>
        <v>0</v>
      </c>
      <c r="AP1334" s="189">
        <f t="shared" ca="1" si="1008"/>
        <v>0</v>
      </c>
      <c r="AQ1334" s="189">
        <f t="shared" ca="1" si="1008"/>
        <v>0</v>
      </c>
      <c r="AR1334" s="189">
        <f t="shared" ca="1" si="1008"/>
        <v>0</v>
      </c>
      <c r="AS1334" s="189">
        <f t="shared" ca="1" si="1008"/>
        <v>0</v>
      </c>
      <c r="AT1334" s="189">
        <f t="shared" ca="1" si="1008"/>
        <v>0</v>
      </c>
      <c r="AU1334" s="189">
        <f t="shared" ref="AU1334:BM1334" ca="1" si="1009">(AU1276+AU1305)/(1-$H1334)</f>
        <v>0</v>
      </c>
      <c r="AV1334" s="189">
        <f t="shared" ca="1" si="1009"/>
        <v>0</v>
      </c>
      <c r="AW1334" s="189">
        <f t="shared" ca="1" si="1009"/>
        <v>0</v>
      </c>
      <c r="AX1334" s="189">
        <f t="shared" ca="1" si="1009"/>
        <v>0</v>
      </c>
      <c r="AY1334" s="189">
        <f t="shared" ca="1" si="1009"/>
        <v>0</v>
      </c>
      <c r="AZ1334" s="189">
        <f t="shared" ca="1" si="1009"/>
        <v>0</v>
      </c>
      <c r="BA1334" s="189">
        <f t="shared" ca="1" si="1009"/>
        <v>0</v>
      </c>
      <c r="BB1334" s="189">
        <f t="shared" ca="1" si="1009"/>
        <v>0</v>
      </c>
      <c r="BC1334" s="189">
        <f t="shared" ca="1" si="1009"/>
        <v>0</v>
      </c>
      <c r="BD1334" s="189">
        <f t="shared" ca="1" si="1009"/>
        <v>0</v>
      </c>
      <c r="BE1334" s="189">
        <f t="shared" ca="1" si="1009"/>
        <v>0</v>
      </c>
      <c r="BF1334" s="189">
        <f t="shared" ca="1" si="1009"/>
        <v>0</v>
      </c>
      <c r="BG1334" s="189">
        <f t="shared" ca="1" si="1009"/>
        <v>0</v>
      </c>
      <c r="BH1334" s="189">
        <f t="shared" ca="1" si="1009"/>
        <v>0</v>
      </c>
      <c r="BI1334" s="189">
        <f t="shared" ca="1" si="1009"/>
        <v>0</v>
      </c>
      <c r="BJ1334" s="189">
        <f t="shared" ca="1" si="1009"/>
        <v>0</v>
      </c>
      <c r="BK1334" s="189">
        <f t="shared" ca="1" si="1009"/>
        <v>0</v>
      </c>
      <c r="BL1334" s="189">
        <f t="shared" ca="1" si="1009"/>
        <v>0</v>
      </c>
      <c r="BM1334" s="189">
        <f t="shared" ca="1" si="1009"/>
        <v>0</v>
      </c>
    </row>
    <row r="1335" spans="3:65" outlineLevel="1" x14ac:dyDescent="0.2">
      <c r="C1335" s="188">
        <f t="shared" si="961"/>
        <v>25</v>
      </c>
      <c r="D1335" s="166" t="str">
        <f t="shared" si="958"/>
        <v>item 25</v>
      </c>
      <c r="E1335" s="211" t="str">
        <f t="shared" si="958"/>
        <v>Operating Expense</v>
      </c>
      <c r="F1335" s="183">
        <f t="shared" si="958"/>
        <v>2</v>
      </c>
      <c r="G1335" s="183"/>
      <c r="H1335" s="241">
        <f>Assumptions!$E$22</f>
        <v>0.25345000000000001</v>
      </c>
      <c r="I1335" s="232"/>
      <c r="K1335" s="205">
        <f t="shared" ca="1" si="962"/>
        <v>0</v>
      </c>
      <c r="L1335" s="206">
        <f t="shared" ca="1" si="963"/>
        <v>0</v>
      </c>
      <c r="O1335" s="189">
        <f t="shared" ref="O1335:AT1335" ca="1" si="1010">(O1277+O1306)/(1-$H1335)</f>
        <v>0</v>
      </c>
      <c r="P1335" s="189">
        <f t="shared" ca="1" si="1010"/>
        <v>0</v>
      </c>
      <c r="Q1335" s="189">
        <f t="shared" ca="1" si="1010"/>
        <v>0</v>
      </c>
      <c r="R1335" s="189">
        <f t="shared" ca="1" si="1010"/>
        <v>0</v>
      </c>
      <c r="S1335" s="189">
        <f t="shared" ca="1" si="1010"/>
        <v>0</v>
      </c>
      <c r="T1335" s="189">
        <f t="shared" ca="1" si="1010"/>
        <v>0</v>
      </c>
      <c r="U1335" s="189">
        <f t="shared" ca="1" si="1010"/>
        <v>0</v>
      </c>
      <c r="V1335" s="189">
        <f t="shared" ca="1" si="1010"/>
        <v>0</v>
      </c>
      <c r="W1335" s="189">
        <f t="shared" ca="1" si="1010"/>
        <v>0</v>
      </c>
      <c r="X1335" s="189">
        <f t="shared" ca="1" si="1010"/>
        <v>0</v>
      </c>
      <c r="Y1335" s="189">
        <f t="shared" ca="1" si="1010"/>
        <v>0</v>
      </c>
      <c r="Z1335" s="189">
        <f t="shared" ca="1" si="1010"/>
        <v>0</v>
      </c>
      <c r="AA1335" s="189">
        <f t="shared" ca="1" si="1010"/>
        <v>0</v>
      </c>
      <c r="AB1335" s="189">
        <f t="shared" ca="1" si="1010"/>
        <v>0</v>
      </c>
      <c r="AC1335" s="189">
        <f t="shared" ca="1" si="1010"/>
        <v>0</v>
      </c>
      <c r="AD1335" s="189">
        <f t="shared" ca="1" si="1010"/>
        <v>0</v>
      </c>
      <c r="AE1335" s="189">
        <f t="shared" ca="1" si="1010"/>
        <v>0</v>
      </c>
      <c r="AF1335" s="189">
        <f t="shared" ca="1" si="1010"/>
        <v>0</v>
      </c>
      <c r="AG1335" s="189">
        <f t="shared" ca="1" si="1010"/>
        <v>0</v>
      </c>
      <c r="AH1335" s="189">
        <f t="shared" ca="1" si="1010"/>
        <v>0</v>
      </c>
      <c r="AI1335" s="189">
        <f t="shared" ca="1" si="1010"/>
        <v>0</v>
      </c>
      <c r="AJ1335" s="189">
        <f t="shared" ca="1" si="1010"/>
        <v>0</v>
      </c>
      <c r="AK1335" s="189">
        <f t="shared" ca="1" si="1010"/>
        <v>0</v>
      </c>
      <c r="AL1335" s="189">
        <f t="shared" ca="1" si="1010"/>
        <v>0</v>
      </c>
      <c r="AM1335" s="189">
        <f t="shared" ca="1" si="1010"/>
        <v>0</v>
      </c>
      <c r="AN1335" s="189">
        <f t="shared" ca="1" si="1010"/>
        <v>0</v>
      </c>
      <c r="AO1335" s="189">
        <f t="shared" ca="1" si="1010"/>
        <v>0</v>
      </c>
      <c r="AP1335" s="189">
        <f t="shared" ca="1" si="1010"/>
        <v>0</v>
      </c>
      <c r="AQ1335" s="189">
        <f t="shared" ca="1" si="1010"/>
        <v>0</v>
      </c>
      <c r="AR1335" s="189">
        <f t="shared" ca="1" si="1010"/>
        <v>0</v>
      </c>
      <c r="AS1335" s="189">
        <f t="shared" ca="1" si="1010"/>
        <v>0</v>
      </c>
      <c r="AT1335" s="189">
        <f t="shared" ca="1" si="1010"/>
        <v>0</v>
      </c>
      <c r="AU1335" s="189">
        <f t="shared" ref="AU1335:BM1335" ca="1" si="1011">(AU1277+AU1306)/(1-$H1335)</f>
        <v>0</v>
      </c>
      <c r="AV1335" s="189">
        <f t="shared" ca="1" si="1011"/>
        <v>0</v>
      </c>
      <c r="AW1335" s="189">
        <f t="shared" ca="1" si="1011"/>
        <v>0</v>
      </c>
      <c r="AX1335" s="189">
        <f t="shared" ca="1" si="1011"/>
        <v>0</v>
      </c>
      <c r="AY1335" s="189">
        <f t="shared" ca="1" si="1011"/>
        <v>0</v>
      </c>
      <c r="AZ1335" s="189">
        <f t="shared" ca="1" si="1011"/>
        <v>0</v>
      </c>
      <c r="BA1335" s="189">
        <f t="shared" ca="1" si="1011"/>
        <v>0</v>
      </c>
      <c r="BB1335" s="189">
        <f t="shared" ca="1" si="1011"/>
        <v>0</v>
      </c>
      <c r="BC1335" s="189">
        <f t="shared" ca="1" si="1011"/>
        <v>0</v>
      </c>
      <c r="BD1335" s="189">
        <f t="shared" ca="1" si="1011"/>
        <v>0</v>
      </c>
      <c r="BE1335" s="189">
        <f t="shared" ca="1" si="1011"/>
        <v>0</v>
      </c>
      <c r="BF1335" s="189">
        <f t="shared" ca="1" si="1011"/>
        <v>0</v>
      </c>
      <c r="BG1335" s="189">
        <f t="shared" ca="1" si="1011"/>
        <v>0</v>
      </c>
      <c r="BH1335" s="189">
        <f t="shared" ca="1" si="1011"/>
        <v>0</v>
      </c>
      <c r="BI1335" s="189">
        <f t="shared" ca="1" si="1011"/>
        <v>0</v>
      </c>
      <c r="BJ1335" s="189">
        <f t="shared" ca="1" si="1011"/>
        <v>0</v>
      </c>
      <c r="BK1335" s="189">
        <f t="shared" ca="1" si="1011"/>
        <v>0</v>
      </c>
      <c r="BL1335" s="189">
        <f t="shared" ca="1" si="1011"/>
        <v>0</v>
      </c>
      <c r="BM1335" s="189">
        <f t="shared" ca="1" si="1011"/>
        <v>0</v>
      </c>
    </row>
    <row r="1336" spans="3:65" outlineLevel="1" x14ac:dyDescent="0.2">
      <c r="D1336" s="194"/>
      <c r="K1336" s="207"/>
      <c r="L1336" s="208"/>
      <c r="O1336" s="209"/>
      <c r="P1336" s="209"/>
      <c r="Q1336" s="209"/>
      <c r="R1336" s="209"/>
      <c r="S1336" s="209"/>
      <c r="T1336" s="209"/>
      <c r="U1336" s="209"/>
      <c r="V1336" s="209"/>
      <c r="W1336" s="209"/>
      <c r="X1336" s="209"/>
      <c r="Y1336" s="209"/>
      <c r="Z1336" s="209"/>
      <c r="AA1336" s="209"/>
      <c r="AB1336" s="209"/>
      <c r="AC1336" s="209"/>
      <c r="AD1336" s="209"/>
      <c r="AE1336" s="209"/>
      <c r="AF1336" s="209"/>
      <c r="AG1336" s="209"/>
      <c r="AH1336" s="209"/>
      <c r="AI1336" s="209"/>
      <c r="AJ1336" s="209"/>
      <c r="AK1336" s="209"/>
      <c r="AL1336" s="209"/>
      <c r="AM1336" s="209"/>
      <c r="AN1336" s="209"/>
      <c r="AO1336" s="209"/>
      <c r="AP1336" s="209"/>
      <c r="AQ1336" s="209"/>
      <c r="AR1336" s="209"/>
      <c r="AS1336" s="209"/>
      <c r="AT1336" s="209"/>
      <c r="AU1336" s="209"/>
      <c r="AV1336" s="209"/>
      <c r="AW1336" s="209"/>
      <c r="AX1336" s="209"/>
      <c r="AY1336" s="209"/>
      <c r="AZ1336" s="209"/>
      <c r="BA1336" s="209"/>
      <c r="BB1336" s="209"/>
      <c r="BC1336" s="209"/>
      <c r="BD1336" s="209"/>
      <c r="BE1336" s="209"/>
      <c r="BF1336" s="209"/>
      <c r="BG1336" s="209"/>
      <c r="BH1336" s="209"/>
      <c r="BI1336" s="209"/>
      <c r="BJ1336" s="209"/>
      <c r="BK1336" s="209"/>
      <c r="BL1336" s="209"/>
      <c r="BM1336" s="209"/>
    </row>
  </sheetData>
  <conditionalFormatting sqref="H51:H75">
    <cfRule type="expression" dxfId="0" priority="1">
      <formula>$I51=-1</formula>
    </cfRule>
  </conditionalFormatting>
  <pageMargins left="0.7" right="0.7" top="0.75" bottom="0.75" header="0.3" footer="0.3"/>
  <pageSetup scale="48" fitToWidth="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500-000000000000}">
          <x14:formula1>
            <xm:f>lookups!$C$113:$C$118</xm:f>
          </x14:formula1>
          <xm:sqref>E51:E75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tabColor rgb="FFFFFF99"/>
  </sheetPr>
  <dimension ref="A1:BU126"/>
  <sheetViews>
    <sheetView showGridLines="0" zoomScale="90" zoomScaleNormal="90" zoomScalePageLayoutView="90" workbookViewId="0">
      <pane ySplit="7" topLeftCell="A8" activePane="bottomLeft" state="frozen"/>
      <selection activeCell="F7" sqref="F7"/>
      <selection pane="bottomLeft" activeCell="F7" sqref="F7"/>
    </sheetView>
  </sheetViews>
  <sheetFormatPr defaultColWidth="8.85546875" defaultRowHeight="12.75" x14ac:dyDescent="0.2"/>
  <cols>
    <col min="1" max="1" width="2.42578125" style="117" customWidth="1"/>
    <col min="2" max="2" width="11.5703125" style="117" customWidth="1"/>
    <col min="3" max="3" width="57.85546875" style="117" customWidth="1"/>
    <col min="4" max="4" width="15" style="117" bestFit="1" customWidth="1"/>
    <col min="5" max="5" width="12.42578125" style="117" customWidth="1"/>
    <col min="6" max="6" width="10.42578125" style="117" bestFit="1" customWidth="1"/>
    <col min="7" max="7" width="8.42578125" style="117" bestFit="1" customWidth="1"/>
    <col min="8" max="8" width="9.42578125" style="117" customWidth="1"/>
    <col min="9" max="10" width="9.42578125" style="117" bestFit="1" customWidth="1"/>
    <col min="11" max="11" width="9.28515625" style="117" bestFit="1" customWidth="1"/>
    <col min="12" max="12" width="8.42578125" style="117" bestFit="1" customWidth="1"/>
    <col min="13" max="73" width="9.28515625" style="117" bestFit="1" customWidth="1"/>
    <col min="74" max="16384" width="8.85546875" style="117"/>
  </cols>
  <sheetData>
    <row r="1" spans="1:11" x14ac:dyDescent="0.2">
      <c r="A1" s="117" t="s">
        <v>272</v>
      </c>
    </row>
    <row r="2" spans="1:11" x14ac:dyDescent="0.2">
      <c r="A2" s="117" t="s">
        <v>296</v>
      </c>
    </row>
    <row r="3" spans="1:11" x14ac:dyDescent="0.2">
      <c r="A3" s="117" t="s">
        <v>307</v>
      </c>
    </row>
    <row r="4" spans="1:11" x14ac:dyDescent="0.2">
      <c r="A4" s="117" t="s">
        <v>297</v>
      </c>
    </row>
    <row r="5" spans="1:11" x14ac:dyDescent="0.2">
      <c r="A5" s="117" t="s">
        <v>298</v>
      </c>
    </row>
    <row r="6" spans="1:11" x14ac:dyDescent="0.2">
      <c r="A6" s="117" t="s">
        <v>303</v>
      </c>
    </row>
    <row r="7" spans="1:11" s="131" customFormat="1" ht="15.75" x14ac:dyDescent="0.25">
      <c r="A7" s="80"/>
      <c r="B7" s="80"/>
      <c r="C7" s="81" t="s">
        <v>168</v>
      </c>
      <c r="E7" s="132"/>
      <c r="F7" s="133"/>
      <c r="G7" s="133"/>
      <c r="J7" s="134"/>
      <c r="K7" s="135"/>
    </row>
    <row r="10" spans="1:11" x14ac:dyDescent="0.2">
      <c r="C10" s="75" t="s">
        <v>172</v>
      </c>
    </row>
    <row r="11" spans="1:11" ht="13.5" thickBot="1" x14ac:dyDescent="0.25">
      <c r="C11" s="130" t="s">
        <v>139</v>
      </c>
      <c r="D11" s="59" t="s">
        <v>12</v>
      </c>
      <c r="E11" s="60" t="s">
        <v>13</v>
      </c>
    </row>
    <row r="12" spans="1:11" x14ac:dyDescent="0.2">
      <c r="B12" s="16"/>
      <c r="C12" s="76" t="s">
        <v>106</v>
      </c>
      <c r="D12" s="378">
        <v>35</v>
      </c>
      <c r="E12" s="58">
        <v>5</v>
      </c>
    </row>
    <row r="13" spans="1:11" x14ac:dyDescent="0.2">
      <c r="B13" s="16"/>
      <c r="C13" s="76" t="s">
        <v>216</v>
      </c>
      <c r="D13" s="378">
        <v>35</v>
      </c>
      <c r="E13" s="58">
        <v>15</v>
      </c>
    </row>
    <row r="14" spans="1:11" x14ac:dyDescent="0.2">
      <c r="B14" s="16"/>
      <c r="C14" s="76" t="s">
        <v>107</v>
      </c>
      <c r="D14" s="378">
        <v>50</v>
      </c>
      <c r="E14" s="58">
        <v>20</v>
      </c>
    </row>
    <row r="15" spans="1:11" x14ac:dyDescent="0.2">
      <c r="B15" s="16"/>
      <c r="C15" s="76" t="s">
        <v>108</v>
      </c>
      <c r="D15" s="378">
        <v>65</v>
      </c>
      <c r="E15" s="58">
        <v>20</v>
      </c>
    </row>
    <row r="16" spans="1:11" x14ac:dyDescent="0.2">
      <c r="B16" s="16"/>
      <c r="C16" s="76" t="s">
        <v>109</v>
      </c>
      <c r="D16" s="378">
        <v>50</v>
      </c>
      <c r="E16" s="58">
        <v>20</v>
      </c>
    </row>
    <row r="17" spans="2:5" x14ac:dyDescent="0.2">
      <c r="B17" s="16"/>
      <c r="C17" s="76" t="s">
        <v>110</v>
      </c>
      <c r="D17" s="378">
        <v>40</v>
      </c>
      <c r="E17" s="58">
        <v>15</v>
      </c>
    </row>
    <row r="18" spans="2:5" x14ac:dyDescent="0.2">
      <c r="B18" s="16"/>
      <c r="C18" s="76" t="s">
        <v>214</v>
      </c>
      <c r="D18" s="378">
        <v>9</v>
      </c>
      <c r="E18" s="58">
        <v>20</v>
      </c>
    </row>
    <row r="19" spans="2:5" x14ac:dyDescent="0.2">
      <c r="B19" s="16"/>
      <c r="C19" s="76" t="s">
        <v>111</v>
      </c>
      <c r="D19" s="378">
        <v>40</v>
      </c>
      <c r="E19" s="58">
        <v>20</v>
      </c>
    </row>
    <row r="20" spans="2:5" x14ac:dyDescent="0.2">
      <c r="B20" s="16"/>
      <c r="C20" s="76" t="s">
        <v>112</v>
      </c>
      <c r="D20" s="378">
        <v>34</v>
      </c>
      <c r="E20" s="58">
        <v>15</v>
      </c>
    </row>
    <row r="21" spans="2:5" x14ac:dyDescent="0.2">
      <c r="B21" s="381"/>
      <c r="C21" s="76" t="s">
        <v>228</v>
      </c>
      <c r="D21" s="378">
        <v>20</v>
      </c>
      <c r="E21" s="58">
        <v>5</v>
      </c>
    </row>
    <row r="22" spans="2:5" x14ac:dyDescent="0.2">
      <c r="B22" s="16"/>
      <c r="C22" s="76" t="s">
        <v>229</v>
      </c>
      <c r="D22" s="378">
        <v>20</v>
      </c>
      <c r="E22" s="58">
        <v>5</v>
      </c>
    </row>
    <row r="23" spans="2:5" x14ac:dyDescent="0.2">
      <c r="B23" s="381"/>
      <c r="C23" s="76" t="s">
        <v>113</v>
      </c>
      <c r="D23" s="378">
        <v>100</v>
      </c>
      <c r="E23" s="58">
        <v>67</v>
      </c>
    </row>
    <row r="24" spans="2:5" x14ac:dyDescent="0.2">
      <c r="B24" s="381"/>
      <c r="C24" s="76" t="s">
        <v>230</v>
      </c>
      <c r="D24" s="378">
        <v>70</v>
      </c>
      <c r="E24" s="58">
        <v>15</v>
      </c>
    </row>
    <row r="25" spans="2:5" x14ac:dyDescent="0.2">
      <c r="B25" s="381"/>
      <c r="C25" s="76" t="s">
        <v>231</v>
      </c>
      <c r="D25" s="378">
        <v>44</v>
      </c>
      <c r="E25" s="58">
        <v>15</v>
      </c>
    </row>
    <row r="26" spans="2:5" x14ac:dyDescent="0.2">
      <c r="B26" s="381"/>
      <c r="C26" s="76" t="s">
        <v>232</v>
      </c>
      <c r="D26" s="378">
        <v>60</v>
      </c>
      <c r="E26" s="58">
        <v>15</v>
      </c>
    </row>
    <row r="27" spans="2:5" x14ac:dyDescent="0.2">
      <c r="B27" s="381"/>
      <c r="C27" s="76" t="s">
        <v>233</v>
      </c>
      <c r="D27" s="378">
        <v>60</v>
      </c>
      <c r="E27" s="58">
        <v>15</v>
      </c>
    </row>
    <row r="28" spans="2:5" x14ac:dyDescent="0.2">
      <c r="B28" s="381"/>
      <c r="C28" s="76" t="s">
        <v>234</v>
      </c>
      <c r="D28" s="378">
        <v>70</v>
      </c>
      <c r="E28" s="58">
        <v>20</v>
      </c>
    </row>
    <row r="29" spans="2:5" x14ac:dyDescent="0.2">
      <c r="B29" s="381"/>
      <c r="C29" s="76" t="s">
        <v>235</v>
      </c>
      <c r="D29" s="378">
        <v>51</v>
      </c>
      <c r="E29" s="58">
        <v>20</v>
      </c>
    </row>
    <row r="30" spans="2:5" x14ac:dyDescent="0.2">
      <c r="B30" s="381"/>
      <c r="C30" s="76" t="s">
        <v>236</v>
      </c>
      <c r="D30" s="378">
        <v>44</v>
      </c>
      <c r="E30" s="58">
        <v>20</v>
      </c>
    </row>
    <row r="31" spans="2:5" x14ac:dyDescent="0.2">
      <c r="B31" s="381"/>
      <c r="C31" s="76" t="s">
        <v>237</v>
      </c>
      <c r="D31" s="378">
        <v>56</v>
      </c>
      <c r="E31" s="58">
        <v>20</v>
      </c>
    </row>
    <row r="32" spans="2:5" x14ac:dyDescent="0.2">
      <c r="B32" s="381"/>
      <c r="C32" s="76" t="s">
        <v>238</v>
      </c>
      <c r="D32" s="378">
        <v>55</v>
      </c>
      <c r="E32" s="58">
        <v>20</v>
      </c>
    </row>
    <row r="33" spans="2:5" x14ac:dyDescent="0.2">
      <c r="B33" s="381"/>
      <c r="C33" s="76" t="s">
        <v>239</v>
      </c>
      <c r="D33" s="378">
        <v>70</v>
      </c>
      <c r="E33" s="58">
        <v>20</v>
      </c>
    </row>
    <row r="34" spans="2:5" x14ac:dyDescent="0.2">
      <c r="B34" s="381"/>
      <c r="C34" s="76" t="s">
        <v>240</v>
      </c>
      <c r="D34" s="378">
        <v>46</v>
      </c>
      <c r="E34" s="58">
        <v>20</v>
      </c>
    </row>
    <row r="35" spans="2:5" x14ac:dyDescent="0.2">
      <c r="B35" s="381"/>
      <c r="C35" s="76" t="s">
        <v>241</v>
      </c>
      <c r="D35" s="378">
        <v>40</v>
      </c>
      <c r="E35" s="58">
        <v>20</v>
      </c>
    </row>
    <row r="36" spans="2:5" x14ac:dyDescent="0.2">
      <c r="B36" s="381"/>
      <c r="C36" s="76" t="s">
        <v>242</v>
      </c>
      <c r="D36" s="378">
        <v>20</v>
      </c>
      <c r="E36" s="58">
        <v>5</v>
      </c>
    </row>
    <row r="37" spans="2:5" x14ac:dyDescent="0.2">
      <c r="B37" s="381"/>
      <c r="C37" s="76" t="s">
        <v>243</v>
      </c>
      <c r="D37" s="378">
        <v>20</v>
      </c>
      <c r="E37" s="58">
        <v>20</v>
      </c>
    </row>
    <row r="38" spans="2:5" x14ac:dyDescent="0.2">
      <c r="B38" s="381"/>
      <c r="C38" s="76" t="s">
        <v>244</v>
      </c>
      <c r="D38" s="378">
        <v>15</v>
      </c>
      <c r="E38" s="58">
        <v>5</v>
      </c>
    </row>
    <row r="39" spans="2:5" x14ac:dyDescent="0.2">
      <c r="B39" s="381"/>
      <c r="C39" s="76" t="s">
        <v>245</v>
      </c>
      <c r="D39" s="378">
        <v>39</v>
      </c>
      <c r="E39" s="58">
        <v>7</v>
      </c>
    </row>
    <row r="40" spans="2:5" x14ac:dyDescent="0.2">
      <c r="B40" s="381"/>
      <c r="C40" s="76" t="s">
        <v>116</v>
      </c>
      <c r="D40" s="378">
        <v>60</v>
      </c>
      <c r="E40" s="58">
        <v>39.5</v>
      </c>
    </row>
    <row r="41" spans="2:5" x14ac:dyDescent="0.2">
      <c r="B41" s="381"/>
      <c r="C41" s="76" t="s">
        <v>118</v>
      </c>
      <c r="D41" s="378">
        <v>7</v>
      </c>
      <c r="E41" s="58">
        <v>7</v>
      </c>
    </row>
    <row r="42" spans="2:5" x14ac:dyDescent="0.2">
      <c r="B42" s="381"/>
      <c r="C42" s="76" t="s">
        <v>246</v>
      </c>
      <c r="D42" s="378">
        <v>5</v>
      </c>
      <c r="E42" s="58">
        <v>7</v>
      </c>
    </row>
    <row r="43" spans="2:5" x14ac:dyDescent="0.2">
      <c r="B43" s="381"/>
      <c r="C43" s="76" t="s">
        <v>124</v>
      </c>
      <c r="D43" s="378">
        <v>7</v>
      </c>
      <c r="E43" s="58">
        <v>7</v>
      </c>
    </row>
    <row r="44" spans="2:5" x14ac:dyDescent="0.2">
      <c r="B44" s="381"/>
      <c r="C44" s="76" t="s">
        <v>125</v>
      </c>
      <c r="D44" s="378">
        <v>7</v>
      </c>
      <c r="E44" s="58">
        <v>5</v>
      </c>
    </row>
    <row r="45" spans="2:5" x14ac:dyDescent="0.2">
      <c r="B45" s="381"/>
      <c r="C45" s="76" t="s">
        <v>122</v>
      </c>
      <c r="D45" s="378">
        <v>5</v>
      </c>
      <c r="E45" s="58">
        <v>5</v>
      </c>
    </row>
    <row r="46" spans="2:5" x14ac:dyDescent="0.2">
      <c r="B46" s="381"/>
      <c r="C46" s="76" t="s">
        <v>123</v>
      </c>
      <c r="D46" s="378">
        <v>3</v>
      </c>
      <c r="E46" s="58">
        <v>5</v>
      </c>
    </row>
    <row r="47" spans="2:5" x14ac:dyDescent="0.2">
      <c r="B47" s="381"/>
      <c r="C47" s="76" t="s">
        <v>119</v>
      </c>
      <c r="D47" s="378">
        <v>7</v>
      </c>
      <c r="E47" s="58">
        <v>5</v>
      </c>
    </row>
    <row r="48" spans="2:5" x14ac:dyDescent="0.2">
      <c r="B48" s="381"/>
      <c r="C48" s="76" t="s">
        <v>120</v>
      </c>
      <c r="D48" s="378">
        <v>9</v>
      </c>
      <c r="E48" s="58">
        <v>5</v>
      </c>
    </row>
    <row r="49" spans="2:73" x14ac:dyDescent="0.2">
      <c r="B49" s="381"/>
      <c r="C49" s="76" t="s">
        <v>121</v>
      </c>
      <c r="D49" s="378">
        <v>13</v>
      </c>
      <c r="E49" s="58">
        <v>5</v>
      </c>
    </row>
    <row r="50" spans="2:73" x14ac:dyDescent="0.2">
      <c r="B50" s="382"/>
      <c r="C50" s="76" t="s">
        <v>117</v>
      </c>
      <c r="D50" s="378">
        <v>7</v>
      </c>
      <c r="E50" s="58">
        <v>7</v>
      </c>
    </row>
    <row r="51" spans="2:73" x14ac:dyDescent="0.2">
      <c r="B51" s="382"/>
      <c r="C51" s="76" t="s">
        <v>114</v>
      </c>
      <c r="D51" s="378">
        <v>7</v>
      </c>
      <c r="E51" s="58">
        <v>7</v>
      </c>
    </row>
    <row r="52" spans="2:73" x14ac:dyDescent="0.2">
      <c r="B52" s="381"/>
      <c r="C52" s="77" t="s">
        <v>115</v>
      </c>
      <c r="D52" s="383">
        <v>25</v>
      </c>
      <c r="E52" s="384">
        <v>7</v>
      </c>
    </row>
    <row r="53" spans="2:73" x14ac:dyDescent="0.2">
      <c r="C53" s="72" t="s">
        <v>160</v>
      </c>
      <c r="D53" s="17">
        <v>30</v>
      </c>
      <c r="E53" s="55">
        <v>20</v>
      </c>
    </row>
    <row r="54" spans="2:73" x14ac:dyDescent="0.2">
      <c r="C54" s="72" t="s">
        <v>161</v>
      </c>
      <c r="D54" s="17">
        <v>30</v>
      </c>
      <c r="E54" s="55">
        <v>20</v>
      </c>
    </row>
    <row r="55" spans="2:73" x14ac:dyDescent="0.2">
      <c r="C55" s="72" t="s">
        <v>162</v>
      </c>
      <c r="D55" s="17">
        <v>30</v>
      </c>
      <c r="E55" s="55">
        <v>20</v>
      </c>
    </row>
    <row r="56" spans="2:73" x14ac:dyDescent="0.2">
      <c r="C56" s="72" t="s">
        <v>163</v>
      </c>
      <c r="D56" s="17">
        <v>30</v>
      </c>
      <c r="E56" s="55">
        <v>20</v>
      </c>
    </row>
    <row r="57" spans="2:73" x14ac:dyDescent="0.2">
      <c r="C57" s="78" t="s">
        <v>164</v>
      </c>
      <c r="D57" s="56">
        <v>30</v>
      </c>
      <c r="E57" s="57">
        <v>20</v>
      </c>
    </row>
    <row r="58" spans="2:73" x14ac:dyDescent="0.2">
      <c r="C58" s="118"/>
    </row>
    <row r="61" spans="2:73" s="119" customFormat="1" x14ac:dyDescent="0.2">
      <c r="C61" s="54" t="s">
        <v>138</v>
      </c>
    </row>
    <row r="62" spans="2:73" s="118" customFormat="1" x14ac:dyDescent="0.2"/>
    <row r="63" spans="2:73" s="53" customFormat="1" x14ac:dyDescent="0.2">
      <c r="C63" s="65" t="s">
        <v>169</v>
      </c>
      <c r="D63" s="63" t="s">
        <v>75</v>
      </c>
      <c r="F63" s="64">
        <v>1</v>
      </c>
      <c r="G63" s="64">
        <v>2</v>
      </c>
      <c r="H63" s="64">
        <v>3</v>
      </c>
      <c r="I63" s="64">
        <v>4</v>
      </c>
      <c r="J63" s="64">
        <v>5</v>
      </c>
      <c r="K63" s="64">
        <v>6</v>
      </c>
      <c r="L63" s="64">
        <v>7</v>
      </c>
      <c r="M63" s="64">
        <v>8</v>
      </c>
      <c r="N63" s="64">
        <v>9</v>
      </c>
      <c r="O63" s="64">
        <v>10</v>
      </c>
      <c r="P63" s="64">
        <v>11</v>
      </c>
      <c r="Q63" s="64">
        <v>12</v>
      </c>
      <c r="R63" s="64">
        <v>13</v>
      </c>
      <c r="S63" s="64">
        <v>14</v>
      </c>
      <c r="T63" s="64">
        <v>15</v>
      </c>
      <c r="U63" s="64">
        <v>16</v>
      </c>
      <c r="V63" s="64">
        <v>17</v>
      </c>
      <c r="W63" s="64">
        <v>18</v>
      </c>
      <c r="X63" s="64">
        <v>19</v>
      </c>
      <c r="Y63" s="64">
        <v>20</v>
      </c>
      <c r="Z63" s="64">
        <v>21</v>
      </c>
      <c r="AA63" s="64">
        <v>22</v>
      </c>
      <c r="AB63" s="64">
        <v>23</v>
      </c>
      <c r="AC63" s="64">
        <v>24</v>
      </c>
      <c r="AD63" s="64">
        <v>25</v>
      </c>
      <c r="AE63" s="64">
        <v>26</v>
      </c>
      <c r="AF63" s="64">
        <v>27</v>
      </c>
      <c r="AG63" s="64">
        <v>28</v>
      </c>
      <c r="AH63" s="64">
        <v>29</v>
      </c>
      <c r="AI63" s="64">
        <v>30</v>
      </c>
      <c r="AJ63" s="64">
        <v>31</v>
      </c>
      <c r="AK63" s="64">
        <v>32</v>
      </c>
      <c r="AL63" s="64">
        <v>33</v>
      </c>
      <c r="AM63" s="64">
        <v>34</v>
      </c>
      <c r="AN63" s="64">
        <v>35</v>
      </c>
      <c r="AO63" s="64">
        <v>36</v>
      </c>
      <c r="AP63" s="64">
        <v>37</v>
      </c>
      <c r="AQ63" s="64">
        <v>38</v>
      </c>
      <c r="AR63" s="64">
        <v>39</v>
      </c>
      <c r="AS63" s="64">
        <v>40</v>
      </c>
      <c r="AT63" s="64">
        <v>41</v>
      </c>
      <c r="AU63" s="64">
        <v>42</v>
      </c>
      <c r="AV63" s="64">
        <v>43</v>
      </c>
      <c r="AW63" s="64">
        <v>44</v>
      </c>
      <c r="AX63" s="64">
        <v>45</v>
      </c>
      <c r="AY63" s="64">
        <v>46</v>
      </c>
      <c r="AZ63" s="64">
        <v>47</v>
      </c>
      <c r="BA63" s="64">
        <v>48</v>
      </c>
      <c r="BB63" s="64">
        <v>49</v>
      </c>
      <c r="BC63" s="64">
        <v>50</v>
      </c>
      <c r="BD63" s="64">
        <v>51</v>
      </c>
      <c r="BE63" s="64">
        <v>52</v>
      </c>
      <c r="BF63" s="64">
        <v>53</v>
      </c>
      <c r="BG63" s="64">
        <v>54</v>
      </c>
      <c r="BH63" s="64">
        <v>55</v>
      </c>
      <c r="BI63" s="64">
        <v>56</v>
      </c>
      <c r="BJ63" s="64">
        <v>57</v>
      </c>
      <c r="BK63" s="64">
        <v>58</v>
      </c>
      <c r="BL63" s="64">
        <v>59</v>
      </c>
      <c r="BM63" s="64">
        <v>60</v>
      </c>
      <c r="BN63" s="64">
        <v>61</v>
      </c>
      <c r="BO63" s="64">
        <v>62</v>
      </c>
      <c r="BP63" s="64">
        <v>63</v>
      </c>
      <c r="BQ63" s="64">
        <v>64</v>
      </c>
      <c r="BR63" s="64">
        <v>65</v>
      </c>
      <c r="BS63" s="64">
        <v>66</v>
      </c>
      <c r="BT63" s="64">
        <v>67</v>
      </c>
      <c r="BU63" s="64">
        <v>68</v>
      </c>
    </row>
    <row r="64" spans="2:73" s="118" customFormat="1" x14ac:dyDescent="0.2">
      <c r="C64" s="61">
        <v>1</v>
      </c>
      <c r="D64" s="137">
        <f t="shared" ref="D64:D81" si="0">SUM(F64:BU64)</f>
        <v>1</v>
      </c>
      <c r="E64" s="120"/>
      <c r="F64" s="107">
        <v>1</v>
      </c>
      <c r="G64" s="108">
        <v>0</v>
      </c>
      <c r="H64" s="108">
        <v>0</v>
      </c>
      <c r="I64" s="108">
        <v>0</v>
      </c>
      <c r="J64" s="108">
        <v>0</v>
      </c>
      <c r="K64" s="108">
        <v>0</v>
      </c>
      <c r="L64" s="108">
        <v>0</v>
      </c>
      <c r="M64" s="108">
        <v>0</v>
      </c>
      <c r="N64" s="108">
        <v>0</v>
      </c>
      <c r="O64" s="108">
        <v>0</v>
      </c>
      <c r="P64" s="108">
        <v>0</v>
      </c>
      <c r="Q64" s="108">
        <v>0</v>
      </c>
      <c r="R64" s="108">
        <v>0</v>
      </c>
      <c r="S64" s="108">
        <v>0</v>
      </c>
      <c r="T64" s="108">
        <v>0</v>
      </c>
      <c r="U64" s="108">
        <v>0</v>
      </c>
      <c r="V64" s="108">
        <v>0</v>
      </c>
      <c r="W64" s="108">
        <v>0</v>
      </c>
      <c r="X64" s="108">
        <v>0</v>
      </c>
      <c r="Y64" s="108">
        <v>0</v>
      </c>
      <c r="Z64" s="108">
        <v>0</v>
      </c>
      <c r="AA64" s="108">
        <v>0</v>
      </c>
      <c r="AB64" s="108">
        <v>0</v>
      </c>
      <c r="AC64" s="108">
        <v>0</v>
      </c>
      <c r="AD64" s="108">
        <v>0</v>
      </c>
      <c r="AE64" s="108">
        <v>0</v>
      </c>
      <c r="AF64" s="108">
        <v>0</v>
      </c>
      <c r="AG64" s="108">
        <v>0</v>
      </c>
      <c r="AH64" s="108">
        <v>0</v>
      </c>
      <c r="AI64" s="108">
        <v>0</v>
      </c>
      <c r="AJ64" s="108">
        <v>0</v>
      </c>
      <c r="AK64" s="108">
        <v>0</v>
      </c>
      <c r="AL64" s="108">
        <v>0</v>
      </c>
      <c r="AM64" s="108">
        <v>0</v>
      </c>
      <c r="AN64" s="108">
        <v>0</v>
      </c>
      <c r="AO64" s="108">
        <v>0</v>
      </c>
      <c r="AP64" s="108">
        <v>0</v>
      </c>
      <c r="AQ64" s="108">
        <v>0</v>
      </c>
      <c r="AR64" s="108">
        <v>0</v>
      </c>
      <c r="AS64" s="108">
        <v>0</v>
      </c>
      <c r="AT64" s="108">
        <v>0</v>
      </c>
      <c r="AU64" s="108">
        <v>0</v>
      </c>
      <c r="AV64" s="108">
        <v>0</v>
      </c>
      <c r="AW64" s="108">
        <v>0</v>
      </c>
      <c r="AX64" s="108">
        <v>0</v>
      </c>
      <c r="AY64" s="108">
        <v>0</v>
      </c>
      <c r="AZ64" s="108">
        <v>0</v>
      </c>
      <c r="BA64" s="108">
        <v>0</v>
      </c>
      <c r="BB64" s="108">
        <v>0</v>
      </c>
      <c r="BC64" s="108">
        <v>0</v>
      </c>
      <c r="BD64" s="108">
        <v>0</v>
      </c>
      <c r="BE64" s="108">
        <v>0</v>
      </c>
      <c r="BF64" s="108">
        <v>0</v>
      </c>
      <c r="BG64" s="108">
        <v>0</v>
      </c>
      <c r="BH64" s="108">
        <v>0</v>
      </c>
      <c r="BI64" s="108">
        <v>0</v>
      </c>
      <c r="BJ64" s="108">
        <v>0</v>
      </c>
      <c r="BK64" s="108">
        <v>0</v>
      </c>
      <c r="BL64" s="108">
        <v>0</v>
      </c>
      <c r="BM64" s="108">
        <v>0</v>
      </c>
      <c r="BN64" s="108">
        <v>0</v>
      </c>
      <c r="BO64" s="108">
        <v>0</v>
      </c>
      <c r="BP64" s="108">
        <v>0</v>
      </c>
      <c r="BQ64" s="108">
        <v>0</v>
      </c>
      <c r="BR64" s="108">
        <v>0</v>
      </c>
      <c r="BS64" s="108">
        <v>0</v>
      </c>
      <c r="BT64" s="108">
        <v>0</v>
      </c>
      <c r="BU64" s="108">
        <v>0</v>
      </c>
    </row>
    <row r="65" spans="3:73" s="118" customFormat="1" x14ac:dyDescent="0.2">
      <c r="C65" s="62">
        <v>5</v>
      </c>
      <c r="D65" s="126">
        <f t="shared" si="0"/>
        <v>1</v>
      </c>
      <c r="E65" s="121"/>
      <c r="F65" s="109">
        <v>0.2</v>
      </c>
      <c r="G65" s="110">
        <v>0.32</v>
      </c>
      <c r="H65" s="110">
        <v>0.192</v>
      </c>
      <c r="I65" s="110">
        <v>0.1152</v>
      </c>
      <c r="J65" s="110">
        <v>0.1152</v>
      </c>
      <c r="K65" s="110">
        <f>1-SUM(F65:J65)</f>
        <v>5.7600000000000096E-2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  <c r="AC65" s="111">
        <v>0</v>
      </c>
      <c r="AD65" s="111">
        <v>0</v>
      </c>
      <c r="AE65" s="111">
        <v>0</v>
      </c>
      <c r="AF65" s="111">
        <v>0</v>
      </c>
      <c r="AG65" s="111">
        <v>0</v>
      </c>
      <c r="AH65" s="111">
        <v>0</v>
      </c>
      <c r="AI65" s="111">
        <v>0</v>
      </c>
      <c r="AJ65" s="111">
        <v>0</v>
      </c>
      <c r="AK65" s="111">
        <v>0</v>
      </c>
      <c r="AL65" s="111">
        <v>0</v>
      </c>
      <c r="AM65" s="111">
        <v>0</v>
      </c>
      <c r="AN65" s="111">
        <v>0</v>
      </c>
      <c r="AO65" s="111">
        <v>0</v>
      </c>
      <c r="AP65" s="111">
        <v>0</v>
      </c>
      <c r="AQ65" s="111">
        <v>0</v>
      </c>
      <c r="AR65" s="111">
        <v>0</v>
      </c>
      <c r="AS65" s="111">
        <v>0</v>
      </c>
      <c r="AT65" s="111">
        <v>0</v>
      </c>
      <c r="AU65" s="111">
        <v>0</v>
      </c>
      <c r="AV65" s="111">
        <v>0</v>
      </c>
      <c r="AW65" s="111">
        <v>0</v>
      </c>
      <c r="AX65" s="111">
        <v>0</v>
      </c>
      <c r="AY65" s="111">
        <v>0</v>
      </c>
      <c r="AZ65" s="111">
        <v>0</v>
      </c>
      <c r="BA65" s="111">
        <v>0</v>
      </c>
      <c r="BB65" s="111">
        <v>0</v>
      </c>
      <c r="BC65" s="111">
        <v>0</v>
      </c>
      <c r="BD65" s="111">
        <v>0</v>
      </c>
      <c r="BE65" s="111">
        <v>0</v>
      </c>
      <c r="BF65" s="111">
        <v>0</v>
      </c>
      <c r="BG65" s="111">
        <v>0</v>
      </c>
      <c r="BH65" s="111">
        <v>0</v>
      </c>
      <c r="BI65" s="111">
        <v>0</v>
      </c>
      <c r="BJ65" s="111">
        <v>0</v>
      </c>
      <c r="BK65" s="111">
        <v>0</v>
      </c>
      <c r="BL65" s="111">
        <v>0</v>
      </c>
      <c r="BM65" s="111">
        <v>0</v>
      </c>
      <c r="BN65" s="111">
        <v>0</v>
      </c>
      <c r="BO65" s="111">
        <v>0</v>
      </c>
      <c r="BP65" s="111">
        <v>0</v>
      </c>
      <c r="BQ65" s="111">
        <v>0</v>
      </c>
      <c r="BR65" s="111">
        <v>0</v>
      </c>
      <c r="BS65" s="111">
        <v>0</v>
      </c>
      <c r="BT65" s="111">
        <v>0</v>
      </c>
      <c r="BU65" s="111">
        <v>0</v>
      </c>
    </row>
    <row r="66" spans="3:73" s="118" customFormat="1" x14ac:dyDescent="0.2">
      <c r="C66" s="62">
        <v>7</v>
      </c>
      <c r="D66" s="126">
        <f t="shared" si="0"/>
        <v>1</v>
      </c>
      <c r="E66" s="121"/>
      <c r="F66" s="109">
        <v>0.1429</v>
      </c>
      <c r="G66" s="110">
        <v>0.24490000000000001</v>
      </c>
      <c r="H66" s="110">
        <v>0.1749</v>
      </c>
      <c r="I66" s="110">
        <v>0.1249</v>
      </c>
      <c r="J66" s="110">
        <v>8.9300000000000004E-2</v>
      </c>
      <c r="K66" s="110">
        <v>8.9200000000000002E-2</v>
      </c>
      <c r="L66" s="110">
        <v>8.9300000000000004E-2</v>
      </c>
      <c r="M66" s="110">
        <f>1-SUM(F66:L66)</f>
        <v>4.4599999999999862E-2</v>
      </c>
      <c r="N66" s="111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1">
        <v>0</v>
      </c>
      <c r="V66" s="111">
        <v>0</v>
      </c>
      <c r="W66" s="111">
        <v>0</v>
      </c>
      <c r="X66" s="111">
        <v>0</v>
      </c>
      <c r="Y66" s="111">
        <v>0</v>
      </c>
      <c r="Z66" s="111">
        <v>0</v>
      </c>
      <c r="AA66" s="111">
        <v>0</v>
      </c>
      <c r="AB66" s="111">
        <v>0</v>
      </c>
      <c r="AC66" s="111">
        <v>0</v>
      </c>
      <c r="AD66" s="111">
        <v>0</v>
      </c>
      <c r="AE66" s="111">
        <v>0</v>
      </c>
      <c r="AF66" s="111">
        <v>0</v>
      </c>
      <c r="AG66" s="111">
        <v>0</v>
      </c>
      <c r="AH66" s="111">
        <v>0</v>
      </c>
      <c r="AI66" s="111">
        <v>0</v>
      </c>
      <c r="AJ66" s="111">
        <v>0</v>
      </c>
      <c r="AK66" s="111">
        <v>0</v>
      </c>
      <c r="AL66" s="111">
        <v>0</v>
      </c>
      <c r="AM66" s="111">
        <v>0</v>
      </c>
      <c r="AN66" s="111">
        <v>0</v>
      </c>
      <c r="AO66" s="111">
        <v>0</v>
      </c>
      <c r="AP66" s="111">
        <v>0</v>
      </c>
      <c r="AQ66" s="111">
        <v>0</v>
      </c>
      <c r="AR66" s="111">
        <v>0</v>
      </c>
      <c r="AS66" s="111">
        <v>0</v>
      </c>
      <c r="AT66" s="111">
        <v>0</v>
      </c>
      <c r="AU66" s="111">
        <v>0</v>
      </c>
      <c r="AV66" s="111">
        <v>0</v>
      </c>
      <c r="AW66" s="111">
        <v>0</v>
      </c>
      <c r="AX66" s="111">
        <v>0</v>
      </c>
      <c r="AY66" s="111">
        <v>0</v>
      </c>
      <c r="AZ66" s="111">
        <v>0</v>
      </c>
      <c r="BA66" s="111">
        <v>0</v>
      </c>
      <c r="BB66" s="111">
        <v>0</v>
      </c>
      <c r="BC66" s="111">
        <v>0</v>
      </c>
      <c r="BD66" s="111">
        <v>0</v>
      </c>
      <c r="BE66" s="111">
        <v>0</v>
      </c>
      <c r="BF66" s="111">
        <v>0</v>
      </c>
      <c r="BG66" s="111">
        <v>0</v>
      </c>
      <c r="BH66" s="111">
        <v>0</v>
      </c>
      <c r="BI66" s="111">
        <v>0</v>
      </c>
      <c r="BJ66" s="111">
        <v>0</v>
      </c>
      <c r="BK66" s="111">
        <v>0</v>
      </c>
      <c r="BL66" s="111">
        <v>0</v>
      </c>
      <c r="BM66" s="111">
        <v>0</v>
      </c>
      <c r="BN66" s="111">
        <v>0</v>
      </c>
      <c r="BO66" s="111">
        <v>0</v>
      </c>
      <c r="BP66" s="111">
        <v>0</v>
      </c>
      <c r="BQ66" s="111">
        <v>0</v>
      </c>
      <c r="BR66" s="111">
        <v>0</v>
      </c>
      <c r="BS66" s="111">
        <v>0</v>
      </c>
      <c r="BT66" s="111">
        <v>0</v>
      </c>
      <c r="BU66" s="111">
        <v>0</v>
      </c>
    </row>
    <row r="67" spans="3:73" s="118" customFormat="1" x14ac:dyDescent="0.2">
      <c r="C67" s="62">
        <v>10</v>
      </c>
      <c r="D67" s="126">
        <f t="shared" si="0"/>
        <v>1</v>
      </c>
      <c r="E67" s="121"/>
      <c r="F67" s="109">
        <v>0.1</v>
      </c>
      <c r="G67" s="110">
        <v>0.18</v>
      </c>
      <c r="H67" s="110">
        <v>0.14399999999999999</v>
      </c>
      <c r="I67" s="110">
        <v>0.1152</v>
      </c>
      <c r="J67" s="110">
        <v>9.2200000000000004E-2</v>
      </c>
      <c r="K67" s="110">
        <v>7.3700000000000002E-2</v>
      </c>
      <c r="L67" s="110">
        <v>6.5500000000000003E-2</v>
      </c>
      <c r="M67" s="110">
        <v>6.5500000000000003E-2</v>
      </c>
      <c r="N67" s="110">
        <v>6.5600000000000006E-2</v>
      </c>
      <c r="O67" s="110">
        <v>6.5500000000000003E-2</v>
      </c>
      <c r="P67" s="110">
        <f>1-SUM(F67:O67)</f>
        <v>3.2800000000000051E-2</v>
      </c>
      <c r="Q67" s="111">
        <v>0</v>
      </c>
      <c r="R67" s="111">
        <v>0</v>
      </c>
      <c r="S67" s="111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0</v>
      </c>
      <c r="AC67" s="111">
        <v>0</v>
      </c>
      <c r="AD67" s="111">
        <v>0</v>
      </c>
      <c r="AE67" s="111">
        <v>0</v>
      </c>
      <c r="AF67" s="111">
        <v>0</v>
      </c>
      <c r="AG67" s="111">
        <v>0</v>
      </c>
      <c r="AH67" s="111">
        <v>0</v>
      </c>
      <c r="AI67" s="111">
        <v>0</v>
      </c>
      <c r="AJ67" s="111">
        <v>0</v>
      </c>
      <c r="AK67" s="111">
        <v>0</v>
      </c>
      <c r="AL67" s="111">
        <v>0</v>
      </c>
      <c r="AM67" s="111">
        <v>0</v>
      </c>
      <c r="AN67" s="111">
        <v>0</v>
      </c>
      <c r="AO67" s="111">
        <v>0</v>
      </c>
      <c r="AP67" s="111">
        <v>0</v>
      </c>
      <c r="AQ67" s="111">
        <v>0</v>
      </c>
      <c r="AR67" s="111">
        <v>0</v>
      </c>
      <c r="AS67" s="111">
        <v>0</v>
      </c>
      <c r="AT67" s="111">
        <v>0</v>
      </c>
      <c r="AU67" s="111">
        <v>0</v>
      </c>
      <c r="AV67" s="111">
        <v>0</v>
      </c>
      <c r="AW67" s="111">
        <v>0</v>
      </c>
      <c r="AX67" s="111">
        <v>0</v>
      </c>
      <c r="AY67" s="111">
        <v>0</v>
      </c>
      <c r="AZ67" s="111">
        <v>0</v>
      </c>
      <c r="BA67" s="111">
        <v>0</v>
      </c>
      <c r="BB67" s="111">
        <v>0</v>
      </c>
      <c r="BC67" s="111">
        <v>0</v>
      </c>
      <c r="BD67" s="111">
        <v>0</v>
      </c>
      <c r="BE67" s="111">
        <v>0</v>
      </c>
      <c r="BF67" s="111">
        <v>0</v>
      </c>
      <c r="BG67" s="111">
        <v>0</v>
      </c>
      <c r="BH67" s="111">
        <v>0</v>
      </c>
      <c r="BI67" s="111">
        <v>0</v>
      </c>
      <c r="BJ67" s="111">
        <v>0</v>
      </c>
      <c r="BK67" s="111">
        <v>0</v>
      </c>
      <c r="BL67" s="111">
        <v>0</v>
      </c>
      <c r="BM67" s="111">
        <v>0</v>
      </c>
      <c r="BN67" s="111">
        <v>0</v>
      </c>
      <c r="BO67" s="111">
        <v>0</v>
      </c>
      <c r="BP67" s="111">
        <v>0</v>
      </c>
      <c r="BQ67" s="111">
        <v>0</v>
      </c>
      <c r="BR67" s="111">
        <v>0</v>
      </c>
      <c r="BS67" s="111">
        <v>0</v>
      </c>
      <c r="BT67" s="111">
        <v>0</v>
      </c>
      <c r="BU67" s="111">
        <v>0</v>
      </c>
    </row>
    <row r="68" spans="3:73" s="118" customFormat="1" x14ac:dyDescent="0.2">
      <c r="C68" s="62">
        <v>15</v>
      </c>
      <c r="D68" s="126">
        <f t="shared" si="0"/>
        <v>1.0000000000000004</v>
      </c>
      <c r="E68" s="121"/>
      <c r="F68" s="109">
        <v>0.05</v>
      </c>
      <c r="G68" s="110">
        <v>9.5000000000000001E-2</v>
      </c>
      <c r="H68" s="110">
        <v>8.5500000000000007E-2</v>
      </c>
      <c r="I68" s="110">
        <v>7.6999999999999999E-2</v>
      </c>
      <c r="J68" s="110">
        <v>6.93E-2</v>
      </c>
      <c r="K68" s="110">
        <v>6.2300000000000001E-2</v>
      </c>
      <c r="L68" s="110">
        <v>5.9000000000000004E-2</v>
      </c>
      <c r="M68" s="110">
        <v>5.9000000000000004E-2</v>
      </c>
      <c r="N68" s="110">
        <v>5.91E-2</v>
      </c>
      <c r="O68" s="110">
        <v>5.9000000000000004E-2</v>
      </c>
      <c r="P68" s="110">
        <v>5.91E-2</v>
      </c>
      <c r="Q68" s="110">
        <v>5.9000000000000004E-2</v>
      </c>
      <c r="R68" s="110">
        <v>5.91E-2</v>
      </c>
      <c r="S68" s="110">
        <v>5.9000000000000004E-2</v>
      </c>
      <c r="T68" s="110">
        <v>5.91E-2</v>
      </c>
      <c r="U68" s="110">
        <v>2.9499999999999998E-2</v>
      </c>
      <c r="V68" s="111">
        <v>0</v>
      </c>
      <c r="W68" s="111">
        <v>0</v>
      </c>
      <c r="X68" s="111">
        <v>0</v>
      </c>
      <c r="Y68" s="111">
        <v>0</v>
      </c>
      <c r="Z68" s="111">
        <v>0</v>
      </c>
      <c r="AA68" s="111">
        <v>0</v>
      </c>
      <c r="AB68" s="111">
        <v>0</v>
      </c>
      <c r="AC68" s="111">
        <v>0</v>
      </c>
      <c r="AD68" s="111">
        <v>0</v>
      </c>
      <c r="AE68" s="111">
        <v>0</v>
      </c>
      <c r="AF68" s="111">
        <v>0</v>
      </c>
      <c r="AG68" s="111">
        <v>0</v>
      </c>
      <c r="AH68" s="111">
        <v>0</v>
      </c>
      <c r="AI68" s="111">
        <v>0</v>
      </c>
      <c r="AJ68" s="111">
        <v>0</v>
      </c>
      <c r="AK68" s="111">
        <v>0</v>
      </c>
      <c r="AL68" s="111">
        <v>0</v>
      </c>
      <c r="AM68" s="111">
        <v>0</v>
      </c>
      <c r="AN68" s="111">
        <v>0</v>
      </c>
      <c r="AO68" s="111">
        <v>0</v>
      </c>
      <c r="AP68" s="111">
        <v>0</v>
      </c>
      <c r="AQ68" s="111">
        <v>0</v>
      </c>
      <c r="AR68" s="111">
        <v>0</v>
      </c>
      <c r="AS68" s="111">
        <v>0</v>
      </c>
      <c r="AT68" s="111">
        <v>0</v>
      </c>
      <c r="AU68" s="111">
        <v>0</v>
      </c>
      <c r="AV68" s="111">
        <v>0</v>
      </c>
      <c r="AW68" s="111">
        <v>0</v>
      </c>
      <c r="AX68" s="111">
        <v>0</v>
      </c>
      <c r="AY68" s="111">
        <v>0</v>
      </c>
      <c r="AZ68" s="111">
        <v>0</v>
      </c>
      <c r="BA68" s="111">
        <v>0</v>
      </c>
      <c r="BB68" s="111">
        <v>0</v>
      </c>
      <c r="BC68" s="111">
        <v>0</v>
      </c>
      <c r="BD68" s="111">
        <v>0</v>
      </c>
      <c r="BE68" s="111">
        <v>0</v>
      </c>
      <c r="BF68" s="111">
        <v>0</v>
      </c>
      <c r="BG68" s="111">
        <v>0</v>
      </c>
      <c r="BH68" s="111">
        <v>0</v>
      </c>
      <c r="BI68" s="111">
        <v>0</v>
      </c>
      <c r="BJ68" s="111">
        <v>0</v>
      </c>
      <c r="BK68" s="111">
        <v>0</v>
      </c>
      <c r="BL68" s="111">
        <v>0</v>
      </c>
      <c r="BM68" s="111">
        <v>0</v>
      </c>
      <c r="BN68" s="111">
        <v>0</v>
      </c>
      <c r="BO68" s="111">
        <v>0</v>
      </c>
      <c r="BP68" s="111">
        <v>0</v>
      </c>
      <c r="BQ68" s="111">
        <v>0</v>
      </c>
      <c r="BR68" s="111">
        <v>0</v>
      </c>
      <c r="BS68" s="111">
        <v>0</v>
      </c>
      <c r="BT68" s="111">
        <v>0</v>
      </c>
      <c r="BU68" s="111">
        <v>0</v>
      </c>
    </row>
    <row r="69" spans="3:73" s="118" customFormat="1" x14ac:dyDescent="0.2">
      <c r="C69" s="62">
        <v>20</v>
      </c>
      <c r="D69" s="126">
        <f t="shared" si="0"/>
        <v>1.0000000000000002</v>
      </c>
      <c r="E69" s="121"/>
      <c r="F69" s="109">
        <v>3.7499999999999999E-2</v>
      </c>
      <c r="G69" s="110">
        <v>7.2190000000000004E-2</v>
      </c>
      <c r="H69" s="110">
        <v>6.6769999999999996E-2</v>
      </c>
      <c r="I69" s="110">
        <v>6.1769999999999999E-2</v>
      </c>
      <c r="J69" s="110">
        <v>5.713E-2</v>
      </c>
      <c r="K69" s="110">
        <v>5.2850000000000001E-2</v>
      </c>
      <c r="L69" s="110">
        <v>4.888E-2</v>
      </c>
      <c r="M69" s="110">
        <v>4.5220000000000003E-2</v>
      </c>
      <c r="N69" s="110">
        <v>4.462E-2</v>
      </c>
      <c r="O69" s="110">
        <v>4.4609999999999997E-2</v>
      </c>
      <c r="P69" s="110">
        <v>4.462E-2</v>
      </c>
      <c r="Q69" s="110">
        <v>4.4609999999999997E-2</v>
      </c>
      <c r="R69" s="110">
        <v>4.462E-2</v>
      </c>
      <c r="S69" s="110">
        <v>4.4609999999999997E-2</v>
      </c>
      <c r="T69" s="110">
        <v>4.462E-2</v>
      </c>
      <c r="U69" s="110">
        <v>4.4609999999999997E-2</v>
      </c>
      <c r="V69" s="110">
        <v>4.462E-2</v>
      </c>
      <c r="W69" s="110">
        <v>4.4609999999999997E-2</v>
      </c>
      <c r="X69" s="110">
        <v>4.462E-2</v>
      </c>
      <c r="Y69" s="110">
        <v>4.4609999999999997E-2</v>
      </c>
      <c r="Z69" s="110">
        <v>2.231E-2</v>
      </c>
      <c r="AA69" s="110">
        <v>0</v>
      </c>
      <c r="AB69" s="110">
        <v>0</v>
      </c>
      <c r="AC69" s="110">
        <v>0</v>
      </c>
      <c r="AD69" s="110">
        <v>0</v>
      </c>
      <c r="AE69" s="110">
        <v>0</v>
      </c>
      <c r="AF69" s="110">
        <v>0</v>
      </c>
      <c r="AG69" s="110">
        <v>0</v>
      </c>
      <c r="AH69" s="110">
        <v>0</v>
      </c>
      <c r="AI69" s="110">
        <v>0</v>
      </c>
      <c r="AJ69" s="110">
        <v>0</v>
      </c>
      <c r="AK69" s="110">
        <v>0</v>
      </c>
      <c r="AL69" s="110">
        <v>0</v>
      </c>
      <c r="AM69" s="110">
        <v>0</v>
      </c>
      <c r="AN69" s="110">
        <v>0</v>
      </c>
      <c r="AO69" s="110">
        <v>0</v>
      </c>
      <c r="AP69" s="110">
        <v>0</v>
      </c>
      <c r="AQ69" s="110">
        <v>0</v>
      </c>
      <c r="AR69" s="110">
        <v>0</v>
      </c>
      <c r="AS69" s="110">
        <v>0</v>
      </c>
      <c r="AT69" s="110">
        <v>0</v>
      </c>
      <c r="AU69" s="110">
        <v>0</v>
      </c>
      <c r="AV69" s="110">
        <v>0</v>
      </c>
      <c r="AW69" s="110">
        <v>0</v>
      </c>
      <c r="AX69" s="110">
        <v>0</v>
      </c>
      <c r="AY69" s="110">
        <v>0</v>
      </c>
      <c r="AZ69" s="110">
        <v>0</v>
      </c>
      <c r="BA69" s="110">
        <v>0</v>
      </c>
      <c r="BB69" s="110">
        <v>0</v>
      </c>
      <c r="BC69" s="110">
        <v>0</v>
      </c>
      <c r="BD69" s="110">
        <v>0</v>
      </c>
      <c r="BE69" s="110">
        <v>0</v>
      </c>
      <c r="BF69" s="110">
        <v>0</v>
      </c>
      <c r="BG69" s="110">
        <v>0</v>
      </c>
      <c r="BH69" s="110">
        <v>0</v>
      </c>
      <c r="BI69" s="110">
        <v>0</v>
      </c>
      <c r="BJ69" s="110">
        <v>0</v>
      </c>
      <c r="BK69" s="110">
        <v>0</v>
      </c>
      <c r="BL69" s="110">
        <v>0</v>
      </c>
      <c r="BM69" s="110">
        <v>0</v>
      </c>
      <c r="BN69" s="110">
        <v>0</v>
      </c>
      <c r="BO69" s="110">
        <v>0</v>
      </c>
      <c r="BP69" s="110">
        <v>0</v>
      </c>
      <c r="BQ69" s="110">
        <v>0</v>
      </c>
      <c r="BR69" s="110">
        <v>0</v>
      </c>
      <c r="BS69" s="110">
        <v>0</v>
      </c>
      <c r="BT69" s="110">
        <v>0</v>
      </c>
      <c r="BU69" s="110">
        <v>0</v>
      </c>
    </row>
    <row r="70" spans="3:73" s="118" customFormat="1" x14ac:dyDescent="0.2">
      <c r="C70" s="62">
        <v>39</v>
      </c>
      <c r="D70" s="126">
        <f t="shared" si="0"/>
        <v>1</v>
      </c>
      <c r="E70" s="121"/>
      <c r="F70" s="112">
        <f>(12.5-6)*0.00214</f>
        <v>1.391E-2</v>
      </c>
      <c r="G70" s="113">
        <f t="shared" ref="G70:AR70" si="1">0.02564</f>
        <v>2.564E-2</v>
      </c>
      <c r="H70" s="113">
        <f t="shared" si="1"/>
        <v>2.564E-2</v>
      </c>
      <c r="I70" s="113">
        <f t="shared" si="1"/>
        <v>2.564E-2</v>
      </c>
      <c r="J70" s="113">
        <f t="shared" si="1"/>
        <v>2.564E-2</v>
      </c>
      <c r="K70" s="113">
        <f t="shared" si="1"/>
        <v>2.564E-2</v>
      </c>
      <c r="L70" s="113">
        <f t="shared" si="1"/>
        <v>2.564E-2</v>
      </c>
      <c r="M70" s="113">
        <f t="shared" si="1"/>
        <v>2.564E-2</v>
      </c>
      <c r="N70" s="113">
        <f t="shared" si="1"/>
        <v>2.564E-2</v>
      </c>
      <c r="O70" s="113">
        <f t="shared" si="1"/>
        <v>2.564E-2</v>
      </c>
      <c r="P70" s="113">
        <f t="shared" si="1"/>
        <v>2.564E-2</v>
      </c>
      <c r="Q70" s="113">
        <f t="shared" si="1"/>
        <v>2.564E-2</v>
      </c>
      <c r="R70" s="113">
        <f t="shared" si="1"/>
        <v>2.564E-2</v>
      </c>
      <c r="S70" s="113">
        <f t="shared" si="1"/>
        <v>2.564E-2</v>
      </c>
      <c r="T70" s="113">
        <f t="shared" si="1"/>
        <v>2.564E-2</v>
      </c>
      <c r="U70" s="113">
        <f t="shared" si="1"/>
        <v>2.564E-2</v>
      </c>
      <c r="V70" s="113">
        <f t="shared" si="1"/>
        <v>2.564E-2</v>
      </c>
      <c r="W70" s="113">
        <f t="shared" si="1"/>
        <v>2.564E-2</v>
      </c>
      <c r="X70" s="113">
        <f t="shared" si="1"/>
        <v>2.564E-2</v>
      </c>
      <c r="Y70" s="113">
        <f t="shared" si="1"/>
        <v>2.564E-2</v>
      </c>
      <c r="Z70" s="113">
        <f t="shared" si="1"/>
        <v>2.564E-2</v>
      </c>
      <c r="AA70" s="113">
        <f t="shared" si="1"/>
        <v>2.564E-2</v>
      </c>
      <c r="AB70" s="113">
        <f t="shared" si="1"/>
        <v>2.564E-2</v>
      </c>
      <c r="AC70" s="113">
        <f t="shared" si="1"/>
        <v>2.564E-2</v>
      </c>
      <c r="AD70" s="113">
        <f t="shared" si="1"/>
        <v>2.564E-2</v>
      </c>
      <c r="AE70" s="113">
        <f t="shared" si="1"/>
        <v>2.564E-2</v>
      </c>
      <c r="AF70" s="113">
        <f t="shared" si="1"/>
        <v>2.564E-2</v>
      </c>
      <c r="AG70" s="113">
        <f t="shared" si="1"/>
        <v>2.564E-2</v>
      </c>
      <c r="AH70" s="113">
        <f t="shared" si="1"/>
        <v>2.564E-2</v>
      </c>
      <c r="AI70" s="113">
        <f t="shared" si="1"/>
        <v>2.564E-2</v>
      </c>
      <c r="AJ70" s="113">
        <f t="shared" si="1"/>
        <v>2.564E-2</v>
      </c>
      <c r="AK70" s="113">
        <f t="shared" si="1"/>
        <v>2.564E-2</v>
      </c>
      <c r="AL70" s="113">
        <f t="shared" si="1"/>
        <v>2.564E-2</v>
      </c>
      <c r="AM70" s="113">
        <f t="shared" si="1"/>
        <v>2.564E-2</v>
      </c>
      <c r="AN70" s="113">
        <f t="shared" si="1"/>
        <v>2.564E-2</v>
      </c>
      <c r="AO70" s="113">
        <f t="shared" si="1"/>
        <v>2.564E-2</v>
      </c>
      <c r="AP70" s="113">
        <f t="shared" si="1"/>
        <v>2.564E-2</v>
      </c>
      <c r="AQ70" s="113">
        <f t="shared" si="1"/>
        <v>2.564E-2</v>
      </c>
      <c r="AR70" s="113">
        <f t="shared" si="1"/>
        <v>2.564E-2</v>
      </c>
      <c r="AS70" s="114">
        <f>1-SUM(F70:AR70)</f>
        <v>1.1770000000000058E-2</v>
      </c>
      <c r="AT70" s="114">
        <v>0</v>
      </c>
      <c r="AU70" s="114">
        <v>0</v>
      </c>
      <c r="AV70" s="114">
        <v>0</v>
      </c>
      <c r="AW70" s="114">
        <v>0</v>
      </c>
      <c r="AX70" s="114">
        <v>0</v>
      </c>
      <c r="AY70" s="114">
        <v>0</v>
      </c>
      <c r="AZ70" s="114">
        <v>0</v>
      </c>
      <c r="BA70" s="114">
        <v>0</v>
      </c>
      <c r="BB70" s="114">
        <v>0</v>
      </c>
      <c r="BC70" s="114">
        <v>0</v>
      </c>
      <c r="BD70" s="114">
        <v>0</v>
      </c>
      <c r="BE70" s="114">
        <v>0</v>
      </c>
      <c r="BF70" s="114">
        <v>0</v>
      </c>
      <c r="BG70" s="114">
        <v>0</v>
      </c>
      <c r="BH70" s="114">
        <v>0</v>
      </c>
      <c r="BI70" s="114">
        <v>0</v>
      </c>
      <c r="BJ70" s="114">
        <v>0</v>
      </c>
      <c r="BK70" s="114">
        <v>0</v>
      </c>
      <c r="BL70" s="114">
        <v>0</v>
      </c>
      <c r="BM70" s="114">
        <v>0</v>
      </c>
      <c r="BN70" s="114">
        <v>0</v>
      </c>
      <c r="BO70" s="114">
        <v>0</v>
      </c>
      <c r="BP70" s="114">
        <v>0</v>
      </c>
      <c r="BQ70" s="114">
        <v>0</v>
      </c>
      <c r="BR70" s="114">
        <v>0</v>
      </c>
      <c r="BS70" s="114">
        <v>0</v>
      </c>
      <c r="BT70" s="114">
        <v>0</v>
      </c>
      <c r="BU70" s="114">
        <v>0</v>
      </c>
    </row>
    <row r="71" spans="3:73" s="118" customFormat="1" x14ac:dyDescent="0.2">
      <c r="C71" s="86">
        <v>67</v>
      </c>
      <c r="D71" s="128">
        <f t="shared" si="0"/>
        <v>1</v>
      </c>
      <c r="E71" s="122"/>
      <c r="F71" s="115">
        <v>7.463E-3</v>
      </c>
      <c r="G71" s="116">
        <f t="shared" ref="G71:AL71" si="2">0.014925</f>
        <v>1.4925000000000001E-2</v>
      </c>
      <c r="H71" s="116">
        <f t="shared" si="2"/>
        <v>1.4925000000000001E-2</v>
      </c>
      <c r="I71" s="116">
        <f t="shared" si="2"/>
        <v>1.4925000000000001E-2</v>
      </c>
      <c r="J71" s="116">
        <f t="shared" si="2"/>
        <v>1.4925000000000001E-2</v>
      </c>
      <c r="K71" s="116">
        <f t="shared" si="2"/>
        <v>1.4925000000000001E-2</v>
      </c>
      <c r="L71" s="116">
        <f t="shared" si="2"/>
        <v>1.4925000000000001E-2</v>
      </c>
      <c r="M71" s="116">
        <f t="shared" si="2"/>
        <v>1.4925000000000001E-2</v>
      </c>
      <c r="N71" s="116">
        <f t="shared" si="2"/>
        <v>1.4925000000000001E-2</v>
      </c>
      <c r="O71" s="116">
        <f t="shared" si="2"/>
        <v>1.4925000000000001E-2</v>
      </c>
      <c r="P71" s="116">
        <f t="shared" si="2"/>
        <v>1.4925000000000001E-2</v>
      </c>
      <c r="Q71" s="116">
        <f t="shared" si="2"/>
        <v>1.4925000000000001E-2</v>
      </c>
      <c r="R71" s="116">
        <f t="shared" si="2"/>
        <v>1.4925000000000001E-2</v>
      </c>
      <c r="S71" s="116">
        <f t="shared" si="2"/>
        <v>1.4925000000000001E-2</v>
      </c>
      <c r="T71" s="116">
        <f t="shared" si="2"/>
        <v>1.4925000000000001E-2</v>
      </c>
      <c r="U71" s="116">
        <f t="shared" si="2"/>
        <v>1.4925000000000001E-2</v>
      </c>
      <c r="V71" s="116">
        <f t="shared" si="2"/>
        <v>1.4925000000000001E-2</v>
      </c>
      <c r="W71" s="116">
        <f t="shared" si="2"/>
        <v>1.4925000000000001E-2</v>
      </c>
      <c r="X71" s="116">
        <f t="shared" si="2"/>
        <v>1.4925000000000001E-2</v>
      </c>
      <c r="Y71" s="116">
        <f t="shared" si="2"/>
        <v>1.4925000000000001E-2</v>
      </c>
      <c r="Z71" s="116">
        <f t="shared" si="2"/>
        <v>1.4925000000000001E-2</v>
      </c>
      <c r="AA71" s="116">
        <f t="shared" si="2"/>
        <v>1.4925000000000001E-2</v>
      </c>
      <c r="AB71" s="116">
        <f t="shared" si="2"/>
        <v>1.4925000000000001E-2</v>
      </c>
      <c r="AC71" s="116">
        <f t="shared" si="2"/>
        <v>1.4925000000000001E-2</v>
      </c>
      <c r="AD71" s="116">
        <f t="shared" si="2"/>
        <v>1.4925000000000001E-2</v>
      </c>
      <c r="AE71" s="116">
        <f t="shared" si="2"/>
        <v>1.4925000000000001E-2</v>
      </c>
      <c r="AF71" s="116">
        <f t="shared" si="2"/>
        <v>1.4925000000000001E-2</v>
      </c>
      <c r="AG71" s="116">
        <f t="shared" si="2"/>
        <v>1.4925000000000001E-2</v>
      </c>
      <c r="AH71" s="116">
        <f t="shared" si="2"/>
        <v>1.4925000000000001E-2</v>
      </c>
      <c r="AI71" s="116">
        <f t="shared" si="2"/>
        <v>1.4925000000000001E-2</v>
      </c>
      <c r="AJ71" s="116">
        <f t="shared" si="2"/>
        <v>1.4925000000000001E-2</v>
      </c>
      <c r="AK71" s="116">
        <f t="shared" si="2"/>
        <v>1.4925000000000001E-2</v>
      </c>
      <c r="AL71" s="116">
        <f t="shared" si="2"/>
        <v>1.4925000000000001E-2</v>
      </c>
      <c r="AM71" s="116">
        <f t="shared" ref="AM71:BT71" si="3">0.014925</f>
        <v>1.4925000000000001E-2</v>
      </c>
      <c r="AN71" s="116">
        <f t="shared" si="3"/>
        <v>1.4925000000000001E-2</v>
      </c>
      <c r="AO71" s="116">
        <f t="shared" si="3"/>
        <v>1.4925000000000001E-2</v>
      </c>
      <c r="AP71" s="116">
        <f t="shared" si="3"/>
        <v>1.4925000000000001E-2</v>
      </c>
      <c r="AQ71" s="116">
        <f t="shared" si="3"/>
        <v>1.4925000000000001E-2</v>
      </c>
      <c r="AR71" s="116">
        <f t="shared" si="3"/>
        <v>1.4925000000000001E-2</v>
      </c>
      <c r="AS71" s="116">
        <f t="shared" si="3"/>
        <v>1.4925000000000001E-2</v>
      </c>
      <c r="AT71" s="116">
        <f t="shared" si="3"/>
        <v>1.4925000000000001E-2</v>
      </c>
      <c r="AU71" s="116">
        <f t="shared" si="3"/>
        <v>1.4925000000000001E-2</v>
      </c>
      <c r="AV71" s="116">
        <f t="shared" si="3"/>
        <v>1.4925000000000001E-2</v>
      </c>
      <c r="AW71" s="116">
        <f t="shared" si="3"/>
        <v>1.4925000000000001E-2</v>
      </c>
      <c r="AX71" s="116">
        <f t="shared" si="3"/>
        <v>1.4925000000000001E-2</v>
      </c>
      <c r="AY71" s="116">
        <f t="shared" si="3"/>
        <v>1.4925000000000001E-2</v>
      </c>
      <c r="AZ71" s="116">
        <f t="shared" si="3"/>
        <v>1.4925000000000001E-2</v>
      </c>
      <c r="BA71" s="116">
        <f t="shared" si="3"/>
        <v>1.4925000000000001E-2</v>
      </c>
      <c r="BB71" s="116">
        <f t="shared" si="3"/>
        <v>1.4925000000000001E-2</v>
      </c>
      <c r="BC71" s="116">
        <f t="shared" si="3"/>
        <v>1.4925000000000001E-2</v>
      </c>
      <c r="BD71" s="116">
        <f t="shared" si="3"/>
        <v>1.4925000000000001E-2</v>
      </c>
      <c r="BE71" s="116">
        <f t="shared" si="3"/>
        <v>1.4925000000000001E-2</v>
      </c>
      <c r="BF71" s="116">
        <f t="shared" si="3"/>
        <v>1.4925000000000001E-2</v>
      </c>
      <c r="BG71" s="116">
        <f t="shared" si="3"/>
        <v>1.4925000000000001E-2</v>
      </c>
      <c r="BH71" s="116">
        <f t="shared" si="3"/>
        <v>1.4925000000000001E-2</v>
      </c>
      <c r="BI71" s="116">
        <f t="shared" si="3"/>
        <v>1.4925000000000001E-2</v>
      </c>
      <c r="BJ71" s="116">
        <f t="shared" si="3"/>
        <v>1.4925000000000001E-2</v>
      </c>
      <c r="BK71" s="116">
        <f t="shared" si="3"/>
        <v>1.4925000000000001E-2</v>
      </c>
      <c r="BL71" s="116">
        <f t="shared" si="3"/>
        <v>1.4925000000000001E-2</v>
      </c>
      <c r="BM71" s="116">
        <f t="shared" si="3"/>
        <v>1.4925000000000001E-2</v>
      </c>
      <c r="BN71" s="116">
        <f t="shared" si="3"/>
        <v>1.4925000000000001E-2</v>
      </c>
      <c r="BO71" s="116">
        <f t="shared" si="3"/>
        <v>1.4925000000000001E-2</v>
      </c>
      <c r="BP71" s="116">
        <f t="shared" si="3"/>
        <v>1.4925000000000001E-2</v>
      </c>
      <c r="BQ71" s="116">
        <f t="shared" si="3"/>
        <v>1.4925000000000001E-2</v>
      </c>
      <c r="BR71" s="116">
        <f t="shared" si="3"/>
        <v>1.4925000000000001E-2</v>
      </c>
      <c r="BS71" s="116">
        <f t="shared" si="3"/>
        <v>1.4925000000000001E-2</v>
      </c>
      <c r="BT71" s="116">
        <f t="shared" si="3"/>
        <v>1.4925000000000001E-2</v>
      </c>
      <c r="BU71" s="136">
        <f>1-SUM(F71:BT71)</f>
        <v>7.4870000000007986E-3</v>
      </c>
    </row>
    <row r="72" spans="3:73" s="118" customFormat="1" x14ac:dyDescent="0.2">
      <c r="C72" s="73" t="s">
        <v>150</v>
      </c>
      <c r="D72" s="126">
        <f t="shared" si="0"/>
        <v>0</v>
      </c>
      <c r="E72" s="121"/>
      <c r="F72" s="45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</row>
    <row r="73" spans="3:73" s="118" customFormat="1" x14ac:dyDescent="0.2">
      <c r="C73" s="73" t="s">
        <v>151</v>
      </c>
      <c r="D73" s="126">
        <f t="shared" si="0"/>
        <v>0</v>
      </c>
      <c r="E73" s="121"/>
      <c r="F73" s="45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</row>
    <row r="74" spans="3:73" s="118" customFormat="1" x14ac:dyDescent="0.2">
      <c r="C74" s="73" t="s">
        <v>152</v>
      </c>
      <c r="D74" s="126">
        <f t="shared" si="0"/>
        <v>0</v>
      </c>
      <c r="E74" s="121"/>
      <c r="F74" s="45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</row>
    <row r="75" spans="3:73" s="118" customFormat="1" x14ac:dyDescent="0.2">
      <c r="C75" s="73" t="s">
        <v>153</v>
      </c>
      <c r="D75" s="126">
        <f t="shared" si="0"/>
        <v>0</v>
      </c>
      <c r="E75" s="121"/>
      <c r="F75" s="45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</row>
    <row r="76" spans="3:73" s="118" customFormat="1" x14ac:dyDescent="0.2">
      <c r="C76" s="73" t="s">
        <v>154</v>
      </c>
      <c r="D76" s="126">
        <f t="shared" si="0"/>
        <v>0</v>
      </c>
      <c r="E76" s="121"/>
      <c r="F76" s="45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</row>
    <row r="77" spans="3:73" s="118" customFormat="1" x14ac:dyDescent="0.2">
      <c r="C77" s="73" t="s">
        <v>155</v>
      </c>
      <c r="D77" s="126">
        <f t="shared" si="0"/>
        <v>0</v>
      </c>
      <c r="E77" s="121"/>
      <c r="F77" s="45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</row>
    <row r="78" spans="3:73" s="118" customFormat="1" x14ac:dyDescent="0.2">
      <c r="C78" s="73" t="s">
        <v>156</v>
      </c>
      <c r="D78" s="126">
        <f t="shared" si="0"/>
        <v>0</v>
      </c>
      <c r="E78" s="121"/>
      <c r="F78" s="45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</row>
    <row r="79" spans="3:73" s="118" customFormat="1" x14ac:dyDescent="0.2">
      <c r="C79" s="73" t="s">
        <v>157</v>
      </c>
      <c r="D79" s="126">
        <f t="shared" si="0"/>
        <v>0</v>
      </c>
      <c r="E79" s="121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</row>
    <row r="80" spans="3:73" s="118" customFormat="1" x14ac:dyDescent="0.2">
      <c r="C80" s="73" t="s">
        <v>158</v>
      </c>
      <c r="D80" s="126">
        <f t="shared" si="0"/>
        <v>0</v>
      </c>
      <c r="E80" s="121"/>
      <c r="F80" s="49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</row>
    <row r="81" spans="3:73" s="118" customFormat="1" x14ac:dyDescent="0.2">
      <c r="C81" s="74" t="s">
        <v>159</v>
      </c>
      <c r="D81" s="138">
        <f t="shared" si="0"/>
        <v>0</v>
      </c>
      <c r="E81" s="123"/>
      <c r="F81" s="51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</row>
    <row r="82" spans="3:73" s="119" customFormat="1" x14ac:dyDescent="0.2"/>
    <row r="83" spans="3:73" s="119" customFormat="1" x14ac:dyDescent="0.2">
      <c r="M83" s="386"/>
      <c r="N83" s="386"/>
      <c r="O83" s="386"/>
      <c r="P83" s="386"/>
      <c r="Q83" s="386"/>
      <c r="R83" s="386"/>
      <c r="S83" s="386"/>
      <c r="T83" s="386"/>
      <c r="U83" s="386"/>
      <c r="V83" s="386"/>
    </row>
    <row r="84" spans="3:73" s="119" customFormat="1" x14ac:dyDescent="0.2">
      <c r="C84" s="54" t="s">
        <v>171</v>
      </c>
      <c r="M84" s="385"/>
      <c r="N84" s="385"/>
      <c r="O84" s="385"/>
      <c r="P84" s="385"/>
      <c r="Q84" s="385"/>
      <c r="R84" s="385"/>
      <c r="S84" s="385"/>
      <c r="T84" s="385"/>
      <c r="U84" s="385"/>
      <c r="V84" s="385"/>
    </row>
    <row r="85" spans="3:73" s="118" customFormat="1" x14ac:dyDescent="0.2"/>
    <row r="86" spans="3:73" s="53" customFormat="1" x14ac:dyDescent="0.2">
      <c r="C86" s="65" t="s">
        <v>44</v>
      </c>
      <c r="D86" s="63" t="s">
        <v>173</v>
      </c>
      <c r="F86" s="92">
        <v>2021</v>
      </c>
      <c r="G86" s="64">
        <f>F86+1</f>
        <v>2022</v>
      </c>
      <c r="H86" s="64">
        <f t="shared" ref="H86:BS86" si="4">G86+1</f>
        <v>2023</v>
      </c>
      <c r="I86" s="64">
        <f t="shared" si="4"/>
        <v>2024</v>
      </c>
      <c r="J86" s="64">
        <f t="shared" si="4"/>
        <v>2025</v>
      </c>
      <c r="K86" s="64">
        <f t="shared" si="4"/>
        <v>2026</v>
      </c>
      <c r="L86" s="64">
        <f t="shared" si="4"/>
        <v>2027</v>
      </c>
      <c r="M86" s="64">
        <f t="shared" si="4"/>
        <v>2028</v>
      </c>
      <c r="N86" s="64">
        <f t="shared" si="4"/>
        <v>2029</v>
      </c>
      <c r="O86" s="64">
        <f t="shared" si="4"/>
        <v>2030</v>
      </c>
      <c r="P86" s="64">
        <f t="shared" si="4"/>
        <v>2031</v>
      </c>
      <c r="Q86" s="64">
        <f t="shared" si="4"/>
        <v>2032</v>
      </c>
      <c r="R86" s="64">
        <f t="shared" si="4"/>
        <v>2033</v>
      </c>
      <c r="S86" s="64">
        <f t="shared" si="4"/>
        <v>2034</v>
      </c>
      <c r="T86" s="64">
        <f t="shared" si="4"/>
        <v>2035</v>
      </c>
      <c r="U86" s="64">
        <f t="shared" si="4"/>
        <v>2036</v>
      </c>
      <c r="V86" s="64">
        <f t="shared" si="4"/>
        <v>2037</v>
      </c>
      <c r="W86" s="64">
        <f t="shared" si="4"/>
        <v>2038</v>
      </c>
      <c r="X86" s="64">
        <f t="shared" si="4"/>
        <v>2039</v>
      </c>
      <c r="Y86" s="64">
        <f t="shared" si="4"/>
        <v>2040</v>
      </c>
      <c r="Z86" s="64">
        <f t="shared" si="4"/>
        <v>2041</v>
      </c>
      <c r="AA86" s="64">
        <f t="shared" si="4"/>
        <v>2042</v>
      </c>
      <c r="AB86" s="64">
        <f t="shared" si="4"/>
        <v>2043</v>
      </c>
      <c r="AC86" s="64">
        <f t="shared" si="4"/>
        <v>2044</v>
      </c>
      <c r="AD86" s="64">
        <f t="shared" si="4"/>
        <v>2045</v>
      </c>
      <c r="AE86" s="64">
        <f t="shared" si="4"/>
        <v>2046</v>
      </c>
      <c r="AF86" s="64">
        <f t="shared" si="4"/>
        <v>2047</v>
      </c>
      <c r="AG86" s="64">
        <f t="shared" si="4"/>
        <v>2048</v>
      </c>
      <c r="AH86" s="64">
        <f t="shared" si="4"/>
        <v>2049</v>
      </c>
      <c r="AI86" s="64">
        <f t="shared" si="4"/>
        <v>2050</v>
      </c>
      <c r="AJ86" s="64">
        <f t="shared" si="4"/>
        <v>2051</v>
      </c>
      <c r="AK86" s="64">
        <f t="shared" si="4"/>
        <v>2052</v>
      </c>
      <c r="AL86" s="64">
        <f t="shared" si="4"/>
        <v>2053</v>
      </c>
      <c r="AM86" s="64">
        <f t="shared" si="4"/>
        <v>2054</v>
      </c>
      <c r="AN86" s="64">
        <f t="shared" si="4"/>
        <v>2055</v>
      </c>
      <c r="AO86" s="64">
        <f t="shared" si="4"/>
        <v>2056</v>
      </c>
      <c r="AP86" s="64">
        <f t="shared" si="4"/>
        <v>2057</v>
      </c>
      <c r="AQ86" s="64">
        <f t="shared" si="4"/>
        <v>2058</v>
      </c>
      <c r="AR86" s="64">
        <f t="shared" si="4"/>
        <v>2059</v>
      </c>
      <c r="AS86" s="64">
        <f t="shared" si="4"/>
        <v>2060</v>
      </c>
      <c r="AT86" s="64">
        <f t="shared" si="4"/>
        <v>2061</v>
      </c>
      <c r="AU86" s="64">
        <f t="shared" si="4"/>
        <v>2062</v>
      </c>
      <c r="AV86" s="64">
        <f t="shared" si="4"/>
        <v>2063</v>
      </c>
      <c r="AW86" s="64">
        <f t="shared" si="4"/>
        <v>2064</v>
      </c>
      <c r="AX86" s="64">
        <f t="shared" si="4"/>
        <v>2065</v>
      </c>
      <c r="AY86" s="64">
        <f t="shared" si="4"/>
        <v>2066</v>
      </c>
      <c r="AZ86" s="64">
        <f t="shared" si="4"/>
        <v>2067</v>
      </c>
      <c r="BA86" s="64">
        <f t="shared" si="4"/>
        <v>2068</v>
      </c>
      <c r="BB86" s="64">
        <f t="shared" si="4"/>
        <v>2069</v>
      </c>
      <c r="BC86" s="64">
        <f t="shared" si="4"/>
        <v>2070</v>
      </c>
      <c r="BD86" s="64">
        <f t="shared" si="4"/>
        <v>2071</v>
      </c>
      <c r="BE86" s="64">
        <f t="shared" si="4"/>
        <v>2072</v>
      </c>
      <c r="BF86" s="64">
        <f t="shared" si="4"/>
        <v>2073</v>
      </c>
      <c r="BG86" s="64">
        <f t="shared" si="4"/>
        <v>2074</v>
      </c>
      <c r="BH86" s="64">
        <f t="shared" si="4"/>
        <v>2075</v>
      </c>
      <c r="BI86" s="64">
        <f t="shared" si="4"/>
        <v>2076</v>
      </c>
      <c r="BJ86" s="64">
        <f t="shared" si="4"/>
        <v>2077</v>
      </c>
      <c r="BK86" s="64">
        <f t="shared" si="4"/>
        <v>2078</v>
      </c>
      <c r="BL86" s="64">
        <f t="shared" si="4"/>
        <v>2079</v>
      </c>
      <c r="BM86" s="64">
        <f t="shared" si="4"/>
        <v>2080</v>
      </c>
      <c r="BN86" s="64">
        <f t="shared" si="4"/>
        <v>2081</v>
      </c>
      <c r="BO86" s="64">
        <f t="shared" si="4"/>
        <v>2082</v>
      </c>
      <c r="BP86" s="64">
        <f t="shared" si="4"/>
        <v>2083</v>
      </c>
      <c r="BQ86" s="64">
        <f t="shared" si="4"/>
        <v>2084</v>
      </c>
      <c r="BR86" s="64">
        <f t="shared" si="4"/>
        <v>2085</v>
      </c>
      <c r="BS86" s="64">
        <f t="shared" si="4"/>
        <v>2086</v>
      </c>
      <c r="BT86" s="64">
        <f>BS86+1</f>
        <v>2087</v>
      </c>
      <c r="BU86" s="64">
        <f>BT86+1</f>
        <v>2088</v>
      </c>
    </row>
    <row r="87" spans="3:73" s="118" customFormat="1" x14ac:dyDescent="0.2">
      <c r="C87" s="294" t="s">
        <v>223</v>
      </c>
      <c r="D87" s="358">
        <f t="shared" ref="D87:D95" si="5">GEOMEAN(F87:AI87)</f>
        <v>2.3918748693300153E-2</v>
      </c>
      <c r="E87" s="364"/>
      <c r="F87" s="357">
        <v>4.4581277854203627E-2</v>
      </c>
      <c r="G87" s="357">
        <v>3.3201676802367741E-2</v>
      </c>
      <c r="H87" s="357">
        <v>2.1111223967923198E-2</v>
      </c>
      <c r="I87" s="357">
        <v>2.2130276387007264E-2</v>
      </c>
      <c r="J87" s="357">
        <v>2.1737559113956362E-2</v>
      </c>
      <c r="K87" s="357">
        <v>2.2586730849485592E-2</v>
      </c>
      <c r="L87" s="357">
        <v>2.3692939387366607E-2</v>
      </c>
      <c r="M87" s="357">
        <v>2.4235063619106434E-2</v>
      </c>
      <c r="N87" s="357">
        <v>2.4152443608816521E-2</v>
      </c>
      <c r="O87" s="357">
        <v>2.3786602496159936E-2</v>
      </c>
      <c r="P87" s="357">
        <v>2.3121303575067698E-2</v>
      </c>
      <c r="Q87" s="357">
        <v>2.2801910852748186E-2</v>
      </c>
      <c r="R87" s="357">
        <v>2.2850047415380104E-2</v>
      </c>
      <c r="S87" s="357">
        <v>2.2835089094521033E-2</v>
      </c>
      <c r="T87" s="357">
        <v>2.2883844090891614E-2</v>
      </c>
      <c r="U87" s="357">
        <v>2.2977273558977718E-2</v>
      </c>
      <c r="V87" s="357">
        <v>2.3300898881046139E-2</v>
      </c>
      <c r="W87" s="357">
        <v>2.3244338826082345E-2</v>
      </c>
      <c r="X87" s="357">
        <v>2.2889935309875487E-2</v>
      </c>
      <c r="Y87" s="357">
        <v>2.278045584881716E-2</v>
      </c>
      <c r="Z87" s="357">
        <v>2.3091128884366929E-2</v>
      </c>
      <c r="AA87" s="357">
        <v>2.3269329484307821E-2</v>
      </c>
      <c r="AB87" s="357">
        <v>2.3288189599138365E-2</v>
      </c>
      <c r="AC87" s="357">
        <v>2.3291286585184867E-2</v>
      </c>
      <c r="AD87" s="357">
        <v>2.3445815928426317E-2</v>
      </c>
      <c r="AE87" s="357">
        <v>2.3563580924169214E-2</v>
      </c>
      <c r="AF87" s="357">
        <v>2.3614460751953059E-2</v>
      </c>
      <c r="AG87" s="357">
        <v>2.3636228297660322E-2</v>
      </c>
      <c r="AH87" s="357">
        <v>2.3680798664766023E-2</v>
      </c>
      <c r="AI87" s="357">
        <v>2.3643131946922358E-2</v>
      </c>
      <c r="AJ87" s="363">
        <f t="shared" ref="AJ87:AJ88" si="6">+AI87</f>
        <v>2.3643131946922358E-2</v>
      </c>
      <c r="AK87" s="363">
        <f t="shared" ref="AK87:AK88" si="7">+AJ87</f>
        <v>2.3643131946922358E-2</v>
      </c>
      <c r="AL87" s="363">
        <f t="shared" ref="AL87:AL88" si="8">+AK87</f>
        <v>2.3643131946922358E-2</v>
      </c>
      <c r="AM87" s="363">
        <f t="shared" ref="AM87:AM88" si="9">+AL87</f>
        <v>2.3643131946922358E-2</v>
      </c>
      <c r="AN87" s="363">
        <f t="shared" ref="AN87:AN88" si="10">+AM87</f>
        <v>2.3643131946922358E-2</v>
      </c>
      <c r="AO87" s="363">
        <f t="shared" ref="AO87:AO88" si="11">+AN87</f>
        <v>2.3643131946922358E-2</v>
      </c>
      <c r="AP87" s="363">
        <f t="shared" ref="AP87:AP88" si="12">+AO87</f>
        <v>2.3643131946922358E-2</v>
      </c>
      <c r="AQ87" s="363">
        <f t="shared" ref="AQ87:AQ88" si="13">+AP87</f>
        <v>2.3643131946922358E-2</v>
      </c>
      <c r="AR87" s="363">
        <f t="shared" ref="AR87:AR88" si="14">+AQ87</f>
        <v>2.3643131946922358E-2</v>
      </c>
      <c r="AS87" s="363">
        <f t="shared" ref="AS87:AS88" si="15">+AR87</f>
        <v>2.3643131946922358E-2</v>
      </c>
      <c r="AT87" s="363">
        <f t="shared" ref="AT87:AT88" si="16">+AS87</f>
        <v>2.3643131946922358E-2</v>
      </c>
      <c r="AU87" s="363">
        <f t="shared" ref="AU87:AU88" si="17">+AT87</f>
        <v>2.3643131946922358E-2</v>
      </c>
      <c r="AV87" s="363">
        <f t="shared" ref="AV87:AV88" si="18">+AU87</f>
        <v>2.3643131946922358E-2</v>
      </c>
      <c r="AW87" s="363">
        <f t="shared" ref="AW87:AW88" si="19">+AV87</f>
        <v>2.3643131946922358E-2</v>
      </c>
      <c r="AX87" s="363">
        <f t="shared" ref="AX87:AX88" si="20">+AW87</f>
        <v>2.3643131946922358E-2</v>
      </c>
      <c r="AY87" s="363">
        <f t="shared" ref="AY87:AY88" si="21">+AX87</f>
        <v>2.3643131946922358E-2</v>
      </c>
      <c r="AZ87" s="363">
        <f t="shared" ref="AZ87:AZ88" si="22">+AY87</f>
        <v>2.3643131946922358E-2</v>
      </c>
      <c r="BA87" s="363">
        <f t="shared" ref="BA87:BA88" si="23">+AZ87</f>
        <v>2.3643131946922358E-2</v>
      </c>
      <c r="BB87" s="363">
        <f t="shared" ref="BB87:BB88" si="24">+BA87</f>
        <v>2.3643131946922358E-2</v>
      </c>
      <c r="BC87" s="363">
        <f t="shared" ref="BC87:BC88" si="25">+BB87</f>
        <v>2.3643131946922358E-2</v>
      </c>
      <c r="BD87" s="363">
        <f t="shared" ref="BD87:BD88" si="26">+BC87</f>
        <v>2.3643131946922358E-2</v>
      </c>
      <c r="BE87" s="363">
        <f t="shared" ref="BE87:BE88" si="27">+BD87</f>
        <v>2.3643131946922358E-2</v>
      </c>
      <c r="BF87" s="363">
        <f t="shared" ref="BF87:BF88" si="28">+BE87</f>
        <v>2.3643131946922358E-2</v>
      </c>
      <c r="BG87" s="363">
        <f t="shared" ref="BG87:BG88" si="29">+BF87</f>
        <v>2.3643131946922358E-2</v>
      </c>
      <c r="BH87" s="363">
        <f t="shared" ref="BH87:BH88" si="30">+BG87</f>
        <v>2.3643131946922358E-2</v>
      </c>
      <c r="BI87" s="363">
        <f t="shared" ref="BI87:BI88" si="31">+BH87</f>
        <v>2.3643131946922358E-2</v>
      </c>
      <c r="BJ87" s="363">
        <f t="shared" ref="BJ87:BJ88" si="32">+BI87</f>
        <v>2.3643131946922358E-2</v>
      </c>
      <c r="BK87" s="363">
        <f t="shared" ref="BK87:BK88" si="33">+BJ87</f>
        <v>2.3643131946922358E-2</v>
      </c>
      <c r="BL87" s="363">
        <f t="shared" ref="BL87:BL88" si="34">+BK87</f>
        <v>2.3643131946922358E-2</v>
      </c>
      <c r="BM87" s="363">
        <f t="shared" ref="BM87:BM88" si="35">+BL87</f>
        <v>2.3643131946922358E-2</v>
      </c>
      <c r="BN87" s="363">
        <f t="shared" ref="BN87:BN88" si="36">+BM87</f>
        <v>2.3643131946922358E-2</v>
      </c>
      <c r="BO87" s="363">
        <f t="shared" ref="BO87:BO88" si="37">+BN87</f>
        <v>2.3643131946922358E-2</v>
      </c>
      <c r="BP87" s="363">
        <f t="shared" ref="BP87:BP88" si="38">+BO87</f>
        <v>2.3643131946922358E-2</v>
      </c>
      <c r="BQ87" s="363">
        <f t="shared" ref="BQ87:BU87" si="39">+BP87</f>
        <v>2.3643131946922358E-2</v>
      </c>
      <c r="BR87" s="363">
        <f t="shared" si="39"/>
        <v>2.3643131946922358E-2</v>
      </c>
      <c r="BS87" s="363">
        <f t="shared" si="39"/>
        <v>2.3643131946922358E-2</v>
      </c>
      <c r="BT87" s="363">
        <f t="shared" si="39"/>
        <v>2.3643131946922358E-2</v>
      </c>
      <c r="BU87" s="363">
        <f t="shared" si="39"/>
        <v>2.3643131946922358E-2</v>
      </c>
    </row>
    <row r="88" spans="3:73" s="118" customFormat="1" ht="25.5" x14ac:dyDescent="0.2">
      <c r="C88" s="296" t="s">
        <v>224</v>
      </c>
      <c r="D88" s="361">
        <f>AVERAGE(F88:BU88)</f>
        <v>3.6065590001454359E-2</v>
      </c>
      <c r="E88" s="364"/>
      <c r="F88" s="359">
        <v>6.701506393615704E-2</v>
      </c>
      <c r="G88" s="359">
        <v>4.0148064741192618E-2</v>
      </c>
      <c r="H88" s="359">
        <v>2.3254240727900017E-2</v>
      </c>
      <c r="I88" s="359">
        <v>3.8268360585893439E-2</v>
      </c>
      <c r="J88" s="359">
        <v>4.4479013468064037E-2</v>
      </c>
      <c r="K88" s="359">
        <v>3.8097831443310026E-2</v>
      </c>
      <c r="L88" s="359">
        <v>4.6311748045820389E-2</v>
      </c>
      <c r="M88" s="359">
        <v>5.4391157971803883E-2</v>
      </c>
      <c r="N88" s="359">
        <v>5.7435024051584557E-2</v>
      </c>
      <c r="O88" s="359">
        <v>5.1705855990334754E-2</v>
      </c>
      <c r="P88" s="359">
        <v>4.1555003986085089E-2</v>
      </c>
      <c r="Q88" s="359">
        <v>3.2338333861393315E-2</v>
      </c>
      <c r="R88" s="359">
        <v>3.0945086796335113E-2</v>
      </c>
      <c r="S88" s="359">
        <v>3.1593962977653836E-2</v>
      </c>
      <c r="T88" s="359">
        <v>3.2239247586561826E-2</v>
      </c>
      <c r="U88" s="359">
        <v>3.2459984971801581E-2</v>
      </c>
      <c r="V88" s="359">
        <v>3.3100353081488107E-2</v>
      </c>
      <c r="W88" s="359">
        <v>3.3508318602798612E-2</v>
      </c>
      <c r="X88" s="359">
        <v>3.357018813373195E-2</v>
      </c>
      <c r="Y88" s="359">
        <v>3.3548796564451304E-2</v>
      </c>
      <c r="Z88" s="359">
        <v>3.350029053709902E-2</v>
      </c>
      <c r="AA88" s="359">
        <v>3.3904077672095509E-2</v>
      </c>
      <c r="AB88" s="359">
        <v>3.4003598670777971E-2</v>
      </c>
      <c r="AC88" s="359">
        <v>3.4043610831174131E-2</v>
      </c>
      <c r="AD88" s="359">
        <v>3.4193263520203347E-2</v>
      </c>
      <c r="AE88" s="359">
        <v>3.4332727968332463E-2</v>
      </c>
      <c r="AF88" s="359">
        <v>3.4399818548756393E-2</v>
      </c>
      <c r="AG88" s="359">
        <v>3.453853785325503E-2</v>
      </c>
      <c r="AH88" s="359">
        <v>3.474177668953346E-2</v>
      </c>
      <c r="AI88" s="359">
        <v>3.458555846880277E-2</v>
      </c>
      <c r="AJ88" s="360">
        <f t="shared" si="6"/>
        <v>3.458555846880277E-2</v>
      </c>
      <c r="AK88" s="360">
        <f t="shared" si="7"/>
        <v>3.458555846880277E-2</v>
      </c>
      <c r="AL88" s="360">
        <f t="shared" si="8"/>
        <v>3.458555846880277E-2</v>
      </c>
      <c r="AM88" s="360">
        <f t="shared" si="9"/>
        <v>3.458555846880277E-2</v>
      </c>
      <c r="AN88" s="360">
        <f t="shared" si="10"/>
        <v>3.458555846880277E-2</v>
      </c>
      <c r="AO88" s="360">
        <f t="shared" si="11"/>
        <v>3.458555846880277E-2</v>
      </c>
      <c r="AP88" s="360">
        <f t="shared" si="12"/>
        <v>3.458555846880277E-2</v>
      </c>
      <c r="AQ88" s="360">
        <f t="shared" si="13"/>
        <v>3.458555846880277E-2</v>
      </c>
      <c r="AR88" s="360">
        <f t="shared" si="14"/>
        <v>3.458555846880277E-2</v>
      </c>
      <c r="AS88" s="360">
        <f t="shared" si="15"/>
        <v>3.458555846880277E-2</v>
      </c>
      <c r="AT88" s="360">
        <f t="shared" si="16"/>
        <v>3.458555846880277E-2</v>
      </c>
      <c r="AU88" s="360">
        <f t="shared" si="17"/>
        <v>3.458555846880277E-2</v>
      </c>
      <c r="AV88" s="360">
        <f t="shared" si="18"/>
        <v>3.458555846880277E-2</v>
      </c>
      <c r="AW88" s="360">
        <f t="shared" si="19"/>
        <v>3.458555846880277E-2</v>
      </c>
      <c r="AX88" s="360">
        <f t="shared" si="20"/>
        <v>3.458555846880277E-2</v>
      </c>
      <c r="AY88" s="360">
        <f t="shared" si="21"/>
        <v>3.458555846880277E-2</v>
      </c>
      <c r="AZ88" s="360">
        <f t="shared" si="22"/>
        <v>3.458555846880277E-2</v>
      </c>
      <c r="BA88" s="360">
        <f t="shared" si="23"/>
        <v>3.458555846880277E-2</v>
      </c>
      <c r="BB88" s="360">
        <f t="shared" si="24"/>
        <v>3.458555846880277E-2</v>
      </c>
      <c r="BC88" s="360">
        <f t="shared" si="25"/>
        <v>3.458555846880277E-2</v>
      </c>
      <c r="BD88" s="360">
        <f t="shared" si="26"/>
        <v>3.458555846880277E-2</v>
      </c>
      <c r="BE88" s="360">
        <f t="shared" si="27"/>
        <v>3.458555846880277E-2</v>
      </c>
      <c r="BF88" s="360">
        <f t="shared" si="28"/>
        <v>3.458555846880277E-2</v>
      </c>
      <c r="BG88" s="360">
        <f t="shared" si="29"/>
        <v>3.458555846880277E-2</v>
      </c>
      <c r="BH88" s="360">
        <f t="shared" si="30"/>
        <v>3.458555846880277E-2</v>
      </c>
      <c r="BI88" s="360">
        <f t="shared" si="31"/>
        <v>3.458555846880277E-2</v>
      </c>
      <c r="BJ88" s="360">
        <f t="shared" si="32"/>
        <v>3.458555846880277E-2</v>
      </c>
      <c r="BK88" s="360">
        <f t="shared" si="33"/>
        <v>3.458555846880277E-2</v>
      </c>
      <c r="BL88" s="360">
        <f t="shared" si="34"/>
        <v>3.458555846880277E-2</v>
      </c>
      <c r="BM88" s="360">
        <f t="shared" si="35"/>
        <v>3.458555846880277E-2</v>
      </c>
      <c r="BN88" s="360">
        <f t="shared" si="36"/>
        <v>3.458555846880277E-2</v>
      </c>
      <c r="BO88" s="360">
        <f t="shared" si="37"/>
        <v>3.458555846880277E-2</v>
      </c>
      <c r="BP88" s="360">
        <f t="shared" si="38"/>
        <v>3.458555846880277E-2</v>
      </c>
      <c r="BQ88" s="360">
        <f t="shared" ref="BQ88:BU88" si="40">+BP88</f>
        <v>3.458555846880277E-2</v>
      </c>
      <c r="BR88" s="360">
        <f t="shared" si="40"/>
        <v>3.458555846880277E-2</v>
      </c>
      <c r="BS88" s="360">
        <f t="shared" si="40"/>
        <v>3.458555846880277E-2</v>
      </c>
      <c r="BT88" s="360">
        <f t="shared" si="40"/>
        <v>3.458555846880277E-2</v>
      </c>
      <c r="BU88" s="360">
        <f t="shared" si="40"/>
        <v>3.458555846880277E-2</v>
      </c>
    </row>
    <row r="89" spans="3:73" s="118" customFormat="1" x14ac:dyDescent="0.2">
      <c r="C89" s="295">
        <v>0</v>
      </c>
      <c r="D89" s="362">
        <f>AVERAGE(F89:BU89)</f>
        <v>0</v>
      </c>
      <c r="E89" s="125"/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96">
        <v>0</v>
      </c>
      <c r="M89" s="96">
        <v>0</v>
      </c>
      <c r="N89" s="96">
        <v>0</v>
      </c>
      <c r="O89" s="96">
        <v>0</v>
      </c>
      <c r="P89" s="96">
        <v>0</v>
      </c>
      <c r="Q89" s="96">
        <v>0</v>
      </c>
      <c r="R89" s="96">
        <v>0</v>
      </c>
      <c r="S89" s="96">
        <v>0</v>
      </c>
      <c r="T89" s="96">
        <v>0</v>
      </c>
      <c r="U89" s="96">
        <v>0</v>
      </c>
      <c r="V89" s="96">
        <v>0</v>
      </c>
      <c r="W89" s="96">
        <v>0</v>
      </c>
      <c r="X89" s="96">
        <v>0</v>
      </c>
      <c r="Y89" s="96">
        <v>0</v>
      </c>
      <c r="Z89" s="96">
        <v>0</v>
      </c>
      <c r="AA89" s="96">
        <v>0</v>
      </c>
      <c r="AB89" s="96">
        <v>0</v>
      </c>
      <c r="AC89" s="96">
        <v>0</v>
      </c>
      <c r="AD89" s="96">
        <v>0</v>
      </c>
      <c r="AE89" s="96">
        <v>0</v>
      </c>
      <c r="AF89" s="96">
        <v>0</v>
      </c>
      <c r="AG89" s="96">
        <v>0</v>
      </c>
      <c r="AH89" s="96">
        <v>0</v>
      </c>
      <c r="AI89" s="96">
        <v>0</v>
      </c>
      <c r="AJ89" s="96">
        <v>0</v>
      </c>
      <c r="AK89" s="96">
        <v>0</v>
      </c>
      <c r="AL89" s="96">
        <v>0</v>
      </c>
      <c r="AM89" s="96">
        <v>0</v>
      </c>
      <c r="AN89" s="96">
        <v>0</v>
      </c>
      <c r="AO89" s="96">
        <v>0</v>
      </c>
      <c r="AP89" s="96">
        <v>0</v>
      </c>
      <c r="AQ89" s="96">
        <v>0</v>
      </c>
      <c r="AR89" s="96">
        <v>0</v>
      </c>
      <c r="AS89" s="96">
        <v>0</v>
      </c>
      <c r="AT89" s="96">
        <v>0</v>
      </c>
      <c r="AU89" s="96">
        <v>0</v>
      </c>
      <c r="AV89" s="96">
        <v>0</v>
      </c>
      <c r="AW89" s="96">
        <v>0</v>
      </c>
      <c r="AX89" s="96">
        <v>0</v>
      </c>
      <c r="AY89" s="96">
        <v>0</v>
      </c>
      <c r="AZ89" s="96">
        <v>0</v>
      </c>
      <c r="BA89" s="96">
        <v>0</v>
      </c>
      <c r="BB89" s="96">
        <v>0</v>
      </c>
      <c r="BC89" s="96">
        <v>0</v>
      </c>
      <c r="BD89" s="96">
        <v>0</v>
      </c>
      <c r="BE89" s="96">
        <v>0</v>
      </c>
      <c r="BF89" s="96">
        <v>0</v>
      </c>
      <c r="BG89" s="96">
        <v>0</v>
      </c>
      <c r="BH89" s="96">
        <v>0</v>
      </c>
      <c r="BI89" s="96">
        <v>0</v>
      </c>
      <c r="BJ89" s="96">
        <v>0</v>
      </c>
      <c r="BK89" s="96">
        <v>0</v>
      </c>
      <c r="BL89" s="96">
        <v>0</v>
      </c>
      <c r="BM89" s="96">
        <v>0</v>
      </c>
      <c r="BN89" s="96">
        <v>0</v>
      </c>
      <c r="BO89" s="96">
        <v>0</v>
      </c>
      <c r="BP89" s="96">
        <v>0</v>
      </c>
      <c r="BQ89" s="96">
        <v>0</v>
      </c>
      <c r="BR89" s="96">
        <v>0</v>
      </c>
      <c r="BS89" s="96">
        <v>0</v>
      </c>
      <c r="BT89" s="96">
        <v>0</v>
      </c>
      <c r="BU89" s="96">
        <v>0</v>
      </c>
    </row>
    <row r="90" spans="3:73" s="118" customFormat="1" x14ac:dyDescent="0.2">
      <c r="C90" s="95">
        <v>0.01</v>
      </c>
      <c r="D90" s="126">
        <f t="shared" si="5"/>
        <v>0.01</v>
      </c>
      <c r="F90" s="97">
        <f t="shared" ref="F90:F95" si="41">$C90</f>
        <v>0.01</v>
      </c>
      <c r="G90" s="97">
        <f t="shared" ref="G90:BR93" si="42">$C90</f>
        <v>0.01</v>
      </c>
      <c r="H90" s="97">
        <f t="shared" si="42"/>
        <v>0.01</v>
      </c>
      <c r="I90" s="97">
        <f t="shared" si="42"/>
        <v>0.01</v>
      </c>
      <c r="J90" s="97">
        <f t="shared" si="42"/>
        <v>0.01</v>
      </c>
      <c r="K90" s="97">
        <f t="shared" si="42"/>
        <v>0.01</v>
      </c>
      <c r="L90" s="97">
        <f t="shared" si="42"/>
        <v>0.01</v>
      </c>
      <c r="M90" s="97">
        <f t="shared" si="42"/>
        <v>0.01</v>
      </c>
      <c r="N90" s="97">
        <f t="shared" si="42"/>
        <v>0.01</v>
      </c>
      <c r="O90" s="97">
        <f t="shared" si="42"/>
        <v>0.01</v>
      </c>
      <c r="P90" s="97">
        <f t="shared" si="42"/>
        <v>0.01</v>
      </c>
      <c r="Q90" s="97">
        <f t="shared" si="42"/>
        <v>0.01</v>
      </c>
      <c r="R90" s="97">
        <f t="shared" si="42"/>
        <v>0.01</v>
      </c>
      <c r="S90" s="97">
        <f t="shared" si="42"/>
        <v>0.01</v>
      </c>
      <c r="T90" s="97">
        <f t="shared" si="42"/>
        <v>0.01</v>
      </c>
      <c r="U90" s="97">
        <f t="shared" si="42"/>
        <v>0.01</v>
      </c>
      <c r="V90" s="97">
        <f t="shared" si="42"/>
        <v>0.01</v>
      </c>
      <c r="W90" s="97">
        <f t="shared" si="42"/>
        <v>0.01</v>
      </c>
      <c r="X90" s="97">
        <f t="shared" si="42"/>
        <v>0.01</v>
      </c>
      <c r="Y90" s="97">
        <f t="shared" si="42"/>
        <v>0.01</v>
      </c>
      <c r="Z90" s="97">
        <f t="shared" si="42"/>
        <v>0.01</v>
      </c>
      <c r="AA90" s="97">
        <f t="shared" si="42"/>
        <v>0.01</v>
      </c>
      <c r="AB90" s="97">
        <f t="shared" si="42"/>
        <v>0.01</v>
      </c>
      <c r="AC90" s="97">
        <f t="shared" si="42"/>
        <v>0.01</v>
      </c>
      <c r="AD90" s="97">
        <f t="shared" si="42"/>
        <v>0.01</v>
      </c>
      <c r="AE90" s="97">
        <f t="shared" si="42"/>
        <v>0.01</v>
      </c>
      <c r="AF90" s="97">
        <f t="shared" si="42"/>
        <v>0.01</v>
      </c>
      <c r="AG90" s="97">
        <f t="shared" si="42"/>
        <v>0.01</v>
      </c>
      <c r="AH90" s="97">
        <f t="shared" si="42"/>
        <v>0.01</v>
      </c>
      <c r="AI90" s="97">
        <f t="shared" si="42"/>
        <v>0.01</v>
      </c>
      <c r="AJ90" s="97">
        <f t="shared" si="42"/>
        <v>0.01</v>
      </c>
      <c r="AK90" s="97">
        <f t="shared" si="42"/>
        <v>0.01</v>
      </c>
      <c r="AL90" s="97">
        <f t="shared" si="42"/>
        <v>0.01</v>
      </c>
      <c r="AM90" s="97">
        <f t="shared" si="42"/>
        <v>0.01</v>
      </c>
      <c r="AN90" s="97">
        <f t="shared" si="42"/>
        <v>0.01</v>
      </c>
      <c r="AO90" s="97">
        <f t="shared" si="42"/>
        <v>0.01</v>
      </c>
      <c r="AP90" s="97">
        <f t="shared" si="42"/>
        <v>0.01</v>
      </c>
      <c r="AQ90" s="97">
        <f t="shared" si="42"/>
        <v>0.01</v>
      </c>
      <c r="AR90" s="97">
        <f t="shared" si="42"/>
        <v>0.01</v>
      </c>
      <c r="AS90" s="97">
        <f t="shared" si="42"/>
        <v>0.01</v>
      </c>
      <c r="AT90" s="97">
        <f t="shared" si="42"/>
        <v>0.01</v>
      </c>
      <c r="AU90" s="97">
        <f t="shared" si="42"/>
        <v>0.01</v>
      </c>
      <c r="AV90" s="97">
        <f t="shared" si="42"/>
        <v>0.01</v>
      </c>
      <c r="AW90" s="97">
        <f t="shared" si="42"/>
        <v>0.01</v>
      </c>
      <c r="AX90" s="97">
        <f t="shared" si="42"/>
        <v>0.01</v>
      </c>
      <c r="AY90" s="97">
        <f t="shared" si="42"/>
        <v>0.01</v>
      </c>
      <c r="AZ90" s="97">
        <f t="shared" si="42"/>
        <v>0.01</v>
      </c>
      <c r="BA90" s="97">
        <f t="shared" si="42"/>
        <v>0.01</v>
      </c>
      <c r="BB90" s="97">
        <f t="shared" si="42"/>
        <v>0.01</v>
      </c>
      <c r="BC90" s="97">
        <f t="shared" si="42"/>
        <v>0.01</v>
      </c>
      <c r="BD90" s="97">
        <f t="shared" si="42"/>
        <v>0.01</v>
      </c>
      <c r="BE90" s="97">
        <f t="shared" si="42"/>
        <v>0.01</v>
      </c>
      <c r="BF90" s="97">
        <f t="shared" si="42"/>
        <v>0.01</v>
      </c>
      <c r="BG90" s="97">
        <f t="shared" si="42"/>
        <v>0.01</v>
      </c>
      <c r="BH90" s="97">
        <f t="shared" si="42"/>
        <v>0.01</v>
      </c>
      <c r="BI90" s="97">
        <f t="shared" si="42"/>
        <v>0.01</v>
      </c>
      <c r="BJ90" s="97">
        <f t="shared" si="42"/>
        <v>0.01</v>
      </c>
      <c r="BK90" s="97">
        <f t="shared" si="42"/>
        <v>0.01</v>
      </c>
      <c r="BL90" s="97">
        <f t="shared" si="42"/>
        <v>0.01</v>
      </c>
      <c r="BM90" s="97">
        <f t="shared" si="42"/>
        <v>0.01</v>
      </c>
      <c r="BN90" s="97">
        <f t="shared" si="42"/>
        <v>0.01</v>
      </c>
      <c r="BO90" s="97">
        <f t="shared" si="42"/>
        <v>0.01</v>
      </c>
      <c r="BP90" s="97">
        <f t="shared" si="42"/>
        <v>0.01</v>
      </c>
      <c r="BQ90" s="97">
        <f t="shared" si="42"/>
        <v>0.01</v>
      </c>
      <c r="BR90" s="97">
        <f t="shared" si="42"/>
        <v>0.01</v>
      </c>
      <c r="BS90" s="97">
        <f t="shared" ref="BS90:BU95" si="43">$C90</f>
        <v>0.01</v>
      </c>
      <c r="BT90" s="97">
        <f t="shared" si="43"/>
        <v>0.01</v>
      </c>
      <c r="BU90" s="97">
        <f t="shared" si="43"/>
        <v>0.01</v>
      </c>
    </row>
    <row r="91" spans="3:73" s="118" customFormat="1" x14ac:dyDescent="0.2">
      <c r="C91" s="95">
        <v>1.4999999999999999E-2</v>
      </c>
      <c r="D91" s="126">
        <f t="shared" si="5"/>
        <v>1.4999999999999999E-2</v>
      </c>
      <c r="F91" s="97">
        <f t="shared" si="41"/>
        <v>1.4999999999999999E-2</v>
      </c>
      <c r="G91" s="97">
        <f t="shared" si="42"/>
        <v>1.4999999999999999E-2</v>
      </c>
      <c r="H91" s="97">
        <f t="shared" si="42"/>
        <v>1.4999999999999999E-2</v>
      </c>
      <c r="I91" s="97">
        <f t="shared" si="42"/>
        <v>1.4999999999999999E-2</v>
      </c>
      <c r="J91" s="97">
        <f t="shared" si="42"/>
        <v>1.4999999999999999E-2</v>
      </c>
      <c r="K91" s="97">
        <f t="shared" si="42"/>
        <v>1.4999999999999999E-2</v>
      </c>
      <c r="L91" s="97">
        <f t="shared" si="42"/>
        <v>1.4999999999999999E-2</v>
      </c>
      <c r="M91" s="97">
        <f t="shared" si="42"/>
        <v>1.4999999999999999E-2</v>
      </c>
      <c r="N91" s="97">
        <f t="shared" si="42"/>
        <v>1.4999999999999999E-2</v>
      </c>
      <c r="O91" s="97">
        <f t="shared" si="42"/>
        <v>1.4999999999999999E-2</v>
      </c>
      <c r="P91" s="97">
        <f t="shared" si="42"/>
        <v>1.4999999999999999E-2</v>
      </c>
      <c r="Q91" s="97">
        <f t="shared" si="42"/>
        <v>1.4999999999999999E-2</v>
      </c>
      <c r="R91" s="97">
        <f t="shared" si="42"/>
        <v>1.4999999999999999E-2</v>
      </c>
      <c r="S91" s="97">
        <f t="shared" si="42"/>
        <v>1.4999999999999999E-2</v>
      </c>
      <c r="T91" s="97">
        <f t="shared" si="42"/>
        <v>1.4999999999999999E-2</v>
      </c>
      <c r="U91" s="97">
        <f t="shared" si="42"/>
        <v>1.4999999999999999E-2</v>
      </c>
      <c r="V91" s="97">
        <f t="shared" si="42"/>
        <v>1.4999999999999999E-2</v>
      </c>
      <c r="W91" s="97">
        <f t="shared" si="42"/>
        <v>1.4999999999999999E-2</v>
      </c>
      <c r="X91" s="97">
        <f t="shared" si="42"/>
        <v>1.4999999999999999E-2</v>
      </c>
      <c r="Y91" s="97">
        <f t="shared" si="42"/>
        <v>1.4999999999999999E-2</v>
      </c>
      <c r="Z91" s="97">
        <f t="shared" si="42"/>
        <v>1.4999999999999999E-2</v>
      </c>
      <c r="AA91" s="97">
        <f t="shared" si="42"/>
        <v>1.4999999999999999E-2</v>
      </c>
      <c r="AB91" s="97">
        <f t="shared" si="42"/>
        <v>1.4999999999999999E-2</v>
      </c>
      <c r="AC91" s="97">
        <f t="shared" si="42"/>
        <v>1.4999999999999999E-2</v>
      </c>
      <c r="AD91" s="97">
        <f t="shared" si="42"/>
        <v>1.4999999999999999E-2</v>
      </c>
      <c r="AE91" s="97">
        <f t="shared" si="42"/>
        <v>1.4999999999999999E-2</v>
      </c>
      <c r="AF91" s="97">
        <f t="shared" si="42"/>
        <v>1.4999999999999999E-2</v>
      </c>
      <c r="AG91" s="97">
        <f t="shared" si="42"/>
        <v>1.4999999999999999E-2</v>
      </c>
      <c r="AH91" s="97">
        <f t="shared" si="42"/>
        <v>1.4999999999999999E-2</v>
      </c>
      <c r="AI91" s="97">
        <f t="shared" si="42"/>
        <v>1.4999999999999999E-2</v>
      </c>
      <c r="AJ91" s="97">
        <f t="shared" si="42"/>
        <v>1.4999999999999999E-2</v>
      </c>
      <c r="AK91" s="97">
        <f t="shared" si="42"/>
        <v>1.4999999999999999E-2</v>
      </c>
      <c r="AL91" s="97">
        <f t="shared" si="42"/>
        <v>1.4999999999999999E-2</v>
      </c>
      <c r="AM91" s="97">
        <f t="shared" si="42"/>
        <v>1.4999999999999999E-2</v>
      </c>
      <c r="AN91" s="97">
        <f t="shared" si="42"/>
        <v>1.4999999999999999E-2</v>
      </c>
      <c r="AO91" s="97">
        <f t="shared" si="42"/>
        <v>1.4999999999999999E-2</v>
      </c>
      <c r="AP91" s="97">
        <f t="shared" si="42"/>
        <v>1.4999999999999999E-2</v>
      </c>
      <c r="AQ91" s="97">
        <f t="shared" si="42"/>
        <v>1.4999999999999999E-2</v>
      </c>
      <c r="AR91" s="97">
        <f t="shared" si="42"/>
        <v>1.4999999999999999E-2</v>
      </c>
      <c r="AS91" s="97">
        <f t="shared" si="42"/>
        <v>1.4999999999999999E-2</v>
      </c>
      <c r="AT91" s="97">
        <f t="shared" si="42"/>
        <v>1.4999999999999999E-2</v>
      </c>
      <c r="AU91" s="97">
        <f t="shared" si="42"/>
        <v>1.4999999999999999E-2</v>
      </c>
      <c r="AV91" s="97">
        <f t="shared" si="42"/>
        <v>1.4999999999999999E-2</v>
      </c>
      <c r="AW91" s="97">
        <f t="shared" si="42"/>
        <v>1.4999999999999999E-2</v>
      </c>
      <c r="AX91" s="97">
        <f t="shared" si="42"/>
        <v>1.4999999999999999E-2</v>
      </c>
      <c r="AY91" s="97">
        <f t="shared" si="42"/>
        <v>1.4999999999999999E-2</v>
      </c>
      <c r="AZ91" s="97">
        <f t="shared" si="42"/>
        <v>1.4999999999999999E-2</v>
      </c>
      <c r="BA91" s="97">
        <f t="shared" si="42"/>
        <v>1.4999999999999999E-2</v>
      </c>
      <c r="BB91" s="97">
        <f t="shared" si="42"/>
        <v>1.4999999999999999E-2</v>
      </c>
      <c r="BC91" s="97">
        <f t="shared" si="42"/>
        <v>1.4999999999999999E-2</v>
      </c>
      <c r="BD91" s="97">
        <f t="shared" si="42"/>
        <v>1.4999999999999999E-2</v>
      </c>
      <c r="BE91" s="97">
        <f t="shared" si="42"/>
        <v>1.4999999999999999E-2</v>
      </c>
      <c r="BF91" s="97">
        <f t="shared" si="42"/>
        <v>1.4999999999999999E-2</v>
      </c>
      <c r="BG91" s="97">
        <f t="shared" si="42"/>
        <v>1.4999999999999999E-2</v>
      </c>
      <c r="BH91" s="97">
        <f t="shared" si="42"/>
        <v>1.4999999999999999E-2</v>
      </c>
      <c r="BI91" s="97">
        <f t="shared" si="42"/>
        <v>1.4999999999999999E-2</v>
      </c>
      <c r="BJ91" s="97">
        <f t="shared" si="42"/>
        <v>1.4999999999999999E-2</v>
      </c>
      <c r="BK91" s="97">
        <f t="shared" si="42"/>
        <v>1.4999999999999999E-2</v>
      </c>
      <c r="BL91" s="97">
        <f t="shared" si="42"/>
        <v>1.4999999999999999E-2</v>
      </c>
      <c r="BM91" s="97">
        <f t="shared" si="42"/>
        <v>1.4999999999999999E-2</v>
      </c>
      <c r="BN91" s="97">
        <f t="shared" si="42"/>
        <v>1.4999999999999999E-2</v>
      </c>
      <c r="BO91" s="97">
        <f t="shared" si="42"/>
        <v>1.4999999999999999E-2</v>
      </c>
      <c r="BP91" s="97">
        <f t="shared" si="42"/>
        <v>1.4999999999999999E-2</v>
      </c>
      <c r="BQ91" s="97">
        <f t="shared" si="42"/>
        <v>1.4999999999999999E-2</v>
      </c>
      <c r="BR91" s="97">
        <f t="shared" si="42"/>
        <v>1.4999999999999999E-2</v>
      </c>
      <c r="BS91" s="97">
        <f t="shared" si="43"/>
        <v>1.4999999999999999E-2</v>
      </c>
      <c r="BT91" s="97">
        <f t="shared" si="43"/>
        <v>1.4999999999999999E-2</v>
      </c>
      <c r="BU91" s="97">
        <f t="shared" si="43"/>
        <v>1.4999999999999999E-2</v>
      </c>
    </row>
    <row r="92" spans="3:73" s="118" customFormat="1" x14ac:dyDescent="0.2">
      <c r="C92" s="95">
        <v>0.02</v>
      </c>
      <c r="D92" s="126">
        <f t="shared" si="5"/>
        <v>0.02</v>
      </c>
      <c r="F92" s="97">
        <f t="shared" si="41"/>
        <v>0.02</v>
      </c>
      <c r="G92" s="97">
        <f t="shared" si="42"/>
        <v>0.02</v>
      </c>
      <c r="H92" s="97">
        <f t="shared" si="42"/>
        <v>0.02</v>
      </c>
      <c r="I92" s="97">
        <f t="shared" si="42"/>
        <v>0.02</v>
      </c>
      <c r="J92" s="97">
        <f t="shared" si="42"/>
        <v>0.02</v>
      </c>
      <c r="K92" s="97">
        <f t="shared" si="42"/>
        <v>0.02</v>
      </c>
      <c r="L92" s="97">
        <f t="shared" si="42"/>
        <v>0.02</v>
      </c>
      <c r="M92" s="97">
        <f t="shared" si="42"/>
        <v>0.02</v>
      </c>
      <c r="N92" s="97">
        <f t="shared" si="42"/>
        <v>0.02</v>
      </c>
      <c r="O92" s="97">
        <f t="shared" si="42"/>
        <v>0.02</v>
      </c>
      <c r="P92" s="97">
        <f t="shared" si="42"/>
        <v>0.02</v>
      </c>
      <c r="Q92" s="97">
        <f t="shared" si="42"/>
        <v>0.02</v>
      </c>
      <c r="R92" s="97">
        <f t="shared" si="42"/>
        <v>0.02</v>
      </c>
      <c r="S92" s="97">
        <f t="shared" si="42"/>
        <v>0.02</v>
      </c>
      <c r="T92" s="97">
        <f t="shared" si="42"/>
        <v>0.02</v>
      </c>
      <c r="U92" s="97">
        <f t="shared" si="42"/>
        <v>0.02</v>
      </c>
      <c r="V92" s="97">
        <f t="shared" si="42"/>
        <v>0.02</v>
      </c>
      <c r="W92" s="97">
        <f t="shared" si="42"/>
        <v>0.02</v>
      </c>
      <c r="X92" s="97">
        <f t="shared" si="42"/>
        <v>0.02</v>
      </c>
      <c r="Y92" s="97">
        <f t="shared" si="42"/>
        <v>0.02</v>
      </c>
      <c r="Z92" s="97">
        <f t="shared" si="42"/>
        <v>0.02</v>
      </c>
      <c r="AA92" s="97">
        <f t="shared" si="42"/>
        <v>0.02</v>
      </c>
      <c r="AB92" s="97">
        <f t="shared" si="42"/>
        <v>0.02</v>
      </c>
      <c r="AC92" s="97">
        <f t="shared" si="42"/>
        <v>0.02</v>
      </c>
      <c r="AD92" s="97">
        <f t="shared" si="42"/>
        <v>0.02</v>
      </c>
      <c r="AE92" s="97">
        <f t="shared" si="42"/>
        <v>0.02</v>
      </c>
      <c r="AF92" s="97">
        <f t="shared" si="42"/>
        <v>0.02</v>
      </c>
      <c r="AG92" s="97">
        <f t="shared" si="42"/>
        <v>0.02</v>
      </c>
      <c r="AH92" s="97">
        <f t="shared" si="42"/>
        <v>0.02</v>
      </c>
      <c r="AI92" s="97">
        <f t="shared" si="42"/>
        <v>0.02</v>
      </c>
      <c r="AJ92" s="97">
        <f t="shared" si="42"/>
        <v>0.02</v>
      </c>
      <c r="AK92" s="97">
        <f t="shared" si="42"/>
        <v>0.02</v>
      </c>
      <c r="AL92" s="97">
        <f t="shared" si="42"/>
        <v>0.02</v>
      </c>
      <c r="AM92" s="97">
        <f t="shared" si="42"/>
        <v>0.02</v>
      </c>
      <c r="AN92" s="97">
        <f t="shared" si="42"/>
        <v>0.02</v>
      </c>
      <c r="AO92" s="97">
        <f t="shared" si="42"/>
        <v>0.02</v>
      </c>
      <c r="AP92" s="97">
        <f t="shared" si="42"/>
        <v>0.02</v>
      </c>
      <c r="AQ92" s="97">
        <f t="shared" si="42"/>
        <v>0.02</v>
      </c>
      <c r="AR92" s="97">
        <f t="shared" si="42"/>
        <v>0.02</v>
      </c>
      <c r="AS92" s="97">
        <f t="shared" si="42"/>
        <v>0.02</v>
      </c>
      <c r="AT92" s="97">
        <f t="shared" si="42"/>
        <v>0.02</v>
      </c>
      <c r="AU92" s="97">
        <f t="shared" si="42"/>
        <v>0.02</v>
      </c>
      <c r="AV92" s="97">
        <f t="shared" si="42"/>
        <v>0.02</v>
      </c>
      <c r="AW92" s="97">
        <f t="shared" si="42"/>
        <v>0.02</v>
      </c>
      <c r="AX92" s="97">
        <f t="shared" si="42"/>
        <v>0.02</v>
      </c>
      <c r="AY92" s="97">
        <f t="shared" si="42"/>
        <v>0.02</v>
      </c>
      <c r="AZ92" s="97">
        <f t="shared" si="42"/>
        <v>0.02</v>
      </c>
      <c r="BA92" s="97">
        <f t="shared" si="42"/>
        <v>0.02</v>
      </c>
      <c r="BB92" s="97">
        <f t="shared" si="42"/>
        <v>0.02</v>
      </c>
      <c r="BC92" s="97">
        <f t="shared" si="42"/>
        <v>0.02</v>
      </c>
      <c r="BD92" s="97">
        <f t="shared" si="42"/>
        <v>0.02</v>
      </c>
      <c r="BE92" s="97">
        <f t="shared" si="42"/>
        <v>0.02</v>
      </c>
      <c r="BF92" s="97">
        <f t="shared" si="42"/>
        <v>0.02</v>
      </c>
      <c r="BG92" s="97">
        <f t="shared" si="42"/>
        <v>0.02</v>
      </c>
      <c r="BH92" s="97">
        <f t="shared" si="42"/>
        <v>0.02</v>
      </c>
      <c r="BI92" s="97">
        <f t="shared" si="42"/>
        <v>0.02</v>
      </c>
      <c r="BJ92" s="97">
        <f t="shared" si="42"/>
        <v>0.02</v>
      </c>
      <c r="BK92" s="97">
        <f t="shared" si="42"/>
        <v>0.02</v>
      </c>
      <c r="BL92" s="97">
        <f t="shared" si="42"/>
        <v>0.02</v>
      </c>
      <c r="BM92" s="97">
        <f t="shared" si="42"/>
        <v>0.02</v>
      </c>
      <c r="BN92" s="97">
        <f t="shared" si="42"/>
        <v>0.02</v>
      </c>
      <c r="BO92" s="97">
        <f t="shared" si="42"/>
        <v>0.02</v>
      </c>
      <c r="BP92" s="97">
        <f t="shared" si="42"/>
        <v>0.02</v>
      </c>
      <c r="BQ92" s="97">
        <f t="shared" si="42"/>
        <v>0.02</v>
      </c>
      <c r="BR92" s="97">
        <f t="shared" si="42"/>
        <v>0.02</v>
      </c>
      <c r="BS92" s="97">
        <f t="shared" si="43"/>
        <v>0.02</v>
      </c>
      <c r="BT92" s="97">
        <f t="shared" si="43"/>
        <v>0.02</v>
      </c>
      <c r="BU92" s="97">
        <f t="shared" si="43"/>
        <v>0.02</v>
      </c>
    </row>
    <row r="93" spans="3:73" s="118" customFormat="1" x14ac:dyDescent="0.2">
      <c r="C93" s="95">
        <v>2.5000000000000001E-2</v>
      </c>
      <c r="D93" s="126">
        <f t="shared" si="5"/>
        <v>2.5000000000000001E-2</v>
      </c>
      <c r="F93" s="97">
        <f t="shared" si="41"/>
        <v>2.5000000000000001E-2</v>
      </c>
      <c r="G93" s="97">
        <f t="shared" si="42"/>
        <v>2.5000000000000001E-2</v>
      </c>
      <c r="H93" s="97">
        <f t="shared" si="42"/>
        <v>2.5000000000000001E-2</v>
      </c>
      <c r="I93" s="97">
        <f t="shared" si="42"/>
        <v>2.5000000000000001E-2</v>
      </c>
      <c r="J93" s="97">
        <f t="shared" si="42"/>
        <v>2.5000000000000001E-2</v>
      </c>
      <c r="K93" s="97">
        <f t="shared" si="42"/>
        <v>2.5000000000000001E-2</v>
      </c>
      <c r="L93" s="97">
        <f t="shared" si="42"/>
        <v>2.5000000000000001E-2</v>
      </c>
      <c r="M93" s="97">
        <f t="shared" si="42"/>
        <v>2.5000000000000001E-2</v>
      </c>
      <c r="N93" s="97">
        <f t="shared" si="42"/>
        <v>2.5000000000000001E-2</v>
      </c>
      <c r="O93" s="97">
        <f t="shared" si="42"/>
        <v>2.5000000000000001E-2</v>
      </c>
      <c r="P93" s="97">
        <f t="shared" si="42"/>
        <v>2.5000000000000001E-2</v>
      </c>
      <c r="Q93" s="97">
        <f t="shared" si="42"/>
        <v>2.5000000000000001E-2</v>
      </c>
      <c r="R93" s="97">
        <f t="shared" si="42"/>
        <v>2.5000000000000001E-2</v>
      </c>
      <c r="S93" s="97">
        <f t="shared" si="42"/>
        <v>2.5000000000000001E-2</v>
      </c>
      <c r="T93" s="97">
        <f t="shared" si="42"/>
        <v>2.5000000000000001E-2</v>
      </c>
      <c r="U93" s="97">
        <f t="shared" si="42"/>
        <v>2.5000000000000001E-2</v>
      </c>
      <c r="V93" s="97">
        <f t="shared" si="42"/>
        <v>2.5000000000000001E-2</v>
      </c>
      <c r="W93" s="97">
        <f t="shared" si="42"/>
        <v>2.5000000000000001E-2</v>
      </c>
      <c r="X93" s="97">
        <f t="shared" si="42"/>
        <v>2.5000000000000001E-2</v>
      </c>
      <c r="Y93" s="97">
        <f t="shared" si="42"/>
        <v>2.5000000000000001E-2</v>
      </c>
      <c r="Z93" s="97">
        <f t="shared" si="42"/>
        <v>2.5000000000000001E-2</v>
      </c>
      <c r="AA93" s="97">
        <f t="shared" si="42"/>
        <v>2.5000000000000001E-2</v>
      </c>
      <c r="AB93" s="97">
        <f t="shared" si="42"/>
        <v>2.5000000000000001E-2</v>
      </c>
      <c r="AC93" s="97">
        <f t="shared" si="42"/>
        <v>2.5000000000000001E-2</v>
      </c>
      <c r="AD93" s="97">
        <f t="shared" si="42"/>
        <v>2.5000000000000001E-2</v>
      </c>
      <c r="AE93" s="97">
        <f t="shared" si="42"/>
        <v>2.5000000000000001E-2</v>
      </c>
      <c r="AF93" s="97">
        <f t="shared" si="42"/>
        <v>2.5000000000000001E-2</v>
      </c>
      <c r="AG93" s="97">
        <f t="shared" si="42"/>
        <v>2.5000000000000001E-2</v>
      </c>
      <c r="AH93" s="97">
        <f t="shared" si="42"/>
        <v>2.5000000000000001E-2</v>
      </c>
      <c r="AI93" s="97">
        <f t="shared" si="42"/>
        <v>2.5000000000000001E-2</v>
      </c>
      <c r="AJ93" s="97">
        <f t="shared" si="42"/>
        <v>2.5000000000000001E-2</v>
      </c>
      <c r="AK93" s="97">
        <f t="shared" si="42"/>
        <v>2.5000000000000001E-2</v>
      </c>
      <c r="AL93" s="97">
        <f t="shared" si="42"/>
        <v>2.5000000000000001E-2</v>
      </c>
      <c r="AM93" s="97">
        <f t="shared" si="42"/>
        <v>2.5000000000000001E-2</v>
      </c>
      <c r="AN93" s="97">
        <f t="shared" si="42"/>
        <v>2.5000000000000001E-2</v>
      </c>
      <c r="AO93" s="97">
        <f t="shared" si="42"/>
        <v>2.5000000000000001E-2</v>
      </c>
      <c r="AP93" s="97">
        <f t="shared" si="42"/>
        <v>2.5000000000000001E-2</v>
      </c>
      <c r="AQ93" s="97">
        <f t="shared" si="42"/>
        <v>2.5000000000000001E-2</v>
      </c>
      <c r="AR93" s="97">
        <f t="shared" si="42"/>
        <v>2.5000000000000001E-2</v>
      </c>
      <c r="AS93" s="97">
        <f t="shared" si="42"/>
        <v>2.5000000000000001E-2</v>
      </c>
      <c r="AT93" s="97">
        <f t="shared" si="42"/>
        <v>2.5000000000000001E-2</v>
      </c>
      <c r="AU93" s="97">
        <f t="shared" si="42"/>
        <v>2.5000000000000001E-2</v>
      </c>
      <c r="AV93" s="97">
        <f t="shared" si="42"/>
        <v>2.5000000000000001E-2</v>
      </c>
      <c r="AW93" s="97">
        <f t="shared" si="42"/>
        <v>2.5000000000000001E-2</v>
      </c>
      <c r="AX93" s="97">
        <f t="shared" si="42"/>
        <v>2.5000000000000001E-2</v>
      </c>
      <c r="AY93" s="97">
        <f t="shared" si="42"/>
        <v>2.5000000000000001E-2</v>
      </c>
      <c r="AZ93" s="97">
        <f t="shared" si="42"/>
        <v>2.5000000000000001E-2</v>
      </c>
      <c r="BA93" s="97">
        <f t="shared" si="42"/>
        <v>2.5000000000000001E-2</v>
      </c>
      <c r="BB93" s="97">
        <f t="shared" si="42"/>
        <v>2.5000000000000001E-2</v>
      </c>
      <c r="BC93" s="97">
        <f t="shared" si="42"/>
        <v>2.5000000000000001E-2</v>
      </c>
      <c r="BD93" s="97">
        <f t="shared" si="42"/>
        <v>2.5000000000000001E-2</v>
      </c>
      <c r="BE93" s="97">
        <f t="shared" si="42"/>
        <v>2.5000000000000001E-2</v>
      </c>
      <c r="BF93" s="97">
        <f t="shared" si="42"/>
        <v>2.5000000000000001E-2</v>
      </c>
      <c r="BG93" s="97">
        <f t="shared" si="42"/>
        <v>2.5000000000000001E-2</v>
      </c>
      <c r="BH93" s="97">
        <f t="shared" si="42"/>
        <v>2.5000000000000001E-2</v>
      </c>
      <c r="BI93" s="97">
        <f t="shared" si="42"/>
        <v>2.5000000000000001E-2</v>
      </c>
      <c r="BJ93" s="97">
        <f t="shared" si="42"/>
        <v>2.5000000000000001E-2</v>
      </c>
      <c r="BK93" s="97">
        <f t="shared" si="42"/>
        <v>2.5000000000000001E-2</v>
      </c>
      <c r="BL93" s="97">
        <f t="shared" si="42"/>
        <v>2.5000000000000001E-2</v>
      </c>
      <c r="BM93" s="97">
        <f t="shared" si="42"/>
        <v>2.5000000000000001E-2</v>
      </c>
      <c r="BN93" s="97">
        <f t="shared" si="42"/>
        <v>2.5000000000000001E-2</v>
      </c>
      <c r="BO93" s="97">
        <f t="shared" si="42"/>
        <v>2.5000000000000001E-2</v>
      </c>
      <c r="BP93" s="97">
        <f t="shared" si="42"/>
        <v>2.5000000000000001E-2</v>
      </c>
      <c r="BQ93" s="97">
        <f t="shared" si="42"/>
        <v>2.5000000000000001E-2</v>
      </c>
      <c r="BR93" s="97">
        <f>$C93</f>
        <v>2.5000000000000001E-2</v>
      </c>
      <c r="BS93" s="97">
        <f t="shared" si="43"/>
        <v>2.5000000000000001E-2</v>
      </c>
      <c r="BT93" s="97">
        <f t="shared" si="43"/>
        <v>2.5000000000000001E-2</v>
      </c>
      <c r="BU93" s="97">
        <f t="shared" si="43"/>
        <v>2.5000000000000001E-2</v>
      </c>
    </row>
    <row r="94" spans="3:73" s="118" customFormat="1" x14ac:dyDescent="0.2">
      <c r="C94" s="95">
        <v>0.03</v>
      </c>
      <c r="D94" s="126">
        <f t="shared" si="5"/>
        <v>0.03</v>
      </c>
      <c r="F94" s="97">
        <f t="shared" si="41"/>
        <v>0.03</v>
      </c>
      <c r="G94" s="97">
        <f t="shared" ref="G94:BR95" si="44">$C94</f>
        <v>0.03</v>
      </c>
      <c r="H94" s="97">
        <f t="shared" si="44"/>
        <v>0.03</v>
      </c>
      <c r="I94" s="97">
        <f t="shared" si="44"/>
        <v>0.03</v>
      </c>
      <c r="J94" s="97">
        <f t="shared" si="44"/>
        <v>0.03</v>
      </c>
      <c r="K94" s="97">
        <f t="shared" si="44"/>
        <v>0.03</v>
      </c>
      <c r="L94" s="97">
        <f t="shared" si="44"/>
        <v>0.03</v>
      </c>
      <c r="M94" s="97">
        <f t="shared" si="44"/>
        <v>0.03</v>
      </c>
      <c r="N94" s="97">
        <f t="shared" si="44"/>
        <v>0.03</v>
      </c>
      <c r="O94" s="97">
        <f t="shared" si="44"/>
        <v>0.03</v>
      </c>
      <c r="P94" s="97">
        <f t="shared" si="44"/>
        <v>0.03</v>
      </c>
      <c r="Q94" s="97">
        <f t="shared" si="44"/>
        <v>0.03</v>
      </c>
      <c r="R94" s="97">
        <f t="shared" si="44"/>
        <v>0.03</v>
      </c>
      <c r="S94" s="97">
        <f t="shared" si="44"/>
        <v>0.03</v>
      </c>
      <c r="T94" s="97">
        <f t="shared" si="44"/>
        <v>0.03</v>
      </c>
      <c r="U94" s="97">
        <f t="shared" si="44"/>
        <v>0.03</v>
      </c>
      <c r="V94" s="97">
        <f t="shared" si="44"/>
        <v>0.03</v>
      </c>
      <c r="W94" s="97">
        <f t="shared" si="44"/>
        <v>0.03</v>
      </c>
      <c r="X94" s="97">
        <f t="shared" si="44"/>
        <v>0.03</v>
      </c>
      <c r="Y94" s="97">
        <f t="shared" si="44"/>
        <v>0.03</v>
      </c>
      <c r="Z94" s="97">
        <f t="shared" si="44"/>
        <v>0.03</v>
      </c>
      <c r="AA94" s="97">
        <f t="shared" si="44"/>
        <v>0.03</v>
      </c>
      <c r="AB94" s="97">
        <f t="shared" si="44"/>
        <v>0.03</v>
      </c>
      <c r="AC94" s="97">
        <f t="shared" si="44"/>
        <v>0.03</v>
      </c>
      <c r="AD94" s="97">
        <f t="shared" si="44"/>
        <v>0.03</v>
      </c>
      <c r="AE94" s="97">
        <f t="shared" si="44"/>
        <v>0.03</v>
      </c>
      <c r="AF94" s="97">
        <f t="shared" si="44"/>
        <v>0.03</v>
      </c>
      <c r="AG94" s="97">
        <f t="shared" si="44"/>
        <v>0.03</v>
      </c>
      <c r="AH94" s="97">
        <f t="shared" si="44"/>
        <v>0.03</v>
      </c>
      <c r="AI94" s="97">
        <f t="shared" si="44"/>
        <v>0.03</v>
      </c>
      <c r="AJ94" s="97">
        <f t="shared" si="44"/>
        <v>0.03</v>
      </c>
      <c r="AK94" s="97">
        <f t="shared" si="44"/>
        <v>0.03</v>
      </c>
      <c r="AL94" s="97">
        <f t="shared" si="44"/>
        <v>0.03</v>
      </c>
      <c r="AM94" s="97">
        <f t="shared" si="44"/>
        <v>0.03</v>
      </c>
      <c r="AN94" s="97">
        <f t="shared" si="44"/>
        <v>0.03</v>
      </c>
      <c r="AO94" s="97">
        <f t="shared" si="44"/>
        <v>0.03</v>
      </c>
      <c r="AP94" s="97">
        <f t="shared" si="44"/>
        <v>0.03</v>
      </c>
      <c r="AQ94" s="97">
        <f t="shared" si="44"/>
        <v>0.03</v>
      </c>
      <c r="AR94" s="97">
        <f t="shared" si="44"/>
        <v>0.03</v>
      </c>
      <c r="AS94" s="97">
        <f t="shared" si="44"/>
        <v>0.03</v>
      </c>
      <c r="AT94" s="97">
        <f t="shared" si="44"/>
        <v>0.03</v>
      </c>
      <c r="AU94" s="97">
        <f t="shared" si="44"/>
        <v>0.03</v>
      </c>
      <c r="AV94" s="97">
        <f t="shared" si="44"/>
        <v>0.03</v>
      </c>
      <c r="AW94" s="97">
        <f t="shared" si="44"/>
        <v>0.03</v>
      </c>
      <c r="AX94" s="97">
        <f t="shared" si="44"/>
        <v>0.03</v>
      </c>
      <c r="AY94" s="97">
        <f t="shared" si="44"/>
        <v>0.03</v>
      </c>
      <c r="AZ94" s="97">
        <f t="shared" si="44"/>
        <v>0.03</v>
      </c>
      <c r="BA94" s="97">
        <f t="shared" si="44"/>
        <v>0.03</v>
      </c>
      <c r="BB94" s="97">
        <f t="shared" si="44"/>
        <v>0.03</v>
      </c>
      <c r="BC94" s="97">
        <f t="shared" si="44"/>
        <v>0.03</v>
      </c>
      <c r="BD94" s="97">
        <f t="shared" si="44"/>
        <v>0.03</v>
      </c>
      <c r="BE94" s="97">
        <f t="shared" si="44"/>
        <v>0.03</v>
      </c>
      <c r="BF94" s="97">
        <f t="shared" si="44"/>
        <v>0.03</v>
      </c>
      <c r="BG94" s="97">
        <f t="shared" si="44"/>
        <v>0.03</v>
      </c>
      <c r="BH94" s="97">
        <f t="shared" si="44"/>
        <v>0.03</v>
      </c>
      <c r="BI94" s="97">
        <f t="shared" si="44"/>
        <v>0.03</v>
      </c>
      <c r="BJ94" s="97">
        <f t="shared" si="44"/>
        <v>0.03</v>
      </c>
      <c r="BK94" s="97">
        <f t="shared" si="44"/>
        <v>0.03</v>
      </c>
      <c r="BL94" s="97">
        <f t="shared" si="44"/>
        <v>0.03</v>
      </c>
      <c r="BM94" s="97">
        <f t="shared" si="44"/>
        <v>0.03</v>
      </c>
      <c r="BN94" s="97">
        <f t="shared" si="44"/>
        <v>0.03</v>
      </c>
      <c r="BO94" s="97">
        <f t="shared" si="44"/>
        <v>0.03</v>
      </c>
      <c r="BP94" s="97">
        <f t="shared" si="44"/>
        <v>0.03</v>
      </c>
      <c r="BQ94" s="97">
        <f t="shared" si="44"/>
        <v>0.03</v>
      </c>
      <c r="BR94" s="97">
        <f t="shared" si="44"/>
        <v>0.03</v>
      </c>
      <c r="BS94" s="97">
        <f t="shared" si="43"/>
        <v>0.03</v>
      </c>
      <c r="BT94" s="97">
        <f t="shared" si="43"/>
        <v>0.03</v>
      </c>
      <c r="BU94" s="97">
        <f t="shared" si="43"/>
        <v>0.03</v>
      </c>
    </row>
    <row r="95" spans="3:73" s="118" customFormat="1" x14ac:dyDescent="0.2">
      <c r="C95" s="95">
        <v>3.5000000000000003E-2</v>
      </c>
      <c r="D95" s="126">
        <f t="shared" si="5"/>
        <v>3.5000000000000003E-2</v>
      </c>
      <c r="F95" s="97">
        <f t="shared" si="41"/>
        <v>3.5000000000000003E-2</v>
      </c>
      <c r="G95" s="97">
        <f t="shared" si="44"/>
        <v>3.5000000000000003E-2</v>
      </c>
      <c r="H95" s="97">
        <f t="shared" si="44"/>
        <v>3.5000000000000003E-2</v>
      </c>
      <c r="I95" s="97">
        <f t="shared" si="44"/>
        <v>3.5000000000000003E-2</v>
      </c>
      <c r="J95" s="97">
        <f t="shared" si="44"/>
        <v>3.5000000000000003E-2</v>
      </c>
      <c r="K95" s="97">
        <f t="shared" si="44"/>
        <v>3.5000000000000003E-2</v>
      </c>
      <c r="L95" s="97">
        <f t="shared" si="44"/>
        <v>3.5000000000000003E-2</v>
      </c>
      <c r="M95" s="97">
        <f t="shared" si="44"/>
        <v>3.5000000000000003E-2</v>
      </c>
      <c r="N95" s="97">
        <f t="shared" si="44"/>
        <v>3.5000000000000003E-2</v>
      </c>
      <c r="O95" s="97">
        <f t="shared" si="44"/>
        <v>3.5000000000000003E-2</v>
      </c>
      <c r="P95" s="97">
        <f t="shared" si="44"/>
        <v>3.5000000000000003E-2</v>
      </c>
      <c r="Q95" s="97">
        <f t="shared" si="44"/>
        <v>3.5000000000000003E-2</v>
      </c>
      <c r="R95" s="97">
        <f t="shared" si="44"/>
        <v>3.5000000000000003E-2</v>
      </c>
      <c r="S95" s="97">
        <f t="shared" si="44"/>
        <v>3.5000000000000003E-2</v>
      </c>
      <c r="T95" s="97">
        <f t="shared" si="44"/>
        <v>3.5000000000000003E-2</v>
      </c>
      <c r="U95" s="97">
        <f t="shared" si="44"/>
        <v>3.5000000000000003E-2</v>
      </c>
      <c r="V95" s="97">
        <f t="shared" si="44"/>
        <v>3.5000000000000003E-2</v>
      </c>
      <c r="W95" s="97">
        <f t="shared" si="44"/>
        <v>3.5000000000000003E-2</v>
      </c>
      <c r="X95" s="97">
        <f t="shared" si="44"/>
        <v>3.5000000000000003E-2</v>
      </c>
      <c r="Y95" s="97">
        <f t="shared" si="44"/>
        <v>3.5000000000000003E-2</v>
      </c>
      <c r="Z95" s="97">
        <f t="shared" si="44"/>
        <v>3.5000000000000003E-2</v>
      </c>
      <c r="AA95" s="97">
        <f t="shared" si="44"/>
        <v>3.5000000000000003E-2</v>
      </c>
      <c r="AB95" s="97">
        <f t="shared" si="44"/>
        <v>3.5000000000000003E-2</v>
      </c>
      <c r="AC95" s="97">
        <f t="shared" si="44"/>
        <v>3.5000000000000003E-2</v>
      </c>
      <c r="AD95" s="97">
        <f t="shared" si="44"/>
        <v>3.5000000000000003E-2</v>
      </c>
      <c r="AE95" s="97">
        <f t="shared" si="44"/>
        <v>3.5000000000000003E-2</v>
      </c>
      <c r="AF95" s="97">
        <f t="shared" si="44"/>
        <v>3.5000000000000003E-2</v>
      </c>
      <c r="AG95" s="97">
        <f t="shared" si="44"/>
        <v>3.5000000000000003E-2</v>
      </c>
      <c r="AH95" s="97">
        <f t="shared" si="44"/>
        <v>3.5000000000000003E-2</v>
      </c>
      <c r="AI95" s="97">
        <f t="shared" si="44"/>
        <v>3.5000000000000003E-2</v>
      </c>
      <c r="AJ95" s="97">
        <f t="shared" si="44"/>
        <v>3.5000000000000003E-2</v>
      </c>
      <c r="AK95" s="97">
        <f t="shared" si="44"/>
        <v>3.5000000000000003E-2</v>
      </c>
      <c r="AL95" s="97">
        <f t="shared" si="44"/>
        <v>3.5000000000000003E-2</v>
      </c>
      <c r="AM95" s="97">
        <f t="shared" si="44"/>
        <v>3.5000000000000003E-2</v>
      </c>
      <c r="AN95" s="97">
        <f t="shared" si="44"/>
        <v>3.5000000000000003E-2</v>
      </c>
      <c r="AO95" s="97">
        <f t="shared" si="44"/>
        <v>3.5000000000000003E-2</v>
      </c>
      <c r="AP95" s="97">
        <f t="shared" si="44"/>
        <v>3.5000000000000003E-2</v>
      </c>
      <c r="AQ95" s="97">
        <f t="shared" si="44"/>
        <v>3.5000000000000003E-2</v>
      </c>
      <c r="AR95" s="97">
        <f t="shared" si="44"/>
        <v>3.5000000000000003E-2</v>
      </c>
      <c r="AS95" s="97">
        <f t="shared" si="44"/>
        <v>3.5000000000000003E-2</v>
      </c>
      <c r="AT95" s="97">
        <f t="shared" si="44"/>
        <v>3.5000000000000003E-2</v>
      </c>
      <c r="AU95" s="97">
        <f t="shared" si="44"/>
        <v>3.5000000000000003E-2</v>
      </c>
      <c r="AV95" s="97">
        <f t="shared" si="44"/>
        <v>3.5000000000000003E-2</v>
      </c>
      <c r="AW95" s="97">
        <f t="shared" si="44"/>
        <v>3.5000000000000003E-2</v>
      </c>
      <c r="AX95" s="97">
        <f t="shared" si="44"/>
        <v>3.5000000000000003E-2</v>
      </c>
      <c r="AY95" s="97">
        <f t="shared" si="44"/>
        <v>3.5000000000000003E-2</v>
      </c>
      <c r="AZ95" s="97">
        <f t="shared" si="44"/>
        <v>3.5000000000000003E-2</v>
      </c>
      <c r="BA95" s="97">
        <f t="shared" si="44"/>
        <v>3.5000000000000003E-2</v>
      </c>
      <c r="BB95" s="97">
        <f t="shared" si="44"/>
        <v>3.5000000000000003E-2</v>
      </c>
      <c r="BC95" s="97">
        <f t="shared" si="44"/>
        <v>3.5000000000000003E-2</v>
      </c>
      <c r="BD95" s="97">
        <f t="shared" si="44"/>
        <v>3.5000000000000003E-2</v>
      </c>
      <c r="BE95" s="97">
        <f t="shared" si="44"/>
        <v>3.5000000000000003E-2</v>
      </c>
      <c r="BF95" s="97">
        <f t="shared" si="44"/>
        <v>3.5000000000000003E-2</v>
      </c>
      <c r="BG95" s="97">
        <f t="shared" si="44"/>
        <v>3.5000000000000003E-2</v>
      </c>
      <c r="BH95" s="97">
        <f t="shared" si="44"/>
        <v>3.5000000000000003E-2</v>
      </c>
      <c r="BI95" s="97">
        <f t="shared" si="44"/>
        <v>3.5000000000000003E-2</v>
      </c>
      <c r="BJ95" s="97">
        <f t="shared" si="44"/>
        <v>3.5000000000000003E-2</v>
      </c>
      <c r="BK95" s="97">
        <f t="shared" si="44"/>
        <v>3.5000000000000003E-2</v>
      </c>
      <c r="BL95" s="97">
        <f t="shared" si="44"/>
        <v>3.5000000000000003E-2</v>
      </c>
      <c r="BM95" s="97">
        <f t="shared" si="44"/>
        <v>3.5000000000000003E-2</v>
      </c>
      <c r="BN95" s="97">
        <f t="shared" si="44"/>
        <v>3.5000000000000003E-2</v>
      </c>
      <c r="BO95" s="97">
        <f t="shared" si="44"/>
        <v>3.5000000000000003E-2</v>
      </c>
      <c r="BP95" s="97">
        <f t="shared" si="44"/>
        <v>3.5000000000000003E-2</v>
      </c>
      <c r="BQ95" s="97">
        <f t="shared" si="44"/>
        <v>3.5000000000000003E-2</v>
      </c>
      <c r="BR95" s="97">
        <f t="shared" si="44"/>
        <v>3.5000000000000003E-2</v>
      </c>
      <c r="BS95" s="97">
        <f t="shared" si="43"/>
        <v>3.5000000000000003E-2</v>
      </c>
      <c r="BT95" s="97">
        <f t="shared" si="43"/>
        <v>3.5000000000000003E-2</v>
      </c>
      <c r="BU95" s="97">
        <f t="shared" si="43"/>
        <v>3.5000000000000003E-2</v>
      </c>
    </row>
    <row r="96" spans="3:73" s="118" customFormat="1" x14ac:dyDescent="0.2">
      <c r="C96" s="93"/>
      <c r="D96" s="126"/>
      <c r="F96" s="98"/>
      <c r="G96" s="94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106"/>
    </row>
    <row r="97" spans="3:73" s="118" customFormat="1" x14ac:dyDescent="0.2">
      <c r="C97" s="91" t="s">
        <v>150</v>
      </c>
      <c r="D97" s="124">
        <f>GEOMEAN(F97:AI97)</f>
        <v>0.01</v>
      </c>
      <c r="E97" s="127"/>
      <c r="F97" s="147">
        <v>0.01</v>
      </c>
      <c r="G97" s="147">
        <f>F97</f>
        <v>0.01</v>
      </c>
      <c r="H97" s="147">
        <f t="shared" ref="H97:BS97" si="45">G97</f>
        <v>0.01</v>
      </c>
      <c r="I97" s="147">
        <f t="shared" si="45"/>
        <v>0.01</v>
      </c>
      <c r="J97" s="147">
        <f t="shared" si="45"/>
        <v>0.01</v>
      </c>
      <c r="K97" s="147">
        <f t="shared" si="45"/>
        <v>0.01</v>
      </c>
      <c r="L97" s="147">
        <f t="shared" si="45"/>
        <v>0.01</v>
      </c>
      <c r="M97" s="147">
        <f t="shared" si="45"/>
        <v>0.01</v>
      </c>
      <c r="N97" s="147">
        <f t="shared" si="45"/>
        <v>0.01</v>
      </c>
      <c r="O97" s="147">
        <f t="shared" si="45"/>
        <v>0.01</v>
      </c>
      <c r="P97" s="147">
        <f t="shared" si="45"/>
        <v>0.01</v>
      </c>
      <c r="Q97" s="147">
        <f t="shared" si="45"/>
        <v>0.01</v>
      </c>
      <c r="R97" s="147">
        <f t="shared" si="45"/>
        <v>0.01</v>
      </c>
      <c r="S97" s="147">
        <f t="shared" si="45"/>
        <v>0.01</v>
      </c>
      <c r="T97" s="147">
        <f t="shared" si="45"/>
        <v>0.01</v>
      </c>
      <c r="U97" s="147">
        <f t="shared" si="45"/>
        <v>0.01</v>
      </c>
      <c r="V97" s="147">
        <f t="shared" si="45"/>
        <v>0.01</v>
      </c>
      <c r="W97" s="147">
        <f t="shared" si="45"/>
        <v>0.01</v>
      </c>
      <c r="X97" s="147">
        <f t="shared" si="45"/>
        <v>0.01</v>
      </c>
      <c r="Y97" s="147">
        <f t="shared" si="45"/>
        <v>0.01</v>
      </c>
      <c r="Z97" s="147">
        <f t="shared" si="45"/>
        <v>0.01</v>
      </c>
      <c r="AA97" s="147">
        <f t="shared" si="45"/>
        <v>0.01</v>
      </c>
      <c r="AB97" s="147">
        <f t="shared" si="45"/>
        <v>0.01</v>
      </c>
      <c r="AC97" s="147">
        <f t="shared" si="45"/>
        <v>0.01</v>
      </c>
      <c r="AD97" s="147">
        <f t="shared" si="45"/>
        <v>0.01</v>
      </c>
      <c r="AE97" s="147">
        <f t="shared" si="45"/>
        <v>0.01</v>
      </c>
      <c r="AF97" s="147">
        <f t="shared" si="45"/>
        <v>0.01</v>
      </c>
      <c r="AG97" s="147">
        <f t="shared" si="45"/>
        <v>0.01</v>
      </c>
      <c r="AH97" s="147">
        <f t="shared" si="45"/>
        <v>0.01</v>
      </c>
      <c r="AI97" s="147">
        <f t="shared" si="45"/>
        <v>0.01</v>
      </c>
      <c r="AJ97" s="147">
        <f t="shared" si="45"/>
        <v>0.01</v>
      </c>
      <c r="AK97" s="147">
        <f t="shared" si="45"/>
        <v>0.01</v>
      </c>
      <c r="AL97" s="147">
        <f t="shared" si="45"/>
        <v>0.01</v>
      </c>
      <c r="AM97" s="147">
        <f t="shared" si="45"/>
        <v>0.01</v>
      </c>
      <c r="AN97" s="147">
        <f t="shared" si="45"/>
        <v>0.01</v>
      </c>
      <c r="AO97" s="147">
        <f t="shared" si="45"/>
        <v>0.01</v>
      </c>
      <c r="AP97" s="147">
        <f t="shared" si="45"/>
        <v>0.01</v>
      </c>
      <c r="AQ97" s="147">
        <f t="shared" si="45"/>
        <v>0.01</v>
      </c>
      <c r="AR97" s="147">
        <f t="shared" si="45"/>
        <v>0.01</v>
      </c>
      <c r="AS97" s="147">
        <f t="shared" si="45"/>
        <v>0.01</v>
      </c>
      <c r="AT97" s="147">
        <f t="shared" si="45"/>
        <v>0.01</v>
      </c>
      <c r="AU97" s="147">
        <f t="shared" si="45"/>
        <v>0.01</v>
      </c>
      <c r="AV97" s="147">
        <f t="shared" si="45"/>
        <v>0.01</v>
      </c>
      <c r="AW97" s="147">
        <f t="shared" si="45"/>
        <v>0.01</v>
      </c>
      <c r="AX97" s="147">
        <f t="shared" si="45"/>
        <v>0.01</v>
      </c>
      <c r="AY97" s="147">
        <f t="shared" si="45"/>
        <v>0.01</v>
      </c>
      <c r="AZ97" s="147">
        <f t="shared" si="45"/>
        <v>0.01</v>
      </c>
      <c r="BA97" s="147">
        <f t="shared" si="45"/>
        <v>0.01</v>
      </c>
      <c r="BB97" s="147">
        <f t="shared" si="45"/>
        <v>0.01</v>
      </c>
      <c r="BC97" s="147">
        <f t="shared" si="45"/>
        <v>0.01</v>
      </c>
      <c r="BD97" s="147">
        <f t="shared" si="45"/>
        <v>0.01</v>
      </c>
      <c r="BE97" s="147">
        <f t="shared" si="45"/>
        <v>0.01</v>
      </c>
      <c r="BF97" s="147">
        <f t="shared" si="45"/>
        <v>0.01</v>
      </c>
      <c r="BG97" s="147">
        <f t="shared" si="45"/>
        <v>0.01</v>
      </c>
      <c r="BH97" s="147">
        <f t="shared" si="45"/>
        <v>0.01</v>
      </c>
      <c r="BI97" s="147">
        <f t="shared" si="45"/>
        <v>0.01</v>
      </c>
      <c r="BJ97" s="147">
        <f t="shared" si="45"/>
        <v>0.01</v>
      </c>
      <c r="BK97" s="147">
        <f t="shared" si="45"/>
        <v>0.01</v>
      </c>
      <c r="BL97" s="147">
        <f t="shared" si="45"/>
        <v>0.01</v>
      </c>
      <c r="BM97" s="147">
        <f t="shared" si="45"/>
        <v>0.01</v>
      </c>
      <c r="BN97" s="147">
        <f t="shared" si="45"/>
        <v>0.01</v>
      </c>
      <c r="BO97" s="147">
        <f t="shared" si="45"/>
        <v>0.01</v>
      </c>
      <c r="BP97" s="147">
        <f t="shared" si="45"/>
        <v>0.01</v>
      </c>
      <c r="BQ97" s="147">
        <f t="shared" si="45"/>
        <v>0.01</v>
      </c>
      <c r="BR97" s="147">
        <f t="shared" si="45"/>
        <v>0.01</v>
      </c>
      <c r="BS97" s="147">
        <f t="shared" si="45"/>
        <v>0.01</v>
      </c>
      <c r="BT97" s="147">
        <f>BS97</f>
        <v>0.01</v>
      </c>
      <c r="BU97" s="147">
        <f>BT97</f>
        <v>0.01</v>
      </c>
    </row>
    <row r="98" spans="3:73" s="118" customFormat="1" x14ac:dyDescent="0.2">
      <c r="C98" s="73" t="s">
        <v>151</v>
      </c>
      <c r="D98" s="126">
        <f>GEOMEAN(F98:AI98)</f>
        <v>0.02</v>
      </c>
      <c r="F98" s="148">
        <v>0.02</v>
      </c>
      <c r="G98" s="148">
        <v>0.02</v>
      </c>
      <c r="H98" s="148">
        <v>0.02</v>
      </c>
      <c r="I98" s="148">
        <v>0.02</v>
      </c>
      <c r="J98" s="148">
        <v>0.02</v>
      </c>
      <c r="K98" s="148">
        <v>0.02</v>
      </c>
      <c r="L98" s="148">
        <v>0.02</v>
      </c>
      <c r="M98" s="148">
        <v>0.02</v>
      </c>
      <c r="N98" s="148">
        <v>0.02</v>
      </c>
      <c r="O98" s="148">
        <v>0.02</v>
      </c>
      <c r="P98" s="148">
        <v>0.02</v>
      </c>
      <c r="Q98" s="148">
        <v>0.02</v>
      </c>
      <c r="R98" s="148">
        <v>0.02</v>
      </c>
      <c r="S98" s="148">
        <v>0.02</v>
      </c>
      <c r="T98" s="148">
        <v>0.02</v>
      </c>
      <c r="U98" s="148">
        <v>0.02</v>
      </c>
      <c r="V98" s="148">
        <v>0.02</v>
      </c>
      <c r="W98" s="148">
        <v>0.02</v>
      </c>
      <c r="X98" s="148">
        <v>0.02</v>
      </c>
      <c r="Y98" s="148">
        <v>0.02</v>
      </c>
      <c r="Z98" s="148">
        <v>0.02</v>
      </c>
      <c r="AA98" s="148">
        <v>0.02</v>
      </c>
      <c r="AB98" s="148">
        <v>0.02</v>
      </c>
      <c r="AC98" s="148">
        <v>0.02</v>
      </c>
      <c r="AD98" s="148">
        <v>0.02</v>
      </c>
      <c r="AE98" s="148">
        <v>0.02</v>
      </c>
      <c r="AF98" s="148">
        <v>0.02</v>
      </c>
      <c r="AG98" s="148">
        <v>0.02</v>
      </c>
      <c r="AH98" s="148">
        <v>0.02</v>
      </c>
      <c r="AI98" s="148">
        <v>0.02</v>
      </c>
      <c r="AJ98" s="148">
        <v>0.02</v>
      </c>
      <c r="AK98" s="148">
        <v>0.02</v>
      </c>
      <c r="AL98" s="148">
        <v>0.02</v>
      </c>
      <c r="AM98" s="148">
        <v>0.02</v>
      </c>
      <c r="AN98" s="148">
        <v>0.02</v>
      </c>
      <c r="AO98" s="148">
        <v>0.02</v>
      </c>
      <c r="AP98" s="148">
        <v>0.02</v>
      </c>
      <c r="AQ98" s="148">
        <v>0.02</v>
      </c>
      <c r="AR98" s="148">
        <v>0.02</v>
      </c>
      <c r="AS98" s="148">
        <v>0.02</v>
      </c>
      <c r="AT98" s="148">
        <v>0.02</v>
      </c>
      <c r="AU98" s="148">
        <v>0.02</v>
      </c>
      <c r="AV98" s="148">
        <v>0.02</v>
      </c>
      <c r="AW98" s="148">
        <v>0.02</v>
      </c>
      <c r="AX98" s="148">
        <v>0.02</v>
      </c>
      <c r="AY98" s="148">
        <v>0.02</v>
      </c>
      <c r="AZ98" s="148">
        <v>0.02</v>
      </c>
      <c r="BA98" s="148">
        <v>0.02</v>
      </c>
      <c r="BB98" s="148">
        <v>0.02</v>
      </c>
      <c r="BC98" s="148">
        <v>0.02</v>
      </c>
      <c r="BD98" s="148">
        <v>0.02</v>
      </c>
      <c r="BE98" s="148">
        <v>0.02</v>
      </c>
      <c r="BF98" s="148">
        <v>0.02</v>
      </c>
      <c r="BG98" s="148">
        <v>0.02</v>
      </c>
      <c r="BH98" s="148">
        <v>0.02</v>
      </c>
      <c r="BI98" s="148">
        <v>0.02</v>
      </c>
      <c r="BJ98" s="148">
        <v>0.02</v>
      </c>
      <c r="BK98" s="148">
        <v>0.02</v>
      </c>
      <c r="BL98" s="148">
        <v>0.02</v>
      </c>
      <c r="BM98" s="148">
        <v>0.02</v>
      </c>
      <c r="BN98" s="148">
        <v>0.02</v>
      </c>
      <c r="BO98" s="148">
        <v>0.02</v>
      </c>
      <c r="BP98" s="148">
        <v>0.02</v>
      </c>
      <c r="BQ98" s="148">
        <v>0.02</v>
      </c>
      <c r="BR98" s="148">
        <v>0.02</v>
      </c>
      <c r="BS98" s="148">
        <v>0.02</v>
      </c>
      <c r="BT98" s="148">
        <v>0.02</v>
      </c>
      <c r="BU98" s="148">
        <v>0.02</v>
      </c>
    </row>
    <row r="99" spans="3:73" s="118" customFormat="1" x14ac:dyDescent="0.2">
      <c r="C99" s="74" t="s">
        <v>152</v>
      </c>
      <c r="D99" s="128">
        <f>GEOMEAN(F99:AI99)</f>
        <v>0.03</v>
      </c>
      <c r="E99" s="129"/>
      <c r="F99" s="149">
        <v>0.03</v>
      </c>
      <c r="G99" s="149">
        <v>0.03</v>
      </c>
      <c r="H99" s="149">
        <v>0.03</v>
      </c>
      <c r="I99" s="149">
        <v>0.03</v>
      </c>
      <c r="J99" s="149">
        <v>0.03</v>
      </c>
      <c r="K99" s="149">
        <v>0.03</v>
      </c>
      <c r="L99" s="149">
        <v>0.03</v>
      </c>
      <c r="M99" s="149">
        <v>0.03</v>
      </c>
      <c r="N99" s="149">
        <v>0.03</v>
      </c>
      <c r="O99" s="149">
        <v>0.03</v>
      </c>
      <c r="P99" s="149">
        <v>0.03</v>
      </c>
      <c r="Q99" s="149">
        <v>0.03</v>
      </c>
      <c r="R99" s="149">
        <v>0.03</v>
      </c>
      <c r="S99" s="149">
        <v>0.03</v>
      </c>
      <c r="T99" s="149">
        <v>0.03</v>
      </c>
      <c r="U99" s="149">
        <v>0.03</v>
      </c>
      <c r="V99" s="149">
        <v>0.03</v>
      </c>
      <c r="W99" s="149">
        <v>0.03</v>
      </c>
      <c r="X99" s="149">
        <v>0.03</v>
      </c>
      <c r="Y99" s="149">
        <v>0.03</v>
      </c>
      <c r="Z99" s="149">
        <v>0.03</v>
      </c>
      <c r="AA99" s="149">
        <v>0.03</v>
      </c>
      <c r="AB99" s="149">
        <v>0.03</v>
      </c>
      <c r="AC99" s="149">
        <v>0.03</v>
      </c>
      <c r="AD99" s="149">
        <v>0.03</v>
      </c>
      <c r="AE99" s="149">
        <v>0.03</v>
      </c>
      <c r="AF99" s="149">
        <v>0.03</v>
      </c>
      <c r="AG99" s="149">
        <v>0.03</v>
      </c>
      <c r="AH99" s="149">
        <v>0.03</v>
      </c>
      <c r="AI99" s="149">
        <v>0.03</v>
      </c>
      <c r="AJ99" s="149">
        <v>0.03</v>
      </c>
      <c r="AK99" s="149">
        <v>0.03</v>
      </c>
      <c r="AL99" s="149">
        <v>0.03</v>
      </c>
      <c r="AM99" s="149">
        <v>0.03</v>
      </c>
      <c r="AN99" s="149">
        <v>0.03</v>
      </c>
      <c r="AO99" s="149">
        <v>0.03</v>
      </c>
      <c r="AP99" s="149">
        <v>0.03</v>
      </c>
      <c r="AQ99" s="149">
        <v>0.03</v>
      </c>
      <c r="AR99" s="149">
        <v>0.03</v>
      </c>
      <c r="AS99" s="149">
        <v>0.03</v>
      </c>
      <c r="AT99" s="149">
        <v>0.03</v>
      </c>
      <c r="AU99" s="149">
        <v>0.03</v>
      </c>
      <c r="AV99" s="149">
        <v>0.03</v>
      </c>
      <c r="AW99" s="149">
        <v>0.03</v>
      </c>
      <c r="AX99" s="149">
        <v>0.03</v>
      </c>
      <c r="AY99" s="149">
        <v>0.03</v>
      </c>
      <c r="AZ99" s="149">
        <v>0.03</v>
      </c>
      <c r="BA99" s="149">
        <v>0.03</v>
      </c>
      <c r="BB99" s="149">
        <v>0.03</v>
      </c>
      <c r="BC99" s="149">
        <v>0.03</v>
      </c>
      <c r="BD99" s="149">
        <v>0.03</v>
      </c>
      <c r="BE99" s="149">
        <v>0.03</v>
      </c>
      <c r="BF99" s="149">
        <v>0.03</v>
      </c>
      <c r="BG99" s="149">
        <v>0.03</v>
      </c>
      <c r="BH99" s="149">
        <v>0.03</v>
      </c>
      <c r="BI99" s="149">
        <v>0.03</v>
      </c>
      <c r="BJ99" s="149">
        <v>0.03</v>
      </c>
      <c r="BK99" s="149">
        <v>0.03</v>
      </c>
      <c r="BL99" s="149">
        <v>0.03</v>
      </c>
      <c r="BM99" s="149">
        <v>0.03</v>
      </c>
      <c r="BN99" s="149">
        <v>0.03</v>
      </c>
      <c r="BO99" s="149">
        <v>0.03</v>
      </c>
      <c r="BP99" s="149">
        <v>0.03</v>
      </c>
      <c r="BQ99" s="149">
        <v>0.03</v>
      </c>
      <c r="BR99" s="149">
        <v>0.03</v>
      </c>
      <c r="BS99" s="149">
        <v>0.03</v>
      </c>
      <c r="BT99" s="149">
        <v>0.03</v>
      </c>
      <c r="BU99" s="149">
        <v>0.03</v>
      </c>
    </row>
    <row r="100" spans="3:73" s="119" customFormat="1" x14ac:dyDescent="0.2"/>
    <row r="101" spans="3:73" s="119" customFormat="1" x14ac:dyDescent="0.2"/>
    <row r="102" spans="3:73" s="119" customFormat="1" x14ac:dyDescent="0.2">
      <c r="C102" s="349" t="s">
        <v>225</v>
      </c>
      <c r="D102" s="350"/>
      <c r="E102" s="350"/>
      <c r="F102" s="350"/>
      <c r="G102" s="351"/>
    </row>
    <row r="103" spans="3:73" s="119" customFormat="1" x14ac:dyDescent="0.2">
      <c r="C103" s="352" t="s">
        <v>248</v>
      </c>
      <c r="D103" s="300"/>
      <c r="E103" s="300"/>
      <c r="F103" s="300"/>
      <c r="G103" s="353"/>
    </row>
    <row r="104" spans="3:73" s="119" customFormat="1" x14ac:dyDescent="0.2">
      <c r="C104" s="352" t="s">
        <v>226</v>
      </c>
      <c r="D104" s="300"/>
      <c r="E104" s="300"/>
      <c r="F104" s="300"/>
      <c r="G104" s="353"/>
    </row>
    <row r="105" spans="3:73" s="119" customFormat="1" x14ac:dyDescent="0.2">
      <c r="C105" s="352" t="s">
        <v>227</v>
      </c>
      <c r="D105" s="300"/>
      <c r="E105" s="300"/>
      <c r="F105" s="300"/>
      <c r="G105" s="353"/>
    </row>
    <row r="106" spans="3:73" s="119" customFormat="1" x14ac:dyDescent="0.2">
      <c r="C106" s="356" t="s">
        <v>247</v>
      </c>
      <c r="D106" s="354"/>
      <c r="E106" s="354"/>
      <c r="F106" s="354"/>
      <c r="G106" s="355"/>
    </row>
    <row r="107" spans="3:73" s="119" customFormat="1" x14ac:dyDescent="0.2"/>
    <row r="108" spans="3:73" s="119" customFormat="1" x14ac:dyDescent="0.2">
      <c r="C108" s="157"/>
      <c r="D108" s="157"/>
    </row>
    <row r="109" spans="3:73" x14ac:dyDescent="0.2">
      <c r="C109" s="153"/>
      <c r="D109" s="153"/>
    </row>
    <row r="110" spans="3:73" x14ac:dyDescent="0.2">
      <c r="C110" s="158" t="s">
        <v>174</v>
      </c>
      <c r="D110" s="153"/>
    </row>
    <row r="111" spans="3:73" x14ac:dyDescent="0.2">
      <c r="C111" s="153"/>
      <c r="D111" s="153"/>
    </row>
    <row r="112" spans="3:73" x14ac:dyDescent="0.2">
      <c r="C112" s="154" t="s">
        <v>59</v>
      </c>
      <c r="D112" s="155" t="s">
        <v>129</v>
      </c>
      <c r="E112" s="154" t="s">
        <v>202</v>
      </c>
    </row>
    <row r="113" spans="3:12" x14ac:dyDescent="0.2">
      <c r="C113" s="150" t="s">
        <v>10</v>
      </c>
      <c r="D113" s="151">
        <v>1</v>
      </c>
      <c r="E113" s="1" t="s">
        <v>204</v>
      </c>
      <c r="F113" s="3"/>
      <c r="G113" s="3"/>
      <c r="H113" s="3"/>
      <c r="I113" s="3"/>
      <c r="J113" s="3"/>
      <c r="K113" s="3"/>
      <c r="L113" s="2"/>
    </row>
    <row r="114" spans="3:12" x14ac:dyDescent="0.2">
      <c r="C114" s="150" t="s">
        <v>144</v>
      </c>
      <c r="D114" s="151">
        <v>2</v>
      </c>
      <c r="E114" s="1" t="s">
        <v>203</v>
      </c>
      <c r="F114" s="3"/>
      <c r="G114" s="3"/>
      <c r="H114" s="3"/>
      <c r="I114" s="3"/>
      <c r="J114" s="3"/>
      <c r="K114" s="3"/>
      <c r="L114" s="2"/>
    </row>
    <row r="115" spans="3:12" x14ac:dyDescent="0.2">
      <c r="C115" s="150" t="s">
        <v>7</v>
      </c>
      <c r="D115" s="151">
        <v>3</v>
      </c>
      <c r="E115" s="1" t="s">
        <v>205</v>
      </c>
      <c r="F115" s="3"/>
      <c r="G115" s="3"/>
      <c r="H115" s="3"/>
      <c r="I115" s="3"/>
      <c r="J115" s="3"/>
      <c r="K115" s="3"/>
      <c r="L115" s="2"/>
    </row>
    <row r="116" spans="3:12" x14ac:dyDescent="0.2">
      <c r="C116" s="150" t="s">
        <v>14</v>
      </c>
      <c r="D116" s="151">
        <v>4</v>
      </c>
      <c r="E116" s="1" t="s">
        <v>206</v>
      </c>
      <c r="F116" s="3"/>
      <c r="G116" s="3"/>
      <c r="H116" s="3"/>
      <c r="I116" s="3"/>
      <c r="J116" s="3"/>
      <c r="K116" s="3"/>
      <c r="L116" s="2"/>
    </row>
    <row r="117" spans="3:12" x14ac:dyDescent="0.2">
      <c r="C117" s="150" t="s">
        <v>11</v>
      </c>
      <c r="D117" s="151">
        <v>5</v>
      </c>
      <c r="E117" s="1" t="s">
        <v>207</v>
      </c>
      <c r="F117" s="3"/>
      <c r="G117" s="3"/>
      <c r="H117" s="3"/>
      <c r="I117" s="3"/>
      <c r="J117" s="3"/>
      <c r="K117" s="3"/>
      <c r="L117" s="2"/>
    </row>
    <row r="118" spans="3:12" x14ac:dyDescent="0.2">
      <c r="C118" s="150" t="s">
        <v>201</v>
      </c>
      <c r="D118" s="151">
        <v>6</v>
      </c>
      <c r="E118" s="1" t="s">
        <v>208</v>
      </c>
      <c r="F118" s="3"/>
      <c r="G118" s="3"/>
      <c r="H118" s="3"/>
      <c r="I118" s="3"/>
      <c r="J118" s="3"/>
      <c r="K118" s="3"/>
      <c r="L118" s="2"/>
    </row>
    <row r="119" spans="3:12" x14ac:dyDescent="0.2">
      <c r="C119" s="152"/>
      <c r="D119" s="153"/>
    </row>
    <row r="120" spans="3:12" x14ac:dyDescent="0.2">
      <c r="C120" s="152"/>
      <c r="D120" s="153"/>
    </row>
    <row r="121" spans="3:12" x14ac:dyDescent="0.2">
      <c r="C121" s="152"/>
      <c r="D121" s="153"/>
    </row>
    <row r="122" spans="3:12" x14ac:dyDescent="0.2">
      <c r="C122" s="154" t="s">
        <v>167</v>
      </c>
      <c r="D122" s="155" t="s">
        <v>166</v>
      </c>
    </row>
    <row r="123" spans="3:12" x14ac:dyDescent="0.2">
      <c r="C123" s="150" t="s">
        <v>146</v>
      </c>
      <c r="D123" s="156">
        <v>1</v>
      </c>
    </row>
    <row r="124" spans="3:12" x14ac:dyDescent="0.2">
      <c r="C124" s="150" t="s">
        <v>145</v>
      </c>
      <c r="D124" s="156">
        <f>10^3</f>
        <v>1000</v>
      </c>
    </row>
    <row r="125" spans="3:12" x14ac:dyDescent="0.2">
      <c r="C125" s="150" t="s">
        <v>147</v>
      </c>
      <c r="D125" s="156">
        <f>10^6</f>
        <v>1000000</v>
      </c>
    </row>
    <row r="126" spans="3:12" x14ac:dyDescent="0.2">
      <c r="C126" s="150" t="s">
        <v>148</v>
      </c>
      <c r="D126" s="156">
        <f>10^9</f>
        <v>1000000000</v>
      </c>
    </row>
  </sheetData>
  <dataValidations disablePrompts="1" count="1">
    <dataValidation type="list" allowBlank="1" showInputMessage="1" showErrorMessage="1" sqref="E53" xr:uid="{00000000-0002-0000-0B00-000000000000}">
      <formula1>$C$64:$C$81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2288-FB99-4A5A-B6D1-8F7589850ED7}">
  <sheetPr codeName="Sheet1">
    <tabColor theme="1"/>
  </sheetPr>
  <dimension ref="A1:B6"/>
  <sheetViews>
    <sheetView workbookViewId="0">
      <selection activeCell="F7" sqref="F7"/>
    </sheetView>
  </sheetViews>
  <sheetFormatPr defaultColWidth="8.7109375" defaultRowHeight="12.75" x14ac:dyDescent="0.2"/>
  <cols>
    <col min="1" max="1" width="8.7109375" style="430"/>
    <col min="2" max="2" width="20.140625" style="430" customWidth="1"/>
    <col min="3" max="16384" width="8.7109375" style="430"/>
  </cols>
  <sheetData>
    <row r="1" spans="1:2" x14ac:dyDescent="0.2">
      <c r="A1" s="117" t="s">
        <v>272</v>
      </c>
      <c r="B1" s="117"/>
    </row>
    <row r="2" spans="1:2" x14ac:dyDescent="0.2">
      <c r="A2" s="117" t="s">
        <v>296</v>
      </c>
      <c r="B2" s="117"/>
    </row>
    <row r="3" spans="1:2" x14ac:dyDescent="0.2">
      <c r="A3" s="117" t="s">
        <v>307</v>
      </c>
      <c r="B3" s="117"/>
    </row>
    <row r="4" spans="1:2" x14ac:dyDescent="0.2">
      <c r="A4" s="117" t="s">
        <v>297</v>
      </c>
      <c r="B4" s="117"/>
    </row>
    <row r="5" spans="1:2" x14ac:dyDescent="0.2">
      <c r="A5" s="117" t="s">
        <v>298</v>
      </c>
      <c r="B5" s="117"/>
    </row>
    <row r="6" spans="1:2" x14ac:dyDescent="0.2">
      <c r="A6" s="117" t="s">
        <v>304</v>
      </c>
      <c r="B6" s="11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5008-7DDA-4852-9A76-1726150F08D0}">
  <sheetPr codeName="Sheet5"/>
  <dimension ref="A1:K60"/>
  <sheetViews>
    <sheetView showGridLines="0" zoomScaleNormal="100" workbookViewId="0">
      <selection activeCell="J1" sqref="J1:J3"/>
    </sheetView>
  </sheetViews>
  <sheetFormatPr defaultRowHeight="12.75" x14ac:dyDescent="0.2"/>
  <cols>
    <col min="2" max="2" width="10.7109375" customWidth="1"/>
    <col min="3" max="3" width="3.28515625" customWidth="1"/>
    <col min="5" max="5" width="3.28515625" customWidth="1"/>
    <col min="6" max="6" width="13.85546875" customWidth="1"/>
    <col min="7" max="7" width="13.85546875" style="445" customWidth="1"/>
    <col min="8" max="8" width="16.7109375" customWidth="1"/>
    <col min="9" max="9" width="16.7109375" style="445" customWidth="1"/>
    <col min="10" max="11" width="15.28515625" customWidth="1"/>
  </cols>
  <sheetData>
    <row r="1" spans="1:11" ht="15" x14ac:dyDescent="0.2">
      <c r="A1" t="s">
        <v>272</v>
      </c>
      <c r="H1" s="432"/>
      <c r="I1" s="459"/>
      <c r="J1" s="459"/>
    </row>
    <row r="2" spans="1:11" ht="15" x14ac:dyDescent="0.2">
      <c r="A2" t="s">
        <v>296</v>
      </c>
      <c r="H2" s="432"/>
      <c r="I2" s="459"/>
      <c r="J2" s="459"/>
    </row>
    <row r="3" spans="1:11" ht="15" x14ac:dyDescent="0.2">
      <c r="A3" t="s">
        <v>307</v>
      </c>
      <c r="H3" s="432"/>
      <c r="I3" s="459"/>
      <c r="J3" s="459"/>
    </row>
    <row r="4" spans="1:11" ht="15" x14ac:dyDescent="0.2">
      <c r="A4" t="s">
        <v>297</v>
      </c>
      <c r="H4" s="432"/>
      <c r="I4" s="459"/>
      <c r="J4" s="459" t="s">
        <v>273</v>
      </c>
    </row>
    <row r="5" spans="1:11" x14ac:dyDescent="0.2">
      <c r="A5" t="s">
        <v>298</v>
      </c>
    </row>
    <row r="6" spans="1:11" x14ac:dyDescent="0.2">
      <c r="A6" t="s">
        <v>305</v>
      </c>
    </row>
    <row r="7" spans="1:11" ht="78.75" x14ac:dyDescent="0.25">
      <c r="B7" s="420" t="s">
        <v>4</v>
      </c>
      <c r="C7" s="421"/>
      <c r="D7" s="433" t="s">
        <v>275</v>
      </c>
      <c r="E7" s="421"/>
      <c r="F7" s="422" t="s">
        <v>290</v>
      </c>
      <c r="G7" s="456" t="s">
        <v>291</v>
      </c>
      <c r="H7" s="422" t="s">
        <v>292</v>
      </c>
      <c r="I7" s="456" t="s">
        <v>293</v>
      </c>
      <c r="J7" s="422" t="s">
        <v>294</v>
      </c>
      <c r="K7" s="456" t="s">
        <v>295</v>
      </c>
    </row>
    <row r="8" spans="1:11" x14ac:dyDescent="0.2">
      <c r="B8" s="416"/>
      <c r="C8" s="416"/>
      <c r="E8" s="416"/>
      <c r="F8" s="417"/>
      <c r="G8" s="454"/>
      <c r="H8" s="417"/>
      <c r="I8" s="454"/>
      <c r="J8" s="417"/>
      <c r="K8" s="454"/>
    </row>
    <row r="9" spans="1:11" ht="15.75" x14ac:dyDescent="0.25">
      <c r="B9" s="421">
        <f>+Inputs!T9</f>
        <v>2024</v>
      </c>
      <c r="C9" s="421"/>
      <c r="D9" s="434">
        <f>SUMIF(Results!$O$9:$BM$9,B9,Results!$O$11:$BM$11)</f>
        <v>0.83486114810721945</v>
      </c>
      <c r="E9" s="421"/>
      <c r="F9" s="423">
        <f ca="1">SUMIF(Inputs!$R$9:$BP$9,$B9,Inputs!$R$72:$BP$72)/10^6</f>
        <v>2.4297265955010738</v>
      </c>
      <c r="G9" s="458">
        <f ca="1">+$D9*F9</f>
        <v>2.0284843351066719</v>
      </c>
      <c r="H9" s="423">
        <f ca="1">SUMIF(Inputs!$R$9:$BP$9,$B9,Inputs!$R$73:$BP$73)/10^6</f>
        <v>3.2305410587730572</v>
      </c>
      <c r="I9" s="458">
        <f ca="1">+$D9*H9</f>
        <v>2.697053217334787</v>
      </c>
      <c r="J9" s="423">
        <f ca="1">SUMIF(Inputs!$R$9:$BP$9,$B9,Inputs!$R$74:$BP$74)/10^6</f>
        <v>2.541199088874345</v>
      </c>
      <c r="K9" s="458">
        <f ca="1">+$D9*J9</f>
        <v>2.1215483889066555</v>
      </c>
    </row>
    <row r="10" spans="1:11" ht="15.75" x14ac:dyDescent="0.25">
      <c r="B10" s="421">
        <f>+B9+1</f>
        <v>2025</v>
      </c>
      <c r="C10" s="421"/>
      <c r="D10" s="434">
        <f>SUMIF(Results!$O$9:$BM$9,B10,Results!$O$11:$BM$11)</f>
        <v>0.77668114330136817</v>
      </c>
      <c r="E10" s="421"/>
      <c r="F10" s="423">
        <f ca="1">SUMIF(Inputs!$R$9:$BP$9,$B10,Inputs!$R$72:$BP$72)/10^6</f>
        <v>15.622357729751995</v>
      </c>
      <c r="G10" s="458">
        <f t="shared" ref="G10:G57" ca="1" si="0">+$D10*F10</f>
        <v>12.133590662606746</v>
      </c>
      <c r="H10" s="423">
        <f ca="1">SUMIF(Inputs!$R$9:$BP$9,$B10,Inputs!$R$73:$BP$73)/10^6</f>
        <v>20.776761472415359</v>
      </c>
      <c r="I10" s="458">
        <f t="shared" ref="I10:I57" ca="1" si="1">+$D10*H10</f>
        <v>16.136918854495377</v>
      </c>
      <c r="J10" s="423">
        <f ca="1">SUMIF(Inputs!$R$9:$BP$9,$B10,Inputs!$R$74:$BP$74)/10^6</f>
        <v>16.324812838060488</v>
      </c>
      <c r="K10" s="458">
        <f t="shared" ref="K10:K57" ca="1" si="2">+$D10*J10</f>
        <v>12.679174299245673</v>
      </c>
    </row>
    <row r="11" spans="1:11" ht="15.75" x14ac:dyDescent="0.25">
      <c r="B11" s="421">
        <f t="shared" ref="B11:B57" si="3">+B10+1</f>
        <v>2026</v>
      </c>
      <c r="C11" s="421"/>
      <c r="D11" s="434">
        <f>SUMIF(Results!$O$9:$BM$9,B11,Results!$O$11:$BM$11)</f>
        <v>0.72255560068588576</v>
      </c>
      <c r="E11" s="421"/>
      <c r="F11" s="423">
        <f ca="1">SUMIF(Inputs!$R$9:$BP$9,$B11,Inputs!$R$72:$BP$72)/10^6</f>
        <v>27.628954435413139</v>
      </c>
      <c r="G11" s="458">
        <f t="shared" ca="1" si="0"/>
        <v>19.963455768402909</v>
      </c>
      <c r="H11" s="423">
        <f ca="1">SUMIF(Inputs!$R$9:$BP$9,$B11,Inputs!$R$73:$BP$73)/10^6</f>
        <v>36.835442744258749</v>
      </c>
      <c r="I11" s="458">
        <f t="shared" ca="1" si="1"/>
        <v>26.615655458608433</v>
      </c>
      <c r="J11" s="423">
        <f ca="1">SUMIF(Inputs!$R$9:$BP$9,$B11,Inputs!$R$74:$BP$74)/10^6</f>
        <v>28.754630884030561</v>
      </c>
      <c r="K11" s="458">
        <f t="shared" ca="1" si="2"/>
        <v>20.776819590911625</v>
      </c>
    </row>
    <row r="12" spans="1:11" ht="15.75" x14ac:dyDescent="0.25">
      <c r="B12" s="421">
        <f t="shared" si="3"/>
        <v>2027</v>
      </c>
      <c r="C12" s="421"/>
      <c r="D12" s="434">
        <f>SUMIF(Results!$O$9:$BM$9,B12,Results!$O$11:$BM$11)</f>
        <v>0.6722019719229374</v>
      </c>
      <c r="E12" s="421"/>
      <c r="F12" s="423">
        <f ca="1">SUMIF(Inputs!$R$9:$BP$9,$B12,Inputs!$R$72:$BP$72)/10^6</f>
        <v>26.855392246067524</v>
      </c>
      <c r="G12" s="458">
        <f t="shared" ca="1" si="0"/>
        <v>18.052247624570551</v>
      </c>
      <c r="H12" s="423">
        <f ca="1">SUMIF(Inputs!$R$9:$BP$9,$B12,Inputs!$R$73:$BP$73)/10^6</f>
        <v>35.780953512097298</v>
      </c>
      <c r="I12" s="458">
        <f t="shared" ca="1" si="1"/>
        <v>24.052027508114758</v>
      </c>
      <c r="J12" s="423">
        <f ca="1">SUMIF(Inputs!$R$9:$BP$9,$B12,Inputs!$R$74:$BP$74)/10^6</f>
        <v>27.946444223833762</v>
      </c>
      <c r="K12" s="458">
        <f t="shared" ca="1" si="2"/>
        <v>18.785654915495439</v>
      </c>
    </row>
    <row r="13" spans="1:11" ht="15.75" x14ac:dyDescent="0.25">
      <c r="B13" s="421">
        <f t="shared" si="3"/>
        <v>2028</v>
      </c>
      <c r="C13" s="421"/>
      <c r="D13" s="434">
        <f>SUMIF(Results!$O$9:$BM$9,B13,Results!$O$11:$BM$11)</f>
        <v>0.62523364951979377</v>
      </c>
      <c r="E13" s="421"/>
      <c r="F13" s="423">
        <f ca="1">SUMIF(Inputs!$R$9:$BP$9,$B13,Inputs!$R$72:$BP$72)/10^6</f>
        <v>26.128679632817054</v>
      </c>
      <c r="G13" s="458">
        <f t="shared" ca="1" si="0"/>
        <v>16.33652972395971</v>
      </c>
      <c r="H13" s="423">
        <f ca="1">SUMIF(Inputs!$R$9:$BP$9,$B13,Inputs!$R$73:$BP$73)/10^6</f>
        <v>34.791432016561842</v>
      </c>
      <c r="I13" s="458">
        <f t="shared" ca="1" si="1"/>
        <v>21.752774011734758</v>
      </c>
      <c r="J13" s="423">
        <f ca="1">SUMIF(Inputs!$R$9:$BP$9,$B13,Inputs!$R$74:$BP$74)/10^6</f>
        <v>27.189362301238678</v>
      </c>
      <c r="K13" s="458">
        <f t="shared" ca="1" si="2"/>
        <v>16.999704219719355</v>
      </c>
    </row>
    <row r="14" spans="1:11" ht="15.75" x14ac:dyDescent="0.25">
      <c r="B14" s="421">
        <f t="shared" si="3"/>
        <v>2029</v>
      </c>
      <c r="C14" s="421"/>
      <c r="D14" s="434">
        <f>SUMIF(Results!$O$9:$BM$9,B14,Results!$O$11:$BM$11)</f>
        <v>0.58166221633439186</v>
      </c>
      <c r="E14" s="421"/>
      <c r="F14" s="423">
        <f ca="1">SUMIF(Inputs!$R$9:$BP$9,$B14,Inputs!$R$72:$BP$72)/10^6</f>
        <v>25.444201230366954</v>
      </c>
      <c r="G14" s="458">
        <f t="shared" ca="1" si="0"/>
        <v>14.799930480513503</v>
      </c>
      <c r="H14" s="423">
        <f ca="1">SUMIF(Inputs!$R$9:$BP$9,$B14,Inputs!$R$73:$BP$73)/10^6</f>
        <v>33.860381483989762</v>
      </c>
      <c r="I14" s="458">
        <f t="shared" ca="1" si="1"/>
        <v>19.695304539905489</v>
      </c>
      <c r="J14" s="423">
        <f ca="1">SUMIF(Inputs!$R$9:$BP$9,$B14,Inputs!$R$74:$BP$74)/10^6</f>
        <v>26.478274642485147</v>
      </c>
      <c r="K14" s="458">
        <f t="shared" ca="1" si="2"/>
        <v>15.401411913258638</v>
      </c>
    </row>
    <row r="15" spans="1:11" ht="15.75" x14ac:dyDescent="0.25">
      <c r="B15" s="421">
        <f t="shared" si="3"/>
        <v>2030</v>
      </c>
      <c r="C15" s="421"/>
      <c r="D15" s="434">
        <f>SUMIF(Results!$O$9:$BM$9,B15,Results!$O$11:$BM$11)</f>
        <v>0.54112719968109446</v>
      </c>
      <c r="E15" s="421"/>
      <c r="F15" s="423">
        <f ca="1">SUMIF(Inputs!$R$9:$BP$9,$B15,Inputs!$R$72:$BP$72)/10^6</f>
        <v>24.798092307605053</v>
      </c>
      <c r="G15" s="458">
        <f t="shared" ca="1" si="0"/>
        <v>13.418922247847613</v>
      </c>
      <c r="H15" s="423">
        <f ca="1">SUMIF(Inputs!$R$9:$BP$9,$B15,Inputs!$R$73:$BP$73)/10^6</f>
        <v>32.982387936328912</v>
      </c>
      <c r="I15" s="458">
        <f t="shared" ca="1" si="1"/>
        <v>17.847667222781176</v>
      </c>
      <c r="J15" s="423">
        <f ca="1">SUMIF(Inputs!$R$9:$BP$9,$B15,Inputs!$R$74:$BP$74)/10^6</f>
        <v>25.80892251943969</v>
      </c>
      <c r="K15" s="458">
        <f t="shared" ca="1" si="2"/>
        <v>13.965909969730737</v>
      </c>
    </row>
    <row r="16" spans="1:11" ht="15.75" x14ac:dyDescent="0.25">
      <c r="B16" s="421">
        <f t="shared" si="3"/>
        <v>2031</v>
      </c>
      <c r="C16" s="421"/>
      <c r="D16" s="434">
        <f>SUMIF(Results!$O$9:$BM$9,B16,Results!$O$11:$BM$11)</f>
        <v>0.50341699703314502</v>
      </c>
      <c r="E16" s="421"/>
      <c r="F16" s="423">
        <f ca="1">SUMIF(Inputs!$R$9:$BP$9,$B16,Inputs!$R$72:$BP$72)/10^6</f>
        <v>24.179399343286217</v>
      </c>
      <c r="G16" s="458">
        <f t="shared" ca="1" si="0"/>
        <v>12.172320607462346</v>
      </c>
      <c r="H16" s="423">
        <f ca="1">SUMIF(Inputs!$R$9:$BP$9,$B16,Inputs!$R$73:$BP$73)/10^6</f>
        <v>32.141570371292936</v>
      </c>
      <c r="I16" s="458">
        <f t="shared" ca="1" si="1"/>
        <v>16.180612836245796</v>
      </c>
      <c r="J16" s="423">
        <f ca="1">SUMIF(Inputs!$R$9:$BP$9,$B16,Inputs!$R$74:$BP$74)/10^6</f>
        <v>25.168813662910775</v>
      </c>
      <c r="K16" s="458">
        <f t="shared" ca="1" si="2"/>
        <v>12.670408593069334</v>
      </c>
    </row>
    <row r="17" spans="2:11" ht="15.75" x14ac:dyDescent="0.25">
      <c r="B17" s="421">
        <f t="shared" si="3"/>
        <v>2032</v>
      </c>
      <c r="C17" s="421"/>
      <c r="D17" s="434">
        <f>SUMIF(Results!$O$9:$BM$9,B17,Results!$O$11:$BM$11)</f>
        <v>0.46824207519791727</v>
      </c>
      <c r="E17" s="421"/>
      <c r="F17" s="423">
        <f ca="1">SUMIF(Inputs!$R$9:$BP$9,$B17,Inputs!$R$72:$BP$72)/10^6</f>
        <v>23.5708147230436</v>
      </c>
      <c r="G17" s="458">
        <f t="shared" ca="1" si="0"/>
        <v>11.036847200023557</v>
      </c>
      <c r="H17" s="423">
        <f ca="1">SUMIF(Inputs!$R$9:$BP$9,$B17,Inputs!$R$73:$BP$73)/10^6</f>
        <v>31.312663557971725</v>
      </c>
      <c r="I17" s="458">
        <f t="shared" ca="1" si="1"/>
        <v>14.66190656435888</v>
      </c>
      <c r="J17" s="423">
        <f ca="1">SUMIF(Inputs!$R$9:$BP$9,$B17,Inputs!$R$74:$BP$74)/10^6</f>
        <v>24.538074008275501</v>
      </c>
      <c r="K17" s="458">
        <f t="shared" ca="1" si="2"/>
        <v>11.489758694994997</v>
      </c>
    </row>
    <row r="18" spans="2:11" ht="15.75" x14ac:dyDescent="0.25">
      <c r="B18" s="421">
        <f t="shared" si="3"/>
        <v>2033</v>
      </c>
      <c r="C18" s="421"/>
      <c r="D18" s="434">
        <f>SUMIF(Results!$O$9:$BM$9,B18,Results!$O$11:$BM$11)</f>
        <v>0.43561110866284741</v>
      </c>
      <c r="E18" s="421"/>
      <c r="F18" s="423">
        <f ca="1">SUMIF(Inputs!$R$9:$BP$9,$B18,Inputs!$R$72:$BP$72)/10^6</f>
        <v>22.963116742960544</v>
      </c>
      <c r="G18" s="458">
        <f t="shared" ca="1" si="0"/>
        <v>10.002988742755436</v>
      </c>
      <c r="H18" s="423">
        <f ca="1">SUMIF(Inputs!$R$9:$BP$9,$B18,Inputs!$R$73:$BP$73)/10^6</f>
        <v>30.483395812780355</v>
      </c>
      <c r="I18" s="458">
        <f t="shared" ca="1" si="1"/>
        <v>13.27890584581365</v>
      </c>
      <c r="J18" s="423">
        <f ca="1">SUMIF(Inputs!$R$9:$BP$9,$B18,Inputs!$R$74:$BP$74)/10^6</f>
        <v>23.907050438431341</v>
      </c>
      <c r="K18" s="458">
        <f t="shared" ca="1" si="2"/>
        <v>10.414176746343689</v>
      </c>
    </row>
    <row r="19" spans="2:11" ht="15.75" x14ac:dyDescent="0.25">
      <c r="B19" s="421">
        <f t="shared" si="3"/>
        <v>2034</v>
      </c>
      <c r="C19" s="421"/>
      <c r="D19" s="434">
        <f>SUMIF(Results!$O$9:$BM$9,B19,Results!$O$11:$BM$11)</f>
        <v>0.40525413678441491</v>
      </c>
      <c r="E19" s="421"/>
      <c r="F19" s="423">
        <f ca="1">SUMIF(Inputs!$R$9:$BP$9,$B19,Inputs!$R$72:$BP$72)/10^6</f>
        <v>22.355580790785851</v>
      </c>
      <c r="G19" s="458">
        <f t="shared" ca="1" si="0"/>
        <v>9.0596915956841677</v>
      </c>
      <c r="H19" s="423">
        <f ca="1">SUMIF(Inputs!$R$9:$BP$9,$B19,Inputs!$R$73:$BP$73)/10^6</f>
        <v>29.654128067588999</v>
      </c>
      <c r="I19" s="458">
        <f t="shared" ca="1" si="1"/>
        <v>12.017458072125269</v>
      </c>
      <c r="J19" s="423">
        <f ca="1">SUMIF(Inputs!$R$9:$BP$9,$B19,Inputs!$R$74:$BP$74)/10^6</f>
        <v>23.276026868587174</v>
      </c>
      <c r="K19" s="458">
        <f t="shared" ca="1" si="2"/>
        <v>9.4327061764001439</v>
      </c>
    </row>
    <row r="20" spans="2:11" ht="15.75" x14ac:dyDescent="0.25">
      <c r="B20" s="421">
        <f t="shared" si="3"/>
        <v>2035</v>
      </c>
      <c r="C20" s="421"/>
      <c r="D20" s="434">
        <f>SUMIF(Results!$O$9:$BM$9,B20,Results!$O$11:$BM$11)</f>
        <v>0.3770126888751868</v>
      </c>
      <c r="E20" s="421"/>
      <c r="F20" s="423">
        <f ca="1">SUMIF(Inputs!$R$9:$BP$9,$B20,Inputs!$R$72:$BP$72)/10^6</f>
        <v>21.748044838611154</v>
      </c>
      <c r="G20" s="458">
        <f t="shared" ca="1" si="0"/>
        <v>8.1992888623829199</v>
      </c>
      <c r="H20" s="423">
        <f ca="1">SUMIF(Inputs!$R$9:$BP$9,$B20,Inputs!$R$73:$BP$73)/10^6</f>
        <v>28.82486032239764</v>
      </c>
      <c r="I20" s="458">
        <f t="shared" ca="1" si="1"/>
        <v>10.867338096598818</v>
      </c>
      <c r="J20" s="423">
        <f ca="1">SUMIF(Inputs!$R$9:$BP$9,$B20,Inputs!$R$74:$BP$74)/10^6</f>
        <v>22.645003298743003</v>
      </c>
      <c r="K20" s="458">
        <f t="shared" ca="1" si="2"/>
        <v>8.5374535832465739</v>
      </c>
    </row>
    <row r="21" spans="2:11" ht="15.75" x14ac:dyDescent="0.25">
      <c r="B21" s="421">
        <f t="shared" si="3"/>
        <v>2036</v>
      </c>
      <c r="C21" s="421"/>
      <c r="D21" s="434">
        <f>SUMIF(Results!$O$9:$BM$9,B21,Results!$O$11:$BM$11)</f>
        <v>0.35066993139931918</v>
      </c>
      <c r="E21" s="421"/>
      <c r="F21" s="423">
        <f ca="1">SUMIF(Inputs!$R$9:$BP$9,$B21,Inputs!$R$72:$BP$72)/10^6</f>
        <v>21.140508886436461</v>
      </c>
      <c r="G21" s="458">
        <f t="shared" ca="1" si="0"/>
        <v>7.413340800953371</v>
      </c>
      <c r="H21" s="423">
        <f ca="1">SUMIF(Inputs!$R$9:$BP$9,$B21,Inputs!$R$73:$BP$73)/10^6</f>
        <v>27.995592577206281</v>
      </c>
      <c r="I21" s="458">
        <f t="shared" ca="1" si="1"/>
        <v>9.8172125285322167</v>
      </c>
      <c r="J21" s="423">
        <f ca="1">SUMIF(Inputs!$R$9:$BP$9,$B21,Inputs!$R$74:$BP$74)/10^6</f>
        <v>22.013979728898832</v>
      </c>
      <c r="K21" s="458">
        <f t="shared" ca="1" si="2"/>
        <v>7.7196407613589564</v>
      </c>
    </row>
    <row r="22" spans="2:11" ht="15.75" x14ac:dyDescent="0.25">
      <c r="B22" s="421">
        <f t="shared" si="3"/>
        <v>2037</v>
      </c>
      <c r="C22" s="421"/>
      <c r="D22" s="434">
        <f>SUMIF(Results!$O$9:$BM$9,B22,Results!$O$11:$BM$11)</f>
        <v>0.32623236074420497</v>
      </c>
      <c r="E22" s="421"/>
      <c r="F22" s="423">
        <f ca="1">SUMIF(Inputs!$R$9:$BP$9,$B22,Inputs!$R$72:$BP$72)/10^6</f>
        <v>20.532972934261771</v>
      </c>
      <c r="G22" s="458">
        <f t="shared" ca="1" si="0"/>
        <v>6.6985202334410827</v>
      </c>
      <c r="H22" s="423">
        <f ca="1">SUMIF(Inputs!$R$9:$BP$9,$B22,Inputs!$R$73:$BP$73)/10^6</f>
        <v>27.166324832014919</v>
      </c>
      <c r="I22" s="458">
        <f t="shared" ca="1" si="1"/>
        <v>8.8625342826921454</v>
      </c>
      <c r="J22" s="423">
        <f ca="1">SUMIF(Inputs!$R$9:$BP$9,$B22,Inputs!$R$74:$BP$74)/10^6</f>
        <v>21.382956159054672</v>
      </c>
      <c r="K22" s="458">
        <f t="shared" ca="1" si="2"/>
        <v>6.9758122674582435</v>
      </c>
    </row>
    <row r="23" spans="2:11" ht="15.75" x14ac:dyDescent="0.25">
      <c r="B23" s="421">
        <f t="shared" si="3"/>
        <v>2038</v>
      </c>
      <c r="C23" s="421"/>
      <c r="D23" s="434">
        <f>SUMIF(Results!$O$9:$BM$9,B23,Results!$O$11:$BM$11)</f>
        <v>0.30349780139987126</v>
      </c>
      <c r="E23" s="421"/>
      <c r="F23" s="423">
        <f ca="1">SUMIF(Inputs!$R$9:$BP$9,$B23,Inputs!$R$72:$BP$72)/10^6</f>
        <v>19.925436982087078</v>
      </c>
      <c r="G23" s="458">
        <f t="shared" ca="1" si="0"/>
        <v>6.0473263159951145</v>
      </c>
      <c r="H23" s="423">
        <f ca="1">SUMIF(Inputs!$R$9:$BP$9,$B23,Inputs!$R$73:$BP$73)/10^6</f>
        <v>26.33705708682356</v>
      </c>
      <c r="I23" s="458">
        <f t="shared" ca="1" si="1"/>
        <v>7.9932389211938482</v>
      </c>
      <c r="J23" s="423">
        <f ca="1">SUMIF(Inputs!$R$9:$BP$9,$B23,Inputs!$R$74:$BP$74)/10^6</f>
        <v>20.751932589210497</v>
      </c>
      <c r="K23" s="458">
        <f t="shared" ca="1" si="2"/>
        <v>6.2981659156237235</v>
      </c>
    </row>
    <row r="24" spans="2:11" ht="15.75" x14ac:dyDescent="0.25">
      <c r="B24" s="421">
        <f t="shared" si="3"/>
        <v>2039</v>
      </c>
      <c r="C24" s="421"/>
      <c r="D24" s="434">
        <f>SUMIF(Results!$O$9:$BM$9,B24,Results!$O$11:$BM$11)</f>
        <v>0.28234757350384021</v>
      </c>
      <c r="E24" s="421"/>
      <c r="F24" s="423">
        <f ca="1">SUMIF(Inputs!$R$9:$BP$9,$B24,Inputs!$R$72:$BP$72)/10^6</f>
        <v>19.317901029912388</v>
      </c>
      <c r="G24" s="458">
        <f t="shared" ca="1" si="0"/>
        <v>5.4543624809830984</v>
      </c>
      <c r="H24" s="423">
        <f ca="1">SUMIF(Inputs!$R$9:$BP$9,$B24,Inputs!$R$73:$BP$73)/10^6</f>
        <v>25.507789341632201</v>
      </c>
      <c r="I24" s="458">
        <f t="shared" ca="1" si="1"/>
        <v>7.2020624260569699</v>
      </c>
      <c r="J24" s="423">
        <f ca="1">SUMIF(Inputs!$R$9:$BP$9,$B24,Inputs!$R$74:$BP$74)/10^6</f>
        <v>20.120909019366334</v>
      </c>
      <c r="K24" s="458">
        <f t="shared" ca="1" si="2"/>
        <v>5.6810898383096173</v>
      </c>
    </row>
    <row r="25" spans="2:11" ht="15.75" x14ac:dyDescent="0.25">
      <c r="B25" s="421">
        <f t="shared" si="3"/>
        <v>2040</v>
      </c>
      <c r="C25" s="421"/>
      <c r="D25" s="434">
        <f>SUMIF(Results!$O$9:$BM$9,B25,Results!$O$11:$BM$11)</f>
        <v>0.26261928882752866</v>
      </c>
      <c r="E25" s="421"/>
      <c r="F25" s="423">
        <f ca="1">SUMIF(Inputs!$R$9:$BP$9,$B25,Inputs!$R$72:$BP$72)/10^6</f>
        <v>18.782610283847063</v>
      </c>
      <c r="G25" s="458">
        <f t="shared" ca="1" si="0"/>
        <v>4.9326757550685416</v>
      </c>
      <c r="H25" s="423">
        <f ca="1">SUMIF(Inputs!$R$9:$BP$9,$B25,Inputs!$R$73:$BP$73)/10^6</f>
        <v>24.784996498133427</v>
      </c>
      <c r="I25" s="458">
        <f t="shared" ca="1" si="1"/>
        <v>6.5090181539325886</v>
      </c>
      <c r="J25" s="423">
        <f ca="1">SUMIF(Inputs!$R$9:$BP$9,$B25,Inputs!$R$74:$BP$74)/10^6</f>
        <v>19.573640436147212</v>
      </c>
      <c r="K25" s="458">
        <f t="shared" ca="1" si="2"/>
        <v>5.140415531106739</v>
      </c>
    </row>
    <row r="26" spans="2:11" ht="15.75" x14ac:dyDescent="0.25">
      <c r="B26" s="421">
        <f t="shared" si="3"/>
        <v>2041</v>
      </c>
      <c r="C26" s="421"/>
      <c r="D26" s="434">
        <f>SUMIF(Results!$O$9:$BM$9,B26,Results!$O$11:$BM$11)</f>
        <v>0.24431781256319943</v>
      </c>
      <c r="E26" s="421"/>
      <c r="F26" s="423">
        <f ca="1">SUMIF(Inputs!$R$9:$BP$9,$B26,Inputs!$R$72:$BP$72)/10^6</f>
        <v>18.392054849004236</v>
      </c>
      <c r="G26" s="458">
        <f t="shared" ca="1" si="0"/>
        <v>4.4935066092511002</v>
      </c>
      <c r="H26" s="423">
        <f ca="1">SUMIF(Inputs!$R$9:$BP$9,$B26,Inputs!$R$73:$BP$73)/10^6</f>
        <v>24.275514389889985</v>
      </c>
      <c r="I26" s="458">
        <f t="shared" ca="1" si="1"/>
        <v>5.9309405745843922</v>
      </c>
      <c r="J26" s="423">
        <f ca="1">SUMIF(Inputs!$R$9:$BP$9,$B26,Inputs!$R$74:$BP$74)/10^6</f>
        <v>19.194165741387085</v>
      </c>
      <c r="K26" s="458">
        <f t="shared" ca="1" si="2"/>
        <v>4.6894765879111935</v>
      </c>
    </row>
    <row r="27" spans="2:11" ht="15.75" x14ac:dyDescent="0.25">
      <c r="B27" s="421">
        <f t="shared" si="3"/>
        <v>2042</v>
      </c>
      <c r="C27" s="421"/>
      <c r="D27" s="434">
        <f>SUMIF(Results!$O$9:$BM$9,B27,Results!$O$11:$BM$11)</f>
        <v>0.2272917339855717</v>
      </c>
      <c r="E27" s="421"/>
      <c r="F27" s="423">
        <f ca="1">SUMIF(Inputs!$R$9:$BP$9,$B27,Inputs!$R$72:$BP$72)/10^6</f>
        <v>18.073744620270773</v>
      </c>
      <c r="G27" s="458">
        <f t="shared" ca="1" si="0"/>
        <v>4.1080127543537426</v>
      </c>
      <c r="H27" s="423">
        <f ca="1">SUMIF(Inputs!$R$9:$BP$9,$B27,Inputs!$R$73:$BP$73)/10^6</f>
        <v>23.872507183339135</v>
      </c>
      <c r="I27" s="458">
        <f t="shared" ca="1" si="1"/>
        <v>5.4260235522841684</v>
      </c>
      <c r="J27" s="423">
        <f ca="1">SUMIF(Inputs!$R$9:$BP$9,$B27,Inputs!$R$74:$BP$74)/10^6</f>
        <v>18.898446033251989</v>
      </c>
      <c r="K27" s="458">
        <f t="shared" ca="1" si="2"/>
        <v>4.2954605685305935</v>
      </c>
    </row>
    <row r="28" spans="2:11" ht="15.75" x14ac:dyDescent="0.25">
      <c r="B28" s="421">
        <f t="shared" si="3"/>
        <v>2043</v>
      </c>
      <c r="C28" s="421"/>
      <c r="D28" s="434">
        <f>SUMIF(Results!$O$9:$BM$9,B28,Results!$O$11:$BM$11)</f>
        <v>0.21145217287341347</v>
      </c>
      <c r="E28" s="421"/>
      <c r="F28" s="423">
        <f ca="1">SUMIF(Inputs!$R$9:$BP$9,$B28,Inputs!$R$72:$BP$72)/10^6</f>
        <v>17.755434391537314</v>
      </c>
      <c r="G28" s="458">
        <f t="shared" ca="1" si="0"/>
        <v>3.7544251824018993</v>
      </c>
      <c r="H28" s="423">
        <f ca="1">SUMIF(Inputs!$R$9:$BP$9,$B28,Inputs!$R$73:$BP$73)/10^6</f>
        <v>23.469499976788278</v>
      </c>
      <c r="I28" s="458">
        <f t="shared" ca="1" si="1"/>
        <v>4.9626767663444085</v>
      </c>
      <c r="J28" s="423">
        <f ca="1">SUMIF(Inputs!$R$9:$BP$9,$B28,Inputs!$R$74:$BP$74)/10^6</f>
        <v>18.602726325116897</v>
      </c>
      <c r="K28" s="458">
        <f t="shared" ca="1" si="2"/>
        <v>3.933586902815418</v>
      </c>
    </row>
    <row r="29" spans="2:11" ht="15.75" x14ac:dyDescent="0.25">
      <c r="B29" s="427">
        <f t="shared" si="3"/>
        <v>2044</v>
      </c>
      <c r="C29" s="421"/>
      <c r="D29" s="434">
        <f>SUMIF(Results!$O$9:$BM$9,B29,Results!$O$11:$BM$11)</f>
        <v>0.19667751548888809</v>
      </c>
      <c r="E29" s="421"/>
      <c r="F29" s="428">
        <f ca="1">SUMIF(Inputs!$R$9:$BP$9,$B29,Inputs!$R$72:$BP$72)/10^6</f>
        <v>17.437124162803851</v>
      </c>
      <c r="G29" s="458">
        <f t="shared" ca="1" si="0"/>
        <v>3.4294902576115192</v>
      </c>
      <c r="H29" s="423">
        <f ca="1">SUMIF(Inputs!$R$9:$BP$9,$B29,Inputs!$R$73:$BP$73)/10^6</f>
        <v>23.066492770237428</v>
      </c>
      <c r="I29" s="458">
        <f t="shared" ca="1" si="1"/>
        <v>4.5366604890926974</v>
      </c>
      <c r="J29" s="423">
        <f ca="1">SUMIF(Inputs!$R$9:$BP$9,$B29,Inputs!$R$74:$BP$74)/10^6</f>
        <v>18.307006616981813</v>
      </c>
      <c r="K29" s="458">
        <f t="shared" ca="1" si="2"/>
        <v>3.6005765774666174</v>
      </c>
    </row>
    <row r="30" spans="2:11" ht="15.75" x14ac:dyDescent="0.25">
      <c r="B30" s="427">
        <f t="shared" si="3"/>
        <v>2045</v>
      </c>
      <c r="C30" s="421"/>
      <c r="D30" s="434">
        <f>SUMIF(Results!$O$9:$BM$9,B30,Results!$O$11:$BM$11)</f>
        <v>0.18297140541023718</v>
      </c>
      <c r="E30" s="421"/>
      <c r="F30" s="428">
        <f ca="1">SUMIF(Inputs!$R$9:$BP$9,$B30,Inputs!$R$72:$BP$72)/10^6</f>
        <v>17.124739905604091</v>
      </c>
      <c r="G30" s="458">
        <f t="shared" ca="1" si="0"/>
        <v>3.1333377278131529</v>
      </c>
      <c r="H30" s="423">
        <f ca="1">SUMIF(Inputs!$R$9:$BP$9,$B30,Inputs!$R$73:$BP$73)/10^6</f>
        <v>22.663485563686564</v>
      </c>
      <c r="I30" s="458">
        <f t="shared" ca="1" si="1"/>
        <v>4.1467698050823518</v>
      </c>
      <c r="J30" s="423">
        <f ca="1">SUMIF(Inputs!$R$9:$BP$9,$B30,Inputs!$R$74:$BP$74)/10^6</f>
        <v>18.011286908846717</v>
      </c>
      <c r="K30" s="458">
        <f t="shared" ca="1" si="2"/>
        <v>3.2955504789586905</v>
      </c>
    </row>
    <row r="31" spans="2:11" ht="15.75" x14ac:dyDescent="0.25">
      <c r="B31" s="427">
        <f t="shared" si="3"/>
        <v>2046</v>
      </c>
      <c r="C31" s="421"/>
      <c r="D31" s="434">
        <f>SUMIF(Results!$O$9:$BM$9,B31,Results!$O$11:$BM$11)</f>
        <v>0.17022045003252465</v>
      </c>
      <c r="E31" s="421"/>
      <c r="F31" s="428">
        <f ca="1">SUMIF(Inputs!$R$9:$BP$9,$B31,Inputs!$R$72:$BP$72)/10^6</f>
        <v>16.824204935276512</v>
      </c>
      <c r="G31" s="458">
        <f t="shared" ca="1" si="0"/>
        <v>2.8638237355221903</v>
      </c>
      <c r="H31" s="423">
        <f ca="1">SUMIF(Inputs!$R$9:$BP$9,$B31,Inputs!$R$73:$BP$73)/10^6</f>
        <v>22.260478357135714</v>
      </c>
      <c r="I31" s="458">
        <f t="shared" ca="1" si="1"/>
        <v>3.7891886438909159</v>
      </c>
      <c r="J31" s="423">
        <f ca="1">SUMIF(Inputs!$R$9:$BP$9,$B31,Inputs!$R$74:$BP$74)/10^6</f>
        <v>17.715567200711629</v>
      </c>
      <c r="K31" s="458">
        <f t="shared" ca="1" si="2"/>
        <v>3.0155518214865662</v>
      </c>
    </row>
    <row r="32" spans="2:11" ht="15.75" x14ac:dyDescent="0.25">
      <c r="B32" s="427">
        <f t="shared" si="3"/>
        <v>2047</v>
      </c>
      <c r="C32" s="421"/>
      <c r="D32" s="434">
        <f>SUMIF(Results!$O$9:$BM$9,B32,Results!$O$11:$BM$11)</f>
        <v>0.15835808630485648</v>
      </c>
      <c r="E32" s="421"/>
      <c r="F32" s="428">
        <f ca="1">SUMIF(Inputs!$R$9:$BP$9,$B32,Inputs!$R$72:$BP$72)/10^6</f>
        <v>16.529595936482639</v>
      </c>
      <c r="G32" s="458">
        <f t="shared" ca="1" si="0"/>
        <v>2.617595179893923</v>
      </c>
      <c r="H32" s="423">
        <f ca="1">SUMIF(Inputs!$R$9:$BP$9,$B32,Inputs!$R$73:$BP$73)/10^6</f>
        <v>21.857471150584857</v>
      </c>
      <c r="I32" s="458">
        <f t="shared" ca="1" si="1"/>
        <v>3.4613073028702277</v>
      </c>
      <c r="J32" s="423">
        <f ca="1">SUMIF(Inputs!$R$9:$BP$9,$B32,Inputs!$R$74:$BP$74)/10^6</f>
        <v>17.41984749257654</v>
      </c>
      <c r="K32" s="458">
        <f t="shared" ca="1" si="2"/>
        <v>2.7585737126468737</v>
      </c>
    </row>
    <row r="33" spans="2:11" ht="15.75" x14ac:dyDescent="0.25">
      <c r="B33" s="427">
        <f t="shared" si="3"/>
        <v>2048</v>
      </c>
      <c r="C33" s="421"/>
      <c r="D33" s="434">
        <f>SUMIF(Results!$O$9:$BM$9,B33,Results!$O$11:$BM$11)</f>
        <v>0.1472932368051825</v>
      </c>
      <c r="E33" s="421"/>
      <c r="F33" s="428">
        <f ca="1">SUMIF(Inputs!$R$9:$BP$9,$B33,Inputs!$R$72:$BP$72)/10^6</f>
        <v>16.234986937688763</v>
      </c>
      <c r="G33" s="458">
        <f t="shared" ca="1" si="0"/>
        <v>2.3913037755420357</v>
      </c>
      <c r="H33" s="423">
        <f ca="1">SUMIF(Inputs!$R$9:$BP$9,$B33,Inputs!$R$73:$BP$73)/10^6</f>
        <v>21.454463944034003</v>
      </c>
      <c r="I33" s="458">
        <f t="shared" ca="1" si="1"/>
        <v>3.1600974382368503</v>
      </c>
      <c r="J33" s="423">
        <f ca="1">SUMIF(Inputs!$R$9:$BP$9,$B33,Inputs!$R$74:$BP$74)/10^6</f>
        <v>17.124127784441455</v>
      </c>
      <c r="K33" s="458">
        <f t="shared" ca="1" si="2"/>
        <v>2.5222682088359405</v>
      </c>
    </row>
    <row r="34" spans="2:11" ht="15.75" x14ac:dyDescent="0.25">
      <c r="B34" s="427">
        <f t="shared" si="3"/>
        <v>2049</v>
      </c>
      <c r="C34" s="421"/>
      <c r="D34" s="434">
        <f>SUMIF(Results!$O$9:$BM$9,B34,Results!$O$11:$BM$11)</f>
        <v>0.13702863023602596</v>
      </c>
      <c r="E34" s="421"/>
      <c r="F34" s="428">
        <f ca="1">SUMIF(Inputs!$R$9:$BP$9,$B34,Inputs!$R$72:$BP$72)/10^6</f>
        <v>15.940377938894887</v>
      </c>
      <c r="G34" s="458">
        <f t="shared" ca="1" si="0"/>
        <v>2.1842881544113331</v>
      </c>
      <c r="H34" s="423">
        <f ca="1">SUMIF(Inputs!$R$9:$BP$9,$B34,Inputs!$R$73:$BP$73)/10^6</f>
        <v>21.05145673748315</v>
      </c>
      <c r="I34" s="458">
        <f t="shared" ca="1" si="1"/>
        <v>2.8846522812102759</v>
      </c>
      <c r="J34" s="423">
        <f ca="1">SUMIF(Inputs!$R$9:$BP$9,$B34,Inputs!$R$74:$BP$74)/10^6</f>
        <v>16.82840807630636</v>
      </c>
      <c r="K34" s="458">
        <f t="shared" ca="1" si="2"/>
        <v>2.3059737077491373</v>
      </c>
    </row>
    <row r="35" spans="2:11" ht="15.75" x14ac:dyDescent="0.25">
      <c r="B35" s="427">
        <f t="shared" si="3"/>
        <v>2050</v>
      </c>
      <c r="C35" s="421"/>
      <c r="D35" s="434">
        <f>SUMIF(Results!$O$9:$BM$9,B35,Results!$O$11:$BM$11)</f>
        <v>0.12747934604218616</v>
      </c>
      <c r="E35" s="421"/>
      <c r="F35" s="428">
        <f ca="1">SUMIF(Inputs!$R$9:$BP$9,$B35,Inputs!$R$72:$BP$72)/10^6</f>
        <v>15.645768940101016</v>
      </c>
      <c r="G35" s="458">
        <f t="shared" ca="1" si="0"/>
        <v>1.9945123928112256</v>
      </c>
      <c r="H35" s="423">
        <f ca="1">SUMIF(Inputs!$R$9:$BP$9,$B35,Inputs!$R$73:$BP$73)/10^6</f>
        <v>20.648449530932293</v>
      </c>
      <c r="I35" s="458">
        <f t="shared" ca="1" si="1"/>
        <v>2.6322508429883342</v>
      </c>
      <c r="J35" s="423">
        <f ca="1">SUMIF(Inputs!$R$9:$BP$9,$B35,Inputs!$R$74:$BP$74)/10^6</f>
        <v>16.532688368171272</v>
      </c>
      <c r="K35" s="458">
        <f t="shared" ca="1" si="2"/>
        <v>2.1075763014937317</v>
      </c>
    </row>
    <row r="36" spans="2:11" ht="15.75" x14ac:dyDescent="0.25">
      <c r="B36" s="427">
        <f t="shared" si="3"/>
        <v>2051</v>
      </c>
      <c r="C36" s="421"/>
      <c r="D36" s="434">
        <f>SUMIF(Results!$O$9:$BM$9,B36,Results!$O$11:$BM$11)</f>
        <v>0.11859553466565211</v>
      </c>
      <c r="E36" s="421"/>
      <c r="F36" s="428">
        <f ca="1">SUMIF(Inputs!$R$9:$BP$9,$B36,Inputs!$R$72:$BP$72)/10^6</f>
        <v>15.35115994130714</v>
      </c>
      <c r="G36" s="458">
        <f t="shared" ca="1" si="0"/>
        <v>1.8205790209772608</v>
      </c>
      <c r="H36" s="423">
        <f ca="1">SUMIF(Inputs!$R$9:$BP$9,$B36,Inputs!$R$73:$BP$73)/10^6</f>
        <v>20.245442324381443</v>
      </c>
      <c r="I36" s="458">
        <f t="shared" ca="1" si="1"/>
        <v>2.4010190570026397</v>
      </c>
      <c r="J36" s="423">
        <f ca="1">SUMIF(Inputs!$R$9:$BP$9,$B36,Inputs!$R$74:$BP$74)/10^6</f>
        <v>16.236968660036183</v>
      </c>
      <c r="K36" s="458">
        <f t="shared" ca="1" si="2"/>
        <v>1.9256319795864281</v>
      </c>
    </row>
    <row r="37" spans="2:11" ht="15.75" x14ac:dyDescent="0.25">
      <c r="B37" s="427">
        <f t="shared" si="3"/>
        <v>2052</v>
      </c>
      <c r="C37" s="421"/>
      <c r="D37" s="434">
        <f>SUMIF(Results!$O$9:$BM$9,B37,Results!$O$11:$BM$11)</f>
        <v>0.11030898755568892</v>
      </c>
      <c r="E37" s="421"/>
      <c r="F37" s="428">
        <f ca="1">SUMIF(Inputs!$R$9:$BP$9,$B37,Inputs!$R$72:$BP$72)/10^6</f>
        <v>15.056550942513265</v>
      </c>
      <c r="G37" s="458">
        <f t="shared" ca="1" si="0"/>
        <v>1.6608728905492922</v>
      </c>
      <c r="H37" s="423">
        <f ca="1">SUMIF(Inputs!$R$9:$BP$9,$B37,Inputs!$R$73:$BP$73)/10^6</f>
        <v>19.842435117830586</v>
      </c>
      <c r="I37" s="458">
        <f t="shared" ca="1" si="1"/>
        <v>2.1887989284873388</v>
      </c>
      <c r="J37" s="423">
        <f ca="1">SUMIF(Inputs!$R$9:$BP$9,$B37,Inputs!$R$74:$BP$74)/10^6</f>
        <v>15.941248951901098</v>
      </c>
      <c r="K37" s="458">
        <f t="shared" ca="1" si="2"/>
        <v>1.7584630322573973</v>
      </c>
    </row>
    <row r="38" spans="2:11" ht="15.75" x14ac:dyDescent="0.25">
      <c r="B38" s="427">
        <f t="shared" si="3"/>
        <v>2053</v>
      </c>
      <c r="C38" s="421"/>
      <c r="D38" s="434">
        <f>SUMIF(Results!$O$9:$BM$9,B38,Results!$O$11:$BM$11)</f>
        <v>0.10262174825767049</v>
      </c>
      <c r="E38" s="421"/>
      <c r="F38" s="428">
        <f ca="1">SUMIF(Inputs!$R$9:$BP$9,$B38,Inputs!$R$72:$BP$72)/10^6</f>
        <v>14.761941943719389</v>
      </c>
      <c r="G38" s="458">
        <f t="shared" ca="1" si="0"/>
        <v>1.5148962899427183</v>
      </c>
      <c r="H38" s="423">
        <f ca="1">SUMIF(Inputs!$R$9:$BP$9,$B38,Inputs!$R$73:$BP$73)/10^6</f>
        <v>19.439427911279733</v>
      </c>
      <c r="I38" s="458">
        <f t="shared" ca="1" si="1"/>
        <v>1.9949080773844821</v>
      </c>
      <c r="J38" s="423">
        <f ca="1">SUMIF(Inputs!$R$9:$BP$9,$B38,Inputs!$R$74:$BP$74)/10^6</f>
        <v>15.645529243766008</v>
      </c>
      <c r="K38" s="458">
        <f t="shared" ca="1" si="2"/>
        <v>1.6055715634117771</v>
      </c>
    </row>
    <row r="39" spans="2:11" ht="15.75" x14ac:dyDescent="0.25">
      <c r="B39" s="427">
        <f t="shared" si="3"/>
        <v>2054</v>
      </c>
      <c r="C39" s="421"/>
      <c r="D39" s="434">
        <f>SUMIF(Results!$O$9:$BM$9,B39,Results!$O$11:$BM$11)</f>
        <v>9.5470219143694621E-2</v>
      </c>
      <c r="E39" s="421"/>
      <c r="F39" s="428">
        <f ca="1">SUMIF(Inputs!$R$9:$BP$9,$B39,Inputs!$R$72:$BP$72)/10^6</f>
        <v>14.467332944925513</v>
      </c>
      <c r="G39" s="458">
        <f t="shared" ca="1" si="0"/>
        <v>1.3811994466768316</v>
      </c>
      <c r="H39" s="423">
        <f ca="1">SUMIF(Inputs!$R$9:$BP$9,$B39,Inputs!$R$73:$BP$73)/10^6</f>
        <v>19.036420704728879</v>
      </c>
      <c r="I39" s="458">
        <f t="shared" ca="1" si="1"/>
        <v>1.8174112563920317</v>
      </c>
      <c r="J39" s="423">
        <f ca="1">SUMIF(Inputs!$R$9:$BP$9,$B39,Inputs!$R$74:$BP$74)/10^6</f>
        <v>15.34980953563092</v>
      </c>
      <c r="K39" s="458">
        <f t="shared" ca="1" si="2"/>
        <v>1.4654496801806574</v>
      </c>
    </row>
    <row r="40" spans="2:11" ht="15.75" x14ac:dyDescent="0.25">
      <c r="B40" s="427">
        <f t="shared" si="3"/>
        <v>2055</v>
      </c>
      <c r="C40" s="421"/>
      <c r="D40" s="434">
        <f>SUMIF(Results!$O$9:$BM$9,B40,Results!$O$11:$BM$11)</f>
        <v>8.8817067513404013E-2</v>
      </c>
      <c r="E40" s="421"/>
      <c r="F40" s="428">
        <f ca="1">SUMIF(Inputs!$R$9:$BP$9,$B40,Inputs!$R$72:$BP$72)/10^6</f>
        <v>14.172723946131637</v>
      </c>
      <c r="G40" s="458">
        <f t="shared" ca="1" si="0"/>
        <v>1.2587797795724114</v>
      </c>
      <c r="H40" s="423">
        <f ca="1">SUMIF(Inputs!$R$9:$BP$9,$B40,Inputs!$R$73:$BP$73)/10^6</f>
        <v>18.633413498178026</v>
      </c>
      <c r="I40" s="458">
        <f t="shared" ca="1" si="1"/>
        <v>1.6549651446728513</v>
      </c>
      <c r="J40" s="423">
        <f ca="1">SUMIF(Inputs!$R$9:$BP$9,$B40,Inputs!$R$74:$BP$74)/10^6</f>
        <v>15.054089827495828</v>
      </c>
      <c r="K40" s="458">
        <f t="shared" ca="1" si="2"/>
        <v>1.3370601125615456</v>
      </c>
    </row>
    <row r="41" spans="2:11" ht="15.75" x14ac:dyDescent="0.25">
      <c r="B41" s="427">
        <f t="shared" si="3"/>
        <v>2056</v>
      </c>
      <c r="C41" s="421"/>
      <c r="D41" s="434">
        <f>SUMIF(Results!$O$9:$BM$9,B41,Results!$O$11:$BM$11)</f>
        <v>8.2611211481863553E-2</v>
      </c>
      <c r="E41" s="421"/>
      <c r="F41" s="428">
        <f ca="1">SUMIF(Inputs!$R$9:$BP$9,$B41,Inputs!$R$72:$BP$72)/10^6</f>
        <v>13.878114947337762</v>
      </c>
      <c r="G41" s="458">
        <f t="shared" ca="1" si="0"/>
        <v>1.1464878888841314</v>
      </c>
      <c r="H41" s="423">
        <f ca="1">SUMIF(Inputs!$R$9:$BP$9,$B41,Inputs!$R$73:$BP$73)/10^6</f>
        <v>18.230406291627169</v>
      </c>
      <c r="I41" s="458">
        <f t="shared" ca="1" si="1"/>
        <v>1.5060359495579079</v>
      </c>
      <c r="J41" s="423">
        <f ca="1">SUMIF(Inputs!$R$9:$BP$9,$B41,Inputs!$R$74:$BP$74)/10^6</f>
        <v>14.758370119360739</v>
      </c>
      <c r="K41" s="458">
        <f t="shared" ca="1" si="2"/>
        <v>1.2192068350581258</v>
      </c>
    </row>
    <row r="42" spans="2:11" ht="15.75" x14ac:dyDescent="0.25">
      <c r="B42" s="427">
        <f t="shared" si="3"/>
        <v>2057</v>
      </c>
      <c r="C42" s="421"/>
      <c r="D42" s="434">
        <f>SUMIF(Results!$O$9:$BM$9,B42,Results!$O$11:$BM$11)</f>
        <v>7.6854181475222536E-2</v>
      </c>
      <c r="E42" s="421"/>
      <c r="F42" s="428">
        <f ca="1">SUMIF(Inputs!$R$9:$BP$9,$B42,Inputs!$R$72:$BP$72)/10^6</f>
        <v>13.583505948543888</v>
      </c>
      <c r="G42" s="458">
        <f t="shared" ca="1" si="0"/>
        <v>1.0439492312391567</v>
      </c>
      <c r="H42" s="423">
        <f ca="1">SUMIF(Inputs!$R$9:$BP$9,$B42,Inputs!$R$73:$BP$73)/10^6</f>
        <v>17.827399085076316</v>
      </c>
      <c r="I42" s="458">
        <f t="shared" ca="1" si="1"/>
        <v>1.3701101645156712</v>
      </c>
      <c r="J42" s="423">
        <f ca="1">SUMIF(Inputs!$R$9:$BP$9,$B42,Inputs!$R$74:$BP$74)/10^6</f>
        <v>14.462650411225651</v>
      </c>
      <c r="K42" s="458">
        <f t="shared" ca="1" si="2"/>
        <v>1.111515159317038</v>
      </c>
    </row>
    <row r="43" spans="2:11" ht="15.75" x14ac:dyDescent="0.25">
      <c r="B43" s="427">
        <f t="shared" si="3"/>
        <v>2058</v>
      </c>
      <c r="C43" s="421"/>
      <c r="D43" s="434">
        <f>SUMIF(Results!$O$9:$BM$9,B43,Results!$O$11:$BM$11)</f>
        <v>7.1498348762542532E-2</v>
      </c>
      <c r="E43" s="421"/>
      <c r="F43" s="428">
        <f ca="1">SUMIF(Inputs!$R$9:$BP$9,$B43,Inputs!$R$72:$BP$72)/10^6</f>
        <v>13.288896949750013</v>
      </c>
      <c r="G43" s="458">
        <f t="shared" ca="1" si="0"/>
        <v>0.95013418878271405</v>
      </c>
      <c r="H43" s="423">
        <f ca="1">SUMIF(Inputs!$R$9:$BP$9,$B43,Inputs!$R$73:$BP$73)/10^6</f>
        <v>17.424391878525462</v>
      </c>
      <c r="I43" s="458">
        <f t="shared" ca="1" si="1"/>
        <v>1.2458152475060271</v>
      </c>
      <c r="J43" s="423">
        <f ca="1">SUMIF(Inputs!$R$9:$BP$9,$B43,Inputs!$R$74:$BP$74)/10^6</f>
        <v>14.166930703090564</v>
      </c>
      <c r="K43" s="458">
        <f t="shared" ca="1" si="2"/>
        <v>1.012912152304341</v>
      </c>
    </row>
    <row r="44" spans="2:11" ht="15.75" x14ac:dyDescent="0.25">
      <c r="B44" s="427">
        <f t="shared" si="3"/>
        <v>2059</v>
      </c>
      <c r="C44" s="421"/>
      <c r="D44" s="434">
        <f>SUMIF(Results!$O$9:$BM$9,B44,Results!$O$11:$BM$11)</f>
        <v>6.6515754610154298E-2</v>
      </c>
      <c r="E44" s="421"/>
      <c r="F44" s="428">
        <f ca="1">SUMIF(Inputs!$R$9:$BP$9,$B44,Inputs!$R$72:$BP$72)/10^6</f>
        <v>12.994287950956139</v>
      </c>
      <c r="G44" s="458">
        <f t="shared" ca="1" si="0"/>
        <v>0.86432486867948322</v>
      </c>
      <c r="H44" s="423">
        <f ca="1">SUMIF(Inputs!$R$9:$BP$9,$B44,Inputs!$R$73:$BP$73)/10^6</f>
        <v>17.021384671974605</v>
      </c>
      <c r="I44" s="458">
        <f t="shared" ca="1" si="1"/>
        <v>1.1321902459661046</v>
      </c>
      <c r="J44" s="423">
        <f ca="1">SUMIF(Inputs!$R$9:$BP$9,$B44,Inputs!$R$74:$BP$74)/10^6</f>
        <v>13.871210994955472</v>
      </c>
      <c r="K44" s="458">
        <f t="shared" ca="1" si="2"/>
        <v>0.92265406668613248</v>
      </c>
    </row>
    <row r="45" spans="2:11" ht="15.75" x14ac:dyDescent="0.25">
      <c r="B45" s="427">
        <f t="shared" si="3"/>
        <v>2060</v>
      </c>
      <c r="C45" s="421"/>
      <c r="D45" s="434">
        <f>SUMIF(Results!$O$9:$BM$9,B45,Results!$O$11:$BM$11)</f>
        <v>6.1868143419010257E-2</v>
      </c>
      <c r="E45" s="421"/>
      <c r="F45" s="428">
        <f ca="1">SUMIF(Inputs!$R$9:$BP$9,$B45,Inputs!$R$72:$BP$72)/10^6</f>
        <v>12.699678952162262</v>
      </c>
      <c r="G45" s="458">
        <f t="shared" ca="1" si="0"/>
        <v>0.78570555878776072</v>
      </c>
      <c r="H45" s="423">
        <f ca="1">SUMIF(Inputs!$R$9:$BP$9,$B45,Inputs!$R$73:$BP$73)/10^6</f>
        <v>16.618377465423752</v>
      </c>
      <c r="I45" s="458">
        <f t="shared" ca="1" si="1"/>
        <v>1.0281481604220848</v>
      </c>
      <c r="J45" s="423">
        <f ca="1">SUMIF(Inputs!$R$9:$BP$9,$B45,Inputs!$R$74:$BP$74)/10^6</f>
        <v>13.575491286820384</v>
      </c>
      <c r="K45" s="458">
        <f t="shared" ca="1" si="2"/>
        <v>0.83989044191652762</v>
      </c>
    </row>
    <row r="46" spans="2:11" ht="15.75" x14ac:dyDescent="0.25">
      <c r="B46" s="427">
        <f t="shared" si="3"/>
        <v>2061</v>
      </c>
      <c r="C46" s="421"/>
      <c r="D46" s="434">
        <f>SUMIF(Results!$O$9:$BM$9,B46,Results!$O$11:$BM$11)</f>
        <v>5.7556661336501322E-2</v>
      </c>
      <c r="E46" s="421"/>
      <c r="F46" s="428">
        <f ca="1">SUMIF(Inputs!$R$9:$BP$9,$B46,Inputs!$R$72:$BP$72)/10^6</f>
        <v>12.405069953368386</v>
      </c>
      <c r="G46" s="458">
        <f t="shared" ca="1" si="0"/>
        <v>0.71399441016163245</v>
      </c>
      <c r="H46" s="423">
        <f ca="1">SUMIF(Inputs!$R$9:$BP$9,$B46,Inputs!$R$73:$BP$73)/10^6</f>
        <v>16.215370258872902</v>
      </c>
      <c r="I46" s="458">
        <f t="shared" ca="1" si="1"/>
        <v>0.93330257443592335</v>
      </c>
      <c r="J46" s="423">
        <f ca="1">SUMIF(Inputs!$R$9:$BP$9,$B46,Inputs!$R$74:$BP$74)/10^6</f>
        <v>13.279771578685295</v>
      </c>
      <c r="K46" s="458">
        <f t="shared" ca="1" si="2"/>
        <v>0.76433931538048505</v>
      </c>
    </row>
    <row r="47" spans="2:11" ht="15.75" x14ac:dyDescent="0.25">
      <c r="B47" s="427">
        <f t="shared" si="3"/>
        <v>2062</v>
      </c>
      <c r="C47" s="421"/>
      <c r="D47" s="434">
        <f>SUMIF(Results!$O$9:$BM$9,B47,Results!$O$11:$BM$11)</f>
        <v>5.3545638855986566E-2</v>
      </c>
      <c r="E47" s="421"/>
      <c r="F47" s="428">
        <f ca="1">SUMIF(Inputs!$R$9:$BP$9,$B47,Inputs!$R$72:$BP$72)/10^6</f>
        <v>12.112008165769618</v>
      </c>
      <c r="G47" s="458">
        <f t="shared" ca="1" si="0"/>
        <v>0.64854521506506024</v>
      </c>
      <c r="H47" s="423">
        <f ca="1">SUMIF(Inputs!$R$9:$BP$9,$B47,Inputs!$R$73:$BP$73)/10^6</f>
        <v>15.825478233382507</v>
      </c>
      <c r="I47" s="458">
        <f t="shared" ca="1" si="1"/>
        <v>0.84738534220797601</v>
      </c>
      <c r="J47" s="423">
        <f ca="1">SUMIF(Inputs!$R$9:$BP$9,$B47,Inputs!$R$74:$BP$74)/10^6</f>
        <v>12.984916945633117</v>
      </c>
      <c r="K47" s="458">
        <f t="shared" ca="1" si="2"/>
        <v>0.69528567334585101</v>
      </c>
    </row>
    <row r="48" spans="2:11" ht="15.75" x14ac:dyDescent="0.25">
      <c r="B48" s="427">
        <f t="shared" si="3"/>
        <v>2063</v>
      </c>
      <c r="C48" s="421"/>
      <c r="D48" s="434">
        <f>SUMIF(Results!$O$9:$BM$9,B48,Results!$O$11:$BM$11)</f>
        <v>4.9814137476342064E-2</v>
      </c>
      <c r="E48" s="421"/>
      <c r="F48" s="428">
        <f ca="1">SUMIF(Inputs!$R$9:$BP$9,$B48,Inputs!$R$72:$BP$72)/10^6</f>
        <v>11.819150726819261</v>
      </c>
      <c r="G48" s="458">
        <f t="shared" ca="1" si="0"/>
        <v>0.58876079915938295</v>
      </c>
      <c r="H48" s="423">
        <f ca="1">SUMIF(Inputs!$R$9:$BP$9,$B48,Inputs!$R$73:$BP$73)/10^6</f>
        <v>15.437318401617082</v>
      </c>
      <c r="I48" s="458">
        <f t="shared" ca="1" si="1"/>
        <v>0.76899670112421847</v>
      </c>
      <c r="J48" s="423">
        <f ca="1">SUMIF(Inputs!$R$9:$BP$9,$B48,Inputs!$R$74:$BP$74)/10^6</f>
        <v>12.69017656778056</v>
      </c>
      <c r="K48" s="458">
        <f t="shared" ca="1" si="2"/>
        <v>0.63215020014647549</v>
      </c>
    </row>
    <row r="49" spans="2:11" ht="15.75" x14ac:dyDescent="0.25">
      <c r="B49" s="427">
        <f t="shared" si="3"/>
        <v>2064</v>
      </c>
      <c r="C49" s="421"/>
      <c r="D49" s="434">
        <f>SUMIF(Results!$O$9:$BM$9,B49,Results!$O$11:$BM$11)</f>
        <v>4.6333507298286621E-2</v>
      </c>
      <c r="E49" s="421"/>
      <c r="F49" s="428">
        <f ca="1">SUMIF(Inputs!$R$9:$BP$9,$B49,Inputs!$R$72:$BP$72)/10^6</f>
        <v>11.526293287868906</v>
      </c>
      <c r="G49" s="458">
        <f t="shared" ca="1" si="0"/>
        <v>0.53405359417566611</v>
      </c>
      <c r="H49" s="423">
        <f ca="1">SUMIF(Inputs!$R$9:$BP$9,$B49,Inputs!$R$73:$BP$73)/10^6</f>
        <v>15.049158569851656</v>
      </c>
      <c r="I49" s="458">
        <f t="shared" ca="1" si="1"/>
        <v>0.69728029842929429</v>
      </c>
      <c r="J49" s="423">
        <f ca="1">SUMIF(Inputs!$R$9:$BP$9,$B49,Inputs!$R$74:$BP$74)/10^6</f>
        <v>12.395436189928009</v>
      </c>
      <c r="K49" s="458">
        <f t="shared" ca="1" si="2"/>
        <v>0.57432403317147551</v>
      </c>
    </row>
    <row r="50" spans="2:11" ht="15.75" x14ac:dyDescent="0.25">
      <c r="B50" s="427">
        <f t="shared" si="3"/>
        <v>2065</v>
      </c>
      <c r="C50" s="421"/>
      <c r="D50" s="434">
        <f>SUMIF(Results!$O$9:$BM$9,B50,Results!$O$11:$BM$11)</f>
        <v>4.3104606680024686E-2</v>
      </c>
      <c r="E50" s="421"/>
      <c r="F50" s="428">
        <f ca="1">SUMIF(Inputs!$R$9:$BP$9,$B50,Inputs!$R$72:$BP$72)/10^6</f>
        <v>11.233435848918546</v>
      </c>
      <c r="G50" s="458">
        <f t="shared" ca="1" si="0"/>
        <v>0.48421283393292314</v>
      </c>
      <c r="H50" s="423">
        <f ca="1">SUMIF(Inputs!$R$9:$BP$9,$B50,Inputs!$R$73:$BP$73)/10^6</f>
        <v>14.66099873808623</v>
      </c>
      <c r="I50" s="458">
        <f t="shared" ca="1" si="1"/>
        <v>0.63195658414154521</v>
      </c>
      <c r="J50" s="423">
        <f ca="1">SUMIF(Inputs!$R$9:$BP$9,$B50,Inputs!$R$74:$BP$74)/10^6</f>
        <v>12.100695812075461</v>
      </c>
      <c r="K50" s="458">
        <f t="shared" ca="1" si="2"/>
        <v>0.52159573353413469</v>
      </c>
    </row>
    <row r="51" spans="2:11" ht="15.75" x14ac:dyDescent="0.25">
      <c r="B51" s="427">
        <f t="shared" si="3"/>
        <v>2066</v>
      </c>
      <c r="C51" s="421"/>
      <c r="D51" s="434">
        <f>SUMIF(Results!$O$9:$BM$9,B51,Results!$O$11:$BM$11)</f>
        <v>4.0100722465884572E-2</v>
      </c>
      <c r="E51" s="421"/>
      <c r="F51" s="428">
        <f ca="1">SUMIF(Inputs!$R$9:$BP$9,$B51,Inputs!$R$72:$BP$72)/10^6</f>
        <v>10.940578409968188</v>
      </c>
      <c r="G51" s="458">
        <f t="shared" ca="1" si="0"/>
        <v>0.43872509843438301</v>
      </c>
      <c r="H51" s="423">
        <f ca="1">SUMIF(Inputs!$R$9:$BP$9,$B51,Inputs!$R$73:$BP$73)/10^6</f>
        <v>14.272838906320805</v>
      </c>
      <c r="I51" s="458">
        <f t="shared" ca="1" si="1"/>
        <v>0.57235115178265006</v>
      </c>
      <c r="J51" s="423">
        <f ca="1">SUMIF(Inputs!$R$9:$BP$9,$B51,Inputs!$R$74:$BP$74)/10^6</f>
        <v>11.805955434222911</v>
      </c>
      <c r="K51" s="458">
        <f t="shared" ca="1" si="2"/>
        <v>0.47342734231237471</v>
      </c>
    </row>
    <row r="52" spans="2:11" ht="15.75" x14ac:dyDescent="0.25">
      <c r="B52" s="427">
        <f t="shared" si="3"/>
        <v>2067</v>
      </c>
      <c r="C52" s="421"/>
      <c r="D52" s="434">
        <f>SUMIF(Results!$O$9:$BM$9,B52,Results!$O$11:$BM$11)</f>
        <v>3.7306173658489775E-2</v>
      </c>
      <c r="E52" s="421"/>
      <c r="F52" s="428">
        <f ca="1">SUMIF(Inputs!$R$9:$BP$9,$B52,Inputs!$R$72:$BP$72)/10^6</f>
        <v>10.649715907031895</v>
      </c>
      <c r="G52" s="458">
        <f t="shared" ca="1" si="0"/>
        <v>0.39730015104131283</v>
      </c>
      <c r="H52" s="423">
        <f ca="1">SUMIF(Inputs!$R$9:$BP$9,$B52,Inputs!$R$73:$BP$73)/10^6</f>
        <v>13.884679074555381</v>
      </c>
      <c r="I52" s="458">
        <f t="shared" ca="1" si="1"/>
        <v>0.51798424874776217</v>
      </c>
      <c r="J52" s="423">
        <f ca="1">SUMIF(Inputs!$R$9:$BP$9,$B52,Inputs!$R$74:$BP$74)/10^6</f>
        <v>11.511215056370355</v>
      </c>
      <c r="K52" s="458">
        <f t="shared" ca="1" si="2"/>
        <v>0.42943938791317465</v>
      </c>
    </row>
    <row r="53" spans="2:11" ht="15.75" x14ac:dyDescent="0.25">
      <c r="B53" s="427">
        <f t="shared" si="3"/>
        <v>2068</v>
      </c>
      <c r="C53" s="421"/>
      <c r="D53" s="434">
        <f>SUMIF(Results!$O$9:$BM$9,B53,Results!$O$11:$BM$11)</f>
        <v>3.4699504137709947E-2</v>
      </c>
      <c r="E53" s="421"/>
      <c r="F53" s="428">
        <f ca="1">SUMIF(Inputs!$R$9:$BP$9,$B53,Inputs!$R$72:$BP$72)/10^6</f>
        <v>10.36389941871942</v>
      </c>
      <c r="G53" s="458">
        <f t="shared" ca="1" si="0"/>
        <v>0.35962217076266423</v>
      </c>
      <c r="H53" s="423">
        <f ca="1">SUMIF(Inputs!$R$9:$BP$9,$B53,Inputs!$R$73:$BP$73)/10^6</f>
        <v>13.496519242789955</v>
      </c>
      <c r="I53" s="458">
        <f t="shared" ca="1" si="1"/>
        <v>0.46832252530987195</v>
      </c>
      <c r="J53" s="423">
        <f ca="1">SUMIF(Inputs!$R$9:$BP$9,$B53,Inputs!$R$74:$BP$74)/10^6</f>
        <v>11.216474678517805</v>
      </c>
      <c r="K53" s="458">
        <f t="shared" ca="1" si="2"/>
        <v>0.38920610951774742</v>
      </c>
    </row>
    <row r="54" spans="2:11" ht="15.75" x14ac:dyDescent="0.25">
      <c r="B54" s="427">
        <f t="shared" si="3"/>
        <v>2069</v>
      </c>
      <c r="C54" s="421"/>
      <c r="D54" s="434">
        <f>SUMIF(Results!$O$9:$BM$9,B54,Results!$O$11:$BM$11)</f>
        <v>3.2281356734312802E-2</v>
      </c>
      <c r="E54" s="421"/>
      <c r="F54" s="428">
        <f ca="1">SUMIF(Inputs!$R$9:$BP$9,$B54,Inputs!$R$72:$BP$72)/10^6</f>
        <v>10.069909784683999</v>
      </c>
      <c r="G54" s="458">
        <f t="shared" ca="1" si="0"/>
        <v>0.32507035004173118</v>
      </c>
      <c r="H54" s="423">
        <f ca="1">SUMIF(Inputs!$R$9:$BP$9,$B54,Inputs!$R$73:$BP$73)/10^6</f>
        <v>13.039078445162199</v>
      </c>
      <c r="I54" s="458">
        <f t="shared" ca="1" si="1"/>
        <v>0.42091914277496967</v>
      </c>
      <c r="J54" s="423">
        <f ca="1">SUMIF(Inputs!$R$9:$BP$9,$B54,Inputs!$R$74:$BP$74)/10^6</f>
        <v>10.917164540094586</v>
      </c>
      <c r="K54" s="458">
        <f t="shared" ca="1" si="2"/>
        <v>0.35242088304598329</v>
      </c>
    </row>
    <row r="55" spans="2:11" ht="15.75" x14ac:dyDescent="0.25">
      <c r="B55" s="427">
        <f t="shared" si="3"/>
        <v>2070</v>
      </c>
      <c r="C55" s="421"/>
      <c r="D55" s="434">
        <f>SUMIF(Results!$O$9:$BM$9,B55,Results!$O$11:$BM$11)</f>
        <v>3.0031725769690987E-2</v>
      </c>
      <c r="E55" s="421"/>
      <c r="F55" s="428">
        <f ca="1">SUMIF(Inputs!$R$9:$BP$9,$B55,Inputs!$R$72:$BP$72)/10^6</f>
        <v>9.6794110279148686</v>
      </c>
      <c r="G55" s="458">
        <f t="shared" ca="1" si="0"/>
        <v>0.29068941760246209</v>
      </c>
      <c r="H55" s="423">
        <f ca="1">SUMIF(Inputs!$R$9:$BP$9,$B55,Inputs!$R$73:$BP$73)/10^6</f>
        <v>11.763562763742135</v>
      </c>
      <c r="I55" s="458">
        <f t="shared" ca="1" si="1"/>
        <v>0.35328009099525198</v>
      </c>
      <c r="J55" s="423">
        <f ca="1">SUMIF(Inputs!$R$9:$BP$9,$B55,Inputs!$R$74:$BP$74)/10^6</f>
        <v>10.563894323296619</v>
      </c>
      <c r="K55" s="458">
        <f t="shared" ca="1" si="2"/>
        <v>0.31725197737723942</v>
      </c>
    </row>
    <row r="56" spans="2:11" ht="15.75" x14ac:dyDescent="0.25">
      <c r="B56" s="427">
        <f t="shared" si="3"/>
        <v>2071</v>
      </c>
      <c r="C56" s="421"/>
      <c r="D56" s="434">
        <f>SUMIF(Results!$O$9:$BM$9,B56,Results!$O$11:$BM$11)</f>
        <v>2.7938867629663803E-2</v>
      </c>
      <c r="E56" s="421"/>
      <c r="F56" s="428">
        <f ca="1">SUMIF(Inputs!$R$9:$BP$9,$B56,Inputs!$R$72:$BP$72)/10^6</f>
        <v>9.4012272730272741</v>
      </c>
      <c r="G56" s="458">
        <f t="shared" ca="1" si="0"/>
        <v>0.26265964433749422</v>
      </c>
      <c r="H56" s="423">
        <f ca="1">SUMIF(Inputs!$R$9:$BP$9,$B56,Inputs!$R$73:$BP$73)/10^6</f>
        <v>11.440103007292985</v>
      </c>
      <c r="I56" s="458">
        <f t="shared" ca="1" si="1"/>
        <v>0.31962352359047747</v>
      </c>
      <c r="J56" s="423">
        <f ca="1">SUMIF(Inputs!$R$9:$BP$9,$B56,Inputs!$R$74:$BP$74)/10^6</f>
        <v>10.27342155126364</v>
      </c>
      <c r="K56" s="458">
        <f t="shared" ca="1" si="2"/>
        <v>0.28702776482449022</v>
      </c>
    </row>
    <row r="57" spans="2:11" ht="15.75" x14ac:dyDescent="0.25">
      <c r="B57" s="427">
        <f t="shared" si="3"/>
        <v>2072</v>
      </c>
      <c r="C57" s="421"/>
      <c r="D57" s="434">
        <f>SUMIF(Results!$O$9:$BM$9,B57,Results!$O$11:$BM$11)</f>
        <v>2.5986713668176693E-2</v>
      </c>
      <c r="E57" s="421"/>
      <c r="F57" s="428">
        <f ca="1">SUMIF(Inputs!$R$9:$BP$9,$B57,Inputs!$R$72:$BP$72)/10^6</f>
        <v>9.1230435181396814</v>
      </c>
      <c r="G57" s="458">
        <f t="shared" ca="1" si="0"/>
        <v>0.23707791968821124</v>
      </c>
      <c r="H57" s="423">
        <f ca="1">SUMIF(Inputs!$R$9:$BP$9,$B57,Inputs!$R$73:$BP$73)/10^6</f>
        <v>11.116643250843829</v>
      </c>
      <c r="I57" s="458">
        <f t="shared" ca="1" si="1"/>
        <v>0.28888502511094749</v>
      </c>
      <c r="J57" s="423">
        <f ca="1">SUMIF(Inputs!$R$9:$BP$9,$B57,Inputs!$R$74:$BP$74)/10^6</f>
        <v>9.9829487792306573</v>
      </c>
      <c r="K57" s="458">
        <f t="shared" ca="1" si="2"/>
        <v>0.25942403148994114</v>
      </c>
    </row>
    <row r="58" spans="2:11" x14ac:dyDescent="0.2">
      <c r="B58" s="416"/>
      <c r="C58" s="416"/>
      <c r="E58" s="416"/>
      <c r="F58" s="424"/>
      <c r="G58" s="457"/>
      <c r="H58" s="424"/>
      <c r="I58" s="457"/>
      <c r="J58" s="424"/>
    </row>
    <row r="59" spans="2:11" ht="15.6" customHeight="1" x14ac:dyDescent="0.25">
      <c r="B59" s="421" t="s">
        <v>274</v>
      </c>
      <c r="C59" s="416"/>
      <c r="E59" s="416"/>
      <c r="F59" s="425">
        <f t="shared" ref="F59:K59" ca="1" si="4">SUM(F9:F57)</f>
        <v>802.9597611399962</v>
      </c>
      <c r="G59" s="472">
        <f t="shared" ca="1" si="4"/>
        <v>226.42845997586429</v>
      </c>
      <c r="H59" s="425">
        <f t="shared" ca="1" si="4"/>
        <v>1057.6069461379225</v>
      </c>
      <c r="I59" s="472">
        <f t="shared" ca="1" si="4"/>
        <v>300.27794567766756</v>
      </c>
      <c r="J59" s="425">
        <f t="shared" ca="1" si="4"/>
        <v>845.8406744467618</v>
      </c>
      <c r="K59" s="472">
        <f t="shared" ca="1" si="4"/>
        <v>236.50869374841426</v>
      </c>
    </row>
    <row r="60" spans="2:11" ht="15.75" x14ac:dyDescent="0.25">
      <c r="B60" s="421"/>
      <c r="C60" s="416"/>
      <c r="E60" s="416"/>
      <c r="F60" s="435"/>
      <c r="G60" s="460"/>
      <c r="H60" s="435"/>
      <c r="I60" s="460"/>
      <c r="J60" s="435"/>
    </row>
  </sheetData>
  <printOptions horizontalCentered="1"/>
  <pageMargins left="0.45" right="0.45" top="0.5" bottom="0.5" header="0.3" footer="0.3"/>
  <pageSetup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B5CA-7C9B-4F81-B56B-0738CC3BE8A0}">
  <sheetPr codeName="Sheet9"/>
  <dimension ref="A1:G8"/>
  <sheetViews>
    <sheetView showGridLines="0" tabSelected="1" workbookViewId="0">
      <selection activeCell="G1" sqref="G1:G3"/>
    </sheetView>
  </sheetViews>
  <sheetFormatPr defaultRowHeight="12.75" x14ac:dyDescent="0.2"/>
  <sheetData>
    <row r="1" spans="1:7" ht="15" x14ac:dyDescent="0.2">
      <c r="A1" t="s">
        <v>272</v>
      </c>
      <c r="G1" s="432"/>
    </row>
    <row r="2" spans="1:7" ht="15" x14ac:dyDescent="0.2">
      <c r="A2" t="s">
        <v>296</v>
      </c>
      <c r="G2" s="432"/>
    </row>
    <row r="3" spans="1:7" ht="15" x14ac:dyDescent="0.2">
      <c r="A3" t="s">
        <v>307</v>
      </c>
      <c r="G3" s="432"/>
    </row>
    <row r="4" spans="1:7" ht="15" x14ac:dyDescent="0.2">
      <c r="A4" t="s">
        <v>297</v>
      </c>
      <c r="G4" s="432" t="s">
        <v>276</v>
      </c>
    </row>
    <row r="5" spans="1:7" x14ac:dyDescent="0.2">
      <c r="A5" t="s">
        <v>298</v>
      </c>
    </row>
    <row r="6" spans="1:7" x14ac:dyDescent="0.2">
      <c r="A6" t="s">
        <v>306</v>
      </c>
    </row>
    <row r="8" spans="1:7" ht="15.75" x14ac:dyDescent="0.25">
      <c r="C8" s="429" t="s">
        <v>277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Assumptions</vt:lpstr>
      <vt:lpstr>Inputs</vt:lpstr>
      <vt:lpstr>Capex</vt:lpstr>
      <vt:lpstr>Results</vt:lpstr>
      <vt:lpstr>lookups</vt:lpstr>
      <vt:lpstr>Interrogatories-&gt;</vt:lpstr>
      <vt:lpstr>INT 1(a)</vt:lpstr>
      <vt:lpstr>INT 1(b)</vt:lpstr>
      <vt:lpstr>'INT 1(a)'!Print_Area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2022-04-14T20:20:09Z</dcterms:created>
  <dcterms:modified xsi:type="dcterms:W3CDTF">2022-04-15T19:48:57Z</dcterms:modified>
</cp:coreProperties>
</file>